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mailwsu-my.sharepoint.com/personal/a_parrish_wsu_edu/Documents/Verticillium 2019-2022/"/>
    </mc:Choice>
  </mc:AlternateContent>
  <xr:revisionPtr revIDLastSave="63" documentId="8_{221E6199-8A65-44D3-B0E6-722F66C62C4A}" xr6:coauthVersionLast="47" xr6:coauthVersionMax="47" xr10:uidLastSave="{1F186B29-50E1-4CF0-B39B-76609819B56A}"/>
  <bookViews>
    <workbookView xWindow="-120" yWindow="-120" windowWidth="29040" windowHeight="15990" xr2:uid="{3C722D28-D793-4C22-BD3C-273AACFF5F71}"/>
    <workbookView xWindow="28680" yWindow="-120" windowWidth="24240" windowHeight="13290" activeTab="1" xr2:uid="{66477919-51CC-4095-B435-E92D42521B1D}"/>
  </bookViews>
  <sheets>
    <sheet name="Table Root-Dip Summary" sheetId="10" r:id="rId1"/>
    <sheet name="Peppermint" sheetId="19" r:id="rId2"/>
    <sheet name="Spearmint" sheetId="18" r:id="rId3"/>
    <sheet name="M.longifoliaCMEN585" sheetId="3" r:id="rId4"/>
    <sheet name="M.longifoliaCMEN584" sheetId="15" r:id="rId5"/>
    <sheet name="Mann Table" sheetId="11" r:id="rId6"/>
    <sheet name="z-Table" sheetId="13" r:id="rId7"/>
  </sheets>
  <definedNames>
    <definedName name="DataRange">#REF!</definedName>
    <definedName name="DatRange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30" i="10" l="1" a="1"/>
  <c r="V130" i="10" s="1"/>
  <c r="U130" i="10" a="1"/>
  <c r="U130" i="10" s="1"/>
  <c r="T130" i="10" a="1"/>
  <c r="T130" i="10" s="1"/>
  <c r="P130" i="10" a="1"/>
  <c r="P130" i="10" s="1"/>
  <c r="O130" i="10" a="1"/>
  <c r="O130" i="10" s="1"/>
  <c r="N130" i="10" a="1"/>
  <c r="N130" i="10" s="1"/>
  <c r="J130" i="10" a="1"/>
  <c r="J130" i="10" s="1"/>
  <c r="I130" i="10" a="1"/>
  <c r="I130" i="10" s="1"/>
  <c r="H130" i="10" a="1"/>
  <c r="H130" i="10" s="1"/>
  <c r="D130" i="10" a="1"/>
  <c r="D130" i="10" s="1"/>
  <c r="C130" i="10" a="1"/>
  <c r="C130" i="10" s="1"/>
  <c r="B130" i="10" a="1"/>
  <c r="B130" i="10" s="1"/>
  <c r="V129" i="10" a="1"/>
  <c r="V129" i="10" s="1"/>
  <c r="U129" i="10" a="1"/>
  <c r="U129" i="10" s="1"/>
  <c r="T129" i="10" a="1"/>
  <c r="T129" i="10" s="1"/>
  <c r="P129" i="10" a="1"/>
  <c r="P129" i="10" s="1"/>
  <c r="O129" i="10" a="1"/>
  <c r="O129" i="10" s="1"/>
  <c r="N129" i="10" a="1"/>
  <c r="N129" i="10" s="1"/>
  <c r="J129" i="10" a="1"/>
  <c r="J129" i="10" s="1"/>
  <c r="I129" i="10" a="1"/>
  <c r="I129" i="10" s="1"/>
  <c r="H129" i="10" a="1"/>
  <c r="H129" i="10" s="1"/>
  <c r="D129" i="10" a="1"/>
  <c r="D129" i="10" s="1"/>
  <c r="C129" i="10" a="1"/>
  <c r="C129" i="10" s="1"/>
  <c r="B129" i="10" a="1"/>
  <c r="B129" i="10" s="1"/>
  <c r="V128" i="10" a="1"/>
  <c r="V128" i="10" s="1"/>
  <c r="U128" i="10" a="1"/>
  <c r="U128" i="10" s="1"/>
  <c r="T128" i="10" a="1"/>
  <c r="T128" i="10" s="1"/>
  <c r="P128" i="10" a="1"/>
  <c r="P128" i="10" s="1"/>
  <c r="O128" i="10" a="1"/>
  <c r="O128" i="10" s="1"/>
  <c r="N128" i="10" a="1"/>
  <c r="N128" i="10" s="1"/>
  <c r="J128" i="10" a="1"/>
  <c r="J128" i="10" s="1"/>
  <c r="I128" i="10" a="1"/>
  <c r="I128" i="10" s="1"/>
  <c r="H128" i="10" a="1"/>
  <c r="H128" i="10" s="1"/>
  <c r="D128" i="10" a="1"/>
  <c r="D128" i="10" s="1"/>
  <c r="C128" i="10" a="1"/>
  <c r="C128" i="10" s="1"/>
  <c r="B128" i="10" a="1"/>
  <c r="B128" i="10" s="1"/>
  <c r="V127" i="10" a="1"/>
  <c r="V127" i="10" s="1"/>
  <c r="U127" i="10" a="1"/>
  <c r="U127" i="10" s="1"/>
  <c r="T127" i="10" a="1"/>
  <c r="T127" i="10" s="1"/>
  <c r="P127" i="10" a="1"/>
  <c r="P127" i="10" s="1"/>
  <c r="O127" i="10" a="1"/>
  <c r="O127" i="10" s="1"/>
  <c r="N127" i="10" a="1"/>
  <c r="N127" i="10" s="1"/>
  <c r="J127" i="10" a="1"/>
  <c r="J127" i="10" s="1"/>
  <c r="I127" i="10" a="1"/>
  <c r="I127" i="10" s="1"/>
  <c r="H127" i="10" a="1"/>
  <c r="H127" i="10" s="1"/>
  <c r="D127" i="10" a="1"/>
  <c r="D127" i="10" s="1"/>
  <c r="C127" i="10" a="1"/>
  <c r="C127" i="10" s="1"/>
  <c r="B127" i="10" a="1"/>
  <c r="B127" i="10" s="1"/>
  <c r="V126" i="10" a="1"/>
  <c r="V126" i="10" s="1"/>
  <c r="U126" i="10" a="1"/>
  <c r="U126" i="10" s="1"/>
  <c r="T126" i="10" a="1"/>
  <c r="T126" i="10" s="1"/>
  <c r="P126" i="10" a="1"/>
  <c r="P126" i="10" s="1"/>
  <c r="O126" i="10" a="1"/>
  <c r="O126" i="10" s="1"/>
  <c r="N126" i="10" a="1"/>
  <c r="N126" i="10" s="1"/>
  <c r="J126" i="10" a="1"/>
  <c r="J126" i="10" s="1"/>
  <c r="I126" i="10" a="1"/>
  <c r="I126" i="10" s="1"/>
  <c r="H126" i="10" a="1"/>
  <c r="H126" i="10" s="1"/>
  <c r="D126" i="10" a="1"/>
  <c r="D126" i="10" s="1"/>
  <c r="C126" i="10" a="1"/>
  <c r="C126" i="10" s="1"/>
  <c r="B126" i="10" a="1"/>
  <c r="B126" i="10" s="1"/>
  <c r="V125" i="10" a="1"/>
  <c r="V125" i="10" s="1"/>
  <c r="U125" i="10" a="1"/>
  <c r="U125" i="10" s="1"/>
  <c r="T125" i="10" a="1"/>
  <c r="T125" i="10" s="1"/>
  <c r="P125" i="10" a="1"/>
  <c r="P125" i="10" s="1"/>
  <c r="O125" i="10" a="1"/>
  <c r="O125" i="10" s="1"/>
  <c r="N125" i="10" a="1"/>
  <c r="N125" i="10" s="1"/>
  <c r="J125" i="10" a="1"/>
  <c r="J125" i="10" s="1"/>
  <c r="I125" i="10" a="1"/>
  <c r="I125" i="10" s="1"/>
  <c r="H125" i="10" a="1"/>
  <c r="H125" i="10" s="1"/>
  <c r="D125" i="10" a="1"/>
  <c r="D125" i="10" s="1"/>
  <c r="C125" i="10" a="1"/>
  <c r="C125" i="10" s="1"/>
  <c r="B125" i="10" a="1"/>
  <c r="B125" i="10" s="1"/>
  <c r="V124" i="10" a="1"/>
  <c r="V124" i="10" s="1"/>
  <c r="U124" i="10" a="1"/>
  <c r="U124" i="10" s="1"/>
  <c r="T124" i="10" a="1"/>
  <c r="T124" i="10" s="1"/>
  <c r="P124" i="10" a="1"/>
  <c r="P124" i="10" s="1"/>
  <c r="O124" i="10" a="1"/>
  <c r="O124" i="10" s="1"/>
  <c r="N124" i="10" a="1"/>
  <c r="N124" i="10" s="1"/>
  <c r="J124" i="10" a="1"/>
  <c r="J124" i="10" s="1"/>
  <c r="I124" i="10" a="1"/>
  <c r="I124" i="10" s="1"/>
  <c r="H124" i="10" a="1"/>
  <c r="H124" i="10" s="1"/>
  <c r="D124" i="10" a="1"/>
  <c r="D124" i="10" s="1"/>
  <c r="C124" i="10" a="1"/>
  <c r="C124" i="10" s="1"/>
  <c r="B124" i="10" a="1"/>
  <c r="B124" i="10" s="1"/>
  <c r="V123" i="10" a="1"/>
  <c r="V123" i="10" s="1"/>
  <c r="U123" i="10" a="1"/>
  <c r="U123" i="10" s="1"/>
  <c r="T123" i="10" a="1"/>
  <c r="T123" i="10" s="1"/>
  <c r="P123" i="10" a="1"/>
  <c r="P123" i="10" s="1"/>
  <c r="O123" i="10" a="1"/>
  <c r="O123" i="10" s="1"/>
  <c r="N123" i="10" a="1"/>
  <c r="N123" i="10" s="1"/>
  <c r="J123" i="10" a="1"/>
  <c r="J123" i="10" s="1"/>
  <c r="I123" i="10" a="1"/>
  <c r="I123" i="10" s="1"/>
  <c r="H123" i="10" a="1"/>
  <c r="H123" i="10" s="1"/>
  <c r="D123" i="10" a="1"/>
  <c r="D123" i="10" s="1"/>
  <c r="C123" i="10" a="1"/>
  <c r="C123" i="10" s="1"/>
  <c r="B123" i="10" a="1"/>
  <c r="B123" i="10" s="1"/>
  <c r="V122" i="10" a="1"/>
  <c r="V122" i="10" s="1"/>
  <c r="U122" i="10" a="1"/>
  <c r="U122" i="10" s="1"/>
  <c r="T122" i="10" a="1"/>
  <c r="T122" i="10" s="1"/>
  <c r="P122" i="10" a="1"/>
  <c r="P122" i="10" s="1"/>
  <c r="O122" i="10" a="1"/>
  <c r="O122" i="10" s="1"/>
  <c r="N122" i="10" a="1"/>
  <c r="N122" i="10" s="1"/>
  <c r="J122" i="10" a="1"/>
  <c r="J122" i="10" s="1"/>
  <c r="I122" i="10" a="1"/>
  <c r="I122" i="10" s="1"/>
  <c r="H122" i="10" a="1"/>
  <c r="H122" i="10" s="1"/>
  <c r="D122" i="10" a="1"/>
  <c r="D122" i="10" s="1"/>
  <c r="C122" i="10" a="1"/>
  <c r="C122" i="10" s="1"/>
  <c r="B122" i="10" a="1"/>
  <c r="B122" i="10" s="1"/>
  <c r="V121" i="10" a="1"/>
  <c r="V121" i="10" s="1"/>
  <c r="U121" i="10" a="1"/>
  <c r="U121" i="10" s="1"/>
  <c r="T121" i="10" a="1"/>
  <c r="T121" i="10" s="1"/>
  <c r="P121" i="10" a="1"/>
  <c r="P121" i="10" s="1"/>
  <c r="O121" i="10" a="1"/>
  <c r="O121" i="10" s="1"/>
  <c r="N121" i="10" a="1"/>
  <c r="N121" i="10" s="1"/>
  <c r="J121" i="10" a="1"/>
  <c r="J121" i="10" s="1"/>
  <c r="I121" i="10" a="1"/>
  <c r="I121" i="10" s="1"/>
  <c r="H121" i="10" a="1"/>
  <c r="H121" i="10" s="1"/>
  <c r="D121" i="10" a="1"/>
  <c r="D121" i="10" s="1"/>
  <c r="C121" i="10" a="1"/>
  <c r="C121" i="10" s="1"/>
  <c r="B121" i="10" a="1"/>
  <c r="B121" i="10" s="1"/>
  <c r="V120" i="10" a="1"/>
  <c r="V120" i="10" s="1"/>
  <c r="U120" i="10" a="1"/>
  <c r="U120" i="10" s="1"/>
  <c r="T120" i="10" a="1"/>
  <c r="T120" i="10" s="1"/>
  <c r="P120" i="10" a="1"/>
  <c r="P120" i="10" s="1"/>
  <c r="O120" i="10" a="1"/>
  <c r="O120" i="10" s="1"/>
  <c r="N120" i="10" a="1"/>
  <c r="N120" i="10" s="1"/>
  <c r="J120" i="10" a="1"/>
  <c r="J120" i="10" s="1"/>
  <c r="I120" i="10" a="1"/>
  <c r="I120" i="10" s="1"/>
  <c r="H120" i="10" a="1"/>
  <c r="H120" i="10" s="1"/>
  <c r="D120" i="10" a="1"/>
  <c r="D120" i="10" s="1"/>
  <c r="C120" i="10" a="1"/>
  <c r="C120" i="10" s="1"/>
  <c r="B120" i="10" a="1"/>
  <c r="B120" i="10" s="1"/>
  <c r="V119" i="10" a="1"/>
  <c r="V119" i="10" s="1"/>
  <c r="U119" i="10" a="1"/>
  <c r="U119" i="10" s="1"/>
  <c r="T119" i="10" a="1"/>
  <c r="T119" i="10" s="1"/>
  <c r="P119" i="10" a="1"/>
  <c r="P119" i="10" s="1"/>
  <c r="O119" i="10" a="1"/>
  <c r="O119" i="10" s="1"/>
  <c r="N119" i="10" a="1"/>
  <c r="N119" i="10" s="1"/>
  <c r="J119" i="10" a="1"/>
  <c r="J119" i="10" s="1"/>
  <c r="I119" i="10" a="1"/>
  <c r="I119" i="10" s="1"/>
  <c r="H119" i="10" a="1"/>
  <c r="H119" i="10" s="1"/>
  <c r="D119" i="10" a="1"/>
  <c r="D119" i="10" s="1"/>
  <c r="C119" i="10" a="1"/>
  <c r="C119" i="10" s="1"/>
  <c r="B119" i="10" a="1"/>
  <c r="B119" i="10" s="1"/>
  <c r="V118" i="10" a="1"/>
  <c r="V118" i="10" s="1"/>
  <c r="U118" i="10" a="1"/>
  <c r="U118" i="10" s="1"/>
  <c r="T118" i="10" a="1"/>
  <c r="T118" i="10" s="1"/>
  <c r="P118" i="10" a="1"/>
  <c r="P118" i="10" s="1"/>
  <c r="O118" i="10" a="1"/>
  <c r="O118" i="10" s="1"/>
  <c r="N118" i="10" a="1"/>
  <c r="N118" i="10" s="1"/>
  <c r="J118" i="10" a="1"/>
  <c r="J118" i="10" s="1"/>
  <c r="I118" i="10" a="1"/>
  <c r="I118" i="10" s="1"/>
  <c r="H118" i="10" a="1"/>
  <c r="H118" i="10" s="1"/>
  <c r="D118" i="10" a="1"/>
  <c r="D118" i="10" s="1"/>
  <c r="C118" i="10" a="1"/>
  <c r="C118" i="10" s="1"/>
  <c r="B118" i="10" a="1"/>
  <c r="B118" i="10" s="1"/>
  <c r="V117" i="10" a="1"/>
  <c r="V117" i="10" s="1"/>
  <c r="U117" i="10" a="1"/>
  <c r="U117" i="10" s="1"/>
  <c r="T117" i="10" a="1"/>
  <c r="T117" i="10" s="1"/>
  <c r="P117" i="10" a="1"/>
  <c r="P117" i="10" s="1"/>
  <c r="O117" i="10" a="1"/>
  <c r="O117" i="10" s="1"/>
  <c r="N117" i="10" a="1"/>
  <c r="N117" i="10" s="1"/>
  <c r="J117" i="10" a="1"/>
  <c r="J117" i="10" s="1"/>
  <c r="I117" i="10" a="1"/>
  <c r="I117" i="10" s="1"/>
  <c r="H117" i="10" a="1"/>
  <c r="H117" i="10" s="1"/>
  <c r="D117" i="10" a="1"/>
  <c r="D117" i="10" s="1"/>
  <c r="C117" i="10" a="1"/>
  <c r="C117" i="10" s="1"/>
  <c r="B117" i="10" a="1"/>
  <c r="B117" i="10" s="1"/>
  <c r="V116" i="10" a="1"/>
  <c r="V116" i="10" s="1"/>
  <c r="U116" i="10" a="1"/>
  <c r="U116" i="10" s="1"/>
  <c r="T116" i="10" a="1"/>
  <c r="T116" i="10" s="1"/>
  <c r="P116" i="10" a="1"/>
  <c r="P116" i="10" s="1"/>
  <c r="O116" i="10" a="1"/>
  <c r="O116" i="10" s="1"/>
  <c r="N116" i="10" a="1"/>
  <c r="N116" i="10" s="1"/>
  <c r="J116" i="10" a="1"/>
  <c r="J116" i="10" s="1"/>
  <c r="I116" i="10" a="1"/>
  <c r="I116" i="10" s="1"/>
  <c r="H116" i="10" a="1"/>
  <c r="H116" i="10" s="1"/>
  <c r="D116" i="10" a="1"/>
  <c r="D116" i="10" s="1"/>
  <c r="C116" i="10" a="1"/>
  <c r="C116" i="10" s="1"/>
  <c r="B116" i="10" a="1"/>
  <c r="B116" i="10" s="1"/>
  <c r="V115" i="10" a="1"/>
  <c r="V115" i="10" s="1"/>
  <c r="U115" i="10" a="1"/>
  <c r="U115" i="10" s="1"/>
  <c r="T115" i="10" a="1"/>
  <c r="T115" i="10" s="1"/>
  <c r="P115" i="10" a="1"/>
  <c r="P115" i="10" s="1"/>
  <c r="O115" i="10" a="1"/>
  <c r="O115" i="10" s="1"/>
  <c r="N115" i="10" a="1"/>
  <c r="N115" i="10" s="1"/>
  <c r="J115" i="10" a="1"/>
  <c r="J115" i="10" s="1"/>
  <c r="I115" i="10" a="1"/>
  <c r="I115" i="10" s="1"/>
  <c r="H115" i="10" a="1"/>
  <c r="H115" i="10" s="1"/>
  <c r="D115" i="10" a="1"/>
  <c r="D115" i="10" s="1"/>
  <c r="C115" i="10" a="1"/>
  <c r="C115" i="10" s="1"/>
  <c r="B115" i="10" a="1"/>
  <c r="B115" i="10" s="1"/>
  <c r="V114" i="10" a="1"/>
  <c r="V114" i="10" s="1"/>
  <c r="U114" i="10" a="1"/>
  <c r="U114" i="10" s="1"/>
  <c r="T114" i="10" a="1"/>
  <c r="T114" i="10" s="1"/>
  <c r="P114" i="10" a="1"/>
  <c r="P114" i="10" s="1"/>
  <c r="O114" i="10" a="1"/>
  <c r="O114" i="10" s="1"/>
  <c r="N114" i="10" a="1"/>
  <c r="N114" i="10" s="1"/>
  <c r="J114" i="10" a="1"/>
  <c r="J114" i="10" s="1"/>
  <c r="I114" i="10" a="1"/>
  <c r="I114" i="10" s="1"/>
  <c r="H114" i="10" a="1"/>
  <c r="H114" i="10" s="1"/>
  <c r="D114" i="10" a="1"/>
  <c r="D114" i="10" s="1"/>
  <c r="C114" i="10" a="1"/>
  <c r="C114" i="10" s="1"/>
  <c r="B114" i="10" a="1"/>
  <c r="B114" i="10" s="1"/>
  <c r="V113" i="10" a="1"/>
  <c r="V113" i="10" s="1"/>
  <c r="U113" i="10" a="1"/>
  <c r="U113" i="10" s="1"/>
  <c r="T113" i="10" a="1"/>
  <c r="T113" i="10" s="1"/>
  <c r="P113" i="10" a="1"/>
  <c r="P113" i="10" s="1"/>
  <c r="O113" i="10" a="1"/>
  <c r="O113" i="10" s="1"/>
  <c r="N113" i="10" a="1"/>
  <c r="N113" i="10" s="1"/>
  <c r="J113" i="10" a="1"/>
  <c r="J113" i="10" s="1"/>
  <c r="I113" i="10" a="1"/>
  <c r="I113" i="10" s="1"/>
  <c r="H113" i="10" a="1"/>
  <c r="H113" i="10" s="1"/>
  <c r="D113" i="10" a="1"/>
  <c r="D113" i="10" s="1"/>
  <c r="C113" i="10" a="1"/>
  <c r="C113" i="10" s="1"/>
  <c r="B113" i="10" a="1"/>
  <c r="B113" i="10" s="1"/>
  <c r="V112" i="10" a="1"/>
  <c r="V112" i="10" s="1"/>
  <c r="U112" i="10" a="1"/>
  <c r="U112" i="10" s="1"/>
  <c r="T112" i="10" a="1"/>
  <c r="T112" i="10" s="1"/>
  <c r="P112" i="10" a="1"/>
  <c r="P112" i="10" s="1"/>
  <c r="O112" i="10" a="1"/>
  <c r="O112" i="10" s="1"/>
  <c r="N112" i="10" a="1"/>
  <c r="N112" i="10" s="1"/>
  <c r="J112" i="10" a="1"/>
  <c r="J112" i="10" s="1"/>
  <c r="I112" i="10" a="1"/>
  <c r="I112" i="10" s="1"/>
  <c r="H112" i="10" a="1"/>
  <c r="H112" i="10" s="1"/>
  <c r="D112" i="10" a="1"/>
  <c r="D112" i="10" s="1"/>
  <c r="C112" i="10" a="1"/>
  <c r="C112" i="10" s="1"/>
  <c r="B112" i="10" a="1"/>
  <c r="B112" i="10" s="1"/>
  <c r="V111" i="10" a="1"/>
  <c r="V111" i="10" s="1"/>
  <c r="U111" i="10" a="1"/>
  <c r="U111" i="10" s="1"/>
  <c r="T111" i="10" a="1"/>
  <c r="T111" i="10" s="1"/>
  <c r="P111" i="10" a="1"/>
  <c r="P111" i="10" s="1"/>
  <c r="O111" i="10" a="1"/>
  <c r="O111" i="10" s="1"/>
  <c r="N111" i="10" a="1"/>
  <c r="N111" i="10" s="1"/>
  <c r="J111" i="10" a="1"/>
  <c r="J111" i="10" s="1"/>
  <c r="I111" i="10" a="1"/>
  <c r="I111" i="10" s="1"/>
  <c r="H111" i="10" a="1"/>
  <c r="H111" i="10" s="1"/>
  <c r="D111" i="10" a="1"/>
  <c r="D111" i="10" s="1"/>
  <c r="C111" i="10" a="1"/>
  <c r="C111" i="10" s="1"/>
  <c r="B111" i="10" a="1"/>
  <c r="B111" i="10" s="1"/>
  <c r="V110" i="10" a="1"/>
  <c r="V110" i="10" s="1"/>
  <c r="U110" i="10" a="1"/>
  <c r="U110" i="10" s="1"/>
  <c r="T110" i="10" a="1"/>
  <c r="T110" i="10" s="1"/>
  <c r="P110" i="10" a="1"/>
  <c r="P110" i="10" s="1"/>
  <c r="O110" i="10" a="1"/>
  <c r="O110" i="10" s="1"/>
  <c r="N110" i="10" a="1"/>
  <c r="N110" i="10" s="1"/>
  <c r="J110" i="10" a="1"/>
  <c r="J110" i="10" s="1"/>
  <c r="I110" i="10" a="1"/>
  <c r="I110" i="10" s="1"/>
  <c r="H110" i="10" a="1"/>
  <c r="H110" i="10" s="1"/>
  <c r="D110" i="10" a="1"/>
  <c r="D110" i="10" s="1"/>
  <c r="C110" i="10" a="1"/>
  <c r="C110" i="10" s="1"/>
  <c r="B110" i="10" a="1"/>
  <c r="B110" i="10" s="1"/>
  <c r="V109" i="10" a="1"/>
  <c r="V109" i="10" s="1"/>
  <c r="U109" i="10" a="1"/>
  <c r="U109" i="10" s="1"/>
  <c r="T109" i="10" a="1"/>
  <c r="T109" i="10" s="1"/>
  <c r="P109" i="10" a="1"/>
  <c r="P109" i="10" s="1"/>
  <c r="O109" i="10" a="1"/>
  <c r="O109" i="10" s="1"/>
  <c r="N109" i="10" a="1"/>
  <c r="N109" i="10" s="1"/>
  <c r="J109" i="10" a="1"/>
  <c r="J109" i="10" s="1"/>
  <c r="I109" i="10" a="1"/>
  <c r="I109" i="10" s="1"/>
  <c r="H109" i="10" a="1"/>
  <c r="H109" i="10" s="1"/>
  <c r="D109" i="10" a="1"/>
  <c r="D109" i="10" s="1"/>
  <c r="C109" i="10" a="1"/>
  <c r="C109" i="10" s="1"/>
  <c r="B109" i="10" a="1"/>
  <c r="B109" i="10" s="1"/>
  <c r="V108" i="10" a="1"/>
  <c r="V108" i="10" s="1"/>
  <c r="U108" i="10" a="1"/>
  <c r="U108" i="10" s="1"/>
  <c r="T108" i="10" a="1"/>
  <c r="T108" i="10" s="1"/>
  <c r="P108" i="10" a="1"/>
  <c r="P108" i="10" s="1"/>
  <c r="O108" i="10" a="1"/>
  <c r="O108" i="10" s="1"/>
  <c r="N108" i="10" a="1"/>
  <c r="N108" i="10" s="1"/>
  <c r="J108" i="10" a="1"/>
  <c r="J108" i="10" s="1"/>
  <c r="I108" i="10" a="1"/>
  <c r="I108" i="10" s="1"/>
  <c r="H108" i="10" a="1"/>
  <c r="H108" i="10" s="1"/>
  <c r="D108" i="10" a="1"/>
  <c r="D108" i="10" s="1"/>
  <c r="C108" i="10" a="1"/>
  <c r="C108" i="10" s="1"/>
  <c r="B108" i="10" a="1"/>
  <c r="B108" i="10" s="1"/>
  <c r="V107" i="10" a="1"/>
  <c r="V107" i="10" s="1"/>
  <c r="U107" i="10" a="1"/>
  <c r="U107" i="10" s="1"/>
  <c r="T107" i="10" a="1"/>
  <c r="T107" i="10" s="1"/>
  <c r="P107" i="10" a="1"/>
  <c r="P107" i="10" s="1"/>
  <c r="O107" i="10" a="1"/>
  <c r="O107" i="10" s="1"/>
  <c r="N107" i="10" a="1"/>
  <c r="N107" i="10" s="1"/>
  <c r="J107" i="10" a="1"/>
  <c r="J107" i="10" s="1"/>
  <c r="I107" i="10" a="1"/>
  <c r="I107" i="10" s="1"/>
  <c r="H107" i="10" a="1"/>
  <c r="H107" i="10" s="1"/>
  <c r="D107" i="10" a="1"/>
  <c r="D107" i="10" s="1"/>
  <c r="C107" i="10" a="1"/>
  <c r="C107" i="10" s="1"/>
  <c r="B107" i="10" a="1"/>
  <c r="B107" i="10" s="1"/>
  <c r="V106" i="10" a="1"/>
  <c r="V106" i="10" s="1"/>
  <c r="U106" i="10" a="1"/>
  <c r="U106" i="10" s="1"/>
  <c r="T106" i="10" a="1"/>
  <c r="T106" i="10" s="1"/>
  <c r="P106" i="10" a="1"/>
  <c r="P106" i="10" s="1"/>
  <c r="O106" i="10" a="1"/>
  <c r="O106" i="10" s="1"/>
  <c r="N106" i="10" a="1"/>
  <c r="N106" i="10" s="1"/>
  <c r="J106" i="10" a="1"/>
  <c r="J106" i="10" s="1"/>
  <c r="I106" i="10" a="1"/>
  <c r="I106" i="10" s="1"/>
  <c r="H106" i="10" a="1"/>
  <c r="H106" i="10" s="1"/>
  <c r="D106" i="10" a="1"/>
  <c r="D106" i="10" s="1"/>
  <c r="C106" i="10" a="1"/>
  <c r="C106" i="10" s="1"/>
  <c r="B106" i="10" a="1"/>
  <c r="B106" i="10" s="1"/>
  <c r="V105" i="10" a="1"/>
  <c r="V105" i="10" s="1"/>
  <c r="U105" i="10" a="1"/>
  <c r="U105" i="10" s="1"/>
  <c r="T105" i="10" a="1"/>
  <c r="T105" i="10" s="1"/>
  <c r="P105" i="10" a="1"/>
  <c r="P105" i="10" s="1"/>
  <c r="O105" i="10" a="1"/>
  <c r="O105" i="10" s="1"/>
  <c r="N105" i="10" a="1"/>
  <c r="N105" i="10" s="1"/>
  <c r="J105" i="10" a="1"/>
  <c r="J105" i="10" s="1"/>
  <c r="I105" i="10" a="1"/>
  <c r="I105" i="10" s="1"/>
  <c r="H105" i="10" a="1"/>
  <c r="H105" i="10" s="1"/>
  <c r="D105" i="10" a="1"/>
  <c r="D105" i="10" s="1"/>
  <c r="C105" i="10" a="1"/>
  <c r="C105" i="10" s="1"/>
  <c r="B105" i="10" a="1"/>
  <c r="B105" i="10" s="1"/>
  <c r="V104" i="10" a="1"/>
  <c r="V104" i="10" s="1"/>
  <c r="U104" i="10" a="1"/>
  <c r="U104" i="10" s="1"/>
  <c r="T104" i="10" a="1"/>
  <c r="T104" i="10" s="1"/>
  <c r="P104" i="10" a="1"/>
  <c r="P104" i="10" s="1"/>
  <c r="O104" i="10" a="1"/>
  <c r="O104" i="10" s="1"/>
  <c r="N104" i="10" a="1"/>
  <c r="N104" i="10" s="1"/>
  <c r="J104" i="10" a="1"/>
  <c r="J104" i="10" s="1"/>
  <c r="I104" i="10" a="1"/>
  <c r="I104" i="10" s="1"/>
  <c r="H104" i="10" a="1"/>
  <c r="H104" i="10" s="1"/>
  <c r="D104" i="10" a="1"/>
  <c r="D104" i="10" s="1"/>
  <c r="C104" i="10" a="1"/>
  <c r="C104" i="10" s="1"/>
  <c r="B104" i="10" a="1"/>
  <c r="B104" i="10" s="1"/>
  <c r="V103" i="10" a="1"/>
  <c r="V103" i="10" s="1"/>
  <c r="U103" i="10" a="1"/>
  <c r="U103" i="10" s="1"/>
  <c r="T103" i="10" a="1"/>
  <c r="T103" i="10" s="1"/>
  <c r="P103" i="10" a="1"/>
  <c r="P103" i="10" s="1"/>
  <c r="O103" i="10" a="1"/>
  <c r="O103" i="10" s="1"/>
  <c r="N103" i="10" a="1"/>
  <c r="N103" i="10" s="1"/>
  <c r="J103" i="10" a="1"/>
  <c r="J103" i="10" s="1"/>
  <c r="I103" i="10" a="1"/>
  <c r="I103" i="10" s="1"/>
  <c r="H103" i="10" a="1"/>
  <c r="H103" i="10" s="1"/>
  <c r="D103" i="10" a="1"/>
  <c r="D103" i="10" s="1"/>
  <c r="C103" i="10" a="1"/>
  <c r="C103" i="10" s="1"/>
  <c r="B103" i="10" a="1"/>
  <c r="B103" i="10" s="1"/>
  <c r="V102" i="10" a="1"/>
  <c r="V102" i="10" s="1"/>
  <c r="U102" i="10" a="1"/>
  <c r="U102" i="10" s="1"/>
  <c r="T102" i="10" a="1"/>
  <c r="T102" i="10" s="1"/>
  <c r="P102" i="10" a="1"/>
  <c r="P102" i="10" s="1"/>
  <c r="O102" i="10" a="1"/>
  <c r="O102" i="10" s="1"/>
  <c r="N102" i="10" a="1"/>
  <c r="N102" i="10" s="1"/>
  <c r="J102" i="10" a="1"/>
  <c r="J102" i="10" s="1"/>
  <c r="I102" i="10" a="1"/>
  <c r="I102" i="10" s="1"/>
  <c r="H102" i="10" a="1"/>
  <c r="H102" i="10" s="1"/>
  <c r="D102" i="10" a="1"/>
  <c r="D102" i="10" s="1"/>
  <c r="C102" i="10" a="1"/>
  <c r="C102" i="10" s="1"/>
  <c r="B102" i="10" a="1"/>
  <c r="B102" i="10" s="1"/>
  <c r="V101" i="10" a="1"/>
  <c r="V101" i="10" s="1"/>
  <c r="U101" i="10" a="1"/>
  <c r="U101" i="10" s="1"/>
  <c r="T101" i="10" a="1"/>
  <c r="T101" i="10" s="1"/>
  <c r="P101" i="10" a="1"/>
  <c r="P101" i="10" s="1"/>
  <c r="O101" i="10" a="1"/>
  <c r="O101" i="10" s="1"/>
  <c r="N101" i="10" a="1"/>
  <c r="N101" i="10" s="1"/>
  <c r="J101" i="10" a="1"/>
  <c r="J101" i="10" s="1"/>
  <c r="I101" i="10" a="1"/>
  <c r="I101" i="10" s="1"/>
  <c r="H101" i="10" a="1"/>
  <c r="H101" i="10" s="1"/>
  <c r="D101" i="10" a="1"/>
  <c r="D101" i="10" s="1"/>
  <c r="C101" i="10" a="1"/>
  <c r="C101" i="10" s="1"/>
  <c r="B101" i="10" a="1"/>
  <c r="B101" i="10" s="1"/>
  <c r="V100" i="10" a="1"/>
  <c r="V100" i="10" s="1"/>
  <c r="U100" i="10" a="1"/>
  <c r="U100" i="10" s="1"/>
  <c r="T100" i="10" a="1"/>
  <c r="T100" i="10" s="1"/>
  <c r="P100" i="10" a="1"/>
  <c r="P100" i="10" s="1"/>
  <c r="O100" i="10" a="1"/>
  <c r="O100" i="10" s="1"/>
  <c r="N100" i="10" a="1"/>
  <c r="N100" i="10" s="1"/>
  <c r="J100" i="10" a="1"/>
  <c r="J100" i="10" s="1"/>
  <c r="I100" i="10" a="1"/>
  <c r="I100" i="10" s="1"/>
  <c r="H100" i="10" a="1"/>
  <c r="H100" i="10" s="1"/>
  <c r="D100" i="10" a="1"/>
  <c r="D100" i="10" s="1"/>
  <c r="C100" i="10" a="1"/>
  <c r="C100" i="10" s="1"/>
  <c r="B100" i="10" a="1"/>
  <c r="B100" i="10" s="1"/>
  <c r="V99" i="10" a="1"/>
  <c r="V99" i="10" s="1"/>
  <c r="U99" i="10" a="1"/>
  <c r="U99" i="10" s="1"/>
  <c r="T99" i="10" a="1"/>
  <c r="T99" i="10" s="1"/>
  <c r="P99" i="10" a="1"/>
  <c r="P99" i="10" s="1"/>
  <c r="O99" i="10" a="1"/>
  <c r="O99" i="10" s="1"/>
  <c r="N99" i="10" a="1"/>
  <c r="N99" i="10" s="1"/>
  <c r="J99" i="10" a="1"/>
  <c r="J99" i="10" s="1"/>
  <c r="I99" i="10" a="1"/>
  <c r="I99" i="10" s="1"/>
  <c r="H99" i="10" a="1"/>
  <c r="H99" i="10" s="1"/>
  <c r="D99" i="10" a="1"/>
  <c r="D99" i="10" s="1"/>
  <c r="C99" i="10" a="1"/>
  <c r="C99" i="10" s="1"/>
  <c r="B99" i="10" a="1"/>
  <c r="B99" i="10" s="1"/>
  <c r="V98" i="10" a="1"/>
  <c r="V98" i="10" s="1"/>
  <c r="U98" i="10" a="1"/>
  <c r="U98" i="10" s="1"/>
  <c r="T98" i="10" a="1"/>
  <c r="T98" i="10" s="1"/>
  <c r="P98" i="10" a="1"/>
  <c r="P98" i="10" s="1"/>
  <c r="O98" i="10" a="1"/>
  <c r="O98" i="10" s="1"/>
  <c r="N98" i="10" a="1"/>
  <c r="N98" i="10" s="1"/>
  <c r="J98" i="10" a="1"/>
  <c r="J98" i="10" s="1"/>
  <c r="I98" i="10" a="1"/>
  <c r="I98" i="10" s="1"/>
  <c r="H98" i="10" a="1"/>
  <c r="H98" i="10" s="1"/>
  <c r="D98" i="10" a="1"/>
  <c r="D98" i="10" s="1"/>
  <c r="C98" i="10" a="1"/>
  <c r="C98" i="10" s="1"/>
  <c r="B98" i="10" a="1"/>
  <c r="B98" i="10" s="1"/>
  <c r="V97" i="10" a="1"/>
  <c r="V97" i="10" s="1"/>
  <c r="U97" i="10" a="1"/>
  <c r="U97" i="10" s="1"/>
  <c r="T97" i="10" a="1"/>
  <c r="T97" i="10" s="1"/>
  <c r="P97" i="10" a="1"/>
  <c r="P97" i="10" s="1"/>
  <c r="O97" i="10" a="1"/>
  <c r="O97" i="10" s="1"/>
  <c r="N97" i="10" a="1"/>
  <c r="N97" i="10" s="1"/>
  <c r="J97" i="10" a="1"/>
  <c r="J97" i="10" s="1"/>
  <c r="I97" i="10" a="1"/>
  <c r="I97" i="10" s="1"/>
  <c r="H97" i="10" a="1"/>
  <c r="H97" i="10" s="1"/>
  <c r="D97" i="10" a="1"/>
  <c r="D97" i="10" s="1"/>
  <c r="C97" i="10" a="1"/>
  <c r="C97" i="10" s="1"/>
  <c r="B97" i="10" a="1"/>
  <c r="B97" i="10" s="1"/>
  <c r="V96" i="10" a="1"/>
  <c r="V96" i="10" s="1"/>
  <c r="U96" i="10" a="1"/>
  <c r="U96" i="10" s="1"/>
  <c r="T96" i="10" a="1"/>
  <c r="T96" i="10" s="1"/>
  <c r="P96" i="10" a="1"/>
  <c r="P96" i="10" s="1"/>
  <c r="O96" i="10" a="1"/>
  <c r="O96" i="10" s="1"/>
  <c r="N96" i="10" a="1"/>
  <c r="N96" i="10" s="1"/>
  <c r="J96" i="10" a="1"/>
  <c r="J96" i="10" s="1"/>
  <c r="I96" i="10" a="1"/>
  <c r="I96" i="10" s="1"/>
  <c r="H96" i="10" a="1"/>
  <c r="H96" i="10" s="1"/>
  <c r="D96" i="10" a="1"/>
  <c r="D96" i="10" s="1"/>
  <c r="C96" i="10" a="1"/>
  <c r="C96" i="10" s="1"/>
  <c r="B96" i="10" a="1"/>
  <c r="B96" i="10" s="1"/>
  <c r="V95" i="10" a="1"/>
  <c r="V95" i="10" s="1"/>
  <c r="U95" i="10" a="1"/>
  <c r="U95" i="10" s="1"/>
  <c r="T95" i="10" a="1"/>
  <c r="T95" i="10" s="1"/>
  <c r="P95" i="10" a="1"/>
  <c r="P95" i="10" s="1"/>
  <c r="O95" i="10" a="1"/>
  <c r="O95" i="10" s="1"/>
  <c r="N95" i="10" a="1"/>
  <c r="N95" i="10" s="1"/>
  <c r="J95" i="10" a="1"/>
  <c r="J95" i="10" s="1"/>
  <c r="I95" i="10" a="1"/>
  <c r="I95" i="10" s="1"/>
  <c r="H95" i="10" a="1"/>
  <c r="H95" i="10" s="1"/>
  <c r="D95" i="10" a="1"/>
  <c r="D95" i="10" s="1"/>
  <c r="C95" i="10" a="1"/>
  <c r="C95" i="10" s="1"/>
  <c r="B95" i="10" a="1"/>
  <c r="B95" i="10" s="1"/>
  <c r="V94" i="10" a="1"/>
  <c r="V94" i="10" s="1"/>
  <c r="U94" i="10" a="1"/>
  <c r="U94" i="10" s="1"/>
  <c r="T94" i="10" a="1"/>
  <c r="T94" i="10" s="1"/>
  <c r="P94" i="10" a="1"/>
  <c r="P94" i="10" s="1"/>
  <c r="O94" i="10" a="1"/>
  <c r="O94" i="10" s="1"/>
  <c r="N94" i="10" a="1"/>
  <c r="N94" i="10" s="1"/>
  <c r="J94" i="10" a="1"/>
  <c r="J94" i="10" s="1"/>
  <c r="I94" i="10" a="1"/>
  <c r="I94" i="10" s="1"/>
  <c r="H94" i="10" a="1"/>
  <c r="H94" i="10" s="1"/>
  <c r="D94" i="10" a="1"/>
  <c r="D94" i="10" s="1"/>
  <c r="C94" i="10" a="1"/>
  <c r="C94" i="10" s="1"/>
  <c r="B94" i="10" a="1"/>
  <c r="B94" i="10" s="1"/>
  <c r="V93" i="10" a="1"/>
  <c r="V93" i="10" s="1"/>
  <c r="U93" i="10" a="1"/>
  <c r="U93" i="10" s="1"/>
  <c r="T93" i="10" a="1"/>
  <c r="T93" i="10" s="1"/>
  <c r="P93" i="10" a="1"/>
  <c r="P93" i="10" s="1"/>
  <c r="O93" i="10" a="1"/>
  <c r="O93" i="10" s="1"/>
  <c r="N93" i="10" a="1"/>
  <c r="N93" i="10" s="1"/>
  <c r="J93" i="10" a="1"/>
  <c r="J93" i="10" s="1"/>
  <c r="I93" i="10" a="1"/>
  <c r="I93" i="10" s="1"/>
  <c r="H93" i="10" a="1"/>
  <c r="H93" i="10" s="1"/>
  <c r="D93" i="10" a="1"/>
  <c r="D93" i="10" s="1"/>
  <c r="C93" i="10" a="1"/>
  <c r="C93" i="10" s="1"/>
  <c r="B93" i="10" a="1"/>
  <c r="B93" i="10" s="1"/>
  <c r="V92" i="10" a="1"/>
  <c r="V92" i="10" s="1"/>
  <c r="U92" i="10" a="1"/>
  <c r="U92" i="10" s="1"/>
  <c r="T92" i="10" a="1"/>
  <c r="T92" i="10" s="1"/>
  <c r="P92" i="10" a="1"/>
  <c r="P92" i="10" s="1"/>
  <c r="O92" i="10" a="1"/>
  <c r="O92" i="10" s="1"/>
  <c r="N92" i="10" a="1"/>
  <c r="N92" i="10" s="1"/>
  <c r="J92" i="10" a="1"/>
  <c r="J92" i="10" s="1"/>
  <c r="I92" i="10" a="1"/>
  <c r="I92" i="10" s="1"/>
  <c r="H92" i="10" a="1"/>
  <c r="H92" i="10" s="1"/>
  <c r="D92" i="10" a="1"/>
  <c r="D92" i="10" s="1"/>
  <c r="C92" i="10" a="1"/>
  <c r="C92" i="10" s="1"/>
  <c r="B92" i="10" a="1"/>
  <c r="B92" i="10" s="1"/>
  <c r="V91" i="10" a="1"/>
  <c r="V91" i="10" s="1"/>
  <c r="U91" i="10" a="1"/>
  <c r="U91" i="10" s="1"/>
  <c r="T91" i="10" a="1"/>
  <c r="T91" i="10" s="1"/>
  <c r="P91" i="10" a="1"/>
  <c r="P91" i="10" s="1"/>
  <c r="O91" i="10" a="1"/>
  <c r="O91" i="10" s="1"/>
  <c r="N91" i="10" a="1"/>
  <c r="N91" i="10" s="1"/>
  <c r="J91" i="10" a="1"/>
  <c r="J91" i="10" s="1"/>
  <c r="I91" i="10" a="1"/>
  <c r="I91" i="10" s="1"/>
  <c r="H91" i="10" a="1"/>
  <c r="H91" i="10" s="1"/>
  <c r="D91" i="10" a="1"/>
  <c r="D91" i="10" s="1"/>
  <c r="C91" i="10" a="1"/>
  <c r="C91" i="10" s="1"/>
  <c r="B91" i="10" a="1"/>
  <c r="B91" i="10" s="1"/>
  <c r="V90" i="10" a="1"/>
  <c r="V90" i="10" s="1"/>
  <c r="U90" i="10" a="1"/>
  <c r="U90" i="10" s="1"/>
  <c r="T90" i="10" a="1"/>
  <c r="T90" i="10" s="1"/>
  <c r="P90" i="10" a="1"/>
  <c r="P90" i="10" s="1"/>
  <c r="O90" i="10" a="1"/>
  <c r="O90" i="10" s="1"/>
  <c r="N90" i="10" a="1"/>
  <c r="N90" i="10" s="1"/>
  <c r="J90" i="10" a="1"/>
  <c r="J90" i="10" s="1"/>
  <c r="I90" i="10" a="1"/>
  <c r="I90" i="10" s="1"/>
  <c r="H90" i="10" a="1"/>
  <c r="H90" i="10" s="1"/>
  <c r="D90" i="10" a="1"/>
  <c r="D90" i="10" s="1"/>
  <c r="C90" i="10" a="1"/>
  <c r="C90" i="10" s="1"/>
  <c r="B90" i="10" a="1"/>
  <c r="B90" i="10" s="1"/>
  <c r="V89" i="10" a="1"/>
  <c r="V89" i="10" s="1"/>
  <c r="U89" i="10" a="1"/>
  <c r="U89" i="10" s="1"/>
  <c r="T89" i="10" a="1"/>
  <c r="T89" i="10" s="1"/>
  <c r="P89" i="10" a="1"/>
  <c r="P89" i="10" s="1"/>
  <c r="O89" i="10" a="1"/>
  <c r="O89" i="10" s="1"/>
  <c r="N89" i="10" a="1"/>
  <c r="N89" i="10" s="1"/>
  <c r="J89" i="10" a="1"/>
  <c r="J89" i="10" s="1"/>
  <c r="I89" i="10" a="1"/>
  <c r="I89" i="10" s="1"/>
  <c r="H89" i="10" a="1"/>
  <c r="H89" i="10" s="1"/>
  <c r="D89" i="10" a="1"/>
  <c r="D89" i="10" s="1"/>
  <c r="C89" i="10" a="1"/>
  <c r="C89" i="10" s="1"/>
  <c r="B89" i="10" a="1"/>
  <c r="B89" i="10" s="1"/>
  <c r="V88" i="10" a="1"/>
  <c r="V88" i="10" s="1"/>
  <c r="U88" i="10" a="1"/>
  <c r="U88" i="10" s="1"/>
  <c r="T88" i="10" a="1"/>
  <c r="T88" i="10" s="1"/>
  <c r="P88" i="10" a="1"/>
  <c r="P88" i="10" s="1"/>
  <c r="O88" i="10" a="1"/>
  <c r="O88" i="10" s="1"/>
  <c r="N88" i="10" a="1"/>
  <c r="N88" i="10" s="1"/>
  <c r="J88" i="10" a="1"/>
  <c r="J88" i="10" s="1"/>
  <c r="I88" i="10" a="1"/>
  <c r="I88" i="10" s="1"/>
  <c r="H88" i="10" a="1"/>
  <c r="H88" i="10" s="1"/>
  <c r="D88" i="10" a="1"/>
  <c r="D88" i="10" s="1"/>
  <c r="C88" i="10" a="1"/>
  <c r="C88" i="10" s="1"/>
  <c r="B88" i="10" a="1"/>
  <c r="B88" i="10" s="1"/>
  <c r="V87" i="10" a="1"/>
  <c r="V87" i="10" s="1"/>
  <c r="U87" i="10" a="1"/>
  <c r="U87" i="10" s="1"/>
  <c r="T87" i="10" a="1"/>
  <c r="T87" i="10" s="1"/>
  <c r="P87" i="10" a="1"/>
  <c r="P87" i="10" s="1"/>
  <c r="O87" i="10" a="1"/>
  <c r="O87" i="10" s="1"/>
  <c r="N87" i="10" a="1"/>
  <c r="N87" i="10" s="1"/>
  <c r="J87" i="10" a="1"/>
  <c r="J87" i="10" s="1"/>
  <c r="I87" i="10" a="1"/>
  <c r="I87" i="10" s="1"/>
  <c r="H87" i="10" a="1"/>
  <c r="H87" i="10" s="1"/>
  <c r="D87" i="10" a="1"/>
  <c r="D87" i="10" s="1"/>
  <c r="C87" i="10" a="1"/>
  <c r="C87" i="10" s="1"/>
  <c r="B87" i="10" a="1"/>
  <c r="B87" i="10" s="1"/>
  <c r="V86" i="10" a="1"/>
  <c r="V86" i="10" s="1"/>
  <c r="U86" i="10" a="1"/>
  <c r="U86" i="10" s="1"/>
  <c r="T86" i="10" a="1"/>
  <c r="T86" i="10" s="1"/>
  <c r="P86" i="10" a="1"/>
  <c r="P86" i="10" s="1"/>
  <c r="O86" i="10" a="1"/>
  <c r="O86" i="10" s="1"/>
  <c r="N86" i="10" a="1"/>
  <c r="N86" i="10" s="1"/>
  <c r="J86" i="10" a="1"/>
  <c r="J86" i="10" s="1"/>
  <c r="I86" i="10" a="1"/>
  <c r="I86" i="10" s="1"/>
  <c r="H86" i="10" a="1"/>
  <c r="H86" i="10" s="1"/>
  <c r="D86" i="10" a="1"/>
  <c r="D86" i="10" s="1"/>
  <c r="C86" i="10" a="1"/>
  <c r="C86" i="10" s="1"/>
  <c r="B86" i="10" a="1"/>
  <c r="B86" i="10" s="1"/>
  <c r="V85" i="10" a="1"/>
  <c r="V85" i="10" s="1"/>
  <c r="U85" i="10" a="1"/>
  <c r="U85" i="10" s="1"/>
  <c r="T85" i="10" a="1"/>
  <c r="T85" i="10" s="1"/>
  <c r="P85" i="10" a="1"/>
  <c r="P85" i="10" s="1"/>
  <c r="O85" i="10" a="1"/>
  <c r="O85" i="10" s="1"/>
  <c r="N85" i="10" a="1"/>
  <c r="N85" i="10" s="1"/>
  <c r="J85" i="10" a="1"/>
  <c r="J85" i="10" s="1"/>
  <c r="I85" i="10" a="1"/>
  <c r="I85" i="10" s="1"/>
  <c r="H85" i="10" a="1"/>
  <c r="H85" i="10" s="1"/>
  <c r="D85" i="10" a="1"/>
  <c r="D85" i="10" s="1"/>
  <c r="C85" i="10" a="1"/>
  <c r="C85" i="10" s="1"/>
  <c r="B85" i="10" a="1"/>
  <c r="B85" i="10" s="1"/>
  <c r="V84" i="10" a="1"/>
  <c r="V84" i="10" s="1"/>
  <c r="U84" i="10" a="1"/>
  <c r="U84" i="10" s="1"/>
  <c r="T84" i="10" a="1"/>
  <c r="T84" i="10" s="1"/>
  <c r="P84" i="10" a="1"/>
  <c r="P84" i="10" s="1"/>
  <c r="O84" i="10" a="1"/>
  <c r="O84" i="10" s="1"/>
  <c r="N84" i="10" a="1"/>
  <c r="N84" i="10" s="1"/>
  <c r="J84" i="10" a="1"/>
  <c r="J84" i="10" s="1"/>
  <c r="I84" i="10" a="1"/>
  <c r="I84" i="10" s="1"/>
  <c r="H84" i="10" a="1"/>
  <c r="H84" i="10" s="1"/>
  <c r="D84" i="10" a="1"/>
  <c r="D84" i="10" s="1"/>
  <c r="C84" i="10" a="1"/>
  <c r="C84" i="10" s="1"/>
  <c r="B84" i="10" a="1"/>
  <c r="B84" i="10" s="1"/>
  <c r="V83" i="10" a="1"/>
  <c r="V83" i="10" s="1"/>
  <c r="U83" i="10" a="1"/>
  <c r="U83" i="10" s="1"/>
  <c r="T83" i="10" a="1"/>
  <c r="T83" i="10" s="1"/>
  <c r="P83" i="10" a="1"/>
  <c r="P83" i="10" s="1"/>
  <c r="O83" i="10" a="1"/>
  <c r="O83" i="10" s="1"/>
  <c r="N83" i="10" a="1"/>
  <c r="N83" i="10" s="1"/>
  <c r="J83" i="10" a="1"/>
  <c r="J83" i="10" s="1"/>
  <c r="I83" i="10" a="1"/>
  <c r="I83" i="10" s="1"/>
  <c r="H83" i="10" a="1"/>
  <c r="H83" i="10" s="1"/>
  <c r="D83" i="10" a="1"/>
  <c r="D83" i="10" s="1"/>
  <c r="C83" i="10" a="1"/>
  <c r="C83" i="10" s="1"/>
  <c r="B83" i="10" a="1"/>
  <c r="B83" i="10" s="1"/>
  <c r="V82" i="10" a="1"/>
  <c r="V82" i="10" s="1"/>
  <c r="U82" i="10" a="1"/>
  <c r="U82" i="10" s="1"/>
  <c r="T82" i="10" a="1"/>
  <c r="T82" i="10" s="1"/>
  <c r="P82" i="10" a="1"/>
  <c r="P82" i="10" s="1"/>
  <c r="O82" i="10" a="1"/>
  <c r="O82" i="10" s="1"/>
  <c r="N82" i="10" a="1"/>
  <c r="N82" i="10" s="1"/>
  <c r="J82" i="10" a="1"/>
  <c r="J82" i="10" s="1"/>
  <c r="I82" i="10" a="1"/>
  <c r="I82" i="10" s="1"/>
  <c r="H82" i="10" a="1"/>
  <c r="H82" i="10" s="1"/>
  <c r="D82" i="10" a="1"/>
  <c r="D82" i="10" s="1"/>
  <c r="C82" i="10" a="1"/>
  <c r="C82" i="10" s="1"/>
  <c r="B82" i="10" a="1"/>
  <c r="B82" i="10" s="1"/>
  <c r="V81" i="10" a="1"/>
  <c r="V81" i="10" s="1"/>
  <c r="U81" i="10" a="1"/>
  <c r="U81" i="10" s="1"/>
  <c r="T81" i="10" a="1"/>
  <c r="T81" i="10" s="1"/>
  <c r="P81" i="10" a="1"/>
  <c r="P81" i="10" s="1"/>
  <c r="O81" i="10" a="1"/>
  <c r="O81" i="10" s="1"/>
  <c r="N81" i="10" a="1"/>
  <c r="N81" i="10" s="1"/>
  <c r="J81" i="10" a="1"/>
  <c r="J81" i="10" s="1"/>
  <c r="I81" i="10" a="1"/>
  <c r="I81" i="10" s="1"/>
  <c r="H81" i="10" a="1"/>
  <c r="H81" i="10" s="1"/>
  <c r="D81" i="10" a="1"/>
  <c r="D81" i="10" s="1"/>
  <c r="C81" i="10" a="1"/>
  <c r="C81" i="10" s="1"/>
  <c r="B81" i="10" a="1"/>
  <c r="B81" i="10" s="1"/>
  <c r="V80" i="10" a="1"/>
  <c r="V80" i="10" s="1"/>
  <c r="U80" i="10" a="1"/>
  <c r="U80" i="10" s="1"/>
  <c r="T80" i="10" a="1"/>
  <c r="T80" i="10" s="1"/>
  <c r="P80" i="10" a="1"/>
  <c r="P80" i="10" s="1"/>
  <c r="O80" i="10" a="1"/>
  <c r="O80" i="10" s="1"/>
  <c r="N80" i="10" a="1"/>
  <c r="N80" i="10" s="1"/>
  <c r="J80" i="10" a="1"/>
  <c r="J80" i="10" s="1"/>
  <c r="I80" i="10" a="1"/>
  <c r="I80" i="10" s="1"/>
  <c r="H80" i="10" a="1"/>
  <c r="H80" i="10" s="1"/>
  <c r="D80" i="10" a="1"/>
  <c r="D80" i="10" s="1"/>
  <c r="C80" i="10" a="1"/>
  <c r="C80" i="10" s="1"/>
  <c r="B80" i="10" a="1"/>
  <c r="B80" i="10" s="1"/>
  <c r="V79" i="10" a="1"/>
  <c r="V79" i="10" s="1"/>
  <c r="U79" i="10" a="1"/>
  <c r="U79" i="10" s="1"/>
  <c r="T79" i="10" a="1"/>
  <c r="T79" i="10" s="1"/>
  <c r="P79" i="10" a="1"/>
  <c r="P79" i="10" s="1"/>
  <c r="O79" i="10" a="1"/>
  <c r="O79" i="10" s="1"/>
  <c r="N79" i="10" a="1"/>
  <c r="N79" i="10" s="1"/>
  <c r="J79" i="10" a="1"/>
  <c r="J79" i="10" s="1"/>
  <c r="I79" i="10" a="1"/>
  <c r="I79" i="10" s="1"/>
  <c r="H79" i="10" a="1"/>
  <c r="H79" i="10" s="1"/>
  <c r="D79" i="10" a="1"/>
  <c r="D79" i="10" s="1"/>
  <c r="C79" i="10" a="1"/>
  <c r="C79" i="10" s="1"/>
  <c r="B79" i="10" a="1"/>
  <c r="B79" i="10" s="1"/>
  <c r="V78" i="10" a="1"/>
  <c r="V78" i="10" s="1"/>
  <c r="U78" i="10" a="1"/>
  <c r="U78" i="10" s="1"/>
  <c r="T78" i="10" a="1"/>
  <c r="T78" i="10" s="1"/>
  <c r="P78" i="10" a="1"/>
  <c r="P78" i="10" s="1"/>
  <c r="O78" i="10" a="1"/>
  <c r="O78" i="10" s="1"/>
  <c r="N78" i="10" a="1"/>
  <c r="N78" i="10" s="1"/>
  <c r="J78" i="10" a="1"/>
  <c r="J78" i="10" s="1"/>
  <c r="I78" i="10" a="1"/>
  <c r="I78" i="10" s="1"/>
  <c r="H78" i="10" a="1"/>
  <c r="H78" i="10" s="1"/>
  <c r="D78" i="10" a="1"/>
  <c r="D78" i="10" s="1"/>
  <c r="C78" i="10" a="1"/>
  <c r="C78" i="10" s="1"/>
  <c r="B78" i="10" a="1"/>
  <c r="B78" i="10" s="1"/>
  <c r="V77" i="10" a="1"/>
  <c r="V77" i="10" s="1"/>
  <c r="U77" i="10" a="1"/>
  <c r="U77" i="10" s="1"/>
  <c r="T77" i="10" a="1"/>
  <c r="T77" i="10" s="1"/>
  <c r="P77" i="10" a="1"/>
  <c r="P77" i="10" s="1"/>
  <c r="O77" i="10" a="1"/>
  <c r="O77" i="10" s="1"/>
  <c r="N77" i="10" a="1"/>
  <c r="N77" i="10" s="1"/>
  <c r="J77" i="10" a="1"/>
  <c r="J77" i="10" s="1"/>
  <c r="I77" i="10" a="1"/>
  <c r="I77" i="10" s="1"/>
  <c r="H77" i="10" a="1"/>
  <c r="H77" i="10" s="1"/>
  <c r="D77" i="10" a="1"/>
  <c r="D77" i="10" s="1"/>
  <c r="C77" i="10" a="1"/>
  <c r="C77" i="10" s="1"/>
  <c r="B77" i="10" a="1"/>
  <c r="B77" i="10" s="1"/>
  <c r="V76" i="10" a="1"/>
  <c r="V76" i="10" s="1"/>
  <c r="U76" i="10" a="1"/>
  <c r="U76" i="10" s="1"/>
  <c r="T76" i="10" a="1"/>
  <c r="T76" i="10" s="1"/>
  <c r="P76" i="10" a="1"/>
  <c r="P76" i="10" s="1"/>
  <c r="O76" i="10" a="1"/>
  <c r="O76" i="10" s="1"/>
  <c r="N76" i="10" a="1"/>
  <c r="N76" i="10" s="1"/>
  <c r="J76" i="10" a="1"/>
  <c r="J76" i="10" s="1"/>
  <c r="I76" i="10" a="1"/>
  <c r="I76" i="10" s="1"/>
  <c r="H76" i="10" a="1"/>
  <c r="H76" i="10" s="1"/>
  <c r="D76" i="10" a="1"/>
  <c r="D76" i="10" s="1"/>
  <c r="C76" i="10" a="1"/>
  <c r="C76" i="10" s="1"/>
  <c r="B76" i="10" a="1"/>
  <c r="B76" i="10" s="1"/>
  <c r="V75" i="10" a="1"/>
  <c r="V75" i="10" s="1"/>
  <c r="U75" i="10" a="1"/>
  <c r="U75" i="10" s="1"/>
  <c r="T75" i="10" a="1"/>
  <c r="T75" i="10" s="1"/>
  <c r="P75" i="10" a="1"/>
  <c r="P75" i="10" s="1"/>
  <c r="O75" i="10" a="1"/>
  <c r="O75" i="10" s="1"/>
  <c r="N75" i="10" a="1"/>
  <c r="N75" i="10" s="1"/>
  <c r="J75" i="10" a="1"/>
  <c r="J75" i="10" s="1"/>
  <c r="I75" i="10" a="1"/>
  <c r="I75" i="10" s="1"/>
  <c r="H75" i="10" a="1"/>
  <c r="H75" i="10" s="1"/>
  <c r="D75" i="10" a="1"/>
  <c r="D75" i="10" s="1"/>
  <c r="C75" i="10" a="1"/>
  <c r="C75" i="10" s="1"/>
  <c r="B75" i="10" a="1"/>
  <c r="B75" i="10" s="1"/>
  <c r="V74" i="10" a="1"/>
  <c r="V74" i="10" s="1"/>
  <c r="U74" i="10" a="1"/>
  <c r="U74" i="10" s="1"/>
  <c r="T74" i="10" a="1"/>
  <c r="T74" i="10" s="1"/>
  <c r="P74" i="10" a="1"/>
  <c r="P74" i="10" s="1"/>
  <c r="O74" i="10" a="1"/>
  <c r="O74" i="10" s="1"/>
  <c r="N74" i="10" a="1"/>
  <c r="N74" i="10" s="1"/>
  <c r="J74" i="10" a="1"/>
  <c r="J74" i="10" s="1"/>
  <c r="I74" i="10" a="1"/>
  <c r="I74" i="10" s="1"/>
  <c r="H74" i="10" a="1"/>
  <c r="H74" i="10" s="1"/>
  <c r="D74" i="10" a="1"/>
  <c r="D74" i="10" s="1"/>
  <c r="C74" i="10" a="1"/>
  <c r="C74" i="10" s="1"/>
  <c r="B74" i="10" a="1"/>
  <c r="B74" i="10" s="1"/>
  <c r="V73" i="10" a="1"/>
  <c r="V73" i="10" s="1"/>
  <c r="U73" i="10" a="1"/>
  <c r="U73" i="10" s="1"/>
  <c r="T73" i="10" a="1"/>
  <c r="T73" i="10" s="1"/>
  <c r="P73" i="10" a="1"/>
  <c r="P73" i="10" s="1"/>
  <c r="O73" i="10" a="1"/>
  <c r="O73" i="10" s="1"/>
  <c r="N73" i="10" a="1"/>
  <c r="N73" i="10" s="1"/>
  <c r="J73" i="10" a="1"/>
  <c r="J73" i="10" s="1"/>
  <c r="I73" i="10" a="1"/>
  <c r="I73" i="10" s="1"/>
  <c r="H73" i="10" a="1"/>
  <c r="H73" i="10" s="1"/>
  <c r="D73" i="10" a="1"/>
  <c r="D73" i="10" s="1"/>
  <c r="C73" i="10" a="1"/>
  <c r="C73" i="10" s="1"/>
  <c r="B73" i="10" a="1"/>
  <c r="B73" i="10" s="1"/>
  <c r="V72" i="10" a="1"/>
  <c r="V72" i="10" s="1"/>
  <c r="U72" i="10" a="1"/>
  <c r="U72" i="10" s="1"/>
  <c r="T72" i="10" a="1"/>
  <c r="T72" i="10" s="1"/>
  <c r="P72" i="10" a="1"/>
  <c r="P72" i="10" s="1"/>
  <c r="O72" i="10" a="1"/>
  <c r="O72" i="10" s="1"/>
  <c r="N72" i="10" a="1"/>
  <c r="N72" i="10" s="1"/>
  <c r="J72" i="10" a="1"/>
  <c r="J72" i="10" s="1"/>
  <c r="I72" i="10" a="1"/>
  <c r="I72" i="10" s="1"/>
  <c r="H72" i="10" a="1"/>
  <c r="H72" i="10" s="1"/>
  <c r="D72" i="10" a="1"/>
  <c r="D72" i="10" s="1"/>
  <c r="C72" i="10" a="1"/>
  <c r="C72" i="10" s="1"/>
  <c r="B72" i="10" a="1"/>
  <c r="B72" i="10" s="1"/>
  <c r="V71" i="10" a="1"/>
  <c r="V71" i="10" s="1"/>
  <c r="U71" i="10" a="1"/>
  <c r="U71" i="10" s="1"/>
  <c r="T71" i="10" a="1"/>
  <c r="T71" i="10" s="1"/>
  <c r="P71" i="10" a="1"/>
  <c r="P71" i="10" s="1"/>
  <c r="O71" i="10" a="1"/>
  <c r="O71" i="10" s="1"/>
  <c r="N71" i="10" a="1"/>
  <c r="N71" i="10" s="1"/>
  <c r="J71" i="10" a="1"/>
  <c r="J71" i="10" s="1"/>
  <c r="I71" i="10" a="1"/>
  <c r="I71" i="10" s="1"/>
  <c r="H71" i="10" a="1"/>
  <c r="H71" i="10" s="1"/>
  <c r="D71" i="10" a="1"/>
  <c r="D71" i="10" s="1"/>
  <c r="C71" i="10" a="1"/>
  <c r="C71" i="10" s="1"/>
  <c r="B71" i="10" a="1"/>
  <c r="B71" i="10" s="1"/>
  <c r="P62" i="10" a="1"/>
  <c r="P62" i="10" s="1"/>
  <c r="O62" i="10" a="1"/>
  <c r="O62" i="10" s="1"/>
  <c r="N62" i="10" a="1"/>
  <c r="N62" i="10" s="1"/>
  <c r="V62" i="10" a="1"/>
  <c r="V62" i="10" s="1"/>
  <c r="U62" i="10" a="1"/>
  <c r="U62" i="10" s="1"/>
  <c r="T62" i="10" a="1"/>
  <c r="T62" i="10" s="1"/>
  <c r="J62" i="10" a="1"/>
  <c r="J62" i="10" s="1"/>
  <c r="I62" i="10" a="1"/>
  <c r="I62" i="10" s="1"/>
  <c r="H62" i="10" a="1"/>
  <c r="H62" i="10" s="1"/>
  <c r="D62" i="10" a="1"/>
  <c r="D62" i="10" s="1"/>
  <c r="C62" i="10" a="1"/>
  <c r="C62" i="10" s="1"/>
  <c r="B62" i="10" a="1"/>
  <c r="B62" i="10" s="1"/>
  <c r="P61" i="10" a="1"/>
  <c r="P61" i="10" s="1"/>
  <c r="O61" i="10" a="1"/>
  <c r="O61" i="10" s="1"/>
  <c r="N61" i="10" a="1"/>
  <c r="N61" i="10" s="1"/>
  <c r="V61" i="10" a="1"/>
  <c r="V61" i="10" s="1"/>
  <c r="U61" i="10" a="1"/>
  <c r="U61" i="10" s="1"/>
  <c r="T61" i="10" a="1"/>
  <c r="T61" i="10" s="1"/>
  <c r="J61" i="10" a="1"/>
  <c r="J61" i="10" s="1"/>
  <c r="I61" i="10" a="1"/>
  <c r="I61" i="10" s="1"/>
  <c r="H61" i="10" a="1"/>
  <c r="H61" i="10" s="1"/>
  <c r="D61" i="10" a="1"/>
  <c r="D61" i="10" s="1"/>
  <c r="C61" i="10" a="1"/>
  <c r="C61" i="10" s="1"/>
  <c r="B61" i="10" a="1"/>
  <c r="B61" i="10" s="1"/>
  <c r="P60" i="10" a="1"/>
  <c r="P60" i="10" s="1"/>
  <c r="O60" i="10" a="1"/>
  <c r="O60" i="10" s="1"/>
  <c r="N60" i="10" a="1"/>
  <c r="N60" i="10" s="1"/>
  <c r="V60" i="10" a="1"/>
  <c r="V60" i="10" s="1"/>
  <c r="U60" i="10" a="1"/>
  <c r="U60" i="10" s="1"/>
  <c r="T60" i="10" a="1"/>
  <c r="T60" i="10" s="1"/>
  <c r="J60" i="10" a="1"/>
  <c r="J60" i="10" s="1"/>
  <c r="I60" i="10" a="1"/>
  <c r="I60" i="10" s="1"/>
  <c r="H60" i="10" a="1"/>
  <c r="H60" i="10" s="1"/>
  <c r="D60" i="10" a="1"/>
  <c r="D60" i="10" s="1"/>
  <c r="C60" i="10" a="1"/>
  <c r="C60" i="10" s="1"/>
  <c r="B60" i="10" a="1"/>
  <c r="B60" i="10" s="1"/>
  <c r="P59" i="10" a="1"/>
  <c r="P59" i="10" s="1"/>
  <c r="O59" i="10" a="1"/>
  <c r="O59" i="10" s="1"/>
  <c r="N59" i="10" a="1"/>
  <c r="N59" i="10" s="1"/>
  <c r="V59" i="10" a="1"/>
  <c r="V59" i="10" s="1"/>
  <c r="U59" i="10" a="1"/>
  <c r="U59" i="10" s="1"/>
  <c r="T59" i="10" a="1"/>
  <c r="T59" i="10" s="1"/>
  <c r="J59" i="10" a="1"/>
  <c r="J59" i="10" s="1"/>
  <c r="I59" i="10" a="1"/>
  <c r="I59" i="10" s="1"/>
  <c r="H59" i="10" a="1"/>
  <c r="H59" i="10" s="1"/>
  <c r="D59" i="10" a="1"/>
  <c r="D59" i="10" s="1"/>
  <c r="C59" i="10" a="1"/>
  <c r="C59" i="10" s="1"/>
  <c r="B59" i="10" a="1"/>
  <c r="B59" i="10" s="1"/>
  <c r="P58" i="10" a="1"/>
  <c r="P58" i="10" s="1"/>
  <c r="O58" i="10" a="1"/>
  <c r="O58" i="10" s="1"/>
  <c r="N58" i="10" a="1"/>
  <c r="N58" i="10" s="1"/>
  <c r="V58" i="10" a="1"/>
  <c r="V58" i="10" s="1"/>
  <c r="U58" i="10" a="1"/>
  <c r="U58" i="10" s="1"/>
  <c r="T58" i="10" a="1"/>
  <c r="T58" i="10" s="1"/>
  <c r="J58" i="10" a="1"/>
  <c r="J58" i="10" s="1"/>
  <c r="I58" i="10" a="1"/>
  <c r="I58" i="10" s="1"/>
  <c r="H58" i="10" a="1"/>
  <c r="H58" i="10" s="1"/>
  <c r="D58" i="10" a="1"/>
  <c r="D58" i="10" s="1"/>
  <c r="C58" i="10" a="1"/>
  <c r="C58" i="10" s="1"/>
  <c r="B58" i="10" a="1"/>
  <c r="B58" i="10" s="1"/>
  <c r="P57" i="10" a="1"/>
  <c r="P57" i="10" s="1"/>
  <c r="O57" i="10" a="1"/>
  <c r="O57" i="10" s="1"/>
  <c r="N57" i="10" a="1"/>
  <c r="N57" i="10" s="1"/>
  <c r="V57" i="10" a="1"/>
  <c r="V57" i="10" s="1"/>
  <c r="U57" i="10" a="1"/>
  <c r="U57" i="10" s="1"/>
  <c r="T57" i="10" a="1"/>
  <c r="T57" i="10" s="1"/>
  <c r="J57" i="10" a="1"/>
  <c r="J57" i="10" s="1"/>
  <c r="I57" i="10" a="1"/>
  <c r="I57" i="10" s="1"/>
  <c r="H57" i="10" a="1"/>
  <c r="H57" i="10" s="1"/>
  <c r="D57" i="10" a="1"/>
  <c r="D57" i="10" s="1"/>
  <c r="C57" i="10" a="1"/>
  <c r="C57" i="10" s="1"/>
  <c r="B57" i="10" a="1"/>
  <c r="B57" i="10" s="1"/>
  <c r="P56" i="10" a="1"/>
  <c r="P56" i="10" s="1"/>
  <c r="O56" i="10" a="1"/>
  <c r="O56" i="10" s="1"/>
  <c r="N56" i="10" a="1"/>
  <c r="N56" i="10" s="1"/>
  <c r="V56" i="10" a="1"/>
  <c r="V56" i="10" s="1"/>
  <c r="U56" i="10" a="1"/>
  <c r="U56" i="10" s="1"/>
  <c r="T56" i="10" a="1"/>
  <c r="T56" i="10" s="1"/>
  <c r="J56" i="10" a="1"/>
  <c r="J56" i="10" s="1"/>
  <c r="I56" i="10" a="1"/>
  <c r="I56" i="10" s="1"/>
  <c r="H56" i="10" a="1"/>
  <c r="H56" i="10" s="1"/>
  <c r="D56" i="10" a="1"/>
  <c r="D56" i="10" s="1"/>
  <c r="C56" i="10" a="1"/>
  <c r="C56" i="10" s="1"/>
  <c r="B56" i="10" a="1"/>
  <c r="B56" i="10" s="1"/>
  <c r="P55" i="10" a="1"/>
  <c r="P55" i="10" s="1"/>
  <c r="O55" i="10" a="1"/>
  <c r="O55" i="10" s="1"/>
  <c r="N55" i="10" a="1"/>
  <c r="N55" i="10" s="1"/>
  <c r="V55" i="10" a="1"/>
  <c r="V55" i="10" s="1"/>
  <c r="U55" i="10" a="1"/>
  <c r="U55" i="10" s="1"/>
  <c r="T55" i="10" a="1"/>
  <c r="T55" i="10" s="1"/>
  <c r="J55" i="10" a="1"/>
  <c r="J55" i="10" s="1"/>
  <c r="I55" i="10" a="1"/>
  <c r="I55" i="10" s="1"/>
  <c r="H55" i="10" a="1"/>
  <c r="H55" i="10" s="1"/>
  <c r="D55" i="10" a="1"/>
  <c r="D55" i="10" s="1"/>
  <c r="C55" i="10" a="1"/>
  <c r="C55" i="10" s="1"/>
  <c r="B55" i="10" a="1"/>
  <c r="B55" i="10" s="1"/>
  <c r="P54" i="10" a="1"/>
  <c r="P54" i="10" s="1"/>
  <c r="O54" i="10" a="1"/>
  <c r="O54" i="10" s="1"/>
  <c r="N54" i="10" a="1"/>
  <c r="N54" i="10" s="1"/>
  <c r="V54" i="10" a="1"/>
  <c r="V54" i="10" s="1"/>
  <c r="U54" i="10" a="1"/>
  <c r="U54" i="10" s="1"/>
  <c r="T54" i="10" a="1"/>
  <c r="T54" i="10" s="1"/>
  <c r="J54" i="10" a="1"/>
  <c r="J54" i="10" s="1"/>
  <c r="I54" i="10" a="1"/>
  <c r="I54" i="10" s="1"/>
  <c r="H54" i="10" a="1"/>
  <c r="H54" i="10" s="1"/>
  <c r="D54" i="10" a="1"/>
  <c r="D54" i="10" s="1"/>
  <c r="C54" i="10" a="1"/>
  <c r="C54" i="10" s="1"/>
  <c r="B54" i="10" a="1"/>
  <c r="B54" i="10" s="1"/>
  <c r="P53" i="10" a="1"/>
  <c r="P53" i="10" s="1"/>
  <c r="O53" i="10" a="1"/>
  <c r="O53" i="10" s="1"/>
  <c r="N53" i="10" a="1"/>
  <c r="N53" i="10" s="1"/>
  <c r="V53" i="10" a="1"/>
  <c r="V53" i="10" s="1"/>
  <c r="U53" i="10" a="1"/>
  <c r="U53" i="10" s="1"/>
  <c r="T53" i="10" a="1"/>
  <c r="T53" i="10" s="1"/>
  <c r="J53" i="10" a="1"/>
  <c r="J53" i="10" s="1"/>
  <c r="I53" i="10" a="1"/>
  <c r="I53" i="10" s="1"/>
  <c r="H53" i="10" a="1"/>
  <c r="H53" i="10" s="1"/>
  <c r="D53" i="10" a="1"/>
  <c r="D53" i="10" s="1"/>
  <c r="C53" i="10" a="1"/>
  <c r="C53" i="10" s="1"/>
  <c r="B53" i="10" a="1"/>
  <c r="B53" i="10" s="1"/>
  <c r="P52" i="10" a="1"/>
  <c r="P52" i="10" s="1"/>
  <c r="O52" i="10" a="1"/>
  <c r="O52" i="10" s="1"/>
  <c r="N52" i="10" a="1"/>
  <c r="N52" i="10" s="1"/>
  <c r="V52" i="10" a="1"/>
  <c r="V52" i="10" s="1"/>
  <c r="U52" i="10" a="1"/>
  <c r="U52" i="10" s="1"/>
  <c r="T52" i="10" a="1"/>
  <c r="T52" i="10" s="1"/>
  <c r="J52" i="10" a="1"/>
  <c r="J52" i="10" s="1"/>
  <c r="I52" i="10" a="1"/>
  <c r="I52" i="10" s="1"/>
  <c r="H52" i="10" a="1"/>
  <c r="H52" i="10" s="1"/>
  <c r="D52" i="10" a="1"/>
  <c r="D52" i="10" s="1"/>
  <c r="C52" i="10" a="1"/>
  <c r="C52" i="10" s="1"/>
  <c r="B52" i="10" a="1"/>
  <c r="B52" i="10" s="1"/>
  <c r="P51" i="10" a="1"/>
  <c r="P51" i="10" s="1"/>
  <c r="O51" i="10" a="1"/>
  <c r="O51" i="10" s="1"/>
  <c r="N51" i="10" a="1"/>
  <c r="N51" i="10" s="1"/>
  <c r="V51" i="10" a="1"/>
  <c r="V51" i="10" s="1"/>
  <c r="U51" i="10" a="1"/>
  <c r="U51" i="10" s="1"/>
  <c r="T51" i="10" a="1"/>
  <c r="T51" i="10" s="1"/>
  <c r="J51" i="10" a="1"/>
  <c r="J51" i="10" s="1"/>
  <c r="I51" i="10" a="1"/>
  <c r="I51" i="10" s="1"/>
  <c r="H51" i="10" a="1"/>
  <c r="H51" i="10" s="1"/>
  <c r="D51" i="10" a="1"/>
  <c r="D51" i="10" s="1"/>
  <c r="C51" i="10" a="1"/>
  <c r="C51" i="10" s="1"/>
  <c r="B51" i="10" a="1"/>
  <c r="B51" i="10" s="1"/>
  <c r="P50" i="10" a="1"/>
  <c r="P50" i="10" s="1"/>
  <c r="O50" i="10" a="1"/>
  <c r="O50" i="10" s="1"/>
  <c r="N50" i="10" a="1"/>
  <c r="N50" i="10" s="1"/>
  <c r="V50" i="10" a="1"/>
  <c r="V50" i="10" s="1"/>
  <c r="U50" i="10" a="1"/>
  <c r="U50" i="10" s="1"/>
  <c r="T50" i="10" a="1"/>
  <c r="T50" i="10" s="1"/>
  <c r="J50" i="10" a="1"/>
  <c r="J50" i="10" s="1"/>
  <c r="I50" i="10" a="1"/>
  <c r="I50" i="10" s="1"/>
  <c r="H50" i="10" a="1"/>
  <c r="H50" i="10" s="1"/>
  <c r="D50" i="10" a="1"/>
  <c r="D50" i="10" s="1"/>
  <c r="C50" i="10" a="1"/>
  <c r="C50" i="10" s="1"/>
  <c r="B50" i="10" a="1"/>
  <c r="B50" i="10" s="1"/>
  <c r="P49" i="10" a="1"/>
  <c r="P49" i="10" s="1"/>
  <c r="O49" i="10" a="1"/>
  <c r="O49" i="10" s="1"/>
  <c r="N49" i="10" a="1"/>
  <c r="N49" i="10" s="1"/>
  <c r="V49" i="10" a="1"/>
  <c r="V49" i="10" s="1"/>
  <c r="U49" i="10" a="1"/>
  <c r="U49" i="10" s="1"/>
  <c r="T49" i="10" a="1"/>
  <c r="T49" i="10" s="1"/>
  <c r="J49" i="10" a="1"/>
  <c r="J49" i="10" s="1"/>
  <c r="I49" i="10" a="1"/>
  <c r="I49" i="10" s="1"/>
  <c r="H49" i="10" a="1"/>
  <c r="H49" i="10" s="1"/>
  <c r="D49" i="10" a="1"/>
  <c r="D49" i="10" s="1"/>
  <c r="C49" i="10" a="1"/>
  <c r="C49" i="10" s="1"/>
  <c r="B49" i="10" a="1"/>
  <c r="B49" i="10" s="1"/>
  <c r="P48" i="10" a="1"/>
  <c r="P48" i="10" s="1"/>
  <c r="O48" i="10" a="1"/>
  <c r="O48" i="10" s="1"/>
  <c r="N48" i="10" a="1"/>
  <c r="N48" i="10" s="1"/>
  <c r="V48" i="10" a="1"/>
  <c r="V48" i="10" s="1"/>
  <c r="U48" i="10" a="1"/>
  <c r="U48" i="10" s="1"/>
  <c r="T48" i="10" a="1"/>
  <c r="T48" i="10" s="1"/>
  <c r="J48" i="10" a="1"/>
  <c r="J48" i="10" s="1"/>
  <c r="I48" i="10" a="1"/>
  <c r="I48" i="10" s="1"/>
  <c r="H48" i="10" a="1"/>
  <c r="H48" i="10" s="1"/>
  <c r="D48" i="10" a="1"/>
  <c r="D48" i="10" s="1"/>
  <c r="C48" i="10" a="1"/>
  <c r="C48" i="10" s="1"/>
  <c r="B48" i="10" a="1"/>
  <c r="B48" i="10" s="1"/>
  <c r="P47" i="10" a="1"/>
  <c r="P47" i="10" s="1"/>
  <c r="O47" i="10" a="1"/>
  <c r="O47" i="10" s="1"/>
  <c r="N47" i="10" a="1"/>
  <c r="N47" i="10" s="1"/>
  <c r="V47" i="10" a="1"/>
  <c r="V47" i="10" s="1"/>
  <c r="U47" i="10" a="1"/>
  <c r="U47" i="10" s="1"/>
  <c r="T47" i="10" a="1"/>
  <c r="T47" i="10" s="1"/>
  <c r="J47" i="10" a="1"/>
  <c r="J47" i="10" s="1"/>
  <c r="I47" i="10" a="1"/>
  <c r="I47" i="10" s="1"/>
  <c r="H47" i="10" a="1"/>
  <c r="H47" i="10" s="1"/>
  <c r="D47" i="10" a="1"/>
  <c r="D47" i="10" s="1"/>
  <c r="C47" i="10" a="1"/>
  <c r="C47" i="10" s="1"/>
  <c r="B47" i="10" a="1"/>
  <c r="B47" i="10" s="1"/>
  <c r="P46" i="10" a="1"/>
  <c r="P46" i="10" s="1"/>
  <c r="O46" i="10" a="1"/>
  <c r="O46" i="10" s="1"/>
  <c r="N46" i="10" a="1"/>
  <c r="N46" i="10" s="1"/>
  <c r="V46" i="10" a="1"/>
  <c r="V46" i="10" s="1"/>
  <c r="U46" i="10" a="1"/>
  <c r="U46" i="10" s="1"/>
  <c r="T46" i="10" a="1"/>
  <c r="T46" i="10" s="1"/>
  <c r="J46" i="10" a="1"/>
  <c r="J46" i="10" s="1"/>
  <c r="I46" i="10" a="1"/>
  <c r="I46" i="10" s="1"/>
  <c r="H46" i="10" a="1"/>
  <c r="H46" i="10" s="1"/>
  <c r="D46" i="10" a="1"/>
  <c r="D46" i="10" s="1"/>
  <c r="C46" i="10" a="1"/>
  <c r="C46" i="10" s="1"/>
  <c r="B46" i="10" a="1"/>
  <c r="B46" i="10" s="1"/>
  <c r="P45" i="10" a="1"/>
  <c r="P45" i="10" s="1"/>
  <c r="O45" i="10" a="1"/>
  <c r="O45" i="10" s="1"/>
  <c r="N45" i="10" a="1"/>
  <c r="N45" i="10" s="1"/>
  <c r="V45" i="10" a="1"/>
  <c r="V45" i="10" s="1"/>
  <c r="U45" i="10" a="1"/>
  <c r="U45" i="10" s="1"/>
  <c r="T45" i="10" a="1"/>
  <c r="T45" i="10" s="1"/>
  <c r="J45" i="10" a="1"/>
  <c r="J45" i="10" s="1"/>
  <c r="I45" i="10" a="1"/>
  <c r="I45" i="10" s="1"/>
  <c r="H45" i="10" a="1"/>
  <c r="H45" i="10" s="1"/>
  <c r="D45" i="10" a="1"/>
  <c r="D45" i="10" s="1"/>
  <c r="C45" i="10" a="1"/>
  <c r="C45" i="10" s="1"/>
  <c r="B45" i="10" a="1"/>
  <c r="B45" i="10" s="1"/>
  <c r="P44" i="10" a="1"/>
  <c r="P44" i="10" s="1"/>
  <c r="O44" i="10" a="1"/>
  <c r="O44" i="10" s="1"/>
  <c r="N44" i="10" a="1"/>
  <c r="N44" i="10" s="1"/>
  <c r="V44" i="10" a="1"/>
  <c r="V44" i="10" s="1"/>
  <c r="U44" i="10" a="1"/>
  <c r="U44" i="10" s="1"/>
  <c r="T44" i="10" a="1"/>
  <c r="T44" i="10" s="1"/>
  <c r="J44" i="10" a="1"/>
  <c r="J44" i="10" s="1"/>
  <c r="I44" i="10" a="1"/>
  <c r="I44" i="10" s="1"/>
  <c r="H44" i="10" a="1"/>
  <c r="H44" i="10" s="1"/>
  <c r="D44" i="10" a="1"/>
  <c r="D44" i="10" s="1"/>
  <c r="C44" i="10" a="1"/>
  <c r="C44" i="10" s="1"/>
  <c r="B44" i="10" a="1"/>
  <c r="B44" i="10" s="1"/>
  <c r="P43" i="10" a="1"/>
  <c r="P43" i="10" s="1"/>
  <c r="O43" i="10" a="1"/>
  <c r="O43" i="10" s="1"/>
  <c r="N43" i="10" a="1"/>
  <c r="N43" i="10" s="1"/>
  <c r="V43" i="10" a="1"/>
  <c r="V43" i="10" s="1"/>
  <c r="U43" i="10" a="1"/>
  <c r="U43" i="10" s="1"/>
  <c r="T43" i="10" a="1"/>
  <c r="T43" i="10" s="1"/>
  <c r="J43" i="10" a="1"/>
  <c r="J43" i="10" s="1"/>
  <c r="I43" i="10" a="1"/>
  <c r="I43" i="10" s="1"/>
  <c r="H43" i="10" a="1"/>
  <c r="H43" i="10" s="1"/>
  <c r="D43" i="10" a="1"/>
  <c r="D43" i="10" s="1"/>
  <c r="C43" i="10" a="1"/>
  <c r="C43" i="10" s="1"/>
  <c r="B43" i="10" a="1"/>
  <c r="B43" i="10" s="1"/>
  <c r="P42" i="10" a="1"/>
  <c r="P42" i="10" s="1"/>
  <c r="O42" i="10" a="1"/>
  <c r="O42" i="10" s="1"/>
  <c r="N42" i="10" a="1"/>
  <c r="N42" i="10" s="1"/>
  <c r="V42" i="10" a="1"/>
  <c r="V42" i="10" s="1"/>
  <c r="U42" i="10" a="1"/>
  <c r="U42" i="10" s="1"/>
  <c r="T42" i="10" a="1"/>
  <c r="T42" i="10" s="1"/>
  <c r="J42" i="10" a="1"/>
  <c r="J42" i="10" s="1"/>
  <c r="I42" i="10" a="1"/>
  <c r="I42" i="10" s="1"/>
  <c r="H42" i="10" a="1"/>
  <c r="H42" i="10" s="1"/>
  <c r="D42" i="10" a="1"/>
  <c r="D42" i="10" s="1"/>
  <c r="C42" i="10" a="1"/>
  <c r="C42" i="10" s="1"/>
  <c r="B42" i="10" a="1"/>
  <c r="B42" i="10" s="1"/>
  <c r="P41" i="10" a="1"/>
  <c r="P41" i="10" s="1"/>
  <c r="O41" i="10" a="1"/>
  <c r="O41" i="10" s="1"/>
  <c r="N41" i="10" a="1"/>
  <c r="N41" i="10" s="1"/>
  <c r="V41" i="10" a="1"/>
  <c r="V41" i="10" s="1"/>
  <c r="U41" i="10" a="1"/>
  <c r="U41" i="10" s="1"/>
  <c r="T41" i="10" a="1"/>
  <c r="T41" i="10" s="1"/>
  <c r="J41" i="10" a="1"/>
  <c r="J41" i="10" s="1"/>
  <c r="I41" i="10" a="1"/>
  <c r="I41" i="10" s="1"/>
  <c r="H41" i="10" a="1"/>
  <c r="H41" i="10" s="1"/>
  <c r="D41" i="10" a="1"/>
  <c r="D41" i="10" s="1"/>
  <c r="C41" i="10" a="1"/>
  <c r="C41" i="10" s="1"/>
  <c r="B41" i="10" a="1"/>
  <c r="B41" i="10" s="1"/>
  <c r="P40" i="10" a="1"/>
  <c r="P40" i="10" s="1"/>
  <c r="O40" i="10" a="1"/>
  <c r="O40" i="10" s="1"/>
  <c r="N40" i="10" a="1"/>
  <c r="N40" i="10" s="1"/>
  <c r="V40" i="10" a="1"/>
  <c r="V40" i="10" s="1"/>
  <c r="U40" i="10" a="1"/>
  <c r="U40" i="10" s="1"/>
  <c r="T40" i="10" a="1"/>
  <c r="T40" i="10" s="1"/>
  <c r="J40" i="10" a="1"/>
  <c r="J40" i="10" s="1"/>
  <c r="I40" i="10" a="1"/>
  <c r="I40" i="10" s="1"/>
  <c r="H40" i="10" a="1"/>
  <c r="H40" i="10" s="1"/>
  <c r="D40" i="10" a="1"/>
  <c r="D40" i="10" s="1"/>
  <c r="C40" i="10" a="1"/>
  <c r="C40" i="10" s="1"/>
  <c r="B40" i="10" a="1"/>
  <c r="B40" i="10" s="1"/>
  <c r="P39" i="10" a="1"/>
  <c r="P39" i="10" s="1"/>
  <c r="O39" i="10" a="1"/>
  <c r="O39" i="10" s="1"/>
  <c r="N39" i="10" a="1"/>
  <c r="N39" i="10" s="1"/>
  <c r="V39" i="10" a="1"/>
  <c r="V39" i="10" s="1"/>
  <c r="U39" i="10" a="1"/>
  <c r="U39" i="10" s="1"/>
  <c r="T39" i="10" a="1"/>
  <c r="T39" i="10" s="1"/>
  <c r="J39" i="10" a="1"/>
  <c r="J39" i="10" s="1"/>
  <c r="I39" i="10" a="1"/>
  <c r="I39" i="10" s="1"/>
  <c r="H39" i="10" a="1"/>
  <c r="H39" i="10" s="1"/>
  <c r="D39" i="10" a="1"/>
  <c r="D39" i="10" s="1"/>
  <c r="C39" i="10" a="1"/>
  <c r="C39" i="10" s="1"/>
  <c r="B39" i="10" a="1"/>
  <c r="B39" i="10" s="1"/>
  <c r="P38" i="10" a="1"/>
  <c r="P38" i="10" s="1"/>
  <c r="O38" i="10" a="1"/>
  <c r="O38" i="10" s="1"/>
  <c r="N38" i="10" a="1"/>
  <c r="N38" i="10" s="1"/>
  <c r="V38" i="10" a="1"/>
  <c r="V38" i="10" s="1"/>
  <c r="U38" i="10" a="1"/>
  <c r="U38" i="10" s="1"/>
  <c r="T38" i="10" a="1"/>
  <c r="T38" i="10" s="1"/>
  <c r="J38" i="10" a="1"/>
  <c r="J38" i="10" s="1"/>
  <c r="I38" i="10" a="1"/>
  <c r="I38" i="10" s="1"/>
  <c r="H38" i="10" a="1"/>
  <c r="H38" i="10" s="1"/>
  <c r="D38" i="10" a="1"/>
  <c r="D38" i="10" s="1"/>
  <c r="C38" i="10" a="1"/>
  <c r="C38" i="10" s="1"/>
  <c r="B38" i="10" a="1"/>
  <c r="B38" i="10" s="1"/>
  <c r="P37" i="10" a="1"/>
  <c r="P37" i="10" s="1"/>
  <c r="O37" i="10" a="1"/>
  <c r="O37" i="10" s="1"/>
  <c r="N37" i="10" a="1"/>
  <c r="N37" i="10" s="1"/>
  <c r="V37" i="10" a="1"/>
  <c r="V37" i="10" s="1"/>
  <c r="U37" i="10" a="1"/>
  <c r="U37" i="10" s="1"/>
  <c r="T37" i="10" a="1"/>
  <c r="T37" i="10" s="1"/>
  <c r="J37" i="10" a="1"/>
  <c r="J37" i="10" s="1"/>
  <c r="I37" i="10" a="1"/>
  <c r="I37" i="10" s="1"/>
  <c r="H37" i="10" a="1"/>
  <c r="H37" i="10" s="1"/>
  <c r="D37" i="10" a="1"/>
  <c r="D37" i="10" s="1"/>
  <c r="C37" i="10" a="1"/>
  <c r="C37" i="10" s="1"/>
  <c r="B37" i="10" a="1"/>
  <c r="B37" i="10" s="1"/>
  <c r="P36" i="10" a="1"/>
  <c r="P36" i="10" s="1"/>
  <c r="O36" i="10" a="1"/>
  <c r="O36" i="10" s="1"/>
  <c r="N36" i="10" a="1"/>
  <c r="N36" i="10" s="1"/>
  <c r="V36" i="10" a="1"/>
  <c r="V36" i="10" s="1"/>
  <c r="U36" i="10" a="1"/>
  <c r="U36" i="10" s="1"/>
  <c r="T36" i="10" a="1"/>
  <c r="T36" i="10" s="1"/>
  <c r="J36" i="10" a="1"/>
  <c r="J36" i="10" s="1"/>
  <c r="I36" i="10" a="1"/>
  <c r="I36" i="10" s="1"/>
  <c r="H36" i="10" a="1"/>
  <c r="H36" i="10" s="1"/>
  <c r="D36" i="10" a="1"/>
  <c r="D36" i="10" s="1"/>
  <c r="C36" i="10" a="1"/>
  <c r="C36" i="10" s="1"/>
  <c r="B36" i="10" a="1"/>
  <c r="B36" i="10" s="1"/>
  <c r="P35" i="10" a="1"/>
  <c r="P35" i="10" s="1"/>
  <c r="O35" i="10" a="1"/>
  <c r="O35" i="10" s="1"/>
  <c r="N35" i="10" a="1"/>
  <c r="N35" i="10" s="1"/>
  <c r="V35" i="10" a="1"/>
  <c r="V35" i="10" s="1"/>
  <c r="U35" i="10" a="1"/>
  <c r="U35" i="10" s="1"/>
  <c r="T35" i="10" a="1"/>
  <c r="T35" i="10" s="1"/>
  <c r="J35" i="10" a="1"/>
  <c r="J35" i="10" s="1"/>
  <c r="I35" i="10" a="1"/>
  <c r="I35" i="10" s="1"/>
  <c r="H35" i="10" a="1"/>
  <c r="H35" i="10" s="1"/>
  <c r="D35" i="10" a="1"/>
  <c r="D35" i="10" s="1"/>
  <c r="C35" i="10" a="1"/>
  <c r="C35" i="10" s="1"/>
  <c r="B35" i="10" a="1"/>
  <c r="B35" i="10" s="1"/>
  <c r="P34" i="10" a="1"/>
  <c r="P34" i="10" s="1"/>
  <c r="O34" i="10" a="1"/>
  <c r="O34" i="10" s="1"/>
  <c r="N34" i="10" a="1"/>
  <c r="N34" i="10" s="1"/>
  <c r="V34" i="10" a="1"/>
  <c r="V34" i="10" s="1"/>
  <c r="U34" i="10" a="1"/>
  <c r="U34" i="10" s="1"/>
  <c r="T34" i="10" a="1"/>
  <c r="T34" i="10" s="1"/>
  <c r="J34" i="10" a="1"/>
  <c r="J34" i="10" s="1"/>
  <c r="I34" i="10" a="1"/>
  <c r="I34" i="10" s="1"/>
  <c r="H34" i="10" a="1"/>
  <c r="H34" i="10" s="1"/>
  <c r="D34" i="10" a="1"/>
  <c r="D34" i="10" s="1"/>
  <c r="C34" i="10" a="1"/>
  <c r="C34" i="10" s="1"/>
  <c r="B34" i="10" a="1"/>
  <c r="B34" i="10" s="1"/>
  <c r="P33" i="10" a="1"/>
  <c r="P33" i="10" s="1"/>
  <c r="O33" i="10" a="1"/>
  <c r="O33" i="10" s="1"/>
  <c r="N33" i="10" a="1"/>
  <c r="N33" i="10" s="1"/>
  <c r="V33" i="10" a="1"/>
  <c r="V33" i="10" s="1"/>
  <c r="U33" i="10" a="1"/>
  <c r="U33" i="10" s="1"/>
  <c r="T33" i="10" a="1"/>
  <c r="T33" i="10" s="1"/>
  <c r="J33" i="10" a="1"/>
  <c r="J33" i="10" s="1"/>
  <c r="I33" i="10" a="1"/>
  <c r="I33" i="10" s="1"/>
  <c r="H33" i="10" a="1"/>
  <c r="H33" i="10" s="1"/>
  <c r="D33" i="10" a="1"/>
  <c r="D33" i="10" s="1"/>
  <c r="C33" i="10" a="1"/>
  <c r="C33" i="10" s="1"/>
  <c r="B33" i="10" a="1"/>
  <c r="B33" i="10" s="1"/>
  <c r="P32" i="10" a="1"/>
  <c r="P32" i="10" s="1"/>
  <c r="O32" i="10" a="1"/>
  <c r="O32" i="10" s="1"/>
  <c r="N32" i="10" a="1"/>
  <c r="N32" i="10" s="1"/>
  <c r="V32" i="10" a="1"/>
  <c r="V32" i="10" s="1"/>
  <c r="U32" i="10" a="1"/>
  <c r="U32" i="10" s="1"/>
  <c r="T32" i="10" a="1"/>
  <c r="T32" i="10" s="1"/>
  <c r="J32" i="10" a="1"/>
  <c r="J32" i="10" s="1"/>
  <c r="I32" i="10" a="1"/>
  <c r="I32" i="10" s="1"/>
  <c r="H32" i="10" a="1"/>
  <c r="H32" i="10" s="1"/>
  <c r="D32" i="10" a="1"/>
  <c r="D32" i="10" s="1"/>
  <c r="C32" i="10" a="1"/>
  <c r="C32" i="10" s="1"/>
  <c r="B32" i="10" a="1"/>
  <c r="B32" i="10" s="1"/>
  <c r="P31" i="10" a="1"/>
  <c r="P31" i="10" s="1"/>
  <c r="O31" i="10" a="1"/>
  <c r="O31" i="10" s="1"/>
  <c r="N31" i="10" a="1"/>
  <c r="N31" i="10" s="1"/>
  <c r="V31" i="10" a="1"/>
  <c r="V31" i="10" s="1"/>
  <c r="U31" i="10" a="1"/>
  <c r="U31" i="10" s="1"/>
  <c r="T31" i="10" a="1"/>
  <c r="T31" i="10" s="1"/>
  <c r="J31" i="10" a="1"/>
  <c r="J31" i="10" s="1"/>
  <c r="I31" i="10" a="1"/>
  <c r="I31" i="10" s="1"/>
  <c r="H31" i="10" a="1"/>
  <c r="H31" i="10" s="1"/>
  <c r="D31" i="10" a="1"/>
  <c r="D31" i="10" s="1"/>
  <c r="C31" i="10" a="1"/>
  <c r="C31" i="10" s="1"/>
  <c r="B31" i="10" a="1"/>
  <c r="B31" i="10" s="1"/>
  <c r="P30" i="10" a="1"/>
  <c r="P30" i="10" s="1"/>
  <c r="O30" i="10" a="1"/>
  <c r="O30" i="10" s="1"/>
  <c r="N30" i="10" a="1"/>
  <c r="N30" i="10" s="1"/>
  <c r="V30" i="10" a="1"/>
  <c r="V30" i="10" s="1"/>
  <c r="U30" i="10" a="1"/>
  <c r="U30" i="10" s="1"/>
  <c r="T30" i="10" a="1"/>
  <c r="T30" i="10" s="1"/>
  <c r="J30" i="10" a="1"/>
  <c r="J30" i="10" s="1"/>
  <c r="I30" i="10" a="1"/>
  <c r="I30" i="10" s="1"/>
  <c r="H30" i="10" a="1"/>
  <c r="H30" i="10" s="1"/>
  <c r="D30" i="10" a="1"/>
  <c r="D30" i="10" s="1"/>
  <c r="C30" i="10" a="1"/>
  <c r="C30" i="10" s="1"/>
  <c r="B30" i="10" a="1"/>
  <c r="B30" i="10" s="1"/>
  <c r="P29" i="10" a="1"/>
  <c r="P29" i="10" s="1"/>
  <c r="O29" i="10" a="1"/>
  <c r="O29" i="10" s="1"/>
  <c r="N29" i="10" a="1"/>
  <c r="N29" i="10" s="1"/>
  <c r="V29" i="10" a="1"/>
  <c r="V29" i="10" s="1"/>
  <c r="U29" i="10" a="1"/>
  <c r="U29" i="10" s="1"/>
  <c r="T29" i="10" a="1"/>
  <c r="T29" i="10" s="1"/>
  <c r="J29" i="10" a="1"/>
  <c r="J29" i="10" s="1"/>
  <c r="I29" i="10" a="1"/>
  <c r="I29" i="10" s="1"/>
  <c r="H29" i="10" a="1"/>
  <c r="H29" i="10" s="1"/>
  <c r="D29" i="10" a="1"/>
  <c r="D29" i="10" s="1"/>
  <c r="C29" i="10" a="1"/>
  <c r="C29" i="10" s="1"/>
  <c r="B29" i="10" a="1"/>
  <c r="B29" i="10" s="1"/>
  <c r="P28" i="10" a="1"/>
  <c r="P28" i="10" s="1"/>
  <c r="O28" i="10" a="1"/>
  <c r="O28" i="10" s="1"/>
  <c r="N28" i="10" a="1"/>
  <c r="N28" i="10" s="1"/>
  <c r="V28" i="10" a="1"/>
  <c r="V28" i="10" s="1"/>
  <c r="U28" i="10" a="1"/>
  <c r="U28" i="10" s="1"/>
  <c r="T28" i="10" a="1"/>
  <c r="T28" i="10" s="1"/>
  <c r="J28" i="10" a="1"/>
  <c r="J28" i="10" s="1"/>
  <c r="I28" i="10" a="1"/>
  <c r="I28" i="10" s="1"/>
  <c r="H28" i="10" a="1"/>
  <c r="H28" i="10" s="1"/>
  <c r="D28" i="10" a="1"/>
  <c r="D28" i="10" s="1"/>
  <c r="C28" i="10" a="1"/>
  <c r="C28" i="10" s="1"/>
  <c r="B28" i="10" a="1"/>
  <c r="B28" i="10" s="1"/>
  <c r="P27" i="10" a="1"/>
  <c r="P27" i="10" s="1"/>
  <c r="O27" i="10" a="1"/>
  <c r="O27" i="10" s="1"/>
  <c r="N27" i="10" a="1"/>
  <c r="N27" i="10" s="1"/>
  <c r="V27" i="10" a="1"/>
  <c r="V27" i="10" s="1"/>
  <c r="U27" i="10" a="1"/>
  <c r="U27" i="10" s="1"/>
  <c r="T27" i="10" a="1"/>
  <c r="T27" i="10" s="1"/>
  <c r="J27" i="10" a="1"/>
  <c r="J27" i="10" s="1"/>
  <c r="I27" i="10" a="1"/>
  <c r="I27" i="10" s="1"/>
  <c r="H27" i="10" a="1"/>
  <c r="H27" i="10" s="1"/>
  <c r="D27" i="10" a="1"/>
  <c r="D27" i="10" s="1"/>
  <c r="C27" i="10" a="1"/>
  <c r="C27" i="10" s="1"/>
  <c r="B27" i="10" a="1"/>
  <c r="B27" i="10" s="1"/>
  <c r="P26" i="10" a="1"/>
  <c r="P26" i="10" s="1"/>
  <c r="O26" i="10" a="1"/>
  <c r="O26" i="10" s="1"/>
  <c r="N26" i="10" a="1"/>
  <c r="N26" i="10" s="1"/>
  <c r="V26" i="10" a="1"/>
  <c r="V26" i="10" s="1"/>
  <c r="U26" i="10" a="1"/>
  <c r="U26" i="10" s="1"/>
  <c r="T26" i="10" a="1"/>
  <c r="T26" i="10" s="1"/>
  <c r="J26" i="10" a="1"/>
  <c r="J26" i="10" s="1"/>
  <c r="I26" i="10" a="1"/>
  <c r="I26" i="10" s="1"/>
  <c r="H26" i="10" a="1"/>
  <c r="H26" i="10" s="1"/>
  <c r="D26" i="10" a="1"/>
  <c r="D26" i="10" s="1"/>
  <c r="C26" i="10" a="1"/>
  <c r="C26" i="10" s="1"/>
  <c r="B26" i="10" a="1"/>
  <c r="B26" i="10" s="1"/>
  <c r="P25" i="10" a="1"/>
  <c r="P25" i="10" s="1"/>
  <c r="O25" i="10" a="1"/>
  <c r="O25" i="10" s="1"/>
  <c r="N25" i="10" a="1"/>
  <c r="N25" i="10" s="1"/>
  <c r="V25" i="10" a="1"/>
  <c r="V25" i="10" s="1"/>
  <c r="U25" i="10" a="1"/>
  <c r="U25" i="10" s="1"/>
  <c r="T25" i="10" a="1"/>
  <c r="T25" i="10" s="1"/>
  <c r="J25" i="10" a="1"/>
  <c r="J25" i="10" s="1"/>
  <c r="I25" i="10" a="1"/>
  <c r="I25" i="10" s="1"/>
  <c r="H25" i="10" a="1"/>
  <c r="H25" i="10" s="1"/>
  <c r="D25" i="10" a="1"/>
  <c r="D25" i="10" s="1"/>
  <c r="C25" i="10" a="1"/>
  <c r="C25" i="10" s="1"/>
  <c r="B25" i="10" a="1"/>
  <c r="B25" i="10" s="1"/>
  <c r="P24" i="10" a="1"/>
  <c r="P24" i="10" s="1"/>
  <c r="O24" i="10" a="1"/>
  <c r="O24" i="10" s="1"/>
  <c r="N24" i="10" a="1"/>
  <c r="N24" i="10" s="1"/>
  <c r="V24" i="10" a="1"/>
  <c r="V24" i="10" s="1"/>
  <c r="U24" i="10" a="1"/>
  <c r="U24" i="10" s="1"/>
  <c r="T24" i="10" a="1"/>
  <c r="T24" i="10" s="1"/>
  <c r="J24" i="10" a="1"/>
  <c r="J24" i="10" s="1"/>
  <c r="I24" i="10" a="1"/>
  <c r="I24" i="10" s="1"/>
  <c r="H24" i="10" a="1"/>
  <c r="H24" i="10" s="1"/>
  <c r="D24" i="10" a="1"/>
  <c r="D24" i="10" s="1"/>
  <c r="C24" i="10" a="1"/>
  <c r="C24" i="10" s="1"/>
  <c r="B24" i="10" a="1"/>
  <c r="B24" i="10" s="1"/>
  <c r="P23" i="10" a="1"/>
  <c r="P23" i="10" s="1"/>
  <c r="O23" i="10" a="1"/>
  <c r="O23" i="10" s="1"/>
  <c r="N23" i="10" a="1"/>
  <c r="N23" i="10" s="1"/>
  <c r="V23" i="10" a="1"/>
  <c r="V23" i="10" s="1"/>
  <c r="U23" i="10" a="1"/>
  <c r="U23" i="10" s="1"/>
  <c r="T23" i="10" a="1"/>
  <c r="T23" i="10" s="1"/>
  <c r="J23" i="10" a="1"/>
  <c r="J23" i="10" s="1"/>
  <c r="I23" i="10" a="1"/>
  <c r="I23" i="10" s="1"/>
  <c r="H23" i="10" a="1"/>
  <c r="H23" i="10" s="1"/>
  <c r="D23" i="10" a="1"/>
  <c r="D23" i="10" s="1"/>
  <c r="C23" i="10" a="1"/>
  <c r="C23" i="10" s="1"/>
  <c r="B23" i="10" a="1"/>
  <c r="B23" i="10" s="1"/>
  <c r="P22" i="10" a="1"/>
  <c r="P22" i="10" s="1"/>
  <c r="O22" i="10" a="1"/>
  <c r="O22" i="10" s="1"/>
  <c r="N22" i="10" a="1"/>
  <c r="N22" i="10" s="1"/>
  <c r="V22" i="10" a="1"/>
  <c r="V22" i="10" s="1"/>
  <c r="U22" i="10" a="1"/>
  <c r="U22" i="10" s="1"/>
  <c r="T22" i="10" a="1"/>
  <c r="T22" i="10" s="1"/>
  <c r="J22" i="10" a="1"/>
  <c r="J22" i="10" s="1"/>
  <c r="I22" i="10" a="1"/>
  <c r="I22" i="10" s="1"/>
  <c r="H22" i="10" a="1"/>
  <c r="H22" i="10" s="1"/>
  <c r="D22" i="10" a="1"/>
  <c r="D22" i="10" s="1"/>
  <c r="C22" i="10" a="1"/>
  <c r="C22" i="10" s="1"/>
  <c r="B22" i="10" a="1"/>
  <c r="B22" i="10" s="1"/>
  <c r="P21" i="10" a="1"/>
  <c r="P21" i="10" s="1"/>
  <c r="O21" i="10" a="1"/>
  <c r="O21" i="10" s="1"/>
  <c r="N21" i="10" a="1"/>
  <c r="N21" i="10" s="1"/>
  <c r="V21" i="10" a="1"/>
  <c r="V21" i="10" s="1"/>
  <c r="U21" i="10" a="1"/>
  <c r="U21" i="10" s="1"/>
  <c r="T21" i="10" a="1"/>
  <c r="T21" i="10" s="1"/>
  <c r="J21" i="10" a="1"/>
  <c r="J21" i="10" s="1"/>
  <c r="I21" i="10" a="1"/>
  <c r="I21" i="10" s="1"/>
  <c r="H21" i="10" a="1"/>
  <c r="H21" i="10" s="1"/>
  <c r="D21" i="10" a="1"/>
  <c r="D21" i="10" s="1"/>
  <c r="C21" i="10" a="1"/>
  <c r="C21" i="10" s="1"/>
  <c r="B21" i="10" a="1"/>
  <c r="B21" i="10" s="1"/>
  <c r="P20" i="10" a="1"/>
  <c r="P20" i="10" s="1"/>
  <c r="O20" i="10" a="1"/>
  <c r="O20" i="10" s="1"/>
  <c r="N20" i="10" a="1"/>
  <c r="N20" i="10" s="1"/>
  <c r="V20" i="10" a="1"/>
  <c r="V20" i="10" s="1"/>
  <c r="U20" i="10" a="1"/>
  <c r="U20" i="10" s="1"/>
  <c r="T20" i="10" a="1"/>
  <c r="T20" i="10" s="1"/>
  <c r="J20" i="10" a="1"/>
  <c r="J20" i="10" s="1"/>
  <c r="I20" i="10" a="1"/>
  <c r="I20" i="10" s="1"/>
  <c r="H20" i="10" a="1"/>
  <c r="H20" i="10" s="1"/>
  <c r="D20" i="10" a="1"/>
  <c r="D20" i="10" s="1"/>
  <c r="C20" i="10" a="1"/>
  <c r="C20" i="10" s="1"/>
  <c r="B20" i="10" a="1"/>
  <c r="B20" i="10" s="1"/>
  <c r="P19" i="10" a="1"/>
  <c r="P19" i="10" s="1"/>
  <c r="O19" i="10" a="1"/>
  <c r="O19" i="10" s="1"/>
  <c r="N19" i="10" a="1"/>
  <c r="N19" i="10" s="1"/>
  <c r="V19" i="10" a="1"/>
  <c r="V19" i="10" s="1"/>
  <c r="U19" i="10" a="1"/>
  <c r="U19" i="10" s="1"/>
  <c r="T19" i="10" a="1"/>
  <c r="T19" i="10" s="1"/>
  <c r="J19" i="10" a="1"/>
  <c r="J19" i="10" s="1"/>
  <c r="I19" i="10" a="1"/>
  <c r="I19" i="10" s="1"/>
  <c r="H19" i="10" a="1"/>
  <c r="H19" i="10" s="1"/>
  <c r="D19" i="10" a="1"/>
  <c r="D19" i="10" s="1"/>
  <c r="C19" i="10" a="1"/>
  <c r="C19" i="10" s="1"/>
  <c r="B19" i="10" a="1"/>
  <c r="B19" i="10" s="1"/>
  <c r="P18" i="10" a="1"/>
  <c r="P18" i="10" s="1"/>
  <c r="O18" i="10" a="1"/>
  <c r="O18" i="10" s="1"/>
  <c r="N18" i="10" a="1"/>
  <c r="N18" i="10" s="1"/>
  <c r="V18" i="10" a="1"/>
  <c r="V18" i="10" s="1"/>
  <c r="U18" i="10" a="1"/>
  <c r="U18" i="10" s="1"/>
  <c r="T18" i="10" a="1"/>
  <c r="T18" i="10" s="1"/>
  <c r="J18" i="10" a="1"/>
  <c r="J18" i="10" s="1"/>
  <c r="I18" i="10" a="1"/>
  <c r="I18" i="10" s="1"/>
  <c r="H18" i="10" a="1"/>
  <c r="H18" i="10" s="1"/>
  <c r="D18" i="10" a="1"/>
  <c r="D18" i="10" s="1"/>
  <c r="C18" i="10" a="1"/>
  <c r="C18" i="10" s="1"/>
  <c r="B18" i="10" a="1"/>
  <c r="B18" i="10" s="1"/>
  <c r="P17" i="10" a="1"/>
  <c r="P17" i="10" s="1"/>
  <c r="O17" i="10" a="1"/>
  <c r="O17" i="10" s="1"/>
  <c r="N17" i="10" a="1"/>
  <c r="N17" i="10" s="1"/>
  <c r="V17" i="10" a="1"/>
  <c r="V17" i="10" s="1"/>
  <c r="U17" i="10" a="1"/>
  <c r="U17" i="10" s="1"/>
  <c r="T17" i="10" a="1"/>
  <c r="T17" i="10" s="1"/>
  <c r="J17" i="10" a="1"/>
  <c r="J17" i="10" s="1"/>
  <c r="I17" i="10" a="1"/>
  <c r="I17" i="10" s="1"/>
  <c r="H17" i="10" a="1"/>
  <c r="H17" i="10" s="1"/>
  <c r="D17" i="10" a="1"/>
  <c r="D17" i="10" s="1"/>
  <c r="C17" i="10" a="1"/>
  <c r="C17" i="10" s="1"/>
  <c r="B17" i="10" a="1"/>
  <c r="B17" i="10" s="1"/>
  <c r="P16" i="10" a="1"/>
  <c r="P16" i="10" s="1"/>
  <c r="O16" i="10" a="1"/>
  <c r="O16" i="10" s="1"/>
  <c r="N16" i="10" a="1"/>
  <c r="N16" i="10" s="1"/>
  <c r="V16" i="10" a="1"/>
  <c r="V16" i="10" s="1"/>
  <c r="U16" i="10" a="1"/>
  <c r="U16" i="10" s="1"/>
  <c r="T16" i="10" a="1"/>
  <c r="T16" i="10" s="1"/>
  <c r="J16" i="10" a="1"/>
  <c r="J16" i="10" s="1"/>
  <c r="I16" i="10" a="1"/>
  <c r="I16" i="10" s="1"/>
  <c r="H16" i="10" a="1"/>
  <c r="H16" i="10" s="1"/>
  <c r="D16" i="10" a="1"/>
  <c r="D16" i="10" s="1"/>
  <c r="C16" i="10" a="1"/>
  <c r="C16" i="10" s="1"/>
  <c r="B16" i="10" a="1"/>
  <c r="B16" i="10" s="1"/>
  <c r="P15" i="10" a="1"/>
  <c r="P15" i="10" s="1"/>
  <c r="O15" i="10" a="1"/>
  <c r="O15" i="10" s="1"/>
  <c r="N15" i="10" a="1"/>
  <c r="N15" i="10" s="1"/>
  <c r="V15" i="10" a="1"/>
  <c r="V15" i="10" s="1"/>
  <c r="U15" i="10" a="1"/>
  <c r="U15" i="10" s="1"/>
  <c r="T15" i="10" a="1"/>
  <c r="T15" i="10" s="1"/>
  <c r="J15" i="10" a="1"/>
  <c r="J15" i="10" s="1"/>
  <c r="I15" i="10" a="1"/>
  <c r="I15" i="10" s="1"/>
  <c r="H15" i="10" a="1"/>
  <c r="H15" i="10" s="1"/>
  <c r="D15" i="10" a="1"/>
  <c r="D15" i="10" s="1"/>
  <c r="C15" i="10" a="1"/>
  <c r="C15" i="10" s="1"/>
  <c r="B15" i="10" a="1"/>
  <c r="B15" i="10" s="1"/>
  <c r="P14" i="10" a="1"/>
  <c r="P14" i="10" s="1"/>
  <c r="O14" i="10" a="1"/>
  <c r="O14" i="10" s="1"/>
  <c r="N14" i="10" a="1"/>
  <c r="N14" i="10" s="1"/>
  <c r="V14" i="10" a="1"/>
  <c r="V14" i="10" s="1"/>
  <c r="U14" i="10" a="1"/>
  <c r="U14" i="10" s="1"/>
  <c r="T14" i="10" a="1"/>
  <c r="T14" i="10" s="1"/>
  <c r="J14" i="10" a="1"/>
  <c r="J14" i="10" s="1"/>
  <c r="I14" i="10" a="1"/>
  <c r="I14" i="10" s="1"/>
  <c r="H14" i="10" a="1"/>
  <c r="H14" i="10" s="1"/>
  <c r="D14" i="10" a="1"/>
  <c r="D14" i="10" s="1"/>
  <c r="C14" i="10" a="1"/>
  <c r="C14" i="10" s="1"/>
  <c r="B14" i="10" a="1"/>
  <c r="B14" i="10" s="1"/>
  <c r="P13" i="10" a="1"/>
  <c r="P13" i="10" s="1"/>
  <c r="O13" i="10" a="1"/>
  <c r="O13" i="10" s="1"/>
  <c r="N13" i="10" a="1"/>
  <c r="N13" i="10" s="1"/>
  <c r="V13" i="10" a="1"/>
  <c r="V13" i="10" s="1"/>
  <c r="U13" i="10" a="1"/>
  <c r="U13" i="10" s="1"/>
  <c r="T13" i="10" a="1"/>
  <c r="T13" i="10" s="1"/>
  <c r="J13" i="10" a="1"/>
  <c r="J13" i="10" s="1"/>
  <c r="I13" i="10" a="1"/>
  <c r="I13" i="10" s="1"/>
  <c r="H13" i="10" a="1"/>
  <c r="H13" i="10" s="1"/>
  <c r="D13" i="10" a="1"/>
  <c r="D13" i="10" s="1"/>
  <c r="C13" i="10" a="1"/>
  <c r="C13" i="10" s="1"/>
  <c r="B13" i="10" a="1"/>
  <c r="B13" i="10" s="1"/>
  <c r="P12" i="10" a="1"/>
  <c r="P12" i="10" s="1"/>
  <c r="O12" i="10" a="1"/>
  <c r="O12" i="10" s="1"/>
  <c r="N12" i="10" a="1"/>
  <c r="N12" i="10" s="1"/>
  <c r="V12" i="10" a="1"/>
  <c r="V12" i="10" s="1"/>
  <c r="U12" i="10" a="1"/>
  <c r="U12" i="10" s="1"/>
  <c r="T12" i="10" a="1"/>
  <c r="T12" i="10" s="1"/>
  <c r="J12" i="10" a="1"/>
  <c r="J12" i="10" s="1"/>
  <c r="I12" i="10" a="1"/>
  <c r="I12" i="10" s="1"/>
  <c r="H12" i="10" a="1"/>
  <c r="H12" i="10" s="1"/>
  <c r="D12" i="10" a="1"/>
  <c r="D12" i="10" s="1"/>
  <c r="C12" i="10" a="1"/>
  <c r="C12" i="10" s="1"/>
  <c r="B12" i="10" a="1"/>
  <c r="B12" i="10" s="1"/>
  <c r="P11" i="10" a="1"/>
  <c r="P11" i="10" s="1"/>
  <c r="O11" i="10" a="1"/>
  <c r="O11" i="10" s="1"/>
  <c r="N11" i="10" a="1"/>
  <c r="N11" i="10" s="1"/>
  <c r="V11" i="10" a="1"/>
  <c r="V11" i="10" s="1"/>
  <c r="U11" i="10" a="1"/>
  <c r="U11" i="10" s="1"/>
  <c r="T11" i="10" a="1"/>
  <c r="T11" i="10" s="1"/>
  <c r="J11" i="10" a="1"/>
  <c r="J11" i="10" s="1"/>
  <c r="I11" i="10" a="1"/>
  <c r="I11" i="10" s="1"/>
  <c r="H11" i="10" a="1"/>
  <c r="H11" i="10" s="1"/>
  <c r="D11" i="10" a="1"/>
  <c r="D11" i="10" s="1"/>
  <c r="C11" i="10" a="1"/>
  <c r="C11" i="10" s="1"/>
  <c r="B11" i="10" a="1"/>
  <c r="B11" i="10" s="1"/>
  <c r="P10" i="10" a="1"/>
  <c r="P10" i="10" s="1"/>
  <c r="O10" i="10" a="1"/>
  <c r="O10" i="10" s="1"/>
  <c r="N10" i="10" a="1"/>
  <c r="N10" i="10" s="1"/>
  <c r="V10" i="10" a="1"/>
  <c r="V10" i="10" s="1"/>
  <c r="U10" i="10" a="1"/>
  <c r="U10" i="10" s="1"/>
  <c r="T10" i="10" a="1"/>
  <c r="T10" i="10" s="1"/>
  <c r="J10" i="10" a="1"/>
  <c r="J10" i="10" s="1"/>
  <c r="I10" i="10" a="1"/>
  <c r="I10" i="10" s="1"/>
  <c r="H10" i="10" a="1"/>
  <c r="H10" i="10" s="1"/>
  <c r="D10" i="10" a="1"/>
  <c r="D10" i="10" s="1"/>
  <c r="C10" i="10" a="1"/>
  <c r="C10" i="10" s="1"/>
  <c r="B10" i="10" a="1"/>
  <c r="B10" i="10" s="1"/>
  <c r="P9" i="10" a="1"/>
  <c r="P9" i="10" s="1"/>
  <c r="O9" i="10" a="1"/>
  <c r="O9" i="10" s="1"/>
  <c r="N9" i="10" a="1"/>
  <c r="N9" i="10" s="1"/>
  <c r="V9" i="10" a="1"/>
  <c r="V9" i="10" s="1"/>
  <c r="U9" i="10" a="1"/>
  <c r="U9" i="10" s="1"/>
  <c r="T9" i="10" a="1"/>
  <c r="T9" i="10" s="1"/>
  <c r="J9" i="10" a="1"/>
  <c r="J9" i="10" s="1"/>
  <c r="I9" i="10" a="1"/>
  <c r="I9" i="10" s="1"/>
  <c r="H9" i="10" a="1"/>
  <c r="H9" i="10" s="1"/>
  <c r="D9" i="10" a="1"/>
  <c r="D9" i="10" s="1"/>
  <c r="C9" i="10" a="1"/>
  <c r="C9" i="10" s="1"/>
  <c r="B9" i="10" a="1"/>
  <c r="B9" i="10" s="1"/>
  <c r="P8" i="10" a="1"/>
  <c r="P8" i="10" s="1"/>
  <c r="O8" i="10" a="1"/>
  <c r="O8" i="10" s="1"/>
  <c r="N8" i="10" a="1"/>
  <c r="N8" i="10" s="1"/>
  <c r="V8" i="10" a="1"/>
  <c r="V8" i="10" s="1"/>
  <c r="U8" i="10" a="1"/>
  <c r="U8" i="10" s="1"/>
  <c r="T8" i="10" a="1"/>
  <c r="T8" i="10" s="1"/>
  <c r="J8" i="10" a="1"/>
  <c r="J8" i="10" s="1"/>
  <c r="I8" i="10" a="1"/>
  <c r="I8" i="10" s="1"/>
  <c r="H8" i="10" a="1"/>
  <c r="H8" i="10" s="1"/>
  <c r="D8" i="10" a="1"/>
  <c r="D8" i="10" s="1"/>
  <c r="C8" i="10" a="1"/>
  <c r="C8" i="10" s="1"/>
  <c r="B8" i="10" a="1"/>
  <c r="B8" i="10" s="1"/>
  <c r="P7" i="10" a="1"/>
  <c r="P7" i="10" s="1"/>
  <c r="O7" i="10" a="1"/>
  <c r="O7" i="10" s="1"/>
  <c r="N7" i="10" a="1"/>
  <c r="N7" i="10" s="1"/>
  <c r="V7" i="10" a="1"/>
  <c r="V7" i="10" s="1"/>
  <c r="U7" i="10" a="1"/>
  <c r="U7" i="10" s="1"/>
  <c r="T7" i="10" a="1"/>
  <c r="T7" i="10" s="1"/>
  <c r="J7" i="10" a="1"/>
  <c r="J7" i="10" s="1"/>
  <c r="I7" i="10" a="1"/>
  <c r="I7" i="10" s="1"/>
  <c r="H7" i="10" a="1"/>
  <c r="H7" i="10" s="1"/>
  <c r="D7" i="10" a="1"/>
  <c r="D7" i="10" s="1"/>
  <c r="C7" i="10" a="1"/>
  <c r="C7" i="10" s="1"/>
  <c r="B7" i="10" a="1"/>
  <c r="B7" i="10" s="1"/>
  <c r="P6" i="10" a="1"/>
  <c r="P6" i="10" s="1"/>
  <c r="O6" i="10" a="1"/>
  <c r="O6" i="10" s="1"/>
  <c r="N6" i="10" a="1"/>
  <c r="N6" i="10" s="1"/>
  <c r="V6" i="10" a="1"/>
  <c r="V6" i="10" s="1"/>
  <c r="U6" i="10" a="1"/>
  <c r="U6" i="10" s="1"/>
  <c r="T6" i="10" a="1"/>
  <c r="T6" i="10" s="1"/>
  <c r="J6" i="10" a="1"/>
  <c r="J6" i="10" s="1"/>
  <c r="I6" i="10" a="1"/>
  <c r="I6" i="10" s="1"/>
  <c r="H6" i="10" a="1"/>
  <c r="H6" i="10" s="1"/>
  <c r="D6" i="10" a="1"/>
  <c r="D6" i="10" s="1"/>
  <c r="C6" i="10" a="1"/>
  <c r="C6" i="10" s="1"/>
  <c r="B6" i="10" a="1"/>
  <c r="B6" i="10" s="1"/>
  <c r="P5" i="10" a="1"/>
  <c r="P5" i="10" s="1"/>
  <c r="O5" i="10" a="1"/>
  <c r="O5" i="10" s="1"/>
  <c r="N5" i="10" a="1"/>
  <c r="N5" i="10" s="1"/>
  <c r="V5" i="10" a="1"/>
  <c r="V5" i="10" s="1"/>
  <c r="U5" i="10" a="1"/>
  <c r="U5" i="10" s="1"/>
  <c r="T5" i="10"/>
  <c r="T5" i="10" a="1"/>
  <c r="J5" i="10" a="1"/>
  <c r="J5" i="10" s="1"/>
  <c r="I5" i="10" a="1"/>
  <c r="I5" i="10" s="1"/>
  <c r="H5" i="10" a="1"/>
  <c r="H5" i="10" s="1"/>
  <c r="D5" i="10" a="1"/>
  <c r="D5" i="10" s="1"/>
  <c r="C5" i="10" a="1"/>
  <c r="C5" i="10" s="1"/>
  <c r="B5" i="10" a="1"/>
  <c r="B5" i="10" s="1"/>
  <c r="P4" i="10" a="1"/>
  <c r="P4" i="10" s="1"/>
  <c r="O4" i="10" a="1"/>
  <c r="O4" i="10" s="1"/>
  <c r="N4" i="10" a="1"/>
  <c r="N4" i="10" s="1"/>
  <c r="V4" i="10" a="1"/>
  <c r="V4" i="10" s="1"/>
  <c r="U4" i="10" a="1"/>
  <c r="U4" i="10" s="1"/>
  <c r="T4" i="10" a="1"/>
  <c r="T4" i="10" s="1"/>
  <c r="J4" i="10" a="1"/>
  <c r="J4" i="10" s="1"/>
  <c r="I4" i="10" a="1"/>
  <c r="I4" i="10" s="1"/>
  <c r="H4" i="10" a="1"/>
  <c r="H4" i="10" s="1"/>
  <c r="D4" i="10" a="1"/>
  <c r="D4" i="10" s="1"/>
  <c r="C4" i="10" a="1"/>
  <c r="C4" i="10" s="1"/>
  <c r="B4" i="10" a="1"/>
  <c r="B4" i="10" s="1"/>
  <c r="P3" i="10" a="1"/>
  <c r="P3" i="10" s="1"/>
  <c r="O3" i="10" a="1"/>
  <c r="O3" i="10" s="1"/>
  <c r="N3" i="10" a="1"/>
  <c r="N3" i="10" s="1"/>
  <c r="V3" i="10" a="1"/>
  <c r="V3" i="10" s="1"/>
  <c r="U3" i="10" a="1"/>
  <c r="U3" i="10" s="1"/>
  <c r="T3" i="10" a="1"/>
  <c r="T3" i="10" s="1"/>
  <c r="J3" i="10" a="1"/>
  <c r="J3" i="10" s="1"/>
  <c r="I3" i="10" a="1"/>
  <c r="I3" i="10" s="1"/>
  <c r="H3" i="10" a="1"/>
  <c r="H3" i="10" s="1"/>
  <c r="D3" i="10" a="1"/>
  <c r="D3" i="10" s="1"/>
  <c r="C3" i="10" a="1"/>
  <c r="C3" i="10" s="1"/>
  <c r="B3" i="10" a="1"/>
  <c r="B3" i="10" s="1"/>
  <c r="B63" i="10"/>
  <c r="P131" i="10"/>
  <c r="O131" i="10"/>
  <c r="N131" i="10"/>
  <c r="V131" i="10"/>
  <c r="U131" i="10"/>
  <c r="T131" i="10"/>
  <c r="J131" i="10"/>
  <c r="I131" i="10"/>
  <c r="H131" i="10"/>
  <c r="D131" i="10"/>
  <c r="C131" i="10"/>
  <c r="B131" i="10"/>
  <c r="P63" i="10"/>
  <c r="O63" i="10"/>
  <c r="N63" i="10"/>
  <c r="V63" i="10"/>
  <c r="U63" i="10"/>
  <c r="T63" i="10"/>
  <c r="J63" i="10"/>
  <c r="I63" i="10"/>
  <c r="H63" i="10"/>
  <c r="D63" i="10"/>
  <c r="C63" i="10"/>
  <c r="P67" i="10"/>
  <c r="P66" i="10"/>
  <c r="O65" i="10"/>
  <c r="P64" i="10"/>
  <c r="O64" i="10"/>
  <c r="N64" i="10"/>
  <c r="V67" i="10"/>
  <c r="V66" i="10"/>
  <c r="U65" i="10"/>
  <c r="V64" i="10"/>
  <c r="U64" i="10"/>
  <c r="T64" i="10"/>
  <c r="J67" i="10"/>
  <c r="J66" i="10"/>
  <c r="I65" i="10"/>
  <c r="J64" i="10"/>
  <c r="I64" i="10"/>
  <c r="H64" i="10"/>
  <c r="D67" i="10"/>
  <c r="D66" i="10"/>
  <c r="C65" i="10"/>
  <c r="D64" i="10"/>
  <c r="C64" i="10"/>
  <c r="B64" i="10"/>
  <c r="D4" i="3" l="1" a="1"/>
  <c r="D4" i="3"/>
  <c r="E198" i="3"/>
  <c r="E198" i="3" a="1"/>
  <c r="D198" i="3" a="1"/>
  <c r="D198" i="3" s="1"/>
  <c r="E196" i="3"/>
  <c r="E196" i="3" a="1"/>
  <c r="D196" i="3" a="1"/>
  <c r="D196" i="3" s="1"/>
  <c r="E195" i="3"/>
  <c r="E195" i="3" a="1"/>
  <c r="D195" i="3" a="1"/>
  <c r="D195" i="3" s="1"/>
  <c r="E194" i="3" a="1"/>
  <c r="E194" i="3" s="1"/>
  <c r="D194" i="3" a="1"/>
  <c r="D194" i="3" s="1"/>
  <c r="E193" i="3" a="1"/>
  <c r="E193" i="3" s="1"/>
  <c r="D193" i="3" a="1"/>
  <c r="D193" i="3" s="1"/>
  <c r="E192" i="3" a="1"/>
  <c r="E192" i="3" s="1"/>
  <c r="D192" i="3" a="1"/>
  <c r="D192" i="3" s="1"/>
  <c r="E191" i="3"/>
  <c r="E191" i="3" a="1"/>
  <c r="D191" i="3" a="1"/>
  <c r="D191" i="3" s="1"/>
  <c r="E190" i="3" a="1"/>
  <c r="E190" i="3" s="1"/>
  <c r="D190" i="3" a="1"/>
  <c r="D190" i="3" s="1"/>
  <c r="E189" i="3"/>
  <c r="E189" i="3" a="1"/>
  <c r="D189" i="3" a="1"/>
  <c r="D189" i="3" s="1"/>
  <c r="E188" i="3" a="1"/>
  <c r="E188" i="3" s="1"/>
  <c r="D188" i="3" a="1"/>
  <c r="D188" i="3" s="1"/>
  <c r="E187" i="3"/>
  <c r="E187" i="3" a="1"/>
  <c r="D187" i="3" a="1"/>
  <c r="D187" i="3" s="1"/>
  <c r="E186" i="3" a="1"/>
  <c r="E186" i="3" s="1"/>
  <c r="D186" i="3" a="1"/>
  <c r="D186" i="3" s="1"/>
  <c r="E185" i="3"/>
  <c r="E185" i="3" a="1"/>
  <c r="D185" i="3" a="1"/>
  <c r="D185" i="3" s="1"/>
  <c r="E184" i="3" a="1"/>
  <c r="E184" i="3" s="1"/>
  <c r="D184" i="3" a="1"/>
  <c r="D184" i="3" s="1"/>
  <c r="E183" i="3"/>
  <c r="E183" i="3" a="1"/>
  <c r="D183" i="3" a="1"/>
  <c r="D183" i="3" s="1"/>
  <c r="E182" i="3" a="1"/>
  <c r="E182" i="3" s="1"/>
  <c r="D182" i="3" a="1"/>
  <c r="D182" i="3" s="1"/>
  <c r="E181" i="3"/>
  <c r="E181" i="3" a="1"/>
  <c r="D181" i="3" a="1"/>
  <c r="D181" i="3" s="1"/>
  <c r="E180" i="3" a="1"/>
  <c r="E180" i="3" s="1"/>
  <c r="D180" i="3" a="1"/>
  <c r="D180" i="3" s="1"/>
  <c r="E179" i="3"/>
  <c r="E179" i="3" a="1"/>
  <c r="D179" i="3" a="1"/>
  <c r="D179" i="3" s="1"/>
  <c r="E178" i="3" a="1"/>
  <c r="E178" i="3" s="1"/>
  <c r="D178" i="3" a="1"/>
  <c r="D178" i="3" s="1"/>
  <c r="E177" i="3"/>
  <c r="E177" i="3" a="1"/>
  <c r="D177" i="3" a="1"/>
  <c r="D177" i="3" s="1"/>
  <c r="E176" i="3" a="1"/>
  <c r="E176" i="3" s="1"/>
  <c r="D176" i="3" a="1"/>
  <c r="D176" i="3" s="1"/>
  <c r="E175" i="3"/>
  <c r="E175" i="3" a="1"/>
  <c r="D175" i="3" a="1"/>
  <c r="D175" i="3" s="1"/>
  <c r="E174" i="3" a="1"/>
  <c r="E174" i="3" s="1"/>
  <c r="D174" i="3" a="1"/>
  <c r="D174" i="3" s="1"/>
  <c r="E173" i="3"/>
  <c r="E173" i="3" a="1"/>
  <c r="D173" i="3" a="1"/>
  <c r="D173" i="3" s="1"/>
  <c r="E172" i="3" a="1"/>
  <c r="E172" i="3" s="1"/>
  <c r="D172" i="3" a="1"/>
  <c r="D172" i="3" s="1"/>
  <c r="E171" i="3"/>
  <c r="E171" i="3" a="1"/>
  <c r="D171" i="3" a="1"/>
  <c r="D171" i="3" s="1"/>
  <c r="E170" i="3" a="1"/>
  <c r="E170" i="3" s="1"/>
  <c r="D170" i="3" a="1"/>
  <c r="D170" i="3" s="1"/>
  <c r="E169" i="3"/>
  <c r="E169" i="3" a="1"/>
  <c r="D169" i="3" a="1"/>
  <c r="D169" i="3" s="1"/>
  <c r="E168" i="3" a="1"/>
  <c r="E168" i="3" s="1"/>
  <c r="D168" i="3" a="1"/>
  <c r="D168" i="3" s="1"/>
  <c r="E167" i="3"/>
  <c r="E167" i="3" a="1"/>
  <c r="D167" i="3" a="1"/>
  <c r="D167" i="3" s="1"/>
  <c r="E166" i="3" a="1"/>
  <c r="E166" i="3" s="1"/>
  <c r="D166" i="3" a="1"/>
  <c r="D166" i="3" s="1"/>
  <c r="E165" i="3"/>
  <c r="E165" i="3" a="1"/>
  <c r="D165" i="3" a="1"/>
  <c r="D165" i="3" s="1"/>
  <c r="E164" i="3" a="1"/>
  <c r="E164" i="3" s="1"/>
  <c r="D164" i="3" a="1"/>
  <c r="D164" i="3" s="1"/>
  <c r="E163" i="3"/>
  <c r="E163" i="3" a="1"/>
  <c r="D163" i="3" a="1"/>
  <c r="D163" i="3" s="1"/>
  <c r="E162" i="3" a="1"/>
  <c r="E162" i="3" s="1"/>
  <c r="D162" i="3" a="1"/>
  <c r="D162" i="3" s="1"/>
  <c r="E161" i="3"/>
  <c r="E161" i="3" a="1"/>
  <c r="D161" i="3" a="1"/>
  <c r="D161" i="3" s="1"/>
  <c r="E160" i="3" a="1"/>
  <c r="E160" i="3" s="1"/>
  <c r="D160" i="3" a="1"/>
  <c r="D160" i="3" s="1"/>
  <c r="E159" i="3"/>
  <c r="E159" i="3" a="1"/>
  <c r="D159" i="3" a="1"/>
  <c r="D159" i="3" s="1"/>
  <c r="E158" i="3" a="1"/>
  <c r="E158" i="3" s="1"/>
  <c r="D158" i="3" a="1"/>
  <c r="D158" i="3" s="1"/>
  <c r="E157" i="3"/>
  <c r="E157" i="3" a="1"/>
  <c r="D157" i="3" a="1"/>
  <c r="D157" i="3" s="1"/>
  <c r="E156" i="3" a="1"/>
  <c r="E156" i="3" s="1"/>
  <c r="D156" i="3" a="1"/>
  <c r="D156" i="3" s="1"/>
  <c r="E155" i="3"/>
  <c r="E155" i="3" a="1"/>
  <c r="D155" i="3" a="1"/>
  <c r="D155" i="3" s="1"/>
  <c r="E154" i="3" a="1"/>
  <c r="E154" i="3" s="1"/>
  <c r="D154" i="3" a="1"/>
  <c r="D154" i="3" s="1"/>
  <c r="E153" i="3"/>
  <c r="E153" i="3" a="1"/>
  <c r="D153" i="3" a="1"/>
  <c r="D153" i="3" s="1"/>
  <c r="E152" i="3" a="1"/>
  <c r="E152" i="3" s="1"/>
  <c r="D152" i="3" a="1"/>
  <c r="D152" i="3" s="1"/>
  <c r="E151" i="3"/>
  <c r="E151" i="3" a="1"/>
  <c r="D151" i="3" a="1"/>
  <c r="D151" i="3" s="1"/>
  <c r="E150" i="3" a="1"/>
  <c r="E150" i="3" s="1"/>
  <c r="D150" i="3" a="1"/>
  <c r="D150" i="3" s="1"/>
  <c r="E149" i="3"/>
  <c r="E149" i="3" a="1"/>
  <c r="D149" i="3" a="1"/>
  <c r="D149" i="3" s="1"/>
  <c r="E148" i="3" a="1"/>
  <c r="E148" i="3" s="1"/>
  <c r="D148" i="3" a="1"/>
  <c r="D148" i="3" s="1"/>
  <c r="E147" i="3"/>
  <c r="E147" i="3" a="1"/>
  <c r="D147" i="3" a="1"/>
  <c r="D147" i="3" s="1"/>
  <c r="E146" i="3" a="1"/>
  <c r="E146" i="3" s="1"/>
  <c r="D146" i="3" a="1"/>
  <c r="D146" i="3" s="1"/>
  <c r="E145" i="3"/>
  <c r="E145" i="3" a="1"/>
  <c r="D145" i="3" a="1"/>
  <c r="D145" i="3" s="1"/>
  <c r="E144" i="3" a="1"/>
  <c r="E144" i="3" s="1"/>
  <c r="D144" i="3" a="1"/>
  <c r="D144" i="3" s="1"/>
  <c r="E143" i="3"/>
  <c r="E143" i="3" a="1"/>
  <c r="D143" i="3" a="1"/>
  <c r="D143" i="3" s="1"/>
  <c r="E142" i="3" a="1"/>
  <c r="E142" i="3" s="1"/>
  <c r="D142" i="3" a="1"/>
  <c r="D142" i="3" s="1"/>
  <c r="E141" i="3"/>
  <c r="E141" i="3" a="1"/>
  <c r="D141" i="3" a="1"/>
  <c r="D141" i="3" s="1"/>
  <c r="E140" i="3" a="1"/>
  <c r="E140" i="3" s="1"/>
  <c r="D140" i="3" a="1"/>
  <c r="D140" i="3" s="1"/>
  <c r="E139" i="3"/>
  <c r="E139" i="3" a="1"/>
  <c r="D139" i="3" a="1"/>
  <c r="D139" i="3" s="1"/>
  <c r="E138" i="3" a="1"/>
  <c r="E138" i="3" s="1"/>
  <c r="D138" i="3" a="1"/>
  <c r="D138" i="3" s="1"/>
  <c r="E137" i="3"/>
  <c r="E137" i="3" a="1"/>
  <c r="D137" i="3" a="1"/>
  <c r="D137" i="3" s="1"/>
  <c r="E133" i="3"/>
  <c r="E132" i="3"/>
  <c r="D132" i="3"/>
  <c r="E131" i="3" a="1"/>
  <c r="E131" i="3" s="1"/>
  <c r="D131" i="3" a="1"/>
  <c r="D131" i="3" s="1"/>
  <c r="E129" i="3"/>
  <c r="E129" i="3" a="1"/>
  <c r="D129" i="3" a="1"/>
  <c r="D129" i="3" s="1"/>
  <c r="E128" i="3" a="1"/>
  <c r="E128" i="3" s="1"/>
  <c r="D128" i="3" a="1"/>
  <c r="D128" i="3" s="1"/>
  <c r="E127" i="3"/>
  <c r="E127" i="3" a="1"/>
  <c r="D127" i="3" a="1"/>
  <c r="D127" i="3" s="1"/>
  <c r="E126" i="3" a="1"/>
  <c r="E126" i="3" s="1"/>
  <c r="D126" i="3" a="1"/>
  <c r="D126" i="3" s="1"/>
  <c r="E125" i="3"/>
  <c r="E125" i="3" a="1"/>
  <c r="D125" i="3" a="1"/>
  <c r="D125" i="3" s="1"/>
  <c r="E124" i="3" a="1"/>
  <c r="E124" i="3" s="1"/>
  <c r="D124" i="3" a="1"/>
  <c r="D124" i="3" s="1"/>
  <c r="E123" i="3"/>
  <c r="E123" i="3" a="1"/>
  <c r="D123" i="3" a="1"/>
  <c r="D123" i="3" s="1"/>
  <c r="E122" i="3" a="1"/>
  <c r="E122" i="3" s="1"/>
  <c r="D122" i="3" a="1"/>
  <c r="D122" i="3" s="1"/>
  <c r="E121" i="3"/>
  <c r="E121" i="3" a="1"/>
  <c r="D121" i="3" a="1"/>
  <c r="D121" i="3" s="1"/>
  <c r="E120" i="3" a="1"/>
  <c r="E120" i="3" s="1"/>
  <c r="D120" i="3" a="1"/>
  <c r="D120" i="3" s="1"/>
  <c r="E119" i="3"/>
  <c r="E119" i="3" a="1"/>
  <c r="D119" i="3" a="1"/>
  <c r="D119" i="3" s="1"/>
  <c r="E118" i="3" a="1"/>
  <c r="E118" i="3" s="1"/>
  <c r="D118" i="3" a="1"/>
  <c r="D118" i="3" s="1"/>
  <c r="E117" i="3"/>
  <c r="E117" i="3" a="1"/>
  <c r="D117" i="3" a="1"/>
  <c r="D117" i="3" s="1"/>
  <c r="E116" i="3" a="1"/>
  <c r="E116" i="3" s="1"/>
  <c r="D116" i="3" a="1"/>
  <c r="D116" i="3" s="1"/>
  <c r="E115" i="3"/>
  <c r="E115" i="3" a="1"/>
  <c r="D115" i="3" a="1"/>
  <c r="D115" i="3" s="1"/>
  <c r="E114" i="3" a="1"/>
  <c r="E114" i="3" s="1"/>
  <c r="D114" i="3" a="1"/>
  <c r="D114" i="3" s="1"/>
  <c r="E113" i="3"/>
  <c r="E113" i="3" a="1"/>
  <c r="D113" i="3" a="1"/>
  <c r="D113" i="3" s="1"/>
  <c r="E112" i="3" a="1"/>
  <c r="E112" i="3" s="1"/>
  <c r="D112" i="3" a="1"/>
  <c r="D112" i="3" s="1"/>
  <c r="E111" i="3"/>
  <c r="E111" i="3" a="1"/>
  <c r="D111" i="3" a="1"/>
  <c r="D111" i="3" s="1"/>
  <c r="E110" i="3" a="1"/>
  <c r="E110" i="3" s="1"/>
  <c r="D110" i="3" a="1"/>
  <c r="D110" i="3" s="1"/>
  <c r="E109" i="3"/>
  <c r="E109" i="3" a="1"/>
  <c r="D109" i="3" a="1"/>
  <c r="D109" i="3" s="1"/>
  <c r="E108" i="3" a="1"/>
  <c r="E108" i="3" s="1"/>
  <c r="D108" i="3" a="1"/>
  <c r="D108" i="3" s="1"/>
  <c r="E107" i="3"/>
  <c r="E107" i="3" a="1"/>
  <c r="D107" i="3"/>
  <c r="D107" i="3" a="1"/>
  <c r="E106" i="3"/>
  <c r="E106" i="3" a="1"/>
  <c r="D106" i="3"/>
  <c r="D106" i="3" a="1"/>
  <c r="E105" i="3"/>
  <c r="E105" i="3" a="1"/>
  <c r="D105" i="3"/>
  <c r="D105" i="3" a="1"/>
  <c r="E104" i="3"/>
  <c r="E104" i="3" a="1"/>
  <c r="D104" i="3"/>
  <c r="D104" i="3" a="1"/>
  <c r="E103" i="3"/>
  <c r="E103" i="3" a="1"/>
  <c r="D103" i="3"/>
  <c r="D103" i="3" a="1"/>
  <c r="E102" i="3"/>
  <c r="E102" i="3" a="1"/>
  <c r="D102" i="3"/>
  <c r="D102" i="3" a="1"/>
  <c r="E101" i="3"/>
  <c r="E101" i="3" a="1"/>
  <c r="D101" i="3"/>
  <c r="D101" i="3" a="1"/>
  <c r="E100" i="3"/>
  <c r="E100" i="3" a="1"/>
  <c r="D100" i="3"/>
  <c r="D100" i="3" a="1"/>
  <c r="E99" i="3"/>
  <c r="E99" i="3" a="1"/>
  <c r="D99" i="3"/>
  <c r="D99" i="3" a="1"/>
  <c r="E98" i="3"/>
  <c r="E98" i="3" a="1"/>
  <c r="D98" i="3"/>
  <c r="D98" i="3" a="1"/>
  <c r="E97" i="3"/>
  <c r="E97" i="3" a="1"/>
  <c r="D97" i="3"/>
  <c r="D97" i="3" a="1"/>
  <c r="E96" i="3"/>
  <c r="E96" i="3" a="1"/>
  <c r="D96" i="3"/>
  <c r="D96" i="3" a="1"/>
  <c r="E95" i="3"/>
  <c r="E95" i="3" a="1"/>
  <c r="D95" i="3"/>
  <c r="D95" i="3" a="1"/>
  <c r="E94" i="3"/>
  <c r="E94" i="3" a="1"/>
  <c r="D94" i="3"/>
  <c r="D94" i="3" a="1"/>
  <c r="E93" i="3"/>
  <c r="E93" i="3" a="1"/>
  <c r="D93" i="3"/>
  <c r="D93" i="3" a="1"/>
  <c r="E92" i="3"/>
  <c r="E92" i="3" a="1"/>
  <c r="D92" i="3"/>
  <c r="D92" i="3" a="1"/>
  <c r="E91" i="3"/>
  <c r="E91" i="3" a="1"/>
  <c r="D91" i="3"/>
  <c r="D91" i="3" a="1"/>
  <c r="E90" i="3"/>
  <c r="E90" i="3" a="1"/>
  <c r="D90" i="3"/>
  <c r="D90" i="3" a="1"/>
  <c r="E89" i="3"/>
  <c r="E89" i="3" a="1"/>
  <c r="D89" i="3"/>
  <c r="D89" i="3" a="1"/>
  <c r="E88" i="3"/>
  <c r="E88" i="3" a="1"/>
  <c r="D88" i="3"/>
  <c r="D88" i="3" a="1"/>
  <c r="E87" i="3"/>
  <c r="E87" i="3" a="1"/>
  <c r="D87" i="3"/>
  <c r="D87" i="3" a="1"/>
  <c r="E86" i="3"/>
  <c r="E86" i="3" a="1"/>
  <c r="D86" i="3"/>
  <c r="D86" i="3" a="1"/>
  <c r="E85" i="3"/>
  <c r="E85" i="3" a="1"/>
  <c r="D85" i="3"/>
  <c r="D85" i="3" a="1"/>
  <c r="E84" i="3"/>
  <c r="E84" i="3" a="1"/>
  <c r="D84" i="3"/>
  <c r="D84" i="3" a="1"/>
  <c r="E83" i="3"/>
  <c r="E83" i="3" a="1"/>
  <c r="D83" i="3"/>
  <c r="D83" i="3" a="1"/>
  <c r="E82" i="3"/>
  <c r="E82" i="3" a="1"/>
  <c r="D82" i="3"/>
  <c r="D82" i="3" a="1"/>
  <c r="E81" i="3"/>
  <c r="E81" i="3" a="1"/>
  <c r="D81" i="3"/>
  <c r="D81" i="3" a="1"/>
  <c r="E80" i="3"/>
  <c r="E80" i="3" a="1"/>
  <c r="D80" i="3"/>
  <c r="D80" i="3" a="1"/>
  <c r="E79" i="3"/>
  <c r="E79" i="3" a="1"/>
  <c r="D79" i="3"/>
  <c r="D79" i="3" a="1"/>
  <c r="E78" i="3" a="1"/>
  <c r="E78" i="3" s="1"/>
  <c r="D78" i="3"/>
  <c r="D78" i="3" a="1"/>
  <c r="E77" i="3" a="1"/>
  <c r="E77" i="3" s="1"/>
  <c r="D77" i="3"/>
  <c r="D77" i="3" a="1"/>
  <c r="E76" i="3" a="1"/>
  <c r="E76" i="3" s="1"/>
  <c r="D76" i="3"/>
  <c r="D76" i="3" a="1"/>
  <c r="E75" i="3" a="1"/>
  <c r="E75" i="3" s="1"/>
  <c r="D75" i="3"/>
  <c r="D75" i="3" a="1"/>
  <c r="E74" i="3" a="1"/>
  <c r="E74" i="3" s="1"/>
  <c r="D74" i="3"/>
  <c r="D74" i="3" a="1"/>
  <c r="E73" i="3" a="1"/>
  <c r="E73" i="3" s="1"/>
  <c r="D73" i="3"/>
  <c r="D73" i="3" a="1"/>
  <c r="E72" i="3" a="1"/>
  <c r="E72" i="3" s="1"/>
  <c r="D72" i="3"/>
  <c r="D72" i="3" a="1"/>
  <c r="E71" i="3" a="1"/>
  <c r="E71" i="3" s="1"/>
  <c r="D71" i="3"/>
  <c r="D71" i="3" a="1"/>
  <c r="E70" i="3" a="1"/>
  <c r="E70" i="3" s="1"/>
  <c r="D70" i="3"/>
  <c r="D70" i="3" a="1"/>
  <c r="E65" i="3"/>
  <c r="E65" i="3" a="1"/>
  <c r="D65" i="3" a="1"/>
  <c r="D65" i="3" s="1"/>
  <c r="E63" i="3"/>
  <c r="E63" i="3" a="1"/>
  <c r="D63" i="3" a="1"/>
  <c r="D63" i="3" s="1"/>
  <c r="E62" i="3"/>
  <c r="E62" i="3" a="1"/>
  <c r="D62" i="3" a="1"/>
  <c r="D62" i="3" s="1"/>
  <c r="E61" i="3"/>
  <c r="E61" i="3" a="1"/>
  <c r="D61" i="3" a="1"/>
  <c r="D61" i="3" s="1"/>
  <c r="E60" i="3"/>
  <c r="E60" i="3" a="1"/>
  <c r="D60" i="3" a="1"/>
  <c r="D60" i="3" s="1"/>
  <c r="E59" i="3" a="1"/>
  <c r="E59" i="3" s="1"/>
  <c r="D59" i="3" a="1"/>
  <c r="D59" i="3" s="1"/>
  <c r="E58" i="3" a="1"/>
  <c r="E58" i="3" s="1"/>
  <c r="D58" i="3" a="1"/>
  <c r="D58" i="3" s="1"/>
  <c r="E57" i="3" a="1"/>
  <c r="E57" i="3" s="1"/>
  <c r="D57" i="3" a="1"/>
  <c r="D57" i="3" s="1"/>
  <c r="E56" i="3" a="1"/>
  <c r="E56" i="3" s="1"/>
  <c r="D56" i="3" a="1"/>
  <c r="D56" i="3" s="1"/>
  <c r="E55" i="3" a="1"/>
  <c r="E55" i="3" s="1"/>
  <c r="D55" i="3" a="1"/>
  <c r="D55" i="3" s="1"/>
  <c r="E54" i="3" a="1"/>
  <c r="E54" i="3" s="1"/>
  <c r="D54" i="3" a="1"/>
  <c r="D54" i="3" s="1"/>
  <c r="E53" i="3" a="1"/>
  <c r="E53" i="3" s="1"/>
  <c r="D53" i="3" a="1"/>
  <c r="D53" i="3" s="1"/>
  <c r="E52" i="3" a="1"/>
  <c r="E52" i="3" s="1"/>
  <c r="D52" i="3" a="1"/>
  <c r="D52" i="3" s="1"/>
  <c r="E51" i="3" a="1"/>
  <c r="E51" i="3" s="1"/>
  <c r="D51" i="3" a="1"/>
  <c r="D51" i="3" s="1"/>
  <c r="E50" i="3" a="1"/>
  <c r="E50" i="3" s="1"/>
  <c r="D50" i="3" a="1"/>
  <c r="D50" i="3" s="1"/>
  <c r="E49" i="3" a="1"/>
  <c r="E49" i="3" s="1"/>
  <c r="D49" i="3" a="1"/>
  <c r="D49" i="3" s="1"/>
  <c r="E48" i="3" a="1"/>
  <c r="E48" i="3" s="1"/>
  <c r="D48" i="3" a="1"/>
  <c r="D48" i="3" s="1"/>
  <c r="E47" i="3" a="1"/>
  <c r="E47" i="3" s="1"/>
  <c r="D47" i="3" a="1"/>
  <c r="D47" i="3" s="1"/>
  <c r="E46" i="3" a="1"/>
  <c r="E46" i="3" s="1"/>
  <c r="D46" i="3" a="1"/>
  <c r="D46" i="3" s="1"/>
  <c r="E45" i="3" a="1"/>
  <c r="E45" i="3" s="1"/>
  <c r="D45" i="3" a="1"/>
  <c r="D45" i="3" s="1"/>
  <c r="E44" i="3" a="1"/>
  <c r="E44" i="3" s="1"/>
  <c r="D44" i="3" a="1"/>
  <c r="D44" i="3" s="1"/>
  <c r="E43" i="3" a="1"/>
  <c r="E43" i="3" s="1"/>
  <c r="D43" i="3" a="1"/>
  <c r="D43" i="3" s="1"/>
  <c r="E42" i="3" a="1"/>
  <c r="E42" i="3" s="1"/>
  <c r="D42" i="3" a="1"/>
  <c r="D42" i="3" s="1"/>
  <c r="E41" i="3" a="1"/>
  <c r="E41" i="3" s="1"/>
  <c r="D41" i="3" a="1"/>
  <c r="D41" i="3" s="1"/>
  <c r="E40" i="3" a="1"/>
  <c r="E40" i="3" s="1"/>
  <c r="D40" i="3" a="1"/>
  <c r="D40" i="3" s="1"/>
  <c r="E39" i="3" a="1"/>
  <c r="E39" i="3" s="1"/>
  <c r="D39" i="3" a="1"/>
  <c r="D39" i="3" s="1"/>
  <c r="E38" i="3" a="1"/>
  <c r="E38" i="3" s="1"/>
  <c r="D38" i="3" a="1"/>
  <c r="D38" i="3" s="1"/>
  <c r="E37" i="3" a="1"/>
  <c r="E37" i="3" s="1"/>
  <c r="D37" i="3" a="1"/>
  <c r="D37" i="3" s="1"/>
  <c r="E36" i="3" a="1"/>
  <c r="E36" i="3" s="1"/>
  <c r="D36" i="3" a="1"/>
  <c r="D36" i="3" s="1"/>
  <c r="E35" i="3" a="1"/>
  <c r="E35" i="3" s="1"/>
  <c r="D35" i="3" a="1"/>
  <c r="D35" i="3" s="1"/>
  <c r="E34" i="3" a="1"/>
  <c r="E34" i="3" s="1"/>
  <c r="D34" i="3" a="1"/>
  <c r="D34" i="3" s="1"/>
  <c r="E33" i="3" a="1"/>
  <c r="E33" i="3" s="1"/>
  <c r="D33" i="3" a="1"/>
  <c r="D33" i="3" s="1"/>
  <c r="E32" i="3" a="1"/>
  <c r="E32" i="3" s="1"/>
  <c r="D32" i="3" a="1"/>
  <c r="D32" i="3" s="1"/>
  <c r="E31" i="3" a="1"/>
  <c r="E31" i="3" s="1"/>
  <c r="D31" i="3" a="1"/>
  <c r="D31" i="3" s="1"/>
  <c r="E30" i="3" a="1"/>
  <c r="E30" i="3" s="1"/>
  <c r="D30" i="3" a="1"/>
  <c r="D30" i="3" s="1"/>
  <c r="E29" i="3" a="1"/>
  <c r="E29" i="3" s="1"/>
  <c r="D29" i="3" a="1"/>
  <c r="D29" i="3" s="1"/>
  <c r="E28" i="3" a="1"/>
  <c r="E28" i="3" s="1"/>
  <c r="D28" i="3" a="1"/>
  <c r="D28" i="3" s="1"/>
  <c r="E27" i="3" a="1"/>
  <c r="E27" i="3" s="1"/>
  <c r="D27" i="3" a="1"/>
  <c r="D27" i="3" s="1"/>
  <c r="E26" i="3" a="1"/>
  <c r="E26" i="3" s="1"/>
  <c r="D26" i="3" a="1"/>
  <c r="D26" i="3" s="1"/>
  <c r="E25" i="3" a="1"/>
  <c r="E25" i="3" s="1"/>
  <c r="D25" i="3" a="1"/>
  <c r="D25" i="3" s="1"/>
  <c r="E24" i="3" a="1"/>
  <c r="E24" i="3" s="1"/>
  <c r="D24" i="3" a="1"/>
  <c r="D24" i="3" s="1"/>
  <c r="E23" i="3" a="1"/>
  <c r="E23" i="3" s="1"/>
  <c r="D23" i="3" a="1"/>
  <c r="D23" i="3" s="1"/>
  <c r="E22" i="3" a="1"/>
  <c r="E22" i="3" s="1"/>
  <c r="D22" i="3" a="1"/>
  <c r="D22" i="3" s="1"/>
  <c r="E21" i="3" a="1"/>
  <c r="E21" i="3" s="1"/>
  <c r="D21" i="3" a="1"/>
  <c r="D21" i="3" s="1"/>
  <c r="E20" i="3" a="1"/>
  <c r="E20" i="3" s="1"/>
  <c r="D20" i="3" a="1"/>
  <c r="D20" i="3" s="1"/>
  <c r="E19" i="3" a="1"/>
  <c r="E19" i="3" s="1"/>
  <c r="D19" i="3" a="1"/>
  <c r="D19" i="3" s="1"/>
  <c r="E18" i="3" a="1"/>
  <c r="E18" i="3" s="1"/>
  <c r="D18" i="3" a="1"/>
  <c r="D18" i="3" s="1"/>
  <c r="E17" i="3" a="1"/>
  <c r="E17" i="3" s="1"/>
  <c r="D17" i="3" a="1"/>
  <c r="D17" i="3" s="1"/>
  <c r="E16" i="3" a="1"/>
  <c r="E16" i="3" s="1"/>
  <c r="D16" i="3" a="1"/>
  <c r="D16" i="3" s="1"/>
  <c r="E15" i="3" a="1"/>
  <c r="E15" i="3" s="1"/>
  <c r="D15" i="3" a="1"/>
  <c r="D15" i="3" s="1"/>
  <c r="E14" i="3" a="1"/>
  <c r="E14" i="3" s="1"/>
  <c r="D14" i="3" a="1"/>
  <c r="D14" i="3" s="1"/>
  <c r="E13" i="3" a="1"/>
  <c r="E13" i="3" s="1"/>
  <c r="D13" i="3" a="1"/>
  <c r="D13" i="3" s="1"/>
  <c r="E12" i="3" a="1"/>
  <c r="E12" i="3" s="1"/>
  <c r="D12" i="3" a="1"/>
  <c r="D12" i="3" s="1"/>
  <c r="E11" i="3" a="1"/>
  <c r="E11" i="3" s="1"/>
  <c r="D11" i="3" a="1"/>
  <c r="D11" i="3" s="1"/>
  <c r="E10" i="3" a="1"/>
  <c r="E10" i="3" s="1"/>
  <c r="D10" i="3" a="1"/>
  <c r="D10" i="3" s="1"/>
  <c r="E9" i="3" a="1"/>
  <c r="E9" i="3" s="1"/>
  <c r="D9" i="3" a="1"/>
  <c r="D9" i="3" s="1"/>
  <c r="E8" i="3" a="1"/>
  <c r="E8" i="3" s="1"/>
  <c r="D8" i="3" a="1"/>
  <c r="D8" i="3" s="1"/>
  <c r="E7" i="3" a="1"/>
  <c r="E7" i="3" s="1"/>
  <c r="D7" i="3" a="1"/>
  <c r="D7" i="3" s="1"/>
  <c r="E6" i="3" a="1"/>
  <c r="E6" i="3" s="1"/>
  <c r="D6" i="3" a="1"/>
  <c r="D6" i="3" s="1"/>
  <c r="E5" i="3" a="1"/>
  <c r="E5" i="3" s="1"/>
  <c r="D5" i="3" a="1"/>
  <c r="D5" i="3" s="1"/>
  <c r="E4" i="3" a="1"/>
  <c r="E4" i="3" s="1"/>
  <c r="E198" i="15"/>
  <c r="E198" i="15" a="1"/>
  <c r="D198" i="15" a="1"/>
  <c r="D198" i="15" s="1"/>
  <c r="E196" i="15"/>
  <c r="E196" i="15" a="1"/>
  <c r="D196" i="15" a="1"/>
  <c r="D196" i="15" s="1"/>
  <c r="E195" i="15"/>
  <c r="E195" i="15" a="1"/>
  <c r="D195" i="15" a="1"/>
  <c r="D195" i="15" s="1"/>
  <c r="E194" i="15" a="1"/>
  <c r="E194" i="15" s="1"/>
  <c r="D194" i="15" a="1"/>
  <c r="D194" i="15" s="1"/>
  <c r="E193" i="15" a="1"/>
  <c r="E193" i="15" s="1"/>
  <c r="D193" i="15" a="1"/>
  <c r="D193" i="15" s="1"/>
  <c r="E192" i="15" a="1"/>
  <c r="E192" i="15" s="1"/>
  <c r="D192" i="15" a="1"/>
  <c r="D192" i="15" s="1"/>
  <c r="E191" i="15"/>
  <c r="E191" i="15" a="1"/>
  <c r="D191" i="15" a="1"/>
  <c r="D191" i="15" s="1"/>
  <c r="E190" i="15" a="1"/>
  <c r="E190" i="15" s="1"/>
  <c r="D190" i="15" a="1"/>
  <c r="D190" i="15" s="1"/>
  <c r="E189" i="15" a="1"/>
  <c r="E189" i="15" s="1"/>
  <c r="D189" i="15" a="1"/>
  <c r="D189" i="15" s="1"/>
  <c r="E188" i="15" a="1"/>
  <c r="E188" i="15" s="1"/>
  <c r="D188" i="15" a="1"/>
  <c r="D188" i="15" s="1"/>
  <c r="E187" i="15"/>
  <c r="E187" i="15" a="1"/>
  <c r="D187" i="15" a="1"/>
  <c r="D187" i="15" s="1"/>
  <c r="E186" i="15" a="1"/>
  <c r="E186" i="15" s="1"/>
  <c r="D186" i="15" a="1"/>
  <c r="D186" i="15" s="1"/>
  <c r="E185" i="15" a="1"/>
  <c r="E185" i="15" s="1"/>
  <c r="D185" i="15" a="1"/>
  <c r="D185" i="15" s="1"/>
  <c r="E184" i="15" a="1"/>
  <c r="E184" i="15" s="1"/>
  <c r="D184" i="15" a="1"/>
  <c r="D184" i="15" s="1"/>
  <c r="E183" i="15"/>
  <c r="E183" i="15" a="1"/>
  <c r="D183" i="15" a="1"/>
  <c r="D183" i="15" s="1"/>
  <c r="E182" i="15" a="1"/>
  <c r="E182" i="15" s="1"/>
  <c r="D182" i="15" a="1"/>
  <c r="D182" i="15" s="1"/>
  <c r="E181" i="15" a="1"/>
  <c r="E181" i="15" s="1"/>
  <c r="D181" i="15" a="1"/>
  <c r="D181" i="15" s="1"/>
  <c r="E180" i="15" a="1"/>
  <c r="E180" i="15" s="1"/>
  <c r="D180" i="15" a="1"/>
  <c r="D180" i="15" s="1"/>
  <c r="E179" i="15"/>
  <c r="E179" i="15" a="1"/>
  <c r="D179" i="15" a="1"/>
  <c r="D179" i="15" s="1"/>
  <c r="E178" i="15" a="1"/>
  <c r="E178" i="15" s="1"/>
  <c r="D178" i="15" a="1"/>
  <c r="D178" i="15" s="1"/>
  <c r="E177" i="15" a="1"/>
  <c r="E177" i="15" s="1"/>
  <c r="D177" i="15" a="1"/>
  <c r="D177" i="15" s="1"/>
  <c r="E176" i="15" a="1"/>
  <c r="E176" i="15" s="1"/>
  <c r="D176" i="15" a="1"/>
  <c r="D176" i="15" s="1"/>
  <c r="E175" i="15"/>
  <c r="E175" i="15" a="1"/>
  <c r="D175" i="15" a="1"/>
  <c r="D175" i="15" s="1"/>
  <c r="E174" i="15" a="1"/>
  <c r="E174" i="15" s="1"/>
  <c r="D174" i="15" a="1"/>
  <c r="D174" i="15" s="1"/>
  <c r="E173" i="15" a="1"/>
  <c r="E173" i="15" s="1"/>
  <c r="D173" i="15" a="1"/>
  <c r="D173" i="15" s="1"/>
  <c r="E172" i="15"/>
  <c r="E172" i="15" a="1"/>
  <c r="D172" i="15" a="1"/>
  <c r="D172" i="15" s="1"/>
  <c r="E171" i="15"/>
  <c r="E171" i="15" a="1"/>
  <c r="D171" i="15" a="1"/>
  <c r="D171" i="15" s="1"/>
  <c r="E170" i="15" a="1"/>
  <c r="E170" i="15" s="1"/>
  <c r="D170" i="15" a="1"/>
  <c r="D170" i="15" s="1"/>
  <c r="E169" i="15" a="1"/>
  <c r="E169" i="15" s="1"/>
  <c r="D169" i="15" a="1"/>
  <c r="D169" i="15" s="1"/>
  <c r="E168" i="15" a="1"/>
  <c r="E168" i="15" s="1"/>
  <c r="D168" i="15" a="1"/>
  <c r="D168" i="15" s="1"/>
  <c r="E167" i="15"/>
  <c r="E167" i="15" a="1"/>
  <c r="D167" i="15" a="1"/>
  <c r="D167" i="15" s="1"/>
  <c r="E166" i="15" a="1"/>
  <c r="E166" i="15" s="1"/>
  <c r="D166" i="15" a="1"/>
  <c r="D166" i="15" s="1"/>
  <c r="E165" i="15" a="1"/>
  <c r="E165" i="15" s="1"/>
  <c r="D165" i="15" a="1"/>
  <c r="D165" i="15" s="1"/>
  <c r="E164" i="15" a="1"/>
  <c r="E164" i="15" s="1"/>
  <c r="D164" i="15" a="1"/>
  <c r="D164" i="15" s="1"/>
  <c r="E163" i="15"/>
  <c r="E163" i="15" a="1"/>
  <c r="D163" i="15" a="1"/>
  <c r="D163" i="15" s="1"/>
  <c r="E162" i="15" a="1"/>
  <c r="E162" i="15" s="1"/>
  <c r="D162" i="15" a="1"/>
  <c r="D162" i="15" s="1"/>
  <c r="E161" i="15" a="1"/>
  <c r="E161" i="15" s="1"/>
  <c r="D161" i="15" a="1"/>
  <c r="D161" i="15" s="1"/>
  <c r="E160" i="15" a="1"/>
  <c r="E160" i="15" s="1"/>
  <c r="D160" i="15" a="1"/>
  <c r="D160" i="15" s="1"/>
  <c r="E159" i="15"/>
  <c r="E159" i="15" a="1"/>
  <c r="D159" i="15" a="1"/>
  <c r="D159" i="15" s="1"/>
  <c r="E158" i="15" a="1"/>
  <c r="E158" i="15" s="1"/>
  <c r="D158" i="15" a="1"/>
  <c r="D158" i="15" s="1"/>
  <c r="E157" i="15" a="1"/>
  <c r="E157" i="15" s="1"/>
  <c r="D157" i="15" a="1"/>
  <c r="D157" i="15" s="1"/>
  <c r="E156" i="15"/>
  <c r="E156" i="15" a="1"/>
  <c r="D156" i="15" a="1"/>
  <c r="D156" i="15" s="1"/>
  <c r="E155" i="15"/>
  <c r="E155" i="15" a="1"/>
  <c r="D155" i="15" a="1"/>
  <c r="D155" i="15" s="1"/>
  <c r="E154" i="15" a="1"/>
  <c r="E154" i="15" s="1"/>
  <c r="D154" i="15" a="1"/>
  <c r="D154" i="15" s="1"/>
  <c r="E153" i="15" a="1"/>
  <c r="E153" i="15" s="1"/>
  <c r="D153" i="15" a="1"/>
  <c r="D153" i="15" s="1"/>
  <c r="E152" i="15" a="1"/>
  <c r="E152" i="15" s="1"/>
  <c r="D152" i="15" a="1"/>
  <c r="D152" i="15" s="1"/>
  <c r="E151" i="15"/>
  <c r="E151" i="15" a="1"/>
  <c r="D151" i="15" a="1"/>
  <c r="D151" i="15" s="1"/>
  <c r="E150" i="15" a="1"/>
  <c r="E150" i="15" s="1"/>
  <c r="D150" i="15" a="1"/>
  <c r="D150" i="15" s="1"/>
  <c r="E149" i="15" a="1"/>
  <c r="E149" i="15" s="1"/>
  <c r="D149" i="15" a="1"/>
  <c r="D149" i="15" s="1"/>
  <c r="E148" i="15"/>
  <c r="E148" i="15" a="1"/>
  <c r="D148" i="15" a="1"/>
  <c r="D148" i="15" s="1"/>
  <c r="E147" i="15"/>
  <c r="E147" i="15" a="1"/>
  <c r="D147" i="15" a="1"/>
  <c r="D147" i="15" s="1"/>
  <c r="E146" i="15" a="1"/>
  <c r="E146" i="15" s="1"/>
  <c r="D146" i="15" a="1"/>
  <c r="D146" i="15" s="1"/>
  <c r="E145" i="15" a="1"/>
  <c r="E145" i="15" s="1"/>
  <c r="D145" i="15" a="1"/>
  <c r="D145" i="15" s="1"/>
  <c r="E144" i="15"/>
  <c r="E144" i="15" a="1"/>
  <c r="D144" i="15" a="1"/>
  <c r="D144" i="15" s="1"/>
  <c r="E143" i="15"/>
  <c r="E143" i="15" a="1"/>
  <c r="D143" i="15" a="1"/>
  <c r="D143" i="15" s="1"/>
  <c r="E142" i="15" a="1"/>
  <c r="E142" i="15" s="1"/>
  <c r="D142" i="15" a="1"/>
  <c r="D142" i="15" s="1"/>
  <c r="E141" i="15" a="1"/>
  <c r="E141" i="15" s="1"/>
  <c r="D141" i="15" a="1"/>
  <c r="D141" i="15" s="1"/>
  <c r="E140" i="15"/>
  <c r="E140" i="15" a="1"/>
  <c r="D140" i="15" a="1"/>
  <c r="D140" i="15" s="1"/>
  <c r="E139" i="15"/>
  <c r="E139" i="15" a="1"/>
  <c r="D139" i="15" a="1"/>
  <c r="D139" i="15" s="1"/>
  <c r="E138" i="15" a="1"/>
  <c r="E138" i="15" s="1"/>
  <c r="D138" i="15" a="1"/>
  <c r="D138" i="15" s="1"/>
  <c r="E137" i="15" a="1"/>
  <c r="E137" i="15" s="1"/>
  <c r="D137" i="15" a="1"/>
  <c r="D137" i="15" s="1"/>
  <c r="E133" i="15"/>
  <c r="E132" i="15"/>
  <c r="D132" i="15"/>
  <c r="E131" i="15"/>
  <c r="E131" i="15" a="1"/>
  <c r="D131" i="15" a="1"/>
  <c r="D131" i="15" s="1"/>
  <c r="D133" i="15" s="1"/>
  <c r="E129" i="15"/>
  <c r="E129" i="15" a="1"/>
  <c r="D129" i="15" a="1"/>
  <c r="D129" i="15" s="1"/>
  <c r="E128" i="15" a="1"/>
  <c r="E128" i="15" s="1"/>
  <c r="D128" i="15" a="1"/>
  <c r="D128" i="15" s="1"/>
  <c r="E127" i="15" a="1"/>
  <c r="E127" i="15" s="1"/>
  <c r="D127" i="15" a="1"/>
  <c r="D127" i="15" s="1"/>
  <c r="E126" i="15"/>
  <c r="E126" i="15" a="1"/>
  <c r="D126" i="15" a="1"/>
  <c r="D126" i="15" s="1"/>
  <c r="E125" i="15"/>
  <c r="E125" i="15" a="1"/>
  <c r="D125" i="15" a="1"/>
  <c r="D125" i="15" s="1"/>
  <c r="E124" i="15" a="1"/>
  <c r="E124" i="15" s="1"/>
  <c r="D124" i="15" a="1"/>
  <c r="D124" i="15" s="1"/>
  <c r="E123" i="15" a="1"/>
  <c r="E123" i="15" s="1"/>
  <c r="D123" i="15" a="1"/>
  <c r="D123" i="15" s="1"/>
  <c r="E122" i="15"/>
  <c r="E122" i="15" a="1"/>
  <c r="D122" i="15" a="1"/>
  <c r="D122" i="15" s="1"/>
  <c r="E121" i="15"/>
  <c r="E121" i="15" a="1"/>
  <c r="D121" i="15" a="1"/>
  <c r="D121" i="15" s="1"/>
  <c r="E120" i="15" a="1"/>
  <c r="E120" i="15" s="1"/>
  <c r="D120" i="15" a="1"/>
  <c r="D120" i="15" s="1"/>
  <c r="E119" i="15" a="1"/>
  <c r="E119" i="15" s="1"/>
  <c r="D119" i="15" a="1"/>
  <c r="D119" i="15" s="1"/>
  <c r="E118" i="15"/>
  <c r="E118" i="15" a="1"/>
  <c r="D118" i="15" a="1"/>
  <c r="D118" i="15" s="1"/>
  <c r="E117" i="15"/>
  <c r="E117" i="15" a="1"/>
  <c r="D117" i="15" a="1"/>
  <c r="D117" i="15" s="1"/>
  <c r="E116" i="15" a="1"/>
  <c r="E116" i="15" s="1"/>
  <c r="D116" i="15" a="1"/>
  <c r="D116" i="15" s="1"/>
  <c r="E115" i="15" a="1"/>
  <c r="E115" i="15" s="1"/>
  <c r="D115" i="15" a="1"/>
  <c r="D115" i="15" s="1"/>
  <c r="E114" i="15"/>
  <c r="E114" i="15" a="1"/>
  <c r="D114" i="15" a="1"/>
  <c r="D114" i="15" s="1"/>
  <c r="E113" i="15"/>
  <c r="E113" i="15" a="1"/>
  <c r="D113" i="15" a="1"/>
  <c r="D113" i="15" s="1"/>
  <c r="E112" i="15" a="1"/>
  <c r="E112" i="15" s="1"/>
  <c r="D112" i="15" a="1"/>
  <c r="D112" i="15" s="1"/>
  <c r="E111" i="15" a="1"/>
  <c r="E111" i="15" s="1"/>
  <c r="D111" i="15" a="1"/>
  <c r="D111" i="15" s="1"/>
  <c r="E110" i="15"/>
  <c r="E110" i="15" a="1"/>
  <c r="D110" i="15" a="1"/>
  <c r="D110" i="15" s="1"/>
  <c r="E109" i="15"/>
  <c r="E109" i="15" a="1"/>
  <c r="D109" i="15" a="1"/>
  <c r="D109" i="15" s="1"/>
  <c r="E108" i="15" a="1"/>
  <c r="E108" i="15" s="1"/>
  <c r="D108" i="15" a="1"/>
  <c r="D108" i="15" s="1"/>
  <c r="E107" i="15" a="1"/>
  <c r="E107" i="15" s="1"/>
  <c r="D107" i="15"/>
  <c r="D107" i="15" a="1"/>
  <c r="E106" i="15" a="1"/>
  <c r="E106" i="15" s="1"/>
  <c r="D106" i="15"/>
  <c r="D106" i="15" a="1"/>
  <c r="E105" i="15" a="1"/>
  <c r="E105" i="15" s="1"/>
  <c r="D105" i="15"/>
  <c r="D105" i="15" a="1"/>
  <c r="E104" i="15" a="1"/>
  <c r="E104" i="15" s="1"/>
  <c r="D104" i="15"/>
  <c r="D104" i="15" a="1"/>
  <c r="E103" i="15" a="1"/>
  <c r="E103" i="15" s="1"/>
  <c r="D103" i="15"/>
  <c r="D103" i="15" a="1"/>
  <c r="E102" i="15" a="1"/>
  <c r="E102" i="15" s="1"/>
  <c r="D102" i="15"/>
  <c r="D102" i="15" a="1"/>
  <c r="E101" i="15" a="1"/>
  <c r="E101" i="15" s="1"/>
  <c r="D101" i="15"/>
  <c r="D101" i="15" a="1"/>
  <c r="E100" i="15" a="1"/>
  <c r="E100" i="15" s="1"/>
  <c r="D100" i="15"/>
  <c r="D100" i="15" a="1"/>
  <c r="E99" i="15" a="1"/>
  <c r="E99" i="15" s="1"/>
  <c r="D99" i="15"/>
  <c r="D99" i="15" a="1"/>
  <c r="E98" i="15" a="1"/>
  <c r="E98" i="15" s="1"/>
  <c r="D98" i="15"/>
  <c r="D98" i="15" a="1"/>
  <c r="E97" i="15" a="1"/>
  <c r="E97" i="15" s="1"/>
  <c r="D97" i="15"/>
  <c r="D97" i="15" a="1"/>
  <c r="E96" i="15" a="1"/>
  <c r="E96" i="15" s="1"/>
  <c r="D96" i="15"/>
  <c r="D96" i="15" a="1"/>
  <c r="E95" i="15" a="1"/>
  <c r="E95" i="15" s="1"/>
  <c r="D95" i="15"/>
  <c r="D95" i="15" a="1"/>
  <c r="E94" i="15" a="1"/>
  <c r="E94" i="15" s="1"/>
  <c r="D94" i="15"/>
  <c r="D94" i="15" a="1"/>
  <c r="E93" i="15" a="1"/>
  <c r="E93" i="15" s="1"/>
  <c r="D93" i="15"/>
  <c r="D93" i="15" a="1"/>
  <c r="E92" i="15" a="1"/>
  <c r="E92" i="15" s="1"/>
  <c r="D92" i="15"/>
  <c r="D92" i="15" a="1"/>
  <c r="E91" i="15" a="1"/>
  <c r="E91" i="15" s="1"/>
  <c r="D91" i="15"/>
  <c r="D91" i="15" a="1"/>
  <c r="E90" i="15" a="1"/>
  <c r="E90" i="15" s="1"/>
  <c r="D90" i="15"/>
  <c r="D90" i="15" a="1"/>
  <c r="E89" i="15" a="1"/>
  <c r="E89" i="15" s="1"/>
  <c r="D89" i="15"/>
  <c r="D89" i="15" a="1"/>
  <c r="E88" i="15" a="1"/>
  <c r="E88" i="15" s="1"/>
  <c r="D88" i="15"/>
  <c r="D88" i="15" a="1"/>
  <c r="E87" i="15" a="1"/>
  <c r="E87" i="15" s="1"/>
  <c r="D87" i="15"/>
  <c r="D87" i="15" a="1"/>
  <c r="E86" i="15" a="1"/>
  <c r="E86" i="15" s="1"/>
  <c r="D86" i="15"/>
  <c r="D86" i="15" a="1"/>
  <c r="E85" i="15" a="1"/>
  <c r="E85" i="15" s="1"/>
  <c r="D85" i="15"/>
  <c r="D85" i="15" a="1"/>
  <c r="E84" i="15" a="1"/>
  <c r="E84" i="15" s="1"/>
  <c r="D84" i="15"/>
  <c r="D84" i="15" a="1"/>
  <c r="E83" i="15" a="1"/>
  <c r="E83" i="15" s="1"/>
  <c r="D83" i="15"/>
  <c r="D83" i="15" a="1"/>
  <c r="E82" i="15" a="1"/>
  <c r="E82" i="15" s="1"/>
  <c r="D82" i="15"/>
  <c r="D82" i="15" a="1"/>
  <c r="E81" i="15" a="1"/>
  <c r="E81" i="15" s="1"/>
  <c r="D81" i="15"/>
  <c r="D81" i="15" a="1"/>
  <c r="E80" i="15" a="1"/>
  <c r="E80" i="15" s="1"/>
  <c r="D80" i="15"/>
  <c r="D80" i="15" a="1"/>
  <c r="E79" i="15" a="1"/>
  <c r="E79" i="15" s="1"/>
  <c r="D79" i="15"/>
  <c r="D79" i="15" a="1"/>
  <c r="E78" i="15" a="1"/>
  <c r="E78" i="15" s="1"/>
  <c r="D78" i="15"/>
  <c r="D78" i="15" a="1"/>
  <c r="E77" i="15" a="1"/>
  <c r="E77" i="15" s="1"/>
  <c r="D77" i="15"/>
  <c r="D77" i="15" a="1"/>
  <c r="E76" i="15" a="1"/>
  <c r="E76" i="15" s="1"/>
  <c r="D76" i="15"/>
  <c r="D76" i="15" a="1"/>
  <c r="E75" i="15" a="1"/>
  <c r="E75" i="15" s="1"/>
  <c r="D75" i="15"/>
  <c r="D75" i="15" a="1"/>
  <c r="E74" i="15" a="1"/>
  <c r="E74" i="15" s="1"/>
  <c r="D74" i="15"/>
  <c r="D74" i="15" a="1"/>
  <c r="E73" i="15" a="1"/>
  <c r="E73" i="15" s="1"/>
  <c r="D73" i="15"/>
  <c r="D73" i="15" a="1"/>
  <c r="E72" i="15" a="1"/>
  <c r="E72" i="15" s="1"/>
  <c r="D72" i="15"/>
  <c r="D72" i="15" a="1"/>
  <c r="E71" i="15" a="1"/>
  <c r="E71" i="15" s="1"/>
  <c r="D71" i="15"/>
  <c r="D71" i="15" a="1"/>
  <c r="E70" i="15" a="1"/>
  <c r="E70" i="15" s="1"/>
  <c r="D70" i="15"/>
  <c r="D70" i="15" a="1"/>
  <c r="E65" i="15"/>
  <c r="E65" i="15" a="1"/>
  <c r="D65" i="15"/>
  <c r="D66" i="15" s="1"/>
  <c r="D65" i="15" a="1"/>
  <c r="E63" i="15"/>
  <c r="E63" i="15" a="1"/>
  <c r="D63" i="15"/>
  <c r="D63" i="15" a="1"/>
  <c r="E62" i="15"/>
  <c r="E62" i="15" a="1"/>
  <c r="D62" i="15"/>
  <c r="D62" i="15" a="1"/>
  <c r="E61" i="15"/>
  <c r="E61" i="15" a="1"/>
  <c r="D61" i="15"/>
  <c r="D61" i="15" a="1"/>
  <c r="E60" i="15"/>
  <c r="E60" i="15" a="1"/>
  <c r="D60" i="15"/>
  <c r="D60" i="15" a="1"/>
  <c r="E59" i="15"/>
  <c r="E59" i="15" a="1"/>
  <c r="D59" i="15"/>
  <c r="D59" i="15" a="1"/>
  <c r="E58" i="15"/>
  <c r="E58" i="15" a="1"/>
  <c r="D58" i="15"/>
  <c r="D58" i="15" a="1"/>
  <c r="E57" i="15" a="1"/>
  <c r="E57" i="15" s="1"/>
  <c r="D57" i="15"/>
  <c r="D57" i="15" a="1"/>
  <c r="E56" i="15" a="1"/>
  <c r="E56" i="15" s="1"/>
  <c r="D56" i="15"/>
  <c r="D56" i="15" a="1"/>
  <c r="E55" i="15" a="1"/>
  <c r="E55" i="15" s="1"/>
  <c r="D55" i="15"/>
  <c r="D55" i="15" a="1"/>
  <c r="E54" i="15" a="1"/>
  <c r="E54" i="15" s="1"/>
  <c r="D54" i="15"/>
  <c r="D54" i="15" a="1"/>
  <c r="E53" i="15" a="1"/>
  <c r="E53" i="15" s="1"/>
  <c r="D53" i="15"/>
  <c r="D53" i="15" a="1"/>
  <c r="E52" i="15" a="1"/>
  <c r="E52" i="15" s="1"/>
  <c r="D52" i="15"/>
  <c r="D52" i="15" a="1"/>
  <c r="E51" i="15" a="1"/>
  <c r="E51" i="15" s="1"/>
  <c r="D51" i="15"/>
  <c r="D51" i="15" a="1"/>
  <c r="E50" i="15" a="1"/>
  <c r="E50" i="15" s="1"/>
  <c r="D50" i="15"/>
  <c r="D50" i="15" a="1"/>
  <c r="E49" i="15" a="1"/>
  <c r="E49" i="15" s="1"/>
  <c r="D49" i="15"/>
  <c r="D49" i="15" a="1"/>
  <c r="E48" i="15" a="1"/>
  <c r="E48" i="15" s="1"/>
  <c r="D48" i="15"/>
  <c r="D48" i="15" a="1"/>
  <c r="E47" i="15" a="1"/>
  <c r="E47" i="15" s="1"/>
  <c r="D47" i="15"/>
  <c r="D47" i="15" a="1"/>
  <c r="E46" i="15" a="1"/>
  <c r="E46" i="15" s="1"/>
  <c r="D46" i="15"/>
  <c r="D46" i="15" a="1"/>
  <c r="E45" i="15" a="1"/>
  <c r="E45" i="15" s="1"/>
  <c r="D45" i="15"/>
  <c r="D45" i="15" a="1"/>
  <c r="E44" i="15" a="1"/>
  <c r="E44" i="15" s="1"/>
  <c r="D44" i="15"/>
  <c r="D44" i="15" a="1"/>
  <c r="E43" i="15" a="1"/>
  <c r="E43" i="15" s="1"/>
  <c r="D43" i="15"/>
  <c r="D43" i="15" a="1"/>
  <c r="E42" i="15" a="1"/>
  <c r="E42" i="15" s="1"/>
  <c r="D42" i="15"/>
  <c r="D42" i="15" a="1"/>
  <c r="E41" i="15" a="1"/>
  <c r="E41" i="15" s="1"/>
  <c r="D41" i="15"/>
  <c r="D41" i="15" a="1"/>
  <c r="E40" i="15" a="1"/>
  <c r="E40" i="15" s="1"/>
  <c r="D40" i="15"/>
  <c r="D40" i="15" a="1"/>
  <c r="E39" i="15" a="1"/>
  <c r="E39" i="15" s="1"/>
  <c r="D39" i="15"/>
  <c r="D39" i="15" a="1"/>
  <c r="E38" i="15" a="1"/>
  <c r="E38" i="15" s="1"/>
  <c r="D38" i="15"/>
  <c r="D38" i="15" a="1"/>
  <c r="E37" i="15" a="1"/>
  <c r="E37" i="15" s="1"/>
  <c r="D37" i="15"/>
  <c r="D37" i="15" a="1"/>
  <c r="E36" i="15" a="1"/>
  <c r="E36" i="15" s="1"/>
  <c r="D36" i="15"/>
  <c r="D36" i="15" a="1"/>
  <c r="E35" i="15" a="1"/>
  <c r="E35" i="15" s="1"/>
  <c r="D35" i="15"/>
  <c r="D35" i="15" a="1"/>
  <c r="E34" i="15" a="1"/>
  <c r="E34" i="15" s="1"/>
  <c r="D34" i="15"/>
  <c r="D34" i="15" a="1"/>
  <c r="E33" i="15" a="1"/>
  <c r="E33" i="15" s="1"/>
  <c r="D33" i="15"/>
  <c r="D33" i="15" a="1"/>
  <c r="E32" i="15" a="1"/>
  <c r="E32" i="15" s="1"/>
  <c r="D32" i="15"/>
  <c r="D32" i="15" a="1"/>
  <c r="E31" i="15" a="1"/>
  <c r="E31" i="15" s="1"/>
  <c r="D31" i="15"/>
  <c r="D31" i="15" a="1"/>
  <c r="E30" i="15" a="1"/>
  <c r="E30" i="15" s="1"/>
  <c r="D30" i="15"/>
  <c r="D30" i="15" a="1"/>
  <c r="E29" i="15" a="1"/>
  <c r="E29" i="15" s="1"/>
  <c r="D29" i="15"/>
  <c r="D29" i="15" a="1"/>
  <c r="E28" i="15" a="1"/>
  <c r="E28" i="15" s="1"/>
  <c r="D28" i="15"/>
  <c r="D28" i="15" a="1"/>
  <c r="E27" i="15" a="1"/>
  <c r="E27" i="15" s="1"/>
  <c r="D27" i="15"/>
  <c r="D27" i="15" a="1"/>
  <c r="E26" i="15" a="1"/>
  <c r="E26" i="15" s="1"/>
  <c r="D26" i="15"/>
  <c r="D26" i="15" a="1"/>
  <c r="E25" i="15" a="1"/>
  <c r="E25" i="15" s="1"/>
  <c r="D25" i="15"/>
  <c r="D25" i="15" a="1"/>
  <c r="E24" i="15" a="1"/>
  <c r="E24" i="15" s="1"/>
  <c r="D24" i="15"/>
  <c r="D24" i="15" a="1"/>
  <c r="E23" i="15" a="1"/>
  <c r="E23" i="15" s="1"/>
  <c r="D23" i="15"/>
  <c r="D23" i="15" a="1"/>
  <c r="E22" i="15" a="1"/>
  <c r="E22" i="15" s="1"/>
  <c r="D22" i="15"/>
  <c r="D22" i="15" a="1"/>
  <c r="E21" i="15" a="1"/>
  <c r="E21" i="15" s="1"/>
  <c r="D21" i="15"/>
  <c r="D21" i="15" a="1"/>
  <c r="E20" i="15" a="1"/>
  <c r="E20" i="15" s="1"/>
  <c r="D20" i="15"/>
  <c r="D20" i="15" a="1"/>
  <c r="E19" i="15" a="1"/>
  <c r="E19" i="15" s="1"/>
  <c r="D19" i="15"/>
  <c r="D19" i="15" a="1"/>
  <c r="E18" i="15" a="1"/>
  <c r="E18" i="15" s="1"/>
  <c r="D18" i="15"/>
  <c r="D18" i="15" a="1"/>
  <c r="E17" i="15" a="1"/>
  <c r="E17" i="15" s="1"/>
  <c r="D17" i="15"/>
  <c r="D17" i="15" a="1"/>
  <c r="E16" i="15" a="1"/>
  <c r="E16" i="15" s="1"/>
  <c r="D16" i="15"/>
  <c r="D16" i="15" a="1"/>
  <c r="E15" i="15" a="1"/>
  <c r="E15" i="15" s="1"/>
  <c r="D15" i="15"/>
  <c r="D15" i="15" a="1"/>
  <c r="E14" i="15" a="1"/>
  <c r="E14" i="15" s="1"/>
  <c r="D14" i="15"/>
  <c r="D14" i="15" a="1"/>
  <c r="E13" i="15" a="1"/>
  <c r="E13" i="15" s="1"/>
  <c r="D13" i="15"/>
  <c r="D13" i="15" a="1"/>
  <c r="E12" i="15" a="1"/>
  <c r="E12" i="15" s="1"/>
  <c r="D12" i="15"/>
  <c r="D12" i="15" a="1"/>
  <c r="E11" i="15" a="1"/>
  <c r="E11" i="15" s="1"/>
  <c r="D11" i="15"/>
  <c r="D11" i="15" a="1"/>
  <c r="E10" i="15" a="1"/>
  <c r="E10" i="15" s="1"/>
  <c r="D10" i="15"/>
  <c r="D10" i="15" a="1"/>
  <c r="E9" i="15" a="1"/>
  <c r="E9" i="15" s="1"/>
  <c r="D9" i="15"/>
  <c r="D9" i="15" a="1"/>
  <c r="E8" i="15" a="1"/>
  <c r="E8" i="15" s="1"/>
  <c r="D8" i="15"/>
  <c r="D8" i="15" a="1"/>
  <c r="E7" i="15" a="1"/>
  <c r="E7" i="15" s="1"/>
  <c r="D7" i="15"/>
  <c r="D7" i="15" a="1"/>
  <c r="E6" i="15" a="1"/>
  <c r="E6" i="15" s="1"/>
  <c r="D6" i="15"/>
  <c r="D6" i="15" a="1"/>
  <c r="E5" i="15" a="1"/>
  <c r="E5" i="15" s="1"/>
  <c r="D5" i="15"/>
  <c r="D5" i="15" a="1"/>
  <c r="E4" i="15" a="1"/>
  <c r="E4" i="15" s="1"/>
  <c r="D4" i="15"/>
  <c r="D4" i="15" a="1"/>
  <c r="E198" i="18"/>
  <c r="E198" i="18" a="1"/>
  <c r="D198" i="18" a="1"/>
  <c r="D198" i="18" s="1"/>
  <c r="E196" i="18"/>
  <c r="E196" i="18" a="1"/>
  <c r="D196" i="18" a="1"/>
  <c r="D196" i="18" s="1"/>
  <c r="E195" i="18"/>
  <c r="E195" i="18" a="1"/>
  <c r="D195" i="18" a="1"/>
  <c r="D195" i="18" s="1"/>
  <c r="E194" i="18" a="1"/>
  <c r="E194" i="18" s="1"/>
  <c r="D194" i="18" a="1"/>
  <c r="D194" i="18" s="1"/>
  <c r="E193" i="18" a="1"/>
  <c r="E193" i="18" s="1"/>
  <c r="D193" i="18" a="1"/>
  <c r="D193" i="18" s="1"/>
  <c r="E192" i="18" a="1"/>
  <c r="E192" i="18" s="1"/>
  <c r="D192" i="18" a="1"/>
  <c r="D192" i="18" s="1"/>
  <c r="E191" i="18"/>
  <c r="E191" i="18" a="1"/>
  <c r="D191" i="18" a="1"/>
  <c r="D191" i="18" s="1"/>
  <c r="E190" i="18" a="1"/>
  <c r="E190" i="18" s="1"/>
  <c r="D190" i="18" a="1"/>
  <c r="D190" i="18" s="1"/>
  <c r="E189" i="18" a="1"/>
  <c r="E189" i="18" s="1"/>
  <c r="D189" i="18" a="1"/>
  <c r="D189" i="18" s="1"/>
  <c r="E188" i="18" a="1"/>
  <c r="E188" i="18" s="1"/>
  <c r="D188" i="18" a="1"/>
  <c r="D188" i="18" s="1"/>
  <c r="E187" i="18"/>
  <c r="E187" i="18" a="1"/>
  <c r="D187" i="18" a="1"/>
  <c r="D187" i="18" s="1"/>
  <c r="E186" i="18" a="1"/>
  <c r="E186" i="18" s="1"/>
  <c r="D186" i="18" a="1"/>
  <c r="D186" i="18" s="1"/>
  <c r="E185" i="18" a="1"/>
  <c r="E185" i="18" s="1"/>
  <c r="D185" i="18" a="1"/>
  <c r="D185" i="18" s="1"/>
  <c r="E184" i="18" a="1"/>
  <c r="E184" i="18" s="1"/>
  <c r="D184" i="18" a="1"/>
  <c r="D184" i="18" s="1"/>
  <c r="E183" i="18"/>
  <c r="E183" i="18" a="1"/>
  <c r="D183" i="18" a="1"/>
  <c r="D183" i="18" s="1"/>
  <c r="E182" i="18" a="1"/>
  <c r="E182" i="18" s="1"/>
  <c r="D182" i="18" a="1"/>
  <c r="D182" i="18" s="1"/>
  <c r="E181" i="18" a="1"/>
  <c r="E181" i="18" s="1"/>
  <c r="D181" i="18" a="1"/>
  <c r="D181" i="18" s="1"/>
  <c r="E180" i="18" a="1"/>
  <c r="E180" i="18" s="1"/>
  <c r="D180" i="18" a="1"/>
  <c r="D180" i="18" s="1"/>
  <c r="E179" i="18"/>
  <c r="E179" i="18" a="1"/>
  <c r="D179" i="18" a="1"/>
  <c r="D179" i="18" s="1"/>
  <c r="E178" i="18" a="1"/>
  <c r="E178" i="18" s="1"/>
  <c r="D178" i="18" a="1"/>
  <c r="D178" i="18" s="1"/>
  <c r="E177" i="18" a="1"/>
  <c r="E177" i="18" s="1"/>
  <c r="D177" i="18" a="1"/>
  <c r="D177" i="18" s="1"/>
  <c r="E176" i="18" a="1"/>
  <c r="E176" i="18" s="1"/>
  <c r="D176" i="18" a="1"/>
  <c r="D176" i="18" s="1"/>
  <c r="E175" i="18"/>
  <c r="E175" i="18" a="1"/>
  <c r="D175" i="18" a="1"/>
  <c r="D175" i="18" s="1"/>
  <c r="E174" i="18" a="1"/>
  <c r="E174" i="18" s="1"/>
  <c r="D174" i="18" a="1"/>
  <c r="D174" i="18" s="1"/>
  <c r="E173" i="18" a="1"/>
  <c r="E173" i="18" s="1"/>
  <c r="D173" i="18" a="1"/>
  <c r="D173" i="18" s="1"/>
  <c r="E172" i="18" a="1"/>
  <c r="E172" i="18" s="1"/>
  <c r="D172" i="18" a="1"/>
  <c r="D172" i="18" s="1"/>
  <c r="E171" i="18"/>
  <c r="E171" i="18" a="1"/>
  <c r="D171" i="18" a="1"/>
  <c r="D171" i="18" s="1"/>
  <c r="E170" i="18" a="1"/>
  <c r="E170" i="18" s="1"/>
  <c r="D170" i="18" a="1"/>
  <c r="D170" i="18" s="1"/>
  <c r="E169" i="18" a="1"/>
  <c r="E169" i="18" s="1"/>
  <c r="D169" i="18" a="1"/>
  <c r="D169" i="18" s="1"/>
  <c r="E168" i="18"/>
  <c r="E168" i="18" a="1"/>
  <c r="D168" i="18" a="1"/>
  <c r="D168" i="18" s="1"/>
  <c r="E167" i="18"/>
  <c r="E167" i="18" a="1"/>
  <c r="D167" i="18" a="1"/>
  <c r="D167" i="18" s="1"/>
  <c r="E166" i="18" a="1"/>
  <c r="E166" i="18" s="1"/>
  <c r="D166" i="18" a="1"/>
  <c r="D166" i="18" s="1"/>
  <c r="E165" i="18" a="1"/>
  <c r="E165" i="18" s="1"/>
  <c r="D165" i="18" a="1"/>
  <c r="D165" i="18" s="1"/>
  <c r="E164" i="18"/>
  <c r="E164" i="18" a="1"/>
  <c r="D164" i="18" a="1"/>
  <c r="D164" i="18" s="1"/>
  <c r="E163" i="18"/>
  <c r="E163" i="18" a="1"/>
  <c r="D163" i="18" a="1"/>
  <c r="D163" i="18" s="1"/>
  <c r="E162" i="18" a="1"/>
  <c r="E162" i="18" s="1"/>
  <c r="D162" i="18" a="1"/>
  <c r="D162" i="18" s="1"/>
  <c r="E161" i="18" a="1"/>
  <c r="E161" i="18" s="1"/>
  <c r="D161" i="18" a="1"/>
  <c r="D161" i="18" s="1"/>
  <c r="E160" i="18"/>
  <c r="E160" i="18" a="1"/>
  <c r="D160" i="18" a="1"/>
  <c r="D160" i="18" s="1"/>
  <c r="E159" i="18"/>
  <c r="E159" i="18" a="1"/>
  <c r="D159" i="18" a="1"/>
  <c r="D159" i="18" s="1"/>
  <c r="E158" i="18" a="1"/>
  <c r="E158" i="18" s="1"/>
  <c r="D158" i="18" a="1"/>
  <c r="D158" i="18" s="1"/>
  <c r="E157" i="18" a="1"/>
  <c r="E157" i="18" s="1"/>
  <c r="D157" i="18" a="1"/>
  <c r="D157" i="18" s="1"/>
  <c r="E156" i="18"/>
  <c r="E156" i="18" a="1"/>
  <c r="D156" i="18" a="1"/>
  <c r="D156" i="18" s="1"/>
  <c r="E155" i="18"/>
  <c r="E155" i="18" a="1"/>
  <c r="D155" i="18" a="1"/>
  <c r="D155" i="18" s="1"/>
  <c r="E154" i="18" a="1"/>
  <c r="E154" i="18" s="1"/>
  <c r="D154" i="18" a="1"/>
  <c r="D154" i="18" s="1"/>
  <c r="E153" i="18" a="1"/>
  <c r="E153" i="18" s="1"/>
  <c r="D153" i="18" a="1"/>
  <c r="D153" i="18" s="1"/>
  <c r="E152" i="18"/>
  <c r="E152" i="18" a="1"/>
  <c r="D152" i="18" a="1"/>
  <c r="D152" i="18" s="1"/>
  <c r="E151" i="18"/>
  <c r="E151" i="18" a="1"/>
  <c r="D151" i="18" a="1"/>
  <c r="D151" i="18" s="1"/>
  <c r="E150" i="18" a="1"/>
  <c r="E150" i="18" s="1"/>
  <c r="D150" i="18" a="1"/>
  <c r="D150" i="18" s="1"/>
  <c r="E149" i="18" a="1"/>
  <c r="E149" i="18" s="1"/>
  <c r="D149" i="18" a="1"/>
  <c r="D149" i="18" s="1"/>
  <c r="E148" i="18"/>
  <c r="E148" i="18" a="1"/>
  <c r="D148" i="18" a="1"/>
  <c r="D148" i="18" s="1"/>
  <c r="E147" i="18"/>
  <c r="E147" i="18" a="1"/>
  <c r="D147" i="18" a="1"/>
  <c r="D147" i="18" s="1"/>
  <c r="E146" i="18" a="1"/>
  <c r="E146" i="18" s="1"/>
  <c r="D146" i="18" a="1"/>
  <c r="D146" i="18" s="1"/>
  <c r="E145" i="18" a="1"/>
  <c r="E145" i="18" s="1"/>
  <c r="D145" i="18" a="1"/>
  <c r="D145" i="18" s="1"/>
  <c r="E144" i="18"/>
  <c r="E144" i="18" a="1"/>
  <c r="D144" i="18" a="1"/>
  <c r="D144" i="18" s="1"/>
  <c r="E143" i="18"/>
  <c r="E143" i="18" a="1"/>
  <c r="D143" i="18" a="1"/>
  <c r="D143" i="18" s="1"/>
  <c r="E142" i="18" a="1"/>
  <c r="E142" i="18" s="1"/>
  <c r="D142" i="18" a="1"/>
  <c r="D142" i="18" s="1"/>
  <c r="E141" i="18" a="1"/>
  <c r="E141" i="18" s="1"/>
  <c r="D141" i="18" a="1"/>
  <c r="D141" i="18" s="1"/>
  <c r="E140" i="18"/>
  <c r="E140" i="18" a="1"/>
  <c r="D140" i="18" a="1"/>
  <c r="D140" i="18" s="1"/>
  <c r="E139" i="18"/>
  <c r="E139" i="18" a="1"/>
  <c r="D139" i="18" a="1"/>
  <c r="D139" i="18" s="1"/>
  <c r="E138" i="18" a="1"/>
  <c r="E138" i="18" s="1"/>
  <c r="D138" i="18" a="1"/>
  <c r="D138" i="18" s="1"/>
  <c r="E137" i="18" a="1"/>
  <c r="E137" i="18" s="1"/>
  <c r="D137" i="18" a="1"/>
  <c r="D137" i="18" s="1"/>
  <c r="E133" i="18"/>
  <c r="E132" i="18"/>
  <c r="D132" i="18"/>
  <c r="E131" i="18"/>
  <c r="E131" i="18" a="1"/>
  <c r="D131" i="18" a="1"/>
  <c r="D131" i="18" s="1"/>
  <c r="D133" i="18" s="1"/>
  <c r="E129" i="18"/>
  <c r="E129" i="18" a="1"/>
  <c r="D129" i="18" a="1"/>
  <c r="D129" i="18" s="1"/>
  <c r="E128" i="18" a="1"/>
  <c r="E128" i="18" s="1"/>
  <c r="D128" i="18" a="1"/>
  <c r="D128" i="18" s="1"/>
  <c r="E127" i="18" a="1"/>
  <c r="E127" i="18" s="1"/>
  <c r="D127" i="18" a="1"/>
  <c r="D127" i="18" s="1"/>
  <c r="E126" i="18"/>
  <c r="E126" i="18" a="1"/>
  <c r="D126" i="18" a="1"/>
  <c r="D126" i="18" s="1"/>
  <c r="E125" i="18"/>
  <c r="E125" i="18" a="1"/>
  <c r="D125" i="18" a="1"/>
  <c r="D125" i="18" s="1"/>
  <c r="E124" i="18" a="1"/>
  <c r="E124" i="18" s="1"/>
  <c r="D124" i="18" a="1"/>
  <c r="D124" i="18" s="1"/>
  <c r="E123" i="18" a="1"/>
  <c r="E123" i="18" s="1"/>
  <c r="D123" i="18" a="1"/>
  <c r="D123" i="18" s="1"/>
  <c r="E122" i="18"/>
  <c r="E122" i="18" a="1"/>
  <c r="D122" i="18" a="1"/>
  <c r="D122" i="18" s="1"/>
  <c r="E121" i="18"/>
  <c r="E121" i="18" a="1"/>
  <c r="D121" i="18" a="1"/>
  <c r="D121" i="18" s="1"/>
  <c r="E120" i="18" a="1"/>
  <c r="E120" i="18" s="1"/>
  <c r="D120" i="18" a="1"/>
  <c r="D120" i="18" s="1"/>
  <c r="E119" i="18" a="1"/>
  <c r="E119" i="18" s="1"/>
  <c r="D119" i="18" a="1"/>
  <c r="D119" i="18" s="1"/>
  <c r="E118" i="18"/>
  <c r="E118" i="18" a="1"/>
  <c r="D118" i="18" a="1"/>
  <c r="D118" i="18" s="1"/>
  <c r="E117" i="18"/>
  <c r="E117" i="18" a="1"/>
  <c r="D117" i="18" a="1"/>
  <c r="D117" i="18" s="1"/>
  <c r="E116" i="18" a="1"/>
  <c r="E116" i="18" s="1"/>
  <c r="D116" i="18" a="1"/>
  <c r="D116" i="18" s="1"/>
  <c r="E115" i="18" a="1"/>
  <c r="E115" i="18" s="1"/>
  <c r="D115" i="18" a="1"/>
  <c r="D115" i="18" s="1"/>
  <c r="E114" i="18"/>
  <c r="E114" i="18" a="1"/>
  <c r="D114" i="18" a="1"/>
  <c r="D114" i="18" s="1"/>
  <c r="E113" i="18"/>
  <c r="E113" i="18" a="1"/>
  <c r="D113" i="18" a="1"/>
  <c r="D113" i="18" s="1"/>
  <c r="E112" i="18" a="1"/>
  <c r="E112" i="18" s="1"/>
  <c r="D112" i="18" a="1"/>
  <c r="D112" i="18" s="1"/>
  <c r="E111" i="18" a="1"/>
  <c r="E111" i="18" s="1"/>
  <c r="D111" i="18" a="1"/>
  <c r="D111" i="18" s="1"/>
  <c r="E110" i="18"/>
  <c r="E110" i="18" a="1"/>
  <c r="D110" i="18" a="1"/>
  <c r="D110" i="18" s="1"/>
  <c r="E109" i="18"/>
  <c r="E109" i="18" a="1"/>
  <c r="D109" i="18" a="1"/>
  <c r="D109" i="18" s="1"/>
  <c r="E108" i="18" a="1"/>
  <c r="E108" i="18" s="1"/>
  <c r="D108" i="18" a="1"/>
  <c r="D108" i="18" s="1"/>
  <c r="E107" i="18" a="1"/>
  <c r="E107" i="18" s="1"/>
  <c r="D107" i="18"/>
  <c r="D107" i="18" a="1"/>
  <c r="E106" i="18" a="1"/>
  <c r="E106" i="18" s="1"/>
  <c r="D106" i="18"/>
  <c r="D106" i="18" a="1"/>
  <c r="E105" i="18" a="1"/>
  <c r="E105" i="18" s="1"/>
  <c r="D105" i="18"/>
  <c r="D105" i="18" a="1"/>
  <c r="E104" i="18" a="1"/>
  <c r="E104" i="18" s="1"/>
  <c r="D104" i="18"/>
  <c r="D104" i="18" a="1"/>
  <c r="E103" i="18" a="1"/>
  <c r="E103" i="18" s="1"/>
  <c r="D103" i="18"/>
  <c r="D103" i="18" a="1"/>
  <c r="E102" i="18" a="1"/>
  <c r="E102" i="18" s="1"/>
  <c r="D102" i="18"/>
  <c r="D102" i="18" a="1"/>
  <c r="E101" i="18" a="1"/>
  <c r="E101" i="18" s="1"/>
  <c r="D101" i="18"/>
  <c r="D101" i="18" a="1"/>
  <c r="E100" i="18" a="1"/>
  <c r="E100" i="18" s="1"/>
  <c r="D100" i="18"/>
  <c r="D100" i="18" a="1"/>
  <c r="E99" i="18" a="1"/>
  <c r="E99" i="18" s="1"/>
  <c r="D99" i="18"/>
  <c r="D99" i="18" a="1"/>
  <c r="E98" i="18" a="1"/>
  <c r="E98" i="18" s="1"/>
  <c r="D98" i="18"/>
  <c r="D98" i="18" a="1"/>
  <c r="E97" i="18" a="1"/>
  <c r="E97" i="18" s="1"/>
  <c r="D97" i="18"/>
  <c r="D97" i="18" a="1"/>
  <c r="E96" i="18" a="1"/>
  <c r="E96" i="18" s="1"/>
  <c r="D96" i="18"/>
  <c r="D96" i="18" a="1"/>
  <c r="E95" i="18" a="1"/>
  <c r="E95" i="18" s="1"/>
  <c r="D95" i="18"/>
  <c r="D95" i="18" a="1"/>
  <c r="E94" i="18" a="1"/>
  <c r="E94" i="18" s="1"/>
  <c r="D94" i="18"/>
  <c r="D94" i="18" a="1"/>
  <c r="E93" i="18" a="1"/>
  <c r="E93" i="18" s="1"/>
  <c r="D93" i="18"/>
  <c r="D93" i="18" a="1"/>
  <c r="E92" i="18" a="1"/>
  <c r="E92" i="18" s="1"/>
  <c r="D92" i="18"/>
  <c r="D92" i="18" a="1"/>
  <c r="E91" i="18" a="1"/>
  <c r="E91" i="18" s="1"/>
  <c r="D91" i="18"/>
  <c r="D91" i="18" a="1"/>
  <c r="E90" i="18" a="1"/>
  <c r="E90" i="18" s="1"/>
  <c r="D90" i="18"/>
  <c r="D90" i="18" a="1"/>
  <c r="E89" i="18" a="1"/>
  <c r="E89" i="18" s="1"/>
  <c r="D89" i="18"/>
  <c r="D89" i="18" a="1"/>
  <c r="E88" i="18" a="1"/>
  <c r="E88" i="18" s="1"/>
  <c r="D88" i="18"/>
  <c r="D88" i="18" a="1"/>
  <c r="E87" i="18" a="1"/>
  <c r="E87" i="18" s="1"/>
  <c r="D87" i="18"/>
  <c r="D87" i="18" a="1"/>
  <c r="E86" i="18" a="1"/>
  <c r="E86" i="18" s="1"/>
  <c r="D86" i="18"/>
  <c r="D86" i="18" a="1"/>
  <c r="E85" i="18" a="1"/>
  <c r="E85" i="18" s="1"/>
  <c r="D85" i="18"/>
  <c r="D85" i="18" a="1"/>
  <c r="E84" i="18" a="1"/>
  <c r="E84" i="18" s="1"/>
  <c r="D84" i="18"/>
  <c r="D84" i="18" a="1"/>
  <c r="E83" i="18" a="1"/>
  <c r="E83" i="18" s="1"/>
  <c r="D83" i="18"/>
  <c r="D83" i="18" a="1"/>
  <c r="E82" i="18" a="1"/>
  <c r="E82" i="18" s="1"/>
  <c r="D82" i="18"/>
  <c r="D82" i="18" a="1"/>
  <c r="E81" i="18" a="1"/>
  <c r="E81" i="18" s="1"/>
  <c r="D81" i="18"/>
  <c r="D81" i="18" a="1"/>
  <c r="E80" i="18" a="1"/>
  <c r="E80" i="18" s="1"/>
  <c r="D80" i="18"/>
  <c r="D80" i="18" a="1"/>
  <c r="E79" i="18" a="1"/>
  <c r="E79" i="18" s="1"/>
  <c r="D79" i="18"/>
  <c r="D79" i="18" a="1"/>
  <c r="E78" i="18" a="1"/>
  <c r="E78" i="18" s="1"/>
  <c r="D78" i="18"/>
  <c r="D78" i="18" a="1"/>
  <c r="E77" i="18" a="1"/>
  <c r="E77" i="18" s="1"/>
  <c r="D77" i="18"/>
  <c r="D77" i="18" a="1"/>
  <c r="E76" i="18" a="1"/>
  <c r="E76" i="18" s="1"/>
  <c r="D76" i="18"/>
  <c r="D76" i="18" a="1"/>
  <c r="E75" i="18" a="1"/>
  <c r="E75" i="18" s="1"/>
  <c r="D75" i="18"/>
  <c r="D75" i="18" a="1"/>
  <c r="E74" i="18" a="1"/>
  <c r="E74" i="18" s="1"/>
  <c r="D74" i="18"/>
  <c r="D74" i="18" a="1"/>
  <c r="E73" i="18" a="1"/>
  <c r="E73" i="18" s="1"/>
  <c r="D73" i="18"/>
  <c r="D73" i="18" a="1"/>
  <c r="E72" i="18" a="1"/>
  <c r="E72" i="18" s="1"/>
  <c r="D72" i="18"/>
  <c r="D72" i="18" a="1"/>
  <c r="E71" i="18" a="1"/>
  <c r="E71" i="18" s="1"/>
  <c r="D71" i="18"/>
  <c r="D71" i="18" a="1"/>
  <c r="E70" i="18" a="1"/>
  <c r="E70" i="18" s="1"/>
  <c r="D70" i="18"/>
  <c r="D70" i="18" a="1"/>
  <c r="E65" i="18" a="1"/>
  <c r="E65" i="18" s="1"/>
  <c r="D65" i="18"/>
  <c r="D66" i="18" s="1"/>
  <c r="D65" i="18" a="1"/>
  <c r="E63" i="18" a="1"/>
  <c r="E63" i="18" s="1"/>
  <c r="D63" i="18"/>
  <c r="D63" i="18" a="1"/>
  <c r="E62" i="18" a="1"/>
  <c r="E62" i="18" s="1"/>
  <c r="D62" i="18"/>
  <c r="D62" i="18" a="1"/>
  <c r="E61" i="18" a="1"/>
  <c r="E61" i="18" s="1"/>
  <c r="D61" i="18"/>
  <c r="D61" i="18" a="1"/>
  <c r="E60" i="18" a="1"/>
  <c r="E60" i="18" s="1"/>
  <c r="D60" i="18"/>
  <c r="D60" i="18" a="1"/>
  <c r="E59" i="18" a="1"/>
  <c r="E59" i="18" s="1"/>
  <c r="D59" i="18"/>
  <c r="D59" i="18" a="1"/>
  <c r="E58" i="18" a="1"/>
  <c r="E58" i="18" s="1"/>
  <c r="D58" i="18"/>
  <c r="D58" i="18" a="1"/>
  <c r="E57" i="18" a="1"/>
  <c r="E57" i="18" s="1"/>
  <c r="D57" i="18"/>
  <c r="D57" i="18" a="1"/>
  <c r="E56" i="18" a="1"/>
  <c r="E56" i="18" s="1"/>
  <c r="D56" i="18"/>
  <c r="D56" i="18" a="1"/>
  <c r="E55" i="18" a="1"/>
  <c r="E55" i="18" s="1"/>
  <c r="D55" i="18"/>
  <c r="D55" i="18" a="1"/>
  <c r="E54" i="18" a="1"/>
  <c r="E54" i="18" s="1"/>
  <c r="D54" i="18"/>
  <c r="D54" i="18" a="1"/>
  <c r="E53" i="18" a="1"/>
  <c r="E53" i="18" s="1"/>
  <c r="D53" i="18"/>
  <c r="D53" i="18" a="1"/>
  <c r="E52" i="18" a="1"/>
  <c r="E52" i="18" s="1"/>
  <c r="D52" i="18"/>
  <c r="D52" i="18" a="1"/>
  <c r="E51" i="18" a="1"/>
  <c r="E51" i="18" s="1"/>
  <c r="D51" i="18"/>
  <c r="D51" i="18" a="1"/>
  <c r="E50" i="18" a="1"/>
  <c r="E50" i="18" s="1"/>
  <c r="D50" i="18"/>
  <c r="D50" i="18" a="1"/>
  <c r="E49" i="18" a="1"/>
  <c r="E49" i="18" s="1"/>
  <c r="D49" i="18"/>
  <c r="D49" i="18" a="1"/>
  <c r="E48" i="18" a="1"/>
  <c r="E48" i="18" s="1"/>
  <c r="D48" i="18"/>
  <c r="D48" i="18" a="1"/>
  <c r="E47" i="18" a="1"/>
  <c r="E47" i="18" s="1"/>
  <c r="D47" i="18"/>
  <c r="D47" i="18" a="1"/>
  <c r="E46" i="18" a="1"/>
  <c r="E46" i="18" s="1"/>
  <c r="D46" i="18"/>
  <c r="D46" i="18" a="1"/>
  <c r="E45" i="18" a="1"/>
  <c r="E45" i="18" s="1"/>
  <c r="D45" i="18"/>
  <c r="D45" i="18" a="1"/>
  <c r="E44" i="18" a="1"/>
  <c r="E44" i="18" s="1"/>
  <c r="D44" i="18"/>
  <c r="D44" i="18" a="1"/>
  <c r="E43" i="18" a="1"/>
  <c r="E43" i="18" s="1"/>
  <c r="D43" i="18"/>
  <c r="D43" i="18" a="1"/>
  <c r="E42" i="18" a="1"/>
  <c r="E42" i="18" s="1"/>
  <c r="D42" i="18"/>
  <c r="D42" i="18" a="1"/>
  <c r="E41" i="18" a="1"/>
  <c r="E41" i="18" s="1"/>
  <c r="D41" i="18"/>
  <c r="D41" i="18" a="1"/>
  <c r="E40" i="18" a="1"/>
  <c r="E40" i="18" s="1"/>
  <c r="D40" i="18"/>
  <c r="D40" i="18" a="1"/>
  <c r="E39" i="18" a="1"/>
  <c r="E39" i="18" s="1"/>
  <c r="D39" i="18"/>
  <c r="D39" i="18" a="1"/>
  <c r="E38" i="18" a="1"/>
  <c r="E38" i="18" s="1"/>
  <c r="D38" i="18"/>
  <c r="D38" i="18" a="1"/>
  <c r="E37" i="18" a="1"/>
  <c r="E37" i="18" s="1"/>
  <c r="D37" i="18"/>
  <c r="D37" i="18" a="1"/>
  <c r="E36" i="18" a="1"/>
  <c r="E36" i="18" s="1"/>
  <c r="D36" i="18"/>
  <c r="D36" i="18" a="1"/>
  <c r="E35" i="18" a="1"/>
  <c r="E35" i="18" s="1"/>
  <c r="D35" i="18"/>
  <c r="D35" i="18" a="1"/>
  <c r="E34" i="18" a="1"/>
  <c r="E34" i="18" s="1"/>
  <c r="D34" i="18"/>
  <c r="D34" i="18" a="1"/>
  <c r="E33" i="18" a="1"/>
  <c r="E33" i="18" s="1"/>
  <c r="D33" i="18"/>
  <c r="D33" i="18" a="1"/>
  <c r="E32" i="18" a="1"/>
  <c r="E32" i="18" s="1"/>
  <c r="D32" i="18"/>
  <c r="D32" i="18" a="1"/>
  <c r="E31" i="18" a="1"/>
  <c r="E31" i="18" s="1"/>
  <c r="D31" i="18"/>
  <c r="D31" i="18" a="1"/>
  <c r="E30" i="18" a="1"/>
  <c r="E30" i="18" s="1"/>
  <c r="D30" i="18"/>
  <c r="D30" i="18" a="1"/>
  <c r="E29" i="18" a="1"/>
  <c r="E29" i="18" s="1"/>
  <c r="D29" i="18"/>
  <c r="D29" i="18" a="1"/>
  <c r="E28" i="18" a="1"/>
  <c r="E28" i="18" s="1"/>
  <c r="D28" i="18"/>
  <c r="D28" i="18" a="1"/>
  <c r="E27" i="18" a="1"/>
  <c r="E27" i="18" s="1"/>
  <c r="D27" i="18"/>
  <c r="D27" i="18" a="1"/>
  <c r="E26" i="18" a="1"/>
  <c r="E26" i="18" s="1"/>
  <c r="D26" i="18"/>
  <c r="D26" i="18" a="1"/>
  <c r="E25" i="18" a="1"/>
  <c r="E25" i="18" s="1"/>
  <c r="D25" i="18"/>
  <c r="D25" i="18" a="1"/>
  <c r="E24" i="18" a="1"/>
  <c r="E24" i="18" s="1"/>
  <c r="D24" i="18"/>
  <c r="D24" i="18" a="1"/>
  <c r="E23" i="18" a="1"/>
  <c r="E23" i="18" s="1"/>
  <c r="D23" i="18"/>
  <c r="D23" i="18" a="1"/>
  <c r="E22" i="18" a="1"/>
  <c r="E22" i="18" s="1"/>
  <c r="D22" i="18"/>
  <c r="D22" i="18" a="1"/>
  <c r="E21" i="18" a="1"/>
  <c r="E21" i="18" s="1"/>
  <c r="D21" i="18"/>
  <c r="D21" i="18" a="1"/>
  <c r="E20" i="18" a="1"/>
  <c r="E20" i="18" s="1"/>
  <c r="D20" i="18"/>
  <c r="D20" i="18" a="1"/>
  <c r="E19" i="18" a="1"/>
  <c r="E19" i="18" s="1"/>
  <c r="D19" i="18"/>
  <c r="D19" i="18" a="1"/>
  <c r="E18" i="18" a="1"/>
  <c r="E18" i="18" s="1"/>
  <c r="D18" i="18"/>
  <c r="D18" i="18" a="1"/>
  <c r="E17" i="18" a="1"/>
  <c r="E17" i="18" s="1"/>
  <c r="D17" i="18"/>
  <c r="D17" i="18" a="1"/>
  <c r="E16" i="18" a="1"/>
  <c r="E16" i="18" s="1"/>
  <c r="D16" i="18"/>
  <c r="D16" i="18" a="1"/>
  <c r="E15" i="18" a="1"/>
  <c r="E15" i="18" s="1"/>
  <c r="D15" i="18"/>
  <c r="D15" i="18" a="1"/>
  <c r="E14" i="18" a="1"/>
  <c r="E14" i="18" s="1"/>
  <c r="D14" i="18"/>
  <c r="D14" i="18" a="1"/>
  <c r="E13" i="18" a="1"/>
  <c r="E13" i="18" s="1"/>
  <c r="D13" i="18"/>
  <c r="D13" i="18" a="1"/>
  <c r="E12" i="18" a="1"/>
  <c r="E12" i="18" s="1"/>
  <c r="D12" i="18"/>
  <c r="D12" i="18" a="1"/>
  <c r="E11" i="18" a="1"/>
  <c r="E11" i="18" s="1"/>
  <c r="D11" i="18"/>
  <c r="D11" i="18" a="1"/>
  <c r="E10" i="18" a="1"/>
  <c r="E10" i="18" s="1"/>
  <c r="D10" i="18"/>
  <c r="D10" i="18" a="1"/>
  <c r="E9" i="18" a="1"/>
  <c r="E9" i="18" s="1"/>
  <c r="D9" i="18"/>
  <c r="D9" i="18" a="1"/>
  <c r="E8" i="18" a="1"/>
  <c r="E8" i="18" s="1"/>
  <c r="D8" i="18"/>
  <c r="D8" i="18" a="1"/>
  <c r="E7" i="18" a="1"/>
  <c r="E7" i="18" s="1"/>
  <c r="D7" i="18"/>
  <c r="D7" i="18" a="1"/>
  <c r="E6" i="18" a="1"/>
  <c r="E6" i="18" s="1"/>
  <c r="D6" i="18"/>
  <c r="D6" i="18" a="1"/>
  <c r="E5" i="18" a="1"/>
  <c r="E5" i="18" s="1"/>
  <c r="D5" i="18"/>
  <c r="D5" i="18" a="1"/>
  <c r="E4" i="18" a="1"/>
  <c r="E4" i="18" s="1"/>
  <c r="D4" i="18"/>
  <c r="D4" i="18" a="1"/>
  <c r="AP198" i="18"/>
  <c r="AO198" i="18"/>
  <c r="AN198" i="18"/>
  <c r="AM198" i="18"/>
  <c r="AD198" i="18" s="1" a="1"/>
  <c r="AD198" i="18" s="1"/>
  <c r="AL198" i="18"/>
  <c r="AK198" i="18"/>
  <c r="Q198" i="18"/>
  <c r="P198" i="18"/>
  <c r="O198" i="18"/>
  <c r="N198" i="18"/>
  <c r="M198" i="18"/>
  <c r="L198" i="18"/>
  <c r="Q131" i="18"/>
  <c r="P131" i="18"/>
  <c r="O131" i="18"/>
  <c r="N131" i="18"/>
  <c r="M131" i="18"/>
  <c r="L131" i="18"/>
  <c r="AP131" i="18"/>
  <c r="AO131" i="18"/>
  <c r="AN131" i="18"/>
  <c r="AM131" i="18"/>
  <c r="AL131" i="18"/>
  <c r="AK131" i="18"/>
  <c r="AD131" i="18" s="1" a="1"/>
  <c r="AD131" i="18" s="1"/>
  <c r="AP65" i="18"/>
  <c r="AO65" i="18"/>
  <c r="AN65" i="18"/>
  <c r="AM65" i="18"/>
  <c r="AD65" i="18" s="1" a="1"/>
  <c r="AD65" i="18" s="1"/>
  <c r="AL65" i="18"/>
  <c r="AK65" i="18"/>
  <c r="Q65" i="18"/>
  <c r="P65" i="18"/>
  <c r="O65" i="18"/>
  <c r="N65" i="18"/>
  <c r="M65" i="18"/>
  <c r="L65" i="18"/>
  <c r="Q198" i="15"/>
  <c r="P198" i="15"/>
  <c r="O198" i="15"/>
  <c r="N198" i="15"/>
  <c r="M198" i="15"/>
  <c r="L198" i="15"/>
  <c r="AP198" i="15"/>
  <c r="AO198" i="15"/>
  <c r="AN198" i="15"/>
  <c r="AM198" i="15"/>
  <c r="AL198" i="15"/>
  <c r="AK198" i="15"/>
  <c r="AD198" i="15" s="1" a="1"/>
  <c r="AD198" i="15" s="1"/>
  <c r="AP131" i="15"/>
  <c r="AO131" i="15"/>
  <c r="AN131" i="15"/>
  <c r="AM131" i="15"/>
  <c r="AD131" i="15" s="1" a="1"/>
  <c r="AD131" i="15" s="1"/>
  <c r="AL131" i="15"/>
  <c r="AK131" i="15"/>
  <c r="Q131" i="15"/>
  <c r="P131" i="15"/>
  <c r="O131" i="15"/>
  <c r="N131" i="15"/>
  <c r="M131" i="15"/>
  <c r="L131" i="15"/>
  <c r="Q65" i="15"/>
  <c r="P65" i="15"/>
  <c r="O65" i="15"/>
  <c r="N65" i="15"/>
  <c r="M65" i="15"/>
  <c r="L65" i="15"/>
  <c r="AP65" i="15"/>
  <c r="AO65" i="15"/>
  <c r="AN65" i="15"/>
  <c r="AM65" i="15"/>
  <c r="AL65" i="15"/>
  <c r="AK65" i="15"/>
  <c r="AD65" i="15" s="1" a="1"/>
  <c r="AD65" i="15" s="1"/>
  <c r="AP65" i="3"/>
  <c r="AO65" i="3"/>
  <c r="AN65" i="3"/>
  <c r="AM65" i="3"/>
  <c r="AD65" i="3" s="1" a="1"/>
  <c r="AD65" i="3" s="1"/>
  <c r="AL65" i="3"/>
  <c r="AK65" i="3"/>
  <c r="Q65" i="3"/>
  <c r="P65" i="3"/>
  <c r="O65" i="3"/>
  <c r="N65" i="3"/>
  <c r="M65" i="3"/>
  <c r="L65" i="3"/>
  <c r="Q131" i="3"/>
  <c r="P131" i="3"/>
  <c r="O131" i="3"/>
  <c r="N131" i="3"/>
  <c r="M131" i="3"/>
  <c r="L131" i="3"/>
  <c r="AP131" i="3"/>
  <c r="AO131" i="3"/>
  <c r="AD131" i="3" s="1" a="1"/>
  <c r="AD131" i="3" s="1"/>
  <c r="AN131" i="3"/>
  <c r="AM131" i="3"/>
  <c r="AL131" i="3"/>
  <c r="AK131" i="3"/>
  <c r="AC131" i="3" s="1" a="1"/>
  <c r="AC131" i="3" s="1"/>
  <c r="AP198" i="3"/>
  <c r="AO198" i="3"/>
  <c r="AN198" i="3"/>
  <c r="AM198" i="3"/>
  <c r="AD198" i="3" s="1" a="1"/>
  <c r="AD198" i="3" s="1"/>
  <c r="AL198" i="3"/>
  <c r="AK198" i="3"/>
  <c r="AC198" i="3" s="1" a="1"/>
  <c r="AC198" i="3" s="1"/>
  <c r="Q198" i="3"/>
  <c r="P198" i="3"/>
  <c r="O198" i="3"/>
  <c r="N198" i="3"/>
  <c r="M198" i="3"/>
  <c r="L198" i="3"/>
  <c r="AD196" i="3"/>
  <c r="AD196" i="3" a="1"/>
  <c r="AC196" i="3" a="1"/>
  <c r="AC196" i="3" s="1"/>
  <c r="AD195" i="3" a="1"/>
  <c r="AD195" i="3" s="1"/>
  <c r="AC195" i="3" a="1"/>
  <c r="AC195" i="3" s="1"/>
  <c r="AD194" i="3" a="1"/>
  <c r="AD194" i="3" s="1"/>
  <c r="AC194" i="3" a="1"/>
  <c r="AC194" i="3" s="1"/>
  <c r="AD193" i="3" a="1"/>
  <c r="AD193" i="3" s="1"/>
  <c r="AC193" i="3" a="1"/>
  <c r="AC193" i="3" s="1"/>
  <c r="AD192" i="3"/>
  <c r="AD192" i="3" a="1"/>
  <c r="AC192" i="3" a="1"/>
  <c r="AC192" i="3" s="1"/>
  <c r="AD191" i="3" a="1"/>
  <c r="AD191" i="3" s="1"/>
  <c r="AC191" i="3" a="1"/>
  <c r="AC191" i="3" s="1"/>
  <c r="AD190" i="3" a="1"/>
  <c r="AD190" i="3" s="1"/>
  <c r="AC190" i="3" a="1"/>
  <c r="AC190" i="3" s="1"/>
  <c r="AD189" i="3" a="1"/>
  <c r="AD189" i="3" s="1"/>
  <c r="AC189" i="3" a="1"/>
  <c r="AC189" i="3" s="1"/>
  <c r="AD188" i="3"/>
  <c r="AD188" i="3" a="1"/>
  <c r="AC188" i="3" a="1"/>
  <c r="AC188" i="3" s="1"/>
  <c r="AD187" i="3" a="1"/>
  <c r="AD187" i="3" s="1"/>
  <c r="AC187" i="3" a="1"/>
  <c r="AC187" i="3" s="1"/>
  <c r="AD186" i="3" a="1"/>
  <c r="AD186" i="3" s="1"/>
  <c r="AC186" i="3" a="1"/>
  <c r="AC186" i="3" s="1"/>
  <c r="AD185" i="3" a="1"/>
  <c r="AD185" i="3" s="1"/>
  <c r="AC185" i="3" a="1"/>
  <c r="AC185" i="3" s="1"/>
  <c r="AD184" i="3"/>
  <c r="AD184" i="3" a="1"/>
  <c r="AC184" i="3" a="1"/>
  <c r="AC184" i="3" s="1"/>
  <c r="AD183" i="3" a="1"/>
  <c r="AD183" i="3" s="1"/>
  <c r="AC183" i="3" a="1"/>
  <c r="AC183" i="3" s="1"/>
  <c r="AD182" i="3" a="1"/>
  <c r="AD182" i="3" s="1"/>
  <c r="AC182" i="3" a="1"/>
  <c r="AC182" i="3" s="1"/>
  <c r="AD181" i="3" a="1"/>
  <c r="AD181" i="3" s="1"/>
  <c r="AC181" i="3" a="1"/>
  <c r="AC181" i="3" s="1"/>
  <c r="AD180" i="3"/>
  <c r="AD180" i="3" a="1"/>
  <c r="AC180" i="3" a="1"/>
  <c r="AC180" i="3" s="1"/>
  <c r="AD179" i="3" a="1"/>
  <c r="AD179" i="3" s="1"/>
  <c r="AC179" i="3" a="1"/>
  <c r="AC179" i="3" s="1"/>
  <c r="AD178" i="3" a="1"/>
  <c r="AD178" i="3" s="1"/>
  <c r="AC178" i="3" a="1"/>
  <c r="AC178" i="3" s="1"/>
  <c r="AD177" i="3" a="1"/>
  <c r="AD177" i="3" s="1"/>
  <c r="AC177" i="3" a="1"/>
  <c r="AC177" i="3" s="1"/>
  <c r="AD176" i="3"/>
  <c r="AD176" i="3" a="1"/>
  <c r="AC176" i="3" a="1"/>
  <c r="AC176" i="3" s="1"/>
  <c r="AD175" i="3" a="1"/>
  <c r="AD175" i="3" s="1"/>
  <c r="AC175" i="3" a="1"/>
  <c r="AC175" i="3" s="1"/>
  <c r="AD174" i="3" a="1"/>
  <c r="AD174" i="3" s="1"/>
  <c r="AC174" i="3" a="1"/>
  <c r="AC174" i="3" s="1"/>
  <c r="AD173" i="3" a="1"/>
  <c r="AD173" i="3" s="1"/>
  <c r="AC173" i="3" a="1"/>
  <c r="AC173" i="3" s="1"/>
  <c r="AD172" i="3"/>
  <c r="AD172" i="3" a="1"/>
  <c r="AC172" i="3" a="1"/>
  <c r="AC172" i="3" s="1"/>
  <c r="AD171" i="3" a="1"/>
  <c r="AD171" i="3" s="1"/>
  <c r="AC171" i="3" a="1"/>
  <c r="AC171" i="3" s="1"/>
  <c r="AD170" i="3" a="1"/>
  <c r="AD170" i="3" s="1"/>
  <c r="AC170" i="3" a="1"/>
  <c r="AC170" i="3" s="1"/>
  <c r="AD169" i="3" a="1"/>
  <c r="AD169" i="3" s="1"/>
  <c r="AC169" i="3" a="1"/>
  <c r="AC169" i="3" s="1"/>
  <c r="AD168" i="3"/>
  <c r="AD168" i="3" a="1"/>
  <c r="AC168" i="3" a="1"/>
  <c r="AC168" i="3" s="1"/>
  <c r="AD167" i="3" a="1"/>
  <c r="AD167" i="3" s="1"/>
  <c r="AC167" i="3" a="1"/>
  <c r="AC167" i="3" s="1"/>
  <c r="AD166" i="3" a="1"/>
  <c r="AD166" i="3" s="1"/>
  <c r="AC166" i="3" a="1"/>
  <c r="AC166" i="3" s="1"/>
  <c r="AD165" i="3" a="1"/>
  <c r="AD165" i="3" s="1"/>
  <c r="AC165" i="3" a="1"/>
  <c r="AC165" i="3" s="1"/>
  <c r="AD164" i="3"/>
  <c r="AD164" i="3" a="1"/>
  <c r="AC164" i="3" a="1"/>
  <c r="AC164" i="3" s="1"/>
  <c r="AD163" i="3" a="1"/>
  <c r="AD163" i="3" s="1"/>
  <c r="AC163" i="3" a="1"/>
  <c r="AC163" i="3" s="1"/>
  <c r="AD162" i="3" a="1"/>
  <c r="AD162" i="3" s="1"/>
  <c r="AC162" i="3" a="1"/>
  <c r="AC162" i="3" s="1"/>
  <c r="AD161" i="3" a="1"/>
  <c r="AD161" i="3" s="1"/>
  <c r="AC161" i="3" a="1"/>
  <c r="AC161" i="3" s="1"/>
  <c r="AD160" i="3"/>
  <c r="AD160" i="3" a="1"/>
  <c r="AC160" i="3" a="1"/>
  <c r="AC160" i="3" s="1"/>
  <c r="AD159" i="3" a="1"/>
  <c r="AD159" i="3" s="1"/>
  <c r="AC159" i="3" a="1"/>
  <c r="AC159" i="3" s="1"/>
  <c r="AD158" i="3" a="1"/>
  <c r="AD158" i="3" s="1"/>
  <c r="AC158" i="3" a="1"/>
  <c r="AC158" i="3" s="1"/>
  <c r="AD157" i="3" a="1"/>
  <c r="AD157" i="3" s="1"/>
  <c r="AC157" i="3" a="1"/>
  <c r="AC157" i="3" s="1"/>
  <c r="AD156" i="3"/>
  <c r="AD156" i="3" a="1"/>
  <c r="AC156" i="3" a="1"/>
  <c r="AC156" i="3" s="1"/>
  <c r="AD155" i="3" a="1"/>
  <c r="AD155" i="3" s="1"/>
  <c r="AC155" i="3" a="1"/>
  <c r="AC155" i="3" s="1"/>
  <c r="AD154" i="3" a="1"/>
  <c r="AD154" i="3" s="1"/>
  <c r="AC154" i="3" a="1"/>
  <c r="AC154" i="3" s="1"/>
  <c r="AD153" i="3" a="1"/>
  <c r="AD153" i="3" s="1"/>
  <c r="AC153" i="3" a="1"/>
  <c r="AC153" i="3" s="1"/>
  <c r="AD152" i="3"/>
  <c r="AD152" i="3" a="1"/>
  <c r="AC152" i="3" a="1"/>
  <c r="AC152" i="3" s="1"/>
  <c r="AD151" i="3" a="1"/>
  <c r="AD151" i="3" s="1"/>
  <c r="AC151" i="3" a="1"/>
  <c r="AC151" i="3" s="1"/>
  <c r="AD150" i="3" a="1"/>
  <c r="AD150" i="3" s="1"/>
  <c r="AC150" i="3" a="1"/>
  <c r="AC150" i="3" s="1"/>
  <c r="AD149" i="3" a="1"/>
  <c r="AD149" i="3" s="1"/>
  <c r="AC149" i="3" a="1"/>
  <c r="AC149" i="3" s="1"/>
  <c r="AD148" i="3"/>
  <c r="AD148" i="3" a="1"/>
  <c r="AC148" i="3" a="1"/>
  <c r="AC148" i="3" s="1"/>
  <c r="AD147" i="3" a="1"/>
  <c r="AD147" i="3" s="1"/>
  <c r="AC147" i="3" a="1"/>
  <c r="AC147" i="3" s="1"/>
  <c r="AD146" i="3" a="1"/>
  <c r="AD146" i="3" s="1"/>
  <c r="AC146" i="3" a="1"/>
  <c r="AC146" i="3" s="1"/>
  <c r="AD145" i="3" a="1"/>
  <c r="AD145" i="3" s="1"/>
  <c r="AC145" i="3" a="1"/>
  <c r="AC145" i="3" s="1"/>
  <c r="AD144" i="3"/>
  <c r="AD144" i="3" a="1"/>
  <c r="AC144" i="3" a="1"/>
  <c r="AC144" i="3" s="1"/>
  <c r="AD143" i="3" a="1"/>
  <c r="AD143" i="3" s="1"/>
  <c r="AC143" i="3" a="1"/>
  <c r="AC143" i="3" s="1"/>
  <c r="AD142" i="3" a="1"/>
  <c r="AD142" i="3" s="1"/>
  <c r="AC142" i="3" a="1"/>
  <c r="AC142" i="3" s="1"/>
  <c r="AD141" i="3"/>
  <c r="AD141" i="3" a="1"/>
  <c r="AC141" i="3" a="1"/>
  <c r="AC141" i="3" s="1"/>
  <c r="AD140" i="3"/>
  <c r="AD140" i="3" a="1"/>
  <c r="AC140" i="3" a="1"/>
  <c r="AC140" i="3" s="1"/>
  <c r="AD139" i="3" a="1"/>
  <c r="AD139" i="3" s="1"/>
  <c r="AC139" i="3" a="1"/>
  <c r="AC139" i="3" s="1"/>
  <c r="AD138" i="3" a="1"/>
  <c r="AD138" i="3" s="1"/>
  <c r="AC138" i="3" a="1"/>
  <c r="AC138" i="3" s="1"/>
  <c r="AD137" i="3"/>
  <c r="AD137" i="3" a="1"/>
  <c r="AC137" i="3" a="1"/>
  <c r="AC137" i="3" s="1"/>
  <c r="AD133" i="3"/>
  <c r="AD129" i="3" a="1"/>
  <c r="AD129" i="3" s="1"/>
  <c r="AC129" i="3" a="1"/>
  <c r="AC129" i="3" s="1"/>
  <c r="AD128" i="3" a="1"/>
  <c r="AD128" i="3" s="1"/>
  <c r="AC128" i="3"/>
  <c r="AC128" i="3" a="1"/>
  <c r="AD127" i="3" a="1"/>
  <c r="AD127" i="3" s="1"/>
  <c r="AC127" i="3"/>
  <c r="AC127" i="3" a="1"/>
  <c r="AD126" i="3" a="1"/>
  <c r="AD126" i="3" s="1"/>
  <c r="AC126" i="3" a="1"/>
  <c r="AC126" i="3" s="1"/>
  <c r="AD125" i="3" a="1"/>
  <c r="AD125" i="3" s="1"/>
  <c r="AC125" i="3" a="1"/>
  <c r="AC125" i="3" s="1"/>
  <c r="AD124" i="3" a="1"/>
  <c r="AD124" i="3" s="1"/>
  <c r="AC124" i="3"/>
  <c r="AC124" i="3" a="1"/>
  <c r="AD123" i="3" a="1"/>
  <c r="AD123" i="3" s="1"/>
  <c r="AC123" i="3"/>
  <c r="AC123" i="3" a="1"/>
  <c r="AD122" i="3" a="1"/>
  <c r="AD122" i="3" s="1"/>
  <c r="AC122" i="3" a="1"/>
  <c r="AC122" i="3" s="1"/>
  <c r="AD121" i="3" a="1"/>
  <c r="AD121" i="3" s="1"/>
  <c r="AC121" i="3" a="1"/>
  <c r="AC121" i="3" s="1"/>
  <c r="AD120" i="3" a="1"/>
  <c r="AD120" i="3" s="1"/>
  <c r="AC120" i="3"/>
  <c r="AC120" i="3" a="1"/>
  <c r="AD119" i="3" a="1"/>
  <c r="AD119" i="3" s="1"/>
  <c r="AC119" i="3"/>
  <c r="AC119" i="3" a="1"/>
  <c r="AD118" i="3" a="1"/>
  <c r="AD118" i="3" s="1"/>
  <c r="AC118" i="3" a="1"/>
  <c r="AC118" i="3" s="1"/>
  <c r="AD117" i="3" a="1"/>
  <c r="AD117" i="3" s="1"/>
  <c r="AC117" i="3" a="1"/>
  <c r="AC117" i="3" s="1"/>
  <c r="AD116" i="3" a="1"/>
  <c r="AD116" i="3" s="1"/>
  <c r="AC116" i="3"/>
  <c r="AC116" i="3" a="1"/>
  <c r="AD115" i="3" a="1"/>
  <c r="AD115" i="3" s="1"/>
  <c r="AC115" i="3"/>
  <c r="AC115" i="3" a="1"/>
  <c r="AD114" i="3" a="1"/>
  <c r="AD114" i="3" s="1"/>
  <c r="AC114" i="3" a="1"/>
  <c r="AC114" i="3" s="1"/>
  <c r="AD113" i="3" a="1"/>
  <c r="AD113" i="3" s="1"/>
  <c r="AC113" i="3" a="1"/>
  <c r="AC113" i="3" s="1"/>
  <c r="AD112" i="3" a="1"/>
  <c r="AD112" i="3" s="1"/>
  <c r="AC112" i="3"/>
  <c r="AC112" i="3" a="1"/>
  <c r="AD111" i="3" a="1"/>
  <c r="AD111" i="3" s="1"/>
  <c r="AC111" i="3"/>
  <c r="AC111" i="3" a="1"/>
  <c r="AD110" i="3" a="1"/>
  <c r="AD110" i="3" s="1"/>
  <c r="AC110" i="3" a="1"/>
  <c r="AC110" i="3" s="1"/>
  <c r="AD109" i="3" a="1"/>
  <c r="AD109" i="3" s="1"/>
  <c r="AC109" i="3" a="1"/>
  <c r="AC109" i="3" s="1"/>
  <c r="AD108" i="3" a="1"/>
  <c r="AD108" i="3" s="1"/>
  <c r="AC108" i="3"/>
  <c r="AC108" i="3" a="1"/>
  <c r="AD107" i="3" a="1"/>
  <c r="AD107" i="3" s="1"/>
  <c r="AC107" i="3"/>
  <c r="AC107" i="3" a="1"/>
  <c r="AD106" i="3" a="1"/>
  <c r="AD106" i="3" s="1"/>
  <c r="AC106" i="3"/>
  <c r="AC106" i="3" a="1"/>
  <c r="AD105" i="3" a="1"/>
  <c r="AD105" i="3" s="1"/>
  <c r="AC105" i="3"/>
  <c r="AC105" i="3" a="1"/>
  <c r="AD104" i="3" a="1"/>
  <c r="AD104" i="3" s="1"/>
  <c r="AC104" i="3"/>
  <c r="AC104" i="3" a="1"/>
  <c r="AD103" i="3" a="1"/>
  <c r="AD103" i="3" s="1"/>
  <c r="AC103" i="3"/>
  <c r="AC103" i="3" a="1"/>
  <c r="AD102" i="3" a="1"/>
  <c r="AD102" i="3" s="1"/>
  <c r="AC102" i="3"/>
  <c r="AC102" i="3" a="1"/>
  <c r="AD101" i="3" a="1"/>
  <c r="AD101" i="3" s="1"/>
  <c r="AC101" i="3"/>
  <c r="AC101" i="3" a="1"/>
  <c r="AD100" i="3" a="1"/>
  <c r="AD100" i="3" s="1"/>
  <c r="AC100" i="3"/>
  <c r="AC100" i="3" a="1"/>
  <c r="AD99" i="3" a="1"/>
  <c r="AD99" i="3" s="1"/>
  <c r="AC99" i="3"/>
  <c r="AC99" i="3" a="1"/>
  <c r="AD98" i="3" a="1"/>
  <c r="AD98" i="3" s="1"/>
  <c r="AC98" i="3"/>
  <c r="AC98" i="3" a="1"/>
  <c r="AD97" i="3" a="1"/>
  <c r="AD97" i="3" s="1"/>
  <c r="AC97" i="3"/>
  <c r="AC97" i="3" a="1"/>
  <c r="AD96" i="3" a="1"/>
  <c r="AD96" i="3" s="1"/>
  <c r="AC96" i="3"/>
  <c r="AC96" i="3" a="1"/>
  <c r="AD95" i="3" a="1"/>
  <c r="AD95" i="3" s="1"/>
  <c r="AC95" i="3"/>
  <c r="AC95" i="3" a="1"/>
  <c r="AD94" i="3" a="1"/>
  <c r="AD94" i="3" s="1"/>
  <c r="AC94" i="3"/>
  <c r="AC94" i="3" a="1"/>
  <c r="AD93" i="3" a="1"/>
  <c r="AD93" i="3" s="1"/>
  <c r="AC93" i="3"/>
  <c r="AC93" i="3" a="1"/>
  <c r="AD92" i="3" a="1"/>
  <c r="AD92" i="3" s="1"/>
  <c r="AC92" i="3"/>
  <c r="AC92" i="3" a="1"/>
  <c r="AD91" i="3" a="1"/>
  <c r="AD91" i="3" s="1"/>
  <c r="AC91" i="3"/>
  <c r="AC91" i="3" a="1"/>
  <c r="AD90" i="3" a="1"/>
  <c r="AD90" i="3" s="1"/>
  <c r="AC90" i="3"/>
  <c r="AC90" i="3" a="1"/>
  <c r="AD89" i="3" a="1"/>
  <c r="AD89" i="3" s="1"/>
  <c r="AC89" i="3"/>
  <c r="AC89" i="3" a="1"/>
  <c r="AD88" i="3" a="1"/>
  <c r="AD88" i="3" s="1"/>
  <c r="AC88" i="3"/>
  <c r="AC88" i="3" a="1"/>
  <c r="AD87" i="3" a="1"/>
  <c r="AD87" i="3" s="1"/>
  <c r="AC87" i="3"/>
  <c r="AC87" i="3" a="1"/>
  <c r="AD86" i="3" a="1"/>
  <c r="AD86" i="3" s="1"/>
  <c r="AC86" i="3"/>
  <c r="AC86" i="3" a="1"/>
  <c r="AD85" i="3" a="1"/>
  <c r="AD85" i="3" s="1"/>
  <c r="AC85" i="3"/>
  <c r="AC85" i="3" a="1"/>
  <c r="AD84" i="3" a="1"/>
  <c r="AD84" i="3" s="1"/>
  <c r="AC84" i="3"/>
  <c r="AC84" i="3" a="1"/>
  <c r="AD83" i="3" a="1"/>
  <c r="AD83" i="3" s="1"/>
  <c r="AC83" i="3"/>
  <c r="AC83" i="3" a="1"/>
  <c r="AD82" i="3" a="1"/>
  <c r="AD82" i="3" s="1"/>
  <c r="AC82" i="3"/>
  <c r="AC82" i="3" a="1"/>
  <c r="AD81" i="3" a="1"/>
  <c r="AD81" i="3" s="1"/>
  <c r="AC81" i="3"/>
  <c r="AC81" i="3" a="1"/>
  <c r="AD80" i="3" a="1"/>
  <c r="AD80" i="3" s="1"/>
  <c r="AC80" i="3"/>
  <c r="AC80" i="3" a="1"/>
  <c r="AD79" i="3" a="1"/>
  <c r="AD79" i="3" s="1"/>
  <c r="AC79" i="3"/>
  <c r="AC79" i="3" a="1"/>
  <c r="AD78" i="3" a="1"/>
  <c r="AD78" i="3" s="1"/>
  <c r="AC78" i="3"/>
  <c r="AC78" i="3" a="1"/>
  <c r="AD77" i="3" a="1"/>
  <c r="AD77" i="3" s="1"/>
  <c r="AC77" i="3"/>
  <c r="AC77" i="3" a="1"/>
  <c r="AD76" i="3" a="1"/>
  <c r="AD76" i="3" s="1"/>
  <c r="AC76" i="3"/>
  <c r="AC76" i="3" a="1"/>
  <c r="AD75" i="3" a="1"/>
  <c r="AD75" i="3" s="1"/>
  <c r="AC75" i="3"/>
  <c r="AC75" i="3" a="1"/>
  <c r="AD74" i="3" a="1"/>
  <c r="AD74" i="3" s="1"/>
  <c r="AC74" i="3" a="1"/>
  <c r="AC74" i="3" s="1"/>
  <c r="AD73" i="3" a="1"/>
  <c r="AD73" i="3" s="1"/>
  <c r="AC73" i="3" a="1"/>
  <c r="AC73" i="3" s="1"/>
  <c r="AD72" i="3" a="1"/>
  <c r="AD72" i="3" s="1"/>
  <c r="AC72" i="3" a="1"/>
  <c r="AC72" i="3" s="1"/>
  <c r="AD71" i="3" a="1"/>
  <c r="AD71" i="3" s="1"/>
  <c r="AC71" i="3" a="1"/>
  <c r="AC71" i="3" s="1"/>
  <c r="AD70" i="3" a="1"/>
  <c r="AD70" i="3" s="1"/>
  <c r="AC70" i="3" a="1"/>
  <c r="AC70" i="3" s="1"/>
  <c r="AC65" i="3" a="1"/>
  <c r="AC65" i="3" s="1"/>
  <c r="AD63" i="3" a="1"/>
  <c r="AD63" i="3" s="1"/>
  <c r="AC63" i="3" a="1"/>
  <c r="AC63" i="3" s="1"/>
  <c r="AD62" i="3" a="1"/>
  <c r="AD62" i="3" s="1"/>
  <c r="AC62" i="3" a="1"/>
  <c r="AC62" i="3" s="1"/>
  <c r="AD61" i="3" a="1"/>
  <c r="AD61" i="3" s="1"/>
  <c r="AC61" i="3" a="1"/>
  <c r="AC61" i="3" s="1"/>
  <c r="AD60" i="3" a="1"/>
  <c r="AD60" i="3" s="1"/>
  <c r="AC60" i="3" a="1"/>
  <c r="AC60" i="3" s="1"/>
  <c r="AD59" i="3" a="1"/>
  <c r="AD59" i="3" s="1"/>
  <c r="AC59" i="3" a="1"/>
  <c r="AC59" i="3" s="1"/>
  <c r="AD58" i="3" a="1"/>
  <c r="AD58" i="3" s="1"/>
  <c r="AC58" i="3" a="1"/>
  <c r="AC58" i="3" s="1"/>
  <c r="AD57" i="3" a="1"/>
  <c r="AD57" i="3" s="1"/>
  <c r="AC57" i="3" a="1"/>
  <c r="AC57" i="3" s="1"/>
  <c r="AD56" i="3" a="1"/>
  <c r="AD56" i="3" s="1"/>
  <c r="AC56" i="3" a="1"/>
  <c r="AC56" i="3" s="1"/>
  <c r="AD55" i="3" a="1"/>
  <c r="AD55" i="3" s="1"/>
  <c r="AC55" i="3" a="1"/>
  <c r="AC55" i="3" s="1"/>
  <c r="AD54" i="3" a="1"/>
  <c r="AD54" i="3" s="1"/>
  <c r="AC54" i="3" a="1"/>
  <c r="AC54" i="3" s="1"/>
  <c r="AD53" i="3" a="1"/>
  <c r="AD53" i="3" s="1"/>
  <c r="AC53" i="3" a="1"/>
  <c r="AC53" i="3" s="1"/>
  <c r="AD52" i="3" a="1"/>
  <c r="AD52" i="3" s="1"/>
  <c r="AC52" i="3" a="1"/>
  <c r="AC52" i="3" s="1"/>
  <c r="AD51" i="3" a="1"/>
  <c r="AD51" i="3" s="1"/>
  <c r="AC51" i="3" a="1"/>
  <c r="AC51" i="3" s="1"/>
  <c r="AD50" i="3" a="1"/>
  <c r="AD50" i="3" s="1"/>
  <c r="AC50" i="3" a="1"/>
  <c r="AC50" i="3" s="1"/>
  <c r="AD49" i="3" a="1"/>
  <c r="AD49" i="3" s="1"/>
  <c r="AC49" i="3" a="1"/>
  <c r="AC49" i="3" s="1"/>
  <c r="AD48" i="3" a="1"/>
  <c r="AD48" i="3" s="1"/>
  <c r="AC48" i="3" a="1"/>
  <c r="AC48" i="3" s="1"/>
  <c r="AD47" i="3" a="1"/>
  <c r="AD47" i="3" s="1"/>
  <c r="AC47" i="3" a="1"/>
  <c r="AC47" i="3" s="1"/>
  <c r="AD46" i="3" a="1"/>
  <c r="AD46" i="3" s="1"/>
  <c r="AC46" i="3" a="1"/>
  <c r="AC46" i="3" s="1"/>
  <c r="AD45" i="3" a="1"/>
  <c r="AD45" i="3" s="1"/>
  <c r="AC45" i="3" a="1"/>
  <c r="AC45" i="3" s="1"/>
  <c r="AD44" i="3" a="1"/>
  <c r="AD44" i="3" s="1"/>
  <c r="AC44" i="3" a="1"/>
  <c r="AC44" i="3" s="1"/>
  <c r="AD43" i="3" a="1"/>
  <c r="AD43" i="3" s="1"/>
  <c r="AC43" i="3" a="1"/>
  <c r="AC43" i="3" s="1"/>
  <c r="AD42" i="3" a="1"/>
  <c r="AD42" i="3" s="1"/>
  <c r="AC42" i="3" a="1"/>
  <c r="AC42" i="3" s="1"/>
  <c r="AD41" i="3" a="1"/>
  <c r="AD41" i="3" s="1"/>
  <c r="AC41" i="3" a="1"/>
  <c r="AC41" i="3" s="1"/>
  <c r="AD40" i="3" a="1"/>
  <c r="AD40" i="3" s="1"/>
  <c r="AC40" i="3" a="1"/>
  <c r="AC40" i="3" s="1"/>
  <c r="AD39" i="3" a="1"/>
  <c r="AD39" i="3" s="1"/>
  <c r="AC39" i="3" a="1"/>
  <c r="AC39" i="3" s="1"/>
  <c r="AD38" i="3"/>
  <c r="AD38" i="3" a="1"/>
  <c r="AC38" i="3" a="1"/>
  <c r="AC38" i="3" s="1"/>
  <c r="AD37" i="3" a="1"/>
  <c r="AD37" i="3" s="1"/>
  <c r="AC37" i="3" a="1"/>
  <c r="AC37" i="3" s="1"/>
  <c r="AD36" i="3"/>
  <c r="AD36" i="3" a="1"/>
  <c r="AC36" i="3" a="1"/>
  <c r="AC36" i="3" s="1"/>
  <c r="AD35" i="3" a="1"/>
  <c r="AD35" i="3" s="1"/>
  <c r="AC35" i="3" a="1"/>
  <c r="AC35" i="3" s="1"/>
  <c r="AD34" i="3"/>
  <c r="AD34" i="3" a="1"/>
  <c r="AC34" i="3" a="1"/>
  <c r="AC34" i="3" s="1"/>
  <c r="AD33" i="3" a="1"/>
  <c r="AD33" i="3" s="1"/>
  <c r="AC33" i="3" a="1"/>
  <c r="AC33" i="3" s="1"/>
  <c r="AD32" i="3"/>
  <c r="AD32" i="3" a="1"/>
  <c r="AC32" i="3" a="1"/>
  <c r="AC32" i="3" s="1"/>
  <c r="AD31" i="3" a="1"/>
  <c r="AD31" i="3" s="1"/>
  <c r="AC31" i="3" a="1"/>
  <c r="AC31" i="3" s="1"/>
  <c r="AD30" i="3"/>
  <c r="AD30" i="3" a="1"/>
  <c r="AC30" i="3" a="1"/>
  <c r="AC30" i="3" s="1"/>
  <c r="AD29" i="3" a="1"/>
  <c r="AD29" i="3" s="1"/>
  <c r="AC29" i="3" a="1"/>
  <c r="AC29" i="3" s="1"/>
  <c r="AD28" i="3"/>
  <c r="AD28" i="3" a="1"/>
  <c r="AC28" i="3" a="1"/>
  <c r="AC28" i="3" s="1"/>
  <c r="AD27" i="3" a="1"/>
  <c r="AD27" i="3" s="1"/>
  <c r="AC27" i="3" a="1"/>
  <c r="AC27" i="3" s="1"/>
  <c r="AD26" i="3"/>
  <c r="AD26" i="3" a="1"/>
  <c r="AC26" i="3" a="1"/>
  <c r="AC26" i="3" s="1"/>
  <c r="AD25" i="3" a="1"/>
  <c r="AD25" i="3" s="1"/>
  <c r="AC25" i="3" a="1"/>
  <c r="AC25" i="3" s="1"/>
  <c r="AD24" i="3"/>
  <c r="AD24" i="3" a="1"/>
  <c r="AC24" i="3" a="1"/>
  <c r="AC24" i="3" s="1"/>
  <c r="AD23" i="3" a="1"/>
  <c r="AD23" i="3" s="1"/>
  <c r="AC23" i="3" a="1"/>
  <c r="AC23" i="3" s="1"/>
  <c r="AD22" i="3"/>
  <c r="AD22" i="3" a="1"/>
  <c r="AC22" i="3" a="1"/>
  <c r="AC22" i="3" s="1"/>
  <c r="AD21" i="3" a="1"/>
  <c r="AD21" i="3" s="1"/>
  <c r="AC21" i="3" a="1"/>
  <c r="AC21" i="3" s="1"/>
  <c r="AD20" i="3"/>
  <c r="AD20" i="3" a="1"/>
  <c r="AC20" i="3" a="1"/>
  <c r="AC20" i="3" s="1"/>
  <c r="AD19" i="3" a="1"/>
  <c r="AD19" i="3" s="1"/>
  <c r="AC19" i="3" a="1"/>
  <c r="AC19" i="3" s="1"/>
  <c r="AD18" i="3"/>
  <c r="AD18" i="3" a="1"/>
  <c r="AC18" i="3" a="1"/>
  <c r="AC18" i="3" s="1"/>
  <c r="AD17" i="3" a="1"/>
  <c r="AD17" i="3" s="1"/>
  <c r="AC17" i="3" a="1"/>
  <c r="AC17" i="3" s="1"/>
  <c r="AD16" i="3"/>
  <c r="AD16" i="3" a="1"/>
  <c r="AC16" i="3" a="1"/>
  <c r="AC16" i="3" s="1"/>
  <c r="AD15" i="3" a="1"/>
  <c r="AD15" i="3" s="1"/>
  <c r="AC15" i="3" a="1"/>
  <c r="AC15" i="3" s="1"/>
  <c r="AD14" i="3"/>
  <c r="AD14" i="3" a="1"/>
  <c r="AC14" i="3" a="1"/>
  <c r="AC14" i="3" s="1"/>
  <c r="AD13" i="3" a="1"/>
  <c r="AD13" i="3" s="1"/>
  <c r="AC13" i="3" a="1"/>
  <c r="AC13" i="3" s="1"/>
  <c r="AD12" i="3"/>
  <c r="AD12" i="3" a="1"/>
  <c r="AC12" i="3" a="1"/>
  <c r="AC12" i="3" s="1"/>
  <c r="AD11" i="3" a="1"/>
  <c r="AD11" i="3" s="1"/>
  <c r="AC11" i="3" a="1"/>
  <c r="AC11" i="3" s="1"/>
  <c r="AD10" i="3"/>
  <c r="AD10" i="3" a="1"/>
  <c r="AC10" i="3" a="1"/>
  <c r="AC10" i="3" s="1"/>
  <c r="AD9" i="3" a="1"/>
  <c r="AD9" i="3" s="1"/>
  <c r="AC9" i="3" a="1"/>
  <c r="AC9" i="3" s="1"/>
  <c r="AD8" i="3"/>
  <c r="AD8" i="3" a="1"/>
  <c r="AC8" i="3" a="1"/>
  <c r="AC8" i="3" s="1"/>
  <c r="AD7" i="3" a="1"/>
  <c r="AD7" i="3" s="1"/>
  <c r="AC7" i="3" a="1"/>
  <c r="AC7" i="3" s="1"/>
  <c r="AD6" i="3"/>
  <c r="AD6" i="3" a="1"/>
  <c r="AC6" i="3" a="1"/>
  <c r="AC6" i="3" s="1"/>
  <c r="AD5" i="3" a="1"/>
  <c r="AD5" i="3" s="1"/>
  <c r="AC5" i="3" a="1"/>
  <c r="AC5" i="3" s="1"/>
  <c r="AD4" i="3"/>
  <c r="AD4" i="3" a="1"/>
  <c r="AC4" i="3" a="1"/>
  <c r="AC4" i="3" s="1"/>
  <c r="AD196" i="15"/>
  <c r="AD196" i="15" a="1"/>
  <c r="AC196" i="15" a="1"/>
  <c r="AC196" i="15" s="1"/>
  <c r="AD195" i="15" a="1"/>
  <c r="AD195" i="15" s="1"/>
  <c r="AC195" i="15" a="1"/>
  <c r="AC195" i="15" s="1"/>
  <c r="AD194" i="15" a="1"/>
  <c r="AD194" i="15" s="1"/>
  <c r="AC194" i="15" a="1"/>
  <c r="AC194" i="15" s="1"/>
  <c r="AD193" i="15"/>
  <c r="AD193" i="15" a="1"/>
  <c r="AC193" i="15" a="1"/>
  <c r="AC193" i="15" s="1"/>
  <c r="AD192" i="15"/>
  <c r="AD192" i="15" a="1"/>
  <c r="AC192" i="15" a="1"/>
  <c r="AC192" i="15" s="1"/>
  <c r="AD191" i="15" a="1"/>
  <c r="AD191" i="15" s="1"/>
  <c r="AC191" i="15" a="1"/>
  <c r="AC191" i="15" s="1"/>
  <c r="AD190" i="15" a="1"/>
  <c r="AD190" i="15" s="1"/>
  <c r="AC190" i="15" a="1"/>
  <c r="AC190" i="15" s="1"/>
  <c r="AD189" i="15"/>
  <c r="AD189" i="15" a="1"/>
  <c r="AC189" i="15" a="1"/>
  <c r="AC189" i="15" s="1"/>
  <c r="AD188" i="15"/>
  <c r="AD188" i="15" a="1"/>
  <c r="AC188" i="15" a="1"/>
  <c r="AC188" i="15" s="1"/>
  <c r="AD187" i="15" a="1"/>
  <c r="AD187" i="15" s="1"/>
  <c r="AC187" i="15" a="1"/>
  <c r="AC187" i="15" s="1"/>
  <c r="AD186" i="15" a="1"/>
  <c r="AD186" i="15" s="1"/>
  <c r="AC186" i="15" a="1"/>
  <c r="AC186" i="15" s="1"/>
  <c r="AD185" i="15"/>
  <c r="AD185" i="15" a="1"/>
  <c r="AC185" i="15" a="1"/>
  <c r="AC185" i="15" s="1"/>
  <c r="AD184" i="15"/>
  <c r="AD184" i="15" a="1"/>
  <c r="AC184" i="15" a="1"/>
  <c r="AC184" i="15" s="1"/>
  <c r="AD183" i="15" a="1"/>
  <c r="AD183" i="15" s="1"/>
  <c r="AC183" i="15" a="1"/>
  <c r="AC183" i="15" s="1"/>
  <c r="AD182" i="15" a="1"/>
  <c r="AD182" i="15" s="1"/>
  <c r="AC182" i="15" a="1"/>
  <c r="AC182" i="15" s="1"/>
  <c r="AD181" i="15"/>
  <c r="AD181" i="15" a="1"/>
  <c r="AC181" i="15" a="1"/>
  <c r="AC181" i="15" s="1"/>
  <c r="AD180" i="15"/>
  <c r="AD180" i="15" a="1"/>
  <c r="AC180" i="15" a="1"/>
  <c r="AC180" i="15" s="1"/>
  <c r="AD179" i="15" a="1"/>
  <c r="AD179" i="15" s="1"/>
  <c r="AC179" i="15" a="1"/>
  <c r="AC179" i="15" s="1"/>
  <c r="AD178" i="15" a="1"/>
  <c r="AD178" i="15" s="1"/>
  <c r="AC178" i="15" a="1"/>
  <c r="AC178" i="15" s="1"/>
  <c r="AD177" i="15"/>
  <c r="AD177" i="15" a="1"/>
  <c r="AC177" i="15" a="1"/>
  <c r="AC177" i="15" s="1"/>
  <c r="AD176" i="15"/>
  <c r="AD176" i="15" a="1"/>
  <c r="AC176" i="15" a="1"/>
  <c r="AC176" i="15" s="1"/>
  <c r="AD175" i="15" a="1"/>
  <c r="AD175" i="15" s="1"/>
  <c r="AC175" i="15" a="1"/>
  <c r="AC175" i="15" s="1"/>
  <c r="AD174" i="15" a="1"/>
  <c r="AD174" i="15" s="1"/>
  <c r="AC174" i="15" a="1"/>
  <c r="AC174" i="15" s="1"/>
  <c r="AD173" i="15"/>
  <c r="AD173" i="15" a="1"/>
  <c r="AC173" i="15" a="1"/>
  <c r="AC173" i="15" s="1"/>
  <c r="AD172" i="15"/>
  <c r="AD172" i="15" a="1"/>
  <c r="AC172" i="15" a="1"/>
  <c r="AC172" i="15" s="1"/>
  <c r="AD171" i="15" a="1"/>
  <c r="AD171" i="15" s="1"/>
  <c r="AC171" i="15" a="1"/>
  <c r="AC171" i="15" s="1"/>
  <c r="AD170" i="15" a="1"/>
  <c r="AD170" i="15" s="1"/>
  <c r="AC170" i="15" a="1"/>
  <c r="AC170" i="15" s="1"/>
  <c r="AD169" i="15"/>
  <c r="AD169" i="15" a="1"/>
  <c r="AC169" i="15" a="1"/>
  <c r="AC169" i="15" s="1"/>
  <c r="AD168" i="15"/>
  <c r="AD168" i="15" a="1"/>
  <c r="AC168" i="15" a="1"/>
  <c r="AC168" i="15" s="1"/>
  <c r="AD167" i="15" a="1"/>
  <c r="AD167" i="15" s="1"/>
  <c r="AC167" i="15" a="1"/>
  <c r="AC167" i="15" s="1"/>
  <c r="AD166" i="15" a="1"/>
  <c r="AD166" i="15" s="1"/>
  <c r="AC166" i="15" a="1"/>
  <c r="AC166" i="15" s="1"/>
  <c r="AD165" i="15"/>
  <c r="AD165" i="15" a="1"/>
  <c r="AC165" i="15" a="1"/>
  <c r="AC165" i="15" s="1"/>
  <c r="AD164" i="15"/>
  <c r="AD164" i="15" a="1"/>
  <c r="AC164" i="15" a="1"/>
  <c r="AC164" i="15" s="1"/>
  <c r="AD163" i="15" a="1"/>
  <c r="AD163" i="15" s="1"/>
  <c r="AC163" i="15" a="1"/>
  <c r="AC163" i="15" s="1"/>
  <c r="AD162" i="15" a="1"/>
  <c r="AD162" i="15" s="1"/>
  <c r="AC162" i="15" a="1"/>
  <c r="AC162" i="15" s="1"/>
  <c r="AD161" i="15"/>
  <c r="AD161" i="15" a="1"/>
  <c r="AC161" i="15" a="1"/>
  <c r="AC161" i="15" s="1"/>
  <c r="AD160" i="15"/>
  <c r="AD160" i="15" a="1"/>
  <c r="AC160" i="15" a="1"/>
  <c r="AC160" i="15" s="1"/>
  <c r="AD159" i="15" a="1"/>
  <c r="AD159" i="15" s="1"/>
  <c r="AC159" i="15" a="1"/>
  <c r="AC159" i="15" s="1"/>
  <c r="AD158" i="15" a="1"/>
  <c r="AD158" i="15" s="1"/>
  <c r="AC158" i="15" a="1"/>
  <c r="AC158" i="15" s="1"/>
  <c r="AD157" i="15"/>
  <c r="AD157" i="15" a="1"/>
  <c r="AC157" i="15" a="1"/>
  <c r="AC157" i="15" s="1"/>
  <c r="AD156" i="15"/>
  <c r="AD156" i="15" a="1"/>
  <c r="AC156" i="15" a="1"/>
  <c r="AC156" i="15" s="1"/>
  <c r="AD155" i="15" a="1"/>
  <c r="AD155" i="15" s="1"/>
  <c r="AC155" i="15" a="1"/>
  <c r="AC155" i="15" s="1"/>
  <c r="AD154" i="15" a="1"/>
  <c r="AD154" i="15" s="1"/>
  <c r="AC154" i="15" a="1"/>
  <c r="AC154" i="15" s="1"/>
  <c r="AD153" i="15"/>
  <c r="AD153" i="15" a="1"/>
  <c r="AC153" i="15" a="1"/>
  <c r="AC153" i="15" s="1"/>
  <c r="AD152" i="15"/>
  <c r="AD152" i="15" a="1"/>
  <c r="AC152" i="15" a="1"/>
  <c r="AC152" i="15" s="1"/>
  <c r="AD151" i="15" a="1"/>
  <c r="AD151" i="15" s="1"/>
  <c r="AC151" i="15" a="1"/>
  <c r="AC151" i="15" s="1"/>
  <c r="AD150" i="15" a="1"/>
  <c r="AD150" i="15" s="1"/>
  <c r="AC150" i="15" a="1"/>
  <c r="AC150" i="15" s="1"/>
  <c r="AD149" i="15"/>
  <c r="AD149" i="15" a="1"/>
  <c r="AC149" i="15" a="1"/>
  <c r="AC149" i="15" s="1"/>
  <c r="AD148" i="15"/>
  <c r="AD148" i="15" a="1"/>
  <c r="AC148" i="15" a="1"/>
  <c r="AC148" i="15" s="1"/>
  <c r="AD147" i="15" a="1"/>
  <c r="AD147" i="15" s="1"/>
  <c r="AC147" i="15" a="1"/>
  <c r="AC147" i="15" s="1"/>
  <c r="AD146" i="15" a="1"/>
  <c r="AD146" i="15" s="1"/>
  <c r="AC146" i="15" a="1"/>
  <c r="AC146" i="15" s="1"/>
  <c r="AD145" i="15"/>
  <c r="AD145" i="15" a="1"/>
  <c r="AC145" i="15" a="1"/>
  <c r="AC145" i="15" s="1"/>
  <c r="AD144" i="15"/>
  <c r="AD144" i="15" a="1"/>
  <c r="AC144" i="15" a="1"/>
  <c r="AC144" i="15" s="1"/>
  <c r="AD143" i="15" a="1"/>
  <c r="AD143" i="15" s="1"/>
  <c r="AC143" i="15" a="1"/>
  <c r="AC143" i="15" s="1"/>
  <c r="AD142" i="15" a="1"/>
  <c r="AD142" i="15" s="1"/>
  <c r="AC142" i="15" a="1"/>
  <c r="AC142" i="15" s="1"/>
  <c r="AD141" i="15"/>
  <c r="AD141" i="15" a="1"/>
  <c r="AC141" i="15" a="1"/>
  <c r="AC141" i="15" s="1"/>
  <c r="AD140" i="15"/>
  <c r="AD140" i="15" a="1"/>
  <c r="AC140" i="15" a="1"/>
  <c r="AC140" i="15" s="1"/>
  <c r="AD139" i="15" a="1"/>
  <c r="AD139" i="15" s="1"/>
  <c r="AC139" i="15" a="1"/>
  <c r="AC139" i="15" s="1"/>
  <c r="AD138" i="15" a="1"/>
  <c r="AD138" i="15" s="1"/>
  <c r="AC138" i="15" a="1"/>
  <c r="AC138" i="15" s="1"/>
  <c r="AD137" i="15"/>
  <c r="AD137" i="15" a="1"/>
  <c r="AC137" i="15" a="1"/>
  <c r="AC137" i="15" s="1"/>
  <c r="AD133" i="15"/>
  <c r="AC131" i="15" a="1"/>
  <c r="AC131" i="15" s="1"/>
  <c r="AD129" i="15" a="1"/>
  <c r="AD129" i="15" s="1"/>
  <c r="AC129" i="15" a="1"/>
  <c r="AC129" i="15" s="1"/>
  <c r="AD128" i="15" a="1"/>
  <c r="AD128" i="15" s="1"/>
  <c r="AC128" i="15"/>
  <c r="AC128" i="15" a="1"/>
  <c r="AD127" i="15" a="1"/>
  <c r="AD127" i="15" s="1"/>
  <c r="AC127" i="15"/>
  <c r="AC127" i="15" a="1"/>
  <c r="AD126" i="15" a="1"/>
  <c r="AD126" i="15" s="1"/>
  <c r="AC126" i="15" a="1"/>
  <c r="AC126" i="15" s="1"/>
  <c r="AD125" i="15" a="1"/>
  <c r="AD125" i="15" s="1"/>
  <c r="AC125" i="15" a="1"/>
  <c r="AC125" i="15" s="1"/>
  <c r="AD124" i="15" a="1"/>
  <c r="AD124" i="15" s="1"/>
  <c r="AC124" i="15"/>
  <c r="AC124" i="15" a="1"/>
  <c r="AD123" i="15" a="1"/>
  <c r="AD123" i="15" s="1"/>
  <c r="AC123" i="15"/>
  <c r="AC123" i="15" a="1"/>
  <c r="AD122" i="15" a="1"/>
  <c r="AD122" i="15" s="1"/>
  <c r="AC122" i="15" a="1"/>
  <c r="AC122" i="15" s="1"/>
  <c r="AD121" i="15" a="1"/>
  <c r="AD121" i="15" s="1"/>
  <c r="AC121" i="15" a="1"/>
  <c r="AC121" i="15" s="1"/>
  <c r="AD120" i="15" a="1"/>
  <c r="AD120" i="15" s="1"/>
  <c r="AC120" i="15"/>
  <c r="AC120" i="15" a="1"/>
  <c r="AD119" i="15" a="1"/>
  <c r="AD119" i="15" s="1"/>
  <c r="AC119" i="15"/>
  <c r="AC119" i="15" a="1"/>
  <c r="AD118" i="15" a="1"/>
  <c r="AD118" i="15" s="1"/>
  <c r="AC118" i="15" a="1"/>
  <c r="AC118" i="15" s="1"/>
  <c r="AD117" i="15" a="1"/>
  <c r="AD117" i="15" s="1"/>
  <c r="AC117" i="15" a="1"/>
  <c r="AC117" i="15" s="1"/>
  <c r="AD116" i="15" a="1"/>
  <c r="AD116" i="15" s="1"/>
  <c r="AC116" i="15"/>
  <c r="AC116" i="15" a="1"/>
  <c r="AD115" i="15" a="1"/>
  <c r="AD115" i="15" s="1"/>
  <c r="AC115" i="15"/>
  <c r="AC115" i="15" a="1"/>
  <c r="AD114" i="15" a="1"/>
  <c r="AD114" i="15" s="1"/>
  <c r="AC114" i="15" a="1"/>
  <c r="AC114" i="15" s="1"/>
  <c r="AD113" i="15" a="1"/>
  <c r="AD113" i="15" s="1"/>
  <c r="AC113" i="15" a="1"/>
  <c r="AC113" i="15" s="1"/>
  <c r="AD112" i="15" a="1"/>
  <c r="AD112" i="15" s="1"/>
  <c r="AC112" i="15"/>
  <c r="AC112" i="15" a="1"/>
  <c r="AD111" i="15" a="1"/>
  <c r="AD111" i="15" s="1"/>
  <c r="AC111" i="15"/>
  <c r="AC111" i="15" a="1"/>
  <c r="AD110" i="15" a="1"/>
  <c r="AD110" i="15" s="1"/>
  <c r="AC110" i="15" a="1"/>
  <c r="AC110" i="15" s="1"/>
  <c r="AD109" i="15" a="1"/>
  <c r="AD109" i="15" s="1"/>
  <c r="AC109" i="15" a="1"/>
  <c r="AC109" i="15" s="1"/>
  <c r="AD108" i="15" a="1"/>
  <c r="AD108" i="15" s="1"/>
  <c r="AC108" i="15"/>
  <c r="AC108" i="15" a="1"/>
  <c r="AD107" i="15" a="1"/>
  <c r="AD107" i="15" s="1"/>
  <c r="AC107" i="15"/>
  <c r="AC107" i="15" a="1"/>
  <c r="AD106" i="15" a="1"/>
  <c r="AD106" i="15" s="1"/>
  <c r="AC106" i="15"/>
  <c r="AC106" i="15" a="1"/>
  <c r="AD105" i="15" a="1"/>
  <c r="AD105" i="15" s="1"/>
  <c r="AC105" i="15"/>
  <c r="AC105" i="15" a="1"/>
  <c r="AD104" i="15" a="1"/>
  <c r="AD104" i="15" s="1"/>
  <c r="AC104" i="15"/>
  <c r="AC104" i="15" a="1"/>
  <c r="AD103" i="15" a="1"/>
  <c r="AD103" i="15" s="1"/>
  <c r="AC103" i="15"/>
  <c r="AC103" i="15" a="1"/>
  <c r="AD102" i="15" a="1"/>
  <c r="AD102" i="15" s="1"/>
  <c r="AC102" i="15"/>
  <c r="AC102" i="15" a="1"/>
  <c r="AD101" i="15" a="1"/>
  <c r="AD101" i="15" s="1"/>
  <c r="AC101" i="15"/>
  <c r="AC101" i="15" a="1"/>
  <c r="AD100" i="15" a="1"/>
  <c r="AD100" i="15" s="1"/>
  <c r="AC100" i="15"/>
  <c r="AC100" i="15" a="1"/>
  <c r="AD99" i="15" a="1"/>
  <c r="AD99" i="15" s="1"/>
  <c r="AC99" i="15"/>
  <c r="AC99" i="15" a="1"/>
  <c r="AD98" i="15" a="1"/>
  <c r="AD98" i="15" s="1"/>
  <c r="AC98" i="15"/>
  <c r="AC98" i="15" a="1"/>
  <c r="AD97" i="15" a="1"/>
  <c r="AD97" i="15" s="1"/>
  <c r="AC97" i="15"/>
  <c r="AC97" i="15" a="1"/>
  <c r="AD96" i="15" a="1"/>
  <c r="AD96" i="15" s="1"/>
  <c r="AC96" i="15"/>
  <c r="AC96" i="15" a="1"/>
  <c r="AD95" i="15" a="1"/>
  <c r="AD95" i="15" s="1"/>
  <c r="AC95" i="15"/>
  <c r="AC95" i="15" a="1"/>
  <c r="AD94" i="15" a="1"/>
  <c r="AD94" i="15" s="1"/>
  <c r="AC94" i="15"/>
  <c r="AC94" i="15" a="1"/>
  <c r="AD93" i="15" a="1"/>
  <c r="AD93" i="15" s="1"/>
  <c r="AC93" i="15"/>
  <c r="AC93" i="15" a="1"/>
  <c r="AD92" i="15" a="1"/>
  <c r="AD92" i="15" s="1"/>
  <c r="AC92" i="15"/>
  <c r="AC92" i="15" a="1"/>
  <c r="AD91" i="15" a="1"/>
  <c r="AD91" i="15" s="1"/>
  <c r="AC91" i="15"/>
  <c r="AC91" i="15" a="1"/>
  <c r="AD90" i="15" a="1"/>
  <c r="AD90" i="15" s="1"/>
  <c r="AC90" i="15"/>
  <c r="AC90" i="15" a="1"/>
  <c r="AD89" i="15" a="1"/>
  <c r="AD89" i="15" s="1"/>
  <c r="AC89" i="15"/>
  <c r="AC89" i="15" a="1"/>
  <c r="AD88" i="15" a="1"/>
  <c r="AD88" i="15" s="1"/>
  <c r="AC88" i="15"/>
  <c r="AC88" i="15" a="1"/>
  <c r="AD87" i="15" a="1"/>
  <c r="AD87" i="15" s="1"/>
  <c r="AC87" i="15"/>
  <c r="AC87" i="15" a="1"/>
  <c r="AD86" i="15" a="1"/>
  <c r="AD86" i="15" s="1"/>
  <c r="AC86" i="15"/>
  <c r="AC86" i="15" a="1"/>
  <c r="AD85" i="15" a="1"/>
  <c r="AD85" i="15" s="1"/>
  <c r="AC85" i="15"/>
  <c r="AC85" i="15" a="1"/>
  <c r="AD84" i="15" a="1"/>
  <c r="AD84" i="15" s="1"/>
  <c r="AC84" i="15"/>
  <c r="AC84" i="15" a="1"/>
  <c r="AD83" i="15" a="1"/>
  <c r="AD83" i="15" s="1"/>
  <c r="AC83" i="15"/>
  <c r="AC83" i="15" a="1"/>
  <c r="AD82" i="15" a="1"/>
  <c r="AD82" i="15" s="1"/>
  <c r="AC82" i="15"/>
  <c r="AC82" i="15" a="1"/>
  <c r="AD81" i="15" a="1"/>
  <c r="AD81" i="15" s="1"/>
  <c r="AC81" i="15"/>
  <c r="AC81" i="15" a="1"/>
  <c r="AD80" i="15" a="1"/>
  <c r="AD80" i="15" s="1"/>
  <c r="AC80" i="15"/>
  <c r="AC80" i="15" a="1"/>
  <c r="AD79" i="15" a="1"/>
  <c r="AD79" i="15" s="1"/>
  <c r="AC79" i="15"/>
  <c r="AC79" i="15" a="1"/>
  <c r="AD78" i="15" a="1"/>
  <c r="AD78" i="15" s="1"/>
  <c r="AC78" i="15"/>
  <c r="AC78" i="15" a="1"/>
  <c r="AD77" i="15" a="1"/>
  <c r="AD77" i="15" s="1"/>
  <c r="AC77" i="15"/>
  <c r="AC77" i="15" a="1"/>
  <c r="AD76" i="15" a="1"/>
  <c r="AD76" i="15" s="1"/>
  <c r="AC76" i="15"/>
  <c r="AC76" i="15" a="1"/>
  <c r="AD75" i="15" a="1"/>
  <c r="AD75" i="15" s="1"/>
  <c r="AC75" i="15"/>
  <c r="AC75" i="15" a="1"/>
  <c r="AD74" i="15" a="1"/>
  <c r="AD74" i="15" s="1"/>
  <c r="AC74" i="15"/>
  <c r="AC74" i="15" a="1"/>
  <c r="AD73" i="15" a="1"/>
  <c r="AD73" i="15" s="1"/>
  <c r="AC73" i="15"/>
  <c r="AC73" i="15" a="1"/>
  <c r="AD72" i="15" a="1"/>
  <c r="AD72" i="15" s="1"/>
  <c r="AC72" i="15"/>
  <c r="AC72" i="15" a="1"/>
  <c r="AD71" i="15" a="1"/>
  <c r="AD71" i="15" s="1"/>
  <c r="AC71" i="15"/>
  <c r="AC71" i="15" a="1"/>
  <c r="AD70" i="15" a="1"/>
  <c r="AD70" i="15" s="1"/>
  <c r="AC70" i="15"/>
  <c r="AC70" i="15" a="1"/>
  <c r="AC65" i="15" a="1"/>
  <c r="AC65" i="15" s="1"/>
  <c r="AD63" i="15" a="1"/>
  <c r="AD63" i="15" s="1"/>
  <c r="AC63" i="15"/>
  <c r="AC63" i="15" a="1"/>
  <c r="AD62" i="15" a="1"/>
  <c r="AD62" i="15" s="1"/>
  <c r="AC62" i="15"/>
  <c r="AC62" i="15" a="1"/>
  <c r="AD61" i="15" a="1"/>
  <c r="AD61" i="15" s="1"/>
  <c r="AC61" i="15"/>
  <c r="AC61" i="15" a="1"/>
  <c r="AD60" i="15" a="1"/>
  <c r="AD60" i="15" s="1"/>
  <c r="AC60" i="15"/>
  <c r="AC60" i="15" a="1"/>
  <c r="AD59" i="15" a="1"/>
  <c r="AD59" i="15" s="1"/>
  <c r="AC59" i="15"/>
  <c r="AC59" i="15" a="1"/>
  <c r="AD58" i="15" a="1"/>
  <c r="AD58" i="15" s="1"/>
  <c r="AC58" i="15"/>
  <c r="AC58" i="15" a="1"/>
  <c r="AD57" i="15" a="1"/>
  <c r="AD57" i="15" s="1"/>
  <c r="AC57" i="15"/>
  <c r="AC57" i="15" a="1"/>
  <c r="AD56" i="15" a="1"/>
  <c r="AD56" i="15" s="1"/>
  <c r="AC56" i="15"/>
  <c r="AC56" i="15" a="1"/>
  <c r="AD55" i="15" a="1"/>
  <c r="AD55" i="15" s="1"/>
  <c r="AC55" i="15"/>
  <c r="AC55" i="15" a="1"/>
  <c r="AD54" i="15" a="1"/>
  <c r="AD54" i="15" s="1"/>
  <c r="AC54" i="15"/>
  <c r="AC54" i="15" a="1"/>
  <c r="AD53" i="15" a="1"/>
  <c r="AD53" i="15" s="1"/>
  <c r="AC53" i="15"/>
  <c r="AC53" i="15" a="1"/>
  <c r="AD52" i="15" a="1"/>
  <c r="AD52" i="15" s="1"/>
  <c r="AC52" i="15"/>
  <c r="AC52" i="15" a="1"/>
  <c r="AD51" i="15" a="1"/>
  <c r="AD51" i="15" s="1"/>
  <c r="AC51" i="15"/>
  <c r="AC51" i="15" a="1"/>
  <c r="AD50" i="15" a="1"/>
  <c r="AD50" i="15" s="1"/>
  <c r="AC50" i="15"/>
  <c r="AC50" i="15" a="1"/>
  <c r="AD49" i="15" a="1"/>
  <c r="AD49" i="15" s="1"/>
  <c r="AC49" i="15"/>
  <c r="AC49" i="15" a="1"/>
  <c r="AD48" i="15" a="1"/>
  <c r="AD48" i="15" s="1"/>
  <c r="AC48" i="15"/>
  <c r="AC48" i="15" a="1"/>
  <c r="AD47" i="15" a="1"/>
  <c r="AD47" i="15" s="1"/>
  <c r="AC47" i="15"/>
  <c r="AC47" i="15" a="1"/>
  <c r="AD46" i="15" a="1"/>
  <c r="AD46" i="15" s="1"/>
  <c r="AC46" i="15"/>
  <c r="AC46" i="15" a="1"/>
  <c r="AD45" i="15" a="1"/>
  <c r="AD45" i="15" s="1"/>
  <c r="AC45" i="15"/>
  <c r="AC45" i="15" a="1"/>
  <c r="AD44" i="15" a="1"/>
  <c r="AD44" i="15" s="1"/>
  <c r="AC44" i="15"/>
  <c r="AC44" i="15" a="1"/>
  <c r="AD43" i="15" a="1"/>
  <c r="AD43" i="15" s="1"/>
  <c r="AC43" i="15"/>
  <c r="AC43" i="15" a="1"/>
  <c r="AD42" i="15" a="1"/>
  <c r="AD42" i="15" s="1"/>
  <c r="AC42" i="15"/>
  <c r="AC42" i="15" a="1"/>
  <c r="AD41" i="15" a="1"/>
  <c r="AD41" i="15" s="1"/>
  <c r="AC41" i="15"/>
  <c r="AC41" i="15" a="1"/>
  <c r="AD40" i="15" a="1"/>
  <c r="AD40" i="15" s="1"/>
  <c r="AC40" i="15"/>
  <c r="AC40" i="15" a="1"/>
  <c r="AD39" i="15" a="1"/>
  <c r="AD39" i="15" s="1"/>
  <c r="AC39" i="15"/>
  <c r="AC39" i="15" a="1"/>
  <c r="AD38" i="15" a="1"/>
  <c r="AD38" i="15" s="1"/>
  <c r="AC38" i="15"/>
  <c r="AC38" i="15" a="1"/>
  <c r="AD37" i="15" a="1"/>
  <c r="AD37" i="15" s="1"/>
  <c r="AC37" i="15"/>
  <c r="AC37" i="15" a="1"/>
  <c r="AD36" i="15" a="1"/>
  <c r="AD36" i="15" s="1"/>
  <c r="AC36" i="15"/>
  <c r="AC36" i="15" a="1"/>
  <c r="AD35" i="15" a="1"/>
  <c r="AD35" i="15" s="1"/>
  <c r="AC35" i="15"/>
  <c r="AC35" i="15" a="1"/>
  <c r="AD34" i="15" a="1"/>
  <c r="AD34" i="15" s="1"/>
  <c r="AC34" i="15"/>
  <c r="AC34" i="15" a="1"/>
  <c r="AD33" i="15" a="1"/>
  <c r="AD33" i="15" s="1"/>
  <c r="AC33" i="15" a="1"/>
  <c r="AC33" i="15" s="1"/>
  <c r="AD32" i="15"/>
  <c r="AD32" i="15" a="1"/>
  <c r="AC32" i="15" a="1"/>
  <c r="AC32" i="15" s="1"/>
  <c r="AD31" i="15" a="1"/>
  <c r="AD31" i="15" s="1"/>
  <c r="AC31" i="15" a="1"/>
  <c r="AC31" i="15" s="1"/>
  <c r="AD30" i="15"/>
  <c r="AD30" i="15" a="1"/>
  <c r="AC30" i="15" a="1"/>
  <c r="AC30" i="15" s="1"/>
  <c r="AD29" i="15" a="1"/>
  <c r="AD29" i="15" s="1"/>
  <c r="AC29" i="15" a="1"/>
  <c r="AC29" i="15" s="1"/>
  <c r="AD28" i="15"/>
  <c r="AD28" i="15" a="1"/>
  <c r="AC28" i="15" a="1"/>
  <c r="AC28" i="15" s="1"/>
  <c r="AD27" i="15" a="1"/>
  <c r="AD27" i="15" s="1"/>
  <c r="AC27" i="15" a="1"/>
  <c r="AC27" i="15" s="1"/>
  <c r="AD26" i="15"/>
  <c r="AD26" i="15" a="1"/>
  <c r="AC26" i="15" a="1"/>
  <c r="AC26" i="15" s="1"/>
  <c r="AD25" i="15" a="1"/>
  <c r="AD25" i="15" s="1"/>
  <c r="AC25" i="15" a="1"/>
  <c r="AC25" i="15" s="1"/>
  <c r="AD24" i="15"/>
  <c r="AD24" i="15" a="1"/>
  <c r="AC24" i="15" a="1"/>
  <c r="AC24" i="15" s="1"/>
  <c r="AD23" i="15" a="1"/>
  <c r="AD23" i="15" s="1"/>
  <c r="AC23" i="15" a="1"/>
  <c r="AC23" i="15" s="1"/>
  <c r="AD22" i="15"/>
  <c r="AD22" i="15" a="1"/>
  <c r="AC22" i="15" a="1"/>
  <c r="AC22" i="15" s="1"/>
  <c r="AD21" i="15" a="1"/>
  <c r="AD21" i="15" s="1"/>
  <c r="AC21" i="15" a="1"/>
  <c r="AC21" i="15" s="1"/>
  <c r="AD20" i="15"/>
  <c r="AD20" i="15" a="1"/>
  <c r="AC20" i="15" a="1"/>
  <c r="AC20" i="15" s="1"/>
  <c r="AD19" i="15" a="1"/>
  <c r="AD19" i="15" s="1"/>
  <c r="AC19" i="15" a="1"/>
  <c r="AC19" i="15" s="1"/>
  <c r="AD18" i="15"/>
  <c r="AD18" i="15" a="1"/>
  <c r="AC18" i="15" a="1"/>
  <c r="AC18" i="15" s="1"/>
  <c r="AD17" i="15" a="1"/>
  <c r="AD17" i="15" s="1"/>
  <c r="AC17" i="15" a="1"/>
  <c r="AC17" i="15" s="1"/>
  <c r="AD16" i="15"/>
  <c r="AD16" i="15" a="1"/>
  <c r="AC16" i="15" a="1"/>
  <c r="AC16" i="15" s="1"/>
  <c r="AD15" i="15" a="1"/>
  <c r="AD15" i="15" s="1"/>
  <c r="AC15" i="15" a="1"/>
  <c r="AC15" i="15" s="1"/>
  <c r="AD14" i="15"/>
  <c r="AD14" i="15" a="1"/>
  <c r="AC14" i="15" a="1"/>
  <c r="AC14" i="15" s="1"/>
  <c r="AD13" i="15" a="1"/>
  <c r="AD13" i="15" s="1"/>
  <c r="AC13" i="15" a="1"/>
  <c r="AC13" i="15" s="1"/>
  <c r="AD12" i="15"/>
  <c r="AD12" i="15" a="1"/>
  <c r="AC12" i="15" a="1"/>
  <c r="AC12" i="15" s="1"/>
  <c r="AD11" i="15" a="1"/>
  <c r="AD11" i="15" s="1"/>
  <c r="AC11" i="15" a="1"/>
  <c r="AC11" i="15" s="1"/>
  <c r="AD10" i="15"/>
  <c r="AD10" i="15" a="1"/>
  <c r="AC10" i="15" a="1"/>
  <c r="AC10" i="15" s="1"/>
  <c r="AD9" i="15" a="1"/>
  <c r="AD9" i="15" s="1"/>
  <c r="AC9" i="15" a="1"/>
  <c r="AC9" i="15" s="1"/>
  <c r="AD8" i="15"/>
  <c r="AD8" i="15" a="1"/>
  <c r="AC8" i="15" a="1"/>
  <c r="AC8" i="15" s="1"/>
  <c r="AD7" i="15" a="1"/>
  <c r="AD7" i="15" s="1"/>
  <c r="AC7" i="15" a="1"/>
  <c r="AC7" i="15" s="1"/>
  <c r="AD6" i="15"/>
  <c r="AD6" i="15" a="1"/>
  <c r="AC6" i="15" a="1"/>
  <c r="AC6" i="15" s="1"/>
  <c r="AD5" i="15" a="1"/>
  <c r="AD5" i="15" s="1"/>
  <c r="AC5" i="15" a="1"/>
  <c r="AC5" i="15" s="1"/>
  <c r="AD4" i="15"/>
  <c r="AD4" i="15" a="1"/>
  <c r="AC4" i="15" a="1"/>
  <c r="AC4" i="15" s="1"/>
  <c r="AD196" i="18" a="1"/>
  <c r="AD196" i="18" s="1"/>
  <c r="AC196" i="18" a="1"/>
  <c r="AC196" i="18" s="1"/>
  <c r="AD195" i="18" a="1"/>
  <c r="AD195" i="18" s="1"/>
  <c r="AC195" i="18" a="1"/>
  <c r="AC195" i="18" s="1"/>
  <c r="AD194" i="18"/>
  <c r="AD194" i="18" a="1"/>
  <c r="AC194" i="18" a="1"/>
  <c r="AC194" i="18" s="1"/>
  <c r="AD193" i="18" a="1"/>
  <c r="AD193" i="18" s="1"/>
  <c r="AC193" i="18" a="1"/>
  <c r="AC193" i="18" s="1"/>
  <c r="AD192" i="18" a="1"/>
  <c r="AD192" i="18" s="1"/>
  <c r="AC192" i="18" a="1"/>
  <c r="AC192" i="18" s="1"/>
  <c r="AD191" i="18" a="1"/>
  <c r="AD191" i="18" s="1"/>
  <c r="AC191" i="18" a="1"/>
  <c r="AC191" i="18" s="1"/>
  <c r="AD190" i="18"/>
  <c r="AD190" i="18" a="1"/>
  <c r="AC190" i="18" a="1"/>
  <c r="AC190" i="18" s="1"/>
  <c r="AD189" i="18" a="1"/>
  <c r="AD189" i="18" s="1"/>
  <c r="AC189" i="18" a="1"/>
  <c r="AC189" i="18" s="1"/>
  <c r="AD188" i="18" a="1"/>
  <c r="AD188" i="18" s="1"/>
  <c r="AC188" i="18" a="1"/>
  <c r="AC188" i="18" s="1"/>
  <c r="AD187" i="18" a="1"/>
  <c r="AD187" i="18" s="1"/>
  <c r="AC187" i="18" a="1"/>
  <c r="AC187" i="18" s="1"/>
  <c r="AD186" i="18"/>
  <c r="AD186" i="18" a="1"/>
  <c r="AC186" i="18" a="1"/>
  <c r="AC186" i="18" s="1"/>
  <c r="AD185" i="18" a="1"/>
  <c r="AD185" i="18" s="1"/>
  <c r="AC185" i="18" a="1"/>
  <c r="AC185" i="18" s="1"/>
  <c r="AD184" i="18" a="1"/>
  <c r="AD184" i="18" s="1"/>
  <c r="AC184" i="18" a="1"/>
  <c r="AC184" i="18" s="1"/>
  <c r="AD183" i="18" a="1"/>
  <c r="AD183" i="18" s="1"/>
  <c r="AC183" i="18" a="1"/>
  <c r="AC183" i="18" s="1"/>
  <c r="AD182" i="18"/>
  <c r="AD182" i="18" a="1"/>
  <c r="AC182" i="18" a="1"/>
  <c r="AC182" i="18" s="1"/>
  <c r="AD181" i="18"/>
  <c r="AD181" i="18" a="1"/>
  <c r="AC181" i="18" a="1"/>
  <c r="AC181" i="18" s="1"/>
  <c r="AD180" i="18" a="1"/>
  <c r="AD180" i="18" s="1"/>
  <c r="AC180" i="18" a="1"/>
  <c r="AC180" i="18" s="1"/>
  <c r="AD179" i="18" a="1"/>
  <c r="AD179" i="18" s="1"/>
  <c r="AC179" i="18" a="1"/>
  <c r="AC179" i="18" s="1"/>
  <c r="AD178" i="18"/>
  <c r="AD178" i="18" a="1"/>
  <c r="AC178" i="18" a="1"/>
  <c r="AC178" i="18" s="1"/>
  <c r="AD177" i="18" a="1"/>
  <c r="AD177" i="18" s="1"/>
  <c r="AC177" i="18" a="1"/>
  <c r="AC177" i="18" s="1"/>
  <c r="AD176" i="18"/>
  <c r="AD176" i="18" a="1"/>
  <c r="AC176" i="18" a="1"/>
  <c r="AC176" i="18" s="1"/>
  <c r="AD175" i="18" a="1"/>
  <c r="AD175" i="18" s="1"/>
  <c r="AC175" i="18" a="1"/>
  <c r="AC175" i="18" s="1"/>
  <c r="AD174" i="18"/>
  <c r="AD174" i="18" a="1"/>
  <c r="AC174" i="18" a="1"/>
  <c r="AC174" i="18" s="1"/>
  <c r="AD173" i="18" a="1"/>
  <c r="AD173" i="18" s="1"/>
  <c r="AC173" i="18" a="1"/>
  <c r="AC173" i="18" s="1"/>
  <c r="AD172" i="18"/>
  <c r="AD172" i="18" a="1"/>
  <c r="AC172" i="18" a="1"/>
  <c r="AC172" i="18" s="1"/>
  <c r="AD171" i="18" a="1"/>
  <c r="AD171" i="18" s="1"/>
  <c r="AC171" i="18" a="1"/>
  <c r="AC171" i="18" s="1"/>
  <c r="AD170" i="18"/>
  <c r="AD170" i="18" a="1"/>
  <c r="AC170" i="18" a="1"/>
  <c r="AC170" i="18" s="1"/>
  <c r="AD169" i="18" a="1"/>
  <c r="AD169" i="18" s="1"/>
  <c r="AC169" i="18" a="1"/>
  <c r="AC169" i="18" s="1"/>
  <c r="AD168" i="18"/>
  <c r="AD168" i="18" a="1"/>
  <c r="AC168" i="18" a="1"/>
  <c r="AC168" i="18" s="1"/>
  <c r="AD167" i="18" a="1"/>
  <c r="AD167" i="18" s="1"/>
  <c r="AC167" i="18" a="1"/>
  <c r="AC167" i="18" s="1"/>
  <c r="AD166" i="18"/>
  <c r="AD166" i="18" a="1"/>
  <c r="AC166" i="18" a="1"/>
  <c r="AC166" i="18" s="1"/>
  <c r="AD165" i="18" a="1"/>
  <c r="AD165" i="18" s="1"/>
  <c r="AC165" i="18" a="1"/>
  <c r="AC165" i="18" s="1"/>
  <c r="AD164" i="18"/>
  <c r="AD164" i="18" a="1"/>
  <c r="AC164" i="18" a="1"/>
  <c r="AC164" i="18" s="1"/>
  <c r="AD163" i="18" a="1"/>
  <c r="AD163" i="18" s="1"/>
  <c r="AC163" i="18" a="1"/>
  <c r="AC163" i="18" s="1"/>
  <c r="AD162" i="18"/>
  <c r="AD162" i="18" a="1"/>
  <c r="AC162" i="18" a="1"/>
  <c r="AC162" i="18" s="1"/>
  <c r="AD161" i="18" a="1"/>
  <c r="AD161" i="18" s="1"/>
  <c r="AC161" i="18" a="1"/>
  <c r="AC161" i="18" s="1"/>
  <c r="AD160" i="18"/>
  <c r="AD160" i="18" a="1"/>
  <c r="AC160" i="18" a="1"/>
  <c r="AC160" i="18" s="1"/>
  <c r="AD159" i="18" a="1"/>
  <c r="AD159" i="18" s="1"/>
  <c r="AC159" i="18" a="1"/>
  <c r="AC159" i="18" s="1"/>
  <c r="AD158" i="18"/>
  <c r="AD158" i="18" a="1"/>
  <c r="AC158" i="18" a="1"/>
  <c r="AC158" i="18" s="1"/>
  <c r="AD157" i="18" a="1"/>
  <c r="AD157" i="18" s="1"/>
  <c r="AC157" i="18" a="1"/>
  <c r="AC157" i="18" s="1"/>
  <c r="AD156" i="18"/>
  <c r="AD156" i="18" a="1"/>
  <c r="AC156" i="18" a="1"/>
  <c r="AC156" i="18" s="1"/>
  <c r="AD155" i="18" a="1"/>
  <c r="AD155" i="18" s="1"/>
  <c r="AC155" i="18" a="1"/>
  <c r="AC155" i="18" s="1"/>
  <c r="AD154" i="18"/>
  <c r="AD154" i="18" a="1"/>
  <c r="AC154" i="18" a="1"/>
  <c r="AC154" i="18" s="1"/>
  <c r="AD153" i="18" a="1"/>
  <c r="AD153" i="18" s="1"/>
  <c r="AC153" i="18" a="1"/>
  <c r="AC153" i="18" s="1"/>
  <c r="AD152" i="18"/>
  <c r="AD152" i="18" a="1"/>
  <c r="AC152" i="18" a="1"/>
  <c r="AC152" i="18" s="1"/>
  <c r="AD151" i="18" a="1"/>
  <c r="AD151" i="18" s="1"/>
  <c r="AC151" i="18" a="1"/>
  <c r="AC151" i="18" s="1"/>
  <c r="AD150" i="18"/>
  <c r="AD150" i="18" a="1"/>
  <c r="AC150" i="18" a="1"/>
  <c r="AC150" i="18" s="1"/>
  <c r="AD149" i="18" a="1"/>
  <c r="AD149" i="18" s="1"/>
  <c r="AC149" i="18" a="1"/>
  <c r="AC149" i="18" s="1"/>
  <c r="AD148" i="18"/>
  <c r="AD148" i="18" a="1"/>
  <c r="AC148" i="18" a="1"/>
  <c r="AC148" i="18" s="1"/>
  <c r="AD147" i="18" a="1"/>
  <c r="AD147" i="18" s="1"/>
  <c r="AC147" i="18" a="1"/>
  <c r="AC147" i="18" s="1"/>
  <c r="AD146" i="18"/>
  <c r="AD146" i="18" a="1"/>
  <c r="AC146" i="18" a="1"/>
  <c r="AC146" i="18" s="1"/>
  <c r="AD145" i="18" a="1"/>
  <c r="AD145" i="18" s="1"/>
  <c r="AC145" i="18" a="1"/>
  <c r="AC145" i="18" s="1"/>
  <c r="AD144" i="18"/>
  <c r="AD144" i="18" a="1"/>
  <c r="AC144" i="18" a="1"/>
  <c r="AC144" i="18" s="1"/>
  <c r="AD143" i="18" a="1"/>
  <c r="AD143" i="18" s="1"/>
  <c r="AC143" i="18" a="1"/>
  <c r="AC143" i="18" s="1"/>
  <c r="AD142" i="18"/>
  <c r="AD142" i="18" a="1"/>
  <c r="AC142" i="18" a="1"/>
  <c r="AC142" i="18" s="1"/>
  <c r="AD141" i="18" a="1"/>
  <c r="AD141" i="18" s="1"/>
  <c r="AC141" i="18" a="1"/>
  <c r="AC141" i="18" s="1"/>
  <c r="AD140" i="18"/>
  <c r="AD140" i="18" a="1"/>
  <c r="AC140" i="18" a="1"/>
  <c r="AC140" i="18" s="1"/>
  <c r="AD139" i="18" a="1"/>
  <c r="AD139" i="18" s="1"/>
  <c r="AC139" i="18" a="1"/>
  <c r="AC139" i="18" s="1"/>
  <c r="AD138" i="18"/>
  <c r="AD138" i="18" a="1"/>
  <c r="AC138" i="18" a="1"/>
  <c r="AC138" i="18" s="1"/>
  <c r="AD137" i="18" a="1"/>
  <c r="AD137" i="18" s="1"/>
  <c r="AC137" i="18" a="1"/>
  <c r="AC137" i="18" s="1"/>
  <c r="AD133" i="18"/>
  <c r="AD129" i="18" a="1"/>
  <c r="AD129" i="18" s="1"/>
  <c r="AC129" i="18"/>
  <c r="AC129" i="18" a="1"/>
  <c r="AD128" i="18" a="1"/>
  <c r="AD128" i="18" s="1"/>
  <c r="AC128" i="18" a="1"/>
  <c r="AC128" i="18" s="1"/>
  <c r="AD127" i="18" a="1"/>
  <c r="AD127" i="18" s="1"/>
  <c r="AC127" i="18"/>
  <c r="AC127" i="18" a="1"/>
  <c r="AD126" i="18" a="1"/>
  <c r="AD126" i="18" s="1"/>
  <c r="AC126" i="18" a="1"/>
  <c r="AC126" i="18" s="1"/>
  <c r="AD125" i="18" a="1"/>
  <c r="AD125" i="18" s="1"/>
  <c r="AC125" i="18"/>
  <c r="AC125" i="18" a="1"/>
  <c r="AD124" i="18" a="1"/>
  <c r="AD124" i="18" s="1"/>
  <c r="AC124" i="18" a="1"/>
  <c r="AC124" i="18" s="1"/>
  <c r="AD123" i="18" a="1"/>
  <c r="AD123" i="18" s="1"/>
  <c r="AC123" i="18"/>
  <c r="AC123" i="18" a="1"/>
  <c r="AD122" i="18" a="1"/>
  <c r="AD122" i="18" s="1"/>
  <c r="AC122" i="18" a="1"/>
  <c r="AC122" i="18" s="1"/>
  <c r="AD121" i="18" a="1"/>
  <c r="AD121" i="18" s="1"/>
  <c r="AC121" i="18"/>
  <c r="AC121" i="18" a="1"/>
  <c r="AD120" i="18" a="1"/>
  <c r="AD120" i="18" s="1"/>
  <c r="AC120" i="18" a="1"/>
  <c r="AC120" i="18" s="1"/>
  <c r="AD119" i="18" a="1"/>
  <c r="AD119" i="18" s="1"/>
  <c r="AC119" i="18"/>
  <c r="AC119" i="18" a="1"/>
  <c r="AD118" i="18" a="1"/>
  <c r="AD118" i="18" s="1"/>
  <c r="AC118" i="18" a="1"/>
  <c r="AC118" i="18" s="1"/>
  <c r="AD117" i="18" a="1"/>
  <c r="AD117" i="18" s="1"/>
  <c r="AC117" i="18"/>
  <c r="AC117" i="18" a="1"/>
  <c r="AD116" i="18" a="1"/>
  <c r="AD116" i="18" s="1"/>
  <c r="AC116" i="18" a="1"/>
  <c r="AC116" i="18" s="1"/>
  <c r="AD115" i="18" a="1"/>
  <c r="AD115" i="18" s="1"/>
  <c r="AC115" i="18"/>
  <c r="AC115" i="18" a="1"/>
  <c r="AD114" i="18" a="1"/>
  <c r="AD114" i="18" s="1"/>
  <c r="AC114" i="18" a="1"/>
  <c r="AC114" i="18" s="1"/>
  <c r="AD113" i="18" a="1"/>
  <c r="AD113" i="18" s="1"/>
  <c r="AC113" i="18"/>
  <c r="AC113" i="18" a="1"/>
  <c r="AD112" i="18" a="1"/>
  <c r="AD112" i="18" s="1"/>
  <c r="AC112" i="18" a="1"/>
  <c r="AC112" i="18" s="1"/>
  <c r="AD111" i="18" a="1"/>
  <c r="AD111" i="18" s="1"/>
  <c r="AC111" i="18"/>
  <c r="AC111" i="18" a="1"/>
  <c r="AD110" i="18" a="1"/>
  <c r="AD110" i="18" s="1"/>
  <c r="AC110" i="18" a="1"/>
  <c r="AC110" i="18" s="1"/>
  <c r="AD109" i="18" a="1"/>
  <c r="AD109" i="18" s="1"/>
  <c r="AC109" i="18"/>
  <c r="AC109" i="18" a="1"/>
  <c r="AD108" i="18" a="1"/>
  <c r="AD108" i="18" s="1"/>
  <c r="AC108" i="18" a="1"/>
  <c r="AC108" i="18" s="1"/>
  <c r="AD107" i="18" a="1"/>
  <c r="AD107" i="18" s="1"/>
  <c r="AC107" i="18" a="1"/>
  <c r="AC107" i="18" s="1"/>
  <c r="AD106" i="18" a="1"/>
  <c r="AD106" i="18" s="1"/>
  <c r="AC106" i="18" a="1"/>
  <c r="AC106" i="18" s="1"/>
  <c r="AD105" i="18" a="1"/>
  <c r="AD105" i="18" s="1"/>
  <c r="AC105" i="18" a="1"/>
  <c r="AC105" i="18" s="1"/>
  <c r="AD104" i="18" a="1"/>
  <c r="AD104" i="18" s="1"/>
  <c r="AC104" i="18" a="1"/>
  <c r="AC104" i="18" s="1"/>
  <c r="AD103" i="18" a="1"/>
  <c r="AD103" i="18" s="1"/>
  <c r="AC103" i="18" a="1"/>
  <c r="AC103" i="18" s="1"/>
  <c r="AD102" i="18" a="1"/>
  <c r="AD102" i="18" s="1"/>
  <c r="AC102" i="18" a="1"/>
  <c r="AC102" i="18" s="1"/>
  <c r="AD101" i="18" a="1"/>
  <c r="AD101" i="18" s="1"/>
  <c r="AC101" i="18" a="1"/>
  <c r="AC101" i="18" s="1"/>
  <c r="AD100" i="18" a="1"/>
  <c r="AD100" i="18" s="1"/>
  <c r="AC100" i="18" a="1"/>
  <c r="AC100" i="18" s="1"/>
  <c r="AD99" i="18" a="1"/>
  <c r="AD99" i="18" s="1"/>
  <c r="AC99" i="18" a="1"/>
  <c r="AC99" i="18" s="1"/>
  <c r="AD98" i="18" a="1"/>
  <c r="AD98" i="18" s="1"/>
  <c r="AC98" i="18" a="1"/>
  <c r="AC98" i="18" s="1"/>
  <c r="AD97" i="18" a="1"/>
  <c r="AD97" i="18" s="1"/>
  <c r="AC97" i="18" a="1"/>
  <c r="AC97" i="18" s="1"/>
  <c r="AD96" i="18" a="1"/>
  <c r="AD96" i="18" s="1"/>
  <c r="AC96" i="18" a="1"/>
  <c r="AC96" i="18" s="1"/>
  <c r="AD95" i="18" a="1"/>
  <c r="AD95" i="18" s="1"/>
  <c r="AC95" i="18" a="1"/>
  <c r="AC95" i="18" s="1"/>
  <c r="AD94" i="18" a="1"/>
  <c r="AD94" i="18" s="1"/>
  <c r="AC94" i="18" a="1"/>
  <c r="AC94" i="18" s="1"/>
  <c r="AD93" i="18" a="1"/>
  <c r="AD93" i="18" s="1"/>
  <c r="AC93" i="18" a="1"/>
  <c r="AC93" i="18" s="1"/>
  <c r="AD92" i="18" a="1"/>
  <c r="AD92" i="18" s="1"/>
  <c r="AC92" i="18" a="1"/>
  <c r="AC92" i="18" s="1"/>
  <c r="AD91" i="18" a="1"/>
  <c r="AD91" i="18" s="1"/>
  <c r="AC91" i="18" a="1"/>
  <c r="AC91" i="18" s="1"/>
  <c r="AD90" i="18" a="1"/>
  <c r="AD90" i="18" s="1"/>
  <c r="AC90" i="18" a="1"/>
  <c r="AC90" i="18" s="1"/>
  <c r="AD89" i="18" a="1"/>
  <c r="AD89" i="18" s="1"/>
  <c r="AC89" i="18" a="1"/>
  <c r="AC89" i="18" s="1"/>
  <c r="AD88" i="18" a="1"/>
  <c r="AD88" i="18" s="1"/>
  <c r="AC88" i="18" a="1"/>
  <c r="AC88" i="18" s="1"/>
  <c r="AD87" i="18" a="1"/>
  <c r="AD87" i="18" s="1"/>
  <c r="AC87" i="18" a="1"/>
  <c r="AC87" i="18" s="1"/>
  <c r="AD86" i="18" a="1"/>
  <c r="AD86" i="18" s="1"/>
  <c r="AC86" i="18" a="1"/>
  <c r="AC86" i="18" s="1"/>
  <c r="AD85" i="18" a="1"/>
  <c r="AD85" i="18" s="1"/>
  <c r="AC85" i="18" a="1"/>
  <c r="AC85" i="18" s="1"/>
  <c r="AD84" i="18" a="1"/>
  <c r="AD84" i="18" s="1"/>
  <c r="AC84" i="18" a="1"/>
  <c r="AC84" i="18" s="1"/>
  <c r="AD83" i="18" a="1"/>
  <c r="AD83" i="18" s="1"/>
  <c r="AC83" i="18" a="1"/>
  <c r="AC83" i="18" s="1"/>
  <c r="AD82" i="18" a="1"/>
  <c r="AD82" i="18" s="1"/>
  <c r="AC82" i="18" a="1"/>
  <c r="AC82" i="18" s="1"/>
  <c r="AD81" i="18" a="1"/>
  <c r="AD81" i="18" s="1"/>
  <c r="AC81" i="18" a="1"/>
  <c r="AC81" i="18" s="1"/>
  <c r="AD80" i="18" a="1"/>
  <c r="AD80" i="18" s="1"/>
  <c r="AC80" i="18" a="1"/>
  <c r="AC80" i="18" s="1"/>
  <c r="AD79" i="18" a="1"/>
  <c r="AD79" i="18" s="1"/>
  <c r="AC79" i="18" a="1"/>
  <c r="AC79" i="18" s="1"/>
  <c r="AD78" i="18" a="1"/>
  <c r="AD78" i="18" s="1"/>
  <c r="AC78" i="18" a="1"/>
  <c r="AC78" i="18" s="1"/>
  <c r="AD77" i="18" a="1"/>
  <c r="AD77" i="18" s="1"/>
  <c r="AC77" i="18" a="1"/>
  <c r="AC77" i="18" s="1"/>
  <c r="AD76" i="18" a="1"/>
  <c r="AD76" i="18" s="1"/>
  <c r="AC76" i="18" a="1"/>
  <c r="AC76" i="18" s="1"/>
  <c r="AD75" i="18" a="1"/>
  <c r="AD75" i="18" s="1"/>
  <c r="AC75" i="18" a="1"/>
  <c r="AC75" i="18" s="1"/>
  <c r="AD74" i="18" a="1"/>
  <c r="AD74" i="18" s="1"/>
  <c r="AC74" i="18" a="1"/>
  <c r="AC74" i="18" s="1"/>
  <c r="AD73" i="18" a="1"/>
  <c r="AD73" i="18" s="1"/>
  <c r="AC73" i="18" a="1"/>
  <c r="AC73" i="18" s="1"/>
  <c r="AD72" i="18" a="1"/>
  <c r="AD72" i="18" s="1"/>
  <c r="AC72" i="18" a="1"/>
  <c r="AC72" i="18" s="1"/>
  <c r="AD71" i="18" a="1"/>
  <c r="AD71" i="18" s="1"/>
  <c r="AC71" i="18" a="1"/>
  <c r="AC71" i="18" s="1"/>
  <c r="AD70" i="18" a="1"/>
  <c r="AD70" i="18" s="1"/>
  <c r="AC70" i="18" a="1"/>
  <c r="AC70" i="18" s="1"/>
  <c r="AC65" i="18" a="1"/>
  <c r="AC65" i="18" s="1"/>
  <c r="AD63" i="18" a="1"/>
  <c r="AD63" i="18" s="1"/>
  <c r="AC63" i="18"/>
  <c r="AC63" i="18" a="1"/>
  <c r="AD62" i="18" a="1"/>
  <c r="AD62" i="18" s="1"/>
  <c r="AC62" i="18" a="1"/>
  <c r="AC62" i="18" s="1"/>
  <c r="AD61" i="18" a="1"/>
  <c r="AD61" i="18" s="1"/>
  <c r="AC61" i="18"/>
  <c r="AC61" i="18" a="1"/>
  <c r="AD60" i="18" a="1"/>
  <c r="AD60" i="18" s="1"/>
  <c r="AC60" i="18" a="1"/>
  <c r="AC60" i="18" s="1"/>
  <c r="AD59" i="18" a="1"/>
  <c r="AD59" i="18" s="1"/>
  <c r="AC59" i="18"/>
  <c r="AC59" i="18" a="1"/>
  <c r="AD58" i="18" a="1"/>
  <c r="AD58" i="18" s="1"/>
  <c r="AC58" i="18" a="1"/>
  <c r="AC58" i="18" s="1"/>
  <c r="AD57" i="18" a="1"/>
  <c r="AD57" i="18" s="1"/>
  <c r="AC57" i="18"/>
  <c r="AC57" i="18" a="1"/>
  <c r="AD56" i="18" a="1"/>
  <c r="AD56" i="18" s="1"/>
  <c r="AC56" i="18" a="1"/>
  <c r="AC56" i="18" s="1"/>
  <c r="AD55" i="18" a="1"/>
  <c r="AD55" i="18" s="1"/>
  <c r="AC55" i="18"/>
  <c r="AC55" i="18" a="1"/>
  <c r="AD54" i="18" a="1"/>
  <c r="AD54" i="18" s="1"/>
  <c r="AC54" i="18" a="1"/>
  <c r="AC54" i="18" s="1"/>
  <c r="AD53" i="18" a="1"/>
  <c r="AD53" i="18" s="1"/>
  <c r="AC53" i="18"/>
  <c r="AC53" i="18" a="1"/>
  <c r="AD52" i="18" a="1"/>
  <c r="AD52" i="18" s="1"/>
  <c r="AC52" i="18" a="1"/>
  <c r="AC52" i="18" s="1"/>
  <c r="AD51" i="18" a="1"/>
  <c r="AD51" i="18" s="1"/>
  <c r="AC51" i="18"/>
  <c r="AC51" i="18" a="1"/>
  <c r="AD50" i="18" a="1"/>
  <c r="AD50" i="18" s="1"/>
  <c r="AC50" i="18" a="1"/>
  <c r="AC50" i="18" s="1"/>
  <c r="AD49" i="18" a="1"/>
  <c r="AD49" i="18" s="1"/>
  <c r="AC49" i="18"/>
  <c r="AC49" i="18" a="1"/>
  <c r="AD48" i="18" a="1"/>
  <c r="AD48" i="18" s="1"/>
  <c r="AC48" i="18" a="1"/>
  <c r="AC48" i="18" s="1"/>
  <c r="AD47" i="18" a="1"/>
  <c r="AD47" i="18" s="1"/>
  <c r="AC47" i="18"/>
  <c r="AC47" i="18" a="1"/>
  <c r="AD46" i="18" a="1"/>
  <c r="AD46" i="18" s="1"/>
  <c r="AC46" i="18" a="1"/>
  <c r="AC46" i="18" s="1"/>
  <c r="AD45" i="18" a="1"/>
  <c r="AD45" i="18" s="1"/>
  <c r="AC45" i="18"/>
  <c r="AC45" i="18" a="1"/>
  <c r="AD44" i="18" a="1"/>
  <c r="AD44" i="18" s="1"/>
  <c r="AC44" i="18" a="1"/>
  <c r="AC44" i="18" s="1"/>
  <c r="AD43" i="18" a="1"/>
  <c r="AD43" i="18" s="1"/>
  <c r="AC43" i="18"/>
  <c r="AC43" i="18" a="1"/>
  <c r="AD42" i="18" a="1"/>
  <c r="AD42" i="18" s="1"/>
  <c r="AC42" i="18" a="1"/>
  <c r="AC42" i="18" s="1"/>
  <c r="AD41" i="18" a="1"/>
  <c r="AD41" i="18" s="1"/>
  <c r="AC41" i="18"/>
  <c r="AC41" i="18" a="1"/>
  <c r="AD40" i="18" a="1"/>
  <c r="AD40" i="18" s="1"/>
  <c r="AC40" i="18" a="1"/>
  <c r="AC40" i="18" s="1"/>
  <c r="AD39" i="18" a="1"/>
  <c r="AD39" i="18" s="1"/>
  <c r="AC39" i="18"/>
  <c r="AC39" i="18" a="1"/>
  <c r="AD38" i="18" a="1"/>
  <c r="AD38" i="18" s="1"/>
  <c r="AC38" i="18"/>
  <c r="AC38" i="18" a="1"/>
  <c r="AD37" i="18" a="1"/>
  <c r="AD37" i="18" s="1"/>
  <c r="AC37" i="18"/>
  <c r="AC37" i="18" a="1"/>
  <c r="AD36" i="18" a="1"/>
  <c r="AD36" i="18" s="1"/>
  <c r="AC36" i="18"/>
  <c r="AC36" i="18" a="1"/>
  <c r="AD35" i="18" a="1"/>
  <c r="AD35" i="18" s="1"/>
  <c r="AC35" i="18"/>
  <c r="AC35" i="18" a="1"/>
  <c r="AD34" i="18" a="1"/>
  <c r="AD34" i="18" s="1"/>
  <c r="AC34" i="18"/>
  <c r="AC34" i="18" a="1"/>
  <c r="AD33" i="18" a="1"/>
  <c r="AD33" i="18" s="1"/>
  <c r="AC33" i="18"/>
  <c r="AC33" i="18" a="1"/>
  <c r="AD32" i="18" a="1"/>
  <c r="AD32" i="18" s="1"/>
  <c r="AC32" i="18"/>
  <c r="AC32" i="18" a="1"/>
  <c r="AD31" i="18" a="1"/>
  <c r="AD31" i="18" s="1"/>
  <c r="AC31" i="18"/>
  <c r="AC31" i="18" a="1"/>
  <c r="AD30" i="18" a="1"/>
  <c r="AD30" i="18" s="1"/>
  <c r="AC30" i="18"/>
  <c r="AC30" i="18" a="1"/>
  <c r="AD29" i="18" a="1"/>
  <c r="AD29" i="18" s="1"/>
  <c r="AC29" i="18"/>
  <c r="AC29" i="18" a="1"/>
  <c r="AD28" i="18" a="1"/>
  <c r="AD28" i="18" s="1"/>
  <c r="AC28" i="18"/>
  <c r="AC28" i="18" a="1"/>
  <c r="AD27" i="18" a="1"/>
  <c r="AD27" i="18" s="1"/>
  <c r="AC27" i="18"/>
  <c r="AC27" i="18" a="1"/>
  <c r="AD26" i="18" a="1"/>
  <c r="AD26" i="18" s="1"/>
  <c r="AC26" i="18"/>
  <c r="AC26" i="18" a="1"/>
  <c r="AD25" i="18" a="1"/>
  <c r="AD25" i="18" s="1"/>
  <c r="AC25" i="18"/>
  <c r="AC25" i="18" a="1"/>
  <c r="AD24" i="18" a="1"/>
  <c r="AD24" i="18" s="1"/>
  <c r="AC24" i="18"/>
  <c r="AC24" i="18" a="1"/>
  <c r="AD23" i="18" a="1"/>
  <c r="AD23" i="18" s="1"/>
  <c r="AC23" i="18"/>
  <c r="AC23" i="18" a="1"/>
  <c r="AD22" i="18" a="1"/>
  <c r="AD22" i="18" s="1"/>
  <c r="AC22" i="18"/>
  <c r="AC22" i="18" a="1"/>
  <c r="AD21" i="18" a="1"/>
  <c r="AD21" i="18" s="1"/>
  <c r="AC21" i="18"/>
  <c r="AC21" i="18" a="1"/>
  <c r="AD20" i="18" a="1"/>
  <c r="AD20" i="18" s="1"/>
  <c r="AC20" i="18"/>
  <c r="AC20" i="18" a="1"/>
  <c r="AD19" i="18" a="1"/>
  <c r="AD19" i="18" s="1"/>
  <c r="AC19" i="18"/>
  <c r="AC19" i="18" a="1"/>
  <c r="AD18" i="18" a="1"/>
  <c r="AD18" i="18" s="1"/>
  <c r="AC18" i="18"/>
  <c r="AC18" i="18" a="1"/>
  <c r="AD17" i="18" a="1"/>
  <c r="AD17" i="18" s="1"/>
  <c r="AC17" i="18"/>
  <c r="AC17" i="18" a="1"/>
  <c r="AD16" i="18" a="1"/>
  <c r="AD16" i="18" s="1"/>
  <c r="AC16" i="18"/>
  <c r="AC16" i="18" a="1"/>
  <c r="AD15" i="18" a="1"/>
  <c r="AD15" i="18" s="1"/>
  <c r="AC15" i="18"/>
  <c r="AC15" i="18" a="1"/>
  <c r="AD14" i="18" a="1"/>
  <c r="AD14" i="18" s="1"/>
  <c r="AC14" i="18"/>
  <c r="AC14" i="18" a="1"/>
  <c r="AD13" i="18" a="1"/>
  <c r="AD13" i="18" s="1"/>
  <c r="AC13" i="18"/>
  <c r="AC13" i="18" a="1"/>
  <c r="AD12" i="18" a="1"/>
  <c r="AD12" i="18" s="1"/>
  <c r="AC12" i="18"/>
  <c r="AC12" i="18" a="1"/>
  <c r="AD11" i="18" a="1"/>
  <c r="AD11" i="18" s="1"/>
  <c r="AC11" i="18"/>
  <c r="AC11" i="18" a="1"/>
  <c r="AD10" i="18" a="1"/>
  <c r="AD10" i="18" s="1"/>
  <c r="AC10" i="18"/>
  <c r="AC10" i="18" a="1"/>
  <c r="AD9" i="18" a="1"/>
  <c r="AD9" i="18" s="1"/>
  <c r="AC9" i="18"/>
  <c r="AC9" i="18" a="1"/>
  <c r="AD8" i="18" a="1"/>
  <c r="AD8" i="18" s="1"/>
  <c r="AC8" i="18"/>
  <c r="AC8" i="18" a="1"/>
  <c r="AD7" i="18" a="1"/>
  <c r="AD7" i="18" s="1"/>
  <c r="AC7" i="18"/>
  <c r="AC7" i="18" a="1"/>
  <c r="AD6" i="18" a="1"/>
  <c r="AD6" i="18" s="1"/>
  <c r="AC6" i="18"/>
  <c r="AC6" i="18" a="1"/>
  <c r="AD5" i="18" a="1"/>
  <c r="AD5" i="18" s="1"/>
  <c r="AC5" i="18"/>
  <c r="AC5" i="18" a="1"/>
  <c r="AD4" i="18" a="1"/>
  <c r="AD4" i="18" s="1"/>
  <c r="AC4" i="18"/>
  <c r="AC4" i="18" a="1"/>
  <c r="D201" i="19"/>
  <c r="D200" i="19"/>
  <c r="D133" i="19"/>
  <c r="D199" i="19"/>
  <c r="D132" i="19"/>
  <c r="D66" i="19"/>
  <c r="E198" i="19" a="1"/>
  <c r="E198" i="19" s="1"/>
  <c r="D198" i="19" a="1"/>
  <c r="D198" i="19" s="1"/>
  <c r="E196" i="19" a="1"/>
  <c r="E196" i="19" s="1"/>
  <c r="D196" i="19" a="1"/>
  <c r="D196" i="19" s="1"/>
  <c r="E195" i="19" a="1"/>
  <c r="E195" i="19" s="1"/>
  <c r="D195" i="19" a="1"/>
  <c r="D195" i="19" s="1"/>
  <c r="E194" i="19" a="1"/>
  <c r="E194" i="19" s="1"/>
  <c r="D194" i="19" a="1"/>
  <c r="D194" i="19" s="1"/>
  <c r="E193" i="19" a="1"/>
  <c r="E193" i="19" s="1"/>
  <c r="D193" i="19" a="1"/>
  <c r="D193" i="19" s="1"/>
  <c r="E192" i="19" a="1"/>
  <c r="E192" i="19" s="1"/>
  <c r="D192" i="19" a="1"/>
  <c r="D192" i="19" s="1"/>
  <c r="E191" i="19" a="1"/>
  <c r="E191" i="19" s="1"/>
  <c r="D191" i="19" a="1"/>
  <c r="D191" i="19" s="1"/>
  <c r="E190" i="19" a="1"/>
  <c r="E190" i="19" s="1"/>
  <c r="D190" i="19" a="1"/>
  <c r="D190" i="19" s="1"/>
  <c r="E189" i="19" a="1"/>
  <c r="E189" i="19" s="1"/>
  <c r="D189" i="19" a="1"/>
  <c r="D189" i="19" s="1"/>
  <c r="E188" i="19" a="1"/>
  <c r="E188" i="19" s="1"/>
  <c r="D188" i="19" a="1"/>
  <c r="D188" i="19" s="1"/>
  <c r="E187" i="19" a="1"/>
  <c r="E187" i="19" s="1"/>
  <c r="D187" i="19" a="1"/>
  <c r="D187" i="19" s="1"/>
  <c r="E186" i="19" a="1"/>
  <c r="E186" i="19" s="1"/>
  <c r="D186" i="19" a="1"/>
  <c r="D186" i="19" s="1"/>
  <c r="E185" i="19" a="1"/>
  <c r="E185" i="19" s="1"/>
  <c r="D185" i="19" a="1"/>
  <c r="D185" i="19" s="1"/>
  <c r="E184" i="19" a="1"/>
  <c r="E184" i="19" s="1"/>
  <c r="D184" i="19" a="1"/>
  <c r="D184" i="19" s="1"/>
  <c r="E183" i="19" a="1"/>
  <c r="E183" i="19" s="1"/>
  <c r="D183" i="19" a="1"/>
  <c r="D183" i="19" s="1"/>
  <c r="E182" i="19" a="1"/>
  <c r="E182" i="19" s="1"/>
  <c r="D182" i="19" a="1"/>
  <c r="D182" i="19" s="1"/>
  <c r="E181" i="19" a="1"/>
  <c r="E181" i="19" s="1"/>
  <c r="D181" i="19" a="1"/>
  <c r="D181" i="19" s="1"/>
  <c r="E180" i="19" a="1"/>
  <c r="E180" i="19" s="1"/>
  <c r="D180" i="19" a="1"/>
  <c r="D180" i="19" s="1"/>
  <c r="E179" i="19" a="1"/>
  <c r="E179" i="19" s="1"/>
  <c r="D179" i="19" a="1"/>
  <c r="D179" i="19" s="1"/>
  <c r="E178" i="19" a="1"/>
  <c r="E178" i="19" s="1"/>
  <c r="D178" i="19" a="1"/>
  <c r="D178" i="19" s="1"/>
  <c r="E177" i="19" a="1"/>
  <c r="E177" i="19" s="1"/>
  <c r="D177" i="19" a="1"/>
  <c r="D177" i="19" s="1"/>
  <c r="E176" i="19" a="1"/>
  <c r="E176" i="19" s="1"/>
  <c r="D176" i="19" a="1"/>
  <c r="D176" i="19" s="1"/>
  <c r="E175" i="19" a="1"/>
  <c r="E175" i="19" s="1"/>
  <c r="D175" i="19" a="1"/>
  <c r="D175" i="19" s="1"/>
  <c r="E174" i="19" a="1"/>
  <c r="E174" i="19" s="1"/>
  <c r="D174" i="19" a="1"/>
  <c r="D174" i="19" s="1"/>
  <c r="E173" i="19" a="1"/>
  <c r="E173" i="19" s="1"/>
  <c r="D173" i="19" a="1"/>
  <c r="D173" i="19" s="1"/>
  <c r="E172" i="19" a="1"/>
  <c r="E172" i="19" s="1"/>
  <c r="D172" i="19" a="1"/>
  <c r="D172" i="19" s="1"/>
  <c r="E171" i="19" a="1"/>
  <c r="E171" i="19" s="1"/>
  <c r="D171" i="19" a="1"/>
  <c r="D171" i="19" s="1"/>
  <c r="E170" i="19" a="1"/>
  <c r="E170" i="19" s="1"/>
  <c r="D170" i="19" a="1"/>
  <c r="D170" i="19" s="1"/>
  <c r="E169" i="19" a="1"/>
  <c r="E169" i="19" s="1"/>
  <c r="D169" i="19" a="1"/>
  <c r="D169" i="19" s="1"/>
  <c r="E168" i="19" a="1"/>
  <c r="E168" i="19" s="1"/>
  <c r="D168" i="19" a="1"/>
  <c r="D168" i="19" s="1"/>
  <c r="E167" i="19" a="1"/>
  <c r="E167" i="19" s="1"/>
  <c r="D167" i="19" a="1"/>
  <c r="D167" i="19" s="1"/>
  <c r="E166" i="19" a="1"/>
  <c r="E166" i="19" s="1"/>
  <c r="D166" i="19" a="1"/>
  <c r="D166" i="19" s="1"/>
  <c r="E165" i="19" a="1"/>
  <c r="E165" i="19" s="1"/>
  <c r="D165" i="19" a="1"/>
  <c r="D165" i="19" s="1"/>
  <c r="E164" i="19" a="1"/>
  <c r="E164" i="19" s="1"/>
  <c r="D164" i="19" a="1"/>
  <c r="D164" i="19" s="1"/>
  <c r="E163" i="19" a="1"/>
  <c r="E163" i="19" s="1"/>
  <c r="D163" i="19" a="1"/>
  <c r="D163" i="19" s="1"/>
  <c r="E162" i="19" a="1"/>
  <c r="E162" i="19" s="1"/>
  <c r="D162" i="19" a="1"/>
  <c r="D162" i="19" s="1"/>
  <c r="E161" i="19" a="1"/>
  <c r="E161" i="19" s="1"/>
  <c r="D161" i="19" a="1"/>
  <c r="D161" i="19" s="1"/>
  <c r="E160" i="19" a="1"/>
  <c r="E160" i="19" s="1"/>
  <c r="D160" i="19" a="1"/>
  <c r="D160" i="19" s="1"/>
  <c r="E159" i="19" a="1"/>
  <c r="E159" i="19" s="1"/>
  <c r="D159" i="19" a="1"/>
  <c r="D159" i="19" s="1"/>
  <c r="E158" i="19" a="1"/>
  <c r="E158" i="19" s="1"/>
  <c r="D158" i="19" a="1"/>
  <c r="D158" i="19" s="1"/>
  <c r="E157" i="19" a="1"/>
  <c r="E157" i="19" s="1"/>
  <c r="D157" i="19" a="1"/>
  <c r="D157" i="19" s="1"/>
  <c r="E156" i="19" a="1"/>
  <c r="E156" i="19" s="1"/>
  <c r="D156" i="19" a="1"/>
  <c r="D156" i="19" s="1"/>
  <c r="E155" i="19" a="1"/>
  <c r="E155" i="19" s="1"/>
  <c r="D155" i="19" a="1"/>
  <c r="D155" i="19" s="1"/>
  <c r="E154" i="19" a="1"/>
  <c r="E154" i="19" s="1"/>
  <c r="D154" i="19" a="1"/>
  <c r="D154" i="19" s="1"/>
  <c r="E153" i="19" a="1"/>
  <c r="E153" i="19" s="1"/>
  <c r="D153" i="19" a="1"/>
  <c r="D153" i="19" s="1"/>
  <c r="E152" i="19" a="1"/>
  <c r="E152" i="19" s="1"/>
  <c r="D152" i="19" a="1"/>
  <c r="D152" i="19" s="1"/>
  <c r="E151" i="19" a="1"/>
  <c r="E151" i="19" s="1"/>
  <c r="D151" i="19" a="1"/>
  <c r="D151" i="19" s="1"/>
  <c r="E150" i="19" a="1"/>
  <c r="E150" i="19" s="1"/>
  <c r="D150" i="19" a="1"/>
  <c r="D150" i="19" s="1"/>
  <c r="E149" i="19" a="1"/>
  <c r="E149" i="19" s="1"/>
  <c r="D149" i="19" a="1"/>
  <c r="D149" i="19" s="1"/>
  <c r="E148" i="19" a="1"/>
  <c r="E148" i="19" s="1"/>
  <c r="D148" i="19" a="1"/>
  <c r="D148" i="19" s="1"/>
  <c r="E147" i="19" a="1"/>
  <c r="E147" i="19" s="1"/>
  <c r="D147" i="19" a="1"/>
  <c r="D147" i="19" s="1"/>
  <c r="E146" i="19" a="1"/>
  <c r="E146" i="19" s="1"/>
  <c r="D146" i="19" a="1"/>
  <c r="D146" i="19" s="1"/>
  <c r="E145" i="19" a="1"/>
  <c r="E145" i="19" s="1"/>
  <c r="D145" i="19" a="1"/>
  <c r="D145" i="19" s="1"/>
  <c r="E144" i="19" a="1"/>
  <c r="E144" i="19" s="1"/>
  <c r="D144" i="19" a="1"/>
  <c r="D144" i="19" s="1"/>
  <c r="E143" i="19" a="1"/>
  <c r="E143" i="19" s="1"/>
  <c r="D143" i="19" a="1"/>
  <c r="D143" i="19" s="1"/>
  <c r="E142" i="19" a="1"/>
  <c r="E142" i="19" s="1"/>
  <c r="D142" i="19" a="1"/>
  <c r="D142" i="19" s="1"/>
  <c r="E141" i="19" a="1"/>
  <c r="E141" i="19" s="1"/>
  <c r="D141" i="19" a="1"/>
  <c r="D141" i="19" s="1"/>
  <c r="E140" i="19" a="1"/>
  <c r="E140" i="19" s="1"/>
  <c r="D140" i="19" a="1"/>
  <c r="D140" i="19" s="1"/>
  <c r="E139" i="19" a="1"/>
  <c r="E139" i="19" s="1"/>
  <c r="D139" i="19" a="1"/>
  <c r="D139" i="19" s="1"/>
  <c r="E138" i="19" a="1"/>
  <c r="E138" i="19" s="1"/>
  <c r="D138" i="19" a="1"/>
  <c r="D138" i="19" s="1"/>
  <c r="E137" i="19" a="1"/>
  <c r="E137" i="19" s="1"/>
  <c r="D137" i="19" a="1"/>
  <c r="D137" i="19" s="1"/>
  <c r="E133" i="19"/>
  <c r="E132" i="19"/>
  <c r="E131" i="19" a="1"/>
  <c r="E131" i="19" s="1"/>
  <c r="D131" i="19" a="1"/>
  <c r="D131" i="19" s="1"/>
  <c r="E129" i="19" a="1"/>
  <c r="E129" i="19" s="1"/>
  <c r="D129" i="19"/>
  <c r="D129" i="19" a="1"/>
  <c r="E128" i="19" a="1"/>
  <c r="E128" i="19" s="1"/>
  <c r="D128" i="19"/>
  <c r="D128" i="19" a="1"/>
  <c r="E127" i="19" a="1"/>
  <c r="E127" i="19" s="1"/>
  <c r="D127" i="19" a="1"/>
  <c r="D127" i="19" s="1"/>
  <c r="E126" i="19" a="1"/>
  <c r="E126" i="19" s="1"/>
  <c r="D126" i="19" a="1"/>
  <c r="D126" i="19" s="1"/>
  <c r="E125" i="19" a="1"/>
  <c r="E125" i="19" s="1"/>
  <c r="D125" i="19"/>
  <c r="D125" i="19" a="1"/>
  <c r="E124" i="19" a="1"/>
  <c r="E124" i="19" s="1"/>
  <c r="D124" i="19"/>
  <c r="D124" i="19" a="1"/>
  <c r="E123" i="19" a="1"/>
  <c r="E123" i="19" s="1"/>
  <c r="D123" i="19" a="1"/>
  <c r="D123" i="19" s="1"/>
  <c r="E122" i="19" a="1"/>
  <c r="E122" i="19" s="1"/>
  <c r="D122" i="19" a="1"/>
  <c r="D122" i="19" s="1"/>
  <c r="E121" i="19" a="1"/>
  <c r="E121" i="19" s="1"/>
  <c r="D121" i="19"/>
  <c r="D121" i="19" a="1"/>
  <c r="E120" i="19" a="1"/>
  <c r="E120" i="19" s="1"/>
  <c r="D120" i="19"/>
  <c r="D120" i="19" a="1"/>
  <c r="E119" i="19" a="1"/>
  <c r="E119" i="19" s="1"/>
  <c r="D119" i="19" a="1"/>
  <c r="D119" i="19" s="1"/>
  <c r="E118" i="19" a="1"/>
  <c r="E118" i="19" s="1"/>
  <c r="D118" i="19" a="1"/>
  <c r="D118" i="19" s="1"/>
  <c r="E117" i="19" a="1"/>
  <c r="E117" i="19" s="1"/>
  <c r="D117" i="19"/>
  <c r="D117" i="19" a="1"/>
  <c r="E116" i="19" a="1"/>
  <c r="E116" i="19" s="1"/>
  <c r="D116" i="19"/>
  <c r="D116" i="19" a="1"/>
  <c r="E115" i="19" a="1"/>
  <c r="E115" i="19" s="1"/>
  <c r="D115" i="19" a="1"/>
  <c r="D115" i="19" s="1"/>
  <c r="E114" i="19" a="1"/>
  <c r="E114" i="19" s="1"/>
  <c r="D114" i="19" a="1"/>
  <c r="D114" i="19" s="1"/>
  <c r="E113" i="19" a="1"/>
  <c r="E113" i="19" s="1"/>
  <c r="D113" i="19"/>
  <c r="D113" i="19" a="1"/>
  <c r="E112" i="19" a="1"/>
  <c r="E112" i="19" s="1"/>
  <c r="D112" i="19"/>
  <c r="D112" i="19" a="1"/>
  <c r="E111" i="19" a="1"/>
  <c r="E111" i="19" s="1"/>
  <c r="D111" i="19" a="1"/>
  <c r="D111" i="19" s="1"/>
  <c r="E110" i="19" a="1"/>
  <c r="E110" i="19" s="1"/>
  <c r="D110" i="19" a="1"/>
  <c r="D110" i="19" s="1"/>
  <c r="E109" i="19" a="1"/>
  <c r="E109" i="19" s="1"/>
  <c r="D109" i="19"/>
  <c r="D109" i="19" a="1"/>
  <c r="E108" i="19" a="1"/>
  <c r="E108" i="19" s="1"/>
  <c r="D108" i="19"/>
  <c r="D108" i="19" a="1"/>
  <c r="E107" i="19" a="1"/>
  <c r="E107" i="19" s="1"/>
  <c r="D107" i="19" a="1"/>
  <c r="D107" i="19" s="1"/>
  <c r="E106" i="19"/>
  <c r="E106" i="19" a="1"/>
  <c r="D106" i="19" a="1"/>
  <c r="D106" i="19" s="1"/>
  <c r="E105" i="19"/>
  <c r="E105" i="19" a="1"/>
  <c r="D105" i="19" a="1"/>
  <c r="D105" i="19" s="1"/>
  <c r="E104" i="19"/>
  <c r="E104" i="19" a="1"/>
  <c r="D104" i="19" a="1"/>
  <c r="D104" i="19" s="1"/>
  <c r="E103" i="19"/>
  <c r="E103" i="19" a="1"/>
  <c r="D103" i="19" a="1"/>
  <c r="D103" i="19" s="1"/>
  <c r="E102" i="19"/>
  <c r="E102" i="19" a="1"/>
  <c r="D102" i="19" a="1"/>
  <c r="D102" i="19" s="1"/>
  <c r="E101" i="19"/>
  <c r="E101" i="19" a="1"/>
  <c r="D101" i="19" a="1"/>
  <c r="D101" i="19" s="1"/>
  <c r="E100" i="19"/>
  <c r="E100" i="19" a="1"/>
  <c r="D100" i="19" a="1"/>
  <c r="D100" i="19" s="1"/>
  <c r="E99" i="19"/>
  <c r="E99" i="19" a="1"/>
  <c r="D99" i="19" a="1"/>
  <c r="D99" i="19" s="1"/>
  <c r="E98" i="19"/>
  <c r="E98" i="19" a="1"/>
  <c r="D98" i="19" a="1"/>
  <c r="D98" i="19" s="1"/>
  <c r="E97" i="19"/>
  <c r="E97" i="19" a="1"/>
  <c r="D97" i="19" a="1"/>
  <c r="D97" i="19" s="1"/>
  <c r="E96" i="19"/>
  <c r="E96" i="19" a="1"/>
  <c r="D96" i="19" a="1"/>
  <c r="D96" i="19" s="1"/>
  <c r="E95" i="19"/>
  <c r="E95" i="19" a="1"/>
  <c r="D95" i="19" a="1"/>
  <c r="D95" i="19" s="1"/>
  <c r="E94" i="19"/>
  <c r="E94" i="19" a="1"/>
  <c r="D94" i="19" a="1"/>
  <c r="D94" i="19" s="1"/>
  <c r="E93" i="19" a="1"/>
  <c r="E93" i="19" s="1"/>
  <c r="D93" i="19" a="1"/>
  <c r="D93" i="19" s="1"/>
  <c r="E92" i="19" a="1"/>
  <c r="E92" i="19" s="1"/>
  <c r="D92" i="19" a="1"/>
  <c r="D92" i="19" s="1"/>
  <c r="E91" i="19" a="1"/>
  <c r="E91" i="19" s="1"/>
  <c r="D91" i="19" a="1"/>
  <c r="D91" i="19" s="1"/>
  <c r="E90" i="19" a="1"/>
  <c r="E90" i="19" s="1"/>
  <c r="D90" i="19" a="1"/>
  <c r="D90" i="19" s="1"/>
  <c r="E89" i="19" a="1"/>
  <c r="E89" i="19" s="1"/>
  <c r="D89" i="19" a="1"/>
  <c r="D89" i="19" s="1"/>
  <c r="E88" i="19" a="1"/>
  <c r="E88" i="19" s="1"/>
  <c r="D88" i="19" a="1"/>
  <c r="D88" i="19" s="1"/>
  <c r="E87" i="19" a="1"/>
  <c r="E87" i="19" s="1"/>
  <c r="D87" i="19" a="1"/>
  <c r="D87" i="19" s="1"/>
  <c r="E86" i="19" a="1"/>
  <c r="E86" i="19" s="1"/>
  <c r="D86" i="19" a="1"/>
  <c r="D86" i="19" s="1"/>
  <c r="E85" i="19" a="1"/>
  <c r="E85" i="19" s="1"/>
  <c r="D85" i="19" a="1"/>
  <c r="D85" i="19" s="1"/>
  <c r="E84" i="19" a="1"/>
  <c r="E84" i="19" s="1"/>
  <c r="D84" i="19" a="1"/>
  <c r="D84" i="19" s="1"/>
  <c r="E83" i="19" a="1"/>
  <c r="E83" i="19" s="1"/>
  <c r="D83" i="19" a="1"/>
  <c r="D83" i="19" s="1"/>
  <c r="E82" i="19" a="1"/>
  <c r="E82" i="19" s="1"/>
  <c r="D82" i="19" a="1"/>
  <c r="D82" i="19" s="1"/>
  <c r="E81" i="19" a="1"/>
  <c r="E81" i="19" s="1"/>
  <c r="D81" i="19" a="1"/>
  <c r="D81" i="19" s="1"/>
  <c r="E80" i="19" a="1"/>
  <c r="E80" i="19" s="1"/>
  <c r="D80" i="19" a="1"/>
  <c r="D80" i="19" s="1"/>
  <c r="E79" i="19" a="1"/>
  <c r="E79" i="19" s="1"/>
  <c r="D79" i="19" a="1"/>
  <c r="D79" i="19" s="1"/>
  <c r="E78" i="19" a="1"/>
  <c r="E78" i="19" s="1"/>
  <c r="D78" i="19" a="1"/>
  <c r="D78" i="19" s="1"/>
  <c r="E77" i="19" a="1"/>
  <c r="E77" i="19" s="1"/>
  <c r="D77" i="19" a="1"/>
  <c r="D77" i="19" s="1"/>
  <c r="E76" i="19" a="1"/>
  <c r="E76" i="19" s="1"/>
  <c r="D76" i="19" a="1"/>
  <c r="D76" i="19" s="1"/>
  <c r="E75" i="19" a="1"/>
  <c r="E75" i="19" s="1"/>
  <c r="D75" i="19" a="1"/>
  <c r="D75" i="19" s="1"/>
  <c r="E74" i="19" a="1"/>
  <c r="E74" i="19" s="1"/>
  <c r="D74" i="19" a="1"/>
  <c r="D74" i="19" s="1"/>
  <c r="E73" i="19" a="1"/>
  <c r="E73" i="19" s="1"/>
  <c r="D73" i="19" a="1"/>
  <c r="D73" i="19" s="1"/>
  <c r="E72" i="19" a="1"/>
  <c r="E72" i="19" s="1"/>
  <c r="D72" i="19" a="1"/>
  <c r="D72" i="19" s="1"/>
  <c r="E71" i="19" a="1"/>
  <c r="E71" i="19" s="1"/>
  <c r="D71" i="19"/>
  <c r="D71" i="19" a="1"/>
  <c r="E70" i="19" a="1"/>
  <c r="E70" i="19" s="1"/>
  <c r="D70" i="19" a="1"/>
  <c r="D70" i="19" s="1"/>
  <c r="E65" i="19" a="1"/>
  <c r="E65" i="19" s="1"/>
  <c r="D65" i="19"/>
  <c r="D65" i="19" a="1"/>
  <c r="E63" i="19" a="1"/>
  <c r="E63" i="19" s="1"/>
  <c r="D63" i="19" a="1"/>
  <c r="D63" i="19" s="1"/>
  <c r="E62" i="19" a="1"/>
  <c r="E62" i="19" s="1"/>
  <c r="D62" i="19"/>
  <c r="D62" i="19" a="1"/>
  <c r="E61" i="19" a="1"/>
  <c r="E61" i="19" s="1"/>
  <c r="D61" i="19" a="1"/>
  <c r="D61" i="19" s="1"/>
  <c r="E60" i="19" a="1"/>
  <c r="E60" i="19" s="1"/>
  <c r="D60" i="19"/>
  <c r="D60" i="19" a="1"/>
  <c r="E59" i="19" a="1"/>
  <c r="E59" i="19" s="1"/>
  <c r="D59" i="19" a="1"/>
  <c r="D59" i="19" s="1"/>
  <c r="E58" i="19" a="1"/>
  <c r="E58" i="19" s="1"/>
  <c r="D58" i="19"/>
  <c r="D58" i="19" a="1"/>
  <c r="E57" i="19" a="1"/>
  <c r="E57" i="19" s="1"/>
  <c r="D57" i="19" a="1"/>
  <c r="D57" i="19" s="1"/>
  <c r="E56" i="19" a="1"/>
  <c r="E56" i="19" s="1"/>
  <c r="D56" i="19"/>
  <c r="D56" i="19" a="1"/>
  <c r="E55" i="19" a="1"/>
  <c r="E55" i="19" s="1"/>
  <c r="D55" i="19" a="1"/>
  <c r="D55" i="19" s="1"/>
  <c r="E54" i="19" a="1"/>
  <c r="E54" i="19" s="1"/>
  <c r="D54" i="19"/>
  <c r="D54" i="19" a="1"/>
  <c r="E53" i="19" a="1"/>
  <c r="E53" i="19" s="1"/>
  <c r="D53" i="19" a="1"/>
  <c r="D53" i="19" s="1"/>
  <c r="E52" i="19" a="1"/>
  <c r="E52" i="19" s="1"/>
  <c r="D52" i="19"/>
  <c r="D52" i="19" a="1"/>
  <c r="E51" i="19" a="1"/>
  <c r="E51" i="19" s="1"/>
  <c r="D51" i="19" a="1"/>
  <c r="D51" i="19" s="1"/>
  <c r="E50" i="19" a="1"/>
  <c r="E50" i="19" s="1"/>
  <c r="D50" i="19"/>
  <c r="D50" i="19" a="1"/>
  <c r="E49" i="19" a="1"/>
  <c r="E49" i="19" s="1"/>
  <c r="D49" i="19" a="1"/>
  <c r="D49" i="19" s="1"/>
  <c r="E48" i="19" a="1"/>
  <c r="E48" i="19" s="1"/>
  <c r="D48" i="19"/>
  <c r="D48" i="19" a="1"/>
  <c r="E47" i="19" a="1"/>
  <c r="E47" i="19" s="1"/>
  <c r="D47" i="19" a="1"/>
  <c r="D47" i="19" s="1"/>
  <c r="E46" i="19" a="1"/>
  <c r="E46" i="19" s="1"/>
  <c r="D46" i="19"/>
  <c r="D46" i="19" a="1"/>
  <c r="E45" i="19" a="1"/>
  <c r="E45" i="19" s="1"/>
  <c r="D45" i="19" a="1"/>
  <c r="D45" i="19" s="1"/>
  <c r="E44" i="19" a="1"/>
  <c r="E44" i="19" s="1"/>
  <c r="D44" i="19"/>
  <c r="D44" i="19" a="1"/>
  <c r="E43" i="19" a="1"/>
  <c r="E43" i="19" s="1"/>
  <c r="D43" i="19" a="1"/>
  <c r="D43" i="19" s="1"/>
  <c r="E42" i="19" a="1"/>
  <c r="E42" i="19" s="1"/>
  <c r="D42" i="19"/>
  <c r="D42" i="19" a="1"/>
  <c r="E41" i="19" a="1"/>
  <c r="E41" i="19" s="1"/>
  <c r="D41" i="19" a="1"/>
  <c r="D41" i="19" s="1"/>
  <c r="E40" i="19" a="1"/>
  <c r="E40" i="19" s="1"/>
  <c r="D40" i="19"/>
  <c r="D40" i="19" a="1"/>
  <c r="E39" i="19" a="1"/>
  <c r="E39" i="19" s="1"/>
  <c r="D39" i="19" a="1"/>
  <c r="D39" i="19" s="1"/>
  <c r="E38" i="19" a="1"/>
  <c r="E38" i="19" s="1"/>
  <c r="D38" i="19"/>
  <c r="D38" i="19" a="1"/>
  <c r="E37" i="19" a="1"/>
  <c r="E37" i="19" s="1"/>
  <c r="D37" i="19" a="1"/>
  <c r="D37" i="19" s="1"/>
  <c r="E36" i="19" a="1"/>
  <c r="E36" i="19" s="1"/>
  <c r="D36" i="19"/>
  <c r="D36" i="19" a="1"/>
  <c r="E35" i="19" a="1"/>
  <c r="E35" i="19" s="1"/>
  <c r="D35" i="19" a="1"/>
  <c r="D35" i="19" s="1"/>
  <c r="E34" i="19" a="1"/>
  <c r="E34" i="19" s="1"/>
  <c r="D34" i="19"/>
  <c r="D34" i="19" a="1"/>
  <c r="E33" i="19" a="1"/>
  <c r="E33" i="19" s="1"/>
  <c r="D33" i="19" a="1"/>
  <c r="D33" i="19" s="1"/>
  <c r="E32" i="19" a="1"/>
  <c r="E32" i="19" s="1"/>
  <c r="D32" i="19"/>
  <c r="D32" i="19" a="1"/>
  <c r="E31" i="19" a="1"/>
  <c r="E31" i="19" s="1"/>
  <c r="D31" i="19" a="1"/>
  <c r="D31" i="19" s="1"/>
  <c r="E30" i="19" a="1"/>
  <c r="E30" i="19" s="1"/>
  <c r="D30" i="19"/>
  <c r="D30" i="19" a="1"/>
  <c r="E29" i="19" a="1"/>
  <c r="E29" i="19" s="1"/>
  <c r="D29" i="19" a="1"/>
  <c r="D29" i="19" s="1"/>
  <c r="E28" i="19" a="1"/>
  <c r="E28" i="19" s="1"/>
  <c r="D28" i="19"/>
  <c r="D28" i="19" a="1"/>
  <c r="E27" i="19" a="1"/>
  <c r="E27" i="19" s="1"/>
  <c r="D27" i="19" a="1"/>
  <c r="D27" i="19" s="1"/>
  <c r="E26" i="19" a="1"/>
  <c r="E26" i="19" s="1"/>
  <c r="D26" i="19"/>
  <c r="D26" i="19" a="1"/>
  <c r="E25" i="19" a="1"/>
  <c r="E25" i="19" s="1"/>
  <c r="D25" i="19" a="1"/>
  <c r="D25" i="19" s="1"/>
  <c r="E24" i="19" a="1"/>
  <c r="E24" i="19" s="1"/>
  <c r="D24" i="19"/>
  <c r="D24" i="19" a="1"/>
  <c r="E23" i="19" a="1"/>
  <c r="E23" i="19" s="1"/>
  <c r="D23" i="19" a="1"/>
  <c r="D23" i="19" s="1"/>
  <c r="E22" i="19" a="1"/>
  <c r="E22" i="19" s="1"/>
  <c r="D22" i="19"/>
  <c r="D22" i="19" a="1"/>
  <c r="E21" i="19" a="1"/>
  <c r="E21" i="19" s="1"/>
  <c r="D21" i="19" a="1"/>
  <c r="D21" i="19" s="1"/>
  <c r="E20" i="19" a="1"/>
  <c r="E20" i="19" s="1"/>
  <c r="D20" i="19"/>
  <c r="D20" i="19" a="1"/>
  <c r="E19" i="19" a="1"/>
  <c r="E19" i="19" s="1"/>
  <c r="D19" i="19" a="1"/>
  <c r="D19" i="19" s="1"/>
  <c r="E18" i="19" a="1"/>
  <c r="E18" i="19" s="1"/>
  <c r="D18" i="19"/>
  <c r="D18" i="19" a="1"/>
  <c r="E17" i="19" a="1"/>
  <c r="E17" i="19" s="1"/>
  <c r="D17" i="19" a="1"/>
  <c r="D17" i="19" s="1"/>
  <c r="E16" i="19" a="1"/>
  <c r="E16" i="19" s="1"/>
  <c r="D16" i="19"/>
  <c r="D16" i="19" a="1"/>
  <c r="E15" i="19" a="1"/>
  <c r="E15" i="19" s="1"/>
  <c r="D15" i="19" a="1"/>
  <c r="D15" i="19" s="1"/>
  <c r="E14" i="19" a="1"/>
  <c r="E14" i="19" s="1"/>
  <c r="D14" i="19"/>
  <c r="D14" i="19" a="1"/>
  <c r="E13" i="19" a="1"/>
  <c r="E13" i="19" s="1"/>
  <c r="D13" i="19" a="1"/>
  <c r="D13" i="19" s="1"/>
  <c r="E12" i="19" a="1"/>
  <c r="E12" i="19" s="1"/>
  <c r="D12" i="19"/>
  <c r="D12" i="19" a="1"/>
  <c r="E11" i="19" a="1"/>
  <c r="E11" i="19" s="1"/>
  <c r="D11" i="19" a="1"/>
  <c r="D11" i="19" s="1"/>
  <c r="E10" i="19" a="1"/>
  <c r="E10" i="19" s="1"/>
  <c r="D10" i="19"/>
  <c r="D10" i="19" a="1"/>
  <c r="E9" i="19" a="1"/>
  <c r="E9" i="19" s="1"/>
  <c r="D9" i="19" a="1"/>
  <c r="D9" i="19" s="1"/>
  <c r="E8" i="19" a="1"/>
  <c r="E8" i="19" s="1"/>
  <c r="D8" i="19"/>
  <c r="D8" i="19" a="1"/>
  <c r="E7" i="19" a="1"/>
  <c r="E7" i="19" s="1"/>
  <c r="D7" i="19" a="1"/>
  <c r="D7" i="19" s="1"/>
  <c r="E6" i="19" a="1"/>
  <c r="E6" i="19" s="1"/>
  <c r="D6" i="19"/>
  <c r="D6" i="19" a="1"/>
  <c r="E5" i="19" a="1"/>
  <c r="E5" i="19" s="1"/>
  <c r="D5" i="19" a="1"/>
  <c r="D5" i="19" s="1"/>
  <c r="E4" i="19" a="1"/>
  <c r="E4" i="19" s="1"/>
  <c r="D4" i="19"/>
  <c r="D4" i="19" a="1"/>
  <c r="F57" i="19" a="1"/>
  <c r="F57" i="19" s="1"/>
  <c r="G116" i="19" a="1"/>
  <c r="G116" i="19" s="1"/>
  <c r="AE137" i="19" a="1"/>
  <c r="AE137" i="19" s="1"/>
  <c r="AA137" i="19" s="1" a="1"/>
  <c r="AA137" i="19" s="1"/>
  <c r="AJ131" i="19"/>
  <c r="AJ125" i="19" s="1" a="1"/>
  <c r="AJ125" i="19" s="1"/>
  <c r="AE130" i="19" a="1"/>
  <c r="AE130" i="19" s="1"/>
  <c r="AI129" i="19" a="1"/>
  <c r="AI129" i="19" s="1"/>
  <c r="AH129" i="19" a="1"/>
  <c r="AH129" i="19" s="1"/>
  <c r="AG129" i="19" a="1"/>
  <c r="AG129" i="19" s="1"/>
  <c r="AF129" i="19" a="1"/>
  <c r="AF129" i="19" s="1"/>
  <c r="AE129" i="19" a="1"/>
  <c r="AE129" i="19" s="1"/>
  <c r="AJ128" i="19" a="1"/>
  <c r="AJ128" i="19" s="1"/>
  <c r="AI128" i="19"/>
  <c r="AI128" i="19" a="1"/>
  <c r="AH128" i="19" a="1"/>
  <c r="AH128" i="19" s="1"/>
  <c r="AG128" i="19" a="1"/>
  <c r="AG128" i="19" s="1"/>
  <c r="AF128" i="19" a="1"/>
  <c r="AF128" i="19" s="1"/>
  <c r="AE128" i="19" a="1"/>
  <c r="AE128" i="19" s="1"/>
  <c r="AJ127" i="19" a="1"/>
  <c r="AJ127" i="19" s="1"/>
  <c r="AI127" i="19" a="1"/>
  <c r="AI127" i="19" s="1"/>
  <c r="AH127" i="19" a="1"/>
  <c r="AH127" i="19" s="1"/>
  <c r="AG127" i="19"/>
  <c r="AG127" i="19" a="1"/>
  <c r="AF127" i="19" a="1"/>
  <c r="AF127" i="19" s="1"/>
  <c r="AE127" i="19" a="1"/>
  <c r="AE127" i="19" s="1"/>
  <c r="AJ126" i="19" a="1"/>
  <c r="AJ126" i="19" s="1"/>
  <c r="AI126" i="19" a="1"/>
  <c r="AI126" i="19" s="1"/>
  <c r="AH126" i="19" a="1"/>
  <c r="AH126" i="19" s="1"/>
  <c r="AG126" i="19" a="1"/>
  <c r="AG126" i="19" s="1"/>
  <c r="AF126" i="19" a="1"/>
  <c r="AF126" i="19" s="1"/>
  <c r="AE126" i="19"/>
  <c r="AE126" i="19" a="1"/>
  <c r="AI125" i="19" a="1"/>
  <c r="AI125" i="19" s="1"/>
  <c r="AH125" i="19" a="1"/>
  <c r="AH125" i="19" s="1"/>
  <c r="AG125" i="19" a="1"/>
  <c r="AG125" i="19" s="1"/>
  <c r="AF125" i="19" a="1"/>
  <c r="AF125" i="19" s="1"/>
  <c r="AE125" i="19" a="1"/>
  <c r="AE125" i="19" s="1"/>
  <c r="AJ124" i="19" a="1"/>
  <c r="AJ124" i="19" s="1"/>
  <c r="AI124" i="19"/>
  <c r="AI124" i="19" a="1"/>
  <c r="AH124" i="19" a="1"/>
  <c r="AH124" i="19" s="1"/>
  <c r="AG124" i="19" a="1"/>
  <c r="AG124" i="19" s="1"/>
  <c r="AF124" i="19" a="1"/>
  <c r="AF124" i="19" s="1"/>
  <c r="AE124" i="19"/>
  <c r="AE124" i="19" a="1"/>
  <c r="AJ123" i="19" a="1"/>
  <c r="AJ123" i="19" s="1"/>
  <c r="AI123" i="19" a="1"/>
  <c r="AI123" i="19" s="1"/>
  <c r="AH123" i="19" a="1"/>
  <c r="AH123" i="19" s="1"/>
  <c r="AG123" i="19"/>
  <c r="AG123" i="19" a="1"/>
  <c r="AF123" i="19" a="1"/>
  <c r="AF123" i="19" s="1"/>
  <c r="AE123" i="19" a="1"/>
  <c r="AE123" i="19" s="1"/>
  <c r="AJ122" i="19" a="1"/>
  <c r="AJ122" i="19" s="1"/>
  <c r="AI122" i="19"/>
  <c r="AI122" i="19" a="1"/>
  <c r="AH122" i="19" a="1"/>
  <c r="AH122" i="19" s="1"/>
  <c r="AG122" i="19" a="1"/>
  <c r="AG122" i="19" s="1"/>
  <c r="AF122" i="19" a="1"/>
  <c r="AF122" i="19" s="1"/>
  <c r="AE122" i="19"/>
  <c r="AE122" i="19" a="1"/>
  <c r="AJ121" i="19" a="1"/>
  <c r="AJ121" i="19" s="1"/>
  <c r="AI121" i="19" a="1"/>
  <c r="AI121" i="19" s="1"/>
  <c r="AH121" i="19" a="1"/>
  <c r="AH121" i="19" s="1"/>
  <c r="AG121" i="19"/>
  <c r="AG121" i="19" a="1"/>
  <c r="AF121" i="19" a="1"/>
  <c r="AF121" i="19" s="1"/>
  <c r="AE121" i="19" a="1"/>
  <c r="AE121" i="19" s="1"/>
  <c r="AJ120" i="19" a="1"/>
  <c r="AJ120" i="19" s="1"/>
  <c r="AI120" i="19"/>
  <c r="AI120" i="19" a="1"/>
  <c r="AH120" i="19" a="1"/>
  <c r="AH120" i="19" s="1"/>
  <c r="AG120" i="19" a="1"/>
  <c r="AG120" i="19" s="1"/>
  <c r="AF120" i="19" a="1"/>
  <c r="AF120" i="19" s="1"/>
  <c r="AE120" i="19"/>
  <c r="AE120" i="19" a="1"/>
  <c r="AJ119" i="19" a="1"/>
  <c r="AJ119" i="19" s="1"/>
  <c r="AI119" i="19" a="1"/>
  <c r="AI119" i="19" s="1"/>
  <c r="AH119" i="19" a="1"/>
  <c r="AH119" i="19" s="1"/>
  <c r="AG119" i="19"/>
  <c r="AG119" i="19" a="1"/>
  <c r="AF119" i="19" a="1"/>
  <c r="AF119" i="19" s="1"/>
  <c r="AE119" i="19" a="1"/>
  <c r="AE119" i="19" s="1"/>
  <c r="AJ118" i="19" a="1"/>
  <c r="AJ118" i="19" s="1"/>
  <c r="AI118" i="19"/>
  <c r="AI118" i="19" a="1"/>
  <c r="AH118" i="19" a="1"/>
  <c r="AH118" i="19" s="1"/>
  <c r="AG118" i="19" a="1"/>
  <c r="AG118" i="19" s="1"/>
  <c r="AF118" i="19" a="1"/>
  <c r="AF118" i="19" s="1"/>
  <c r="AE118" i="19"/>
  <c r="AE118" i="19" a="1"/>
  <c r="AJ117" i="19" a="1"/>
  <c r="AJ117" i="19" s="1"/>
  <c r="AI117" i="19" a="1"/>
  <c r="AI117" i="19" s="1"/>
  <c r="AH117" i="19" a="1"/>
  <c r="AH117" i="19" s="1"/>
  <c r="AG117" i="19"/>
  <c r="AG117" i="19" a="1"/>
  <c r="AF117" i="19" a="1"/>
  <c r="AF117" i="19" s="1"/>
  <c r="AE117" i="19" a="1"/>
  <c r="AE117" i="19" s="1"/>
  <c r="AJ116" i="19" a="1"/>
  <c r="AJ116" i="19" s="1"/>
  <c r="AI116" i="19"/>
  <c r="AI116" i="19" a="1"/>
  <c r="AH116" i="19" a="1"/>
  <c r="AH116" i="19" s="1"/>
  <c r="AG116" i="19" a="1"/>
  <c r="AG116" i="19" s="1"/>
  <c r="AF116" i="19" a="1"/>
  <c r="AF116" i="19" s="1"/>
  <c r="AE116" i="19"/>
  <c r="AE116" i="19" a="1"/>
  <c r="AJ115" i="19" a="1"/>
  <c r="AJ115" i="19" s="1"/>
  <c r="AI115" i="19" a="1"/>
  <c r="AI115" i="19" s="1"/>
  <c r="AH115" i="19" a="1"/>
  <c r="AH115" i="19" s="1"/>
  <c r="AG115" i="19"/>
  <c r="AG115" i="19" a="1"/>
  <c r="AF115" i="19" a="1"/>
  <c r="AF115" i="19" s="1"/>
  <c r="AE115" i="19" a="1"/>
  <c r="AE115" i="19" s="1"/>
  <c r="AJ114" i="19" a="1"/>
  <c r="AJ114" i="19" s="1"/>
  <c r="AI114" i="19"/>
  <c r="AI114" i="19" a="1"/>
  <c r="AH114" i="19" a="1"/>
  <c r="AH114" i="19" s="1"/>
  <c r="AG114" i="19" a="1"/>
  <c r="AG114" i="19" s="1"/>
  <c r="AF114" i="19" a="1"/>
  <c r="AF114" i="19" s="1"/>
  <c r="AE114" i="19"/>
  <c r="AE114" i="19" a="1"/>
  <c r="AJ113" i="19" a="1"/>
  <c r="AJ113" i="19" s="1"/>
  <c r="AI113" i="19" a="1"/>
  <c r="AI113" i="19" s="1"/>
  <c r="AH113" i="19" a="1"/>
  <c r="AH113" i="19" s="1"/>
  <c r="AG113" i="19"/>
  <c r="AG113" i="19" a="1"/>
  <c r="AF113" i="19" a="1"/>
  <c r="AF113" i="19" s="1"/>
  <c r="AE113" i="19" a="1"/>
  <c r="AE113" i="19" s="1"/>
  <c r="AJ112" i="19" a="1"/>
  <c r="AJ112" i="19" s="1"/>
  <c r="AI112" i="19"/>
  <c r="AI112" i="19" a="1"/>
  <c r="AH112" i="19" a="1"/>
  <c r="AH112" i="19" s="1"/>
  <c r="AG112" i="19" a="1"/>
  <c r="AG112" i="19" s="1"/>
  <c r="AF112" i="19" a="1"/>
  <c r="AF112" i="19" s="1"/>
  <c r="AE112" i="19"/>
  <c r="AE112" i="19" a="1"/>
  <c r="AJ111" i="19" a="1"/>
  <c r="AJ111" i="19" s="1"/>
  <c r="AI111" i="19" a="1"/>
  <c r="AI111" i="19" s="1"/>
  <c r="AH111" i="19" a="1"/>
  <c r="AH111" i="19" s="1"/>
  <c r="AG111" i="19"/>
  <c r="AG111" i="19" a="1"/>
  <c r="AF111" i="19" a="1"/>
  <c r="AF111" i="19" s="1"/>
  <c r="AE111" i="19" a="1"/>
  <c r="AE111" i="19" s="1"/>
  <c r="AJ110" i="19" a="1"/>
  <c r="AJ110" i="19" s="1"/>
  <c r="AI110" i="19"/>
  <c r="AI110" i="19" a="1"/>
  <c r="AH110" i="19" a="1"/>
  <c r="AH110" i="19" s="1"/>
  <c r="AG110" i="19" a="1"/>
  <c r="AG110" i="19" s="1"/>
  <c r="AF110" i="19" a="1"/>
  <c r="AF110" i="19" s="1"/>
  <c r="AE110" i="19"/>
  <c r="AE110" i="19" a="1"/>
  <c r="AJ109" i="19" a="1"/>
  <c r="AJ109" i="19" s="1"/>
  <c r="AI109" i="19" a="1"/>
  <c r="AI109" i="19" s="1"/>
  <c r="AH109" i="19" a="1"/>
  <c r="AH109" i="19" s="1"/>
  <c r="AG109" i="19"/>
  <c r="AG109" i="19" a="1"/>
  <c r="AF109" i="19" a="1"/>
  <c r="AF109" i="19" s="1"/>
  <c r="AE109" i="19" a="1"/>
  <c r="AE109" i="19" s="1"/>
  <c r="AJ108" i="19" a="1"/>
  <c r="AJ108" i="19" s="1"/>
  <c r="AI108" i="19"/>
  <c r="AI108" i="19" a="1"/>
  <c r="AH108" i="19" a="1"/>
  <c r="AH108" i="19" s="1"/>
  <c r="AG108" i="19" a="1"/>
  <c r="AG108" i="19" s="1"/>
  <c r="AF108" i="19" a="1"/>
  <c r="AF108" i="19" s="1"/>
  <c r="AE108" i="19"/>
  <c r="AE108" i="19" a="1"/>
  <c r="AJ107" i="19" a="1"/>
  <c r="AJ107" i="19" s="1"/>
  <c r="AI107" i="19" a="1"/>
  <c r="AI107" i="19" s="1"/>
  <c r="AH107" i="19" a="1"/>
  <c r="AH107" i="19" s="1"/>
  <c r="AG107" i="19"/>
  <c r="AG107" i="19" a="1"/>
  <c r="AF107" i="19" a="1"/>
  <c r="AF107" i="19" s="1"/>
  <c r="AE107" i="19" a="1"/>
  <c r="AE107" i="19" s="1"/>
  <c r="AJ106" i="19" a="1"/>
  <c r="AJ106" i="19" s="1"/>
  <c r="AI106" i="19"/>
  <c r="AI106" i="19" a="1"/>
  <c r="AH106" i="19" a="1"/>
  <c r="AH106" i="19" s="1"/>
  <c r="AG106" i="19" a="1"/>
  <c r="AG106" i="19" s="1"/>
  <c r="AF106" i="19" a="1"/>
  <c r="AF106" i="19" s="1"/>
  <c r="AE106" i="19"/>
  <c r="AE106" i="19" a="1"/>
  <c r="AJ105" i="19" a="1"/>
  <c r="AJ105" i="19" s="1"/>
  <c r="AI105" i="19" a="1"/>
  <c r="AI105" i="19" s="1"/>
  <c r="AH105" i="19" a="1"/>
  <c r="AH105" i="19" s="1"/>
  <c r="AG105" i="19"/>
  <c r="AG105" i="19" a="1"/>
  <c r="AF105" i="19" a="1"/>
  <c r="AF105" i="19" s="1"/>
  <c r="AE105" i="19" a="1"/>
  <c r="AE105" i="19" s="1"/>
  <c r="AJ104" i="19" a="1"/>
  <c r="AJ104" i="19" s="1"/>
  <c r="AI104" i="19"/>
  <c r="AI104" i="19" a="1"/>
  <c r="AH104" i="19" a="1"/>
  <c r="AH104" i="19" s="1"/>
  <c r="AG104" i="19" a="1"/>
  <c r="AG104" i="19" s="1"/>
  <c r="AF104" i="19" a="1"/>
  <c r="AF104" i="19" s="1"/>
  <c r="AE104" i="19"/>
  <c r="AE104" i="19" a="1"/>
  <c r="AJ103" i="19" a="1"/>
  <c r="AJ103" i="19" s="1"/>
  <c r="AI103" i="19" a="1"/>
  <c r="AI103" i="19" s="1"/>
  <c r="AH103" i="19" a="1"/>
  <c r="AH103" i="19" s="1"/>
  <c r="AG103" i="19"/>
  <c r="AG103" i="19" a="1"/>
  <c r="AF103" i="19" a="1"/>
  <c r="AF103" i="19" s="1"/>
  <c r="AE103" i="19" a="1"/>
  <c r="AE103" i="19" s="1"/>
  <c r="AJ102" i="19" a="1"/>
  <c r="AJ102" i="19" s="1"/>
  <c r="AI102" i="19"/>
  <c r="AI102" i="19" a="1"/>
  <c r="AH102" i="19"/>
  <c r="AH102" i="19" a="1"/>
  <c r="AG102" i="19"/>
  <c r="AG102" i="19" a="1"/>
  <c r="AF102" i="19"/>
  <c r="AF102" i="19" a="1"/>
  <c r="AE102" i="19"/>
  <c r="AE102" i="19" a="1"/>
  <c r="AJ101" i="19"/>
  <c r="AJ101" i="19" a="1"/>
  <c r="AI101" i="19"/>
  <c r="AI101" i="19" a="1"/>
  <c r="AH101" i="19"/>
  <c r="AH101" i="19" a="1"/>
  <c r="AG101" i="19"/>
  <c r="AG101" i="19" a="1"/>
  <c r="AF101" i="19"/>
  <c r="AF101" i="19" a="1"/>
  <c r="AE101" i="19"/>
  <c r="AE101" i="19" a="1"/>
  <c r="AJ100" i="19" a="1"/>
  <c r="AJ100" i="19" s="1"/>
  <c r="AI100" i="19"/>
  <c r="AI100" i="19" a="1"/>
  <c r="AH100" i="19"/>
  <c r="AH100" i="19" a="1"/>
  <c r="AG100" i="19"/>
  <c r="AG100" i="19" a="1"/>
  <c r="AF100" i="19"/>
  <c r="AF100" i="19" a="1"/>
  <c r="AE100" i="19"/>
  <c r="AE100" i="19" a="1"/>
  <c r="AJ99" i="19" a="1"/>
  <c r="AJ99" i="19" s="1"/>
  <c r="AI99" i="19"/>
  <c r="AI99" i="19" a="1"/>
  <c r="AH99" i="19"/>
  <c r="AH99" i="19" a="1"/>
  <c r="AG99" i="19"/>
  <c r="AG99" i="19" a="1"/>
  <c r="AF99" i="19"/>
  <c r="AF99" i="19" a="1"/>
  <c r="AE99" i="19"/>
  <c r="AE99" i="19" a="1"/>
  <c r="AJ98" i="19" a="1"/>
  <c r="AJ98" i="19" s="1"/>
  <c r="AI98" i="19"/>
  <c r="AI98" i="19" a="1"/>
  <c r="AH98" i="19"/>
  <c r="AH98" i="19" a="1"/>
  <c r="AG98" i="19"/>
  <c r="AG98" i="19" a="1"/>
  <c r="AF98" i="19"/>
  <c r="AF98" i="19" a="1"/>
  <c r="AE98" i="19"/>
  <c r="AE98" i="19" a="1"/>
  <c r="AJ97" i="19" a="1"/>
  <c r="AJ97" i="19" s="1"/>
  <c r="AI97" i="19"/>
  <c r="AI97" i="19" a="1"/>
  <c r="AH97" i="19"/>
  <c r="AH97" i="19" a="1"/>
  <c r="AG97" i="19"/>
  <c r="AG97" i="19" a="1"/>
  <c r="AF97" i="19"/>
  <c r="AF97" i="19" a="1"/>
  <c r="AE97" i="19"/>
  <c r="AE97" i="19" a="1"/>
  <c r="AJ96" i="19" a="1"/>
  <c r="AJ96" i="19" s="1"/>
  <c r="AI96" i="19"/>
  <c r="AI96" i="19" a="1"/>
  <c r="AH96" i="19"/>
  <c r="AH96" i="19" a="1"/>
  <c r="AG96" i="19"/>
  <c r="AG96" i="19" a="1"/>
  <c r="AF96" i="19"/>
  <c r="AF96" i="19" a="1"/>
  <c r="AE96" i="19"/>
  <c r="AE96" i="19" a="1"/>
  <c r="AJ95" i="19" a="1"/>
  <c r="AJ95" i="19" s="1"/>
  <c r="AI95" i="19" a="1"/>
  <c r="AI95" i="19" s="1"/>
  <c r="AH95" i="19"/>
  <c r="AH95" i="19" a="1"/>
  <c r="AG95" i="19" a="1"/>
  <c r="AG95" i="19" s="1"/>
  <c r="AF95" i="19"/>
  <c r="AF95" i="19" a="1"/>
  <c r="AE95" i="19" a="1"/>
  <c r="AE95" i="19" s="1"/>
  <c r="AJ94" i="19"/>
  <c r="AJ94" i="19" a="1"/>
  <c r="AI94" i="19" a="1"/>
  <c r="AI94" i="19" s="1"/>
  <c r="AH94" i="19"/>
  <c r="AH94" i="19" a="1"/>
  <c r="AG94" i="19" a="1"/>
  <c r="AG94" i="19" s="1"/>
  <c r="AF94" i="19"/>
  <c r="AF94" i="19" a="1"/>
  <c r="AE94" i="19" a="1"/>
  <c r="AE94" i="19" s="1"/>
  <c r="AJ93" i="19"/>
  <c r="AJ93" i="19" a="1"/>
  <c r="AI93" i="19" a="1"/>
  <c r="AI93" i="19" s="1"/>
  <c r="AH93" i="19"/>
  <c r="AH93" i="19" a="1"/>
  <c r="AG93" i="19" a="1"/>
  <c r="AG93" i="19" s="1"/>
  <c r="AF93" i="19"/>
  <c r="AF93" i="19" a="1"/>
  <c r="AE93" i="19" a="1"/>
  <c r="AE93" i="19" s="1"/>
  <c r="AJ92" i="19" a="1"/>
  <c r="AJ92" i="19" s="1"/>
  <c r="AI92" i="19" a="1"/>
  <c r="AI92" i="19" s="1"/>
  <c r="AH92" i="19"/>
  <c r="AH92" i="19" a="1"/>
  <c r="AG92" i="19" a="1"/>
  <c r="AG92" i="19" s="1"/>
  <c r="AF92" i="19"/>
  <c r="AF92" i="19" a="1"/>
  <c r="AE92" i="19" a="1"/>
  <c r="AE92" i="19" s="1"/>
  <c r="AJ91" i="19" a="1"/>
  <c r="AJ91" i="19" s="1"/>
  <c r="AI91" i="19" a="1"/>
  <c r="AI91" i="19" s="1"/>
  <c r="AH91" i="19"/>
  <c r="AH91" i="19" a="1"/>
  <c r="AG91" i="19" a="1"/>
  <c r="AG91" i="19" s="1"/>
  <c r="AF91" i="19"/>
  <c r="AF91" i="19" a="1"/>
  <c r="AE91" i="19" a="1"/>
  <c r="AE91" i="19" s="1"/>
  <c r="AJ90" i="19"/>
  <c r="AJ90" i="19" a="1"/>
  <c r="AI90" i="19" a="1"/>
  <c r="AI90" i="19" s="1"/>
  <c r="AH90" i="19"/>
  <c r="AH90" i="19" a="1"/>
  <c r="AG90" i="19" a="1"/>
  <c r="AG90" i="19" s="1"/>
  <c r="AF90" i="19"/>
  <c r="AF90" i="19" a="1"/>
  <c r="AE90" i="19" a="1"/>
  <c r="AE90" i="19" s="1"/>
  <c r="AJ89" i="19"/>
  <c r="AJ89" i="19" a="1"/>
  <c r="AI89" i="19" a="1"/>
  <c r="AI89" i="19" s="1"/>
  <c r="AH89" i="19"/>
  <c r="AH89" i="19" a="1"/>
  <c r="AG89" i="19" a="1"/>
  <c r="AG89" i="19" s="1"/>
  <c r="AF89" i="19"/>
  <c r="AF89" i="19" a="1"/>
  <c r="AE89" i="19" a="1"/>
  <c r="AE89" i="19" s="1"/>
  <c r="AJ88" i="19" a="1"/>
  <c r="AJ88" i="19" s="1"/>
  <c r="AI88" i="19" a="1"/>
  <c r="AI88" i="19" s="1"/>
  <c r="AH88" i="19"/>
  <c r="AH88" i="19" a="1"/>
  <c r="AG88" i="19" a="1"/>
  <c r="AG88" i="19" s="1"/>
  <c r="AF88" i="19"/>
  <c r="AF88" i="19" a="1"/>
  <c r="AE88" i="19" a="1"/>
  <c r="AE88" i="19" s="1"/>
  <c r="AJ87" i="19" a="1"/>
  <c r="AJ87" i="19" s="1"/>
  <c r="AI87" i="19" a="1"/>
  <c r="AI87" i="19" s="1"/>
  <c r="AH87" i="19"/>
  <c r="AH87" i="19" a="1"/>
  <c r="AG87" i="19" a="1"/>
  <c r="AG87" i="19" s="1"/>
  <c r="AF87" i="19"/>
  <c r="AF87" i="19" a="1"/>
  <c r="AE87" i="19" a="1"/>
  <c r="AE87" i="19" s="1"/>
  <c r="AJ86" i="19"/>
  <c r="AJ86" i="19" a="1"/>
  <c r="AI86" i="19" a="1"/>
  <c r="AI86" i="19" s="1"/>
  <c r="AH86" i="19"/>
  <c r="AH86" i="19" a="1"/>
  <c r="AG86" i="19" a="1"/>
  <c r="AG86" i="19" s="1"/>
  <c r="AF86" i="19"/>
  <c r="AF86" i="19" a="1"/>
  <c r="AE86" i="19" a="1"/>
  <c r="AE86" i="19" s="1"/>
  <c r="AJ85" i="19"/>
  <c r="AJ85" i="19" a="1"/>
  <c r="AI85" i="19" a="1"/>
  <c r="AI85" i="19" s="1"/>
  <c r="AH85" i="19"/>
  <c r="AH85" i="19" a="1"/>
  <c r="AG85" i="19" a="1"/>
  <c r="AG85" i="19" s="1"/>
  <c r="AF85" i="19"/>
  <c r="AF85" i="19" a="1"/>
  <c r="AE85" i="19" a="1"/>
  <c r="AE85" i="19" s="1"/>
  <c r="AJ84" i="19" a="1"/>
  <c r="AJ84" i="19" s="1"/>
  <c r="AI84" i="19" a="1"/>
  <c r="AI84" i="19" s="1"/>
  <c r="AH84" i="19"/>
  <c r="AH84" i="19" a="1"/>
  <c r="AG84" i="19" a="1"/>
  <c r="AG84" i="19" s="1"/>
  <c r="AF84" i="19"/>
  <c r="AF84" i="19" a="1"/>
  <c r="AE84" i="19" a="1"/>
  <c r="AE84" i="19" s="1"/>
  <c r="AJ83" i="19" a="1"/>
  <c r="AJ83" i="19" s="1"/>
  <c r="AI83" i="19" a="1"/>
  <c r="AI83" i="19" s="1"/>
  <c r="AH83" i="19"/>
  <c r="AH83" i="19" a="1"/>
  <c r="AG83" i="19" a="1"/>
  <c r="AG83" i="19" s="1"/>
  <c r="AF83" i="19"/>
  <c r="AF83" i="19" a="1"/>
  <c r="AE83" i="19" a="1"/>
  <c r="AE83" i="19" s="1"/>
  <c r="AJ82" i="19"/>
  <c r="AJ82" i="19" a="1"/>
  <c r="AI82" i="19" a="1"/>
  <c r="AI82" i="19" s="1"/>
  <c r="AH82" i="19"/>
  <c r="AH82" i="19" a="1"/>
  <c r="AG82" i="19" a="1"/>
  <c r="AG82" i="19" s="1"/>
  <c r="AF82" i="19"/>
  <c r="AF82" i="19" a="1"/>
  <c r="AE82" i="19" a="1"/>
  <c r="AE82" i="19" s="1"/>
  <c r="AJ81" i="19"/>
  <c r="AJ81" i="19" a="1"/>
  <c r="AI81" i="19" a="1"/>
  <c r="AI81" i="19" s="1"/>
  <c r="AH81" i="19"/>
  <c r="AH81" i="19" a="1"/>
  <c r="AG81" i="19" a="1"/>
  <c r="AG81" i="19" s="1"/>
  <c r="AF81" i="19"/>
  <c r="AF81" i="19" a="1"/>
  <c r="AE81" i="19" a="1"/>
  <c r="AE81" i="19" s="1"/>
  <c r="AJ80" i="19" a="1"/>
  <c r="AJ80" i="19" s="1"/>
  <c r="AI80" i="19" a="1"/>
  <c r="AI80" i="19" s="1"/>
  <c r="AH80" i="19"/>
  <c r="AH80" i="19" a="1"/>
  <c r="AG80" i="19" a="1"/>
  <c r="AG80" i="19" s="1"/>
  <c r="AF80" i="19"/>
  <c r="AF80" i="19" a="1"/>
  <c r="AE80" i="19" a="1"/>
  <c r="AE80" i="19" s="1"/>
  <c r="AJ79" i="19" a="1"/>
  <c r="AJ79" i="19" s="1"/>
  <c r="AI79" i="19" a="1"/>
  <c r="AI79" i="19" s="1"/>
  <c r="AH79" i="19"/>
  <c r="AH79" i="19" a="1"/>
  <c r="AG79" i="19" a="1"/>
  <c r="AG79" i="19" s="1"/>
  <c r="AF79" i="19"/>
  <c r="AF79" i="19" a="1"/>
  <c r="AE79" i="19" a="1"/>
  <c r="AE79" i="19" s="1"/>
  <c r="AJ78" i="19"/>
  <c r="AJ78" i="19" a="1"/>
  <c r="AI78" i="19" a="1"/>
  <c r="AI78" i="19" s="1"/>
  <c r="AH78" i="19"/>
  <c r="AH78" i="19" a="1"/>
  <c r="AG78" i="19" a="1"/>
  <c r="AG78" i="19" s="1"/>
  <c r="AF78" i="19"/>
  <c r="AF78" i="19" a="1"/>
  <c r="AE78" i="19" a="1"/>
  <c r="AE78" i="19" s="1"/>
  <c r="AJ77" i="19" a="1"/>
  <c r="AJ77" i="19" s="1"/>
  <c r="AI77" i="19" a="1"/>
  <c r="AI77" i="19" s="1"/>
  <c r="AH77" i="19" a="1"/>
  <c r="AH77" i="19" s="1"/>
  <c r="AG77" i="19" a="1"/>
  <c r="AG77" i="19" s="1"/>
  <c r="AF77" i="19" a="1"/>
  <c r="AF77" i="19" s="1"/>
  <c r="AE77" i="19" a="1"/>
  <c r="AE77" i="19" s="1"/>
  <c r="AJ76" i="19" a="1"/>
  <c r="AJ76" i="19" s="1"/>
  <c r="AI76" i="19" a="1"/>
  <c r="AI76" i="19" s="1"/>
  <c r="AH76" i="19" a="1"/>
  <c r="AH76" i="19" s="1"/>
  <c r="AG76" i="19" a="1"/>
  <c r="AG76" i="19" s="1"/>
  <c r="AF76" i="19" a="1"/>
  <c r="AF76" i="19" s="1"/>
  <c r="AE76" i="19" a="1"/>
  <c r="AE76" i="19" s="1"/>
  <c r="AJ75" i="19" a="1"/>
  <c r="AJ75" i="19" s="1"/>
  <c r="AI75" i="19" a="1"/>
  <c r="AI75" i="19" s="1"/>
  <c r="AH75" i="19" a="1"/>
  <c r="AH75" i="19" s="1"/>
  <c r="AG75" i="19" a="1"/>
  <c r="AG75" i="19" s="1"/>
  <c r="AF75" i="19" a="1"/>
  <c r="AF75" i="19" s="1"/>
  <c r="AE75" i="19" a="1"/>
  <c r="AE75" i="19" s="1"/>
  <c r="AJ74" i="19" a="1"/>
  <c r="AJ74" i="19" s="1"/>
  <c r="AI74" i="19" a="1"/>
  <c r="AI74" i="19" s="1"/>
  <c r="AH74" i="19" a="1"/>
  <c r="AH74" i="19" s="1"/>
  <c r="AG74" i="19" a="1"/>
  <c r="AG74" i="19" s="1"/>
  <c r="AF74" i="19" a="1"/>
  <c r="AF74" i="19" s="1"/>
  <c r="AE74" i="19" a="1"/>
  <c r="AE74" i="19" s="1"/>
  <c r="AJ73" i="19" a="1"/>
  <c r="AJ73" i="19" s="1"/>
  <c r="AI73" i="19" a="1"/>
  <c r="AI73" i="19" s="1"/>
  <c r="AH73" i="19" a="1"/>
  <c r="AH73" i="19" s="1"/>
  <c r="AG73" i="19" a="1"/>
  <c r="AG73" i="19" s="1"/>
  <c r="AF73" i="19" a="1"/>
  <c r="AF73" i="19" s="1"/>
  <c r="AE73" i="19" a="1"/>
  <c r="AE73" i="19" s="1"/>
  <c r="AJ72" i="19" a="1"/>
  <c r="AJ72" i="19" s="1"/>
  <c r="AI72" i="19" a="1"/>
  <c r="AI72" i="19" s="1"/>
  <c r="AH72" i="19" a="1"/>
  <c r="AH72" i="19" s="1"/>
  <c r="AG72" i="19" a="1"/>
  <c r="AG72" i="19" s="1"/>
  <c r="AF72" i="19" a="1"/>
  <c r="AF72" i="19" s="1"/>
  <c r="AE72" i="19" a="1"/>
  <c r="AE72" i="19" s="1"/>
  <c r="AJ71" i="19" a="1"/>
  <c r="AJ71" i="19" s="1"/>
  <c r="AI71" i="19" a="1"/>
  <c r="AI71" i="19" s="1"/>
  <c r="AH71" i="19" a="1"/>
  <c r="AH71" i="19" s="1"/>
  <c r="AG71" i="19" a="1"/>
  <c r="AG71" i="19" s="1"/>
  <c r="AF71" i="19" a="1"/>
  <c r="AF71" i="19" s="1"/>
  <c r="AE71" i="19" a="1"/>
  <c r="AE71" i="19" s="1"/>
  <c r="AJ70" i="19"/>
  <c r="AJ70" i="19" a="1"/>
  <c r="AI70" i="19" a="1"/>
  <c r="AI70" i="19" s="1"/>
  <c r="AH70" i="19" a="1"/>
  <c r="AH70" i="19" s="1"/>
  <c r="AG70" i="19" a="1"/>
  <c r="AG70" i="19" s="1"/>
  <c r="AF70" i="19" a="1"/>
  <c r="AF70" i="19" s="1"/>
  <c r="AE70" i="19" a="1"/>
  <c r="AE70" i="19" s="1"/>
  <c r="AE5" i="19" a="1"/>
  <c r="AE5" i="19" s="1"/>
  <c r="AE4" i="19" a="1"/>
  <c r="AE4" i="19" s="1"/>
  <c r="AA4" i="19" s="1" a="1"/>
  <c r="AA4" i="19" s="1"/>
  <c r="AC201" i="19"/>
  <c r="AC200" i="19"/>
  <c r="AC133" i="19"/>
  <c r="AD198" i="19" a="1"/>
  <c r="AD198" i="19" s="1"/>
  <c r="AC198" i="19" a="1"/>
  <c r="AC198" i="19" s="1"/>
  <c r="AD196" i="19" a="1"/>
  <c r="AD196" i="19" s="1"/>
  <c r="AC196" i="19" a="1"/>
  <c r="AC196" i="19" s="1"/>
  <c r="AD195" i="19" a="1"/>
  <c r="AD195" i="19" s="1"/>
  <c r="AC195" i="19" a="1"/>
  <c r="AC195" i="19" s="1"/>
  <c r="AD194" i="19" a="1"/>
  <c r="AD194" i="19" s="1"/>
  <c r="AC194" i="19" a="1"/>
  <c r="AC194" i="19" s="1"/>
  <c r="AD193" i="19" a="1"/>
  <c r="AD193" i="19" s="1"/>
  <c r="AC193" i="19" a="1"/>
  <c r="AC193" i="19" s="1"/>
  <c r="AD192" i="19" a="1"/>
  <c r="AD192" i="19" s="1"/>
  <c r="AC192" i="19" a="1"/>
  <c r="AC192" i="19" s="1"/>
  <c r="AD191" i="19" a="1"/>
  <c r="AD191" i="19" s="1"/>
  <c r="AC191" i="19" a="1"/>
  <c r="AC191" i="19" s="1"/>
  <c r="AD190" i="19" a="1"/>
  <c r="AD190" i="19" s="1"/>
  <c r="AC190" i="19" a="1"/>
  <c r="AC190" i="19" s="1"/>
  <c r="AD189" i="19" a="1"/>
  <c r="AD189" i="19" s="1"/>
  <c r="AC189" i="19" a="1"/>
  <c r="AC189" i="19" s="1"/>
  <c r="AD188" i="19" a="1"/>
  <c r="AD188" i="19" s="1"/>
  <c r="AC188" i="19" a="1"/>
  <c r="AC188" i="19" s="1"/>
  <c r="AD187" i="19" a="1"/>
  <c r="AD187" i="19" s="1"/>
  <c r="AC187" i="19" a="1"/>
  <c r="AC187" i="19" s="1"/>
  <c r="AD186" i="19" a="1"/>
  <c r="AD186" i="19" s="1"/>
  <c r="AC186" i="19" a="1"/>
  <c r="AC186" i="19" s="1"/>
  <c r="AD185" i="19" a="1"/>
  <c r="AD185" i="19" s="1"/>
  <c r="AC185" i="19" a="1"/>
  <c r="AC185" i="19" s="1"/>
  <c r="AD184" i="19" a="1"/>
  <c r="AD184" i="19" s="1"/>
  <c r="AC184" i="19" a="1"/>
  <c r="AC184" i="19" s="1"/>
  <c r="AD183" i="19" a="1"/>
  <c r="AD183" i="19" s="1"/>
  <c r="AC183" i="19" a="1"/>
  <c r="AC183" i="19" s="1"/>
  <c r="AD182" i="19" a="1"/>
  <c r="AD182" i="19" s="1"/>
  <c r="AC182" i="19" a="1"/>
  <c r="AC182" i="19" s="1"/>
  <c r="AD181" i="19" a="1"/>
  <c r="AD181" i="19" s="1"/>
  <c r="AC181" i="19" a="1"/>
  <c r="AC181" i="19" s="1"/>
  <c r="AD180" i="19" a="1"/>
  <c r="AD180" i="19" s="1"/>
  <c r="AC180" i="19" a="1"/>
  <c r="AC180" i="19" s="1"/>
  <c r="AD179" i="19" a="1"/>
  <c r="AD179" i="19" s="1"/>
  <c r="AC179" i="19" a="1"/>
  <c r="AC179" i="19" s="1"/>
  <c r="AD178" i="19" a="1"/>
  <c r="AD178" i="19" s="1"/>
  <c r="AC178" i="19" a="1"/>
  <c r="AC178" i="19" s="1"/>
  <c r="AD177" i="19" a="1"/>
  <c r="AD177" i="19" s="1"/>
  <c r="AC177" i="19" a="1"/>
  <c r="AC177" i="19" s="1"/>
  <c r="AD176" i="19" a="1"/>
  <c r="AD176" i="19" s="1"/>
  <c r="AC176" i="19" a="1"/>
  <c r="AC176" i="19" s="1"/>
  <c r="AD175" i="19" a="1"/>
  <c r="AD175" i="19" s="1"/>
  <c r="AC175" i="19" a="1"/>
  <c r="AC175" i="19" s="1"/>
  <c r="AD174" i="19" a="1"/>
  <c r="AD174" i="19" s="1"/>
  <c r="AC174" i="19" a="1"/>
  <c r="AC174" i="19" s="1"/>
  <c r="AD173" i="19" a="1"/>
  <c r="AD173" i="19" s="1"/>
  <c r="AC173" i="19" a="1"/>
  <c r="AC173" i="19" s="1"/>
  <c r="AD172" i="19" a="1"/>
  <c r="AD172" i="19" s="1"/>
  <c r="AC172" i="19" a="1"/>
  <c r="AC172" i="19" s="1"/>
  <c r="AD171" i="19" a="1"/>
  <c r="AD171" i="19" s="1"/>
  <c r="AC171" i="19" a="1"/>
  <c r="AC171" i="19" s="1"/>
  <c r="AD170" i="19" a="1"/>
  <c r="AD170" i="19" s="1"/>
  <c r="AC170" i="19" a="1"/>
  <c r="AC170" i="19" s="1"/>
  <c r="AD169" i="19" a="1"/>
  <c r="AD169" i="19" s="1"/>
  <c r="AC169" i="19" a="1"/>
  <c r="AC169" i="19" s="1"/>
  <c r="AD168" i="19" a="1"/>
  <c r="AD168" i="19" s="1"/>
  <c r="AC168" i="19" a="1"/>
  <c r="AC168" i="19" s="1"/>
  <c r="AD167" i="19" a="1"/>
  <c r="AD167" i="19" s="1"/>
  <c r="AC167" i="19" a="1"/>
  <c r="AC167" i="19" s="1"/>
  <c r="AD166" i="19" a="1"/>
  <c r="AD166" i="19" s="1"/>
  <c r="AC166" i="19" a="1"/>
  <c r="AC166" i="19" s="1"/>
  <c r="AD165" i="19" a="1"/>
  <c r="AD165" i="19" s="1"/>
  <c r="AC165" i="19" a="1"/>
  <c r="AC165" i="19" s="1"/>
  <c r="AD164" i="19" a="1"/>
  <c r="AD164" i="19" s="1"/>
  <c r="AC164" i="19" a="1"/>
  <c r="AC164" i="19" s="1"/>
  <c r="AD163" i="19" a="1"/>
  <c r="AD163" i="19" s="1"/>
  <c r="AC163" i="19" a="1"/>
  <c r="AC163" i="19" s="1"/>
  <c r="AD162" i="19" a="1"/>
  <c r="AD162" i="19" s="1"/>
  <c r="AC162" i="19" a="1"/>
  <c r="AC162" i="19" s="1"/>
  <c r="AD161" i="19" a="1"/>
  <c r="AD161" i="19" s="1"/>
  <c r="AC161" i="19" a="1"/>
  <c r="AC161" i="19" s="1"/>
  <c r="AD160" i="19" a="1"/>
  <c r="AD160" i="19" s="1"/>
  <c r="AC160" i="19" a="1"/>
  <c r="AC160" i="19" s="1"/>
  <c r="AD159" i="19" a="1"/>
  <c r="AD159" i="19" s="1"/>
  <c r="AC159" i="19" a="1"/>
  <c r="AC159" i="19" s="1"/>
  <c r="AD158" i="19" a="1"/>
  <c r="AD158" i="19" s="1"/>
  <c r="AC158" i="19" a="1"/>
  <c r="AC158" i="19" s="1"/>
  <c r="AD157" i="19" a="1"/>
  <c r="AD157" i="19" s="1"/>
  <c r="AC157" i="19" a="1"/>
  <c r="AC157" i="19" s="1"/>
  <c r="AD156" i="19" a="1"/>
  <c r="AD156" i="19" s="1"/>
  <c r="AC156" i="19" a="1"/>
  <c r="AC156" i="19" s="1"/>
  <c r="AD155" i="19" a="1"/>
  <c r="AD155" i="19" s="1"/>
  <c r="AC155" i="19" a="1"/>
  <c r="AC155" i="19" s="1"/>
  <c r="AD154" i="19" a="1"/>
  <c r="AD154" i="19" s="1"/>
  <c r="AC154" i="19" a="1"/>
  <c r="AC154" i="19" s="1"/>
  <c r="AD153" i="19" a="1"/>
  <c r="AD153" i="19" s="1"/>
  <c r="AC153" i="19" a="1"/>
  <c r="AC153" i="19" s="1"/>
  <c r="AD152" i="19" a="1"/>
  <c r="AD152" i="19" s="1"/>
  <c r="AC152" i="19" a="1"/>
  <c r="AC152" i="19" s="1"/>
  <c r="AD151" i="19" a="1"/>
  <c r="AD151" i="19" s="1"/>
  <c r="AC151" i="19" a="1"/>
  <c r="AC151" i="19" s="1"/>
  <c r="AD150" i="19" a="1"/>
  <c r="AD150" i="19" s="1"/>
  <c r="AC150" i="19" a="1"/>
  <c r="AC150" i="19" s="1"/>
  <c r="AD149" i="19" a="1"/>
  <c r="AD149" i="19" s="1"/>
  <c r="AC149" i="19" a="1"/>
  <c r="AC149" i="19" s="1"/>
  <c r="AD148" i="19" a="1"/>
  <c r="AD148" i="19" s="1"/>
  <c r="AC148" i="19" a="1"/>
  <c r="AC148" i="19" s="1"/>
  <c r="AD147" i="19" a="1"/>
  <c r="AD147" i="19" s="1"/>
  <c r="AC147" i="19" a="1"/>
  <c r="AC147" i="19" s="1"/>
  <c r="AD146" i="19" a="1"/>
  <c r="AD146" i="19" s="1"/>
  <c r="AC146" i="19" a="1"/>
  <c r="AC146" i="19" s="1"/>
  <c r="AD145" i="19" a="1"/>
  <c r="AD145" i="19" s="1"/>
  <c r="AC145" i="19" a="1"/>
  <c r="AC145" i="19" s="1"/>
  <c r="AD144" i="19" a="1"/>
  <c r="AD144" i="19" s="1"/>
  <c r="AC144" i="19" a="1"/>
  <c r="AC144" i="19" s="1"/>
  <c r="AD143" i="19" a="1"/>
  <c r="AD143" i="19" s="1"/>
  <c r="AC143" i="19" a="1"/>
  <c r="AC143" i="19" s="1"/>
  <c r="AD142" i="19" a="1"/>
  <c r="AD142" i="19" s="1"/>
  <c r="AC142" i="19" a="1"/>
  <c r="AC142" i="19" s="1"/>
  <c r="AD141" i="19" a="1"/>
  <c r="AD141" i="19" s="1"/>
  <c r="AC141" i="19" a="1"/>
  <c r="AC141" i="19" s="1"/>
  <c r="AD140" i="19" a="1"/>
  <c r="AD140" i="19" s="1"/>
  <c r="AC140" i="19" a="1"/>
  <c r="AC140" i="19" s="1"/>
  <c r="AD139" i="19" a="1"/>
  <c r="AD139" i="19" s="1"/>
  <c r="AC139" i="19" a="1"/>
  <c r="AC139" i="19" s="1"/>
  <c r="AD138" i="19" a="1"/>
  <c r="AD138" i="19" s="1"/>
  <c r="AC138" i="19" a="1"/>
  <c r="AC138" i="19" s="1"/>
  <c r="AD137" i="19" a="1"/>
  <c r="AD137" i="19" s="1"/>
  <c r="AC137" i="19" a="1"/>
  <c r="AC137" i="19" s="1"/>
  <c r="AD133" i="19"/>
  <c r="AD131" i="19"/>
  <c r="AD131" i="19" a="1"/>
  <c r="AC131" i="19"/>
  <c r="AC131" i="19" a="1"/>
  <c r="AD129" i="19"/>
  <c r="AD129" i="19" a="1"/>
  <c r="AC129" i="19"/>
  <c r="AC129" i="19" a="1"/>
  <c r="AD128" i="19"/>
  <c r="AD128" i="19" a="1"/>
  <c r="AC128" i="19"/>
  <c r="AC128" i="19" a="1"/>
  <c r="AD127" i="19"/>
  <c r="AD127" i="19" a="1"/>
  <c r="AC127" i="19"/>
  <c r="AC127" i="19" a="1"/>
  <c r="AD126" i="19"/>
  <c r="AD126" i="19" a="1"/>
  <c r="AC126" i="19"/>
  <c r="AC126" i="19" a="1"/>
  <c r="AD125" i="19"/>
  <c r="AD125" i="19" a="1"/>
  <c r="AC125" i="19"/>
  <c r="AC125" i="19" a="1"/>
  <c r="AD124" i="19"/>
  <c r="AD124" i="19" a="1"/>
  <c r="AC124" i="19"/>
  <c r="AC124" i="19" a="1"/>
  <c r="AD123" i="19"/>
  <c r="AD123" i="19" a="1"/>
  <c r="AC123" i="19"/>
  <c r="AC123" i="19" a="1"/>
  <c r="AD122" i="19"/>
  <c r="AD122" i="19" a="1"/>
  <c r="AC122" i="19"/>
  <c r="AC122" i="19" a="1"/>
  <c r="AD121" i="19"/>
  <c r="AD121" i="19" a="1"/>
  <c r="AC121" i="19"/>
  <c r="AC121" i="19" a="1"/>
  <c r="AD120" i="19"/>
  <c r="AD120" i="19" a="1"/>
  <c r="AC120" i="19"/>
  <c r="AC120" i="19" a="1"/>
  <c r="AD119" i="19"/>
  <c r="AD119" i="19" a="1"/>
  <c r="AC119" i="19"/>
  <c r="AC119" i="19" a="1"/>
  <c r="AD118" i="19"/>
  <c r="AD118" i="19" a="1"/>
  <c r="AC118" i="19"/>
  <c r="AC118" i="19" a="1"/>
  <c r="AD117" i="19"/>
  <c r="AD117" i="19" a="1"/>
  <c r="AC117" i="19"/>
  <c r="AC117" i="19" a="1"/>
  <c r="AD116" i="19"/>
  <c r="AD116" i="19" a="1"/>
  <c r="AC116" i="19"/>
  <c r="AC116" i="19" a="1"/>
  <c r="AD115" i="19"/>
  <c r="AD115" i="19" a="1"/>
  <c r="AC115" i="19"/>
  <c r="AC115" i="19" a="1"/>
  <c r="AD114" i="19"/>
  <c r="AD114" i="19" a="1"/>
  <c r="AC114" i="19"/>
  <c r="AC114" i="19" a="1"/>
  <c r="AD113" i="19"/>
  <c r="AD113" i="19" a="1"/>
  <c r="AC113" i="19"/>
  <c r="AC113" i="19" a="1"/>
  <c r="AD112" i="19"/>
  <c r="AD112" i="19" a="1"/>
  <c r="AC112" i="19"/>
  <c r="AC112" i="19" a="1"/>
  <c r="AD111" i="19"/>
  <c r="AD111" i="19" a="1"/>
  <c r="AC111" i="19"/>
  <c r="AC111" i="19" a="1"/>
  <c r="AD110" i="19"/>
  <c r="AD110" i="19" a="1"/>
  <c r="AC110" i="19"/>
  <c r="AC110" i="19" a="1"/>
  <c r="AD109" i="19"/>
  <c r="AD109" i="19" a="1"/>
  <c r="AC109" i="19"/>
  <c r="AC109" i="19" a="1"/>
  <c r="AD108" i="19"/>
  <c r="AD108" i="19" a="1"/>
  <c r="AC108" i="19"/>
  <c r="AC108" i="19" a="1"/>
  <c r="AD107" i="19"/>
  <c r="AD107" i="19" a="1"/>
  <c r="AC107" i="19"/>
  <c r="AC107" i="19" a="1"/>
  <c r="AD106" i="19"/>
  <c r="AD106" i="19" a="1"/>
  <c r="AC106" i="19"/>
  <c r="AC106" i="19" a="1"/>
  <c r="AD105" i="19"/>
  <c r="AD105" i="19" a="1"/>
  <c r="AC105" i="19"/>
  <c r="AC105" i="19" a="1"/>
  <c r="AD104" i="19"/>
  <c r="AD104" i="19" a="1"/>
  <c r="AC104" i="19"/>
  <c r="AC104" i="19" a="1"/>
  <c r="AD103" i="19"/>
  <c r="AD103" i="19" a="1"/>
  <c r="AC103" i="19"/>
  <c r="AC103" i="19" a="1"/>
  <c r="AD102" i="19"/>
  <c r="AD102" i="19" a="1"/>
  <c r="AC102" i="19"/>
  <c r="AC102" i="19" a="1"/>
  <c r="AD101" i="19"/>
  <c r="AD101" i="19" a="1"/>
  <c r="AC101" i="19"/>
  <c r="AC101" i="19" a="1"/>
  <c r="AD100" i="19"/>
  <c r="AD100" i="19" a="1"/>
  <c r="AC100" i="19"/>
  <c r="AC100" i="19" a="1"/>
  <c r="AD99" i="19"/>
  <c r="AD99" i="19" a="1"/>
  <c r="AC99" i="19"/>
  <c r="AC99" i="19" a="1"/>
  <c r="AD98" i="19"/>
  <c r="AD98" i="19" a="1"/>
  <c r="AC98" i="19"/>
  <c r="AC98" i="19" a="1"/>
  <c r="AD97" i="19"/>
  <c r="AD97" i="19" a="1"/>
  <c r="AC97" i="19"/>
  <c r="AC97" i="19" a="1"/>
  <c r="AD96" i="19"/>
  <c r="AD96" i="19" a="1"/>
  <c r="AC96" i="19"/>
  <c r="AC96" i="19" a="1"/>
  <c r="AD95" i="19"/>
  <c r="AD95" i="19" a="1"/>
  <c r="AC95" i="19"/>
  <c r="AC95" i="19" a="1"/>
  <c r="AD94" i="19"/>
  <c r="AD94" i="19" a="1"/>
  <c r="AC94" i="19"/>
  <c r="AC94" i="19" a="1"/>
  <c r="AD93" i="19"/>
  <c r="AD93" i="19" a="1"/>
  <c r="AC93" i="19"/>
  <c r="AC93" i="19" a="1"/>
  <c r="AD92" i="19"/>
  <c r="AD92" i="19" a="1"/>
  <c r="AC92" i="19"/>
  <c r="AC92" i="19" a="1"/>
  <c r="AD91" i="19"/>
  <c r="AD91" i="19" a="1"/>
  <c r="AC91" i="19"/>
  <c r="AC91" i="19" a="1"/>
  <c r="AD90" i="19"/>
  <c r="AD90" i="19" a="1"/>
  <c r="AC90" i="19"/>
  <c r="AC90" i="19" a="1"/>
  <c r="AD89" i="19"/>
  <c r="AD89" i="19" a="1"/>
  <c r="AC89" i="19"/>
  <c r="AC89" i="19" a="1"/>
  <c r="AD88" i="19"/>
  <c r="AD88" i="19" a="1"/>
  <c r="AC88" i="19"/>
  <c r="AC88" i="19" a="1"/>
  <c r="AD87" i="19"/>
  <c r="AD87" i="19" a="1"/>
  <c r="AC87" i="19"/>
  <c r="AC87" i="19" a="1"/>
  <c r="AD86" i="19"/>
  <c r="AD86" i="19" a="1"/>
  <c r="AC86" i="19"/>
  <c r="AC86" i="19" a="1"/>
  <c r="AD85" i="19"/>
  <c r="AD85" i="19" a="1"/>
  <c r="AC85" i="19"/>
  <c r="AC85" i="19" a="1"/>
  <c r="AD84" i="19"/>
  <c r="AD84" i="19" a="1"/>
  <c r="AC84" i="19"/>
  <c r="AC84" i="19" a="1"/>
  <c r="AD83" i="19"/>
  <c r="AD83" i="19" a="1"/>
  <c r="AC83" i="19"/>
  <c r="AC83" i="19" a="1"/>
  <c r="AD82" i="19"/>
  <c r="AD82" i="19" a="1"/>
  <c r="AC82" i="19"/>
  <c r="AC82" i="19" a="1"/>
  <c r="AD81" i="19"/>
  <c r="AD81" i="19" a="1"/>
  <c r="AC81" i="19"/>
  <c r="AC81" i="19" a="1"/>
  <c r="AD80" i="19"/>
  <c r="AD80" i="19" a="1"/>
  <c r="AC80" i="19"/>
  <c r="AC80" i="19" a="1"/>
  <c r="AD79" i="19"/>
  <c r="AD79" i="19" a="1"/>
  <c r="AC79" i="19"/>
  <c r="AC79" i="19" a="1"/>
  <c r="AD78" i="19"/>
  <c r="AD78" i="19" a="1"/>
  <c r="AC78" i="19"/>
  <c r="AC78" i="19" a="1"/>
  <c r="AD77" i="19"/>
  <c r="AD77" i="19" a="1"/>
  <c r="AC77" i="19"/>
  <c r="AC77" i="19" a="1"/>
  <c r="AD76" i="19"/>
  <c r="AD76" i="19" a="1"/>
  <c r="AC76" i="19"/>
  <c r="AC76" i="19" a="1"/>
  <c r="AD75" i="19"/>
  <c r="AD75" i="19" a="1"/>
  <c r="AC75" i="19"/>
  <c r="AC75" i="19" a="1"/>
  <c r="AD74" i="19"/>
  <c r="AD74" i="19" a="1"/>
  <c r="AC74" i="19"/>
  <c r="AC74" i="19" a="1"/>
  <c r="AD73" i="19"/>
  <c r="AD73" i="19" a="1"/>
  <c r="AC73" i="19"/>
  <c r="AC73" i="19" a="1"/>
  <c r="AD72" i="19"/>
  <c r="AD72" i="19" a="1"/>
  <c r="AC72" i="19"/>
  <c r="AC72" i="19" a="1"/>
  <c r="AD71" i="19"/>
  <c r="AD71" i="19" a="1"/>
  <c r="AC71" i="19"/>
  <c r="AC71" i="19" a="1"/>
  <c r="AD70" i="19"/>
  <c r="AD70" i="19" a="1"/>
  <c r="AC70" i="19"/>
  <c r="AC70" i="19" a="1"/>
  <c r="AD65" i="19"/>
  <c r="AD65" i="19" a="1"/>
  <c r="AC65" i="19"/>
  <c r="AC65" i="19" a="1"/>
  <c r="AD63" i="19"/>
  <c r="AD63" i="19" a="1"/>
  <c r="AC63" i="19"/>
  <c r="AC63" i="19" a="1"/>
  <c r="AD62" i="19"/>
  <c r="AD62" i="19" a="1"/>
  <c r="AC62" i="19"/>
  <c r="AC62" i="19" a="1"/>
  <c r="AD61" i="19"/>
  <c r="AD61" i="19" a="1"/>
  <c r="AC61" i="19"/>
  <c r="AC61" i="19" a="1"/>
  <c r="AD60" i="19"/>
  <c r="AD60" i="19" a="1"/>
  <c r="AC60" i="19"/>
  <c r="AC60" i="19" a="1"/>
  <c r="AD59" i="19"/>
  <c r="AD59" i="19" a="1"/>
  <c r="AC59" i="19"/>
  <c r="AC59" i="19" a="1"/>
  <c r="AD58" i="19" a="1"/>
  <c r="AD58" i="19" s="1"/>
  <c r="AC58" i="19"/>
  <c r="AC58" i="19" a="1"/>
  <c r="AD57" i="19" a="1"/>
  <c r="AD57" i="19" s="1"/>
  <c r="AC57" i="19"/>
  <c r="AC57" i="19" a="1"/>
  <c r="AD56" i="19" a="1"/>
  <c r="AD56" i="19" s="1"/>
  <c r="AC56" i="19"/>
  <c r="AC56" i="19" a="1"/>
  <c r="AD55" i="19" a="1"/>
  <c r="AD55" i="19" s="1"/>
  <c r="AC55" i="19"/>
  <c r="AC55" i="19" a="1"/>
  <c r="AD54" i="19" a="1"/>
  <c r="AD54" i="19" s="1"/>
  <c r="AC54" i="19"/>
  <c r="AC54" i="19" a="1"/>
  <c r="AD53" i="19" a="1"/>
  <c r="AD53" i="19" s="1"/>
  <c r="AC53" i="19"/>
  <c r="AC53" i="19" a="1"/>
  <c r="AD52" i="19" a="1"/>
  <c r="AD52" i="19" s="1"/>
  <c r="AC52" i="19"/>
  <c r="AC52" i="19" a="1"/>
  <c r="AD51" i="19" a="1"/>
  <c r="AD51" i="19" s="1"/>
  <c r="AC51" i="19"/>
  <c r="AC51" i="19" a="1"/>
  <c r="AD50" i="19" a="1"/>
  <c r="AD50" i="19" s="1"/>
  <c r="AC50" i="19"/>
  <c r="AC50" i="19" a="1"/>
  <c r="AD49" i="19" a="1"/>
  <c r="AD49" i="19" s="1"/>
  <c r="AC49" i="19"/>
  <c r="AC49" i="19" a="1"/>
  <c r="AD48" i="19" a="1"/>
  <c r="AD48" i="19" s="1"/>
  <c r="AC48" i="19"/>
  <c r="AC48" i="19" a="1"/>
  <c r="AD47" i="19" a="1"/>
  <c r="AD47" i="19" s="1"/>
  <c r="AC47" i="19"/>
  <c r="AC47" i="19" a="1"/>
  <c r="AD46" i="19" a="1"/>
  <c r="AD46" i="19" s="1"/>
  <c r="AC46" i="19"/>
  <c r="AC46" i="19" a="1"/>
  <c r="AD45" i="19" a="1"/>
  <c r="AD45" i="19" s="1"/>
  <c r="AC45" i="19"/>
  <c r="AC45" i="19" a="1"/>
  <c r="AD44" i="19" a="1"/>
  <c r="AD44" i="19" s="1"/>
  <c r="AC44" i="19"/>
  <c r="AC44" i="19" a="1"/>
  <c r="AD43" i="19" a="1"/>
  <c r="AD43" i="19" s="1"/>
  <c r="AC43" i="19"/>
  <c r="AC43" i="19" a="1"/>
  <c r="AD42" i="19" a="1"/>
  <c r="AD42" i="19" s="1"/>
  <c r="AC42" i="19"/>
  <c r="AC42" i="19" a="1"/>
  <c r="AD41" i="19" a="1"/>
  <c r="AD41" i="19" s="1"/>
  <c r="AC41" i="19"/>
  <c r="AC41" i="19" a="1"/>
  <c r="AD40" i="19" a="1"/>
  <c r="AD40" i="19" s="1"/>
  <c r="AC40" i="19"/>
  <c r="AC40" i="19" a="1"/>
  <c r="AD39" i="19" a="1"/>
  <c r="AD39" i="19" s="1"/>
  <c r="AC39" i="19"/>
  <c r="AC39" i="19" a="1"/>
  <c r="AD38" i="19" a="1"/>
  <c r="AD38" i="19" s="1"/>
  <c r="AC38" i="19"/>
  <c r="AC38" i="19" a="1"/>
  <c r="AD37" i="19" a="1"/>
  <c r="AD37" i="19" s="1"/>
  <c r="AC37" i="19"/>
  <c r="AC37" i="19" a="1"/>
  <c r="AD36" i="19" a="1"/>
  <c r="AD36" i="19" s="1"/>
  <c r="AC36" i="19"/>
  <c r="AC36" i="19" a="1"/>
  <c r="AD35" i="19" a="1"/>
  <c r="AD35" i="19" s="1"/>
  <c r="AC35" i="19"/>
  <c r="AC35" i="19" a="1"/>
  <c r="AD34" i="19" a="1"/>
  <c r="AD34" i="19" s="1"/>
  <c r="AC34" i="19"/>
  <c r="AC34" i="19" a="1"/>
  <c r="AD33" i="19" a="1"/>
  <c r="AD33" i="19" s="1"/>
  <c r="AC33" i="19"/>
  <c r="AC33" i="19" a="1"/>
  <c r="AD32" i="19" a="1"/>
  <c r="AD32" i="19" s="1"/>
  <c r="AC32" i="19"/>
  <c r="AC32" i="19" a="1"/>
  <c r="AD31" i="19" a="1"/>
  <c r="AD31" i="19" s="1"/>
  <c r="AC31" i="19"/>
  <c r="AC31" i="19" a="1"/>
  <c r="AD30" i="19" a="1"/>
  <c r="AD30" i="19" s="1"/>
  <c r="AC30" i="19"/>
  <c r="AC30" i="19" a="1"/>
  <c r="AD29" i="19" a="1"/>
  <c r="AD29" i="19" s="1"/>
  <c r="AC29" i="19"/>
  <c r="AC29" i="19" a="1"/>
  <c r="AD28" i="19" a="1"/>
  <c r="AD28" i="19" s="1"/>
  <c r="AC28" i="19"/>
  <c r="AC28" i="19" a="1"/>
  <c r="AD27" i="19" a="1"/>
  <c r="AD27" i="19" s="1"/>
  <c r="AC27" i="19"/>
  <c r="AC27" i="19" a="1"/>
  <c r="AD26" i="19" a="1"/>
  <c r="AD26" i="19" s="1"/>
  <c r="AC26" i="19"/>
  <c r="AC26" i="19" a="1"/>
  <c r="AD25" i="19" a="1"/>
  <c r="AD25" i="19" s="1"/>
  <c r="AC25" i="19"/>
  <c r="AC25" i="19" a="1"/>
  <c r="AD24" i="19" a="1"/>
  <c r="AD24" i="19" s="1"/>
  <c r="AC24" i="19"/>
  <c r="AC24" i="19" a="1"/>
  <c r="AD23" i="19" a="1"/>
  <c r="AD23" i="19" s="1"/>
  <c r="AC23" i="19"/>
  <c r="AC23" i="19" a="1"/>
  <c r="AD22" i="19" a="1"/>
  <c r="AD22" i="19" s="1"/>
  <c r="AC22" i="19"/>
  <c r="AC22" i="19" a="1"/>
  <c r="AD21" i="19" a="1"/>
  <c r="AD21" i="19" s="1"/>
  <c r="AC21" i="19"/>
  <c r="AC21" i="19" a="1"/>
  <c r="AD20" i="19" a="1"/>
  <c r="AD20" i="19" s="1"/>
  <c r="AC20" i="19"/>
  <c r="AC20" i="19" a="1"/>
  <c r="AD19" i="19" a="1"/>
  <c r="AD19" i="19" s="1"/>
  <c r="AC19" i="19"/>
  <c r="AC19" i="19" a="1"/>
  <c r="AD18" i="19" a="1"/>
  <c r="AD18" i="19" s="1"/>
  <c r="AC18" i="19"/>
  <c r="AC18" i="19" a="1"/>
  <c r="AD17" i="19" a="1"/>
  <c r="AD17" i="19" s="1"/>
  <c r="AC17" i="19"/>
  <c r="AC17" i="19" a="1"/>
  <c r="AD16" i="19" a="1"/>
  <c r="AD16" i="19" s="1"/>
  <c r="AC16" i="19"/>
  <c r="AC16" i="19" a="1"/>
  <c r="AD15" i="19" a="1"/>
  <c r="AD15" i="19" s="1"/>
  <c r="AC15" i="19"/>
  <c r="AC15" i="19" a="1"/>
  <c r="AD14" i="19" a="1"/>
  <c r="AD14" i="19" s="1"/>
  <c r="AC14" i="19"/>
  <c r="AC14" i="19" a="1"/>
  <c r="AD13" i="19" a="1"/>
  <c r="AD13" i="19" s="1"/>
  <c r="AC13" i="19"/>
  <c r="AC13" i="19" a="1"/>
  <c r="AD12" i="19" a="1"/>
  <c r="AD12" i="19" s="1"/>
  <c r="AC12" i="19"/>
  <c r="AC12" i="19" a="1"/>
  <c r="AD11" i="19" a="1"/>
  <c r="AD11" i="19" s="1"/>
  <c r="AC11" i="19"/>
  <c r="AC11" i="19" a="1"/>
  <c r="AD10" i="19" a="1"/>
  <c r="AD10" i="19" s="1"/>
  <c r="AC10" i="19"/>
  <c r="AC10" i="19" a="1"/>
  <c r="AD9" i="19" a="1"/>
  <c r="AD9" i="19" s="1"/>
  <c r="AC9" i="19"/>
  <c r="AC9" i="19" a="1"/>
  <c r="AD8" i="19" a="1"/>
  <c r="AD8" i="19" s="1"/>
  <c r="AC8" i="19"/>
  <c r="AC8" i="19" a="1"/>
  <c r="AD7" i="19" a="1"/>
  <c r="AD7" i="19" s="1"/>
  <c r="AC7" i="19"/>
  <c r="AC7" i="19" a="1"/>
  <c r="AD6" i="19" a="1"/>
  <c r="AD6" i="19" s="1"/>
  <c r="AC6" i="19"/>
  <c r="AC6" i="19" a="1"/>
  <c r="AD5" i="19" a="1"/>
  <c r="AD5" i="19" s="1"/>
  <c r="AC5" i="19"/>
  <c r="AC5" i="19" a="1"/>
  <c r="AD4" i="19" a="1"/>
  <c r="AD4" i="19" s="1"/>
  <c r="AC4" i="19"/>
  <c r="AC4" i="19" a="1"/>
  <c r="AP65" i="19"/>
  <c r="AO65" i="19"/>
  <c r="AN65" i="19"/>
  <c r="AM65" i="19"/>
  <c r="AL65" i="19"/>
  <c r="AK65" i="19"/>
  <c r="Q65" i="19"/>
  <c r="P65" i="19"/>
  <c r="O65" i="19"/>
  <c r="N65" i="19"/>
  <c r="M65" i="19"/>
  <c r="L65" i="19"/>
  <c r="Q131" i="19"/>
  <c r="P131" i="19"/>
  <c r="O131" i="19"/>
  <c r="N131" i="19"/>
  <c r="M131" i="19"/>
  <c r="L131" i="19"/>
  <c r="Q198" i="19"/>
  <c r="P198" i="19"/>
  <c r="O198" i="19"/>
  <c r="N198" i="19"/>
  <c r="M198" i="19"/>
  <c r="L198" i="19"/>
  <c r="AP198" i="19"/>
  <c r="AO198" i="19"/>
  <c r="AN198" i="19"/>
  <c r="AM198" i="19"/>
  <c r="AL198" i="19"/>
  <c r="AK198" i="19"/>
  <c r="AP131" i="19"/>
  <c r="AO131" i="19"/>
  <c r="AN131" i="19"/>
  <c r="AM131" i="19"/>
  <c r="AL131" i="19"/>
  <c r="AK131" i="19"/>
  <c r="B4" i="19" a="1"/>
  <c r="B4" i="19" s="1"/>
  <c r="C198" i="19" a="1"/>
  <c r="C198" i="19" s="1"/>
  <c r="B198" i="19" a="1"/>
  <c r="B198" i="19" s="1"/>
  <c r="C196" i="19" a="1"/>
  <c r="C196" i="19" s="1"/>
  <c r="B196" i="19" a="1"/>
  <c r="B196" i="19" s="1"/>
  <c r="C195" i="19" a="1"/>
  <c r="C195" i="19" s="1"/>
  <c r="B195" i="19" a="1"/>
  <c r="B195" i="19" s="1"/>
  <c r="C194" i="19" a="1"/>
  <c r="C194" i="19" s="1"/>
  <c r="B194" i="19" a="1"/>
  <c r="B194" i="19" s="1"/>
  <c r="C193" i="19" a="1"/>
  <c r="C193" i="19" s="1"/>
  <c r="B193" i="19" a="1"/>
  <c r="B193" i="19" s="1"/>
  <c r="C192" i="19" a="1"/>
  <c r="C192" i="19" s="1"/>
  <c r="B192" i="19" a="1"/>
  <c r="B192" i="19" s="1"/>
  <c r="C191" i="19" a="1"/>
  <c r="C191" i="19" s="1"/>
  <c r="B191" i="19" a="1"/>
  <c r="B191" i="19" s="1"/>
  <c r="C190" i="19" a="1"/>
  <c r="C190" i="19" s="1"/>
  <c r="B190" i="19" a="1"/>
  <c r="B190" i="19" s="1"/>
  <c r="C189" i="19" a="1"/>
  <c r="C189" i="19" s="1"/>
  <c r="B189" i="19" a="1"/>
  <c r="B189" i="19" s="1"/>
  <c r="C188" i="19" a="1"/>
  <c r="C188" i="19" s="1"/>
  <c r="B188" i="19" a="1"/>
  <c r="B188" i="19" s="1"/>
  <c r="C187" i="19" a="1"/>
  <c r="C187" i="19" s="1"/>
  <c r="B187" i="19" a="1"/>
  <c r="B187" i="19" s="1"/>
  <c r="C186" i="19" a="1"/>
  <c r="C186" i="19" s="1"/>
  <c r="B186" i="19" a="1"/>
  <c r="B186" i="19" s="1"/>
  <c r="C185" i="19" a="1"/>
  <c r="C185" i="19" s="1"/>
  <c r="B185" i="19" a="1"/>
  <c r="B185" i="19" s="1"/>
  <c r="C184" i="19" a="1"/>
  <c r="C184" i="19" s="1"/>
  <c r="B184" i="19" a="1"/>
  <c r="B184" i="19" s="1"/>
  <c r="C183" i="19" a="1"/>
  <c r="C183" i="19" s="1"/>
  <c r="B183" i="19" a="1"/>
  <c r="B183" i="19" s="1"/>
  <c r="C182" i="19" a="1"/>
  <c r="C182" i="19" s="1"/>
  <c r="B182" i="19" a="1"/>
  <c r="B182" i="19" s="1"/>
  <c r="C181" i="19" a="1"/>
  <c r="C181" i="19" s="1"/>
  <c r="B181" i="19" a="1"/>
  <c r="B181" i="19" s="1"/>
  <c r="C180" i="19" a="1"/>
  <c r="C180" i="19" s="1"/>
  <c r="B180" i="19" a="1"/>
  <c r="B180" i="19" s="1"/>
  <c r="C179" i="19" a="1"/>
  <c r="C179" i="19" s="1"/>
  <c r="B179" i="19" a="1"/>
  <c r="B179" i="19" s="1"/>
  <c r="C178" i="19" a="1"/>
  <c r="C178" i="19" s="1"/>
  <c r="B178" i="19" a="1"/>
  <c r="B178" i="19" s="1"/>
  <c r="C177" i="19" a="1"/>
  <c r="C177" i="19" s="1"/>
  <c r="B177" i="19" a="1"/>
  <c r="B177" i="19" s="1"/>
  <c r="C176" i="19" a="1"/>
  <c r="C176" i="19" s="1"/>
  <c r="B176" i="19" a="1"/>
  <c r="B176" i="19" s="1"/>
  <c r="C175" i="19" a="1"/>
  <c r="C175" i="19" s="1"/>
  <c r="B175" i="19" a="1"/>
  <c r="B175" i="19" s="1"/>
  <c r="C174" i="19" a="1"/>
  <c r="C174" i="19" s="1"/>
  <c r="B174" i="19" a="1"/>
  <c r="B174" i="19" s="1"/>
  <c r="C173" i="19" a="1"/>
  <c r="C173" i="19" s="1"/>
  <c r="B173" i="19" a="1"/>
  <c r="B173" i="19" s="1"/>
  <c r="C172" i="19" a="1"/>
  <c r="C172" i="19" s="1"/>
  <c r="B172" i="19" a="1"/>
  <c r="B172" i="19" s="1"/>
  <c r="C171" i="19" a="1"/>
  <c r="C171" i="19" s="1"/>
  <c r="B171" i="19" a="1"/>
  <c r="B171" i="19" s="1"/>
  <c r="C170" i="19" a="1"/>
  <c r="C170" i="19" s="1"/>
  <c r="B170" i="19" a="1"/>
  <c r="B170" i="19" s="1"/>
  <c r="C169" i="19" a="1"/>
  <c r="C169" i="19" s="1"/>
  <c r="B169" i="19" a="1"/>
  <c r="B169" i="19" s="1"/>
  <c r="C168" i="19" a="1"/>
  <c r="C168" i="19" s="1"/>
  <c r="B168" i="19" a="1"/>
  <c r="B168" i="19" s="1"/>
  <c r="C167" i="19" a="1"/>
  <c r="C167" i="19" s="1"/>
  <c r="B167" i="19" a="1"/>
  <c r="B167" i="19" s="1"/>
  <c r="C166" i="19" a="1"/>
  <c r="C166" i="19" s="1"/>
  <c r="B166" i="19" a="1"/>
  <c r="B166" i="19" s="1"/>
  <c r="C165" i="19" a="1"/>
  <c r="C165" i="19" s="1"/>
  <c r="B165" i="19" a="1"/>
  <c r="B165" i="19" s="1"/>
  <c r="C164" i="19" a="1"/>
  <c r="C164" i="19" s="1"/>
  <c r="B164" i="19" a="1"/>
  <c r="B164" i="19" s="1"/>
  <c r="C163" i="19" a="1"/>
  <c r="C163" i="19" s="1"/>
  <c r="B163" i="19" a="1"/>
  <c r="B163" i="19" s="1"/>
  <c r="C162" i="19" a="1"/>
  <c r="C162" i="19" s="1"/>
  <c r="B162" i="19" a="1"/>
  <c r="B162" i="19" s="1"/>
  <c r="C161" i="19" a="1"/>
  <c r="C161" i="19" s="1"/>
  <c r="B161" i="19" a="1"/>
  <c r="B161" i="19" s="1"/>
  <c r="C160" i="19" a="1"/>
  <c r="C160" i="19" s="1"/>
  <c r="B160" i="19" a="1"/>
  <c r="B160" i="19" s="1"/>
  <c r="C159" i="19" a="1"/>
  <c r="C159" i="19" s="1"/>
  <c r="B159" i="19" a="1"/>
  <c r="B159" i="19" s="1"/>
  <c r="C158" i="19" a="1"/>
  <c r="C158" i="19" s="1"/>
  <c r="B158" i="19" a="1"/>
  <c r="B158" i="19" s="1"/>
  <c r="C157" i="19" a="1"/>
  <c r="C157" i="19" s="1"/>
  <c r="B157" i="19" a="1"/>
  <c r="B157" i="19" s="1"/>
  <c r="C156" i="19" a="1"/>
  <c r="C156" i="19" s="1"/>
  <c r="B156" i="19" a="1"/>
  <c r="B156" i="19" s="1"/>
  <c r="C155" i="19" a="1"/>
  <c r="C155" i="19" s="1"/>
  <c r="B155" i="19" a="1"/>
  <c r="B155" i="19" s="1"/>
  <c r="C154" i="19" a="1"/>
  <c r="C154" i="19" s="1"/>
  <c r="B154" i="19" a="1"/>
  <c r="B154" i="19" s="1"/>
  <c r="C153" i="19" a="1"/>
  <c r="C153" i="19" s="1"/>
  <c r="B153" i="19" a="1"/>
  <c r="B153" i="19" s="1"/>
  <c r="C152" i="19" a="1"/>
  <c r="C152" i="19" s="1"/>
  <c r="B152" i="19" a="1"/>
  <c r="B152" i="19" s="1"/>
  <c r="C151" i="19" a="1"/>
  <c r="C151" i="19" s="1"/>
  <c r="B151" i="19" a="1"/>
  <c r="B151" i="19" s="1"/>
  <c r="C150" i="19" a="1"/>
  <c r="C150" i="19" s="1"/>
  <c r="B150" i="19" a="1"/>
  <c r="B150" i="19" s="1"/>
  <c r="C149" i="19" a="1"/>
  <c r="C149" i="19" s="1"/>
  <c r="B149" i="19" a="1"/>
  <c r="B149" i="19" s="1"/>
  <c r="C148" i="19" a="1"/>
  <c r="C148" i="19" s="1"/>
  <c r="B148" i="19" a="1"/>
  <c r="B148" i="19" s="1"/>
  <c r="C147" i="19" a="1"/>
  <c r="C147" i="19" s="1"/>
  <c r="B147" i="19" a="1"/>
  <c r="B147" i="19" s="1"/>
  <c r="C146" i="19" a="1"/>
  <c r="C146" i="19" s="1"/>
  <c r="B146" i="19" a="1"/>
  <c r="B146" i="19" s="1"/>
  <c r="C145" i="19" a="1"/>
  <c r="C145" i="19" s="1"/>
  <c r="B145" i="19" a="1"/>
  <c r="B145" i="19" s="1"/>
  <c r="C144" i="19" a="1"/>
  <c r="C144" i="19" s="1"/>
  <c r="B144" i="19" a="1"/>
  <c r="B144" i="19" s="1"/>
  <c r="C143" i="19" a="1"/>
  <c r="C143" i="19" s="1"/>
  <c r="B143" i="19" a="1"/>
  <c r="B143" i="19" s="1"/>
  <c r="C142" i="19" a="1"/>
  <c r="C142" i="19" s="1"/>
  <c r="B142" i="19" a="1"/>
  <c r="B142" i="19" s="1"/>
  <c r="C141" i="19" a="1"/>
  <c r="C141" i="19" s="1"/>
  <c r="B141" i="19" a="1"/>
  <c r="B141" i="19" s="1"/>
  <c r="C140" i="19" a="1"/>
  <c r="C140" i="19" s="1"/>
  <c r="B140" i="19" a="1"/>
  <c r="B140" i="19" s="1"/>
  <c r="C139" i="19" a="1"/>
  <c r="C139" i="19" s="1"/>
  <c r="B139" i="19" a="1"/>
  <c r="B139" i="19" s="1"/>
  <c r="C138" i="19" a="1"/>
  <c r="C138" i="19" s="1"/>
  <c r="B138" i="19" a="1"/>
  <c r="B138" i="19" s="1"/>
  <c r="C137" i="19" a="1"/>
  <c r="C137" i="19" s="1"/>
  <c r="B137" i="19" a="1"/>
  <c r="B137" i="19" s="1"/>
  <c r="C131" i="19" a="1"/>
  <c r="C131" i="19" s="1"/>
  <c r="B131" i="19" a="1"/>
  <c r="B131" i="19" s="1"/>
  <c r="C129" i="19" a="1"/>
  <c r="C129" i="19" s="1"/>
  <c r="B129" i="19" a="1"/>
  <c r="B129" i="19" s="1"/>
  <c r="C128" i="19" a="1"/>
  <c r="C128" i="19" s="1"/>
  <c r="B128" i="19" a="1"/>
  <c r="B128" i="19" s="1"/>
  <c r="C127" i="19" a="1"/>
  <c r="C127" i="19" s="1"/>
  <c r="B127" i="19" a="1"/>
  <c r="B127" i="19" s="1"/>
  <c r="C126" i="19" a="1"/>
  <c r="C126" i="19" s="1"/>
  <c r="B126" i="19" a="1"/>
  <c r="B126" i="19" s="1"/>
  <c r="C125" i="19" a="1"/>
  <c r="C125" i="19" s="1"/>
  <c r="B125" i="19" a="1"/>
  <c r="B125" i="19" s="1"/>
  <c r="C124" i="19" a="1"/>
  <c r="C124" i="19" s="1"/>
  <c r="B124" i="19" a="1"/>
  <c r="B124" i="19" s="1"/>
  <c r="C123" i="19" a="1"/>
  <c r="C123" i="19" s="1"/>
  <c r="B123" i="19" a="1"/>
  <c r="B123" i="19" s="1"/>
  <c r="C122" i="19" a="1"/>
  <c r="C122" i="19" s="1"/>
  <c r="B122" i="19" a="1"/>
  <c r="B122" i="19" s="1"/>
  <c r="C121" i="19" a="1"/>
  <c r="C121" i="19" s="1"/>
  <c r="B121" i="19" a="1"/>
  <c r="B121" i="19" s="1"/>
  <c r="C120" i="19" a="1"/>
  <c r="C120" i="19" s="1"/>
  <c r="B120" i="19" a="1"/>
  <c r="B120" i="19" s="1"/>
  <c r="C119" i="19" a="1"/>
  <c r="C119" i="19" s="1"/>
  <c r="B119" i="19" a="1"/>
  <c r="B119" i="19" s="1"/>
  <c r="C118" i="19" a="1"/>
  <c r="C118" i="19" s="1"/>
  <c r="B118" i="19" a="1"/>
  <c r="B118" i="19" s="1"/>
  <c r="C117" i="19" a="1"/>
  <c r="C117" i="19" s="1"/>
  <c r="B117" i="19" a="1"/>
  <c r="B117" i="19" s="1"/>
  <c r="C115" i="19" a="1"/>
  <c r="C115" i="19" s="1"/>
  <c r="B115" i="19" a="1"/>
  <c r="B115" i="19" s="1"/>
  <c r="C114" i="19" a="1"/>
  <c r="C114" i="19" s="1"/>
  <c r="B114" i="19" a="1"/>
  <c r="B114" i="19" s="1"/>
  <c r="C113" i="19" a="1"/>
  <c r="C113" i="19" s="1"/>
  <c r="B113" i="19" a="1"/>
  <c r="B113" i="19" s="1"/>
  <c r="C112" i="19" a="1"/>
  <c r="C112" i="19" s="1"/>
  <c r="B112" i="19" a="1"/>
  <c r="B112" i="19" s="1"/>
  <c r="C111" i="19" a="1"/>
  <c r="C111" i="19" s="1"/>
  <c r="B111" i="19" a="1"/>
  <c r="B111" i="19" s="1"/>
  <c r="C110" i="19" a="1"/>
  <c r="C110" i="19" s="1"/>
  <c r="B110" i="19" a="1"/>
  <c r="B110" i="19" s="1"/>
  <c r="C109" i="19" a="1"/>
  <c r="C109" i="19" s="1"/>
  <c r="B109" i="19" a="1"/>
  <c r="B109" i="19" s="1"/>
  <c r="C108" i="19" a="1"/>
  <c r="C108" i="19" s="1"/>
  <c r="B108" i="19" a="1"/>
  <c r="B108" i="19" s="1"/>
  <c r="C107" i="19" a="1"/>
  <c r="C107" i="19" s="1"/>
  <c r="B107" i="19" a="1"/>
  <c r="B107" i="19" s="1"/>
  <c r="C106" i="19" a="1"/>
  <c r="C106" i="19" s="1"/>
  <c r="B106" i="19"/>
  <c r="B106" i="19" a="1"/>
  <c r="C105" i="19" a="1"/>
  <c r="C105" i="19" s="1"/>
  <c r="B105" i="19"/>
  <c r="B105" i="19" a="1"/>
  <c r="C104" i="19" a="1"/>
  <c r="C104" i="19" s="1"/>
  <c r="B104" i="19"/>
  <c r="B104" i="19" a="1"/>
  <c r="C103" i="19" a="1"/>
  <c r="C103" i="19" s="1"/>
  <c r="B103" i="19"/>
  <c r="B103" i="19" a="1"/>
  <c r="C102" i="19" a="1"/>
  <c r="C102" i="19" s="1"/>
  <c r="B102" i="19"/>
  <c r="B102" i="19" a="1"/>
  <c r="C101" i="19" a="1"/>
  <c r="C101" i="19" s="1"/>
  <c r="B101" i="19"/>
  <c r="B101" i="19" a="1"/>
  <c r="C100" i="19" a="1"/>
  <c r="C100" i="19" s="1"/>
  <c r="B100" i="19"/>
  <c r="B100" i="19" a="1"/>
  <c r="C99" i="19" a="1"/>
  <c r="C99" i="19" s="1"/>
  <c r="B99" i="19"/>
  <c r="B99" i="19" a="1"/>
  <c r="C98" i="19" a="1"/>
  <c r="C98" i="19" s="1"/>
  <c r="B98" i="19"/>
  <c r="B98" i="19" a="1"/>
  <c r="C97" i="19" a="1"/>
  <c r="C97" i="19" s="1"/>
  <c r="B97" i="19"/>
  <c r="B97" i="19" a="1"/>
  <c r="C96" i="19" a="1"/>
  <c r="C96" i="19" s="1"/>
  <c r="B96" i="19"/>
  <c r="B96" i="19" a="1"/>
  <c r="C95" i="19" a="1"/>
  <c r="C95" i="19" s="1"/>
  <c r="B95" i="19"/>
  <c r="B95" i="19" a="1"/>
  <c r="C94" i="19" a="1"/>
  <c r="C94" i="19" s="1"/>
  <c r="B94" i="19"/>
  <c r="B94" i="19" a="1"/>
  <c r="C93" i="19" a="1"/>
  <c r="C93" i="19" s="1"/>
  <c r="B93" i="19"/>
  <c r="B93" i="19" a="1"/>
  <c r="C92" i="19" a="1"/>
  <c r="C92" i="19" s="1"/>
  <c r="B92" i="19"/>
  <c r="B92" i="19" a="1"/>
  <c r="C91" i="19" a="1"/>
  <c r="C91" i="19" s="1"/>
  <c r="B91" i="19"/>
  <c r="B91" i="19" a="1"/>
  <c r="C90" i="19" a="1"/>
  <c r="C90" i="19" s="1"/>
  <c r="B90" i="19"/>
  <c r="B90" i="19" a="1"/>
  <c r="C89" i="19" a="1"/>
  <c r="C89" i="19" s="1"/>
  <c r="B89" i="19"/>
  <c r="B89" i="19" a="1"/>
  <c r="C88" i="19" a="1"/>
  <c r="C88" i="19" s="1"/>
  <c r="B88" i="19"/>
  <c r="B88" i="19" a="1"/>
  <c r="C87" i="19" a="1"/>
  <c r="C87" i="19" s="1"/>
  <c r="B87" i="19"/>
  <c r="B87" i="19" a="1"/>
  <c r="C86" i="19" a="1"/>
  <c r="C86" i="19" s="1"/>
  <c r="B86" i="19"/>
  <c r="B86" i="19" a="1"/>
  <c r="C85" i="19" a="1"/>
  <c r="C85" i="19" s="1"/>
  <c r="B85" i="19"/>
  <c r="B85" i="19" a="1"/>
  <c r="C84" i="19" a="1"/>
  <c r="C84" i="19" s="1"/>
  <c r="B84" i="19"/>
  <c r="B84" i="19" a="1"/>
  <c r="C83" i="19" a="1"/>
  <c r="C83" i="19" s="1"/>
  <c r="B83" i="19"/>
  <c r="B83" i="19" a="1"/>
  <c r="C82" i="19" a="1"/>
  <c r="C82" i="19" s="1"/>
  <c r="B82" i="19"/>
  <c r="B82" i="19" a="1"/>
  <c r="C81" i="19" a="1"/>
  <c r="C81" i="19" s="1"/>
  <c r="B81" i="19"/>
  <c r="B81" i="19" a="1"/>
  <c r="C80" i="19" a="1"/>
  <c r="C80" i="19" s="1"/>
  <c r="B80" i="19"/>
  <c r="B80" i="19" a="1"/>
  <c r="C79" i="19" a="1"/>
  <c r="C79" i="19" s="1"/>
  <c r="B79" i="19"/>
  <c r="B79" i="19" a="1"/>
  <c r="C78" i="19" a="1"/>
  <c r="C78" i="19" s="1"/>
  <c r="B78" i="19"/>
  <c r="B78" i="19" a="1"/>
  <c r="C77" i="19" a="1"/>
  <c r="C77" i="19" s="1"/>
  <c r="B77" i="19"/>
  <c r="B77" i="19" a="1"/>
  <c r="C76" i="19" a="1"/>
  <c r="C76" i="19" s="1"/>
  <c r="B76" i="19"/>
  <c r="B76" i="19" a="1"/>
  <c r="C75" i="19" a="1"/>
  <c r="C75" i="19" s="1"/>
  <c r="B75" i="19"/>
  <c r="B75" i="19" a="1"/>
  <c r="C74" i="19" a="1"/>
  <c r="C74" i="19" s="1"/>
  <c r="B74" i="19"/>
  <c r="B74" i="19" a="1"/>
  <c r="C73" i="19" a="1"/>
  <c r="C73" i="19" s="1"/>
  <c r="B73" i="19"/>
  <c r="B73" i="19" a="1"/>
  <c r="C72" i="19" a="1"/>
  <c r="C72" i="19" s="1"/>
  <c r="B72" i="19"/>
  <c r="B72" i="19" a="1"/>
  <c r="C71" i="19" a="1"/>
  <c r="C71" i="19" s="1"/>
  <c r="B71" i="19"/>
  <c r="B71" i="19" a="1"/>
  <c r="C70" i="19" a="1"/>
  <c r="C70" i="19" s="1"/>
  <c r="B70" i="19"/>
  <c r="B70" i="19" a="1"/>
  <c r="C65" i="19" a="1"/>
  <c r="C65" i="19" s="1"/>
  <c r="B65" i="19"/>
  <c r="B65" i="19" a="1"/>
  <c r="C63" i="19" a="1"/>
  <c r="C63" i="19" s="1"/>
  <c r="B63" i="19"/>
  <c r="B63" i="19" a="1"/>
  <c r="C62" i="19" a="1"/>
  <c r="C62" i="19" s="1"/>
  <c r="B62" i="19"/>
  <c r="B62" i="19" a="1"/>
  <c r="C61" i="19" a="1"/>
  <c r="C61" i="19" s="1"/>
  <c r="B61" i="19"/>
  <c r="B61" i="19" a="1"/>
  <c r="C60" i="19" a="1"/>
  <c r="C60" i="19" s="1"/>
  <c r="B60" i="19"/>
  <c r="B60" i="19" a="1"/>
  <c r="C59" i="19" a="1"/>
  <c r="C59" i="19" s="1"/>
  <c r="B59" i="19"/>
  <c r="B59" i="19" a="1"/>
  <c r="C58" i="19" a="1"/>
  <c r="C58" i="19" s="1"/>
  <c r="B58" i="19"/>
  <c r="B58" i="19" a="1"/>
  <c r="C56" i="19" a="1"/>
  <c r="C56" i="19" s="1"/>
  <c r="B56" i="19"/>
  <c r="B56" i="19" a="1"/>
  <c r="C55" i="19" a="1"/>
  <c r="C55" i="19" s="1"/>
  <c r="B55" i="19"/>
  <c r="B55" i="19" a="1"/>
  <c r="C54" i="19" a="1"/>
  <c r="C54" i="19" s="1"/>
  <c r="B54" i="19"/>
  <c r="B54" i="19" a="1"/>
  <c r="C53" i="19" a="1"/>
  <c r="C53" i="19" s="1"/>
  <c r="B53" i="19"/>
  <c r="B53" i="19" a="1"/>
  <c r="C52" i="19" a="1"/>
  <c r="C52" i="19" s="1"/>
  <c r="B52" i="19"/>
  <c r="B52" i="19" a="1"/>
  <c r="C51" i="19" a="1"/>
  <c r="C51" i="19" s="1"/>
  <c r="B51" i="19"/>
  <c r="B51" i="19" a="1"/>
  <c r="C50" i="19" a="1"/>
  <c r="C50" i="19" s="1"/>
  <c r="B50" i="19"/>
  <c r="B50" i="19" a="1"/>
  <c r="C49" i="19" a="1"/>
  <c r="C49" i="19" s="1"/>
  <c r="B49" i="19"/>
  <c r="B49" i="19" a="1"/>
  <c r="C48" i="19" a="1"/>
  <c r="C48" i="19" s="1"/>
  <c r="B48" i="19"/>
  <c r="B48" i="19" a="1"/>
  <c r="C47" i="19" a="1"/>
  <c r="C47" i="19" s="1"/>
  <c r="B47" i="19"/>
  <c r="B47" i="19" a="1"/>
  <c r="C46" i="19" a="1"/>
  <c r="C46" i="19" s="1"/>
  <c r="B46" i="19"/>
  <c r="B46" i="19" a="1"/>
  <c r="C45" i="19" a="1"/>
  <c r="C45" i="19" s="1"/>
  <c r="B45" i="19"/>
  <c r="B45" i="19" a="1"/>
  <c r="C44" i="19" a="1"/>
  <c r="C44" i="19" s="1"/>
  <c r="B44" i="19"/>
  <c r="B44" i="19" a="1"/>
  <c r="C43" i="19" a="1"/>
  <c r="C43" i="19" s="1"/>
  <c r="B43" i="19"/>
  <c r="B43" i="19" a="1"/>
  <c r="C42" i="19" a="1"/>
  <c r="C42" i="19" s="1"/>
  <c r="B42" i="19"/>
  <c r="B42" i="19" a="1"/>
  <c r="C41" i="19" a="1"/>
  <c r="C41" i="19" s="1"/>
  <c r="B41" i="19"/>
  <c r="B41" i="19" a="1"/>
  <c r="C40" i="19" a="1"/>
  <c r="C40" i="19" s="1"/>
  <c r="B40" i="19"/>
  <c r="B40" i="19" a="1"/>
  <c r="C39" i="19" a="1"/>
  <c r="C39" i="19" s="1"/>
  <c r="B39" i="19"/>
  <c r="B39" i="19" a="1"/>
  <c r="C38" i="19" a="1"/>
  <c r="C38" i="19" s="1"/>
  <c r="B38" i="19"/>
  <c r="B38" i="19" a="1"/>
  <c r="C37" i="19" a="1"/>
  <c r="C37" i="19" s="1"/>
  <c r="B37" i="19"/>
  <c r="B37" i="19" a="1"/>
  <c r="C36" i="19" a="1"/>
  <c r="C36" i="19" s="1"/>
  <c r="B36" i="19"/>
  <c r="B36" i="19" a="1"/>
  <c r="C35" i="19" a="1"/>
  <c r="C35" i="19" s="1"/>
  <c r="B35" i="19"/>
  <c r="B35" i="19" a="1"/>
  <c r="C34" i="19" a="1"/>
  <c r="C34" i="19" s="1"/>
  <c r="B34" i="19"/>
  <c r="B34" i="19" a="1"/>
  <c r="C33" i="19" a="1"/>
  <c r="C33" i="19" s="1"/>
  <c r="B33" i="19"/>
  <c r="B33" i="19" a="1"/>
  <c r="C32" i="19" a="1"/>
  <c r="C32" i="19" s="1"/>
  <c r="B32" i="19"/>
  <c r="B32" i="19" a="1"/>
  <c r="C31" i="19" a="1"/>
  <c r="C31" i="19" s="1"/>
  <c r="B31" i="19"/>
  <c r="B31" i="19" a="1"/>
  <c r="C30" i="19" a="1"/>
  <c r="C30" i="19" s="1"/>
  <c r="B30" i="19"/>
  <c r="B30" i="19" a="1"/>
  <c r="C29" i="19" a="1"/>
  <c r="C29" i="19" s="1"/>
  <c r="B29" i="19"/>
  <c r="B29" i="19" a="1"/>
  <c r="C28" i="19" a="1"/>
  <c r="C28" i="19" s="1"/>
  <c r="B28" i="19"/>
  <c r="B28" i="19" a="1"/>
  <c r="C27" i="19" a="1"/>
  <c r="C27" i="19" s="1"/>
  <c r="B27" i="19"/>
  <c r="B27" i="19" a="1"/>
  <c r="C26" i="19" a="1"/>
  <c r="C26" i="19" s="1"/>
  <c r="B26" i="19"/>
  <c r="B26" i="19" a="1"/>
  <c r="C25" i="19" a="1"/>
  <c r="C25" i="19" s="1"/>
  <c r="B25" i="19"/>
  <c r="B25" i="19" a="1"/>
  <c r="C24" i="19" a="1"/>
  <c r="C24" i="19" s="1"/>
  <c r="B24" i="19"/>
  <c r="B24" i="19" a="1"/>
  <c r="C23" i="19" a="1"/>
  <c r="C23" i="19" s="1"/>
  <c r="B23" i="19"/>
  <c r="B23" i="19" a="1"/>
  <c r="C22" i="19" a="1"/>
  <c r="C22" i="19" s="1"/>
  <c r="B22" i="19"/>
  <c r="B22" i="19" a="1"/>
  <c r="C21" i="19" a="1"/>
  <c r="C21" i="19" s="1"/>
  <c r="B21" i="19"/>
  <c r="B21" i="19" a="1"/>
  <c r="C20" i="19" a="1"/>
  <c r="C20" i="19" s="1"/>
  <c r="B20" i="19"/>
  <c r="B20" i="19" a="1"/>
  <c r="C19" i="19" a="1"/>
  <c r="C19" i="19" s="1"/>
  <c r="B19" i="19"/>
  <c r="B19" i="19" a="1"/>
  <c r="C18" i="19" a="1"/>
  <c r="C18" i="19" s="1"/>
  <c r="B18" i="19"/>
  <c r="B18" i="19" a="1"/>
  <c r="C17" i="19" a="1"/>
  <c r="C17" i="19" s="1"/>
  <c r="B17" i="19"/>
  <c r="B17" i="19" a="1"/>
  <c r="C16" i="19" a="1"/>
  <c r="C16" i="19" s="1"/>
  <c r="B16" i="19"/>
  <c r="B16" i="19" a="1"/>
  <c r="C15" i="19" a="1"/>
  <c r="C15" i="19" s="1"/>
  <c r="B15" i="19"/>
  <c r="B15" i="19" a="1"/>
  <c r="C14" i="19" a="1"/>
  <c r="C14" i="19" s="1"/>
  <c r="B14" i="19"/>
  <c r="B14" i="19" a="1"/>
  <c r="C13" i="19" a="1"/>
  <c r="C13" i="19" s="1"/>
  <c r="B13" i="19"/>
  <c r="B13" i="19" a="1"/>
  <c r="C12" i="19" a="1"/>
  <c r="C12" i="19" s="1"/>
  <c r="B12" i="19"/>
  <c r="B12" i="19" a="1"/>
  <c r="C11" i="19" a="1"/>
  <c r="C11" i="19" s="1"/>
  <c r="B11" i="19"/>
  <c r="B11" i="19" a="1"/>
  <c r="C10" i="19" a="1"/>
  <c r="C10" i="19" s="1"/>
  <c r="B10" i="19"/>
  <c r="B10" i="19" a="1"/>
  <c r="C9" i="19" a="1"/>
  <c r="C9" i="19" s="1"/>
  <c r="B9" i="19"/>
  <c r="B9" i="19" a="1"/>
  <c r="C8" i="19" a="1"/>
  <c r="C8" i="19" s="1"/>
  <c r="B8" i="19"/>
  <c r="B8" i="19" a="1"/>
  <c r="C7" i="19" a="1"/>
  <c r="C7" i="19" s="1"/>
  <c r="B7" i="19"/>
  <c r="B7" i="19" a="1"/>
  <c r="C6" i="19" a="1"/>
  <c r="C6" i="19" s="1"/>
  <c r="B6" i="19"/>
  <c r="B6" i="19" a="1"/>
  <c r="C5" i="19" a="1"/>
  <c r="C5" i="19" s="1"/>
  <c r="B5" i="19"/>
  <c r="B5" i="19" a="1"/>
  <c r="C4" i="19" a="1"/>
  <c r="C4" i="19" s="1"/>
  <c r="C133" i="19"/>
  <c r="C132" i="19"/>
  <c r="C133" i="18"/>
  <c r="C132" i="18"/>
  <c r="C133" i="15"/>
  <c r="C132" i="15"/>
  <c r="C133" i="3"/>
  <c r="C132" i="3"/>
  <c r="B66" i="19"/>
  <c r="AA198" i="19" a="1"/>
  <c r="AA198" i="19" s="1"/>
  <c r="AA196" i="19" a="1"/>
  <c r="AA196" i="19" s="1"/>
  <c r="AA195" i="19" a="1"/>
  <c r="AA195" i="19" s="1"/>
  <c r="AA194" i="19" a="1"/>
  <c r="AA194" i="19" s="1"/>
  <c r="AA193" i="19" a="1"/>
  <c r="AA193" i="19" s="1"/>
  <c r="AA192" i="19" a="1"/>
  <c r="AA192" i="19" s="1"/>
  <c r="AA191" i="19" a="1"/>
  <c r="AA191" i="19" s="1"/>
  <c r="AA190" i="19" a="1"/>
  <c r="AA190" i="19" s="1"/>
  <c r="AA189" i="19" a="1"/>
  <c r="AA189" i="19" s="1"/>
  <c r="AA188" i="19" a="1"/>
  <c r="AA188" i="19" s="1"/>
  <c r="AA187" i="19" a="1"/>
  <c r="AA187" i="19" s="1"/>
  <c r="AA186" i="19" a="1"/>
  <c r="AA186" i="19" s="1"/>
  <c r="AA185" i="19" a="1"/>
  <c r="AA185" i="19" s="1"/>
  <c r="AA184" i="19" a="1"/>
  <c r="AA184" i="19" s="1"/>
  <c r="AA183" i="19" a="1"/>
  <c r="AA183" i="19" s="1"/>
  <c r="AA182" i="19" a="1"/>
  <c r="AA182" i="19" s="1"/>
  <c r="AA181" i="19" a="1"/>
  <c r="AA181" i="19" s="1"/>
  <c r="AA180" i="19" a="1"/>
  <c r="AA180" i="19" s="1"/>
  <c r="AA179" i="19" a="1"/>
  <c r="AA179" i="19" s="1"/>
  <c r="AA178" i="19" a="1"/>
  <c r="AA178" i="19" s="1"/>
  <c r="AA177" i="19" a="1"/>
  <c r="AA177" i="19" s="1"/>
  <c r="AA176" i="19" a="1"/>
  <c r="AA176" i="19" s="1"/>
  <c r="AA175" i="19" a="1"/>
  <c r="AA175" i="19" s="1"/>
  <c r="AA174" i="19" a="1"/>
  <c r="AA174" i="19" s="1"/>
  <c r="AA173" i="19" a="1"/>
  <c r="AA173" i="19" s="1"/>
  <c r="AA172" i="19" a="1"/>
  <c r="AA172" i="19" s="1"/>
  <c r="AA171" i="19" a="1"/>
  <c r="AA171" i="19" s="1"/>
  <c r="AA170" i="19" a="1"/>
  <c r="AA170" i="19" s="1"/>
  <c r="AA169" i="19" a="1"/>
  <c r="AA169" i="19" s="1"/>
  <c r="AA168" i="19" a="1"/>
  <c r="AA168" i="19" s="1"/>
  <c r="AA167" i="19" a="1"/>
  <c r="AA167" i="19" s="1"/>
  <c r="AA166" i="19" a="1"/>
  <c r="AA166" i="19" s="1"/>
  <c r="AA165" i="19" a="1"/>
  <c r="AA165" i="19" s="1"/>
  <c r="AA164" i="19" a="1"/>
  <c r="AA164" i="19" s="1"/>
  <c r="AA163" i="19" a="1"/>
  <c r="AA163" i="19" s="1"/>
  <c r="AA162" i="19" a="1"/>
  <c r="AA162" i="19" s="1"/>
  <c r="AA161" i="19" a="1"/>
  <c r="AA161" i="19" s="1"/>
  <c r="AA160" i="19" a="1"/>
  <c r="AA160" i="19" s="1"/>
  <c r="AA159" i="19" a="1"/>
  <c r="AA159" i="19" s="1"/>
  <c r="AA158" i="19" a="1"/>
  <c r="AA158" i="19" s="1"/>
  <c r="AA157" i="19" a="1"/>
  <c r="AA157" i="19" s="1"/>
  <c r="AA156" i="19" a="1"/>
  <c r="AA156" i="19" s="1"/>
  <c r="AA155" i="19" a="1"/>
  <c r="AA155" i="19" s="1"/>
  <c r="AA154" i="19" a="1"/>
  <c r="AA154" i="19" s="1"/>
  <c r="AA153" i="19" a="1"/>
  <c r="AA153" i="19" s="1"/>
  <c r="AA152" i="19" a="1"/>
  <c r="AA152" i="19" s="1"/>
  <c r="AA151" i="19" a="1"/>
  <c r="AA151" i="19" s="1"/>
  <c r="AA150" i="19" a="1"/>
  <c r="AA150" i="19" s="1"/>
  <c r="AA149" i="19" a="1"/>
  <c r="AA149" i="19" s="1"/>
  <c r="AA148" i="19" a="1"/>
  <c r="AA148" i="19" s="1"/>
  <c r="AA147" i="19" a="1"/>
  <c r="AA147" i="19" s="1"/>
  <c r="AA146" i="19" a="1"/>
  <c r="AA146" i="19" s="1"/>
  <c r="AA145" i="19" a="1"/>
  <c r="AA145" i="19" s="1"/>
  <c r="AA144" i="19" a="1"/>
  <c r="AA144" i="19" s="1"/>
  <c r="AA143" i="19" a="1"/>
  <c r="AA143" i="19" s="1"/>
  <c r="AA142" i="19" a="1"/>
  <c r="AA142" i="19" s="1"/>
  <c r="AA141" i="19" a="1"/>
  <c r="AA141" i="19" s="1"/>
  <c r="AA140" i="19" a="1"/>
  <c r="AA140" i="19" s="1"/>
  <c r="AA139" i="19" a="1"/>
  <c r="AA139" i="19" s="1"/>
  <c r="AA138" i="19" a="1"/>
  <c r="AA138" i="19" s="1"/>
  <c r="AB133" i="19"/>
  <c r="AA131" i="19" a="1"/>
  <c r="AA131" i="19" s="1"/>
  <c r="AA133" i="19" s="1"/>
  <c r="AA65" i="19"/>
  <c r="AA65" i="19" a="1"/>
  <c r="AA63" i="19"/>
  <c r="AA63" i="19" a="1"/>
  <c r="AA62" i="19" a="1"/>
  <c r="AA62" i="19" s="1"/>
  <c r="AA61" i="19"/>
  <c r="AA61" i="19" a="1"/>
  <c r="AA60" i="19" a="1"/>
  <c r="AA60" i="19" s="1"/>
  <c r="AA59" i="19"/>
  <c r="AA59" i="19" a="1"/>
  <c r="AA58" i="19" a="1"/>
  <c r="AA58" i="19" s="1"/>
  <c r="AA57" i="19"/>
  <c r="AA57" i="19" a="1"/>
  <c r="AA56" i="19" a="1"/>
  <c r="AA56" i="19" s="1"/>
  <c r="AA55" i="19"/>
  <c r="AA55" i="19" a="1"/>
  <c r="AA54" i="19" a="1"/>
  <c r="AA54" i="19" s="1"/>
  <c r="AA53" i="19"/>
  <c r="AA53" i="19" a="1"/>
  <c r="AA52" i="19" a="1"/>
  <c r="AA52" i="19" s="1"/>
  <c r="AA51" i="19"/>
  <c r="AA51" i="19" a="1"/>
  <c r="AA50" i="19" a="1"/>
  <c r="AA50" i="19" s="1"/>
  <c r="AA49" i="19"/>
  <c r="AA49" i="19" a="1"/>
  <c r="AA48" i="19" a="1"/>
  <c r="AA48" i="19" s="1"/>
  <c r="AA47" i="19"/>
  <c r="AA47" i="19" a="1"/>
  <c r="AA46" i="19" a="1"/>
  <c r="AA46" i="19" s="1"/>
  <c r="AA45" i="19"/>
  <c r="AA45" i="19" a="1"/>
  <c r="AA44" i="19" a="1"/>
  <c r="AA44" i="19" s="1"/>
  <c r="AA43" i="19"/>
  <c r="AA43" i="19" a="1"/>
  <c r="AA42" i="19" a="1"/>
  <c r="AA42" i="19" s="1"/>
  <c r="AA41" i="19"/>
  <c r="AA41" i="19" a="1"/>
  <c r="AA40" i="19" a="1"/>
  <c r="AA40" i="19" s="1"/>
  <c r="AA39" i="19"/>
  <c r="AA39" i="19" a="1"/>
  <c r="AA38" i="19" a="1"/>
  <c r="AA38" i="19" s="1"/>
  <c r="AA37" i="19"/>
  <c r="AA37" i="19" a="1"/>
  <c r="AA36" i="19" a="1"/>
  <c r="AA36" i="19" s="1"/>
  <c r="AA35" i="19"/>
  <c r="AA35" i="19" a="1"/>
  <c r="AA34" i="19" a="1"/>
  <c r="AA34" i="19" s="1"/>
  <c r="AA33" i="19"/>
  <c r="AA33" i="19" a="1"/>
  <c r="AA32" i="19" a="1"/>
  <c r="AA32" i="19" s="1"/>
  <c r="AA31" i="19"/>
  <c r="AA31" i="19" a="1"/>
  <c r="AA30" i="19" a="1"/>
  <c r="AA30" i="19" s="1"/>
  <c r="AA29" i="19"/>
  <c r="AA29" i="19" a="1"/>
  <c r="AA28" i="19" a="1"/>
  <c r="AA28" i="19" s="1"/>
  <c r="AA27" i="19"/>
  <c r="AA27" i="19" a="1"/>
  <c r="AA26" i="19" a="1"/>
  <c r="AA26" i="19" s="1"/>
  <c r="AA25" i="19"/>
  <c r="AA25" i="19" a="1"/>
  <c r="AA24" i="19" a="1"/>
  <c r="AA24" i="19" s="1"/>
  <c r="AA23" i="19"/>
  <c r="AA23" i="19" a="1"/>
  <c r="AA22" i="19" a="1"/>
  <c r="AA22" i="19" s="1"/>
  <c r="AA21" i="19"/>
  <c r="AA21" i="19" a="1"/>
  <c r="AA20" i="19" a="1"/>
  <c r="AA20" i="19" s="1"/>
  <c r="AA19" i="19"/>
  <c r="AA19" i="19" a="1"/>
  <c r="AA18" i="19" a="1"/>
  <c r="AA18" i="19" s="1"/>
  <c r="AA17" i="19"/>
  <c r="AA17" i="19" a="1"/>
  <c r="AA16" i="19" a="1"/>
  <c r="AA16" i="19" s="1"/>
  <c r="AA15" i="19"/>
  <c r="AA15" i="19" a="1"/>
  <c r="AA14" i="19" a="1"/>
  <c r="AA14" i="19" s="1"/>
  <c r="AA13" i="19"/>
  <c r="AA13" i="19" a="1"/>
  <c r="AA12" i="19" a="1"/>
  <c r="AA12" i="19" s="1"/>
  <c r="AA11" i="19"/>
  <c r="AA11" i="19" a="1"/>
  <c r="AA10" i="19" a="1"/>
  <c r="AA10" i="19" s="1"/>
  <c r="AA9" i="19"/>
  <c r="AA9" i="19" a="1"/>
  <c r="AA8" i="19" a="1"/>
  <c r="AA8" i="19" s="1"/>
  <c r="AA7" i="19"/>
  <c r="AA7" i="19" a="1"/>
  <c r="AA6" i="19" a="1"/>
  <c r="AA6" i="19" s="1"/>
  <c r="AB133" i="18"/>
  <c r="AB133" i="15"/>
  <c r="AB133" i="3"/>
  <c r="CA135" i="19"/>
  <c r="BZ197" i="19" s="1"/>
  <c r="BY135" i="19"/>
  <c r="BY197" i="19" s="1"/>
  <c r="CA68" i="19"/>
  <c r="BY68" i="19"/>
  <c r="BY130" i="19" s="1"/>
  <c r="CA2" i="19"/>
  <c r="BY2" i="19"/>
  <c r="CA2" i="18"/>
  <c r="BZ64" i="18" s="1"/>
  <c r="BY2" i="18"/>
  <c r="BY64" i="18" s="1"/>
  <c r="CA68" i="18"/>
  <c r="BZ130" i="18" s="1"/>
  <c r="BY68" i="18"/>
  <c r="BY130" i="18" s="1"/>
  <c r="CA135" i="18"/>
  <c r="BZ197" i="18" s="1"/>
  <c r="BY135" i="18"/>
  <c r="BY197" i="18" s="1"/>
  <c r="CA135" i="3"/>
  <c r="BY135" i="3"/>
  <c r="BY197" i="3" s="1"/>
  <c r="CA68" i="3"/>
  <c r="BZ130" i="3" s="1"/>
  <c r="BY68" i="3"/>
  <c r="BY130" i="3" s="1"/>
  <c r="CA2" i="3"/>
  <c r="BZ64" i="3" s="1"/>
  <c r="BY2" i="3"/>
  <c r="BY64" i="3" s="1"/>
  <c r="CA135" i="15"/>
  <c r="BZ197" i="15" s="1"/>
  <c r="BY135" i="15"/>
  <c r="BY197" i="15" s="1"/>
  <c r="CA68" i="15"/>
  <c r="BY68" i="15"/>
  <c r="BY130" i="15" s="1"/>
  <c r="CA2" i="15"/>
  <c r="BY2" i="15"/>
  <c r="BY64" i="15" s="1"/>
  <c r="BZ130" i="15"/>
  <c r="BZ197" i="3"/>
  <c r="AX65" i="18"/>
  <c r="BJ3" i="3" a="1"/>
  <c r="BJ3" i="3" s="1"/>
  <c r="BI3" i="3" a="1"/>
  <c r="BI3" i="3" s="1"/>
  <c r="BH3" i="3" a="1"/>
  <c r="BH3" i="3" s="1"/>
  <c r="BH64" i="3" s="1"/>
  <c r="BT64" i="3" s="1"/>
  <c r="BG3" i="3" a="1"/>
  <c r="BG3" i="3" s="1"/>
  <c r="BF3" i="3" a="1"/>
  <c r="BF3" i="3" s="1"/>
  <c r="BE3" i="3" a="1"/>
  <c r="BE3" i="3" s="1"/>
  <c r="BD3" i="3" a="1"/>
  <c r="BD3" i="3" s="1"/>
  <c r="BD64" i="3" s="1"/>
  <c r="BP64" i="3" s="1"/>
  <c r="BC3" i="3" a="1"/>
  <c r="BC3" i="3" s="1"/>
  <c r="BB3" i="3" a="1"/>
  <c r="BB3" i="3" s="1"/>
  <c r="BA3" i="3" a="1"/>
  <c r="BA3" i="3" s="1"/>
  <c r="AZ3" i="3" a="1"/>
  <c r="AZ3" i="3" s="1"/>
  <c r="AY3" i="3" a="1"/>
  <c r="AY3" i="3" s="1"/>
  <c r="BJ136" i="3" a="1"/>
  <c r="BJ136" i="3" s="1"/>
  <c r="BI136" i="3" a="1"/>
  <c r="BI136" i="3" s="1"/>
  <c r="BH136" i="3" a="1"/>
  <c r="BH136" i="3" s="1"/>
  <c r="BG136" i="3" a="1"/>
  <c r="BG136" i="3" s="1"/>
  <c r="BF136" i="3" a="1"/>
  <c r="BF136" i="3" s="1"/>
  <c r="BE136" i="3" a="1"/>
  <c r="BE136" i="3" s="1"/>
  <c r="BD136" i="3" a="1"/>
  <c r="BD136" i="3" s="1"/>
  <c r="BC136" i="3" a="1"/>
  <c r="BC136" i="3" s="1"/>
  <c r="BB136" i="3" a="1"/>
  <c r="BB136" i="3" s="1"/>
  <c r="BA136" i="3" a="1"/>
  <c r="BA136" i="3" s="1"/>
  <c r="AZ136" i="3" a="1"/>
  <c r="AZ136" i="3" s="1"/>
  <c r="AY136" i="3" a="1"/>
  <c r="AY136" i="3" s="1"/>
  <c r="BJ69" i="3" a="1"/>
  <c r="BJ69" i="3" s="1"/>
  <c r="BI69" i="3" a="1"/>
  <c r="BI69" i="3" s="1"/>
  <c r="BH69" i="3" a="1"/>
  <c r="BH69" i="3" s="1"/>
  <c r="BG69" i="3" a="1"/>
  <c r="BG69" i="3" s="1"/>
  <c r="BF69" i="3" a="1"/>
  <c r="BF69" i="3" s="1"/>
  <c r="BE69" i="3" a="1"/>
  <c r="BE69" i="3" s="1"/>
  <c r="BD69" i="3" a="1"/>
  <c r="BD69" i="3" s="1"/>
  <c r="BD130" i="3" s="1"/>
  <c r="BP130" i="3" s="1"/>
  <c r="BC69" i="3" a="1"/>
  <c r="BC69" i="3" s="1"/>
  <c r="BB69" i="3" a="1"/>
  <c r="BB69" i="3" s="1"/>
  <c r="BA69" i="3" a="1"/>
  <c r="BA69" i="3" s="1"/>
  <c r="AZ69" i="3" a="1"/>
  <c r="AZ69" i="3" s="1"/>
  <c r="AY69" i="3" a="1"/>
  <c r="AY69" i="3" s="1"/>
  <c r="BJ3" i="15" a="1"/>
  <c r="BJ3" i="15" s="1"/>
  <c r="BI3" i="15" a="1"/>
  <c r="BI3" i="15" s="1"/>
  <c r="BH3" i="15" a="1"/>
  <c r="BH3" i="15" s="1"/>
  <c r="BG3" i="15" a="1"/>
  <c r="BG3" i="15" s="1"/>
  <c r="BF3" i="15" a="1"/>
  <c r="BF3" i="15" s="1"/>
  <c r="BE3" i="15" a="1"/>
  <c r="BE3" i="15" s="1"/>
  <c r="BD3" i="15" a="1"/>
  <c r="BD3" i="15" s="1"/>
  <c r="BD64" i="15" s="1"/>
  <c r="BP64" i="15" s="1"/>
  <c r="BC3" i="15" a="1"/>
  <c r="BC3" i="15" s="1"/>
  <c r="BB3" i="15" a="1"/>
  <c r="BB3" i="15" s="1"/>
  <c r="BA3" i="15" a="1"/>
  <c r="BA3" i="15" s="1"/>
  <c r="AZ3" i="15" a="1"/>
  <c r="AZ3" i="15" s="1"/>
  <c r="AY3" i="15" a="1"/>
  <c r="AY3" i="15" s="1"/>
  <c r="BJ69" i="15" a="1"/>
  <c r="BJ69" i="15" s="1"/>
  <c r="BI69" i="15" a="1"/>
  <c r="BI69" i="15" s="1"/>
  <c r="BH69" i="15"/>
  <c r="BH69" i="15" a="1"/>
  <c r="BG69" i="15" a="1"/>
  <c r="BG69" i="15" s="1"/>
  <c r="BF69" i="15" a="1"/>
  <c r="BF69" i="15" s="1"/>
  <c r="BE69" i="15" a="1"/>
  <c r="BE69" i="15" s="1"/>
  <c r="BD69" i="15" a="1"/>
  <c r="BD69" i="15" s="1"/>
  <c r="BC69" i="15" a="1"/>
  <c r="BC69" i="15" s="1"/>
  <c r="BB69" i="15"/>
  <c r="BB69" i="15" a="1"/>
  <c r="BA69" i="15" a="1"/>
  <c r="BA69" i="15" s="1"/>
  <c r="AZ69" i="15" a="1"/>
  <c r="AZ69" i="15" s="1"/>
  <c r="AY69" i="15" a="1"/>
  <c r="AY69" i="15" s="1"/>
  <c r="BJ136" i="15" a="1"/>
  <c r="BJ136" i="15" s="1"/>
  <c r="BI136" i="15" a="1"/>
  <c r="BI136" i="15" s="1"/>
  <c r="BH136" i="15" a="1"/>
  <c r="BH136" i="15" s="1"/>
  <c r="BG136" i="15" a="1"/>
  <c r="BG136" i="15" s="1"/>
  <c r="BF136" i="15" a="1"/>
  <c r="BF136" i="15" s="1"/>
  <c r="BE136" i="15" a="1"/>
  <c r="BE136" i="15" s="1"/>
  <c r="BD136" i="15" a="1"/>
  <c r="BD136" i="15" s="1"/>
  <c r="BC136" i="15" a="1"/>
  <c r="BC136" i="15" s="1"/>
  <c r="BB136" i="15" a="1"/>
  <c r="BB136" i="15" s="1"/>
  <c r="BA136" i="15" a="1"/>
  <c r="BA136" i="15" s="1"/>
  <c r="AZ136" i="15" a="1"/>
  <c r="AZ136" i="15" s="1"/>
  <c r="AY136" i="15" a="1"/>
  <c r="AY136" i="15" s="1"/>
  <c r="BJ3" i="18" a="1"/>
  <c r="BJ3" i="18" s="1"/>
  <c r="BJ64" i="18" s="1"/>
  <c r="BV64" i="18" s="1"/>
  <c r="BI3" i="18" a="1"/>
  <c r="BI3" i="18" s="1"/>
  <c r="BH3" i="18" a="1"/>
  <c r="BH3" i="18" s="1"/>
  <c r="BG3" i="18" a="1"/>
  <c r="BG3" i="18" s="1"/>
  <c r="BF3" i="18" a="1"/>
  <c r="BF3" i="18" s="1"/>
  <c r="BE3" i="18" a="1"/>
  <c r="BE3" i="18" s="1"/>
  <c r="BD3" i="18" a="1"/>
  <c r="BD3" i="18" s="1"/>
  <c r="BD64" i="18" s="1"/>
  <c r="BP64" i="18" s="1"/>
  <c r="BC3" i="18" a="1"/>
  <c r="BC3" i="18" s="1"/>
  <c r="BB3" i="18" a="1"/>
  <c r="BB3" i="18" s="1"/>
  <c r="BA3" i="18" a="1"/>
  <c r="BA3" i="18" s="1"/>
  <c r="AZ3" i="18" a="1"/>
  <c r="AZ3" i="18" s="1"/>
  <c r="AY3" i="18" a="1"/>
  <c r="AY3" i="18" s="1"/>
  <c r="BJ69" i="18" a="1"/>
  <c r="BJ69" i="18" s="1"/>
  <c r="BJ130" i="18" s="1"/>
  <c r="BV130" i="18" s="1"/>
  <c r="BI69" i="18" a="1"/>
  <c r="BI69" i="18" s="1"/>
  <c r="BH69" i="18" a="1"/>
  <c r="BH69" i="18" s="1"/>
  <c r="BG69" i="18" a="1"/>
  <c r="BG69" i="18" s="1"/>
  <c r="BG130" i="18" s="1"/>
  <c r="BS130" i="18" s="1"/>
  <c r="BF69" i="18" a="1"/>
  <c r="BF69" i="18" s="1"/>
  <c r="BE69" i="18" a="1"/>
  <c r="BE69" i="18" s="1"/>
  <c r="BD69" i="18" a="1"/>
  <c r="BD69" i="18" s="1"/>
  <c r="BD130" i="18" s="1"/>
  <c r="BP130" i="18" s="1"/>
  <c r="BC69" i="18" a="1"/>
  <c r="BC69" i="18" s="1"/>
  <c r="BB69" i="18" a="1"/>
  <c r="BB69" i="18" s="1"/>
  <c r="BA69" i="18" a="1"/>
  <c r="BA69" i="18" s="1"/>
  <c r="AZ69" i="18" a="1"/>
  <c r="AZ69" i="18" s="1"/>
  <c r="AY69" i="18" a="1"/>
  <c r="AY69" i="18" s="1"/>
  <c r="BJ136" i="18" a="1"/>
  <c r="BJ136" i="18" s="1"/>
  <c r="BJ197" i="18" s="1"/>
  <c r="BV197" i="18" s="1"/>
  <c r="BI136" i="18" a="1"/>
  <c r="BI136" i="18" s="1"/>
  <c r="BH136" i="18" a="1"/>
  <c r="BH136" i="18" s="1"/>
  <c r="BG136" i="18" a="1"/>
  <c r="BG136" i="18" s="1"/>
  <c r="BG197" i="18" s="1"/>
  <c r="BS197" i="18" s="1"/>
  <c r="BF136" i="18" a="1"/>
  <c r="BF136" i="18" s="1"/>
  <c r="BE136" i="18" a="1"/>
  <c r="BE136" i="18" s="1"/>
  <c r="BD136" i="18" a="1"/>
  <c r="BD136" i="18" s="1"/>
  <c r="BD197" i="18" s="1"/>
  <c r="BP197" i="18" s="1"/>
  <c r="BC136" i="18" a="1"/>
  <c r="BC136" i="18" s="1"/>
  <c r="BB136" i="18" a="1"/>
  <c r="BB136" i="18" s="1"/>
  <c r="BA136" i="18" a="1"/>
  <c r="BA136" i="18" s="1"/>
  <c r="AZ136" i="18" a="1"/>
  <c r="AZ136" i="18" s="1"/>
  <c r="AY136" i="18" a="1"/>
  <c r="AY136" i="18" s="1"/>
  <c r="BZ130" i="19"/>
  <c r="AX198" i="19"/>
  <c r="BJ136" i="19" a="1"/>
  <c r="BJ136" i="19" s="1"/>
  <c r="BJ197" i="19" s="1"/>
  <c r="BV197" i="19" s="1"/>
  <c r="BI136" i="19" a="1"/>
  <c r="BI136" i="19" s="1"/>
  <c r="BH136" i="19" a="1"/>
  <c r="BH136" i="19" s="1"/>
  <c r="BG136" i="19" a="1"/>
  <c r="BG136" i="19" s="1"/>
  <c r="BF136" i="19" a="1"/>
  <c r="BF136" i="19" s="1"/>
  <c r="BE136" i="19" a="1"/>
  <c r="BE136" i="19" s="1"/>
  <c r="BD136" i="19" a="1"/>
  <c r="BD136" i="19" s="1"/>
  <c r="BD197" i="19" s="1"/>
  <c r="BP197" i="19" s="1"/>
  <c r="BC136" i="19" a="1"/>
  <c r="BC136" i="19" s="1"/>
  <c r="BB136" i="19" a="1"/>
  <c r="BB136" i="19" s="1"/>
  <c r="BA136" i="19" a="1"/>
  <c r="BA136" i="19" s="1"/>
  <c r="AZ136" i="19" a="1"/>
  <c r="AZ136" i="19" s="1"/>
  <c r="AY136" i="19" a="1"/>
  <c r="AY136" i="19" s="1"/>
  <c r="BJ69" i="19" a="1"/>
  <c r="BJ69" i="19" s="1"/>
  <c r="BJ130" i="19" s="1"/>
  <c r="BV130" i="19" s="1"/>
  <c r="BI69" i="19" a="1"/>
  <c r="BI69" i="19" s="1"/>
  <c r="BH69" i="19" a="1"/>
  <c r="BH69" i="19" s="1"/>
  <c r="BG69" i="19" a="1"/>
  <c r="BG69" i="19" s="1"/>
  <c r="BF69" i="19" a="1"/>
  <c r="BF69" i="19" s="1"/>
  <c r="BE69" i="19" a="1"/>
  <c r="BE69" i="19" s="1"/>
  <c r="BD69" i="19" a="1"/>
  <c r="BD69" i="19" s="1"/>
  <c r="BD130" i="19" s="1"/>
  <c r="BP130" i="19" s="1"/>
  <c r="BC69" i="19" a="1"/>
  <c r="BC69" i="19" s="1"/>
  <c r="BB69" i="19" a="1"/>
  <c r="BB69" i="19" s="1"/>
  <c r="BA69" i="19" a="1"/>
  <c r="BA69" i="19" s="1"/>
  <c r="AZ69" i="19" a="1"/>
  <c r="AZ69" i="19" s="1"/>
  <c r="AY69" i="19" a="1"/>
  <c r="AY69" i="19" s="1"/>
  <c r="AX131" i="19"/>
  <c r="BJ3" i="19" a="1"/>
  <c r="BJ3" i="19" s="1"/>
  <c r="BJ64" i="19" s="1"/>
  <c r="BV64" i="19" s="1"/>
  <c r="BI3" i="19" a="1"/>
  <c r="BI3" i="19" s="1"/>
  <c r="BH3" i="19" a="1"/>
  <c r="BH3" i="19" s="1"/>
  <c r="BG3" i="19" a="1"/>
  <c r="BG3" i="19" s="1"/>
  <c r="BF3" i="19" a="1"/>
  <c r="BF3" i="19" s="1"/>
  <c r="BE3" i="19" a="1"/>
  <c r="BE3" i="19" s="1"/>
  <c r="BE64" i="19" s="1"/>
  <c r="BC3" i="19" a="1"/>
  <c r="BC3" i="19" s="1"/>
  <c r="BB3" i="19" a="1"/>
  <c r="BB3" i="19" s="1"/>
  <c r="BA3" i="19" a="1"/>
  <c r="BA3" i="19" s="1"/>
  <c r="AZ3" i="19" a="1"/>
  <c r="AZ3" i="19" s="1"/>
  <c r="AY3" i="19" a="1"/>
  <c r="AY3" i="19" s="1"/>
  <c r="BD3" i="19" a="1"/>
  <c r="BD3" i="19" s="1"/>
  <c r="BD64" i="19" s="1"/>
  <c r="BP64" i="19" s="1"/>
  <c r="D133" i="3" l="1"/>
  <c r="D66" i="3"/>
  <c r="D201" i="3"/>
  <c r="D200" i="3"/>
  <c r="D199" i="3"/>
  <c r="D201" i="15"/>
  <c r="D200" i="15"/>
  <c r="D199" i="15"/>
  <c r="D201" i="18"/>
  <c r="D200" i="18"/>
  <c r="D199" i="18"/>
  <c r="AC131" i="18" a="1"/>
  <c r="AC131" i="18" s="1"/>
  <c r="AC198" i="18" a="1"/>
  <c r="AC198" i="18" s="1"/>
  <c r="AC133" i="15"/>
  <c r="AC198" i="15" a="1"/>
  <c r="AC198" i="15" s="1"/>
  <c r="AC133" i="3"/>
  <c r="AC201" i="3"/>
  <c r="AC200" i="3"/>
  <c r="AC201" i="15"/>
  <c r="AC200" i="15"/>
  <c r="AC133" i="18"/>
  <c r="AC201" i="18"/>
  <c r="AC200" i="18"/>
  <c r="B57" i="19" a="1"/>
  <c r="B57" i="19" s="1"/>
  <c r="C57" i="19" a="1"/>
  <c r="C57" i="19" s="1"/>
  <c r="C116" i="19" a="1"/>
  <c r="C116" i="19" s="1"/>
  <c r="B116" i="19" a="1"/>
  <c r="B116" i="19" s="1"/>
  <c r="AJ129" i="19" a="1"/>
  <c r="AJ129" i="19" s="1"/>
  <c r="AA70" i="19" a="1"/>
  <c r="AA70" i="19" s="1"/>
  <c r="AB5" i="19" a="1"/>
  <c r="AB5" i="19" s="1"/>
  <c r="AA5" i="19" a="1"/>
  <c r="AA5" i="19" s="1"/>
  <c r="B133" i="19"/>
  <c r="B132" i="19"/>
  <c r="B201" i="19"/>
  <c r="B200" i="19"/>
  <c r="B199" i="19"/>
  <c r="BQ64" i="19"/>
  <c r="L4" i="19" l="1"/>
  <c r="L137" i="3" l="1"/>
  <c r="M137" i="3"/>
  <c r="N137" i="3"/>
  <c r="O137" i="3"/>
  <c r="P137" i="3"/>
  <c r="Q137" i="3"/>
  <c r="AK137" i="3"/>
  <c r="AL137" i="3"/>
  <c r="AM137" i="3"/>
  <c r="AN137" i="3"/>
  <c r="AO137" i="3"/>
  <c r="AP137" i="3"/>
  <c r="AY137" i="3"/>
  <c r="AZ137" i="3"/>
  <c r="BA137" i="3"/>
  <c r="BB137" i="3"/>
  <c r="BC137" i="3"/>
  <c r="BO137" i="3" s="1"/>
  <c r="BD137" i="3"/>
  <c r="BE137" i="3"/>
  <c r="BF137" i="3"/>
  <c r="BG137" i="3"/>
  <c r="BH137" i="3"/>
  <c r="BI137" i="3"/>
  <c r="BJ137" i="3"/>
  <c r="BK137" i="3"/>
  <c r="BL137" i="3"/>
  <c r="BM137" i="3"/>
  <c r="BN137" i="3"/>
  <c r="L138" i="3"/>
  <c r="M138" i="3"/>
  <c r="N138" i="3"/>
  <c r="O138" i="3"/>
  <c r="P138" i="3"/>
  <c r="Q138" i="3"/>
  <c r="AK138" i="3"/>
  <c r="AL138" i="3"/>
  <c r="AM138" i="3"/>
  <c r="AN138" i="3"/>
  <c r="AO138" i="3"/>
  <c r="AP138" i="3"/>
  <c r="AY138" i="3"/>
  <c r="AZ138" i="3"/>
  <c r="BA138" i="3"/>
  <c r="BB138" i="3"/>
  <c r="BC138" i="3"/>
  <c r="BO138" i="3" s="1"/>
  <c r="BD138" i="3"/>
  <c r="BE138" i="3"/>
  <c r="BF138" i="3"/>
  <c r="BG138" i="3"/>
  <c r="BH138" i="3"/>
  <c r="BI138" i="3"/>
  <c r="BJ138" i="3"/>
  <c r="BK138" i="3"/>
  <c r="BL138" i="3"/>
  <c r="BM138" i="3"/>
  <c r="BN138" i="3"/>
  <c r="L139" i="3"/>
  <c r="M139" i="3"/>
  <c r="N139" i="3"/>
  <c r="O139" i="3"/>
  <c r="P139" i="3"/>
  <c r="Q139" i="3"/>
  <c r="AK139" i="3"/>
  <c r="AL139" i="3"/>
  <c r="AM139" i="3"/>
  <c r="AN139" i="3"/>
  <c r="AO139" i="3"/>
  <c r="AP139" i="3"/>
  <c r="AY139" i="3"/>
  <c r="BK139" i="3" s="1"/>
  <c r="AZ139" i="3"/>
  <c r="BL139" i="3" s="1"/>
  <c r="BA139" i="3"/>
  <c r="BM139" i="3" s="1"/>
  <c r="BB139" i="3"/>
  <c r="BN139" i="3" s="1"/>
  <c r="BC139" i="3"/>
  <c r="BO139" i="3" s="1"/>
  <c r="BD139" i="3"/>
  <c r="BE139" i="3"/>
  <c r="BF139" i="3"/>
  <c r="BG139" i="3"/>
  <c r="BH139" i="3"/>
  <c r="BI139" i="3"/>
  <c r="BJ139" i="3"/>
  <c r="L140" i="3"/>
  <c r="M140" i="3"/>
  <c r="N140" i="3"/>
  <c r="O140" i="3"/>
  <c r="P140" i="3"/>
  <c r="Q140" i="3"/>
  <c r="AK140" i="3"/>
  <c r="AL140" i="3"/>
  <c r="AM140" i="3"/>
  <c r="AN140" i="3"/>
  <c r="AO140" i="3"/>
  <c r="AP140" i="3"/>
  <c r="AY140" i="3"/>
  <c r="BK140" i="3" s="1"/>
  <c r="AZ140" i="3"/>
  <c r="BL140" i="3" s="1"/>
  <c r="BA140" i="3"/>
  <c r="BM140" i="3" s="1"/>
  <c r="BB140" i="3"/>
  <c r="BN140" i="3" s="1"/>
  <c r="BC140" i="3"/>
  <c r="BO140" i="3" s="1"/>
  <c r="BD140" i="3"/>
  <c r="BE140" i="3"/>
  <c r="BF140" i="3"/>
  <c r="BG140" i="3"/>
  <c r="BH140" i="3"/>
  <c r="BI140" i="3"/>
  <c r="BJ140" i="3"/>
  <c r="L141" i="3"/>
  <c r="M141" i="3"/>
  <c r="N141" i="3"/>
  <c r="O141" i="3"/>
  <c r="P141" i="3"/>
  <c r="Q141" i="3"/>
  <c r="AK141" i="3"/>
  <c r="AL141" i="3"/>
  <c r="AM141" i="3"/>
  <c r="AN141" i="3"/>
  <c r="AO141" i="3"/>
  <c r="AP141" i="3"/>
  <c r="AY141" i="3"/>
  <c r="AZ141" i="3"/>
  <c r="BA141" i="3"/>
  <c r="BB141" i="3"/>
  <c r="BN141" i="3" s="1"/>
  <c r="BC141" i="3"/>
  <c r="BO141" i="3" s="1"/>
  <c r="BD141" i="3"/>
  <c r="BE141" i="3"/>
  <c r="BF141" i="3"/>
  <c r="BG141" i="3"/>
  <c r="BH141" i="3"/>
  <c r="BI141" i="3"/>
  <c r="BJ141" i="3"/>
  <c r="BK141" i="3"/>
  <c r="BL141" i="3"/>
  <c r="BM141" i="3"/>
  <c r="L142" i="3"/>
  <c r="M142" i="3"/>
  <c r="N142" i="3"/>
  <c r="O142" i="3"/>
  <c r="P142" i="3"/>
  <c r="Q142" i="3"/>
  <c r="AK142" i="3"/>
  <c r="AL142" i="3"/>
  <c r="AM142" i="3"/>
  <c r="AN142" i="3"/>
  <c r="AO142" i="3"/>
  <c r="AP142" i="3"/>
  <c r="AY142" i="3"/>
  <c r="AZ142" i="3"/>
  <c r="BA142" i="3"/>
  <c r="BM142" i="3" s="1"/>
  <c r="BB142" i="3"/>
  <c r="BN142" i="3" s="1"/>
  <c r="BC142" i="3"/>
  <c r="BO142" i="3" s="1"/>
  <c r="BD142" i="3"/>
  <c r="BE142" i="3"/>
  <c r="BF142" i="3"/>
  <c r="BG142" i="3"/>
  <c r="BH142" i="3"/>
  <c r="BI142" i="3"/>
  <c r="BJ142" i="3"/>
  <c r="BK142" i="3"/>
  <c r="BL142" i="3"/>
  <c r="L70" i="3"/>
  <c r="M70" i="3"/>
  <c r="N70" i="3"/>
  <c r="O70" i="3"/>
  <c r="P70" i="3"/>
  <c r="Q70" i="3"/>
  <c r="AK70" i="3"/>
  <c r="AL70" i="3"/>
  <c r="AM70" i="3"/>
  <c r="AN70" i="3"/>
  <c r="AO70" i="3"/>
  <c r="AP70" i="3"/>
  <c r="AY70" i="3"/>
  <c r="AZ70" i="3"/>
  <c r="BL70" i="3" s="1"/>
  <c r="BA70" i="3"/>
  <c r="BM70" i="3" s="1"/>
  <c r="BB70" i="3"/>
  <c r="BN70" i="3" s="1"/>
  <c r="BC70" i="3"/>
  <c r="BO70" i="3" s="1"/>
  <c r="BD70" i="3"/>
  <c r="BE70" i="3"/>
  <c r="BF70" i="3"/>
  <c r="BG70" i="3"/>
  <c r="BH70" i="3"/>
  <c r="BI70" i="3"/>
  <c r="BJ70" i="3"/>
  <c r="BK70" i="3"/>
  <c r="L71" i="3"/>
  <c r="M71" i="3"/>
  <c r="N71" i="3"/>
  <c r="O71" i="3"/>
  <c r="P71" i="3"/>
  <c r="Q71" i="3"/>
  <c r="AK71" i="3"/>
  <c r="AL71" i="3"/>
  <c r="AM71" i="3"/>
  <c r="AN71" i="3"/>
  <c r="AO71" i="3"/>
  <c r="AP71" i="3"/>
  <c r="AY71" i="3"/>
  <c r="AZ71" i="3"/>
  <c r="BL71" i="3" s="1"/>
  <c r="BA71" i="3"/>
  <c r="BM71" i="3" s="1"/>
  <c r="BB71" i="3"/>
  <c r="BC71" i="3"/>
  <c r="BO71" i="3" s="1"/>
  <c r="BD71" i="3"/>
  <c r="BE71" i="3"/>
  <c r="BF71" i="3"/>
  <c r="BG71" i="3"/>
  <c r="BH71" i="3"/>
  <c r="BI71" i="3"/>
  <c r="BJ71" i="3"/>
  <c r="BK71" i="3"/>
  <c r="BN71" i="3"/>
  <c r="L72" i="3"/>
  <c r="M72" i="3"/>
  <c r="N72" i="3"/>
  <c r="O72" i="3"/>
  <c r="P72" i="3"/>
  <c r="Q72" i="3"/>
  <c r="AK72" i="3"/>
  <c r="AL72" i="3"/>
  <c r="AM72" i="3"/>
  <c r="AN72" i="3"/>
  <c r="AO72" i="3"/>
  <c r="AP72" i="3"/>
  <c r="AY72" i="3"/>
  <c r="AZ72" i="3"/>
  <c r="BL72" i="3" s="1"/>
  <c r="BA72" i="3"/>
  <c r="BM72" i="3" s="1"/>
  <c r="BB72" i="3"/>
  <c r="BN72" i="3" s="1"/>
  <c r="BC72" i="3"/>
  <c r="BO72" i="3" s="1"/>
  <c r="BD72" i="3"/>
  <c r="BE72" i="3"/>
  <c r="BF72" i="3"/>
  <c r="BG72" i="3"/>
  <c r="BH72" i="3"/>
  <c r="BI72" i="3"/>
  <c r="BJ72" i="3"/>
  <c r="BK72" i="3"/>
  <c r="L73" i="3"/>
  <c r="M73" i="3"/>
  <c r="N73" i="3"/>
  <c r="O73" i="3"/>
  <c r="P73" i="3"/>
  <c r="Q73" i="3"/>
  <c r="AK73" i="3"/>
  <c r="AL73" i="3"/>
  <c r="AM73" i="3"/>
  <c r="AN73" i="3"/>
  <c r="AO73" i="3"/>
  <c r="AP73" i="3"/>
  <c r="AY73" i="3"/>
  <c r="AZ73" i="3"/>
  <c r="BA73" i="3"/>
  <c r="BM73" i="3" s="1"/>
  <c r="BB73" i="3"/>
  <c r="BN73" i="3" s="1"/>
  <c r="BC73" i="3"/>
  <c r="BO73" i="3" s="1"/>
  <c r="BD73" i="3"/>
  <c r="BE73" i="3"/>
  <c r="BF73" i="3"/>
  <c r="BG73" i="3"/>
  <c r="BH73" i="3"/>
  <c r="BI73" i="3"/>
  <c r="BJ73" i="3"/>
  <c r="BK73" i="3"/>
  <c r="BL73" i="3"/>
  <c r="L74" i="3"/>
  <c r="M74" i="3"/>
  <c r="N74" i="3"/>
  <c r="O74" i="3"/>
  <c r="P74" i="3"/>
  <c r="Q74" i="3"/>
  <c r="AK74" i="3"/>
  <c r="AL74" i="3"/>
  <c r="AM74" i="3"/>
  <c r="AN74" i="3"/>
  <c r="AO74" i="3"/>
  <c r="AP74" i="3"/>
  <c r="AY74" i="3"/>
  <c r="AZ74" i="3"/>
  <c r="BA74" i="3"/>
  <c r="BB74" i="3"/>
  <c r="BC74" i="3"/>
  <c r="BO74" i="3" s="1"/>
  <c r="BD74" i="3"/>
  <c r="BE74" i="3"/>
  <c r="BF74" i="3"/>
  <c r="BG74" i="3"/>
  <c r="BH74" i="3"/>
  <c r="BI74" i="3"/>
  <c r="BJ74" i="3"/>
  <c r="BK74" i="3"/>
  <c r="BL74" i="3"/>
  <c r="BM74" i="3"/>
  <c r="BN74" i="3"/>
  <c r="L75" i="3"/>
  <c r="M75" i="3"/>
  <c r="N75" i="3"/>
  <c r="O75" i="3"/>
  <c r="P75" i="3"/>
  <c r="Q75" i="3"/>
  <c r="AK75" i="3"/>
  <c r="AL75" i="3"/>
  <c r="AM75" i="3"/>
  <c r="AN75" i="3"/>
  <c r="AO75" i="3"/>
  <c r="AP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Q129" i="15"/>
  <c r="P129" i="15"/>
  <c r="O129" i="15"/>
  <c r="N129" i="15"/>
  <c r="M129" i="15"/>
  <c r="L129" i="15"/>
  <c r="Q128" i="15"/>
  <c r="P128" i="15"/>
  <c r="O128" i="15"/>
  <c r="N128" i="15"/>
  <c r="M128" i="15"/>
  <c r="L128" i="15"/>
  <c r="Q127" i="15"/>
  <c r="P127" i="15"/>
  <c r="O127" i="15"/>
  <c r="N127" i="15"/>
  <c r="M127" i="15"/>
  <c r="L127" i="15"/>
  <c r="Q126" i="15"/>
  <c r="P126" i="15"/>
  <c r="O126" i="15"/>
  <c r="N126" i="15"/>
  <c r="M126" i="15"/>
  <c r="L126" i="15"/>
  <c r="Q125" i="15"/>
  <c r="P125" i="15"/>
  <c r="O125" i="15"/>
  <c r="N125" i="15"/>
  <c r="M125" i="15"/>
  <c r="L125" i="15"/>
  <c r="Q124" i="15"/>
  <c r="P124" i="15"/>
  <c r="O124" i="15"/>
  <c r="N124" i="15"/>
  <c r="M124" i="15"/>
  <c r="L124" i="15"/>
  <c r="Q123" i="15"/>
  <c r="P123" i="15"/>
  <c r="O123" i="15"/>
  <c r="N123" i="15"/>
  <c r="M123" i="15"/>
  <c r="L123" i="15"/>
  <c r="Q122" i="15"/>
  <c r="P122" i="15"/>
  <c r="O122" i="15"/>
  <c r="N122" i="15"/>
  <c r="M122" i="15"/>
  <c r="L122" i="15"/>
  <c r="Q121" i="15"/>
  <c r="P121" i="15"/>
  <c r="O121" i="15"/>
  <c r="N121" i="15"/>
  <c r="M121" i="15"/>
  <c r="L121" i="15"/>
  <c r="Q120" i="15"/>
  <c r="P120" i="15"/>
  <c r="O120" i="15"/>
  <c r="N120" i="15"/>
  <c r="M120" i="15"/>
  <c r="L120" i="15"/>
  <c r="Q119" i="15"/>
  <c r="P119" i="15"/>
  <c r="O119" i="15"/>
  <c r="N119" i="15"/>
  <c r="M119" i="15"/>
  <c r="L119" i="15"/>
  <c r="Q118" i="15"/>
  <c r="P118" i="15"/>
  <c r="O118" i="15"/>
  <c r="N118" i="15"/>
  <c r="M118" i="15"/>
  <c r="L118" i="15"/>
  <c r="Q117" i="15"/>
  <c r="P117" i="15"/>
  <c r="O117" i="15"/>
  <c r="N117" i="15"/>
  <c r="M117" i="15"/>
  <c r="L117" i="15"/>
  <c r="Q116" i="15"/>
  <c r="P116" i="15"/>
  <c r="O116" i="15"/>
  <c r="N116" i="15"/>
  <c r="M116" i="15"/>
  <c r="L116" i="15"/>
  <c r="Q115" i="15"/>
  <c r="P115" i="15"/>
  <c r="O115" i="15"/>
  <c r="N115" i="15"/>
  <c r="M115" i="15"/>
  <c r="L115" i="15"/>
  <c r="Q114" i="15"/>
  <c r="P114" i="15"/>
  <c r="O114" i="15"/>
  <c r="N114" i="15"/>
  <c r="M114" i="15"/>
  <c r="L114" i="15"/>
  <c r="Q113" i="15"/>
  <c r="P113" i="15"/>
  <c r="O113" i="15"/>
  <c r="N113" i="15"/>
  <c r="M113" i="15"/>
  <c r="L113" i="15"/>
  <c r="Q112" i="15"/>
  <c r="P112" i="15"/>
  <c r="O112" i="15"/>
  <c r="N112" i="15"/>
  <c r="M112" i="15"/>
  <c r="L112" i="15"/>
  <c r="Q111" i="15"/>
  <c r="P111" i="15"/>
  <c r="O111" i="15"/>
  <c r="N111" i="15"/>
  <c r="M111" i="15"/>
  <c r="L111" i="15"/>
  <c r="Q110" i="15"/>
  <c r="P110" i="15"/>
  <c r="O110" i="15"/>
  <c r="N110" i="15"/>
  <c r="M110" i="15"/>
  <c r="L110" i="15"/>
  <c r="Q109" i="15"/>
  <c r="P109" i="15"/>
  <c r="O109" i="15"/>
  <c r="N109" i="15"/>
  <c r="M109" i="15"/>
  <c r="L109" i="15"/>
  <c r="Q108" i="15"/>
  <c r="P108" i="15"/>
  <c r="O108" i="15"/>
  <c r="N108" i="15"/>
  <c r="M108" i="15"/>
  <c r="L108" i="15"/>
  <c r="Q107" i="15"/>
  <c r="P107" i="15"/>
  <c r="O107" i="15"/>
  <c r="N107" i="15"/>
  <c r="M107" i="15"/>
  <c r="L107" i="15"/>
  <c r="Q106" i="15"/>
  <c r="P106" i="15"/>
  <c r="O106" i="15"/>
  <c r="N106" i="15"/>
  <c r="M106" i="15"/>
  <c r="L106" i="15"/>
  <c r="Q105" i="15"/>
  <c r="P105" i="15"/>
  <c r="O105" i="15"/>
  <c r="N105" i="15"/>
  <c r="M105" i="15"/>
  <c r="L105" i="15"/>
  <c r="Q104" i="15"/>
  <c r="P104" i="15"/>
  <c r="O104" i="15"/>
  <c r="N104" i="15"/>
  <c r="M104" i="15"/>
  <c r="L104" i="15"/>
  <c r="Q103" i="15"/>
  <c r="P103" i="15"/>
  <c r="O103" i="15"/>
  <c r="N103" i="15"/>
  <c r="M103" i="15"/>
  <c r="L103" i="15"/>
  <c r="Q102" i="15"/>
  <c r="P102" i="15"/>
  <c r="O102" i="15"/>
  <c r="N102" i="15"/>
  <c r="M102" i="15"/>
  <c r="L102" i="15"/>
  <c r="Q101" i="15"/>
  <c r="P101" i="15"/>
  <c r="O101" i="15"/>
  <c r="N101" i="15"/>
  <c r="M101" i="15"/>
  <c r="L101" i="15"/>
  <c r="Q100" i="15"/>
  <c r="P100" i="15"/>
  <c r="O100" i="15"/>
  <c r="N100" i="15"/>
  <c r="M100" i="15"/>
  <c r="L100" i="15"/>
  <c r="Q99" i="15"/>
  <c r="P99" i="15"/>
  <c r="O99" i="15"/>
  <c r="N99" i="15"/>
  <c r="M99" i="15"/>
  <c r="L99" i="15"/>
  <c r="Q98" i="15"/>
  <c r="P98" i="15"/>
  <c r="O98" i="15"/>
  <c r="N98" i="15"/>
  <c r="M98" i="15"/>
  <c r="L98" i="15"/>
  <c r="Q97" i="15"/>
  <c r="P97" i="15"/>
  <c r="O97" i="15"/>
  <c r="N97" i="15"/>
  <c r="M97" i="15"/>
  <c r="L97" i="15"/>
  <c r="Q96" i="15"/>
  <c r="P96" i="15"/>
  <c r="O96" i="15"/>
  <c r="N96" i="15"/>
  <c r="M96" i="15"/>
  <c r="L96" i="15"/>
  <c r="Q95" i="15"/>
  <c r="P95" i="15"/>
  <c r="O95" i="15"/>
  <c r="N95" i="15"/>
  <c r="M95" i="15"/>
  <c r="L95" i="15"/>
  <c r="Q94" i="15"/>
  <c r="P94" i="15"/>
  <c r="O94" i="15"/>
  <c r="N94" i="15"/>
  <c r="M94" i="15"/>
  <c r="L94" i="15"/>
  <c r="Q93" i="15"/>
  <c r="P93" i="15"/>
  <c r="O93" i="15"/>
  <c r="N93" i="15"/>
  <c r="M93" i="15"/>
  <c r="L93" i="15"/>
  <c r="Q92" i="15"/>
  <c r="P92" i="15"/>
  <c r="O92" i="15"/>
  <c r="N92" i="15"/>
  <c r="M92" i="15"/>
  <c r="L92" i="15"/>
  <c r="Q91" i="15"/>
  <c r="P91" i="15"/>
  <c r="O91" i="15"/>
  <c r="N91" i="15"/>
  <c r="M91" i="15"/>
  <c r="L91" i="15"/>
  <c r="Q90" i="15"/>
  <c r="P90" i="15"/>
  <c r="O90" i="15"/>
  <c r="N90" i="15"/>
  <c r="M90" i="15"/>
  <c r="L90" i="15"/>
  <c r="Q89" i="15"/>
  <c r="P89" i="15"/>
  <c r="O89" i="15"/>
  <c r="N89" i="15"/>
  <c r="M89" i="15"/>
  <c r="L89" i="15"/>
  <c r="Q88" i="15"/>
  <c r="P88" i="15"/>
  <c r="O88" i="15"/>
  <c r="N88" i="15"/>
  <c r="M88" i="15"/>
  <c r="L88" i="15"/>
  <c r="Q87" i="15"/>
  <c r="P87" i="15"/>
  <c r="O87" i="15"/>
  <c r="N87" i="15"/>
  <c r="M87" i="15"/>
  <c r="L87" i="15"/>
  <c r="Q86" i="15"/>
  <c r="P86" i="15"/>
  <c r="O86" i="15"/>
  <c r="N86" i="15"/>
  <c r="M86" i="15"/>
  <c r="L86" i="15"/>
  <c r="Q85" i="15"/>
  <c r="P85" i="15"/>
  <c r="O85" i="15"/>
  <c r="N85" i="15"/>
  <c r="M85" i="15"/>
  <c r="L85" i="15"/>
  <c r="Q84" i="15"/>
  <c r="P84" i="15"/>
  <c r="O84" i="15"/>
  <c r="N84" i="15"/>
  <c r="M84" i="15"/>
  <c r="L84" i="15"/>
  <c r="Q83" i="15"/>
  <c r="P83" i="15"/>
  <c r="O83" i="15"/>
  <c r="N83" i="15"/>
  <c r="M83" i="15"/>
  <c r="L83" i="15"/>
  <c r="Q82" i="15"/>
  <c r="P82" i="15"/>
  <c r="O82" i="15"/>
  <c r="N82" i="15"/>
  <c r="M82" i="15"/>
  <c r="L82" i="15"/>
  <c r="Q81" i="15"/>
  <c r="P81" i="15"/>
  <c r="O81" i="15"/>
  <c r="N81" i="15"/>
  <c r="M81" i="15"/>
  <c r="L81" i="15"/>
  <c r="Q80" i="15"/>
  <c r="P80" i="15"/>
  <c r="O80" i="15"/>
  <c r="N80" i="15"/>
  <c r="M80" i="15"/>
  <c r="L80" i="15"/>
  <c r="Q79" i="15"/>
  <c r="P79" i="15"/>
  <c r="O79" i="15"/>
  <c r="N79" i="15"/>
  <c r="M79" i="15"/>
  <c r="L79" i="15"/>
  <c r="Q78" i="15"/>
  <c r="P78" i="15"/>
  <c r="O78" i="15"/>
  <c r="N78" i="15"/>
  <c r="M78" i="15"/>
  <c r="L78" i="15"/>
  <c r="Q77" i="15"/>
  <c r="P77" i="15"/>
  <c r="O77" i="15"/>
  <c r="N77" i="15"/>
  <c r="M77" i="15"/>
  <c r="L77" i="15"/>
  <c r="Q76" i="15"/>
  <c r="P76" i="15"/>
  <c r="O76" i="15"/>
  <c r="N76" i="15"/>
  <c r="M76" i="15"/>
  <c r="L76" i="15"/>
  <c r="Q75" i="15"/>
  <c r="P75" i="15"/>
  <c r="O75" i="15"/>
  <c r="N75" i="15"/>
  <c r="M75" i="15"/>
  <c r="L75" i="15"/>
  <c r="Q74" i="15"/>
  <c r="P74" i="15"/>
  <c r="O74" i="15"/>
  <c r="N74" i="15"/>
  <c r="M74" i="15"/>
  <c r="L74" i="15"/>
  <c r="Q73" i="15"/>
  <c r="P73" i="15"/>
  <c r="O73" i="15"/>
  <c r="N73" i="15"/>
  <c r="M73" i="15"/>
  <c r="L73" i="15"/>
  <c r="Q72" i="15"/>
  <c r="P72" i="15"/>
  <c r="O72" i="15"/>
  <c r="N72" i="15"/>
  <c r="M72" i="15"/>
  <c r="L72" i="15"/>
  <c r="Q71" i="15"/>
  <c r="P71" i="15"/>
  <c r="O71" i="15"/>
  <c r="N71" i="15"/>
  <c r="M71" i="15"/>
  <c r="L71" i="15"/>
  <c r="Q70" i="15"/>
  <c r="P70" i="15"/>
  <c r="O70" i="15"/>
  <c r="N70" i="15"/>
  <c r="M70" i="15"/>
  <c r="L70" i="15"/>
  <c r="Q129" i="18"/>
  <c r="P129" i="18"/>
  <c r="O129" i="18"/>
  <c r="N129" i="18"/>
  <c r="M129" i="18"/>
  <c r="L129" i="18"/>
  <c r="Q128" i="18"/>
  <c r="P128" i="18"/>
  <c r="O128" i="18"/>
  <c r="N128" i="18"/>
  <c r="M128" i="18"/>
  <c r="L128" i="18"/>
  <c r="Q127" i="18"/>
  <c r="P127" i="18"/>
  <c r="O127" i="18"/>
  <c r="N127" i="18"/>
  <c r="M127" i="18"/>
  <c r="L127" i="18"/>
  <c r="Q126" i="18"/>
  <c r="P126" i="18"/>
  <c r="O126" i="18"/>
  <c r="N126" i="18"/>
  <c r="M126" i="18"/>
  <c r="L126" i="18"/>
  <c r="Q125" i="18"/>
  <c r="P125" i="18"/>
  <c r="O125" i="18"/>
  <c r="N125" i="18"/>
  <c r="M125" i="18"/>
  <c r="L125" i="18"/>
  <c r="Q124" i="18"/>
  <c r="P124" i="18"/>
  <c r="O124" i="18"/>
  <c r="N124" i="18"/>
  <c r="M124" i="18"/>
  <c r="L124" i="18"/>
  <c r="Q123" i="18"/>
  <c r="P123" i="18"/>
  <c r="O123" i="18"/>
  <c r="N123" i="18"/>
  <c r="M123" i="18"/>
  <c r="L123" i="18"/>
  <c r="Q122" i="18"/>
  <c r="P122" i="18"/>
  <c r="O122" i="18"/>
  <c r="N122" i="18"/>
  <c r="M122" i="18"/>
  <c r="L122" i="18"/>
  <c r="Q121" i="18"/>
  <c r="P121" i="18"/>
  <c r="O121" i="18"/>
  <c r="N121" i="18"/>
  <c r="M121" i="18"/>
  <c r="L121" i="18"/>
  <c r="Q120" i="18"/>
  <c r="P120" i="18"/>
  <c r="O120" i="18"/>
  <c r="N120" i="18"/>
  <c r="M120" i="18"/>
  <c r="L120" i="18"/>
  <c r="Q119" i="18"/>
  <c r="P119" i="18"/>
  <c r="O119" i="18"/>
  <c r="N119" i="18"/>
  <c r="M119" i="18"/>
  <c r="L119" i="18"/>
  <c r="Q118" i="18"/>
  <c r="P118" i="18"/>
  <c r="O118" i="18"/>
  <c r="N118" i="18"/>
  <c r="M118" i="18"/>
  <c r="L118" i="18"/>
  <c r="Q117" i="18"/>
  <c r="P117" i="18"/>
  <c r="O117" i="18"/>
  <c r="N117" i="18"/>
  <c r="M117" i="18"/>
  <c r="L117" i="18"/>
  <c r="Q116" i="18"/>
  <c r="P116" i="18"/>
  <c r="O116" i="18"/>
  <c r="N116" i="18"/>
  <c r="M116" i="18"/>
  <c r="L116" i="18"/>
  <c r="Q115" i="18"/>
  <c r="P115" i="18"/>
  <c r="O115" i="18"/>
  <c r="N115" i="18"/>
  <c r="M115" i="18"/>
  <c r="L115" i="18"/>
  <c r="Q114" i="18"/>
  <c r="P114" i="18"/>
  <c r="O114" i="18"/>
  <c r="N114" i="18"/>
  <c r="M114" i="18"/>
  <c r="L114" i="18"/>
  <c r="Q113" i="18"/>
  <c r="P113" i="18"/>
  <c r="O113" i="18"/>
  <c r="N113" i="18"/>
  <c r="M113" i="18"/>
  <c r="L113" i="18"/>
  <c r="Q112" i="18"/>
  <c r="P112" i="18"/>
  <c r="O112" i="18"/>
  <c r="N112" i="18"/>
  <c r="M112" i="18"/>
  <c r="L112" i="18"/>
  <c r="Q111" i="18"/>
  <c r="P111" i="18"/>
  <c r="O111" i="18"/>
  <c r="N111" i="18"/>
  <c r="M111" i="18"/>
  <c r="L111" i="18"/>
  <c r="Q110" i="18"/>
  <c r="P110" i="18"/>
  <c r="O110" i="18"/>
  <c r="N110" i="18"/>
  <c r="M110" i="18"/>
  <c r="L110" i="18"/>
  <c r="Q109" i="18"/>
  <c r="P109" i="18"/>
  <c r="O109" i="18"/>
  <c r="N109" i="18"/>
  <c r="M109" i="18"/>
  <c r="L109" i="18"/>
  <c r="Q108" i="18"/>
  <c r="P108" i="18"/>
  <c r="O108" i="18"/>
  <c r="N108" i="18"/>
  <c r="M108" i="18"/>
  <c r="L108" i="18"/>
  <c r="Q107" i="18"/>
  <c r="P107" i="18"/>
  <c r="O107" i="18"/>
  <c r="N107" i="18"/>
  <c r="M107" i="18"/>
  <c r="L107" i="18"/>
  <c r="Q106" i="18"/>
  <c r="P106" i="18"/>
  <c r="O106" i="18"/>
  <c r="N106" i="18"/>
  <c r="M106" i="18"/>
  <c r="L106" i="18"/>
  <c r="Q105" i="18"/>
  <c r="P105" i="18"/>
  <c r="O105" i="18"/>
  <c r="N105" i="18"/>
  <c r="M105" i="18"/>
  <c r="L105" i="18"/>
  <c r="Q104" i="18"/>
  <c r="P104" i="18"/>
  <c r="O104" i="18"/>
  <c r="N104" i="18"/>
  <c r="M104" i="18"/>
  <c r="L104" i="18"/>
  <c r="Q103" i="18"/>
  <c r="P103" i="18"/>
  <c r="O103" i="18"/>
  <c r="N103" i="18"/>
  <c r="M103" i="18"/>
  <c r="L103" i="18"/>
  <c r="Q102" i="18"/>
  <c r="P102" i="18"/>
  <c r="O102" i="18"/>
  <c r="N102" i="18"/>
  <c r="M102" i="18"/>
  <c r="L102" i="18"/>
  <c r="Q101" i="18"/>
  <c r="P101" i="18"/>
  <c r="O101" i="18"/>
  <c r="N101" i="18"/>
  <c r="M101" i="18"/>
  <c r="L101" i="18"/>
  <c r="Q100" i="18"/>
  <c r="P100" i="18"/>
  <c r="O100" i="18"/>
  <c r="N100" i="18"/>
  <c r="M100" i="18"/>
  <c r="L100" i="18"/>
  <c r="Q99" i="18"/>
  <c r="P99" i="18"/>
  <c r="O99" i="18"/>
  <c r="N99" i="18"/>
  <c r="M99" i="18"/>
  <c r="L99" i="18"/>
  <c r="Q98" i="18"/>
  <c r="P98" i="18"/>
  <c r="O98" i="18"/>
  <c r="N98" i="18"/>
  <c r="M98" i="18"/>
  <c r="L98" i="18"/>
  <c r="Q97" i="18"/>
  <c r="P97" i="18"/>
  <c r="O97" i="18"/>
  <c r="N97" i="18"/>
  <c r="M97" i="18"/>
  <c r="L97" i="18"/>
  <c r="Q96" i="18"/>
  <c r="P96" i="18"/>
  <c r="O96" i="18"/>
  <c r="N96" i="18"/>
  <c r="M96" i="18"/>
  <c r="L96" i="18"/>
  <c r="Q95" i="18"/>
  <c r="P95" i="18"/>
  <c r="O95" i="18"/>
  <c r="N95" i="18"/>
  <c r="M95" i="18"/>
  <c r="L95" i="18"/>
  <c r="Q94" i="18"/>
  <c r="P94" i="18"/>
  <c r="O94" i="18"/>
  <c r="N94" i="18"/>
  <c r="M94" i="18"/>
  <c r="L94" i="18"/>
  <c r="Q93" i="18"/>
  <c r="P93" i="18"/>
  <c r="O93" i="18"/>
  <c r="N93" i="18"/>
  <c r="M93" i="18"/>
  <c r="L93" i="18"/>
  <c r="Q92" i="18"/>
  <c r="P92" i="18"/>
  <c r="O92" i="18"/>
  <c r="N92" i="18"/>
  <c r="M92" i="18"/>
  <c r="L92" i="18"/>
  <c r="Q91" i="18"/>
  <c r="P91" i="18"/>
  <c r="O91" i="18"/>
  <c r="N91" i="18"/>
  <c r="M91" i="18"/>
  <c r="L91" i="18"/>
  <c r="Q90" i="18"/>
  <c r="P90" i="18"/>
  <c r="O90" i="18"/>
  <c r="N90" i="18"/>
  <c r="M90" i="18"/>
  <c r="L90" i="18"/>
  <c r="Q89" i="18"/>
  <c r="P89" i="18"/>
  <c r="O89" i="18"/>
  <c r="N89" i="18"/>
  <c r="M89" i="18"/>
  <c r="L89" i="18"/>
  <c r="Q88" i="18"/>
  <c r="P88" i="18"/>
  <c r="O88" i="18"/>
  <c r="N88" i="18"/>
  <c r="M88" i="18"/>
  <c r="L88" i="18"/>
  <c r="Q87" i="18"/>
  <c r="P87" i="18"/>
  <c r="O87" i="18"/>
  <c r="N87" i="18"/>
  <c r="M87" i="18"/>
  <c r="L87" i="18"/>
  <c r="Q86" i="18"/>
  <c r="P86" i="18"/>
  <c r="O86" i="18"/>
  <c r="N86" i="18"/>
  <c r="M86" i="18"/>
  <c r="L86" i="18"/>
  <c r="Q85" i="18"/>
  <c r="P85" i="18"/>
  <c r="O85" i="18"/>
  <c r="N85" i="18"/>
  <c r="M85" i="18"/>
  <c r="L85" i="18"/>
  <c r="Q84" i="18"/>
  <c r="P84" i="18"/>
  <c r="O84" i="18"/>
  <c r="N84" i="18"/>
  <c r="M84" i="18"/>
  <c r="L84" i="18"/>
  <c r="Q83" i="18"/>
  <c r="P83" i="18"/>
  <c r="O83" i="18"/>
  <c r="N83" i="18"/>
  <c r="M83" i="18"/>
  <c r="L83" i="18"/>
  <c r="Q82" i="18"/>
  <c r="P82" i="18"/>
  <c r="O82" i="18"/>
  <c r="N82" i="18"/>
  <c r="M82" i="18"/>
  <c r="L82" i="18"/>
  <c r="Q81" i="18"/>
  <c r="P81" i="18"/>
  <c r="O81" i="18"/>
  <c r="N81" i="18"/>
  <c r="M81" i="18"/>
  <c r="L81" i="18"/>
  <c r="Q80" i="18"/>
  <c r="P80" i="18"/>
  <c r="O80" i="18"/>
  <c r="N80" i="18"/>
  <c r="M80" i="18"/>
  <c r="L80" i="18"/>
  <c r="Q79" i="18"/>
  <c r="P79" i="18"/>
  <c r="O79" i="18"/>
  <c r="N79" i="18"/>
  <c r="M79" i="18"/>
  <c r="L79" i="18"/>
  <c r="Q78" i="18"/>
  <c r="P78" i="18"/>
  <c r="O78" i="18"/>
  <c r="N78" i="18"/>
  <c r="M78" i="18"/>
  <c r="L78" i="18"/>
  <c r="Q77" i="18"/>
  <c r="P77" i="18"/>
  <c r="O77" i="18"/>
  <c r="N77" i="18"/>
  <c r="M77" i="18"/>
  <c r="L77" i="18"/>
  <c r="Q76" i="18"/>
  <c r="P76" i="18"/>
  <c r="O76" i="18"/>
  <c r="N76" i="18"/>
  <c r="M76" i="18"/>
  <c r="L76" i="18"/>
  <c r="Q75" i="18"/>
  <c r="P75" i="18"/>
  <c r="O75" i="18"/>
  <c r="N75" i="18"/>
  <c r="M75" i="18"/>
  <c r="L75" i="18"/>
  <c r="Q74" i="18"/>
  <c r="P74" i="18"/>
  <c r="O74" i="18"/>
  <c r="N74" i="18"/>
  <c r="M74" i="18"/>
  <c r="L74" i="18"/>
  <c r="Q73" i="18"/>
  <c r="P73" i="18"/>
  <c r="O73" i="18"/>
  <c r="N73" i="18"/>
  <c r="M73" i="18"/>
  <c r="L73" i="18"/>
  <c r="Q72" i="18"/>
  <c r="P72" i="18"/>
  <c r="O72" i="18"/>
  <c r="N72" i="18"/>
  <c r="M72" i="18"/>
  <c r="L72" i="18"/>
  <c r="Q71" i="18"/>
  <c r="P71" i="18"/>
  <c r="O71" i="18"/>
  <c r="N71" i="18"/>
  <c r="M71" i="18"/>
  <c r="L71" i="18"/>
  <c r="Q70" i="18"/>
  <c r="P70" i="18"/>
  <c r="O70" i="18"/>
  <c r="N70" i="18"/>
  <c r="M70" i="18"/>
  <c r="L70" i="18"/>
  <c r="AP129" i="3"/>
  <c r="AO129" i="3"/>
  <c r="AN129" i="3"/>
  <c r="AM129" i="3"/>
  <c r="AL129" i="3"/>
  <c r="AK129" i="3"/>
  <c r="AP128" i="3"/>
  <c r="AO128" i="3"/>
  <c r="AN128" i="3"/>
  <c r="AM128" i="3"/>
  <c r="AL128" i="3"/>
  <c r="AK128" i="3"/>
  <c r="AP127" i="3"/>
  <c r="AO127" i="3"/>
  <c r="AN127" i="3"/>
  <c r="AM127" i="3"/>
  <c r="AL127" i="3"/>
  <c r="AK127" i="3"/>
  <c r="AP126" i="3"/>
  <c r="AO126" i="3"/>
  <c r="AN126" i="3"/>
  <c r="AM126" i="3"/>
  <c r="AL126" i="3"/>
  <c r="AK126" i="3"/>
  <c r="AP125" i="3"/>
  <c r="AO125" i="3"/>
  <c r="AN125" i="3"/>
  <c r="AM125" i="3"/>
  <c r="AL125" i="3"/>
  <c r="AK125" i="3"/>
  <c r="AP124" i="3"/>
  <c r="AO124" i="3"/>
  <c r="AN124" i="3"/>
  <c r="AM124" i="3"/>
  <c r="AL124" i="3"/>
  <c r="AK124" i="3"/>
  <c r="AP123" i="3"/>
  <c r="AO123" i="3"/>
  <c r="AN123" i="3"/>
  <c r="AM123" i="3"/>
  <c r="AL123" i="3"/>
  <c r="AK123" i="3"/>
  <c r="AP122" i="3"/>
  <c r="AO122" i="3"/>
  <c r="AN122" i="3"/>
  <c r="AM122" i="3"/>
  <c r="AL122" i="3"/>
  <c r="AK122" i="3"/>
  <c r="AP121" i="3"/>
  <c r="AO121" i="3"/>
  <c r="AN121" i="3"/>
  <c r="AM121" i="3"/>
  <c r="AL121" i="3"/>
  <c r="AK121" i="3"/>
  <c r="AP120" i="3"/>
  <c r="AO120" i="3"/>
  <c r="AN120" i="3"/>
  <c r="AM120" i="3"/>
  <c r="AL120" i="3"/>
  <c r="AK120" i="3"/>
  <c r="AP119" i="3"/>
  <c r="AO119" i="3"/>
  <c r="AN119" i="3"/>
  <c r="AM119" i="3"/>
  <c r="AL119" i="3"/>
  <c r="AK119" i="3"/>
  <c r="AP118" i="3"/>
  <c r="AO118" i="3"/>
  <c r="AN118" i="3"/>
  <c r="AM118" i="3"/>
  <c r="AL118" i="3"/>
  <c r="AK118" i="3"/>
  <c r="AP117" i="3"/>
  <c r="AO117" i="3"/>
  <c r="AN117" i="3"/>
  <c r="AM117" i="3"/>
  <c r="AL117" i="3"/>
  <c r="AK117" i="3"/>
  <c r="AP116" i="3"/>
  <c r="AO116" i="3"/>
  <c r="AN116" i="3"/>
  <c r="AM116" i="3"/>
  <c r="AL116" i="3"/>
  <c r="AK116" i="3"/>
  <c r="AP115" i="3"/>
  <c r="AO115" i="3"/>
  <c r="AN115" i="3"/>
  <c r="AM115" i="3"/>
  <c r="AL115" i="3"/>
  <c r="AK115" i="3"/>
  <c r="AP114" i="3"/>
  <c r="AO114" i="3"/>
  <c r="AN114" i="3"/>
  <c r="AM114" i="3"/>
  <c r="AL114" i="3"/>
  <c r="AK114" i="3"/>
  <c r="AP113" i="3"/>
  <c r="AO113" i="3"/>
  <c r="AN113" i="3"/>
  <c r="AM113" i="3"/>
  <c r="AL113" i="3"/>
  <c r="AK113" i="3"/>
  <c r="AP112" i="3"/>
  <c r="AO112" i="3"/>
  <c r="AN112" i="3"/>
  <c r="AM112" i="3"/>
  <c r="AL112" i="3"/>
  <c r="AK112" i="3"/>
  <c r="AP111" i="3"/>
  <c r="AO111" i="3"/>
  <c r="AN111" i="3"/>
  <c r="AM111" i="3"/>
  <c r="AL111" i="3"/>
  <c r="AK111" i="3"/>
  <c r="AP110" i="3"/>
  <c r="AO110" i="3"/>
  <c r="AN110" i="3"/>
  <c r="AM110" i="3"/>
  <c r="AL110" i="3"/>
  <c r="AK110" i="3"/>
  <c r="AP109" i="3"/>
  <c r="AO109" i="3"/>
  <c r="AN109" i="3"/>
  <c r="AM109" i="3"/>
  <c r="AL109" i="3"/>
  <c r="AK109" i="3"/>
  <c r="AP108" i="3"/>
  <c r="AO108" i="3"/>
  <c r="AN108" i="3"/>
  <c r="AM108" i="3"/>
  <c r="AL108" i="3"/>
  <c r="AK108" i="3"/>
  <c r="AP107" i="3"/>
  <c r="AO107" i="3"/>
  <c r="AN107" i="3"/>
  <c r="AM107" i="3"/>
  <c r="AL107" i="3"/>
  <c r="AK107" i="3"/>
  <c r="AP106" i="3"/>
  <c r="AO106" i="3"/>
  <c r="AN106" i="3"/>
  <c r="AM106" i="3"/>
  <c r="AL106" i="3"/>
  <c r="AK106" i="3"/>
  <c r="AP105" i="3"/>
  <c r="AO105" i="3"/>
  <c r="AN105" i="3"/>
  <c r="AM105" i="3"/>
  <c r="AL105" i="3"/>
  <c r="AK105" i="3"/>
  <c r="AP104" i="3"/>
  <c r="AO104" i="3"/>
  <c r="AN104" i="3"/>
  <c r="AM104" i="3"/>
  <c r="AL104" i="3"/>
  <c r="AK104" i="3"/>
  <c r="AP103" i="3"/>
  <c r="AO103" i="3"/>
  <c r="AN103" i="3"/>
  <c r="AM103" i="3"/>
  <c r="AL103" i="3"/>
  <c r="AK103" i="3"/>
  <c r="AP102" i="3"/>
  <c r="AO102" i="3"/>
  <c r="AN102" i="3"/>
  <c r="AM102" i="3"/>
  <c r="AL102" i="3"/>
  <c r="AK102" i="3"/>
  <c r="AP101" i="3"/>
  <c r="AO101" i="3"/>
  <c r="AN101" i="3"/>
  <c r="AM101" i="3"/>
  <c r="AL101" i="3"/>
  <c r="AK101" i="3"/>
  <c r="AP100" i="3"/>
  <c r="AO100" i="3"/>
  <c r="AN100" i="3"/>
  <c r="AM100" i="3"/>
  <c r="AL100" i="3"/>
  <c r="AK100" i="3"/>
  <c r="AP99" i="3"/>
  <c r="AO99" i="3"/>
  <c r="AN99" i="3"/>
  <c r="AM99" i="3"/>
  <c r="AL99" i="3"/>
  <c r="AK99" i="3"/>
  <c r="AP98" i="3"/>
  <c r="AO98" i="3"/>
  <c r="AN98" i="3"/>
  <c r="AM98" i="3"/>
  <c r="AL98" i="3"/>
  <c r="AK98" i="3"/>
  <c r="AP97" i="3"/>
  <c r="AO97" i="3"/>
  <c r="AN97" i="3"/>
  <c r="AM97" i="3"/>
  <c r="AL97" i="3"/>
  <c r="AK97" i="3"/>
  <c r="AP96" i="3"/>
  <c r="AO96" i="3"/>
  <c r="AN96" i="3"/>
  <c r="AM96" i="3"/>
  <c r="AL96" i="3"/>
  <c r="AK96" i="3"/>
  <c r="AP95" i="3"/>
  <c r="AO95" i="3"/>
  <c r="AN95" i="3"/>
  <c r="AM95" i="3"/>
  <c r="AL95" i="3"/>
  <c r="AK95" i="3"/>
  <c r="AP94" i="3"/>
  <c r="AO94" i="3"/>
  <c r="AN94" i="3"/>
  <c r="AM94" i="3"/>
  <c r="AL94" i="3"/>
  <c r="AK94" i="3"/>
  <c r="AP93" i="3"/>
  <c r="AO93" i="3"/>
  <c r="AN93" i="3"/>
  <c r="AM93" i="3"/>
  <c r="AL93" i="3"/>
  <c r="AK93" i="3"/>
  <c r="AP92" i="3"/>
  <c r="AO92" i="3"/>
  <c r="AN92" i="3"/>
  <c r="AM92" i="3"/>
  <c r="AL92" i="3"/>
  <c r="AK92" i="3"/>
  <c r="AP91" i="3"/>
  <c r="AO91" i="3"/>
  <c r="AN91" i="3"/>
  <c r="AM91" i="3"/>
  <c r="AL91" i="3"/>
  <c r="AK91" i="3"/>
  <c r="AP90" i="3"/>
  <c r="AO90" i="3"/>
  <c r="AN90" i="3"/>
  <c r="AM90" i="3"/>
  <c r="AL90" i="3"/>
  <c r="AK90" i="3"/>
  <c r="AP89" i="3"/>
  <c r="AO89" i="3"/>
  <c r="AN89" i="3"/>
  <c r="AM89" i="3"/>
  <c r="AL89" i="3"/>
  <c r="AK89" i="3"/>
  <c r="AP88" i="3"/>
  <c r="AO88" i="3"/>
  <c r="AN88" i="3"/>
  <c r="AM88" i="3"/>
  <c r="AL88" i="3"/>
  <c r="AK88" i="3"/>
  <c r="AP87" i="3"/>
  <c r="AO87" i="3"/>
  <c r="AN87" i="3"/>
  <c r="AM87" i="3"/>
  <c r="AL87" i="3"/>
  <c r="AK87" i="3"/>
  <c r="AP86" i="3"/>
  <c r="AO86" i="3"/>
  <c r="AN86" i="3"/>
  <c r="AM86" i="3"/>
  <c r="AL86" i="3"/>
  <c r="AK86" i="3"/>
  <c r="AP85" i="3"/>
  <c r="AO85" i="3"/>
  <c r="AN85" i="3"/>
  <c r="AM85" i="3"/>
  <c r="AL85" i="3"/>
  <c r="AK85" i="3"/>
  <c r="AP84" i="3"/>
  <c r="AO84" i="3"/>
  <c r="AN84" i="3"/>
  <c r="AM84" i="3"/>
  <c r="AL84" i="3"/>
  <c r="AK84" i="3"/>
  <c r="AP83" i="3"/>
  <c r="AO83" i="3"/>
  <c r="AN83" i="3"/>
  <c r="AM83" i="3"/>
  <c r="AL83" i="3"/>
  <c r="AK83" i="3"/>
  <c r="AP82" i="3"/>
  <c r="AO82" i="3"/>
  <c r="AN82" i="3"/>
  <c r="AM82" i="3"/>
  <c r="AL82" i="3"/>
  <c r="AK82" i="3"/>
  <c r="AP81" i="3"/>
  <c r="AO81" i="3"/>
  <c r="AN81" i="3"/>
  <c r="AM81" i="3"/>
  <c r="AL81" i="3"/>
  <c r="AK81" i="3"/>
  <c r="AP80" i="3"/>
  <c r="AO80" i="3"/>
  <c r="AN80" i="3"/>
  <c r="AM80" i="3"/>
  <c r="AL80" i="3"/>
  <c r="AK80" i="3"/>
  <c r="AP79" i="3"/>
  <c r="AO79" i="3"/>
  <c r="AN79" i="3"/>
  <c r="AM79" i="3"/>
  <c r="AL79" i="3"/>
  <c r="AK79" i="3"/>
  <c r="AP78" i="3"/>
  <c r="AO78" i="3"/>
  <c r="AN78" i="3"/>
  <c r="AM78" i="3"/>
  <c r="AL78" i="3"/>
  <c r="AK78" i="3"/>
  <c r="AP77" i="3"/>
  <c r="AO77" i="3"/>
  <c r="AN77" i="3"/>
  <c r="AM77" i="3"/>
  <c r="AL77" i="3"/>
  <c r="AK77" i="3"/>
  <c r="AP76" i="3"/>
  <c r="AO76" i="3"/>
  <c r="AN76" i="3"/>
  <c r="AM76" i="3"/>
  <c r="AL76" i="3"/>
  <c r="AK76" i="3"/>
  <c r="AP129" i="15"/>
  <c r="AO129" i="15"/>
  <c r="AN129" i="15"/>
  <c r="AM129" i="15"/>
  <c r="AL129" i="15"/>
  <c r="AK129" i="15"/>
  <c r="AP128" i="15"/>
  <c r="AO128" i="15"/>
  <c r="AN128" i="15"/>
  <c r="AM128" i="15"/>
  <c r="AL128" i="15"/>
  <c r="AK128" i="15"/>
  <c r="AP127" i="15"/>
  <c r="AO127" i="15"/>
  <c r="AN127" i="15"/>
  <c r="AM127" i="15"/>
  <c r="AL127" i="15"/>
  <c r="AK127" i="15"/>
  <c r="AP126" i="15"/>
  <c r="AO126" i="15"/>
  <c r="AN126" i="15"/>
  <c r="AM126" i="15"/>
  <c r="AL126" i="15"/>
  <c r="AK126" i="15"/>
  <c r="AP125" i="15"/>
  <c r="AO125" i="15"/>
  <c r="AN125" i="15"/>
  <c r="AM125" i="15"/>
  <c r="AL125" i="15"/>
  <c r="AK125" i="15"/>
  <c r="AP124" i="15"/>
  <c r="AO124" i="15"/>
  <c r="AN124" i="15"/>
  <c r="AM124" i="15"/>
  <c r="AL124" i="15"/>
  <c r="AK124" i="15"/>
  <c r="AP123" i="15"/>
  <c r="AO123" i="15"/>
  <c r="AN123" i="15"/>
  <c r="AM123" i="15"/>
  <c r="AL123" i="15"/>
  <c r="AK123" i="15"/>
  <c r="AP122" i="15"/>
  <c r="AO122" i="15"/>
  <c r="AN122" i="15"/>
  <c r="AM122" i="15"/>
  <c r="AL122" i="15"/>
  <c r="AK122" i="15"/>
  <c r="AP121" i="15"/>
  <c r="AO121" i="15"/>
  <c r="AN121" i="15"/>
  <c r="AM121" i="15"/>
  <c r="AL121" i="15"/>
  <c r="AK121" i="15"/>
  <c r="AP120" i="15"/>
  <c r="AO120" i="15"/>
  <c r="AN120" i="15"/>
  <c r="AM120" i="15"/>
  <c r="AL120" i="15"/>
  <c r="AK120" i="15"/>
  <c r="AP119" i="15"/>
  <c r="AO119" i="15"/>
  <c r="AN119" i="15"/>
  <c r="AM119" i="15"/>
  <c r="AL119" i="15"/>
  <c r="AK119" i="15"/>
  <c r="AP118" i="15"/>
  <c r="AO118" i="15"/>
  <c r="AN118" i="15"/>
  <c r="AM118" i="15"/>
  <c r="AL118" i="15"/>
  <c r="AK118" i="15"/>
  <c r="AP117" i="15"/>
  <c r="AO117" i="15"/>
  <c r="AN117" i="15"/>
  <c r="AM117" i="15"/>
  <c r="AL117" i="15"/>
  <c r="AK117" i="15"/>
  <c r="AP116" i="15"/>
  <c r="AO116" i="15"/>
  <c r="AN116" i="15"/>
  <c r="AM116" i="15"/>
  <c r="AL116" i="15"/>
  <c r="AK116" i="15"/>
  <c r="AP115" i="15"/>
  <c r="AO115" i="15"/>
  <c r="AN115" i="15"/>
  <c r="AM115" i="15"/>
  <c r="AL115" i="15"/>
  <c r="AK115" i="15"/>
  <c r="AP114" i="15"/>
  <c r="AO114" i="15"/>
  <c r="AN114" i="15"/>
  <c r="AM114" i="15"/>
  <c r="AL114" i="15"/>
  <c r="AK114" i="15"/>
  <c r="AP113" i="15"/>
  <c r="AO113" i="15"/>
  <c r="AN113" i="15"/>
  <c r="AM113" i="15"/>
  <c r="AL113" i="15"/>
  <c r="AK113" i="15"/>
  <c r="AP112" i="15"/>
  <c r="AO112" i="15"/>
  <c r="AN112" i="15"/>
  <c r="AM112" i="15"/>
  <c r="AL112" i="15"/>
  <c r="AK112" i="15"/>
  <c r="AP111" i="15"/>
  <c r="AO111" i="15"/>
  <c r="AN111" i="15"/>
  <c r="AM111" i="15"/>
  <c r="AL111" i="15"/>
  <c r="AK111" i="15"/>
  <c r="AP110" i="15"/>
  <c r="AO110" i="15"/>
  <c r="AN110" i="15"/>
  <c r="AM110" i="15"/>
  <c r="AL110" i="15"/>
  <c r="AK110" i="15"/>
  <c r="AP109" i="15"/>
  <c r="AO109" i="15"/>
  <c r="AN109" i="15"/>
  <c r="AM109" i="15"/>
  <c r="AL109" i="15"/>
  <c r="AK109" i="15"/>
  <c r="AP108" i="15"/>
  <c r="AO108" i="15"/>
  <c r="AN108" i="15"/>
  <c r="AM108" i="15"/>
  <c r="AL108" i="15"/>
  <c r="AK108" i="15"/>
  <c r="AP107" i="15"/>
  <c r="AO107" i="15"/>
  <c r="AN107" i="15"/>
  <c r="AM107" i="15"/>
  <c r="AL107" i="15"/>
  <c r="AK107" i="15"/>
  <c r="AP106" i="15"/>
  <c r="AO106" i="15"/>
  <c r="AN106" i="15"/>
  <c r="AM106" i="15"/>
  <c r="AL106" i="15"/>
  <c r="AK106" i="15"/>
  <c r="AP105" i="15"/>
  <c r="AO105" i="15"/>
  <c r="AN105" i="15"/>
  <c r="AM105" i="15"/>
  <c r="AL105" i="15"/>
  <c r="AK105" i="15"/>
  <c r="AP104" i="15"/>
  <c r="AO104" i="15"/>
  <c r="AN104" i="15"/>
  <c r="AM104" i="15"/>
  <c r="AL104" i="15"/>
  <c r="AK104" i="15"/>
  <c r="AP103" i="15"/>
  <c r="AO103" i="15"/>
  <c r="AN103" i="15"/>
  <c r="AM103" i="15"/>
  <c r="AL103" i="15"/>
  <c r="AK103" i="15"/>
  <c r="AP102" i="15"/>
  <c r="AO102" i="15"/>
  <c r="AN102" i="15"/>
  <c r="AM102" i="15"/>
  <c r="AL102" i="15"/>
  <c r="AK102" i="15"/>
  <c r="AP101" i="15"/>
  <c r="AO101" i="15"/>
  <c r="AN101" i="15"/>
  <c r="AM101" i="15"/>
  <c r="AL101" i="15"/>
  <c r="AK101" i="15"/>
  <c r="AP100" i="15"/>
  <c r="AO100" i="15"/>
  <c r="AN100" i="15"/>
  <c r="AM100" i="15"/>
  <c r="AL100" i="15"/>
  <c r="AK100" i="15"/>
  <c r="AP99" i="15"/>
  <c r="AO99" i="15"/>
  <c r="AN99" i="15"/>
  <c r="AM99" i="15"/>
  <c r="AL99" i="15"/>
  <c r="AK99" i="15"/>
  <c r="AP98" i="15"/>
  <c r="AO98" i="15"/>
  <c r="AN98" i="15"/>
  <c r="AM98" i="15"/>
  <c r="AL98" i="15"/>
  <c r="AK98" i="15"/>
  <c r="AP97" i="15"/>
  <c r="AO97" i="15"/>
  <c r="AN97" i="15"/>
  <c r="AM97" i="15"/>
  <c r="AL97" i="15"/>
  <c r="AK97" i="15"/>
  <c r="AP96" i="15"/>
  <c r="AO96" i="15"/>
  <c r="AN96" i="15"/>
  <c r="AM96" i="15"/>
  <c r="AL96" i="15"/>
  <c r="AK96" i="15"/>
  <c r="AP95" i="15"/>
  <c r="AO95" i="15"/>
  <c r="AN95" i="15"/>
  <c r="AM95" i="15"/>
  <c r="AL95" i="15"/>
  <c r="AK95" i="15"/>
  <c r="AP94" i="15"/>
  <c r="AO94" i="15"/>
  <c r="AN94" i="15"/>
  <c r="AM94" i="15"/>
  <c r="AL94" i="15"/>
  <c r="AK94" i="15"/>
  <c r="AP93" i="15"/>
  <c r="AO93" i="15"/>
  <c r="AN93" i="15"/>
  <c r="AM93" i="15"/>
  <c r="AL93" i="15"/>
  <c r="AK93" i="15"/>
  <c r="AP92" i="15"/>
  <c r="AO92" i="15"/>
  <c r="AN92" i="15"/>
  <c r="AM92" i="15"/>
  <c r="AL92" i="15"/>
  <c r="AK92" i="15"/>
  <c r="AP91" i="15"/>
  <c r="AO91" i="15"/>
  <c r="AN91" i="15"/>
  <c r="AM91" i="15"/>
  <c r="AL91" i="15"/>
  <c r="AK91" i="15"/>
  <c r="AP90" i="15"/>
  <c r="AO90" i="15"/>
  <c r="AN90" i="15"/>
  <c r="AM90" i="15"/>
  <c r="AL90" i="15"/>
  <c r="AK90" i="15"/>
  <c r="AP89" i="15"/>
  <c r="AO89" i="15"/>
  <c r="AN89" i="15"/>
  <c r="AM89" i="15"/>
  <c r="AL89" i="15"/>
  <c r="AK89" i="15"/>
  <c r="AP88" i="15"/>
  <c r="AO88" i="15"/>
  <c r="AN88" i="15"/>
  <c r="AM88" i="15"/>
  <c r="AL88" i="15"/>
  <c r="AK88" i="15"/>
  <c r="AP87" i="15"/>
  <c r="AO87" i="15"/>
  <c r="AN87" i="15"/>
  <c r="AM87" i="15"/>
  <c r="AL87" i="15"/>
  <c r="AK87" i="15"/>
  <c r="AP86" i="15"/>
  <c r="AO86" i="15"/>
  <c r="AN86" i="15"/>
  <c r="AM86" i="15"/>
  <c r="AL86" i="15"/>
  <c r="AK86" i="15"/>
  <c r="AP85" i="15"/>
  <c r="AO85" i="15"/>
  <c r="AN85" i="15"/>
  <c r="AM85" i="15"/>
  <c r="AL85" i="15"/>
  <c r="AK85" i="15"/>
  <c r="AP84" i="15"/>
  <c r="AO84" i="15"/>
  <c r="AN84" i="15"/>
  <c r="AM84" i="15"/>
  <c r="AL84" i="15"/>
  <c r="AK84" i="15"/>
  <c r="AP83" i="15"/>
  <c r="AO83" i="15"/>
  <c r="AN83" i="15"/>
  <c r="AM83" i="15"/>
  <c r="AL83" i="15"/>
  <c r="AK83" i="15"/>
  <c r="AP82" i="15"/>
  <c r="AO82" i="15"/>
  <c r="AN82" i="15"/>
  <c r="AM82" i="15"/>
  <c r="AL82" i="15"/>
  <c r="AK82" i="15"/>
  <c r="AP81" i="15"/>
  <c r="AO81" i="15"/>
  <c r="AN81" i="15"/>
  <c r="AM81" i="15"/>
  <c r="AL81" i="15"/>
  <c r="AK81" i="15"/>
  <c r="AP80" i="15"/>
  <c r="AO80" i="15"/>
  <c r="AN80" i="15"/>
  <c r="AM80" i="15"/>
  <c r="AL80" i="15"/>
  <c r="AK80" i="15"/>
  <c r="AP79" i="15"/>
  <c r="AO79" i="15"/>
  <c r="AN79" i="15"/>
  <c r="AM79" i="15"/>
  <c r="AL79" i="15"/>
  <c r="AK79" i="15"/>
  <c r="AP78" i="15"/>
  <c r="AO78" i="15"/>
  <c r="AN78" i="15"/>
  <c r="AM78" i="15"/>
  <c r="AL78" i="15"/>
  <c r="AK78" i="15"/>
  <c r="AP77" i="15"/>
  <c r="AO77" i="15"/>
  <c r="AN77" i="15"/>
  <c r="AM77" i="15"/>
  <c r="AL77" i="15"/>
  <c r="AK77" i="15"/>
  <c r="AP76" i="15"/>
  <c r="AO76" i="15"/>
  <c r="AN76" i="15"/>
  <c r="AM76" i="15"/>
  <c r="AL76" i="15"/>
  <c r="AK76" i="15"/>
  <c r="AP75" i="15"/>
  <c r="AO75" i="15"/>
  <c r="AN75" i="15"/>
  <c r="AM75" i="15"/>
  <c r="AL75" i="15"/>
  <c r="AK75" i="15"/>
  <c r="AP74" i="15"/>
  <c r="AO74" i="15"/>
  <c r="AN74" i="15"/>
  <c r="AM74" i="15"/>
  <c r="AL74" i="15"/>
  <c r="AK74" i="15"/>
  <c r="AP73" i="15"/>
  <c r="AO73" i="15"/>
  <c r="AN73" i="15"/>
  <c r="AM73" i="15"/>
  <c r="AL73" i="15"/>
  <c r="AK73" i="15"/>
  <c r="AP72" i="15"/>
  <c r="AO72" i="15"/>
  <c r="AN72" i="15"/>
  <c r="AM72" i="15"/>
  <c r="AL72" i="15"/>
  <c r="AK72" i="15"/>
  <c r="AP71" i="15"/>
  <c r="AO71" i="15"/>
  <c r="AN71" i="15"/>
  <c r="AM71" i="15"/>
  <c r="AL71" i="15"/>
  <c r="AK71" i="15"/>
  <c r="AP70" i="15"/>
  <c r="AO70" i="15"/>
  <c r="AN70" i="15"/>
  <c r="AM70" i="15"/>
  <c r="AL70" i="15"/>
  <c r="AK70" i="15"/>
  <c r="AP129" i="18"/>
  <c r="AO129" i="18"/>
  <c r="AN129" i="18"/>
  <c r="AM129" i="18"/>
  <c r="AL129" i="18"/>
  <c r="AK129" i="18"/>
  <c r="AP128" i="18"/>
  <c r="AO128" i="18"/>
  <c r="AN128" i="18"/>
  <c r="AM128" i="18"/>
  <c r="AL128" i="18"/>
  <c r="AK128" i="18"/>
  <c r="AP127" i="18"/>
  <c r="AO127" i="18"/>
  <c r="AN127" i="18"/>
  <c r="AM127" i="18"/>
  <c r="AL127" i="18"/>
  <c r="AK127" i="18"/>
  <c r="AP126" i="18"/>
  <c r="AO126" i="18"/>
  <c r="AN126" i="18"/>
  <c r="AM126" i="18"/>
  <c r="AL126" i="18"/>
  <c r="AK126" i="18"/>
  <c r="AP125" i="18"/>
  <c r="AO125" i="18"/>
  <c r="AN125" i="18"/>
  <c r="AM125" i="18"/>
  <c r="AL125" i="18"/>
  <c r="AK125" i="18"/>
  <c r="AP124" i="18"/>
  <c r="AO124" i="18"/>
  <c r="AN124" i="18"/>
  <c r="AM124" i="18"/>
  <c r="AL124" i="18"/>
  <c r="AK124" i="18"/>
  <c r="AP123" i="18"/>
  <c r="AO123" i="18"/>
  <c r="AN123" i="18"/>
  <c r="AM123" i="18"/>
  <c r="AL123" i="18"/>
  <c r="AK123" i="18"/>
  <c r="AP122" i="18"/>
  <c r="AO122" i="18"/>
  <c r="AN122" i="18"/>
  <c r="AM122" i="18"/>
  <c r="AL122" i="18"/>
  <c r="AK122" i="18"/>
  <c r="AP121" i="18"/>
  <c r="AO121" i="18"/>
  <c r="AN121" i="18"/>
  <c r="AM121" i="18"/>
  <c r="AL121" i="18"/>
  <c r="AK121" i="18"/>
  <c r="AP120" i="18"/>
  <c r="AO120" i="18"/>
  <c r="AN120" i="18"/>
  <c r="AM120" i="18"/>
  <c r="AL120" i="18"/>
  <c r="AK120" i="18"/>
  <c r="AP119" i="18"/>
  <c r="AO119" i="18"/>
  <c r="AN119" i="18"/>
  <c r="AM119" i="18"/>
  <c r="AL119" i="18"/>
  <c r="AK119" i="18"/>
  <c r="AP118" i="18"/>
  <c r="AO118" i="18"/>
  <c r="AN118" i="18"/>
  <c r="AM118" i="18"/>
  <c r="AL118" i="18"/>
  <c r="AK118" i="18"/>
  <c r="AP117" i="18"/>
  <c r="AO117" i="18"/>
  <c r="AN117" i="18"/>
  <c r="AM117" i="18"/>
  <c r="AL117" i="18"/>
  <c r="AK117" i="18"/>
  <c r="AP116" i="18"/>
  <c r="AO116" i="18"/>
  <c r="AN116" i="18"/>
  <c r="AM116" i="18"/>
  <c r="AL116" i="18"/>
  <c r="AK116" i="18"/>
  <c r="AP115" i="18"/>
  <c r="AO115" i="18"/>
  <c r="AN115" i="18"/>
  <c r="AM115" i="18"/>
  <c r="AL115" i="18"/>
  <c r="AK115" i="18"/>
  <c r="AP114" i="18"/>
  <c r="AO114" i="18"/>
  <c r="AN114" i="18"/>
  <c r="AM114" i="18"/>
  <c r="AL114" i="18"/>
  <c r="AK114" i="18"/>
  <c r="AP113" i="18"/>
  <c r="AO113" i="18"/>
  <c r="AN113" i="18"/>
  <c r="AM113" i="18"/>
  <c r="AL113" i="18"/>
  <c r="AK113" i="18"/>
  <c r="AP112" i="18"/>
  <c r="AO112" i="18"/>
  <c r="AN112" i="18"/>
  <c r="AM112" i="18"/>
  <c r="AL112" i="18"/>
  <c r="AK112" i="18"/>
  <c r="AP111" i="18"/>
  <c r="AO111" i="18"/>
  <c r="AN111" i="18"/>
  <c r="AM111" i="18"/>
  <c r="AL111" i="18"/>
  <c r="AK111" i="18"/>
  <c r="AP110" i="18"/>
  <c r="AO110" i="18"/>
  <c r="AN110" i="18"/>
  <c r="AM110" i="18"/>
  <c r="AL110" i="18"/>
  <c r="AK110" i="18"/>
  <c r="AP109" i="18"/>
  <c r="AO109" i="18"/>
  <c r="AN109" i="18"/>
  <c r="AM109" i="18"/>
  <c r="AL109" i="18"/>
  <c r="AK109" i="18"/>
  <c r="AP108" i="18"/>
  <c r="AO108" i="18"/>
  <c r="AN108" i="18"/>
  <c r="AM108" i="18"/>
  <c r="AL108" i="18"/>
  <c r="AK108" i="18"/>
  <c r="AP107" i="18"/>
  <c r="AO107" i="18"/>
  <c r="AN107" i="18"/>
  <c r="AM107" i="18"/>
  <c r="AL107" i="18"/>
  <c r="AK107" i="18"/>
  <c r="AP106" i="18"/>
  <c r="AO106" i="18"/>
  <c r="AN106" i="18"/>
  <c r="AM106" i="18"/>
  <c r="AL106" i="18"/>
  <c r="AK106" i="18"/>
  <c r="AP105" i="18"/>
  <c r="AO105" i="18"/>
  <c r="AN105" i="18"/>
  <c r="AM105" i="18"/>
  <c r="AL105" i="18"/>
  <c r="AK105" i="18"/>
  <c r="AP104" i="18"/>
  <c r="AO104" i="18"/>
  <c r="AN104" i="18"/>
  <c r="AM104" i="18"/>
  <c r="AL104" i="18"/>
  <c r="AK104" i="18"/>
  <c r="AP103" i="18"/>
  <c r="AO103" i="18"/>
  <c r="AN103" i="18"/>
  <c r="AM103" i="18"/>
  <c r="AL103" i="18"/>
  <c r="AK103" i="18"/>
  <c r="AP102" i="18"/>
  <c r="AO102" i="18"/>
  <c r="AN102" i="18"/>
  <c r="AM102" i="18"/>
  <c r="AL102" i="18"/>
  <c r="AK102" i="18"/>
  <c r="AP101" i="18"/>
  <c r="AO101" i="18"/>
  <c r="AN101" i="18"/>
  <c r="AM101" i="18"/>
  <c r="AL101" i="18"/>
  <c r="AK101" i="18"/>
  <c r="AP100" i="18"/>
  <c r="AO100" i="18"/>
  <c r="AN100" i="18"/>
  <c r="AM100" i="18"/>
  <c r="AL100" i="18"/>
  <c r="AK100" i="18"/>
  <c r="AP99" i="18"/>
  <c r="AO99" i="18"/>
  <c r="AN99" i="18"/>
  <c r="AM99" i="18"/>
  <c r="AL99" i="18"/>
  <c r="AK99" i="18"/>
  <c r="AP98" i="18"/>
  <c r="AO98" i="18"/>
  <c r="AN98" i="18"/>
  <c r="AM98" i="18"/>
  <c r="AL98" i="18"/>
  <c r="AK98" i="18"/>
  <c r="AP97" i="18"/>
  <c r="AO97" i="18"/>
  <c r="AN97" i="18"/>
  <c r="AM97" i="18"/>
  <c r="AL97" i="18"/>
  <c r="AK97" i="18"/>
  <c r="AP96" i="18"/>
  <c r="AO96" i="18"/>
  <c r="AN96" i="18"/>
  <c r="AM96" i="18"/>
  <c r="AL96" i="18"/>
  <c r="AK96" i="18"/>
  <c r="AP95" i="18"/>
  <c r="AO95" i="18"/>
  <c r="AN95" i="18"/>
  <c r="AM95" i="18"/>
  <c r="AL95" i="18"/>
  <c r="AK95" i="18"/>
  <c r="AP94" i="18"/>
  <c r="AO94" i="18"/>
  <c r="AN94" i="18"/>
  <c r="AM94" i="18"/>
  <c r="AL94" i="18"/>
  <c r="AK94" i="18"/>
  <c r="AP93" i="18"/>
  <c r="AO93" i="18"/>
  <c r="AN93" i="18"/>
  <c r="AM93" i="18"/>
  <c r="AL93" i="18"/>
  <c r="AK93" i="18"/>
  <c r="AP92" i="18"/>
  <c r="AO92" i="18"/>
  <c r="AN92" i="18"/>
  <c r="AM92" i="18"/>
  <c r="AL92" i="18"/>
  <c r="AK92" i="18"/>
  <c r="AP91" i="18"/>
  <c r="AO91" i="18"/>
  <c r="AN91" i="18"/>
  <c r="AM91" i="18"/>
  <c r="AL91" i="18"/>
  <c r="AK91" i="18"/>
  <c r="AP90" i="18"/>
  <c r="AO90" i="18"/>
  <c r="AN90" i="18"/>
  <c r="AM90" i="18"/>
  <c r="AL90" i="18"/>
  <c r="AK90" i="18"/>
  <c r="AP89" i="18"/>
  <c r="AO89" i="18"/>
  <c r="AN89" i="18"/>
  <c r="AM89" i="18"/>
  <c r="AL89" i="18"/>
  <c r="AK89" i="18"/>
  <c r="AP88" i="18"/>
  <c r="AO88" i="18"/>
  <c r="AN88" i="18"/>
  <c r="AM88" i="18"/>
  <c r="AL88" i="18"/>
  <c r="AK88" i="18"/>
  <c r="AP87" i="18"/>
  <c r="AO87" i="18"/>
  <c r="AN87" i="18"/>
  <c r="AM87" i="18"/>
  <c r="AL87" i="18"/>
  <c r="AK87" i="18"/>
  <c r="AP86" i="18"/>
  <c r="AO86" i="18"/>
  <c r="AN86" i="18"/>
  <c r="AM86" i="18"/>
  <c r="AL86" i="18"/>
  <c r="AK86" i="18"/>
  <c r="AP85" i="18"/>
  <c r="AO85" i="18"/>
  <c r="AN85" i="18"/>
  <c r="AM85" i="18"/>
  <c r="AL85" i="18"/>
  <c r="AK85" i="18"/>
  <c r="AP84" i="18"/>
  <c r="AO84" i="18"/>
  <c r="AN84" i="18"/>
  <c r="AM84" i="18"/>
  <c r="AL84" i="18"/>
  <c r="AK84" i="18"/>
  <c r="AP83" i="18"/>
  <c r="AO83" i="18"/>
  <c r="AN83" i="18"/>
  <c r="AM83" i="18"/>
  <c r="AL83" i="18"/>
  <c r="AK83" i="18"/>
  <c r="AP82" i="18"/>
  <c r="AO82" i="18"/>
  <c r="AN82" i="18"/>
  <c r="AM82" i="18"/>
  <c r="AL82" i="18"/>
  <c r="AK82" i="18"/>
  <c r="AP81" i="18"/>
  <c r="AO81" i="18"/>
  <c r="AN81" i="18"/>
  <c r="AM81" i="18"/>
  <c r="AL81" i="18"/>
  <c r="AK81" i="18"/>
  <c r="AP80" i="18"/>
  <c r="AO80" i="18"/>
  <c r="AN80" i="18"/>
  <c r="AM80" i="18"/>
  <c r="AL80" i="18"/>
  <c r="AK80" i="18"/>
  <c r="AP79" i="18"/>
  <c r="AO79" i="18"/>
  <c r="AN79" i="18"/>
  <c r="AM79" i="18"/>
  <c r="AL79" i="18"/>
  <c r="AK79" i="18"/>
  <c r="AP78" i="18"/>
  <c r="AO78" i="18"/>
  <c r="AN78" i="18"/>
  <c r="AM78" i="18"/>
  <c r="AL78" i="18"/>
  <c r="AK78" i="18"/>
  <c r="AP77" i="18"/>
  <c r="AO77" i="18"/>
  <c r="AN77" i="18"/>
  <c r="AM77" i="18"/>
  <c r="AL77" i="18"/>
  <c r="AK77" i="18"/>
  <c r="AP76" i="18"/>
  <c r="AO76" i="18"/>
  <c r="AN76" i="18"/>
  <c r="AM76" i="18"/>
  <c r="AL76" i="18"/>
  <c r="AK76" i="18"/>
  <c r="AP75" i="18"/>
  <c r="AO75" i="18"/>
  <c r="AN75" i="18"/>
  <c r="AM75" i="18"/>
  <c r="AL75" i="18"/>
  <c r="AK75" i="18"/>
  <c r="AP74" i="18"/>
  <c r="AO74" i="18"/>
  <c r="AN74" i="18"/>
  <c r="AM74" i="18"/>
  <c r="AL74" i="18"/>
  <c r="AK74" i="18"/>
  <c r="AP73" i="18"/>
  <c r="AO73" i="18"/>
  <c r="AN73" i="18"/>
  <c r="AM73" i="18"/>
  <c r="AL73" i="18"/>
  <c r="AK73" i="18"/>
  <c r="AP72" i="18"/>
  <c r="AO72" i="18"/>
  <c r="AN72" i="18"/>
  <c r="AM72" i="18"/>
  <c r="AL72" i="18"/>
  <c r="AK72" i="18"/>
  <c r="AP71" i="18"/>
  <c r="AO71" i="18"/>
  <c r="AN71" i="18"/>
  <c r="AM71" i="18"/>
  <c r="AL71" i="18"/>
  <c r="AK71" i="18"/>
  <c r="AP70" i="18"/>
  <c r="AO70" i="18"/>
  <c r="AN70" i="18"/>
  <c r="AM70" i="18"/>
  <c r="AL70" i="18"/>
  <c r="AK70" i="18"/>
  <c r="AY70" i="18"/>
  <c r="AZ70" i="18"/>
  <c r="BA70" i="18"/>
  <c r="BB70" i="18"/>
  <c r="BC70" i="18"/>
  <c r="BO70" i="18" s="1"/>
  <c r="BD70" i="18"/>
  <c r="BP70" i="18" s="1"/>
  <c r="BE70" i="18"/>
  <c r="BQ70" i="18" s="1"/>
  <c r="BF70" i="18"/>
  <c r="BR70" i="18" s="1"/>
  <c r="BG70" i="18"/>
  <c r="BS70" i="18" s="1"/>
  <c r="BH70" i="18"/>
  <c r="BT70" i="18" s="1"/>
  <c r="BI70" i="18"/>
  <c r="BU70" i="18" s="1"/>
  <c r="BJ70" i="18"/>
  <c r="BV70" i="18" s="1"/>
  <c r="BK70" i="18"/>
  <c r="BL70" i="18"/>
  <c r="BM70" i="18"/>
  <c r="BN70" i="18"/>
  <c r="BW70" i="18"/>
  <c r="BX70" i="18"/>
  <c r="BY70" i="18"/>
  <c r="BZ70" i="18"/>
  <c r="CA70" i="18"/>
  <c r="CB70" i="18"/>
  <c r="CC70" i="18"/>
  <c r="CD70" i="18" s="1"/>
  <c r="AY71" i="18"/>
  <c r="AZ71" i="18"/>
  <c r="BA71" i="18"/>
  <c r="BB71" i="18"/>
  <c r="BN71" i="18" s="1"/>
  <c r="BC71" i="18"/>
  <c r="BO71" i="18" s="1"/>
  <c r="BD71" i="18"/>
  <c r="BE71" i="18"/>
  <c r="BQ71" i="18" s="1"/>
  <c r="BF71" i="18"/>
  <c r="BR71" i="18" s="1"/>
  <c r="BG71" i="18"/>
  <c r="BS71" i="18" s="1"/>
  <c r="BH71" i="18"/>
  <c r="BT71" i="18" s="1"/>
  <c r="BI71" i="18"/>
  <c r="BU71" i="18" s="1"/>
  <c r="BJ71" i="18"/>
  <c r="BV71" i="18" s="1"/>
  <c r="BK71" i="18"/>
  <c r="BL71" i="18"/>
  <c r="BM71" i="18"/>
  <c r="BP71" i="18"/>
  <c r="BW71" i="18"/>
  <c r="BX71" i="18"/>
  <c r="BY71" i="18"/>
  <c r="BZ71" i="18"/>
  <c r="CA71" i="18"/>
  <c r="CB71" i="18"/>
  <c r="CC71" i="18"/>
  <c r="CD71" i="18" s="1"/>
  <c r="AY72" i="18"/>
  <c r="BK72" i="18" s="1"/>
  <c r="AZ72" i="18"/>
  <c r="BL72" i="18" s="1"/>
  <c r="BA72" i="18"/>
  <c r="BM72" i="18" s="1"/>
  <c r="BB72" i="18"/>
  <c r="BN72" i="18" s="1"/>
  <c r="BC72" i="18"/>
  <c r="BO72" i="18" s="1"/>
  <c r="BD72" i="18"/>
  <c r="BP72" i="18" s="1"/>
  <c r="BE72" i="18"/>
  <c r="BQ72" i="18" s="1"/>
  <c r="BF72" i="18"/>
  <c r="BR72" i="18" s="1"/>
  <c r="BG72" i="18"/>
  <c r="BS72" i="18" s="1"/>
  <c r="BH72" i="18"/>
  <c r="BT72" i="18" s="1"/>
  <c r="BI72" i="18"/>
  <c r="BU72" i="18" s="1"/>
  <c r="BJ72" i="18"/>
  <c r="BV72" i="18" s="1"/>
  <c r="BW72" i="18"/>
  <c r="BX72" i="18"/>
  <c r="BY72" i="18"/>
  <c r="BZ72" i="18"/>
  <c r="CA72" i="18"/>
  <c r="CB72" i="18"/>
  <c r="CC72" i="18"/>
  <c r="CD72" i="18" s="1"/>
  <c r="AY73" i="18"/>
  <c r="AZ73" i="18"/>
  <c r="BA73" i="18"/>
  <c r="BB73" i="18"/>
  <c r="BC73" i="18"/>
  <c r="BO73" i="18" s="1"/>
  <c r="BD73" i="18"/>
  <c r="BP73" i="18" s="1"/>
  <c r="BE73" i="18"/>
  <c r="BQ73" i="18" s="1"/>
  <c r="BF73" i="18"/>
  <c r="BR73" i="18" s="1"/>
  <c r="BG73" i="18"/>
  <c r="BS73" i="18" s="1"/>
  <c r="BH73" i="18"/>
  <c r="BT73" i="18" s="1"/>
  <c r="BI73" i="18"/>
  <c r="BU73" i="18" s="1"/>
  <c r="BJ73" i="18"/>
  <c r="BV73" i="18" s="1"/>
  <c r="BK73" i="18"/>
  <c r="BL73" i="18"/>
  <c r="BM73" i="18"/>
  <c r="BN73" i="18"/>
  <c r="BW73" i="18"/>
  <c r="BX73" i="18"/>
  <c r="BY73" i="18"/>
  <c r="BZ73" i="18"/>
  <c r="CA73" i="18"/>
  <c r="CB73" i="18"/>
  <c r="CC73" i="18"/>
  <c r="CD73" i="18" s="1"/>
  <c r="AY74" i="18"/>
  <c r="AZ74" i="18"/>
  <c r="BA74" i="18"/>
  <c r="BB74" i="18"/>
  <c r="BN74" i="18" s="1"/>
  <c r="BC74" i="18"/>
  <c r="BO74" i="18" s="1"/>
  <c r="BD74" i="18"/>
  <c r="BP74" i="18" s="1"/>
  <c r="BE74" i="18"/>
  <c r="BQ74" i="18" s="1"/>
  <c r="BF74" i="18"/>
  <c r="BR74" i="18" s="1"/>
  <c r="BG74" i="18"/>
  <c r="BS74" i="18" s="1"/>
  <c r="BH74" i="18"/>
  <c r="BT74" i="18" s="1"/>
  <c r="BI74" i="18"/>
  <c r="BU74" i="18" s="1"/>
  <c r="BJ74" i="18"/>
  <c r="BV74" i="18" s="1"/>
  <c r="BK74" i="18"/>
  <c r="BL74" i="18"/>
  <c r="BM74" i="18"/>
  <c r="BW74" i="18"/>
  <c r="BX74" i="18"/>
  <c r="BY74" i="18"/>
  <c r="BZ74" i="18"/>
  <c r="CA74" i="18"/>
  <c r="CB74" i="18"/>
  <c r="CC74" i="18"/>
  <c r="CD74" i="18" s="1"/>
  <c r="AY75" i="18"/>
  <c r="AZ75" i="18"/>
  <c r="BA75" i="18"/>
  <c r="BB75" i="18"/>
  <c r="BN75" i="18" s="1"/>
  <c r="BC75" i="18"/>
  <c r="BO75" i="18" s="1"/>
  <c r="BD75" i="18"/>
  <c r="BE75" i="18"/>
  <c r="BQ75" i="18" s="1"/>
  <c r="BF75" i="18"/>
  <c r="BR75" i="18" s="1"/>
  <c r="BG75" i="18"/>
  <c r="BS75" i="18" s="1"/>
  <c r="BH75" i="18"/>
  <c r="BT75" i="18" s="1"/>
  <c r="BI75" i="18"/>
  <c r="BU75" i="18" s="1"/>
  <c r="BJ75" i="18"/>
  <c r="BV75" i="18" s="1"/>
  <c r="BK75" i="18"/>
  <c r="BL75" i="18"/>
  <c r="BM75" i="18"/>
  <c r="BP75" i="18"/>
  <c r="BW75" i="18"/>
  <c r="BX75" i="18"/>
  <c r="BY75" i="18"/>
  <c r="BZ75" i="18"/>
  <c r="CA75" i="18"/>
  <c r="CB75" i="18"/>
  <c r="CC75" i="18"/>
  <c r="CD75" i="18" s="1"/>
  <c r="AY76" i="18"/>
  <c r="BK76" i="18" s="1"/>
  <c r="AZ76" i="18"/>
  <c r="BL76" i="18" s="1"/>
  <c r="BA76" i="18"/>
  <c r="BM76" i="18" s="1"/>
  <c r="BB76" i="18"/>
  <c r="BN76" i="18" s="1"/>
  <c r="BC76" i="18"/>
  <c r="BO76" i="18" s="1"/>
  <c r="BD76" i="18"/>
  <c r="BP76" i="18" s="1"/>
  <c r="BE76" i="18"/>
  <c r="BQ76" i="18" s="1"/>
  <c r="BF76" i="18"/>
  <c r="BR76" i="18" s="1"/>
  <c r="BG76" i="18"/>
  <c r="BS76" i="18" s="1"/>
  <c r="BH76" i="18"/>
  <c r="BT76" i="18" s="1"/>
  <c r="BI76" i="18"/>
  <c r="BU76" i="18" s="1"/>
  <c r="BJ76" i="18"/>
  <c r="BV76" i="18" s="1"/>
  <c r="BW76" i="18"/>
  <c r="BX76" i="18"/>
  <c r="BY76" i="18"/>
  <c r="BZ76" i="18"/>
  <c r="CA76" i="18"/>
  <c r="CB76" i="18"/>
  <c r="CC76" i="18"/>
  <c r="CD76" i="18" s="1"/>
  <c r="AY77" i="18"/>
  <c r="AZ77" i="18"/>
  <c r="BA77" i="18"/>
  <c r="BB77" i="18"/>
  <c r="BC77" i="18"/>
  <c r="BO77" i="18" s="1"/>
  <c r="BD77" i="18"/>
  <c r="BP77" i="18" s="1"/>
  <c r="BE77" i="18"/>
  <c r="BQ77" i="18" s="1"/>
  <c r="BF77" i="18"/>
  <c r="BR77" i="18" s="1"/>
  <c r="BG77" i="18"/>
  <c r="BS77" i="18" s="1"/>
  <c r="BH77" i="18"/>
  <c r="BT77" i="18" s="1"/>
  <c r="BI77" i="18"/>
  <c r="BU77" i="18" s="1"/>
  <c r="BJ77" i="18"/>
  <c r="BV77" i="18" s="1"/>
  <c r="BK77" i="18"/>
  <c r="BL77" i="18"/>
  <c r="BM77" i="18"/>
  <c r="BN77" i="18"/>
  <c r="BW77" i="18"/>
  <c r="BX77" i="18"/>
  <c r="BY77" i="18"/>
  <c r="BZ77" i="18"/>
  <c r="CA77" i="18"/>
  <c r="CB77" i="18"/>
  <c r="CC77" i="18"/>
  <c r="CD77" i="18" s="1"/>
  <c r="AY78" i="18"/>
  <c r="BK78" i="18" s="1"/>
  <c r="AZ78" i="18"/>
  <c r="BL78" i="18" s="1"/>
  <c r="BA78" i="18"/>
  <c r="BM78" i="18" s="1"/>
  <c r="BB78" i="18"/>
  <c r="BN78" i="18" s="1"/>
  <c r="BC78" i="18"/>
  <c r="BO78" i="18" s="1"/>
  <c r="BD78" i="18"/>
  <c r="BP78" i="18" s="1"/>
  <c r="BE78" i="18"/>
  <c r="BQ78" i="18" s="1"/>
  <c r="BF78" i="18"/>
  <c r="BR78" i="18" s="1"/>
  <c r="BG78" i="18"/>
  <c r="BH78" i="18"/>
  <c r="BT78" i="18" s="1"/>
  <c r="BI78" i="18"/>
  <c r="BU78" i="18" s="1"/>
  <c r="BJ78" i="18"/>
  <c r="BV78" i="18" s="1"/>
  <c r="BS78" i="18"/>
  <c r="BW78" i="18"/>
  <c r="BX78" i="18"/>
  <c r="BY78" i="18"/>
  <c r="BZ78" i="18"/>
  <c r="CA78" i="18"/>
  <c r="CB78" i="18"/>
  <c r="CC78" i="18"/>
  <c r="CD78" i="18" s="1"/>
  <c r="AY79" i="18"/>
  <c r="AZ79" i="18"/>
  <c r="BA79" i="18"/>
  <c r="BB79" i="18"/>
  <c r="BN79" i="18" s="1"/>
  <c r="BC79" i="18"/>
  <c r="BO79" i="18" s="1"/>
  <c r="BD79" i="18"/>
  <c r="BP79" i="18" s="1"/>
  <c r="BE79" i="18"/>
  <c r="BQ79" i="18" s="1"/>
  <c r="BF79" i="18"/>
  <c r="BR79" i="18" s="1"/>
  <c r="BG79" i="18"/>
  <c r="BS79" i="18" s="1"/>
  <c r="BH79" i="18"/>
  <c r="BT79" i="18" s="1"/>
  <c r="BI79" i="18"/>
  <c r="BU79" i="18" s="1"/>
  <c r="BJ79" i="18"/>
  <c r="BK79" i="18"/>
  <c r="BL79" i="18"/>
  <c r="BM79" i="18"/>
  <c r="BV79" i="18"/>
  <c r="BW79" i="18"/>
  <c r="BX79" i="18"/>
  <c r="BY79" i="18"/>
  <c r="BZ79" i="18"/>
  <c r="CA79" i="18"/>
  <c r="CB79" i="18"/>
  <c r="CC79" i="18"/>
  <c r="CD79" i="18" s="1"/>
  <c r="AY80" i="18"/>
  <c r="AZ80" i="18"/>
  <c r="BA80" i="18"/>
  <c r="BM80" i="18" s="1"/>
  <c r="BB80" i="18"/>
  <c r="BN80" i="18" s="1"/>
  <c r="BC80" i="18"/>
  <c r="BO80" i="18" s="1"/>
  <c r="BD80" i="18"/>
  <c r="BP80" i="18" s="1"/>
  <c r="BE80" i="18"/>
  <c r="BF80" i="18"/>
  <c r="BR80" i="18" s="1"/>
  <c r="BG80" i="18"/>
  <c r="BS80" i="18" s="1"/>
  <c r="BH80" i="18"/>
  <c r="BT80" i="18" s="1"/>
  <c r="BI80" i="18"/>
  <c r="BU80" i="18" s="1"/>
  <c r="BJ80" i="18"/>
  <c r="BV80" i="18" s="1"/>
  <c r="BK80" i="18"/>
  <c r="BL80" i="18"/>
  <c r="BQ80" i="18"/>
  <c r="BW80" i="18"/>
  <c r="BX80" i="18"/>
  <c r="BY80" i="18"/>
  <c r="BZ80" i="18"/>
  <c r="CA80" i="18"/>
  <c r="CB80" i="18"/>
  <c r="CC80" i="18"/>
  <c r="CD80" i="18" s="1"/>
  <c r="AX81" i="18"/>
  <c r="AP63" i="3"/>
  <c r="AO63" i="3"/>
  <c r="AN63" i="3"/>
  <c r="AM63" i="3"/>
  <c r="AL63" i="3"/>
  <c r="AK63" i="3"/>
  <c r="AP62" i="3"/>
  <c r="AO62" i="3"/>
  <c r="AN62" i="3"/>
  <c r="AM62" i="3"/>
  <c r="AL62" i="3"/>
  <c r="AK62" i="3"/>
  <c r="AP61" i="3"/>
  <c r="AO61" i="3"/>
  <c r="AN61" i="3"/>
  <c r="AM61" i="3"/>
  <c r="AL61" i="3"/>
  <c r="AK61" i="3"/>
  <c r="AP60" i="3"/>
  <c r="AO60" i="3"/>
  <c r="AN60" i="3"/>
  <c r="AM60" i="3"/>
  <c r="AL60" i="3"/>
  <c r="AK60" i="3"/>
  <c r="AP59" i="3"/>
  <c r="AO59" i="3"/>
  <c r="AN59" i="3"/>
  <c r="AM59" i="3"/>
  <c r="AL59" i="3"/>
  <c r="AK59" i="3"/>
  <c r="AP58" i="3"/>
  <c r="AO58" i="3"/>
  <c r="AN58" i="3"/>
  <c r="AM58" i="3"/>
  <c r="AL58" i="3"/>
  <c r="AK58" i="3"/>
  <c r="AP57" i="3"/>
  <c r="AO57" i="3"/>
  <c r="AN57" i="3"/>
  <c r="AM57" i="3"/>
  <c r="AL57" i="3"/>
  <c r="AK57" i="3"/>
  <c r="AP56" i="3"/>
  <c r="AO56" i="3"/>
  <c r="AN56" i="3"/>
  <c r="AM56" i="3"/>
  <c r="AL56" i="3"/>
  <c r="AK56" i="3"/>
  <c r="AP55" i="3"/>
  <c r="AO55" i="3"/>
  <c r="AN55" i="3"/>
  <c r="AM55" i="3"/>
  <c r="AL55" i="3"/>
  <c r="AK55" i="3"/>
  <c r="AP54" i="3"/>
  <c r="AO54" i="3"/>
  <c r="AN54" i="3"/>
  <c r="AM54" i="3"/>
  <c r="AL54" i="3"/>
  <c r="AK54" i="3"/>
  <c r="AP53" i="3"/>
  <c r="AO53" i="3"/>
  <c r="AN53" i="3"/>
  <c r="AM53" i="3"/>
  <c r="AL53" i="3"/>
  <c r="AK53" i="3"/>
  <c r="AP52" i="3"/>
  <c r="AO52" i="3"/>
  <c r="AN52" i="3"/>
  <c r="AM52" i="3"/>
  <c r="AL52" i="3"/>
  <c r="AK52" i="3"/>
  <c r="AP51" i="3"/>
  <c r="AO51" i="3"/>
  <c r="AN51" i="3"/>
  <c r="AM51" i="3"/>
  <c r="AL51" i="3"/>
  <c r="AK51" i="3"/>
  <c r="AP50" i="3"/>
  <c r="AO50" i="3"/>
  <c r="AN50" i="3"/>
  <c r="AM50" i="3"/>
  <c r="AL50" i="3"/>
  <c r="AK50" i="3"/>
  <c r="AP49" i="3"/>
  <c r="AO49" i="3"/>
  <c r="AN49" i="3"/>
  <c r="AM49" i="3"/>
  <c r="AL49" i="3"/>
  <c r="AK49" i="3"/>
  <c r="AP48" i="3"/>
  <c r="AO48" i="3"/>
  <c r="AN48" i="3"/>
  <c r="AM48" i="3"/>
  <c r="AL48" i="3"/>
  <c r="AK48" i="3"/>
  <c r="AP47" i="3"/>
  <c r="AO47" i="3"/>
  <c r="AN47" i="3"/>
  <c r="AM47" i="3"/>
  <c r="AL47" i="3"/>
  <c r="AK47" i="3"/>
  <c r="AP46" i="3"/>
  <c r="AO46" i="3"/>
  <c r="AN46" i="3"/>
  <c r="AM46" i="3"/>
  <c r="AL46" i="3"/>
  <c r="AK46" i="3"/>
  <c r="AP45" i="3"/>
  <c r="AO45" i="3"/>
  <c r="AN45" i="3"/>
  <c r="AM45" i="3"/>
  <c r="AL45" i="3"/>
  <c r="AK45" i="3"/>
  <c r="AP44" i="3"/>
  <c r="AO44" i="3"/>
  <c r="AN44" i="3"/>
  <c r="AM44" i="3"/>
  <c r="AL44" i="3"/>
  <c r="AK44" i="3"/>
  <c r="AP43" i="3"/>
  <c r="AO43" i="3"/>
  <c r="AN43" i="3"/>
  <c r="AM43" i="3"/>
  <c r="AL43" i="3"/>
  <c r="AK43" i="3"/>
  <c r="AP42" i="3"/>
  <c r="AO42" i="3"/>
  <c r="AN42" i="3"/>
  <c r="AM42" i="3"/>
  <c r="AL42" i="3"/>
  <c r="AK42" i="3"/>
  <c r="AP41" i="3"/>
  <c r="AO41" i="3"/>
  <c r="AN41" i="3"/>
  <c r="AM41" i="3"/>
  <c r="AL41" i="3"/>
  <c r="AK41" i="3"/>
  <c r="AP40" i="3"/>
  <c r="AO40" i="3"/>
  <c r="AN40" i="3"/>
  <c r="AM40" i="3"/>
  <c r="AL40" i="3"/>
  <c r="AK40" i="3"/>
  <c r="AP39" i="3"/>
  <c r="AO39" i="3"/>
  <c r="AN39" i="3"/>
  <c r="AM39" i="3"/>
  <c r="AL39" i="3"/>
  <c r="AK39" i="3"/>
  <c r="AP38" i="3"/>
  <c r="AO38" i="3"/>
  <c r="AN38" i="3"/>
  <c r="AM38" i="3"/>
  <c r="AL38" i="3"/>
  <c r="AK38" i="3"/>
  <c r="AP37" i="3"/>
  <c r="AO37" i="3"/>
  <c r="AN37" i="3"/>
  <c r="AM37" i="3"/>
  <c r="AL37" i="3"/>
  <c r="AK37" i="3"/>
  <c r="AP36" i="3"/>
  <c r="AO36" i="3"/>
  <c r="AN36" i="3"/>
  <c r="AM36" i="3"/>
  <c r="AL36" i="3"/>
  <c r="AK36" i="3"/>
  <c r="AP35" i="3"/>
  <c r="AO35" i="3"/>
  <c r="AN35" i="3"/>
  <c r="AM35" i="3"/>
  <c r="AL35" i="3"/>
  <c r="AK35" i="3"/>
  <c r="AP34" i="3"/>
  <c r="AO34" i="3"/>
  <c r="AN34" i="3"/>
  <c r="AM34" i="3"/>
  <c r="AL34" i="3"/>
  <c r="AK34" i="3"/>
  <c r="AP33" i="3"/>
  <c r="AO33" i="3"/>
  <c r="AN33" i="3"/>
  <c r="AM33" i="3"/>
  <c r="AL33" i="3"/>
  <c r="AK33" i="3"/>
  <c r="AP32" i="3"/>
  <c r="AO32" i="3"/>
  <c r="AN32" i="3"/>
  <c r="AM32" i="3"/>
  <c r="AL32" i="3"/>
  <c r="AK32" i="3"/>
  <c r="AP31" i="3"/>
  <c r="AO31" i="3"/>
  <c r="AN31" i="3"/>
  <c r="AM31" i="3"/>
  <c r="AL31" i="3"/>
  <c r="AK31" i="3"/>
  <c r="AP30" i="3"/>
  <c r="AO30" i="3"/>
  <c r="AN30" i="3"/>
  <c r="AM30" i="3"/>
  <c r="AL30" i="3"/>
  <c r="AK30" i="3"/>
  <c r="AP29" i="3"/>
  <c r="AO29" i="3"/>
  <c r="AN29" i="3"/>
  <c r="AM29" i="3"/>
  <c r="AL29" i="3"/>
  <c r="AK29" i="3"/>
  <c r="AP28" i="3"/>
  <c r="AO28" i="3"/>
  <c r="AN28" i="3"/>
  <c r="AM28" i="3"/>
  <c r="AL28" i="3"/>
  <c r="AK28" i="3"/>
  <c r="AP27" i="3"/>
  <c r="AO27" i="3"/>
  <c r="AN27" i="3"/>
  <c r="AM27" i="3"/>
  <c r="AL27" i="3"/>
  <c r="AK27" i="3"/>
  <c r="AP26" i="3"/>
  <c r="AO26" i="3"/>
  <c r="AN26" i="3"/>
  <c r="AM26" i="3"/>
  <c r="AL26" i="3"/>
  <c r="AK26" i="3"/>
  <c r="AP25" i="3"/>
  <c r="AO25" i="3"/>
  <c r="AN25" i="3"/>
  <c r="AM25" i="3"/>
  <c r="AL25" i="3"/>
  <c r="AK25" i="3"/>
  <c r="AP24" i="3"/>
  <c r="AO24" i="3"/>
  <c r="AN24" i="3"/>
  <c r="AM24" i="3"/>
  <c r="AL24" i="3"/>
  <c r="AK24" i="3"/>
  <c r="AP23" i="3"/>
  <c r="AO23" i="3"/>
  <c r="AN23" i="3"/>
  <c r="AM23" i="3"/>
  <c r="AL23" i="3"/>
  <c r="AK23" i="3"/>
  <c r="AP22" i="3"/>
  <c r="AO22" i="3"/>
  <c r="AN22" i="3"/>
  <c r="AM22" i="3"/>
  <c r="AL22" i="3"/>
  <c r="AK22" i="3"/>
  <c r="AP21" i="3"/>
  <c r="AO21" i="3"/>
  <c r="AN21" i="3"/>
  <c r="AM21" i="3"/>
  <c r="AL21" i="3"/>
  <c r="AK21" i="3"/>
  <c r="AP20" i="3"/>
  <c r="AO20" i="3"/>
  <c r="AN20" i="3"/>
  <c r="AM20" i="3"/>
  <c r="AL20" i="3"/>
  <c r="AK20" i="3"/>
  <c r="AP19" i="3"/>
  <c r="AO19" i="3"/>
  <c r="AN19" i="3"/>
  <c r="AM19" i="3"/>
  <c r="AL19" i="3"/>
  <c r="AK19" i="3"/>
  <c r="AP18" i="3"/>
  <c r="AO18" i="3"/>
  <c r="AN18" i="3"/>
  <c r="AM18" i="3"/>
  <c r="AL18" i="3"/>
  <c r="AK18" i="3"/>
  <c r="AP17" i="3"/>
  <c r="AO17" i="3"/>
  <c r="AN17" i="3"/>
  <c r="AM17" i="3"/>
  <c r="AL17" i="3"/>
  <c r="AK17" i="3"/>
  <c r="AP16" i="3"/>
  <c r="AO16" i="3"/>
  <c r="AN16" i="3"/>
  <c r="AM16" i="3"/>
  <c r="AL16" i="3"/>
  <c r="AK16" i="3"/>
  <c r="AP15" i="3"/>
  <c r="AO15" i="3"/>
  <c r="AN15" i="3"/>
  <c r="AM15" i="3"/>
  <c r="AL15" i="3"/>
  <c r="AK15" i="3"/>
  <c r="AP14" i="3"/>
  <c r="AO14" i="3"/>
  <c r="AN14" i="3"/>
  <c r="AM14" i="3"/>
  <c r="AL14" i="3"/>
  <c r="AK14" i="3"/>
  <c r="AP13" i="3"/>
  <c r="AO13" i="3"/>
  <c r="AN13" i="3"/>
  <c r="AM13" i="3"/>
  <c r="AL13" i="3"/>
  <c r="AK13" i="3"/>
  <c r="AP12" i="3"/>
  <c r="AO12" i="3"/>
  <c r="AN12" i="3"/>
  <c r="AM12" i="3"/>
  <c r="AL12" i="3"/>
  <c r="AK12" i="3"/>
  <c r="AP11" i="3"/>
  <c r="AO11" i="3"/>
  <c r="AN11" i="3"/>
  <c r="AM11" i="3"/>
  <c r="AL11" i="3"/>
  <c r="AK11" i="3"/>
  <c r="AP10" i="3"/>
  <c r="AO10" i="3"/>
  <c r="AN10" i="3"/>
  <c r="AM10" i="3"/>
  <c r="AL10" i="3"/>
  <c r="AK10" i="3"/>
  <c r="AP9" i="3"/>
  <c r="AO9" i="3"/>
  <c r="AN9" i="3"/>
  <c r="AM9" i="3"/>
  <c r="AL9" i="3"/>
  <c r="AK9" i="3"/>
  <c r="AP8" i="3"/>
  <c r="AO8" i="3"/>
  <c r="AN8" i="3"/>
  <c r="AM8" i="3"/>
  <c r="AL8" i="3"/>
  <c r="AK8" i="3"/>
  <c r="AP7" i="3"/>
  <c r="AO7" i="3"/>
  <c r="AN7" i="3"/>
  <c r="AM7" i="3"/>
  <c r="AL7" i="3"/>
  <c r="AK7" i="3"/>
  <c r="AP6" i="3"/>
  <c r="AO6" i="3"/>
  <c r="AN6" i="3"/>
  <c r="AM6" i="3"/>
  <c r="AL6" i="3"/>
  <c r="AK6" i="3"/>
  <c r="AP5" i="3"/>
  <c r="AO5" i="3"/>
  <c r="AN5" i="3"/>
  <c r="AM5" i="3"/>
  <c r="AL5" i="3"/>
  <c r="AK5" i="3"/>
  <c r="AP4" i="3"/>
  <c r="AO4" i="3"/>
  <c r="AN4" i="3"/>
  <c r="AM4" i="3"/>
  <c r="AL4" i="3"/>
  <c r="AK4" i="3"/>
  <c r="AP63" i="15"/>
  <c r="AO63" i="15"/>
  <c r="AN63" i="15"/>
  <c r="AM63" i="15"/>
  <c r="AL63" i="15"/>
  <c r="AK63" i="15"/>
  <c r="AP62" i="15"/>
  <c r="AO62" i="15"/>
  <c r="AN62" i="15"/>
  <c r="AM62" i="15"/>
  <c r="AL62" i="15"/>
  <c r="AK62" i="15"/>
  <c r="AP61" i="15"/>
  <c r="AO61" i="15"/>
  <c r="AN61" i="15"/>
  <c r="AM61" i="15"/>
  <c r="AL61" i="15"/>
  <c r="AK61" i="15"/>
  <c r="AP60" i="15"/>
  <c r="AO60" i="15"/>
  <c r="AN60" i="15"/>
  <c r="AM60" i="15"/>
  <c r="AL60" i="15"/>
  <c r="AK60" i="15"/>
  <c r="AP59" i="15"/>
  <c r="AO59" i="15"/>
  <c r="AN59" i="15"/>
  <c r="AM59" i="15"/>
  <c r="AL59" i="15"/>
  <c r="AK59" i="15"/>
  <c r="AP58" i="15"/>
  <c r="AO58" i="15"/>
  <c r="AN58" i="15"/>
  <c r="AM58" i="15"/>
  <c r="AL58" i="15"/>
  <c r="AK58" i="15"/>
  <c r="AP57" i="15"/>
  <c r="AO57" i="15"/>
  <c r="AN57" i="15"/>
  <c r="AM57" i="15"/>
  <c r="AL57" i="15"/>
  <c r="AK57" i="15"/>
  <c r="AP56" i="15"/>
  <c r="AO56" i="15"/>
  <c r="AN56" i="15"/>
  <c r="AM56" i="15"/>
  <c r="AL56" i="15"/>
  <c r="AK56" i="15"/>
  <c r="AP55" i="15"/>
  <c r="AO55" i="15"/>
  <c r="AN55" i="15"/>
  <c r="AM55" i="15"/>
  <c r="AL55" i="15"/>
  <c r="AK55" i="15"/>
  <c r="AP54" i="15"/>
  <c r="AO54" i="15"/>
  <c r="AN54" i="15"/>
  <c r="AM54" i="15"/>
  <c r="AL54" i="15"/>
  <c r="AK54" i="15"/>
  <c r="AP53" i="15"/>
  <c r="AO53" i="15"/>
  <c r="AN53" i="15"/>
  <c r="AM53" i="15"/>
  <c r="AL53" i="15"/>
  <c r="AK53" i="15"/>
  <c r="AP52" i="15"/>
  <c r="AO52" i="15"/>
  <c r="AN52" i="15"/>
  <c r="AM52" i="15"/>
  <c r="AL52" i="15"/>
  <c r="AK52" i="15"/>
  <c r="AP51" i="15"/>
  <c r="AO51" i="15"/>
  <c r="AN51" i="15"/>
  <c r="AM51" i="15"/>
  <c r="AL51" i="15"/>
  <c r="AK51" i="15"/>
  <c r="AP50" i="15"/>
  <c r="AO50" i="15"/>
  <c r="AN50" i="15"/>
  <c r="AM50" i="15"/>
  <c r="AL50" i="15"/>
  <c r="AK50" i="15"/>
  <c r="AP49" i="15"/>
  <c r="AO49" i="15"/>
  <c r="AN49" i="15"/>
  <c r="AM49" i="15"/>
  <c r="AL49" i="15"/>
  <c r="AK49" i="15"/>
  <c r="AP48" i="15"/>
  <c r="AO48" i="15"/>
  <c r="AN48" i="15"/>
  <c r="AM48" i="15"/>
  <c r="AL48" i="15"/>
  <c r="AK48" i="15"/>
  <c r="AP47" i="15"/>
  <c r="AO47" i="15"/>
  <c r="AN47" i="15"/>
  <c r="AM47" i="15"/>
  <c r="AL47" i="15"/>
  <c r="AK47" i="15"/>
  <c r="AP46" i="15"/>
  <c r="AO46" i="15"/>
  <c r="AN46" i="15"/>
  <c r="AM46" i="15"/>
  <c r="AL46" i="15"/>
  <c r="AK46" i="15"/>
  <c r="AP45" i="15"/>
  <c r="AO45" i="15"/>
  <c r="AN45" i="15"/>
  <c r="AM45" i="15"/>
  <c r="AL45" i="15"/>
  <c r="AK45" i="15"/>
  <c r="AP44" i="15"/>
  <c r="AO44" i="15"/>
  <c r="AN44" i="15"/>
  <c r="AM44" i="15"/>
  <c r="AL44" i="15"/>
  <c r="AK44" i="15"/>
  <c r="AP43" i="15"/>
  <c r="AO43" i="15"/>
  <c r="AN43" i="15"/>
  <c r="AM43" i="15"/>
  <c r="AL43" i="15"/>
  <c r="AK43" i="15"/>
  <c r="AP42" i="15"/>
  <c r="AO42" i="15"/>
  <c r="AN42" i="15"/>
  <c r="AM42" i="15"/>
  <c r="AL42" i="15"/>
  <c r="AK42" i="15"/>
  <c r="AP41" i="15"/>
  <c r="AO41" i="15"/>
  <c r="AN41" i="15"/>
  <c r="AM41" i="15"/>
  <c r="AL41" i="15"/>
  <c r="AK41" i="15"/>
  <c r="AP40" i="15"/>
  <c r="AO40" i="15"/>
  <c r="AN40" i="15"/>
  <c r="AM40" i="15"/>
  <c r="AL40" i="15"/>
  <c r="AK40" i="15"/>
  <c r="AP39" i="15"/>
  <c r="AO39" i="15"/>
  <c r="AN39" i="15"/>
  <c r="AM39" i="15"/>
  <c r="AL39" i="15"/>
  <c r="AK39" i="15"/>
  <c r="AP38" i="15"/>
  <c r="AO38" i="15"/>
  <c r="AN38" i="15"/>
  <c r="AM38" i="15"/>
  <c r="AL38" i="15"/>
  <c r="AK38" i="15"/>
  <c r="AP37" i="15"/>
  <c r="AO37" i="15"/>
  <c r="AN37" i="15"/>
  <c r="AM37" i="15"/>
  <c r="AL37" i="15"/>
  <c r="AK37" i="15"/>
  <c r="AP36" i="15"/>
  <c r="AO36" i="15"/>
  <c r="AN36" i="15"/>
  <c r="AM36" i="15"/>
  <c r="AL36" i="15"/>
  <c r="AK36" i="15"/>
  <c r="AP35" i="15"/>
  <c r="AO35" i="15"/>
  <c r="AN35" i="15"/>
  <c r="AM35" i="15"/>
  <c r="AL35" i="15"/>
  <c r="AK35" i="15"/>
  <c r="AP34" i="15"/>
  <c r="AO34" i="15"/>
  <c r="AN34" i="15"/>
  <c r="AM34" i="15"/>
  <c r="AL34" i="15"/>
  <c r="AK34" i="15"/>
  <c r="AP33" i="15"/>
  <c r="AO33" i="15"/>
  <c r="AN33" i="15"/>
  <c r="AM33" i="15"/>
  <c r="AL33" i="15"/>
  <c r="AK33" i="15"/>
  <c r="AP32" i="15"/>
  <c r="AO32" i="15"/>
  <c r="AN32" i="15"/>
  <c r="AM32" i="15"/>
  <c r="AL32" i="15"/>
  <c r="AK32" i="15"/>
  <c r="AP31" i="15"/>
  <c r="AO31" i="15"/>
  <c r="AN31" i="15"/>
  <c r="AM31" i="15"/>
  <c r="AL31" i="15"/>
  <c r="AK31" i="15"/>
  <c r="AP30" i="15"/>
  <c r="AO30" i="15"/>
  <c r="AN30" i="15"/>
  <c r="AM30" i="15"/>
  <c r="AL30" i="15"/>
  <c r="AK30" i="15"/>
  <c r="AP29" i="15"/>
  <c r="AO29" i="15"/>
  <c r="AN29" i="15"/>
  <c r="AM29" i="15"/>
  <c r="AL29" i="15"/>
  <c r="AK29" i="15"/>
  <c r="AP28" i="15"/>
  <c r="AO28" i="15"/>
  <c r="AN28" i="15"/>
  <c r="AM28" i="15"/>
  <c r="AL28" i="15"/>
  <c r="AK28" i="15"/>
  <c r="AP27" i="15"/>
  <c r="AO27" i="15"/>
  <c r="AN27" i="15"/>
  <c r="AM27" i="15"/>
  <c r="AL27" i="15"/>
  <c r="AK27" i="15"/>
  <c r="AP26" i="15"/>
  <c r="AO26" i="15"/>
  <c r="AN26" i="15"/>
  <c r="AM26" i="15"/>
  <c r="AL26" i="15"/>
  <c r="AK26" i="15"/>
  <c r="AP25" i="15"/>
  <c r="AO25" i="15"/>
  <c r="AN25" i="15"/>
  <c r="AM25" i="15"/>
  <c r="AL25" i="15"/>
  <c r="AK25" i="15"/>
  <c r="AP24" i="15"/>
  <c r="AO24" i="15"/>
  <c r="AN24" i="15"/>
  <c r="AM24" i="15"/>
  <c r="AL24" i="15"/>
  <c r="AK24" i="15"/>
  <c r="AP23" i="15"/>
  <c r="AO23" i="15"/>
  <c r="AN23" i="15"/>
  <c r="AM23" i="15"/>
  <c r="AL23" i="15"/>
  <c r="AK23" i="15"/>
  <c r="AP22" i="15"/>
  <c r="AO22" i="15"/>
  <c r="AN22" i="15"/>
  <c r="AM22" i="15"/>
  <c r="AL22" i="15"/>
  <c r="AK22" i="15"/>
  <c r="AP21" i="15"/>
  <c r="AO21" i="15"/>
  <c r="AN21" i="15"/>
  <c r="AM21" i="15"/>
  <c r="AL21" i="15"/>
  <c r="AK21" i="15"/>
  <c r="AP20" i="15"/>
  <c r="AO20" i="15"/>
  <c r="AN20" i="15"/>
  <c r="AM20" i="15"/>
  <c r="AL20" i="15"/>
  <c r="AK20" i="15"/>
  <c r="AP19" i="15"/>
  <c r="AO19" i="15"/>
  <c r="AN19" i="15"/>
  <c r="AM19" i="15"/>
  <c r="AL19" i="15"/>
  <c r="AK19" i="15"/>
  <c r="AP18" i="15"/>
  <c r="AO18" i="15"/>
  <c r="AN18" i="15"/>
  <c r="AM18" i="15"/>
  <c r="AL18" i="15"/>
  <c r="AK18" i="15"/>
  <c r="AP17" i="15"/>
  <c r="AO17" i="15"/>
  <c r="AN17" i="15"/>
  <c r="AM17" i="15"/>
  <c r="AL17" i="15"/>
  <c r="AK17" i="15"/>
  <c r="AP16" i="15"/>
  <c r="AO16" i="15"/>
  <c r="AN16" i="15"/>
  <c r="AM16" i="15"/>
  <c r="AL16" i="15"/>
  <c r="AK16" i="15"/>
  <c r="AP15" i="15"/>
  <c r="AO15" i="15"/>
  <c r="AN15" i="15"/>
  <c r="AM15" i="15"/>
  <c r="AL15" i="15"/>
  <c r="AK15" i="15"/>
  <c r="AP14" i="15"/>
  <c r="AO14" i="15"/>
  <c r="AN14" i="15"/>
  <c r="AM14" i="15"/>
  <c r="AL14" i="15"/>
  <c r="AK14" i="15"/>
  <c r="AP13" i="15"/>
  <c r="AO13" i="15"/>
  <c r="AN13" i="15"/>
  <c r="AM13" i="15"/>
  <c r="AL13" i="15"/>
  <c r="AK13" i="15"/>
  <c r="AP12" i="15"/>
  <c r="AO12" i="15"/>
  <c r="AN12" i="15"/>
  <c r="AM12" i="15"/>
  <c r="AL12" i="15"/>
  <c r="AK12" i="15"/>
  <c r="AP11" i="15"/>
  <c r="AO11" i="15"/>
  <c r="AN11" i="15"/>
  <c r="AM11" i="15"/>
  <c r="AL11" i="15"/>
  <c r="AK11" i="15"/>
  <c r="AP10" i="15"/>
  <c r="AO10" i="15"/>
  <c r="AN10" i="15"/>
  <c r="AM10" i="15"/>
  <c r="AL10" i="15"/>
  <c r="AK10" i="15"/>
  <c r="AP9" i="15"/>
  <c r="AO9" i="15"/>
  <c r="AN9" i="15"/>
  <c r="AM9" i="15"/>
  <c r="AL9" i="15"/>
  <c r="AK9" i="15"/>
  <c r="AP8" i="15"/>
  <c r="AO8" i="15"/>
  <c r="AN8" i="15"/>
  <c r="AM8" i="15"/>
  <c r="AL8" i="15"/>
  <c r="AK8" i="15"/>
  <c r="AP7" i="15"/>
  <c r="AO7" i="15"/>
  <c r="AN7" i="15"/>
  <c r="AM7" i="15"/>
  <c r="AL7" i="15"/>
  <c r="AK7" i="15"/>
  <c r="AP6" i="15"/>
  <c r="AO6" i="15"/>
  <c r="AN6" i="15"/>
  <c r="AM6" i="15"/>
  <c r="AL6" i="15"/>
  <c r="AK6" i="15"/>
  <c r="AP5" i="15"/>
  <c r="AO5" i="15"/>
  <c r="AN5" i="15"/>
  <c r="AM5" i="15"/>
  <c r="AL5" i="15"/>
  <c r="AK5" i="15"/>
  <c r="AP4" i="15"/>
  <c r="AO4" i="15"/>
  <c r="AN4" i="15"/>
  <c r="AM4" i="15"/>
  <c r="AL4" i="15"/>
  <c r="AK4" i="15"/>
  <c r="AP63" i="18"/>
  <c r="AO63" i="18"/>
  <c r="AN63" i="18"/>
  <c r="AM63" i="18"/>
  <c r="AL63" i="18"/>
  <c r="AK63" i="18"/>
  <c r="AP62" i="18"/>
  <c r="AO62" i="18"/>
  <c r="AN62" i="18"/>
  <c r="AM62" i="18"/>
  <c r="AL62" i="18"/>
  <c r="AK62" i="18"/>
  <c r="AP61" i="18"/>
  <c r="AO61" i="18"/>
  <c r="AN61" i="18"/>
  <c r="AM61" i="18"/>
  <c r="AL61" i="18"/>
  <c r="AK61" i="18"/>
  <c r="AP60" i="18"/>
  <c r="AO60" i="18"/>
  <c r="AN60" i="18"/>
  <c r="AM60" i="18"/>
  <c r="AL60" i="18"/>
  <c r="AK60" i="18"/>
  <c r="AP59" i="18"/>
  <c r="AO59" i="18"/>
  <c r="AN59" i="18"/>
  <c r="AM59" i="18"/>
  <c r="AL59" i="18"/>
  <c r="AK59" i="18"/>
  <c r="AP58" i="18"/>
  <c r="AO58" i="18"/>
  <c r="AN58" i="18"/>
  <c r="AM58" i="18"/>
  <c r="AL58" i="18"/>
  <c r="AK58" i="18"/>
  <c r="AP57" i="18"/>
  <c r="AO57" i="18"/>
  <c r="AN57" i="18"/>
  <c r="AM57" i="18"/>
  <c r="AL57" i="18"/>
  <c r="AK57" i="18"/>
  <c r="AP56" i="18"/>
  <c r="AO56" i="18"/>
  <c r="AN56" i="18"/>
  <c r="AM56" i="18"/>
  <c r="AL56" i="18"/>
  <c r="AK56" i="18"/>
  <c r="AP55" i="18"/>
  <c r="AO55" i="18"/>
  <c r="AN55" i="18"/>
  <c r="AM55" i="18"/>
  <c r="AL55" i="18"/>
  <c r="AK55" i="18"/>
  <c r="AP54" i="18"/>
  <c r="AO54" i="18"/>
  <c r="AN54" i="18"/>
  <c r="AM54" i="18"/>
  <c r="AL54" i="18"/>
  <c r="AK54" i="18"/>
  <c r="AP53" i="18"/>
  <c r="AO53" i="18"/>
  <c r="AN53" i="18"/>
  <c r="AM53" i="18"/>
  <c r="AL53" i="18"/>
  <c r="AK53" i="18"/>
  <c r="AP52" i="18"/>
  <c r="AO52" i="18"/>
  <c r="AN52" i="18"/>
  <c r="AM52" i="18"/>
  <c r="AL52" i="18"/>
  <c r="AK52" i="18"/>
  <c r="AP51" i="18"/>
  <c r="AO51" i="18"/>
  <c r="AN51" i="18"/>
  <c r="AM51" i="18"/>
  <c r="AL51" i="18"/>
  <c r="AK51" i="18"/>
  <c r="AP50" i="18"/>
  <c r="AO50" i="18"/>
  <c r="AN50" i="18"/>
  <c r="AM50" i="18"/>
  <c r="AL50" i="18"/>
  <c r="AK50" i="18"/>
  <c r="AP49" i="18"/>
  <c r="AO49" i="18"/>
  <c r="AN49" i="18"/>
  <c r="AM49" i="18"/>
  <c r="AL49" i="18"/>
  <c r="AK49" i="18"/>
  <c r="AP48" i="18"/>
  <c r="AO48" i="18"/>
  <c r="AN48" i="18"/>
  <c r="AM48" i="18"/>
  <c r="AL48" i="18"/>
  <c r="AK48" i="18"/>
  <c r="AP47" i="18"/>
  <c r="AO47" i="18"/>
  <c r="AN47" i="18"/>
  <c r="AM47" i="18"/>
  <c r="AL47" i="18"/>
  <c r="AK47" i="18"/>
  <c r="AP46" i="18"/>
  <c r="AO46" i="18"/>
  <c r="AN46" i="18"/>
  <c r="AM46" i="18"/>
  <c r="AL46" i="18"/>
  <c r="AK46" i="18"/>
  <c r="AP45" i="18"/>
  <c r="AO45" i="18"/>
  <c r="AN45" i="18"/>
  <c r="AM45" i="18"/>
  <c r="AL45" i="18"/>
  <c r="AK45" i="18"/>
  <c r="AP44" i="18"/>
  <c r="AO44" i="18"/>
  <c r="AN44" i="18"/>
  <c r="AM44" i="18"/>
  <c r="AL44" i="18"/>
  <c r="AK44" i="18"/>
  <c r="AP43" i="18"/>
  <c r="AO43" i="18"/>
  <c r="AN43" i="18"/>
  <c r="AM43" i="18"/>
  <c r="AL43" i="18"/>
  <c r="AK43" i="18"/>
  <c r="AP42" i="18"/>
  <c r="AO42" i="18"/>
  <c r="AN42" i="18"/>
  <c r="AM42" i="18"/>
  <c r="AL42" i="18"/>
  <c r="AK42" i="18"/>
  <c r="AP41" i="18"/>
  <c r="AO41" i="18"/>
  <c r="AN41" i="18"/>
  <c r="AM41" i="18"/>
  <c r="AL41" i="18"/>
  <c r="AK41" i="18"/>
  <c r="AP40" i="18"/>
  <c r="AO40" i="18"/>
  <c r="AN40" i="18"/>
  <c r="AM40" i="18"/>
  <c r="AL40" i="18"/>
  <c r="AK40" i="18"/>
  <c r="AP39" i="18"/>
  <c r="AO39" i="18"/>
  <c r="AN39" i="18"/>
  <c r="AM39" i="18"/>
  <c r="AL39" i="18"/>
  <c r="AK39" i="18"/>
  <c r="AP38" i="18"/>
  <c r="AO38" i="18"/>
  <c r="AN38" i="18"/>
  <c r="AM38" i="18"/>
  <c r="AL38" i="18"/>
  <c r="AK38" i="18"/>
  <c r="AP37" i="18"/>
  <c r="AO37" i="18"/>
  <c r="AN37" i="18"/>
  <c r="AM37" i="18"/>
  <c r="AL37" i="18"/>
  <c r="AK37" i="18"/>
  <c r="AP36" i="18"/>
  <c r="AO36" i="18"/>
  <c r="AN36" i="18"/>
  <c r="AM36" i="18"/>
  <c r="AL36" i="18"/>
  <c r="AK36" i="18"/>
  <c r="AP35" i="18"/>
  <c r="AO35" i="18"/>
  <c r="AN35" i="18"/>
  <c r="AM35" i="18"/>
  <c r="AL35" i="18"/>
  <c r="AK35" i="18"/>
  <c r="AP34" i="18"/>
  <c r="AO34" i="18"/>
  <c r="AN34" i="18"/>
  <c r="AM34" i="18"/>
  <c r="AL34" i="18"/>
  <c r="AK34" i="18"/>
  <c r="AP33" i="18"/>
  <c r="AO33" i="18"/>
  <c r="AN33" i="18"/>
  <c r="AM33" i="18"/>
  <c r="AL33" i="18"/>
  <c r="AK33" i="18"/>
  <c r="AP32" i="18"/>
  <c r="AO32" i="18"/>
  <c r="AN32" i="18"/>
  <c r="AM32" i="18"/>
  <c r="AL32" i="18"/>
  <c r="AK32" i="18"/>
  <c r="AP31" i="18"/>
  <c r="AO31" i="18"/>
  <c r="AN31" i="18"/>
  <c r="AM31" i="18"/>
  <c r="AL31" i="18"/>
  <c r="AK31" i="18"/>
  <c r="AP30" i="18"/>
  <c r="AO30" i="18"/>
  <c r="AN30" i="18"/>
  <c r="AM30" i="18"/>
  <c r="AL30" i="18"/>
  <c r="AK30" i="18"/>
  <c r="AP29" i="18"/>
  <c r="AO29" i="18"/>
  <c r="AN29" i="18"/>
  <c r="AM29" i="18"/>
  <c r="AL29" i="18"/>
  <c r="AK29" i="18"/>
  <c r="AP28" i="18"/>
  <c r="AO28" i="18"/>
  <c r="AN28" i="18"/>
  <c r="AM28" i="18"/>
  <c r="AL28" i="18"/>
  <c r="AK28" i="18"/>
  <c r="AP27" i="18"/>
  <c r="AO27" i="18"/>
  <c r="AN27" i="18"/>
  <c r="AM27" i="18"/>
  <c r="AL27" i="18"/>
  <c r="AK27" i="18"/>
  <c r="AP26" i="18"/>
  <c r="AO26" i="18"/>
  <c r="AN26" i="18"/>
  <c r="AM26" i="18"/>
  <c r="AL26" i="18"/>
  <c r="AK26" i="18"/>
  <c r="AP25" i="18"/>
  <c r="AO25" i="18"/>
  <c r="AN25" i="18"/>
  <c r="AM25" i="18"/>
  <c r="AL25" i="18"/>
  <c r="AK25" i="18"/>
  <c r="AP24" i="18"/>
  <c r="AO24" i="18"/>
  <c r="AN24" i="18"/>
  <c r="AM24" i="18"/>
  <c r="AL24" i="18"/>
  <c r="AK24" i="18"/>
  <c r="AP23" i="18"/>
  <c r="AO23" i="18"/>
  <c r="AN23" i="18"/>
  <c r="AM23" i="18"/>
  <c r="AL23" i="18"/>
  <c r="AK23" i="18"/>
  <c r="AP22" i="18"/>
  <c r="AO22" i="18"/>
  <c r="AN22" i="18"/>
  <c r="AM22" i="18"/>
  <c r="AL22" i="18"/>
  <c r="AK22" i="18"/>
  <c r="AP21" i="18"/>
  <c r="AO21" i="18"/>
  <c r="AN21" i="18"/>
  <c r="AM21" i="18"/>
  <c r="AL21" i="18"/>
  <c r="AK21" i="18"/>
  <c r="AP20" i="18"/>
  <c r="AO20" i="18"/>
  <c r="AN20" i="18"/>
  <c r="AM20" i="18"/>
  <c r="AL20" i="18"/>
  <c r="AK20" i="18"/>
  <c r="AP19" i="18"/>
  <c r="AO19" i="18"/>
  <c r="AN19" i="18"/>
  <c r="AM19" i="18"/>
  <c r="AL19" i="18"/>
  <c r="AK19" i="18"/>
  <c r="AP18" i="18"/>
  <c r="AO18" i="18"/>
  <c r="AN18" i="18"/>
  <c r="AM18" i="18"/>
  <c r="AL18" i="18"/>
  <c r="AK18" i="18"/>
  <c r="AP17" i="18"/>
  <c r="AO17" i="18"/>
  <c r="AN17" i="18"/>
  <c r="AM17" i="18"/>
  <c r="AL17" i="18"/>
  <c r="AK17" i="18"/>
  <c r="AP16" i="18"/>
  <c r="AO16" i="18"/>
  <c r="AN16" i="18"/>
  <c r="AM16" i="18"/>
  <c r="AL16" i="18"/>
  <c r="AK16" i="18"/>
  <c r="AP15" i="18"/>
  <c r="AO15" i="18"/>
  <c r="AN15" i="18"/>
  <c r="AM15" i="18"/>
  <c r="AL15" i="18"/>
  <c r="AK15" i="18"/>
  <c r="AP14" i="18"/>
  <c r="AO14" i="18"/>
  <c r="AN14" i="18"/>
  <c r="AM14" i="18"/>
  <c r="AL14" i="18"/>
  <c r="AK14" i="18"/>
  <c r="AP13" i="18"/>
  <c r="AO13" i="18"/>
  <c r="AN13" i="18"/>
  <c r="AM13" i="18"/>
  <c r="AL13" i="18"/>
  <c r="AK13" i="18"/>
  <c r="AP12" i="18"/>
  <c r="AO12" i="18"/>
  <c r="AN12" i="18"/>
  <c r="AM12" i="18"/>
  <c r="AL12" i="18"/>
  <c r="AK12" i="18"/>
  <c r="AP11" i="18"/>
  <c r="AO11" i="18"/>
  <c r="AN11" i="18"/>
  <c r="AM11" i="18"/>
  <c r="AL11" i="18"/>
  <c r="AK11" i="18"/>
  <c r="AP10" i="18"/>
  <c r="AO10" i="18"/>
  <c r="AN10" i="18"/>
  <c r="AM10" i="18"/>
  <c r="AL10" i="18"/>
  <c r="AK10" i="18"/>
  <c r="AP9" i="18"/>
  <c r="AO9" i="18"/>
  <c r="AN9" i="18"/>
  <c r="AM9" i="18"/>
  <c r="AL9" i="18"/>
  <c r="AK9" i="18"/>
  <c r="AP8" i="18"/>
  <c r="AO8" i="18"/>
  <c r="AN8" i="18"/>
  <c r="AM8" i="18"/>
  <c r="AL8" i="18"/>
  <c r="AK8" i="18"/>
  <c r="AP7" i="18"/>
  <c r="AO7" i="18"/>
  <c r="AN7" i="18"/>
  <c r="AM7" i="18"/>
  <c r="AL7" i="18"/>
  <c r="AK7" i="18"/>
  <c r="AP6" i="18"/>
  <c r="AO6" i="18"/>
  <c r="AN6" i="18"/>
  <c r="AM6" i="18"/>
  <c r="AL6" i="18"/>
  <c r="AK6" i="18"/>
  <c r="AP5" i="18"/>
  <c r="AO5" i="18"/>
  <c r="AN5" i="18"/>
  <c r="AM5" i="18"/>
  <c r="AL5" i="18"/>
  <c r="AK5" i="18"/>
  <c r="AP4" i="18"/>
  <c r="AO4" i="18"/>
  <c r="AN4" i="18"/>
  <c r="AM4" i="18"/>
  <c r="AL4" i="18"/>
  <c r="AK4" i="18"/>
  <c r="Q63" i="3"/>
  <c r="P63" i="3"/>
  <c r="O63" i="3"/>
  <c r="N63" i="3"/>
  <c r="M63" i="3"/>
  <c r="L63" i="3"/>
  <c r="Q62" i="3"/>
  <c r="P62" i="3"/>
  <c r="O62" i="3"/>
  <c r="N62" i="3"/>
  <c r="M62" i="3"/>
  <c r="L62" i="3"/>
  <c r="Q61" i="3"/>
  <c r="P61" i="3"/>
  <c r="O61" i="3"/>
  <c r="N61" i="3"/>
  <c r="M61" i="3"/>
  <c r="L61" i="3"/>
  <c r="Q60" i="3"/>
  <c r="P60" i="3"/>
  <c r="O60" i="3"/>
  <c r="N60" i="3"/>
  <c r="M60" i="3"/>
  <c r="L60" i="3"/>
  <c r="Q59" i="3"/>
  <c r="P59" i="3"/>
  <c r="O59" i="3"/>
  <c r="N59" i="3"/>
  <c r="M59" i="3"/>
  <c r="L59" i="3"/>
  <c r="Q58" i="3"/>
  <c r="P58" i="3"/>
  <c r="O58" i="3"/>
  <c r="N58" i="3"/>
  <c r="M58" i="3"/>
  <c r="L58" i="3"/>
  <c r="Q57" i="3"/>
  <c r="P57" i="3"/>
  <c r="O57" i="3"/>
  <c r="N57" i="3"/>
  <c r="M57" i="3"/>
  <c r="L57" i="3"/>
  <c r="Q56" i="3"/>
  <c r="P56" i="3"/>
  <c r="O56" i="3"/>
  <c r="N56" i="3"/>
  <c r="M56" i="3"/>
  <c r="L56" i="3"/>
  <c r="Q55" i="3"/>
  <c r="P55" i="3"/>
  <c r="O55" i="3"/>
  <c r="N55" i="3"/>
  <c r="M55" i="3"/>
  <c r="L55" i="3"/>
  <c r="Q54" i="3"/>
  <c r="P54" i="3"/>
  <c r="O54" i="3"/>
  <c r="N54" i="3"/>
  <c r="M54" i="3"/>
  <c r="L54" i="3"/>
  <c r="Q53" i="3"/>
  <c r="P53" i="3"/>
  <c r="O53" i="3"/>
  <c r="N53" i="3"/>
  <c r="M53" i="3"/>
  <c r="L53" i="3"/>
  <c r="Q52" i="3"/>
  <c r="P52" i="3"/>
  <c r="O52" i="3"/>
  <c r="N52" i="3"/>
  <c r="M52" i="3"/>
  <c r="L52" i="3"/>
  <c r="Q51" i="3"/>
  <c r="P51" i="3"/>
  <c r="O51" i="3"/>
  <c r="N51" i="3"/>
  <c r="M51" i="3"/>
  <c r="L51" i="3"/>
  <c r="Q50" i="3"/>
  <c r="P50" i="3"/>
  <c r="O50" i="3"/>
  <c r="N50" i="3"/>
  <c r="M50" i="3"/>
  <c r="L50" i="3"/>
  <c r="Q49" i="3"/>
  <c r="P49" i="3"/>
  <c r="O49" i="3"/>
  <c r="N49" i="3"/>
  <c r="M49" i="3"/>
  <c r="L49" i="3"/>
  <c r="Q48" i="3"/>
  <c r="P48" i="3"/>
  <c r="O48" i="3"/>
  <c r="N48" i="3"/>
  <c r="M48" i="3"/>
  <c r="L48" i="3"/>
  <c r="Q47" i="3"/>
  <c r="P47" i="3"/>
  <c r="O47" i="3"/>
  <c r="N47" i="3"/>
  <c r="M47" i="3"/>
  <c r="L47" i="3"/>
  <c r="Q46" i="3"/>
  <c r="P46" i="3"/>
  <c r="O46" i="3"/>
  <c r="N46" i="3"/>
  <c r="M46" i="3"/>
  <c r="L46" i="3"/>
  <c r="Q45" i="3"/>
  <c r="P45" i="3"/>
  <c r="O45" i="3"/>
  <c r="N45" i="3"/>
  <c r="M45" i="3"/>
  <c r="L45" i="3"/>
  <c r="Q44" i="3"/>
  <c r="P44" i="3"/>
  <c r="O44" i="3"/>
  <c r="N44" i="3"/>
  <c r="M44" i="3"/>
  <c r="L44" i="3"/>
  <c r="Q43" i="3"/>
  <c r="P43" i="3"/>
  <c r="O43" i="3"/>
  <c r="N43" i="3"/>
  <c r="M43" i="3"/>
  <c r="L43" i="3"/>
  <c r="Q42" i="3"/>
  <c r="P42" i="3"/>
  <c r="O42" i="3"/>
  <c r="N42" i="3"/>
  <c r="M42" i="3"/>
  <c r="L42" i="3"/>
  <c r="Q41" i="3"/>
  <c r="P41" i="3"/>
  <c r="O41" i="3"/>
  <c r="N41" i="3"/>
  <c r="M41" i="3"/>
  <c r="L41" i="3"/>
  <c r="Q40" i="3"/>
  <c r="P40" i="3"/>
  <c r="O40" i="3"/>
  <c r="N40" i="3"/>
  <c r="M40" i="3"/>
  <c r="L40" i="3"/>
  <c r="Q39" i="3"/>
  <c r="P39" i="3"/>
  <c r="O39" i="3"/>
  <c r="N39" i="3"/>
  <c r="M39" i="3"/>
  <c r="L39" i="3"/>
  <c r="Q38" i="3"/>
  <c r="P38" i="3"/>
  <c r="O38" i="3"/>
  <c r="N38" i="3"/>
  <c r="M38" i="3"/>
  <c r="L38" i="3"/>
  <c r="Q37" i="3"/>
  <c r="P37" i="3"/>
  <c r="O37" i="3"/>
  <c r="N37" i="3"/>
  <c r="M37" i="3"/>
  <c r="L37" i="3"/>
  <c r="Q36" i="3"/>
  <c r="P36" i="3"/>
  <c r="O36" i="3"/>
  <c r="N36" i="3"/>
  <c r="M36" i="3"/>
  <c r="L36" i="3"/>
  <c r="Q35" i="3"/>
  <c r="P35" i="3"/>
  <c r="O35" i="3"/>
  <c r="N35" i="3"/>
  <c r="M35" i="3"/>
  <c r="L35" i="3"/>
  <c r="Q34" i="3"/>
  <c r="P34" i="3"/>
  <c r="O34" i="3"/>
  <c r="N34" i="3"/>
  <c r="M34" i="3"/>
  <c r="L34" i="3"/>
  <c r="Q33" i="3"/>
  <c r="P33" i="3"/>
  <c r="O33" i="3"/>
  <c r="N33" i="3"/>
  <c r="M33" i="3"/>
  <c r="L33" i="3"/>
  <c r="Q32" i="3"/>
  <c r="P32" i="3"/>
  <c r="O32" i="3"/>
  <c r="N32" i="3"/>
  <c r="M32" i="3"/>
  <c r="L32" i="3"/>
  <c r="Q31" i="3"/>
  <c r="P31" i="3"/>
  <c r="O31" i="3"/>
  <c r="N31" i="3"/>
  <c r="M31" i="3"/>
  <c r="L31" i="3"/>
  <c r="Q30" i="3"/>
  <c r="P30" i="3"/>
  <c r="O30" i="3"/>
  <c r="N30" i="3"/>
  <c r="M30" i="3"/>
  <c r="L30" i="3"/>
  <c r="Q29" i="3"/>
  <c r="P29" i="3"/>
  <c r="O29" i="3"/>
  <c r="N29" i="3"/>
  <c r="M29" i="3"/>
  <c r="L29" i="3"/>
  <c r="Q28" i="3"/>
  <c r="P28" i="3"/>
  <c r="O28" i="3"/>
  <c r="N28" i="3"/>
  <c r="M28" i="3"/>
  <c r="L28" i="3"/>
  <c r="Q27" i="3"/>
  <c r="P27" i="3"/>
  <c r="O27" i="3"/>
  <c r="N27" i="3"/>
  <c r="M27" i="3"/>
  <c r="L27" i="3"/>
  <c r="Q26" i="3"/>
  <c r="P26" i="3"/>
  <c r="O26" i="3"/>
  <c r="N26" i="3"/>
  <c r="M26" i="3"/>
  <c r="L26" i="3"/>
  <c r="Q25" i="3"/>
  <c r="P25" i="3"/>
  <c r="O25" i="3"/>
  <c r="N25" i="3"/>
  <c r="M25" i="3"/>
  <c r="L25" i="3"/>
  <c r="Q24" i="3"/>
  <c r="P24" i="3"/>
  <c r="O24" i="3"/>
  <c r="N24" i="3"/>
  <c r="M24" i="3"/>
  <c r="L24" i="3"/>
  <c r="Q23" i="3"/>
  <c r="P23" i="3"/>
  <c r="O23" i="3"/>
  <c r="N23" i="3"/>
  <c r="M23" i="3"/>
  <c r="L23" i="3"/>
  <c r="Q22" i="3"/>
  <c r="P22" i="3"/>
  <c r="O22" i="3"/>
  <c r="N22" i="3"/>
  <c r="M22" i="3"/>
  <c r="L22" i="3"/>
  <c r="Q21" i="3"/>
  <c r="P21" i="3"/>
  <c r="O21" i="3"/>
  <c r="N21" i="3"/>
  <c r="M21" i="3"/>
  <c r="L21" i="3"/>
  <c r="Q20" i="3"/>
  <c r="P20" i="3"/>
  <c r="O20" i="3"/>
  <c r="N20" i="3"/>
  <c r="M20" i="3"/>
  <c r="L20" i="3"/>
  <c r="Q19" i="3"/>
  <c r="P19" i="3"/>
  <c r="O19" i="3"/>
  <c r="N19" i="3"/>
  <c r="M19" i="3"/>
  <c r="L19" i="3"/>
  <c r="Q18" i="3"/>
  <c r="P18" i="3"/>
  <c r="O18" i="3"/>
  <c r="N18" i="3"/>
  <c r="M18" i="3"/>
  <c r="L18" i="3"/>
  <c r="Q17" i="3"/>
  <c r="P17" i="3"/>
  <c r="O17" i="3"/>
  <c r="N17" i="3"/>
  <c r="M17" i="3"/>
  <c r="L17" i="3"/>
  <c r="Q16" i="3"/>
  <c r="P16" i="3"/>
  <c r="O16" i="3"/>
  <c r="N16" i="3"/>
  <c r="M16" i="3"/>
  <c r="L16" i="3"/>
  <c r="Q15" i="3"/>
  <c r="P15" i="3"/>
  <c r="O15" i="3"/>
  <c r="N15" i="3"/>
  <c r="M15" i="3"/>
  <c r="L15" i="3"/>
  <c r="Q14" i="3"/>
  <c r="P14" i="3"/>
  <c r="O14" i="3"/>
  <c r="N14" i="3"/>
  <c r="M14" i="3"/>
  <c r="L14" i="3"/>
  <c r="Q13" i="3"/>
  <c r="P13" i="3"/>
  <c r="O13" i="3"/>
  <c r="N13" i="3"/>
  <c r="M13" i="3"/>
  <c r="L13" i="3"/>
  <c r="Q12" i="3"/>
  <c r="P12" i="3"/>
  <c r="O12" i="3"/>
  <c r="N12" i="3"/>
  <c r="M12" i="3"/>
  <c r="L12" i="3"/>
  <c r="Q11" i="3"/>
  <c r="P11" i="3"/>
  <c r="O11" i="3"/>
  <c r="N11" i="3"/>
  <c r="M11" i="3"/>
  <c r="L11" i="3"/>
  <c r="Q10" i="3"/>
  <c r="P10" i="3"/>
  <c r="O10" i="3"/>
  <c r="N10" i="3"/>
  <c r="M10" i="3"/>
  <c r="L10" i="3"/>
  <c r="Q9" i="3"/>
  <c r="P9" i="3"/>
  <c r="O9" i="3"/>
  <c r="N9" i="3"/>
  <c r="M9" i="3"/>
  <c r="L9" i="3"/>
  <c r="Q8" i="3"/>
  <c r="P8" i="3"/>
  <c r="O8" i="3"/>
  <c r="N8" i="3"/>
  <c r="M8" i="3"/>
  <c r="L8" i="3"/>
  <c r="Q7" i="3"/>
  <c r="P7" i="3"/>
  <c r="O7" i="3"/>
  <c r="N7" i="3"/>
  <c r="M7" i="3"/>
  <c r="L7" i="3"/>
  <c r="Q6" i="3"/>
  <c r="P6" i="3"/>
  <c r="O6" i="3"/>
  <c r="N6" i="3"/>
  <c r="M6" i="3"/>
  <c r="L6" i="3"/>
  <c r="Q5" i="3"/>
  <c r="P5" i="3"/>
  <c r="O5" i="3"/>
  <c r="N5" i="3"/>
  <c r="M5" i="3"/>
  <c r="L5" i="3"/>
  <c r="Q4" i="3"/>
  <c r="P4" i="3"/>
  <c r="O4" i="3"/>
  <c r="N4" i="3"/>
  <c r="M4" i="3"/>
  <c r="L4" i="3"/>
  <c r="Q63" i="15"/>
  <c r="P63" i="15"/>
  <c r="O63" i="15"/>
  <c r="N63" i="15"/>
  <c r="M63" i="15"/>
  <c r="L63" i="15"/>
  <c r="Q62" i="15"/>
  <c r="P62" i="15"/>
  <c r="O62" i="15"/>
  <c r="N62" i="15"/>
  <c r="M62" i="15"/>
  <c r="L62" i="15"/>
  <c r="Q61" i="15"/>
  <c r="P61" i="15"/>
  <c r="O61" i="15"/>
  <c r="N61" i="15"/>
  <c r="M61" i="15"/>
  <c r="L61" i="15"/>
  <c r="Q60" i="15"/>
  <c r="P60" i="15"/>
  <c r="O60" i="15"/>
  <c r="N60" i="15"/>
  <c r="M60" i="15"/>
  <c r="L60" i="15"/>
  <c r="Q59" i="15"/>
  <c r="P59" i="15"/>
  <c r="O59" i="15"/>
  <c r="N59" i="15"/>
  <c r="M59" i="15"/>
  <c r="L59" i="15"/>
  <c r="Q58" i="15"/>
  <c r="P58" i="15"/>
  <c r="O58" i="15"/>
  <c r="N58" i="15"/>
  <c r="M58" i="15"/>
  <c r="L58" i="15"/>
  <c r="Q57" i="15"/>
  <c r="P57" i="15"/>
  <c r="O57" i="15"/>
  <c r="N57" i="15"/>
  <c r="M57" i="15"/>
  <c r="L57" i="15"/>
  <c r="Q56" i="15"/>
  <c r="P56" i="15"/>
  <c r="O56" i="15"/>
  <c r="N56" i="15"/>
  <c r="M56" i="15"/>
  <c r="L56" i="15"/>
  <c r="Q55" i="15"/>
  <c r="P55" i="15"/>
  <c r="O55" i="15"/>
  <c r="N55" i="15"/>
  <c r="M55" i="15"/>
  <c r="L55" i="15"/>
  <c r="Q54" i="15"/>
  <c r="P54" i="15"/>
  <c r="O54" i="15"/>
  <c r="N54" i="15"/>
  <c r="M54" i="15"/>
  <c r="L54" i="15"/>
  <c r="Q53" i="15"/>
  <c r="P53" i="15"/>
  <c r="O53" i="15"/>
  <c r="N53" i="15"/>
  <c r="M53" i="15"/>
  <c r="L53" i="15"/>
  <c r="Q52" i="15"/>
  <c r="P52" i="15"/>
  <c r="O52" i="15"/>
  <c r="N52" i="15"/>
  <c r="M52" i="15"/>
  <c r="L52" i="15"/>
  <c r="Q51" i="15"/>
  <c r="P51" i="15"/>
  <c r="O51" i="15"/>
  <c r="N51" i="15"/>
  <c r="M51" i="15"/>
  <c r="L51" i="15"/>
  <c r="Q50" i="15"/>
  <c r="P50" i="15"/>
  <c r="O50" i="15"/>
  <c r="N50" i="15"/>
  <c r="M50" i="15"/>
  <c r="L50" i="15"/>
  <c r="Q49" i="15"/>
  <c r="P49" i="15"/>
  <c r="O49" i="15"/>
  <c r="N49" i="15"/>
  <c r="M49" i="15"/>
  <c r="L49" i="15"/>
  <c r="Q48" i="15"/>
  <c r="P48" i="15"/>
  <c r="O48" i="15"/>
  <c r="N48" i="15"/>
  <c r="M48" i="15"/>
  <c r="L48" i="15"/>
  <c r="Q47" i="15"/>
  <c r="P47" i="15"/>
  <c r="O47" i="15"/>
  <c r="N47" i="15"/>
  <c r="M47" i="15"/>
  <c r="L47" i="15"/>
  <c r="Q46" i="15"/>
  <c r="P46" i="15"/>
  <c r="O46" i="15"/>
  <c r="N46" i="15"/>
  <c r="M46" i="15"/>
  <c r="L46" i="15"/>
  <c r="Q45" i="15"/>
  <c r="P45" i="15"/>
  <c r="O45" i="15"/>
  <c r="N45" i="15"/>
  <c r="M45" i="15"/>
  <c r="L45" i="15"/>
  <c r="Q44" i="15"/>
  <c r="P44" i="15"/>
  <c r="O44" i="15"/>
  <c r="N44" i="15"/>
  <c r="M44" i="15"/>
  <c r="L44" i="15"/>
  <c r="Q43" i="15"/>
  <c r="P43" i="15"/>
  <c r="O43" i="15"/>
  <c r="N43" i="15"/>
  <c r="M43" i="15"/>
  <c r="L43" i="15"/>
  <c r="Q42" i="15"/>
  <c r="P42" i="15"/>
  <c r="O42" i="15"/>
  <c r="N42" i="15"/>
  <c r="M42" i="15"/>
  <c r="L42" i="15"/>
  <c r="Q41" i="15"/>
  <c r="P41" i="15"/>
  <c r="O41" i="15"/>
  <c r="N41" i="15"/>
  <c r="M41" i="15"/>
  <c r="L41" i="15"/>
  <c r="Q40" i="15"/>
  <c r="P40" i="15"/>
  <c r="O40" i="15"/>
  <c r="N40" i="15"/>
  <c r="M40" i="15"/>
  <c r="L40" i="15"/>
  <c r="Q39" i="15"/>
  <c r="P39" i="15"/>
  <c r="O39" i="15"/>
  <c r="N39" i="15"/>
  <c r="M39" i="15"/>
  <c r="L39" i="15"/>
  <c r="Q38" i="15"/>
  <c r="P38" i="15"/>
  <c r="O38" i="15"/>
  <c r="N38" i="15"/>
  <c r="M38" i="15"/>
  <c r="L38" i="15"/>
  <c r="Q37" i="15"/>
  <c r="P37" i="15"/>
  <c r="O37" i="15"/>
  <c r="N37" i="15"/>
  <c r="M37" i="15"/>
  <c r="L37" i="15"/>
  <c r="Q36" i="15"/>
  <c r="P36" i="15"/>
  <c r="O36" i="15"/>
  <c r="N36" i="15"/>
  <c r="M36" i="15"/>
  <c r="L36" i="15"/>
  <c r="Q35" i="15"/>
  <c r="P35" i="15"/>
  <c r="O35" i="15"/>
  <c r="N35" i="15"/>
  <c r="M35" i="15"/>
  <c r="L35" i="15"/>
  <c r="Q34" i="15"/>
  <c r="P34" i="15"/>
  <c r="O34" i="15"/>
  <c r="N34" i="15"/>
  <c r="M34" i="15"/>
  <c r="L34" i="15"/>
  <c r="Q33" i="15"/>
  <c r="P33" i="15"/>
  <c r="O33" i="15"/>
  <c r="N33" i="15"/>
  <c r="M33" i="15"/>
  <c r="L33" i="15"/>
  <c r="Q32" i="15"/>
  <c r="P32" i="15"/>
  <c r="O32" i="15"/>
  <c r="N32" i="15"/>
  <c r="M32" i="15"/>
  <c r="L32" i="15"/>
  <c r="Q31" i="15"/>
  <c r="P31" i="15"/>
  <c r="O31" i="15"/>
  <c r="N31" i="15"/>
  <c r="M31" i="15"/>
  <c r="L31" i="15"/>
  <c r="Q30" i="15"/>
  <c r="P30" i="15"/>
  <c r="O30" i="15"/>
  <c r="N30" i="15"/>
  <c r="M30" i="15"/>
  <c r="L30" i="15"/>
  <c r="Q29" i="15"/>
  <c r="P29" i="15"/>
  <c r="O29" i="15"/>
  <c r="N29" i="15"/>
  <c r="M29" i="15"/>
  <c r="L29" i="15"/>
  <c r="Q28" i="15"/>
  <c r="P28" i="15"/>
  <c r="O28" i="15"/>
  <c r="N28" i="15"/>
  <c r="M28" i="15"/>
  <c r="L28" i="15"/>
  <c r="Q27" i="15"/>
  <c r="P27" i="15"/>
  <c r="O27" i="15"/>
  <c r="N27" i="15"/>
  <c r="M27" i="15"/>
  <c r="L27" i="15"/>
  <c r="Q26" i="15"/>
  <c r="P26" i="15"/>
  <c r="O26" i="15"/>
  <c r="N26" i="15"/>
  <c r="M26" i="15"/>
  <c r="L26" i="15"/>
  <c r="Q25" i="15"/>
  <c r="P25" i="15"/>
  <c r="O25" i="15"/>
  <c r="N25" i="15"/>
  <c r="M25" i="15"/>
  <c r="L25" i="15"/>
  <c r="Q24" i="15"/>
  <c r="P24" i="15"/>
  <c r="O24" i="15"/>
  <c r="N24" i="15"/>
  <c r="M24" i="15"/>
  <c r="L24" i="15"/>
  <c r="Q23" i="15"/>
  <c r="P23" i="15"/>
  <c r="O23" i="15"/>
  <c r="N23" i="15"/>
  <c r="M23" i="15"/>
  <c r="L23" i="15"/>
  <c r="Q22" i="15"/>
  <c r="P22" i="15"/>
  <c r="O22" i="15"/>
  <c r="N22" i="15"/>
  <c r="M22" i="15"/>
  <c r="L22" i="15"/>
  <c r="Q21" i="15"/>
  <c r="P21" i="15"/>
  <c r="O21" i="15"/>
  <c r="N21" i="15"/>
  <c r="M21" i="15"/>
  <c r="L21" i="15"/>
  <c r="Q20" i="15"/>
  <c r="P20" i="15"/>
  <c r="O20" i="15"/>
  <c r="N20" i="15"/>
  <c r="M20" i="15"/>
  <c r="L20" i="15"/>
  <c r="Q19" i="15"/>
  <c r="P19" i="15"/>
  <c r="O19" i="15"/>
  <c r="N19" i="15"/>
  <c r="M19" i="15"/>
  <c r="L19" i="15"/>
  <c r="Q18" i="15"/>
  <c r="P18" i="15"/>
  <c r="O18" i="15"/>
  <c r="N18" i="15"/>
  <c r="M18" i="15"/>
  <c r="L18" i="15"/>
  <c r="Q17" i="15"/>
  <c r="P17" i="15"/>
  <c r="O17" i="15"/>
  <c r="N17" i="15"/>
  <c r="M17" i="15"/>
  <c r="L17" i="15"/>
  <c r="Q16" i="15"/>
  <c r="P16" i="15"/>
  <c r="O16" i="15"/>
  <c r="N16" i="15"/>
  <c r="M16" i="15"/>
  <c r="L16" i="15"/>
  <c r="Q15" i="15"/>
  <c r="P15" i="15"/>
  <c r="O15" i="15"/>
  <c r="N15" i="15"/>
  <c r="M15" i="15"/>
  <c r="L15" i="15"/>
  <c r="Q14" i="15"/>
  <c r="P14" i="15"/>
  <c r="O14" i="15"/>
  <c r="N14" i="15"/>
  <c r="M14" i="15"/>
  <c r="L14" i="15"/>
  <c r="Q13" i="15"/>
  <c r="P13" i="15"/>
  <c r="O13" i="15"/>
  <c r="N13" i="15"/>
  <c r="M13" i="15"/>
  <c r="L13" i="15"/>
  <c r="Q12" i="15"/>
  <c r="P12" i="15"/>
  <c r="O12" i="15"/>
  <c r="N12" i="15"/>
  <c r="M12" i="15"/>
  <c r="L12" i="15"/>
  <c r="Q11" i="15"/>
  <c r="P11" i="15"/>
  <c r="O11" i="15"/>
  <c r="N11" i="15"/>
  <c r="M11" i="15"/>
  <c r="L11" i="15"/>
  <c r="Q10" i="15"/>
  <c r="P10" i="15"/>
  <c r="O10" i="15"/>
  <c r="N10" i="15"/>
  <c r="M10" i="15"/>
  <c r="L10" i="15"/>
  <c r="Q9" i="15"/>
  <c r="P9" i="15"/>
  <c r="O9" i="15"/>
  <c r="N9" i="15"/>
  <c r="M9" i="15"/>
  <c r="L9" i="15"/>
  <c r="Q8" i="15"/>
  <c r="P8" i="15"/>
  <c r="O8" i="15"/>
  <c r="N8" i="15"/>
  <c r="M8" i="15"/>
  <c r="L8" i="15"/>
  <c r="Q7" i="15"/>
  <c r="P7" i="15"/>
  <c r="O7" i="15"/>
  <c r="N7" i="15"/>
  <c r="M7" i="15"/>
  <c r="L7" i="15"/>
  <c r="Q6" i="15"/>
  <c r="P6" i="15"/>
  <c r="O6" i="15"/>
  <c r="N6" i="15"/>
  <c r="M6" i="15"/>
  <c r="L6" i="15"/>
  <c r="Q5" i="15"/>
  <c r="P5" i="15"/>
  <c r="O5" i="15"/>
  <c r="N5" i="15"/>
  <c r="M5" i="15"/>
  <c r="L5" i="15"/>
  <c r="Q4" i="15"/>
  <c r="P4" i="15"/>
  <c r="O4" i="15"/>
  <c r="N4" i="15"/>
  <c r="M4" i="15"/>
  <c r="L4" i="15"/>
  <c r="Q63" i="18"/>
  <c r="P63" i="18"/>
  <c r="O63" i="18"/>
  <c r="N63" i="18"/>
  <c r="M63" i="18"/>
  <c r="L63" i="18"/>
  <c r="Q62" i="18"/>
  <c r="P62" i="18"/>
  <c r="O62" i="18"/>
  <c r="N62" i="18"/>
  <c r="M62" i="18"/>
  <c r="L62" i="18"/>
  <c r="Q61" i="18"/>
  <c r="P61" i="18"/>
  <c r="O61" i="18"/>
  <c r="N61" i="18"/>
  <c r="M61" i="18"/>
  <c r="L61" i="18"/>
  <c r="Q60" i="18"/>
  <c r="P60" i="18"/>
  <c r="O60" i="18"/>
  <c r="N60" i="18"/>
  <c r="M60" i="18"/>
  <c r="L60" i="18"/>
  <c r="Q59" i="18"/>
  <c r="P59" i="18"/>
  <c r="O59" i="18"/>
  <c r="N59" i="18"/>
  <c r="M59" i="18"/>
  <c r="L59" i="18"/>
  <c r="Q58" i="18"/>
  <c r="P58" i="18"/>
  <c r="O58" i="18"/>
  <c r="N58" i="18"/>
  <c r="M58" i="18"/>
  <c r="L58" i="18"/>
  <c r="Q57" i="18"/>
  <c r="P57" i="18"/>
  <c r="O57" i="18"/>
  <c r="N57" i="18"/>
  <c r="M57" i="18"/>
  <c r="L57" i="18"/>
  <c r="Q56" i="18"/>
  <c r="P56" i="18"/>
  <c r="O56" i="18"/>
  <c r="N56" i="18"/>
  <c r="M56" i="18"/>
  <c r="L56" i="18"/>
  <c r="Q55" i="18"/>
  <c r="P55" i="18"/>
  <c r="O55" i="18"/>
  <c r="N55" i="18"/>
  <c r="M55" i="18"/>
  <c r="L55" i="18"/>
  <c r="Q54" i="18"/>
  <c r="P54" i="18"/>
  <c r="O54" i="18"/>
  <c r="N54" i="18"/>
  <c r="M54" i="18"/>
  <c r="L54" i="18"/>
  <c r="Q53" i="18"/>
  <c r="P53" i="18"/>
  <c r="O53" i="18"/>
  <c r="N53" i="18"/>
  <c r="M53" i="18"/>
  <c r="L53" i="18"/>
  <c r="Q52" i="18"/>
  <c r="P52" i="18"/>
  <c r="O52" i="18"/>
  <c r="N52" i="18"/>
  <c r="M52" i="18"/>
  <c r="L52" i="18"/>
  <c r="Q51" i="18"/>
  <c r="P51" i="18"/>
  <c r="O51" i="18"/>
  <c r="N51" i="18"/>
  <c r="M51" i="18"/>
  <c r="L51" i="18"/>
  <c r="Q50" i="18"/>
  <c r="P50" i="18"/>
  <c r="O50" i="18"/>
  <c r="N50" i="18"/>
  <c r="M50" i="18"/>
  <c r="L50" i="18"/>
  <c r="Q49" i="18"/>
  <c r="P49" i="18"/>
  <c r="O49" i="18"/>
  <c r="N49" i="18"/>
  <c r="M49" i="18"/>
  <c r="L49" i="18"/>
  <c r="Q48" i="18"/>
  <c r="P48" i="18"/>
  <c r="O48" i="18"/>
  <c r="N48" i="18"/>
  <c r="M48" i="18"/>
  <c r="L48" i="18"/>
  <c r="Q47" i="18"/>
  <c r="P47" i="18"/>
  <c r="O47" i="18"/>
  <c r="N47" i="18"/>
  <c r="M47" i="18"/>
  <c r="L47" i="18"/>
  <c r="Q46" i="18"/>
  <c r="P46" i="18"/>
  <c r="O46" i="18"/>
  <c r="N46" i="18"/>
  <c r="M46" i="18"/>
  <c r="L46" i="18"/>
  <c r="Q45" i="18"/>
  <c r="P45" i="18"/>
  <c r="O45" i="18"/>
  <c r="N45" i="18"/>
  <c r="M45" i="18"/>
  <c r="L45" i="18"/>
  <c r="Q44" i="18"/>
  <c r="P44" i="18"/>
  <c r="O44" i="18"/>
  <c r="N44" i="18"/>
  <c r="M44" i="18"/>
  <c r="L44" i="18"/>
  <c r="Q43" i="18"/>
  <c r="P43" i="18"/>
  <c r="O43" i="18"/>
  <c r="N43" i="18"/>
  <c r="M43" i="18"/>
  <c r="L43" i="18"/>
  <c r="Q42" i="18"/>
  <c r="P42" i="18"/>
  <c r="O42" i="18"/>
  <c r="N42" i="18"/>
  <c r="M42" i="18"/>
  <c r="L42" i="18"/>
  <c r="Q41" i="18"/>
  <c r="P41" i="18"/>
  <c r="O41" i="18"/>
  <c r="N41" i="18"/>
  <c r="M41" i="18"/>
  <c r="L41" i="18"/>
  <c r="Q40" i="18"/>
  <c r="P40" i="18"/>
  <c r="O40" i="18"/>
  <c r="N40" i="18"/>
  <c r="M40" i="18"/>
  <c r="L40" i="18"/>
  <c r="Q39" i="18"/>
  <c r="P39" i="18"/>
  <c r="O39" i="18"/>
  <c r="N39" i="18"/>
  <c r="M39" i="18"/>
  <c r="L39" i="18"/>
  <c r="Q38" i="18"/>
  <c r="P38" i="18"/>
  <c r="O38" i="18"/>
  <c r="N38" i="18"/>
  <c r="M38" i="18"/>
  <c r="L38" i="18"/>
  <c r="Q37" i="18"/>
  <c r="P37" i="18"/>
  <c r="O37" i="18"/>
  <c r="N37" i="18"/>
  <c r="M37" i="18"/>
  <c r="L37" i="18"/>
  <c r="Q36" i="18"/>
  <c r="P36" i="18"/>
  <c r="O36" i="18"/>
  <c r="N36" i="18"/>
  <c r="M36" i="18"/>
  <c r="L36" i="18"/>
  <c r="Q35" i="18"/>
  <c r="P35" i="18"/>
  <c r="O35" i="18"/>
  <c r="N35" i="18"/>
  <c r="M35" i="18"/>
  <c r="L35" i="18"/>
  <c r="Q34" i="18"/>
  <c r="P34" i="18"/>
  <c r="O34" i="18"/>
  <c r="N34" i="18"/>
  <c r="M34" i="18"/>
  <c r="L34" i="18"/>
  <c r="Q33" i="18"/>
  <c r="P33" i="18"/>
  <c r="O33" i="18"/>
  <c r="N33" i="18"/>
  <c r="M33" i="18"/>
  <c r="L33" i="18"/>
  <c r="Q32" i="18"/>
  <c r="P32" i="18"/>
  <c r="O32" i="18"/>
  <c r="N32" i="18"/>
  <c r="M32" i="18"/>
  <c r="L32" i="18"/>
  <c r="Q31" i="18"/>
  <c r="P31" i="18"/>
  <c r="O31" i="18"/>
  <c r="N31" i="18"/>
  <c r="M31" i="18"/>
  <c r="L31" i="18"/>
  <c r="Q30" i="18"/>
  <c r="P30" i="18"/>
  <c r="O30" i="18"/>
  <c r="N30" i="18"/>
  <c r="M30" i="18"/>
  <c r="L30" i="18"/>
  <c r="Q29" i="18"/>
  <c r="P29" i="18"/>
  <c r="O29" i="18"/>
  <c r="N29" i="18"/>
  <c r="M29" i="18"/>
  <c r="L29" i="18"/>
  <c r="Q28" i="18"/>
  <c r="P28" i="18"/>
  <c r="O28" i="18"/>
  <c r="N28" i="18"/>
  <c r="M28" i="18"/>
  <c r="L28" i="18"/>
  <c r="Q27" i="18"/>
  <c r="P27" i="18"/>
  <c r="O27" i="18"/>
  <c r="N27" i="18"/>
  <c r="M27" i="18"/>
  <c r="L27" i="18"/>
  <c r="Q26" i="18"/>
  <c r="P26" i="18"/>
  <c r="O26" i="18"/>
  <c r="N26" i="18"/>
  <c r="M26" i="18"/>
  <c r="L26" i="18"/>
  <c r="Q25" i="18"/>
  <c r="P25" i="18"/>
  <c r="O25" i="18"/>
  <c r="N25" i="18"/>
  <c r="M25" i="18"/>
  <c r="L25" i="18"/>
  <c r="Q24" i="18"/>
  <c r="P24" i="18"/>
  <c r="O24" i="18"/>
  <c r="N24" i="18"/>
  <c r="M24" i="18"/>
  <c r="L24" i="18"/>
  <c r="Q23" i="18"/>
  <c r="P23" i="18"/>
  <c r="O23" i="18"/>
  <c r="N23" i="18"/>
  <c r="M23" i="18"/>
  <c r="L23" i="18"/>
  <c r="Q22" i="18"/>
  <c r="P22" i="18"/>
  <c r="O22" i="18"/>
  <c r="N22" i="18"/>
  <c r="M22" i="18"/>
  <c r="L22" i="18"/>
  <c r="Q21" i="18"/>
  <c r="P21" i="18"/>
  <c r="O21" i="18"/>
  <c r="N21" i="18"/>
  <c r="M21" i="18"/>
  <c r="L21" i="18"/>
  <c r="Q20" i="18"/>
  <c r="P20" i="18"/>
  <c r="O20" i="18"/>
  <c r="N20" i="18"/>
  <c r="M20" i="18"/>
  <c r="L20" i="18"/>
  <c r="Q19" i="18"/>
  <c r="P19" i="18"/>
  <c r="O19" i="18"/>
  <c r="N19" i="18"/>
  <c r="M19" i="18"/>
  <c r="L19" i="18"/>
  <c r="Q18" i="18"/>
  <c r="P18" i="18"/>
  <c r="O18" i="18"/>
  <c r="N18" i="18"/>
  <c r="M18" i="18"/>
  <c r="L18" i="18"/>
  <c r="Q17" i="18"/>
  <c r="P17" i="18"/>
  <c r="O17" i="18"/>
  <c r="N17" i="18"/>
  <c r="M17" i="18"/>
  <c r="L17" i="18"/>
  <c r="Q16" i="18"/>
  <c r="P16" i="18"/>
  <c r="O16" i="18"/>
  <c r="N16" i="18"/>
  <c r="M16" i="18"/>
  <c r="L16" i="18"/>
  <c r="Q15" i="18"/>
  <c r="P15" i="18"/>
  <c r="O15" i="18"/>
  <c r="N15" i="18"/>
  <c r="M15" i="18"/>
  <c r="L15" i="18"/>
  <c r="Q14" i="18"/>
  <c r="P14" i="18"/>
  <c r="O14" i="18"/>
  <c r="N14" i="18"/>
  <c r="M14" i="18"/>
  <c r="L14" i="18"/>
  <c r="Q13" i="18"/>
  <c r="P13" i="18"/>
  <c r="O13" i="18"/>
  <c r="N13" i="18"/>
  <c r="M13" i="18"/>
  <c r="L13" i="18"/>
  <c r="Q12" i="18"/>
  <c r="P12" i="18"/>
  <c r="O12" i="18"/>
  <c r="N12" i="18"/>
  <c r="M12" i="18"/>
  <c r="L12" i="18"/>
  <c r="Q11" i="18"/>
  <c r="P11" i="18"/>
  <c r="O11" i="18"/>
  <c r="N11" i="18"/>
  <c r="M11" i="18"/>
  <c r="L11" i="18"/>
  <c r="Q10" i="18"/>
  <c r="P10" i="18"/>
  <c r="O10" i="18"/>
  <c r="N10" i="18"/>
  <c r="M10" i="18"/>
  <c r="L10" i="18"/>
  <c r="Q9" i="18"/>
  <c r="P9" i="18"/>
  <c r="O9" i="18"/>
  <c r="N9" i="18"/>
  <c r="M9" i="18"/>
  <c r="L9" i="18"/>
  <c r="Q8" i="18"/>
  <c r="P8" i="18"/>
  <c r="O8" i="18"/>
  <c r="N8" i="18"/>
  <c r="M8" i="18"/>
  <c r="L8" i="18"/>
  <c r="Q7" i="18"/>
  <c r="P7" i="18"/>
  <c r="O7" i="18"/>
  <c r="N7" i="18"/>
  <c r="M7" i="18"/>
  <c r="L7" i="18"/>
  <c r="Q6" i="18"/>
  <c r="P6" i="18"/>
  <c r="O6" i="18"/>
  <c r="N6" i="18"/>
  <c r="M6" i="18"/>
  <c r="L6" i="18"/>
  <c r="Q5" i="18"/>
  <c r="P5" i="18"/>
  <c r="O5" i="18"/>
  <c r="N5" i="18"/>
  <c r="M5" i="18"/>
  <c r="L5" i="18"/>
  <c r="Q4" i="18"/>
  <c r="P4" i="18"/>
  <c r="O4" i="18"/>
  <c r="N4" i="18"/>
  <c r="M4" i="18"/>
  <c r="L4" i="18"/>
  <c r="BD65" i="18" l="1"/>
  <c r="BJ65" i="18"/>
  <c r="AZ81" i="18"/>
  <c r="AY81" i="18"/>
  <c r="BI81" i="18"/>
  <c r="BH81" i="18"/>
  <c r="BJ81" i="18"/>
  <c r="BV81" i="18" s="1"/>
  <c r="BG81" i="18"/>
  <c r="BS81" i="18" s="1"/>
  <c r="BF81" i="18"/>
  <c r="BE81" i="18"/>
  <c r="BD81" i="18"/>
  <c r="BP81" i="18" s="1"/>
  <c r="BC81" i="18"/>
  <c r="BB81" i="18"/>
  <c r="BA81" i="18"/>
  <c r="BU81" i="18" l="1"/>
  <c r="BO81" i="18"/>
  <c r="BT81" i="18"/>
  <c r="BR81" i="18"/>
  <c r="BN81" i="18"/>
  <c r="BK81" i="18"/>
  <c r="BM81" i="18"/>
  <c r="BQ81" i="18"/>
  <c r="BL81" i="18"/>
  <c r="BX81" i="18" l="1"/>
  <c r="BW81" i="18"/>
  <c r="AX15" i="19" l="1"/>
  <c r="AX17" i="19"/>
  <c r="AX25" i="19"/>
  <c r="AX29" i="19"/>
  <c r="AX31" i="19"/>
  <c r="AX36" i="19"/>
  <c r="AX50" i="19"/>
  <c r="AX74" i="19"/>
  <c r="AX81" i="19"/>
  <c r="AX83" i="19"/>
  <c r="AX91" i="19"/>
  <c r="AX141" i="19"/>
  <c r="AX148" i="19"/>
  <c r="AX150" i="19"/>
  <c r="AX162" i="19"/>
  <c r="AX164" i="19"/>
  <c r="AX148" i="18" l="1"/>
  <c r="AX149" i="18"/>
  <c r="AX150" i="18"/>
  <c r="AX162" i="18"/>
  <c r="BE4" i="18"/>
  <c r="AZ4" i="18"/>
  <c r="AY4" i="18"/>
  <c r="AP137" i="19"/>
  <c r="AP138" i="19"/>
  <c r="AP139" i="19"/>
  <c r="AP140" i="19"/>
  <c r="AP141" i="19"/>
  <c r="AP142" i="19"/>
  <c r="AP143" i="19"/>
  <c r="AP144" i="19"/>
  <c r="AP145" i="19"/>
  <c r="AP146" i="19"/>
  <c r="AP147" i="19"/>
  <c r="AP148" i="19"/>
  <c r="AP149" i="19"/>
  <c r="AP150" i="19"/>
  <c r="AP151" i="19"/>
  <c r="AP152" i="19"/>
  <c r="AP153" i="19"/>
  <c r="AP154" i="19"/>
  <c r="AP155" i="19"/>
  <c r="AP156" i="19"/>
  <c r="AP157" i="19"/>
  <c r="AP158" i="19"/>
  <c r="AP159" i="19"/>
  <c r="AP160" i="19"/>
  <c r="AP161" i="19"/>
  <c r="AP162" i="19"/>
  <c r="AP163" i="19"/>
  <c r="AP164" i="19"/>
  <c r="AP165" i="19"/>
  <c r="AP166" i="19"/>
  <c r="AP167" i="19"/>
  <c r="AP168" i="19"/>
  <c r="AP169" i="19"/>
  <c r="AP170" i="19"/>
  <c r="AP171" i="19"/>
  <c r="AP172" i="19"/>
  <c r="AP173" i="19"/>
  <c r="AP174" i="19"/>
  <c r="AP175" i="19"/>
  <c r="AP176" i="19"/>
  <c r="AP177" i="19"/>
  <c r="AP178" i="19"/>
  <c r="AP179" i="19"/>
  <c r="AP180" i="19"/>
  <c r="AP181" i="19"/>
  <c r="AP182" i="19"/>
  <c r="AP183" i="19"/>
  <c r="AP184" i="19"/>
  <c r="AP185" i="19"/>
  <c r="AP186" i="19"/>
  <c r="AP187" i="19"/>
  <c r="AP188" i="19"/>
  <c r="AP189" i="19"/>
  <c r="AP190" i="19"/>
  <c r="AP191" i="19"/>
  <c r="AP192" i="19"/>
  <c r="AP193" i="19"/>
  <c r="AP194" i="19"/>
  <c r="AP195" i="19"/>
  <c r="AP196" i="19"/>
  <c r="BJ198" i="19" l="1"/>
  <c r="AJ198" i="19"/>
  <c r="L137" i="18"/>
  <c r="M137" i="18"/>
  <c r="N137" i="18"/>
  <c r="O137" i="18"/>
  <c r="P137" i="18"/>
  <c r="Q137" i="18"/>
  <c r="AK137" i="18"/>
  <c r="AL137" i="18"/>
  <c r="AM137" i="18"/>
  <c r="AN137" i="18"/>
  <c r="AO137" i="18"/>
  <c r="AP137" i="18"/>
  <c r="L138" i="18"/>
  <c r="M138" i="18"/>
  <c r="N138" i="18"/>
  <c r="O138" i="18"/>
  <c r="P138" i="18"/>
  <c r="Q138" i="18"/>
  <c r="AK138" i="18"/>
  <c r="AL138" i="18"/>
  <c r="AM138" i="18"/>
  <c r="AN138" i="18"/>
  <c r="AO138" i="18"/>
  <c r="AP138" i="18"/>
  <c r="L139" i="18"/>
  <c r="M139" i="18"/>
  <c r="N139" i="18"/>
  <c r="O139" i="18"/>
  <c r="P139" i="18"/>
  <c r="Q139" i="18"/>
  <c r="AK139" i="18"/>
  <c r="AL139" i="18"/>
  <c r="AM139" i="18"/>
  <c r="AN139" i="18"/>
  <c r="AO139" i="18"/>
  <c r="AP139" i="18"/>
  <c r="L140" i="18"/>
  <c r="M140" i="18"/>
  <c r="N140" i="18"/>
  <c r="O140" i="18"/>
  <c r="P140" i="18"/>
  <c r="Q140" i="18"/>
  <c r="AK140" i="18"/>
  <c r="AL140" i="18"/>
  <c r="AM140" i="18"/>
  <c r="AN140" i="18"/>
  <c r="AO140" i="18"/>
  <c r="AP140" i="18"/>
  <c r="L141" i="18"/>
  <c r="M141" i="18"/>
  <c r="N141" i="18"/>
  <c r="O141" i="18"/>
  <c r="P141" i="18"/>
  <c r="Q141" i="18"/>
  <c r="AK141" i="18"/>
  <c r="AL141" i="18"/>
  <c r="AM141" i="18"/>
  <c r="AN141" i="18"/>
  <c r="AO141" i="18"/>
  <c r="AP141" i="18"/>
  <c r="L142" i="18"/>
  <c r="M142" i="18"/>
  <c r="N142" i="18"/>
  <c r="O142" i="18"/>
  <c r="P142" i="18"/>
  <c r="Q142" i="18"/>
  <c r="AK142" i="18"/>
  <c r="AL142" i="18"/>
  <c r="AM142" i="18"/>
  <c r="AN142" i="18"/>
  <c r="AO142" i="18"/>
  <c r="AP142" i="18"/>
  <c r="L143" i="18"/>
  <c r="M143" i="18"/>
  <c r="N143" i="18"/>
  <c r="O143" i="18"/>
  <c r="P143" i="18"/>
  <c r="Q143" i="18"/>
  <c r="AK143" i="18"/>
  <c r="AL143" i="18"/>
  <c r="AM143" i="18"/>
  <c r="AN143" i="18"/>
  <c r="AO143" i="18"/>
  <c r="AP143" i="18"/>
  <c r="L144" i="18"/>
  <c r="M144" i="18"/>
  <c r="N144" i="18"/>
  <c r="O144" i="18"/>
  <c r="P144" i="18"/>
  <c r="Q144" i="18"/>
  <c r="AK144" i="18"/>
  <c r="AL144" i="18"/>
  <c r="AM144" i="18"/>
  <c r="AN144" i="18"/>
  <c r="AO144" i="18"/>
  <c r="AP144" i="18"/>
  <c r="L145" i="18"/>
  <c r="M145" i="18"/>
  <c r="N145" i="18"/>
  <c r="O145" i="18"/>
  <c r="P145" i="18"/>
  <c r="Q145" i="18"/>
  <c r="AK145" i="18"/>
  <c r="AL145" i="18"/>
  <c r="AM145" i="18"/>
  <c r="AN145" i="18"/>
  <c r="AO145" i="18"/>
  <c r="AP145" i="18"/>
  <c r="L146" i="18"/>
  <c r="M146" i="18"/>
  <c r="N146" i="18"/>
  <c r="O146" i="18"/>
  <c r="P146" i="18"/>
  <c r="Q146" i="18"/>
  <c r="AK146" i="18"/>
  <c r="AL146" i="18"/>
  <c r="AM146" i="18"/>
  <c r="AN146" i="18"/>
  <c r="AO146" i="18"/>
  <c r="AP146" i="18"/>
  <c r="L147" i="18"/>
  <c r="M147" i="18"/>
  <c r="N147" i="18"/>
  <c r="O147" i="18"/>
  <c r="P147" i="18"/>
  <c r="Q147" i="18"/>
  <c r="AK147" i="18"/>
  <c r="AL147" i="18"/>
  <c r="AM147" i="18"/>
  <c r="AN147" i="18"/>
  <c r="AO147" i="18"/>
  <c r="AP147" i="18"/>
  <c r="L148" i="18"/>
  <c r="M148" i="18"/>
  <c r="N148" i="18"/>
  <c r="O148" i="18"/>
  <c r="P148" i="18"/>
  <c r="Q148" i="18"/>
  <c r="AK148" i="18"/>
  <c r="AL148" i="18"/>
  <c r="AM148" i="18"/>
  <c r="AN148" i="18"/>
  <c r="AO148" i="18"/>
  <c r="AP148" i="18"/>
  <c r="L149" i="18"/>
  <c r="M149" i="18"/>
  <c r="N149" i="18"/>
  <c r="O149" i="18"/>
  <c r="P149" i="18"/>
  <c r="Q149" i="18"/>
  <c r="AK149" i="18"/>
  <c r="AL149" i="18"/>
  <c r="AM149" i="18"/>
  <c r="AN149" i="18"/>
  <c r="AO149" i="18"/>
  <c r="AP149" i="18"/>
  <c r="L150" i="18"/>
  <c r="M150" i="18"/>
  <c r="N150" i="18"/>
  <c r="O150" i="18"/>
  <c r="P150" i="18"/>
  <c r="Q150" i="18"/>
  <c r="AK150" i="18"/>
  <c r="AL150" i="18"/>
  <c r="AM150" i="18"/>
  <c r="AN150" i="18"/>
  <c r="AO150" i="18"/>
  <c r="AP150" i="18"/>
  <c r="L151" i="18"/>
  <c r="M151" i="18"/>
  <c r="N151" i="18"/>
  <c r="O151" i="18"/>
  <c r="P151" i="18"/>
  <c r="Q151" i="18"/>
  <c r="AK151" i="18"/>
  <c r="AL151" i="18"/>
  <c r="AM151" i="18"/>
  <c r="AN151" i="18"/>
  <c r="AO151" i="18"/>
  <c r="AP151" i="18"/>
  <c r="L152" i="18"/>
  <c r="M152" i="18"/>
  <c r="N152" i="18"/>
  <c r="O152" i="18"/>
  <c r="P152" i="18"/>
  <c r="Q152" i="18"/>
  <c r="AK152" i="18"/>
  <c r="AL152" i="18"/>
  <c r="AM152" i="18"/>
  <c r="AN152" i="18"/>
  <c r="AO152" i="18"/>
  <c r="AP152" i="18"/>
  <c r="L153" i="18"/>
  <c r="M153" i="18"/>
  <c r="N153" i="18"/>
  <c r="O153" i="18"/>
  <c r="P153" i="18"/>
  <c r="Q153" i="18"/>
  <c r="AK153" i="18"/>
  <c r="AL153" i="18"/>
  <c r="AM153" i="18"/>
  <c r="AN153" i="18"/>
  <c r="AO153" i="18"/>
  <c r="AP153" i="18"/>
  <c r="L154" i="18"/>
  <c r="M154" i="18"/>
  <c r="N154" i="18"/>
  <c r="O154" i="18"/>
  <c r="P154" i="18"/>
  <c r="Q154" i="18"/>
  <c r="AK154" i="18"/>
  <c r="AL154" i="18"/>
  <c r="AM154" i="18"/>
  <c r="AN154" i="18"/>
  <c r="AO154" i="18"/>
  <c r="AP154" i="18"/>
  <c r="L155" i="18"/>
  <c r="M155" i="18"/>
  <c r="N155" i="18"/>
  <c r="O155" i="18"/>
  <c r="P155" i="18"/>
  <c r="Q155" i="18"/>
  <c r="AK155" i="18"/>
  <c r="AL155" i="18"/>
  <c r="AM155" i="18"/>
  <c r="AN155" i="18"/>
  <c r="AO155" i="18"/>
  <c r="AP155" i="18"/>
  <c r="L156" i="18"/>
  <c r="M156" i="18"/>
  <c r="N156" i="18"/>
  <c r="O156" i="18"/>
  <c r="P156" i="18"/>
  <c r="Q156" i="18"/>
  <c r="AK156" i="18"/>
  <c r="AL156" i="18"/>
  <c r="AM156" i="18"/>
  <c r="AN156" i="18"/>
  <c r="AO156" i="18"/>
  <c r="AP156" i="18"/>
  <c r="L157" i="18"/>
  <c r="M157" i="18"/>
  <c r="N157" i="18"/>
  <c r="O157" i="18"/>
  <c r="P157" i="18"/>
  <c r="Q157" i="18"/>
  <c r="AK157" i="18"/>
  <c r="AL157" i="18"/>
  <c r="AM157" i="18"/>
  <c r="AN157" i="18"/>
  <c r="AO157" i="18"/>
  <c r="AP157" i="18"/>
  <c r="L158" i="18"/>
  <c r="M158" i="18"/>
  <c r="N158" i="18"/>
  <c r="O158" i="18"/>
  <c r="P158" i="18"/>
  <c r="Q158" i="18"/>
  <c r="AK158" i="18"/>
  <c r="AL158" i="18"/>
  <c r="AM158" i="18"/>
  <c r="AN158" i="18"/>
  <c r="AO158" i="18"/>
  <c r="AP158" i="18"/>
  <c r="L159" i="18"/>
  <c r="M159" i="18"/>
  <c r="N159" i="18"/>
  <c r="O159" i="18"/>
  <c r="P159" i="18"/>
  <c r="Q159" i="18"/>
  <c r="AK159" i="18"/>
  <c r="AL159" i="18"/>
  <c r="AM159" i="18"/>
  <c r="AN159" i="18"/>
  <c r="AO159" i="18"/>
  <c r="AP159" i="18"/>
  <c r="L160" i="18"/>
  <c r="M160" i="18"/>
  <c r="N160" i="18"/>
  <c r="O160" i="18"/>
  <c r="P160" i="18"/>
  <c r="Q160" i="18"/>
  <c r="AK160" i="18"/>
  <c r="AL160" i="18"/>
  <c r="AM160" i="18"/>
  <c r="AN160" i="18"/>
  <c r="AO160" i="18"/>
  <c r="AP160" i="18"/>
  <c r="L161" i="18"/>
  <c r="M161" i="18"/>
  <c r="N161" i="18"/>
  <c r="O161" i="18"/>
  <c r="P161" i="18"/>
  <c r="Q161" i="18"/>
  <c r="AK161" i="18"/>
  <c r="AL161" i="18"/>
  <c r="AM161" i="18"/>
  <c r="AN161" i="18"/>
  <c r="AO161" i="18"/>
  <c r="AP161" i="18"/>
  <c r="L162" i="18"/>
  <c r="M162" i="18"/>
  <c r="N162" i="18"/>
  <c r="O162" i="18"/>
  <c r="P162" i="18"/>
  <c r="Q162" i="18"/>
  <c r="AK162" i="18"/>
  <c r="AL162" i="18"/>
  <c r="AM162" i="18"/>
  <c r="AN162" i="18"/>
  <c r="AO162" i="18"/>
  <c r="AP162" i="18"/>
  <c r="L163" i="18"/>
  <c r="M163" i="18"/>
  <c r="N163" i="18"/>
  <c r="O163" i="18"/>
  <c r="P163" i="18"/>
  <c r="Q163" i="18"/>
  <c r="AK163" i="18"/>
  <c r="AL163" i="18"/>
  <c r="AM163" i="18"/>
  <c r="AN163" i="18"/>
  <c r="AO163" i="18"/>
  <c r="AP163" i="18"/>
  <c r="L164" i="18"/>
  <c r="M164" i="18"/>
  <c r="N164" i="18"/>
  <c r="O164" i="18"/>
  <c r="P164" i="18"/>
  <c r="Q164" i="18"/>
  <c r="AK164" i="18"/>
  <c r="AL164" i="18"/>
  <c r="AM164" i="18"/>
  <c r="AN164" i="18"/>
  <c r="AO164" i="18"/>
  <c r="AP164" i="18"/>
  <c r="L165" i="18"/>
  <c r="M165" i="18"/>
  <c r="N165" i="18"/>
  <c r="O165" i="18"/>
  <c r="P165" i="18"/>
  <c r="Q165" i="18"/>
  <c r="AK165" i="18"/>
  <c r="AL165" i="18"/>
  <c r="AM165" i="18"/>
  <c r="AN165" i="18"/>
  <c r="AO165" i="18"/>
  <c r="AP165" i="18"/>
  <c r="L166" i="18"/>
  <c r="M166" i="18"/>
  <c r="N166" i="18"/>
  <c r="O166" i="18"/>
  <c r="P166" i="18"/>
  <c r="Q166" i="18"/>
  <c r="AK166" i="18"/>
  <c r="AL166" i="18"/>
  <c r="AM166" i="18"/>
  <c r="AN166" i="18"/>
  <c r="AO166" i="18"/>
  <c r="AP166" i="18"/>
  <c r="L167" i="18"/>
  <c r="M167" i="18"/>
  <c r="N167" i="18"/>
  <c r="O167" i="18"/>
  <c r="P167" i="18"/>
  <c r="Q167" i="18"/>
  <c r="AK167" i="18"/>
  <c r="AL167" i="18"/>
  <c r="AM167" i="18"/>
  <c r="AN167" i="18"/>
  <c r="AO167" i="18"/>
  <c r="AP167" i="18"/>
  <c r="L168" i="18"/>
  <c r="M168" i="18"/>
  <c r="N168" i="18"/>
  <c r="O168" i="18"/>
  <c r="P168" i="18"/>
  <c r="Q168" i="18"/>
  <c r="AK168" i="18"/>
  <c r="AL168" i="18"/>
  <c r="AM168" i="18"/>
  <c r="AN168" i="18"/>
  <c r="AO168" i="18"/>
  <c r="AP168" i="18"/>
  <c r="L169" i="18"/>
  <c r="M169" i="18"/>
  <c r="N169" i="18"/>
  <c r="O169" i="18"/>
  <c r="P169" i="18"/>
  <c r="Q169" i="18"/>
  <c r="AK169" i="18"/>
  <c r="AL169" i="18"/>
  <c r="AM169" i="18"/>
  <c r="AN169" i="18"/>
  <c r="AO169" i="18"/>
  <c r="AP169" i="18"/>
  <c r="L170" i="18"/>
  <c r="M170" i="18"/>
  <c r="N170" i="18"/>
  <c r="O170" i="18"/>
  <c r="P170" i="18"/>
  <c r="Q170" i="18"/>
  <c r="AK170" i="18"/>
  <c r="AL170" i="18"/>
  <c r="AM170" i="18"/>
  <c r="AN170" i="18"/>
  <c r="AO170" i="18"/>
  <c r="AP170" i="18"/>
  <c r="L171" i="18"/>
  <c r="M171" i="18"/>
  <c r="N171" i="18"/>
  <c r="O171" i="18"/>
  <c r="P171" i="18"/>
  <c r="Q171" i="18"/>
  <c r="AK171" i="18"/>
  <c r="AL171" i="18"/>
  <c r="AM171" i="18"/>
  <c r="AN171" i="18"/>
  <c r="AO171" i="18"/>
  <c r="AP171" i="18"/>
  <c r="L172" i="18"/>
  <c r="M172" i="18"/>
  <c r="N172" i="18"/>
  <c r="O172" i="18"/>
  <c r="P172" i="18"/>
  <c r="Q172" i="18"/>
  <c r="AK172" i="18"/>
  <c r="AL172" i="18"/>
  <c r="AM172" i="18"/>
  <c r="AN172" i="18"/>
  <c r="AO172" i="18"/>
  <c r="AP172" i="18"/>
  <c r="L173" i="18"/>
  <c r="M173" i="18"/>
  <c r="N173" i="18"/>
  <c r="O173" i="18"/>
  <c r="P173" i="18"/>
  <c r="Q173" i="18"/>
  <c r="AK173" i="18"/>
  <c r="AL173" i="18"/>
  <c r="AM173" i="18"/>
  <c r="AN173" i="18"/>
  <c r="AO173" i="18"/>
  <c r="AP173" i="18"/>
  <c r="L174" i="18"/>
  <c r="M174" i="18"/>
  <c r="N174" i="18"/>
  <c r="O174" i="18"/>
  <c r="P174" i="18"/>
  <c r="Q174" i="18"/>
  <c r="AK174" i="18"/>
  <c r="AL174" i="18"/>
  <c r="AM174" i="18"/>
  <c r="AN174" i="18"/>
  <c r="AO174" i="18"/>
  <c r="AP174" i="18"/>
  <c r="L175" i="18"/>
  <c r="M175" i="18"/>
  <c r="N175" i="18"/>
  <c r="O175" i="18"/>
  <c r="P175" i="18"/>
  <c r="Q175" i="18"/>
  <c r="AK175" i="18"/>
  <c r="AL175" i="18"/>
  <c r="AM175" i="18"/>
  <c r="AN175" i="18"/>
  <c r="AO175" i="18"/>
  <c r="AP175" i="18"/>
  <c r="L176" i="18"/>
  <c r="M176" i="18"/>
  <c r="N176" i="18"/>
  <c r="O176" i="18"/>
  <c r="P176" i="18"/>
  <c r="Q176" i="18"/>
  <c r="AK176" i="18"/>
  <c r="AL176" i="18"/>
  <c r="AM176" i="18"/>
  <c r="AN176" i="18"/>
  <c r="AO176" i="18"/>
  <c r="AP176" i="18"/>
  <c r="L177" i="18"/>
  <c r="M177" i="18"/>
  <c r="N177" i="18"/>
  <c r="O177" i="18"/>
  <c r="P177" i="18"/>
  <c r="Q177" i="18"/>
  <c r="AK177" i="18"/>
  <c r="AL177" i="18"/>
  <c r="AM177" i="18"/>
  <c r="AN177" i="18"/>
  <c r="AO177" i="18"/>
  <c r="AP177" i="18"/>
  <c r="L178" i="18"/>
  <c r="M178" i="18"/>
  <c r="N178" i="18"/>
  <c r="O178" i="18"/>
  <c r="P178" i="18"/>
  <c r="Q178" i="18"/>
  <c r="AK178" i="18"/>
  <c r="AL178" i="18"/>
  <c r="AM178" i="18"/>
  <c r="AN178" i="18"/>
  <c r="AO178" i="18"/>
  <c r="AP178" i="18"/>
  <c r="L179" i="18"/>
  <c r="M179" i="18"/>
  <c r="N179" i="18"/>
  <c r="O179" i="18"/>
  <c r="P179" i="18"/>
  <c r="Q179" i="18"/>
  <c r="AK179" i="18"/>
  <c r="AL179" i="18"/>
  <c r="AM179" i="18"/>
  <c r="AN179" i="18"/>
  <c r="AO179" i="18"/>
  <c r="AP179" i="18"/>
  <c r="L180" i="18"/>
  <c r="M180" i="18"/>
  <c r="N180" i="18"/>
  <c r="O180" i="18"/>
  <c r="P180" i="18"/>
  <c r="Q180" i="18"/>
  <c r="AK180" i="18"/>
  <c r="AL180" i="18"/>
  <c r="AM180" i="18"/>
  <c r="AN180" i="18"/>
  <c r="AO180" i="18"/>
  <c r="AP180" i="18"/>
  <c r="L181" i="18"/>
  <c r="M181" i="18"/>
  <c r="N181" i="18"/>
  <c r="O181" i="18"/>
  <c r="P181" i="18"/>
  <c r="Q181" i="18"/>
  <c r="AK181" i="18"/>
  <c r="AL181" i="18"/>
  <c r="AM181" i="18"/>
  <c r="AN181" i="18"/>
  <c r="AO181" i="18"/>
  <c r="AP181" i="18"/>
  <c r="L182" i="18"/>
  <c r="M182" i="18"/>
  <c r="N182" i="18"/>
  <c r="O182" i="18"/>
  <c r="P182" i="18"/>
  <c r="Q182" i="18"/>
  <c r="AK182" i="18"/>
  <c r="AL182" i="18"/>
  <c r="AM182" i="18"/>
  <c r="AN182" i="18"/>
  <c r="AO182" i="18"/>
  <c r="AP182" i="18"/>
  <c r="L183" i="18"/>
  <c r="M183" i="18"/>
  <c r="N183" i="18"/>
  <c r="O183" i="18"/>
  <c r="P183" i="18"/>
  <c r="Q183" i="18"/>
  <c r="AK183" i="18"/>
  <c r="AL183" i="18"/>
  <c r="AM183" i="18"/>
  <c r="AN183" i="18"/>
  <c r="AO183" i="18"/>
  <c r="AP183" i="18"/>
  <c r="L184" i="18"/>
  <c r="M184" i="18"/>
  <c r="N184" i="18"/>
  <c r="O184" i="18"/>
  <c r="P184" i="18"/>
  <c r="Q184" i="18"/>
  <c r="AK184" i="18"/>
  <c r="AL184" i="18"/>
  <c r="AM184" i="18"/>
  <c r="AN184" i="18"/>
  <c r="AO184" i="18"/>
  <c r="AP184" i="18"/>
  <c r="L185" i="18"/>
  <c r="M185" i="18"/>
  <c r="N185" i="18"/>
  <c r="O185" i="18"/>
  <c r="P185" i="18"/>
  <c r="Q185" i="18"/>
  <c r="AK185" i="18"/>
  <c r="AL185" i="18"/>
  <c r="AM185" i="18"/>
  <c r="AN185" i="18"/>
  <c r="AO185" i="18"/>
  <c r="AP185" i="18"/>
  <c r="L186" i="18"/>
  <c r="M186" i="18"/>
  <c r="N186" i="18"/>
  <c r="O186" i="18"/>
  <c r="P186" i="18"/>
  <c r="Q186" i="18"/>
  <c r="AK186" i="18"/>
  <c r="AL186" i="18"/>
  <c r="AM186" i="18"/>
  <c r="AN186" i="18"/>
  <c r="AO186" i="18"/>
  <c r="AP186" i="18"/>
  <c r="L187" i="18"/>
  <c r="M187" i="18"/>
  <c r="N187" i="18"/>
  <c r="O187" i="18"/>
  <c r="P187" i="18"/>
  <c r="Q187" i="18"/>
  <c r="AK187" i="18"/>
  <c r="AL187" i="18"/>
  <c r="AM187" i="18"/>
  <c r="AN187" i="18"/>
  <c r="AO187" i="18"/>
  <c r="AP187" i="18"/>
  <c r="L188" i="18"/>
  <c r="M188" i="18"/>
  <c r="N188" i="18"/>
  <c r="O188" i="18"/>
  <c r="P188" i="18"/>
  <c r="Q188" i="18"/>
  <c r="AK188" i="18"/>
  <c r="AL188" i="18"/>
  <c r="AM188" i="18"/>
  <c r="AN188" i="18"/>
  <c r="AO188" i="18"/>
  <c r="AP188" i="18"/>
  <c r="L189" i="18"/>
  <c r="M189" i="18"/>
  <c r="N189" i="18"/>
  <c r="O189" i="18"/>
  <c r="P189" i="18"/>
  <c r="Q189" i="18"/>
  <c r="AK189" i="18"/>
  <c r="AL189" i="18"/>
  <c r="AM189" i="18"/>
  <c r="AN189" i="18"/>
  <c r="AO189" i="18"/>
  <c r="AP189" i="18"/>
  <c r="L190" i="18"/>
  <c r="M190" i="18"/>
  <c r="N190" i="18"/>
  <c r="O190" i="18"/>
  <c r="P190" i="18"/>
  <c r="Q190" i="18"/>
  <c r="AK190" i="18"/>
  <c r="AL190" i="18"/>
  <c r="AM190" i="18"/>
  <c r="AN190" i="18"/>
  <c r="AO190" i="18"/>
  <c r="AP190" i="18"/>
  <c r="L191" i="18"/>
  <c r="M191" i="18"/>
  <c r="N191" i="18"/>
  <c r="O191" i="18"/>
  <c r="P191" i="18"/>
  <c r="Q191" i="18"/>
  <c r="AK191" i="18"/>
  <c r="AL191" i="18"/>
  <c r="AM191" i="18"/>
  <c r="AN191" i="18"/>
  <c r="AO191" i="18"/>
  <c r="AP191" i="18"/>
  <c r="L192" i="18"/>
  <c r="M192" i="18"/>
  <c r="N192" i="18"/>
  <c r="O192" i="18"/>
  <c r="P192" i="18"/>
  <c r="Q192" i="18"/>
  <c r="AK192" i="18"/>
  <c r="AL192" i="18"/>
  <c r="AM192" i="18"/>
  <c r="AN192" i="18"/>
  <c r="AO192" i="18"/>
  <c r="AP192" i="18"/>
  <c r="L193" i="18"/>
  <c r="M193" i="18"/>
  <c r="N193" i="18"/>
  <c r="O193" i="18"/>
  <c r="P193" i="18"/>
  <c r="Q193" i="18"/>
  <c r="AK193" i="18"/>
  <c r="AL193" i="18"/>
  <c r="AM193" i="18"/>
  <c r="AN193" i="18"/>
  <c r="AO193" i="18"/>
  <c r="AP193" i="18"/>
  <c r="L194" i="18"/>
  <c r="M194" i="18"/>
  <c r="N194" i="18"/>
  <c r="O194" i="18"/>
  <c r="P194" i="18"/>
  <c r="Q194" i="18"/>
  <c r="AK194" i="18"/>
  <c r="AL194" i="18"/>
  <c r="AM194" i="18"/>
  <c r="AN194" i="18"/>
  <c r="AO194" i="18"/>
  <c r="AP194" i="18"/>
  <c r="L195" i="18"/>
  <c r="M195" i="18"/>
  <c r="N195" i="18"/>
  <c r="O195" i="18"/>
  <c r="P195" i="18"/>
  <c r="Q195" i="18"/>
  <c r="AK195" i="18"/>
  <c r="AL195" i="18"/>
  <c r="AM195" i="18"/>
  <c r="AN195" i="18"/>
  <c r="AO195" i="18"/>
  <c r="AP195" i="18"/>
  <c r="L196" i="18"/>
  <c r="M196" i="18"/>
  <c r="N196" i="18"/>
  <c r="O196" i="18"/>
  <c r="P196" i="18"/>
  <c r="Q196" i="18"/>
  <c r="AK196" i="18"/>
  <c r="AL196" i="18"/>
  <c r="AM196" i="18"/>
  <c r="AN196" i="18"/>
  <c r="AO196" i="18"/>
  <c r="AP196" i="18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J70" i="10"/>
  <c r="I70" i="10"/>
  <c r="H70" i="10"/>
  <c r="G70" i="10"/>
  <c r="G69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J2" i="10"/>
  <c r="I2" i="10"/>
  <c r="H2" i="10"/>
  <c r="G2" i="10"/>
  <c r="G1" i="10"/>
  <c r="Q196" i="19"/>
  <c r="P196" i="19"/>
  <c r="O196" i="19"/>
  <c r="N196" i="19"/>
  <c r="M196" i="19"/>
  <c r="L196" i="19"/>
  <c r="Q195" i="19"/>
  <c r="P195" i="19"/>
  <c r="O195" i="19"/>
  <c r="N195" i="19"/>
  <c r="M195" i="19"/>
  <c r="L195" i="19"/>
  <c r="Q194" i="19"/>
  <c r="P194" i="19"/>
  <c r="O194" i="19"/>
  <c r="N194" i="19"/>
  <c r="M194" i="19"/>
  <c r="L194" i="19"/>
  <c r="Q193" i="19"/>
  <c r="P193" i="19"/>
  <c r="O193" i="19"/>
  <c r="N193" i="19"/>
  <c r="M193" i="19"/>
  <c r="L193" i="19"/>
  <c r="Q192" i="19"/>
  <c r="P192" i="19"/>
  <c r="O192" i="19"/>
  <c r="N192" i="19"/>
  <c r="M192" i="19"/>
  <c r="L192" i="19"/>
  <c r="Q191" i="19"/>
  <c r="P191" i="19"/>
  <c r="O191" i="19"/>
  <c r="N191" i="19"/>
  <c r="M191" i="19"/>
  <c r="L191" i="19"/>
  <c r="Q190" i="19"/>
  <c r="P190" i="19"/>
  <c r="O190" i="19"/>
  <c r="N190" i="19"/>
  <c r="M190" i="19"/>
  <c r="L190" i="19"/>
  <c r="Q189" i="19"/>
  <c r="P189" i="19"/>
  <c r="O189" i="19"/>
  <c r="N189" i="19"/>
  <c r="M189" i="19"/>
  <c r="L189" i="19"/>
  <c r="Q188" i="19"/>
  <c r="P188" i="19"/>
  <c r="O188" i="19"/>
  <c r="N188" i="19"/>
  <c r="M188" i="19"/>
  <c r="L188" i="19"/>
  <c r="Q187" i="19"/>
  <c r="P187" i="19"/>
  <c r="O187" i="19"/>
  <c r="N187" i="19"/>
  <c r="M187" i="19"/>
  <c r="L187" i="19"/>
  <c r="Q186" i="19"/>
  <c r="P186" i="19"/>
  <c r="O186" i="19"/>
  <c r="N186" i="19"/>
  <c r="M186" i="19"/>
  <c r="L186" i="19"/>
  <c r="Q185" i="19"/>
  <c r="P185" i="19"/>
  <c r="O185" i="19"/>
  <c r="N185" i="19"/>
  <c r="M185" i="19"/>
  <c r="L185" i="19"/>
  <c r="Q184" i="19"/>
  <c r="P184" i="19"/>
  <c r="O184" i="19"/>
  <c r="N184" i="19"/>
  <c r="M184" i="19"/>
  <c r="L184" i="19"/>
  <c r="Q183" i="19"/>
  <c r="P183" i="19"/>
  <c r="O183" i="19"/>
  <c r="N183" i="19"/>
  <c r="M183" i="19"/>
  <c r="L183" i="19"/>
  <c r="Q182" i="19"/>
  <c r="P182" i="19"/>
  <c r="O182" i="19"/>
  <c r="N182" i="19"/>
  <c r="M182" i="19"/>
  <c r="L182" i="19"/>
  <c r="Q181" i="19"/>
  <c r="P181" i="19"/>
  <c r="O181" i="19"/>
  <c r="N181" i="19"/>
  <c r="M181" i="19"/>
  <c r="L181" i="19"/>
  <c r="Q180" i="19"/>
  <c r="P180" i="19"/>
  <c r="O180" i="19"/>
  <c r="N180" i="19"/>
  <c r="M180" i="19"/>
  <c r="L180" i="19"/>
  <c r="Q179" i="19"/>
  <c r="P179" i="19"/>
  <c r="O179" i="19"/>
  <c r="N179" i="19"/>
  <c r="M179" i="19"/>
  <c r="L179" i="19"/>
  <c r="Q178" i="19"/>
  <c r="P178" i="19"/>
  <c r="O178" i="19"/>
  <c r="N178" i="19"/>
  <c r="M178" i="19"/>
  <c r="L178" i="19"/>
  <c r="Q177" i="19"/>
  <c r="P177" i="19"/>
  <c r="O177" i="19"/>
  <c r="N177" i="19"/>
  <c r="M177" i="19"/>
  <c r="L177" i="19"/>
  <c r="Q176" i="19"/>
  <c r="P176" i="19"/>
  <c r="O176" i="19"/>
  <c r="N176" i="19"/>
  <c r="M176" i="19"/>
  <c r="L176" i="19"/>
  <c r="Q175" i="19"/>
  <c r="P175" i="19"/>
  <c r="O175" i="19"/>
  <c r="N175" i="19"/>
  <c r="M175" i="19"/>
  <c r="L175" i="19"/>
  <c r="Q174" i="19"/>
  <c r="P174" i="19"/>
  <c r="O174" i="19"/>
  <c r="N174" i="19"/>
  <c r="M174" i="19"/>
  <c r="L174" i="19"/>
  <c r="Q173" i="19"/>
  <c r="P173" i="19"/>
  <c r="O173" i="19"/>
  <c r="N173" i="19"/>
  <c r="M173" i="19"/>
  <c r="L173" i="19"/>
  <c r="Q172" i="19"/>
  <c r="P172" i="19"/>
  <c r="O172" i="19"/>
  <c r="N172" i="19"/>
  <c r="M172" i="19"/>
  <c r="L172" i="19"/>
  <c r="Q171" i="19"/>
  <c r="P171" i="19"/>
  <c r="O171" i="19"/>
  <c r="N171" i="19"/>
  <c r="M171" i="19"/>
  <c r="L171" i="19"/>
  <c r="Q170" i="19"/>
  <c r="P170" i="19"/>
  <c r="O170" i="19"/>
  <c r="N170" i="19"/>
  <c r="M170" i="19"/>
  <c r="L170" i="19"/>
  <c r="Q169" i="19"/>
  <c r="P169" i="19"/>
  <c r="O169" i="19"/>
  <c r="N169" i="19"/>
  <c r="M169" i="19"/>
  <c r="L169" i="19"/>
  <c r="Q168" i="19"/>
  <c r="P168" i="19"/>
  <c r="O168" i="19"/>
  <c r="N168" i="19"/>
  <c r="M168" i="19"/>
  <c r="L168" i="19"/>
  <c r="Q167" i="19"/>
  <c r="P167" i="19"/>
  <c r="O167" i="19"/>
  <c r="N167" i="19"/>
  <c r="M167" i="19"/>
  <c r="L167" i="19"/>
  <c r="Q166" i="19"/>
  <c r="P166" i="19"/>
  <c r="O166" i="19"/>
  <c r="N166" i="19"/>
  <c r="M166" i="19"/>
  <c r="L166" i="19"/>
  <c r="Q165" i="19"/>
  <c r="P165" i="19"/>
  <c r="O165" i="19"/>
  <c r="N165" i="19"/>
  <c r="M165" i="19"/>
  <c r="L165" i="19"/>
  <c r="Q164" i="19"/>
  <c r="P164" i="19"/>
  <c r="O164" i="19"/>
  <c r="N164" i="19"/>
  <c r="M164" i="19"/>
  <c r="L164" i="19"/>
  <c r="Q163" i="19"/>
  <c r="P163" i="19"/>
  <c r="O163" i="19"/>
  <c r="N163" i="19"/>
  <c r="M163" i="19"/>
  <c r="L163" i="19"/>
  <c r="Q162" i="19"/>
  <c r="P162" i="19"/>
  <c r="O162" i="19"/>
  <c r="N162" i="19"/>
  <c r="M162" i="19"/>
  <c r="L162" i="19"/>
  <c r="Q161" i="19"/>
  <c r="P161" i="19"/>
  <c r="O161" i="19"/>
  <c r="N161" i="19"/>
  <c r="M161" i="19"/>
  <c r="L161" i="19"/>
  <c r="Q160" i="19"/>
  <c r="P160" i="19"/>
  <c r="O160" i="19"/>
  <c r="N160" i="19"/>
  <c r="M160" i="19"/>
  <c r="L160" i="19"/>
  <c r="Q159" i="19"/>
  <c r="P159" i="19"/>
  <c r="O159" i="19"/>
  <c r="N159" i="19"/>
  <c r="M159" i="19"/>
  <c r="L159" i="19"/>
  <c r="Q158" i="19"/>
  <c r="P158" i="19"/>
  <c r="O158" i="19"/>
  <c r="N158" i="19"/>
  <c r="M158" i="19"/>
  <c r="L158" i="19"/>
  <c r="Q157" i="19"/>
  <c r="P157" i="19"/>
  <c r="O157" i="19"/>
  <c r="N157" i="19"/>
  <c r="M157" i="19"/>
  <c r="L157" i="19"/>
  <c r="Q156" i="19"/>
  <c r="P156" i="19"/>
  <c r="O156" i="19"/>
  <c r="N156" i="19"/>
  <c r="M156" i="19"/>
  <c r="L156" i="19"/>
  <c r="Q155" i="19"/>
  <c r="P155" i="19"/>
  <c r="O155" i="19"/>
  <c r="N155" i="19"/>
  <c r="M155" i="19"/>
  <c r="L155" i="19"/>
  <c r="Q154" i="19"/>
  <c r="P154" i="19"/>
  <c r="O154" i="19"/>
  <c r="N154" i="19"/>
  <c r="M154" i="19"/>
  <c r="L154" i="19"/>
  <c r="Q153" i="19"/>
  <c r="P153" i="19"/>
  <c r="O153" i="19"/>
  <c r="N153" i="19"/>
  <c r="M153" i="19"/>
  <c r="L153" i="19"/>
  <c r="Q152" i="19"/>
  <c r="P152" i="19"/>
  <c r="O152" i="19"/>
  <c r="N152" i="19"/>
  <c r="M152" i="19"/>
  <c r="L152" i="19"/>
  <c r="Q151" i="19"/>
  <c r="P151" i="19"/>
  <c r="O151" i="19"/>
  <c r="N151" i="19"/>
  <c r="M151" i="19"/>
  <c r="L151" i="19"/>
  <c r="Q150" i="19"/>
  <c r="P150" i="19"/>
  <c r="O150" i="19"/>
  <c r="N150" i="19"/>
  <c r="M150" i="19"/>
  <c r="L150" i="19"/>
  <c r="Q149" i="19"/>
  <c r="P149" i="19"/>
  <c r="O149" i="19"/>
  <c r="N149" i="19"/>
  <c r="M149" i="19"/>
  <c r="L149" i="19"/>
  <c r="Q148" i="19"/>
  <c r="P148" i="19"/>
  <c r="O148" i="19"/>
  <c r="N148" i="19"/>
  <c r="M148" i="19"/>
  <c r="L148" i="19"/>
  <c r="Q147" i="19"/>
  <c r="P147" i="19"/>
  <c r="O147" i="19"/>
  <c r="N147" i="19"/>
  <c r="M147" i="19"/>
  <c r="L147" i="19"/>
  <c r="Q146" i="19"/>
  <c r="P146" i="19"/>
  <c r="O146" i="19"/>
  <c r="N146" i="19"/>
  <c r="M146" i="19"/>
  <c r="L146" i="19"/>
  <c r="Q145" i="19"/>
  <c r="P145" i="19"/>
  <c r="O145" i="19"/>
  <c r="N145" i="19"/>
  <c r="M145" i="19"/>
  <c r="L145" i="19"/>
  <c r="Q144" i="19"/>
  <c r="P144" i="19"/>
  <c r="O144" i="19"/>
  <c r="N144" i="19"/>
  <c r="M144" i="19"/>
  <c r="L144" i="19"/>
  <c r="Q143" i="19"/>
  <c r="P143" i="19"/>
  <c r="O143" i="19"/>
  <c r="N143" i="19"/>
  <c r="M143" i="19"/>
  <c r="L143" i="19"/>
  <c r="Q142" i="19"/>
  <c r="P142" i="19"/>
  <c r="O142" i="19"/>
  <c r="N142" i="19"/>
  <c r="M142" i="19"/>
  <c r="L142" i="19"/>
  <c r="Q141" i="19"/>
  <c r="P141" i="19"/>
  <c r="O141" i="19"/>
  <c r="N141" i="19"/>
  <c r="M141" i="19"/>
  <c r="L141" i="19"/>
  <c r="Q140" i="19"/>
  <c r="P140" i="19"/>
  <c r="O140" i="19"/>
  <c r="N140" i="19"/>
  <c r="M140" i="19"/>
  <c r="L140" i="19"/>
  <c r="Q139" i="19"/>
  <c r="P139" i="19"/>
  <c r="O139" i="19"/>
  <c r="N139" i="19"/>
  <c r="M139" i="19"/>
  <c r="L139" i="19"/>
  <c r="Q138" i="19"/>
  <c r="P138" i="19"/>
  <c r="O138" i="19"/>
  <c r="N138" i="19"/>
  <c r="M138" i="19"/>
  <c r="L138" i="19"/>
  <c r="Q137" i="19"/>
  <c r="P137" i="19"/>
  <c r="O137" i="19"/>
  <c r="N137" i="19"/>
  <c r="M137" i="19"/>
  <c r="L137" i="19"/>
  <c r="Q196" i="15"/>
  <c r="P196" i="15"/>
  <c r="O196" i="15"/>
  <c r="N196" i="15"/>
  <c r="M196" i="15"/>
  <c r="L196" i="15"/>
  <c r="Q195" i="15"/>
  <c r="P195" i="15"/>
  <c r="O195" i="15"/>
  <c r="N195" i="15"/>
  <c r="M195" i="15"/>
  <c r="L195" i="15"/>
  <c r="Q194" i="15"/>
  <c r="P194" i="15"/>
  <c r="O194" i="15"/>
  <c r="N194" i="15"/>
  <c r="M194" i="15"/>
  <c r="L194" i="15"/>
  <c r="Q193" i="15"/>
  <c r="P193" i="15"/>
  <c r="O193" i="15"/>
  <c r="N193" i="15"/>
  <c r="M193" i="15"/>
  <c r="L193" i="15"/>
  <c r="Q192" i="15"/>
  <c r="P192" i="15"/>
  <c r="O192" i="15"/>
  <c r="N192" i="15"/>
  <c r="M192" i="15"/>
  <c r="L192" i="15"/>
  <c r="Q191" i="15"/>
  <c r="P191" i="15"/>
  <c r="O191" i="15"/>
  <c r="N191" i="15"/>
  <c r="M191" i="15"/>
  <c r="L191" i="15"/>
  <c r="Q190" i="15"/>
  <c r="P190" i="15"/>
  <c r="O190" i="15"/>
  <c r="N190" i="15"/>
  <c r="M190" i="15"/>
  <c r="L190" i="15"/>
  <c r="Q189" i="15"/>
  <c r="P189" i="15"/>
  <c r="O189" i="15"/>
  <c r="N189" i="15"/>
  <c r="M189" i="15"/>
  <c r="L189" i="15"/>
  <c r="Q188" i="15"/>
  <c r="P188" i="15"/>
  <c r="O188" i="15"/>
  <c r="N188" i="15"/>
  <c r="M188" i="15"/>
  <c r="L188" i="15"/>
  <c r="Q187" i="15"/>
  <c r="P187" i="15"/>
  <c r="O187" i="15"/>
  <c r="N187" i="15"/>
  <c r="M187" i="15"/>
  <c r="L187" i="15"/>
  <c r="Q186" i="15"/>
  <c r="P186" i="15"/>
  <c r="O186" i="15"/>
  <c r="N186" i="15"/>
  <c r="M186" i="15"/>
  <c r="L186" i="15"/>
  <c r="Q185" i="15"/>
  <c r="P185" i="15"/>
  <c r="O185" i="15"/>
  <c r="N185" i="15"/>
  <c r="M185" i="15"/>
  <c r="L185" i="15"/>
  <c r="Q184" i="15"/>
  <c r="P184" i="15"/>
  <c r="O184" i="15"/>
  <c r="N184" i="15"/>
  <c r="M184" i="15"/>
  <c r="L184" i="15"/>
  <c r="Q183" i="15"/>
  <c r="P183" i="15"/>
  <c r="O183" i="15"/>
  <c r="N183" i="15"/>
  <c r="M183" i="15"/>
  <c r="L183" i="15"/>
  <c r="Q182" i="15"/>
  <c r="P182" i="15"/>
  <c r="O182" i="15"/>
  <c r="N182" i="15"/>
  <c r="M182" i="15"/>
  <c r="L182" i="15"/>
  <c r="Q181" i="15"/>
  <c r="P181" i="15"/>
  <c r="O181" i="15"/>
  <c r="N181" i="15"/>
  <c r="M181" i="15"/>
  <c r="L181" i="15"/>
  <c r="Q180" i="15"/>
  <c r="P180" i="15"/>
  <c r="O180" i="15"/>
  <c r="N180" i="15"/>
  <c r="M180" i="15"/>
  <c r="L180" i="15"/>
  <c r="Q179" i="15"/>
  <c r="P179" i="15"/>
  <c r="O179" i="15"/>
  <c r="N179" i="15"/>
  <c r="M179" i="15"/>
  <c r="L179" i="15"/>
  <c r="Q178" i="15"/>
  <c r="P178" i="15"/>
  <c r="O178" i="15"/>
  <c r="N178" i="15"/>
  <c r="M178" i="15"/>
  <c r="L178" i="15"/>
  <c r="Q177" i="15"/>
  <c r="P177" i="15"/>
  <c r="O177" i="15"/>
  <c r="N177" i="15"/>
  <c r="M177" i="15"/>
  <c r="L177" i="15"/>
  <c r="Q176" i="15"/>
  <c r="P176" i="15"/>
  <c r="O176" i="15"/>
  <c r="N176" i="15"/>
  <c r="M176" i="15"/>
  <c r="L176" i="15"/>
  <c r="Q175" i="15"/>
  <c r="P175" i="15"/>
  <c r="O175" i="15"/>
  <c r="N175" i="15"/>
  <c r="M175" i="15"/>
  <c r="L175" i="15"/>
  <c r="Q174" i="15"/>
  <c r="P174" i="15"/>
  <c r="O174" i="15"/>
  <c r="N174" i="15"/>
  <c r="M174" i="15"/>
  <c r="L174" i="15"/>
  <c r="Q173" i="15"/>
  <c r="P173" i="15"/>
  <c r="O173" i="15"/>
  <c r="N173" i="15"/>
  <c r="M173" i="15"/>
  <c r="L173" i="15"/>
  <c r="Q172" i="15"/>
  <c r="P172" i="15"/>
  <c r="O172" i="15"/>
  <c r="N172" i="15"/>
  <c r="M172" i="15"/>
  <c r="L172" i="15"/>
  <c r="Q171" i="15"/>
  <c r="P171" i="15"/>
  <c r="O171" i="15"/>
  <c r="N171" i="15"/>
  <c r="M171" i="15"/>
  <c r="L171" i="15"/>
  <c r="Q170" i="15"/>
  <c r="P170" i="15"/>
  <c r="O170" i="15"/>
  <c r="N170" i="15"/>
  <c r="M170" i="15"/>
  <c r="L170" i="15"/>
  <c r="Q169" i="15"/>
  <c r="P169" i="15"/>
  <c r="O169" i="15"/>
  <c r="N169" i="15"/>
  <c r="M169" i="15"/>
  <c r="L169" i="15"/>
  <c r="Q168" i="15"/>
  <c r="P168" i="15"/>
  <c r="O168" i="15"/>
  <c r="N168" i="15"/>
  <c r="M168" i="15"/>
  <c r="L168" i="15"/>
  <c r="Q167" i="15"/>
  <c r="P167" i="15"/>
  <c r="O167" i="15"/>
  <c r="N167" i="15"/>
  <c r="M167" i="15"/>
  <c r="L167" i="15"/>
  <c r="Q166" i="15"/>
  <c r="P166" i="15"/>
  <c r="O166" i="15"/>
  <c r="N166" i="15"/>
  <c r="M166" i="15"/>
  <c r="L166" i="15"/>
  <c r="Q165" i="15"/>
  <c r="P165" i="15"/>
  <c r="O165" i="15"/>
  <c r="N165" i="15"/>
  <c r="M165" i="15"/>
  <c r="L165" i="15"/>
  <c r="Q164" i="15"/>
  <c r="P164" i="15"/>
  <c r="O164" i="15"/>
  <c r="N164" i="15"/>
  <c r="M164" i="15"/>
  <c r="L164" i="15"/>
  <c r="Q163" i="15"/>
  <c r="P163" i="15"/>
  <c r="O163" i="15"/>
  <c r="N163" i="15"/>
  <c r="M163" i="15"/>
  <c r="L163" i="15"/>
  <c r="Q162" i="15"/>
  <c r="P162" i="15"/>
  <c r="O162" i="15"/>
  <c r="N162" i="15"/>
  <c r="M162" i="15"/>
  <c r="L162" i="15"/>
  <c r="Q161" i="15"/>
  <c r="P161" i="15"/>
  <c r="O161" i="15"/>
  <c r="N161" i="15"/>
  <c r="M161" i="15"/>
  <c r="L161" i="15"/>
  <c r="Q160" i="15"/>
  <c r="P160" i="15"/>
  <c r="O160" i="15"/>
  <c r="N160" i="15"/>
  <c r="M160" i="15"/>
  <c r="L160" i="15"/>
  <c r="Q159" i="15"/>
  <c r="P159" i="15"/>
  <c r="O159" i="15"/>
  <c r="N159" i="15"/>
  <c r="M159" i="15"/>
  <c r="L159" i="15"/>
  <c r="Q158" i="15"/>
  <c r="P158" i="15"/>
  <c r="O158" i="15"/>
  <c r="N158" i="15"/>
  <c r="M158" i="15"/>
  <c r="L158" i="15"/>
  <c r="Q157" i="15"/>
  <c r="P157" i="15"/>
  <c r="O157" i="15"/>
  <c r="N157" i="15"/>
  <c r="M157" i="15"/>
  <c r="L157" i="15"/>
  <c r="Q156" i="15"/>
  <c r="P156" i="15"/>
  <c r="O156" i="15"/>
  <c r="N156" i="15"/>
  <c r="M156" i="15"/>
  <c r="L156" i="15"/>
  <c r="Q155" i="15"/>
  <c r="P155" i="15"/>
  <c r="O155" i="15"/>
  <c r="N155" i="15"/>
  <c r="M155" i="15"/>
  <c r="L155" i="15"/>
  <c r="Q154" i="15"/>
  <c r="P154" i="15"/>
  <c r="O154" i="15"/>
  <c r="N154" i="15"/>
  <c r="M154" i="15"/>
  <c r="L154" i="15"/>
  <c r="Q153" i="15"/>
  <c r="P153" i="15"/>
  <c r="O153" i="15"/>
  <c r="N153" i="15"/>
  <c r="M153" i="15"/>
  <c r="L153" i="15"/>
  <c r="Q152" i="15"/>
  <c r="P152" i="15"/>
  <c r="O152" i="15"/>
  <c r="N152" i="15"/>
  <c r="M152" i="15"/>
  <c r="L152" i="15"/>
  <c r="Q151" i="15"/>
  <c r="P151" i="15"/>
  <c r="O151" i="15"/>
  <c r="N151" i="15"/>
  <c r="M151" i="15"/>
  <c r="L151" i="15"/>
  <c r="Q150" i="15"/>
  <c r="P150" i="15"/>
  <c r="O150" i="15"/>
  <c r="N150" i="15"/>
  <c r="M150" i="15"/>
  <c r="L150" i="15"/>
  <c r="Q149" i="15"/>
  <c r="P149" i="15"/>
  <c r="O149" i="15"/>
  <c r="N149" i="15"/>
  <c r="M149" i="15"/>
  <c r="L149" i="15"/>
  <c r="Q148" i="15"/>
  <c r="P148" i="15"/>
  <c r="O148" i="15"/>
  <c r="N148" i="15"/>
  <c r="M148" i="15"/>
  <c r="L148" i="15"/>
  <c r="Q147" i="15"/>
  <c r="P147" i="15"/>
  <c r="O147" i="15"/>
  <c r="N147" i="15"/>
  <c r="M147" i="15"/>
  <c r="L147" i="15"/>
  <c r="Q146" i="15"/>
  <c r="P146" i="15"/>
  <c r="O146" i="15"/>
  <c r="N146" i="15"/>
  <c r="M146" i="15"/>
  <c r="L146" i="15"/>
  <c r="Q145" i="15"/>
  <c r="P145" i="15"/>
  <c r="O145" i="15"/>
  <c r="N145" i="15"/>
  <c r="M145" i="15"/>
  <c r="L145" i="15"/>
  <c r="Q144" i="15"/>
  <c r="P144" i="15"/>
  <c r="O144" i="15"/>
  <c r="N144" i="15"/>
  <c r="M144" i="15"/>
  <c r="L144" i="15"/>
  <c r="Q143" i="15"/>
  <c r="P143" i="15"/>
  <c r="O143" i="15"/>
  <c r="N143" i="15"/>
  <c r="M143" i="15"/>
  <c r="L143" i="15"/>
  <c r="Q142" i="15"/>
  <c r="P142" i="15"/>
  <c r="O142" i="15"/>
  <c r="N142" i="15"/>
  <c r="M142" i="15"/>
  <c r="L142" i="15"/>
  <c r="Q141" i="15"/>
  <c r="P141" i="15"/>
  <c r="O141" i="15"/>
  <c r="N141" i="15"/>
  <c r="M141" i="15"/>
  <c r="L141" i="15"/>
  <c r="Q140" i="15"/>
  <c r="P140" i="15"/>
  <c r="O140" i="15"/>
  <c r="N140" i="15"/>
  <c r="M140" i="15"/>
  <c r="L140" i="15"/>
  <c r="Q139" i="15"/>
  <c r="P139" i="15"/>
  <c r="O139" i="15"/>
  <c r="N139" i="15"/>
  <c r="M139" i="15"/>
  <c r="L139" i="15"/>
  <c r="Q138" i="15"/>
  <c r="P138" i="15"/>
  <c r="O138" i="15"/>
  <c r="N138" i="15"/>
  <c r="M138" i="15"/>
  <c r="L138" i="15"/>
  <c r="Q137" i="15"/>
  <c r="P137" i="15"/>
  <c r="O137" i="15"/>
  <c r="N137" i="15"/>
  <c r="M137" i="15"/>
  <c r="L137" i="15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D70" i="10"/>
  <c r="C70" i="10"/>
  <c r="B70" i="10"/>
  <c r="A70" i="10"/>
  <c r="A69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D2" i="10"/>
  <c r="C2" i="10"/>
  <c r="B2" i="10"/>
  <c r="A2" i="10"/>
  <c r="A1" i="10"/>
  <c r="AX183" i="19"/>
  <c r="AX169" i="19"/>
  <c r="BZ169" i="19" s="1"/>
  <c r="AX158" i="19"/>
  <c r="BJ158" i="19" s="1"/>
  <c r="BV158" i="19" s="1"/>
  <c r="AX116" i="19"/>
  <c r="AX102" i="19"/>
  <c r="AX97" i="19"/>
  <c r="AX95" i="19"/>
  <c r="AX65" i="19"/>
  <c r="AX8" i="19"/>
  <c r="BZ196" i="19"/>
  <c r="BY196" i="19"/>
  <c r="CB196" i="19" s="1"/>
  <c r="BJ196" i="19"/>
  <c r="BV196" i="19" s="1"/>
  <c r="BI196" i="19"/>
  <c r="BU196" i="19" s="1"/>
  <c r="BH196" i="19"/>
  <c r="BT196" i="19" s="1"/>
  <c r="BG196" i="19"/>
  <c r="BS196" i="19" s="1"/>
  <c r="BF196" i="19"/>
  <c r="BR196" i="19" s="1"/>
  <c r="BE196" i="19"/>
  <c r="BQ196" i="19" s="1"/>
  <c r="BX196" i="19" s="1"/>
  <c r="BD196" i="19"/>
  <c r="BP196" i="19" s="1"/>
  <c r="BC196" i="19"/>
  <c r="BO196" i="19" s="1"/>
  <c r="BB196" i="19"/>
  <c r="BN196" i="19" s="1"/>
  <c r="BA196" i="19"/>
  <c r="BM196" i="19" s="1"/>
  <c r="AZ196" i="19"/>
  <c r="BL196" i="19" s="1"/>
  <c r="AY196" i="19"/>
  <c r="AO196" i="19"/>
  <c r="AN196" i="19"/>
  <c r="AM196" i="19"/>
  <c r="AL196" i="19"/>
  <c r="AK196" i="19"/>
  <c r="BZ195" i="19"/>
  <c r="BY195" i="19"/>
  <c r="BJ195" i="19"/>
  <c r="BV195" i="19" s="1"/>
  <c r="BI195" i="19"/>
  <c r="BH195" i="19"/>
  <c r="BG195" i="19"/>
  <c r="BF195" i="19"/>
  <c r="BE195" i="19"/>
  <c r="BD195" i="19"/>
  <c r="BP195" i="19" s="1"/>
  <c r="BC195" i="19"/>
  <c r="BB195" i="19"/>
  <c r="BA195" i="19"/>
  <c r="AZ195" i="19"/>
  <c r="AY195" i="19"/>
  <c r="AO195" i="19"/>
  <c r="AN195" i="19"/>
  <c r="AM195" i="19"/>
  <c r="AL195" i="19"/>
  <c r="AK195" i="19"/>
  <c r="BZ194" i="19"/>
  <c r="BY194" i="19"/>
  <c r="BJ194" i="19"/>
  <c r="BV194" i="19" s="1"/>
  <c r="BI194" i="19"/>
  <c r="BU194" i="19" s="1"/>
  <c r="BH194" i="19"/>
  <c r="BT194" i="19" s="1"/>
  <c r="BG194" i="19"/>
  <c r="BS194" i="19" s="1"/>
  <c r="BF194" i="19"/>
  <c r="BE194" i="19"/>
  <c r="BQ194" i="19" s="1"/>
  <c r="BD194" i="19"/>
  <c r="BP194" i="19" s="1"/>
  <c r="BC194" i="19"/>
  <c r="BO194" i="19" s="1"/>
  <c r="BB194" i="19"/>
  <c r="BN194" i="19" s="1"/>
  <c r="BA194" i="19"/>
  <c r="BM194" i="19" s="1"/>
  <c r="AZ194" i="19"/>
  <c r="AY194" i="19"/>
  <c r="AO194" i="19"/>
  <c r="AN194" i="19"/>
  <c r="AM194" i="19"/>
  <c r="AL194" i="19"/>
  <c r="AK194" i="19"/>
  <c r="BZ193" i="19"/>
  <c r="CB193" i="19" s="1"/>
  <c r="BY193" i="19"/>
  <c r="BJ193" i="19"/>
  <c r="BV193" i="19" s="1"/>
  <c r="BI193" i="19"/>
  <c r="BU193" i="19" s="1"/>
  <c r="BH193" i="19"/>
  <c r="BT193" i="19" s="1"/>
  <c r="BG193" i="19"/>
  <c r="BS193" i="19" s="1"/>
  <c r="BF193" i="19"/>
  <c r="BR193" i="19" s="1"/>
  <c r="BE193" i="19"/>
  <c r="BQ193" i="19" s="1"/>
  <c r="BX193" i="19" s="1"/>
  <c r="BD193" i="19"/>
  <c r="BP193" i="19" s="1"/>
  <c r="BC193" i="19"/>
  <c r="BO193" i="19" s="1"/>
  <c r="BB193" i="19"/>
  <c r="BN193" i="19" s="1"/>
  <c r="BA193" i="19"/>
  <c r="BM193" i="19" s="1"/>
  <c r="AZ193" i="19"/>
  <c r="BL193" i="19" s="1"/>
  <c r="AY193" i="19"/>
  <c r="BK193" i="19" s="1"/>
  <c r="BW193" i="19" s="1"/>
  <c r="AO193" i="19"/>
  <c r="AN193" i="19"/>
  <c r="AM193" i="19"/>
  <c r="AL193" i="19"/>
  <c r="AK193" i="19"/>
  <c r="BZ192" i="19"/>
  <c r="CB192" i="19" s="1"/>
  <c r="BY192" i="19"/>
  <c r="BJ192" i="19"/>
  <c r="BV192" i="19" s="1"/>
  <c r="BI192" i="19"/>
  <c r="BU192" i="19" s="1"/>
  <c r="BH192" i="19"/>
  <c r="BT192" i="19" s="1"/>
  <c r="BG192" i="19"/>
  <c r="BS192" i="19" s="1"/>
  <c r="BF192" i="19"/>
  <c r="BR192" i="19" s="1"/>
  <c r="BE192" i="19"/>
  <c r="BQ192" i="19" s="1"/>
  <c r="BX192" i="19" s="1"/>
  <c r="BD192" i="19"/>
  <c r="BP192" i="19" s="1"/>
  <c r="BC192" i="19"/>
  <c r="BO192" i="19" s="1"/>
  <c r="BB192" i="19"/>
  <c r="BN192" i="19" s="1"/>
  <c r="BA192" i="19"/>
  <c r="BM192" i="19" s="1"/>
  <c r="AZ192" i="19"/>
  <c r="BL192" i="19" s="1"/>
  <c r="AY192" i="19"/>
  <c r="BK192" i="19" s="1"/>
  <c r="BW192" i="19" s="1"/>
  <c r="AO192" i="19"/>
  <c r="AN192" i="19"/>
  <c r="AM192" i="19"/>
  <c r="AL192" i="19"/>
  <c r="AK192" i="19"/>
  <c r="BZ191" i="19"/>
  <c r="BY191" i="19"/>
  <c r="BJ191" i="19"/>
  <c r="BV191" i="19" s="1"/>
  <c r="BI191" i="19"/>
  <c r="BH191" i="19"/>
  <c r="BG191" i="19"/>
  <c r="BF191" i="19"/>
  <c r="BE191" i="19"/>
  <c r="BD191" i="19"/>
  <c r="BP191" i="19" s="1"/>
  <c r="BC191" i="19"/>
  <c r="BB191" i="19"/>
  <c r="BA191" i="19"/>
  <c r="AZ191" i="19"/>
  <c r="AY191" i="19"/>
  <c r="BK191" i="19" s="1"/>
  <c r="AO191" i="19"/>
  <c r="AN191" i="19"/>
  <c r="AM191" i="19"/>
  <c r="AL191" i="19"/>
  <c r="AK191" i="19"/>
  <c r="BZ190" i="19"/>
  <c r="BY190" i="19"/>
  <c r="BJ190" i="19"/>
  <c r="BV190" i="19" s="1"/>
  <c r="BI190" i="19"/>
  <c r="BU190" i="19" s="1"/>
  <c r="BH190" i="19"/>
  <c r="BT190" i="19" s="1"/>
  <c r="BG190" i="19"/>
  <c r="BS190" i="19" s="1"/>
  <c r="BF190" i="19"/>
  <c r="BR190" i="19" s="1"/>
  <c r="BE190" i="19"/>
  <c r="BQ190" i="19" s="1"/>
  <c r="BX190" i="19" s="1"/>
  <c r="CB190" i="19" s="1"/>
  <c r="BD190" i="19"/>
  <c r="BP190" i="19" s="1"/>
  <c r="BC190" i="19"/>
  <c r="BO190" i="19" s="1"/>
  <c r="BB190" i="19"/>
  <c r="BN190" i="19" s="1"/>
  <c r="BA190" i="19"/>
  <c r="BM190" i="19" s="1"/>
  <c r="AZ190" i="19"/>
  <c r="AY190" i="19"/>
  <c r="BK190" i="19" s="1"/>
  <c r="AO190" i="19"/>
  <c r="AN190" i="19"/>
  <c r="AM190" i="19"/>
  <c r="AL190" i="19"/>
  <c r="AK190" i="19"/>
  <c r="BZ189" i="19"/>
  <c r="BY189" i="19"/>
  <c r="BJ189" i="19"/>
  <c r="BV189" i="19" s="1"/>
  <c r="BI189" i="19"/>
  <c r="BU189" i="19" s="1"/>
  <c r="BH189" i="19"/>
  <c r="BT189" i="19" s="1"/>
  <c r="BG189" i="19"/>
  <c r="BS189" i="19" s="1"/>
  <c r="BF189" i="19"/>
  <c r="BR189" i="19" s="1"/>
  <c r="BE189" i="19"/>
  <c r="BQ189" i="19" s="1"/>
  <c r="BX189" i="19" s="1"/>
  <c r="BD189" i="19"/>
  <c r="BP189" i="19" s="1"/>
  <c r="BC189" i="19"/>
  <c r="BO189" i="19" s="1"/>
  <c r="BB189" i="19"/>
  <c r="BN189" i="19" s="1"/>
  <c r="BA189" i="19"/>
  <c r="BM189" i="19" s="1"/>
  <c r="AZ189" i="19"/>
  <c r="BL189" i="19" s="1"/>
  <c r="AY189" i="19"/>
  <c r="BK189" i="19" s="1"/>
  <c r="BW189" i="19" s="1"/>
  <c r="CA189" i="19" s="1"/>
  <c r="AO189" i="19"/>
  <c r="AN189" i="19"/>
  <c r="AM189" i="19"/>
  <c r="AL189" i="19"/>
  <c r="AK189" i="19"/>
  <c r="BZ188" i="19"/>
  <c r="BY188" i="19"/>
  <c r="BJ188" i="19"/>
  <c r="BV188" i="19" s="1"/>
  <c r="BI188" i="19"/>
  <c r="BH188" i="19"/>
  <c r="BT188" i="19" s="1"/>
  <c r="BG188" i="19"/>
  <c r="BF188" i="19"/>
  <c r="BE188" i="19"/>
  <c r="BD188" i="19"/>
  <c r="BP188" i="19" s="1"/>
  <c r="BC188" i="19"/>
  <c r="BB188" i="19"/>
  <c r="BN188" i="19" s="1"/>
  <c r="BA188" i="19"/>
  <c r="BM188" i="19" s="1"/>
  <c r="AZ188" i="19"/>
  <c r="AY188" i="19"/>
  <c r="BK188" i="19" s="1"/>
  <c r="AO188" i="19"/>
  <c r="AN188" i="19"/>
  <c r="AM188" i="19"/>
  <c r="AL188" i="19"/>
  <c r="AK188" i="19"/>
  <c r="BZ187" i="19"/>
  <c r="BY187" i="19"/>
  <c r="BJ187" i="19"/>
  <c r="BV187" i="19" s="1"/>
  <c r="BI187" i="19"/>
  <c r="BH187" i="19"/>
  <c r="BG187" i="19"/>
  <c r="BF187" i="19"/>
  <c r="BE187" i="19"/>
  <c r="BD187" i="19"/>
  <c r="BP187" i="19" s="1"/>
  <c r="BC187" i="19"/>
  <c r="BB187" i="19"/>
  <c r="BA187" i="19"/>
  <c r="AZ187" i="19"/>
  <c r="AY187" i="19"/>
  <c r="BK187" i="19" s="1"/>
  <c r="AO187" i="19"/>
  <c r="AN187" i="19"/>
  <c r="AM187" i="19"/>
  <c r="AL187" i="19"/>
  <c r="AK187" i="19"/>
  <c r="BZ186" i="19"/>
  <c r="BY186" i="19"/>
  <c r="BJ186" i="19"/>
  <c r="BV186" i="19" s="1"/>
  <c r="BI186" i="19"/>
  <c r="BU186" i="19" s="1"/>
  <c r="BH186" i="19"/>
  <c r="BT186" i="19" s="1"/>
  <c r="BG186" i="19"/>
  <c r="BS186" i="19" s="1"/>
  <c r="BF186" i="19"/>
  <c r="BR186" i="19" s="1"/>
  <c r="BE186" i="19"/>
  <c r="BQ186" i="19" s="1"/>
  <c r="BX186" i="19" s="1"/>
  <c r="BD186" i="19"/>
  <c r="BP186" i="19" s="1"/>
  <c r="BC186" i="19"/>
  <c r="BO186" i="19" s="1"/>
  <c r="BB186" i="19"/>
  <c r="BN186" i="19" s="1"/>
  <c r="BA186" i="19"/>
  <c r="BM186" i="19" s="1"/>
  <c r="AZ186" i="19"/>
  <c r="BL186" i="19" s="1"/>
  <c r="AY186" i="19"/>
  <c r="BK186" i="19" s="1"/>
  <c r="BW186" i="19" s="1"/>
  <c r="CA186" i="19" s="1"/>
  <c r="AO186" i="19"/>
  <c r="AN186" i="19"/>
  <c r="AM186" i="19"/>
  <c r="AL186" i="19"/>
  <c r="AK186" i="19"/>
  <c r="BZ185" i="19"/>
  <c r="BY185" i="19"/>
  <c r="BJ185" i="19"/>
  <c r="BV185" i="19" s="1"/>
  <c r="BI185" i="19"/>
  <c r="BU185" i="19" s="1"/>
  <c r="BH185" i="19"/>
  <c r="BT185" i="19" s="1"/>
  <c r="BG185" i="19"/>
  <c r="BS185" i="19" s="1"/>
  <c r="BF185" i="19"/>
  <c r="BR185" i="19" s="1"/>
  <c r="BE185" i="19"/>
  <c r="BQ185" i="19" s="1"/>
  <c r="BX185" i="19" s="1"/>
  <c r="BD185" i="19"/>
  <c r="BP185" i="19" s="1"/>
  <c r="BC185" i="19"/>
  <c r="BO185" i="19" s="1"/>
  <c r="BB185" i="19"/>
  <c r="BN185" i="19" s="1"/>
  <c r="BA185" i="19"/>
  <c r="BM185" i="19" s="1"/>
  <c r="AZ185" i="19"/>
  <c r="BL185" i="19" s="1"/>
  <c r="AY185" i="19"/>
  <c r="BK185" i="19" s="1"/>
  <c r="BW185" i="19" s="1"/>
  <c r="CA185" i="19" s="1"/>
  <c r="AO185" i="19"/>
  <c r="AN185" i="19"/>
  <c r="AM185" i="19"/>
  <c r="AL185" i="19"/>
  <c r="AK185" i="19"/>
  <c r="BZ184" i="19"/>
  <c r="CB184" i="19" s="1"/>
  <c r="BY184" i="19"/>
  <c r="BJ184" i="19"/>
  <c r="BV184" i="19" s="1"/>
  <c r="BI184" i="19"/>
  <c r="BU184" i="19" s="1"/>
  <c r="BH184" i="19"/>
  <c r="BT184" i="19" s="1"/>
  <c r="BG184" i="19"/>
  <c r="BS184" i="19" s="1"/>
  <c r="BF184" i="19"/>
  <c r="BR184" i="19" s="1"/>
  <c r="BE184" i="19"/>
  <c r="BQ184" i="19" s="1"/>
  <c r="BX184" i="19" s="1"/>
  <c r="BD184" i="19"/>
  <c r="BP184" i="19" s="1"/>
  <c r="BC184" i="19"/>
  <c r="BO184" i="19" s="1"/>
  <c r="BB184" i="19"/>
  <c r="BN184" i="19" s="1"/>
  <c r="BA184" i="19"/>
  <c r="BM184" i="19" s="1"/>
  <c r="AZ184" i="19"/>
  <c r="BL184" i="19" s="1"/>
  <c r="AY184" i="19"/>
  <c r="BK184" i="19" s="1"/>
  <c r="BW184" i="19" s="1"/>
  <c r="CA184" i="19" s="1"/>
  <c r="AO184" i="19"/>
  <c r="AN184" i="19"/>
  <c r="AM184" i="19"/>
  <c r="AL184" i="19"/>
  <c r="AK184" i="19"/>
  <c r="AO183" i="19"/>
  <c r="AN183" i="19"/>
  <c r="AM183" i="19"/>
  <c r="AL183" i="19"/>
  <c r="AK183" i="19"/>
  <c r="BZ182" i="19"/>
  <c r="BY182" i="19"/>
  <c r="BJ182" i="19"/>
  <c r="BV182" i="19" s="1"/>
  <c r="BI182" i="19"/>
  <c r="BU182" i="19" s="1"/>
  <c r="BH182" i="19"/>
  <c r="BT182" i="19" s="1"/>
  <c r="BG182" i="19"/>
  <c r="BS182" i="19" s="1"/>
  <c r="BF182" i="19"/>
  <c r="BR182" i="19" s="1"/>
  <c r="BE182" i="19"/>
  <c r="BQ182" i="19" s="1"/>
  <c r="BX182" i="19" s="1"/>
  <c r="BD182" i="19"/>
  <c r="BP182" i="19" s="1"/>
  <c r="BC182" i="19"/>
  <c r="BO182" i="19" s="1"/>
  <c r="BB182" i="19"/>
  <c r="BN182" i="19" s="1"/>
  <c r="BA182" i="19"/>
  <c r="BM182" i="19" s="1"/>
  <c r="AZ182" i="19"/>
  <c r="BL182" i="19" s="1"/>
  <c r="AY182" i="19"/>
  <c r="BK182" i="19" s="1"/>
  <c r="BW182" i="19" s="1"/>
  <c r="AO182" i="19"/>
  <c r="AN182" i="19"/>
  <c r="AM182" i="19"/>
  <c r="AL182" i="19"/>
  <c r="AK182" i="19"/>
  <c r="BZ181" i="19"/>
  <c r="BY181" i="19"/>
  <c r="BJ181" i="19"/>
  <c r="BV181" i="19" s="1"/>
  <c r="BI181" i="19"/>
  <c r="BH181" i="19"/>
  <c r="BT181" i="19" s="1"/>
  <c r="BG181" i="19"/>
  <c r="BF181" i="19"/>
  <c r="BE181" i="19"/>
  <c r="BD181" i="19"/>
  <c r="BP181" i="19" s="1"/>
  <c r="BC181" i="19"/>
  <c r="BB181" i="19"/>
  <c r="BA181" i="19"/>
  <c r="AZ181" i="19"/>
  <c r="AY181" i="19"/>
  <c r="AO181" i="19"/>
  <c r="AN181" i="19"/>
  <c r="AM181" i="19"/>
  <c r="AL181" i="19"/>
  <c r="AK181" i="19"/>
  <c r="BZ180" i="19"/>
  <c r="BY180" i="19"/>
  <c r="BJ180" i="19"/>
  <c r="BV180" i="19" s="1"/>
  <c r="BI180" i="19"/>
  <c r="BU180" i="19" s="1"/>
  <c r="BH180" i="19"/>
  <c r="BT180" i="19" s="1"/>
  <c r="BG180" i="19"/>
  <c r="BS180" i="19" s="1"/>
  <c r="BF180" i="19"/>
  <c r="BR180" i="19" s="1"/>
  <c r="BE180" i="19"/>
  <c r="BQ180" i="19" s="1"/>
  <c r="BX180" i="19" s="1"/>
  <c r="BD180" i="19"/>
  <c r="BP180" i="19" s="1"/>
  <c r="BC180" i="19"/>
  <c r="BO180" i="19" s="1"/>
  <c r="BB180" i="19"/>
  <c r="BN180" i="19" s="1"/>
  <c r="BA180" i="19"/>
  <c r="BM180" i="19" s="1"/>
  <c r="AZ180" i="19"/>
  <c r="BL180" i="19" s="1"/>
  <c r="AY180" i="19"/>
  <c r="BK180" i="19" s="1"/>
  <c r="BW180" i="19" s="1"/>
  <c r="AO180" i="19"/>
  <c r="AN180" i="19"/>
  <c r="AM180" i="19"/>
  <c r="AL180" i="19"/>
  <c r="AK180" i="19"/>
  <c r="BZ179" i="19"/>
  <c r="BY179" i="19"/>
  <c r="CB179" i="19" s="1"/>
  <c r="BJ179" i="19"/>
  <c r="BV179" i="19" s="1"/>
  <c r="BI179" i="19"/>
  <c r="BU179" i="19" s="1"/>
  <c r="BH179" i="19"/>
  <c r="BT179" i="19" s="1"/>
  <c r="BG179" i="19"/>
  <c r="BS179" i="19" s="1"/>
  <c r="BF179" i="19"/>
  <c r="BR179" i="19" s="1"/>
  <c r="BE179" i="19"/>
  <c r="BQ179" i="19" s="1"/>
  <c r="BX179" i="19" s="1"/>
  <c r="BD179" i="19"/>
  <c r="BP179" i="19" s="1"/>
  <c r="BC179" i="19"/>
  <c r="BO179" i="19" s="1"/>
  <c r="BB179" i="19"/>
  <c r="BN179" i="19" s="1"/>
  <c r="BA179" i="19"/>
  <c r="BM179" i="19" s="1"/>
  <c r="AZ179" i="19"/>
  <c r="BL179" i="19" s="1"/>
  <c r="AY179" i="19"/>
  <c r="BK179" i="19" s="1"/>
  <c r="BW179" i="19" s="1"/>
  <c r="AO179" i="19"/>
  <c r="AN179" i="19"/>
  <c r="AM179" i="19"/>
  <c r="AL179" i="19"/>
  <c r="AK179" i="19"/>
  <c r="BZ178" i="19"/>
  <c r="BY178" i="19"/>
  <c r="BJ178" i="19"/>
  <c r="BV178" i="19" s="1"/>
  <c r="BI178" i="19"/>
  <c r="BU178" i="19" s="1"/>
  <c r="BH178" i="19"/>
  <c r="BT178" i="19" s="1"/>
  <c r="BG178" i="19"/>
  <c r="BF178" i="19"/>
  <c r="BE178" i="19"/>
  <c r="BD178" i="19"/>
  <c r="BP178" i="19" s="1"/>
  <c r="BC178" i="19"/>
  <c r="BB178" i="19"/>
  <c r="BA178" i="19"/>
  <c r="AZ178" i="19"/>
  <c r="AY178" i="19"/>
  <c r="AO178" i="19"/>
  <c r="AN178" i="19"/>
  <c r="AM178" i="19"/>
  <c r="AL178" i="19"/>
  <c r="AK178" i="19"/>
  <c r="BZ177" i="19"/>
  <c r="CB177" i="19" s="1"/>
  <c r="BY177" i="19"/>
  <c r="BJ177" i="19"/>
  <c r="BV177" i="19" s="1"/>
  <c r="BI177" i="19"/>
  <c r="BU177" i="19" s="1"/>
  <c r="BH177" i="19"/>
  <c r="BT177" i="19" s="1"/>
  <c r="BG177" i="19"/>
  <c r="BS177" i="19" s="1"/>
  <c r="BF177" i="19"/>
  <c r="BR177" i="19" s="1"/>
  <c r="BX177" i="19" s="1"/>
  <c r="BE177" i="19"/>
  <c r="BQ177" i="19" s="1"/>
  <c r="BD177" i="19"/>
  <c r="BP177" i="19" s="1"/>
  <c r="BC177" i="19"/>
  <c r="BO177" i="19" s="1"/>
  <c r="BB177" i="19"/>
  <c r="BN177" i="19" s="1"/>
  <c r="BA177" i="19"/>
  <c r="BM177" i="19" s="1"/>
  <c r="AZ177" i="19"/>
  <c r="BL177" i="19" s="1"/>
  <c r="AY177" i="19"/>
  <c r="BK177" i="19" s="1"/>
  <c r="BW177" i="19" s="1"/>
  <c r="AO177" i="19"/>
  <c r="AN177" i="19"/>
  <c r="AM177" i="19"/>
  <c r="AL177" i="19"/>
  <c r="AK177" i="19"/>
  <c r="BC176" i="19"/>
  <c r="BA176" i="19"/>
  <c r="AY176" i="19"/>
  <c r="AO176" i="19"/>
  <c r="AN176" i="19"/>
  <c r="AM176" i="19"/>
  <c r="AL176" i="19"/>
  <c r="AK176" i="19"/>
  <c r="BZ175" i="19"/>
  <c r="BY175" i="19"/>
  <c r="BJ175" i="19"/>
  <c r="BV175" i="19" s="1"/>
  <c r="BI175" i="19"/>
  <c r="BH175" i="19"/>
  <c r="BG175" i="19"/>
  <c r="BF175" i="19"/>
  <c r="BE175" i="19"/>
  <c r="BQ175" i="19" s="1"/>
  <c r="BD175" i="19"/>
  <c r="BP175" i="19" s="1"/>
  <c r="BC175" i="19"/>
  <c r="BB175" i="19"/>
  <c r="BA175" i="19"/>
  <c r="AZ175" i="19"/>
  <c r="AY175" i="19"/>
  <c r="AO175" i="19"/>
  <c r="AN175" i="19"/>
  <c r="AM175" i="19"/>
  <c r="AL175" i="19"/>
  <c r="AK175" i="19"/>
  <c r="BZ174" i="19"/>
  <c r="BY174" i="19"/>
  <c r="BJ174" i="19"/>
  <c r="BV174" i="19" s="1"/>
  <c r="BI174" i="19"/>
  <c r="BU174" i="19" s="1"/>
  <c r="BH174" i="19"/>
  <c r="BT174" i="19" s="1"/>
  <c r="BG174" i="19"/>
  <c r="BS174" i="19" s="1"/>
  <c r="BF174" i="19"/>
  <c r="BR174" i="19" s="1"/>
  <c r="BE174" i="19"/>
  <c r="BQ174" i="19" s="1"/>
  <c r="BX174" i="19" s="1"/>
  <c r="BD174" i="19"/>
  <c r="BP174" i="19" s="1"/>
  <c r="BC174" i="19"/>
  <c r="BO174" i="19" s="1"/>
  <c r="BB174" i="19"/>
  <c r="BN174" i="19" s="1"/>
  <c r="BA174" i="19"/>
  <c r="BM174" i="19" s="1"/>
  <c r="AZ174" i="19"/>
  <c r="BL174" i="19" s="1"/>
  <c r="AY174" i="19"/>
  <c r="BK174" i="19" s="1"/>
  <c r="BW174" i="19" s="1"/>
  <c r="CA174" i="19" s="1"/>
  <c r="AO174" i="19"/>
  <c r="AN174" i="19"/>
  <c r="AM174" i="19"/>
  <c r="AL174" i="19"/>
  <c r="AK174" i="19"/>
  <c r="BZ173" i="19"/>
  <c r="BY173" i="19"/>
  <c r="BJ173" i="19"/>
  <c r="BV173" i="19" s="1"/>
  <c r="BI173" i="19"/>
  <c r="BU173" i="19" s="1"/>
  <c r="BH173" i="19"/>
  <c r="BT173" i="19" s="1"/>
  <c r="BG173" i="19"/>
  <c r="BS173" i="19" s="1"/>
  <c r="BF173" i="19"/>
  <c r="BR173" i="19" s="1"/>
  <c r="BE173" i="19"/>
  <c r="BQ173" i="19" s="1"/>
  <c r="BX173" i="19" s="1"/>
  <c r="BD173" i="19"/>
  <c r="BP173" i="19" s="1"/>
  <c r="BC173" i="19"/>
  <c r="BO173" i="19" s="1"/>
  <c r="BB173" i="19"/>
  <c r="BN173" i="19" s="1"/>
  <c r="BA173" i="19"/>
  <c r="BM173" i="19" s="1"/>
  <c r="AZ173" i="19"/>
  <c r="BL173" i="19" s="1"/>
  <c r="AY173" i="19"/>
  <c r="BK173" i="19" s="1"/>
  <c r="BW173" i="19" s="1"/>
  <c r="CA173" i="19" s="1"/>
  <c r="AO173" i="19"/>
  <c r="AN173" i="19"/>
  <c r="AM173" i="19"/>
  <c r="AL173" i="19"/>
  <c r="AK173" i="19"/>
  <c r="BZ172" i="19"/>
  <c r="BY172" i="19"/>
  <c r="BJ172" i="19"/>
  <c r="BV172" i="19" s="1"/>
  <c r="BI172" i="19"/>
  <c r="BU172" i="19" s="1"/>
  <c r="BH172" i="19"/>
  <c r="BT172" i="19" s="1"/>
  <c r="BG172" i="19"/>
  <c r="BS172" i="19" s="1"/>
  <c r="BF172" i="19"/>
  <c r="BR172" i="19" s="1"/>
  <c r="BE172" i="19"/>
  <c r="BQ172" i="19" s="1"/>
  <c r="BX172" i="19" s="1"/>
  <c r="BD172" i="19"/>
  <c r="BP172" i="19" s="1"/>
  <c r="BC172" i="19"/>
  <c r="BO172" i="19" s="1"/>
  <c r="BB172" i="19"/>
  <c r="BN172" i="19" s="1"/>
  <c r="BA172" i="19"/>
  <c r="BM172" i="19" s="1"/>
  <c r="AZ172" i="19"/>
  <c r="BL172" i="19" s="1"/>
  <c r="AY172" i="19"/>
  <c r="BK172" i="19" s="1"/>
  <c r="BW172" i="19" s="1"/>
  <c r="CA172" i="19" s="1"/>
  <c r="AO172" i="19"/>
  <c r="AN172" i="19"/>
  <c r="AM172" i="19"/>
  <c r="AL172" i="19"/>
  <c r="AK172" i="19"/>
  <c r="BD171" i="19"/>
  <c r="BP171" i="19" s="1"/>
  <c r="BB171" i="19"/>
  <c r="BN171" i="19" s="1"/>
  <c r="AY171" i="19"/>
  <c r="BK171" i="19" s="1"/>
  <c r="AO171" i="19"/>
  <c r="AN171" i="19"/>
  <c r="AM171" i="19"/>
  <c r="AL171" i="19"/>
  <c r="AK171" i="19"/>
  <c r="BZ170" i="19"/>
  <c r="BY170" i="19"/>
  <c r="BJ170" i="19"/>
  <c r="BV170" i="19" s="1"/>
  <c r="BI170" i="19"/>
  <c r="BU170" i="19" s="1"/>
  <c r="BH170" i="19"/>
  <c r="BT170" i="19" s="1"/>
  <c r="BG170" i="19"/>
  <c r="BS170" i="19" s="1"/>
  <c r="BF170" i="19"/>
  <c r="BR170" i="19" s="1"/>
  <c r="BE170" i="19"/>
  <c r="BQ170" i="19" s="1"/>
  <c r="BX170" i="19" s="1"/>
  <c r="BD170" i="19"/>
  <c r="BP170" i="19" s="1"/>
  <c r="BC170" i="19"/>
  <c r="BO170" i="19" s="1"/>
  <c r="BB170" i="19"/>
  <c r="BN170" i="19" s="1"/>
  <c r="BA170" i="19"/>
  <c r="BM170" i="19" s="1"/>
  <c r="AZ170" i="19"/>
  <c r="BL170" i="19" s="1"/>
  <c r="AY170" i="19"/>
  <c r="BK170" i="19" s="1"/>
  <c r="BW170" i="19" s="1"/>
  <c r="AO170" i="19"/>
  <c r="AN170" i="19"/>
  <c r="AM170" i="19"/>
  <c r="AL170" i="19"/>
  <c r="AK170" i="19"/>
  <c r="AO169" i="19"/>
  <c r="AN169" i="19"/>
  <c r="AM169" i="19"/>
  <c r="AL169" i="19"/>
  <c r="AK169" i="19"/>
  <c r="BZ168" i="19"/>
  <c r="BY168" i="19"/>
  <c r="BJ168" i="19"/>
  <c r="BV168" i="19" s="1"/>
  <c r="BI168" i="19"/>
  <c r="BH168" i="19"/>
  <c r="BT168" i="19" s="1"/>
  <c r="BG168" i="19"/>
  <c r="BS168" i="19" s="1"/>
  <c r="BF168" i="19"/>
  <c r="BE168" i="19"/>
  <c r="BD168" i="19"/>
  <c r="BP168" i="19" s="1"/>
  <c r="BC168" i="19"/>
  <c r="BB168" i="19"/>
  <c r="BA168" i="19"/>
  <c r="BM168" i="19" s="1"/>
  <c r="AZ168" i="19"/>
  <c r="BL168" i="19" s="1"/>
  <c r="AY168" i="19"/>
  <c r="AO168" i="19"/>
  <c r="AN168" i="19"/>
  <c r="AM168" i="19"/>
  <c r="AL168" i="19"/>
  <c r="AK168" i="19"/>
  <c r="BZ167" i="19"/>
  <c r="BY167" i="19"/>
  <c r="BJ167" i="19"/>
  <c r="BV167" i="19" s="1"/>
  <c r="BI167" i="19"/>
  <c r="BH167" i="19"/>
  <c r="BG167" i="19"/>
  <c r="BF167" i="19"/>
  <c r="BE167" i="19"/>
  <c r="BD167" i="19"/>
  <c r="BP167" i="19" s="1"/>
  <c r="BC167" i="19"/>
  <c r="BB167" i="19"/>
  <c r="BA167" i="19"/>
  <c r="AZ167" i="19"/>
  <c r="BL167" i="19" s="1"/>
  <c r="AY167" i="19"/>
  <c r="AO167" i="19"/>
  <c r="AN167" i="19"/>
  <c r="AM167" i="19"/>
  <c r="AL167" i="19"/>
  <c r="AK167" i="19"/>
  <c r="BZ166" i="19"/>
  <c r="BY166" i="19"/>
  <c r="CB166" i="19" s="1"/>
  <c r="BX166" i="19"/>
  <c r="BJ166" i="19"/>
  <c r="BV166" i="19" s="1"/>
  <c r="BI166" i="19"/>
  <c r="BU166" i="19" s="1"/>
  <c r="BH166" i="19"/>
  <c r="BT166" i="19" s="1"/>
  <c r="BG166" i="19"/>
  <c r="BS166" i="19" s="1"/>
  <c r="BF166" i="19"/>
  <c r="BR166" i="19" s="1"/>
  <c r="BE166" i="19"/>
  <c r="BQ166" i="19" s="1"/>
  <c r="BD166" i="19"/>
  <c r="BP166" i="19" s="1"/>
  <c r="BC166" i="19"/>
  <c r="BO166" i="19" s="1"/>
  <c r="BB166" i="19"/>
  <c r="BN166" i="19" s="1"/>
  <c r="BA166" i="19"/>
  <c r="BM166" i="19" s="1"/>
  <c r="AZ166" i="19"/>
  <c r="BL166" i="19" s="1"/>
  <c r="AY166" i="19"/>
  <c r="BK166" i="19" s="1"/>
  <c r="BW166" i="19" s="1"/>
  <c r="AO166" i="19"/>
  <c r="AN166" i="19"/>
  <c r="AM166" i="19"/>
  <c r="AL166" i="19"/>
  <c r="AK166" i="19"/>
  <c r="AO165" i="19"/>
  <c r="AN165" i="19"/>
  <c r="AM165" i="19"/>
  <c r="AL165" i="19"/>
  <c r="AK165" i="19"/>
  <c r="AO164" i="19"/>
  <c r="AN164" i="19"/>
  <c r="AM164" i="19"/>
  <c r="AL164" i="19"/>
  <c r="AK164" i="19"/>
  <c r="BZ163" i="19"/>
  <c r="BY163" i="19"/>
  <c r="BJ163" i="19"/>
  <c r="BV163" i="19" s="1"/>
  <c r="BI163" i="19"/>
  <c r="BU163" i="19" s="1"/>
  <c r="BH163" i="19"/>
  <c r="BT163" i="19" s="1"/>
  <c r="BG163" i="19"/>
  <c r="BS163" i="19" s="1"/>
  <c r="BF163" i="19"/>
  <c r="BR163" i="19" s="1"/>
  <c r="BE163" i="19"/>
  <c r="BQ163" i="19" s="1"/>
  <c r="BX163" i="19" s="1"/>
  <c r="BD163" i="19"/>
  <c r="BP163" i="19" s="1"/>
  <c r="BC163" i="19"/>
  <c r="BO163" i="19" s="1"/>
  <c r="BB163" i="19"/>
  <c r="BN163" i="19" s="1"/>
  <c r="BA163" i="19"/>
  <c r="BM163" i="19" s="1"/>
  <c r="AZ163" i="19"/>
  <c r="BL163" i="19" s="1"/>
  <c r="AY163" i="19"/>
  <c r="BK163" i="19" s="1"/>
  <c r="BW163" i="19" s="1"/>
  <c r="AO163" i="19"/>
  <c r="AN163" i="19"/>
  <c r="AM163" i="19"/>
  <c r="AL163" i="19"/>
  <c r="AK163" i="19"/>
  <c r="AO162" i="19"/>
  <c r="AN162" i="19"/>
  <c r="AM162" i="19"/>
  <c r="AL162" i="19"/>
  <c r="AK162" i="19"/>
  <c r="BZ161" i="19"/>
  <c r="BY161" i="19"/>
  <c r="BJ161" i="19"/>
  <c r="BV161" i="19" s="1"/>
  <c r="BI161" i="19"/>
  <c r="BU161" i="19" s="1"/>
  <c r="BH161" i="19"/>
  <c r="BT161" i="19" s="1"/>
  <c r="BG161" i="19"/>
  <c r="BS161" i="19" s="1"/>
  <c r="BF161" i="19"/>
  <c r="BR161" i="19" s="1"/>
  <c r="BE161" i="19"/>
  <c r="BQ161" i="19" s="1"/>
  <c r="BX161" i="19" s="1"/>
  <c r="CB161" i="19" s="1"/>
  <c r="BD161" i="19"/>
  <c r="BP161" i="19" s="1"/>
  <c r="BC161" i="19"/>
  <c r="BO161" i="19" s="1"/>
  <c r="BB161" i="19"/>
  <c r="BN161" i="19" s="1"/>
  <c r="BA161" i="19"/>
  <c r="BM161" i="19" s="1"/>
  <c r="AZ161" i="19"/>
  <c r="BL161" i="19" s="1"/>
  <c r="AY161" i="19"/>
  <c r="BK161" i="19" s="1"/>
  <c r="BW161" i="19" s="1"/>
  <c r="CA161" i="19" s="1"/>
  <c r="AO161" i="19"/>
  <c r="AN161" i="19"/>
  <c r="AM161" i="19"/>
  <c r="AL161" i="19"/>
  <c r="AK161" i="19"/>
  <c r="BZ160" i="19"/>
  <c r="BY160" i="19"/>
  <c r="BJ160" i="19"/>
  <c r="BV160" i="19" s="1"/>
  <c r="BI160" i="19"/>
  <c r="BH160" i="19"/>
  <c r="BG160" i="19"/>
  <c r="BF160" i="19"/>
  <c r="BE160" i="19"/>
  <c r="BD160" i="19"/>
  <c r="BP160" i="19" s="1"/>
  <c r="BC160" i="19"/>
  <c r="BO160" i="19" s="1"/>
  <c r="BB160" i="19"/>
  <c r="BA160" i="19"/>
  <c r="AZ160" i="19"/>
  <c r="AY160" i="19"/>
  <c r="AO160" i="19"/>
  <c r="AN160" i="19"/>
  <c r="AM160" i="19"/>
  <c r="AL160" i="19"/>
  <c r="AK160" i="19"/>
  <c r="BZ159" i="19"/>
  <c r="BY159" i="19"/>
  <c r="BJ159" i="19"/>
  <c r="BV159" i="19" s="1"/>
  <c r="BI159" i="19"/>
  <c r="BH159" i="19"/>
  <c r="BG159" i="19"/>
  <c r="BF159" i="19"/>
  <c r="BE159" i="19"/>
  <c r="BD159" i="19"/>
  <c r="BP159" i="19" s="1"/>
  <c r="BC159" i="19"/>
  <c r="BO159" i="19" s="1"/>
  <c r="BB159" i="19"/>
  <c r="BA159" i="19"/>
  <c r="AZ159" i="19"/>
  <c r="AY159" i="19"/>
  <c r="AO159" i="19"/>
  <c r="AN159" i="19"/>
  <c r="AM159" i="19"/>
  <c r="AL159" i="19"/>
  <c r="AK159" i="19"/>
  <c r="AO158" i="19"/>
  <c r="AN158" i="19"/>
  <c r="AM158" i="19"/>
  <c r="AL158" i="19"/>
  <c r="AK158" i="19"/>
  <c r="BC157" i="19"/>
  <c r="BO157" i="19" s="1"/>
  <c r="BA157" i="19"/>
  <c r="BM157" i="19" s="1"/>
  <c r="AY157" i="19"/>
  <c r="BK157" i="19" s="1"/>
  <c r="AO157" i="19"/>
  <c r="AN157" i="19"/>
  <c r="AM157" i="19"/>
  <c r="AL157" i="19"/>
  <c r="AK157" i="19"/>
  <c r="BZ156" i="19"/>
  <c r="BY156" i="19"/>
  <c r="BJ156" i="19"/>
  <c r="BV156" i="19" s="1"/>
  <c r="BI156" i="19"/>
  <c r="BH156" i="19"/>
  <c r="BG156" i="19"/>
  <c r="BF156" i="19"/>
  <c r="BE156" i="19"/>
  <c r="BD156" i="19"/>
  <c r="BP156" i="19" s="1"/>
  <c r="BC156" i="19"/>
  <c r="BB156" i="19"/>
  <c r="BA156" i="19"/>
  <c r="AZ156" i="19"/>
  <c r="BL156" i="19" s="1"/>
  <c r="AY156" i="19"/>
  <c r="AO156" i="19"/>
  <c r="AN156" i="19"/>
  <c r="AM156" i="19"/>
  <c r="AL156" i="19"/>
  <c r="AK156" i="19"/>
  <c r="BZ155" i="19"/>
  <c r="BY155" i="19"/>
  <c r="CB155" i="19" s="1"/>
  <c r="BX155" i="19"/>
  <c r="BJ155" i="19"/>
  <c r="BV155" i="19" s="1"/>
  <c r="BI155" i="19"/>
  <c r="BU155" i="19" s="1"/>
  <c r="BH155" i="19"/>
  <c r="BT155" i="19" s="1"/>
  <c r="BG155" i="19"/>
  <c r="BS155" i="19" s="1"/>
  <c r="BF155" i="19"/>
  <c r="BR155" i="19" s="1"/>
  <c r="BE155" i="19"/>
  <c r="BQ155" i="19" s="1"/>
  <c r="BD155" i="19"/>
  <c r="BP155" i="19" s="1"/>
  <c r="BC155" i="19"/>
  <c r="BO155" i="19" s="1"/>
  <c r="BB155" i="19"/>
  <c r="BN155" i="19" s="1"/>
  <c r="BA155" i="19"/>
  <c r="BM155" i="19" s="1"/>
  <c r="AZ155" i="19"/>
  <c r="BL155" i="19" s="1"/>
  <c r="AY155" i="19"/>
  <c r="BK155" i="19" s="1"/>
  <c r="BW155" i="19" s="1"/>
  <c r="AO155" i="19"/>
  <c r="AN155" i="19"/>
  <c r="AM155" i="19"/>
  <c r="AL155" i="19"/>
  <c r="AK155" i="19"/>
  <c r="BZ154" i="19"/>
  <c r="BY154" i="19"/>
  <c r="BJ154" i="19"/>
  <c r="BV154" i="19" s="1"/>
  <c r="BI154" i="19"/>
  <c r="BU154" i="19" s="1"/>
  <c r="BH154" i="19"/>
  <c r="BT154" i="19" s="1"/>
  <c r="BG154" i="19"/>
  <c r="BF154" i="19"/>
  <c r="BE154" i="19"/>
  <c r="BD154" i="19"/>
  <c r="BP154" i="19" s="1"/>
  <c r="BC154" i="19"/>
  <c r="BO154" i="19" s="1"/>
  <c r="BB154" i="19"/>
  <c r="BN154" i="19" s="1"/>
  <c r="BA154" i="19"/>
  <c r="BM154" i="19" s="1"/>
  <c r="AZ154" i="19"/>
  <c r="BL154" i="19" s="1"/>
  <c r="AY154" i="19"/>
  <c r="AO154" i="19"/>
  <c r="AN154" i="19"/>
  <c r="AM154" i="19"/>
  <c r="AL154" i="19"/>
  <c r="AK154" i="19"/>
  <c r="BZ153" i="19"/>
  <c r="BY153" i="19"/>
  <c r="BJ153" i="19"/>
  <c r="BV153" i="19" s="1"/>
  <c r="BI153" i="19"/>
  <c r="BH153" i="19"/>
  <c r="BG153" i="19"/>
  <c r="BF153" i="19"/>
  <c r="BE153" i="19"/>
  <c r="BD153" i="19"/>
  <c r="BP153" i="19" s="1"/>
  <c r="BC153" i="19"/>
  <c r="BB153" i="19"/>
  <c r="BA153" i="19"/>
  <c r="AZ153" i="19"/>
  <c r="BL153" i="19" s="1"/>
  <c r="AY153" i="19"/>
  <c r="AO153" i="19"/>
  <c r="AN153" i="19"/>
  <c r="AM153" i="19"/>
  <c r="AL153" i="19"/>
  <c r="AK153" i="19"/>
  <c r="BZ152" i="19"/>
  <c r="BY152" i="19"/>
  <c r="BJ152" i="19"/>
  <c r="BV152" i="19" s="1"/>
  <c r="BI152" i="19"/>
  <c r="BU152" i="19" s="1"/>
  <c r="BH152" i="19"/>
  <c r="BT152" i="19" s="1"/>
  <c r="BG152" i="19"/>
  <c r="BS152" i="19" s="1"/>
  <c r="BF152" i="19"/>
  <c r="BE152" i="19"/>
  <c r="BD152" i="19"/>
  <c r="BP152" i="19" s="1"/>
  <c r="BC152" i="19"/>
  <c r="BO152" i="19" s="1"/>
  <c r="BB152" i="19"/>
  <c r="BN152" i="19" s="1"/>
  <c r="BA152" i="19"/>
  <c r="BM152" i="19" s="1"/>
  <c r="AZ152" i="19"/>
  <c r="BL152" i="19" s="1"/>
  <c r="AY152" i="19"/>
  <c r="AO152" i="19"/>
  <c r="AN152" i="19"/>
  <c r="AM152" i="19"/>
  <c r="AL152" i="19"/>
  <c r="AK152" i="19"/>
  <c r="BZ151" i="19"/>
  <c r="BY151" i="19"/>
  <c r="BJ151" i="19"/>
  <c r="BV151" i="19" s="1"/>
  <c r="BI151" i="19"/>
  <c r="BH151" i="19"/>
  <c r="BG151" i="19"/>
  <c r="BF151" i="19"/>
  <c r="BE151" i="19"/>
  <c r="BD151" i="19"/>
  <c r="BP151" i="19" s="1"/>
  <c r="BC151" i="19"/>
  <c r="BB151" i="19"/>
  <c r="BA151" i="19"/>
  <c r="AZ151" i="19"/>
  <c r="BL151" i="19" s="1"/>
  <c r="AY151" i="19"/>
  <c r="AO151" i="19"/>
  <c r="AN151" i="19"/>
  <c r="AM151" i="19"/>
  <c r="AL151" i="19"/>
  <c r="AK151" i="19"/>
  <c r="BC150" i="19"/>
  <c r="AO150" i="19"/>
  <c r="AN150" i="19"/>
  <c r="AM150" i="19"/>
  <c r="AL150" i="19"/>
  <c r="AK150" i="19"/>
  <c r="BD149" i="19"/>
  <c r="AZ149" i="19"/>
  <c r="AO149" i="19"/>
  <c r="AN149" i="19"/>
  <c r="AM149" i="19"/>
  <c r="AL149" i="19"/>
  <c r="AK149" i="19"/>
  <c r="AO148" i="19"/>
  <c r="AN148" i="19"/>
  <c r="AM148" i="19"/>
  <c r="AL148" i="19"/>
  <c r="AK148" i="19"/>
  <c r="BZ147" i="19"/>
  <c r="BY147" i="19"/>
  <c r="BJ147" i="19"/>
  <c r="BV147" i="19" s="1"/>
  <c r="BI147" i="19"/>
  <c r="BH147" i="19"/>
  <c r="BG147" i="19"/>
  <c r="BF147" i="19"/>
  <c r="BR147" i="19" s="1"/>
  <c r="BE147" i="19"/>
  <c r="BD147" i="19"/>
  <c r="BP147" i="19" s="1"/>
  <c r="BC147" i="19"/>
  <c r="BB147" i="19"/>
  <c r="BA147" i="19"/>
  <c r="AZ147" i="19"/>
  <c r="AY147" i="19"/>
  <c r="AO147" i="19"/>
  <c r="AN147" i="19"/>
  <c r="AM147" i="19"/>
  <c r="AL147" i="19"/>
  <c r="AK147" i="19"/>
  <c r="BZ146" i="19"/>
  <c r="BY146" i="19"/>
  <c r="BJ146" i="19"/>
  <c r="BV146" i="19" s="1"/>
  <c r="BI146" i="19"/>
  <c r="BH146" i="19"/>
  <c r="BT146" i="19" s="1"/>
  <c r="BG146" i="19"/>
  <c r="BF146" i="19"/>
  <c r="BR146" i="19" s="1"/>
  <c r="BE146" i="19"/>
  <c r="BD146" i="19"/>
  <c r="BP146" i="19" s="1"/>
  <c r="BC146" i="19"/>
  <c r="BB146" i="19"/>
  <c r="BA146" i="19"/>
  <c r="BM146" i="19" s="1"/>
  <c r="AZ146" i="19"/>
  <c r="BL146" i="19" s="1"/>
  <c r="AY146" i="19"/>
  <c r="AO146" i="19"/>
  <c r="AN146" i="19"/>
  <c r="AM146" i="19"/>
  <c r="AL146" i="19"/>
  <c r="AK146" i="19"/>
  <c r="BZ145" i="19"/>
  <c r="BY145" i="19"/>
  <c r="BJ145" i="19"/>
  <c r="BV145" i="19" s="1"/>
  <c r="BI145" i="19"/>
  <c r="BH145" i="19"/>
  <c r="BG145" i="19"/>
  <c r="BF145" i="19"/>
  <c r="BR145" i="19" s="1"/>
  <c r="BE145" i="19"/>
  <c r="BD145" i="19"/>
  <c r="BP145" i="19" s="1"/>
  <c r="BC145" i="19"/>
  <c r="BB145" i="19"/>
  <c r="BA145" i="19"/>
  <c r="AZ145" i="19"/>
  <c r="AY145" i="19"/>
  <c r="AO145" i="19"/>
  <c r="AN145" i="19"/>
  <c r="AM145" i="19"/>
  <c r="AL145" i="19"/>
  <c r="AK145" i="19"/>
  <c r="BZ144" i="19"/>
  <c r="BY144" i="19"/>
  <c r="BJ144" i="19"/>
  <c r="BV144" i="19" s="1"/>
  <c r="BI144" i="19"/>
  <c r="BH144" i="19"/>
  <c r="BG144" i="19"/>
  <c r="BF144" i="19"/>
  <c r="BR144" i="19" s="1"/>
  <c r="BE144" i="19"/>
  <c r="BD144" i="19"/>
  <c r="BP144" i="19" s="1"/>
  <c r="BC144" i="19"/>
  <c r="BB144" i="19"/>
  <c r="BA144" i="19"/>
  <c r="AZ144" i="19"/>
  <c r="AY144" i="19"/>
  <c r="AO144" i="19"/>
  <c r="AN144" i="19"/>
  <c r="AM144" i="19"/>
  <c r="AL144" i="19"/>
  <c r="AK144" i="19"/>
  <c r="BZ143" i="19"/>
  <c r="BY143" i="19"/>
  <c r="BJ143" i="19"/>
  <c r="BV143" i="19" s="1"/>
  <c r="BI143" i="19"/>
  <c r="BH143" i="19"/>
  <c r="BG143" i="19"/>
  <c r="BF143" i="19"/>
  <c r="BR143" i="19" s="1"/>
  <c r="BE143" i="19"/>
  <c r="BD143" i="19"/>
  <c r="BP143" i="19" s="1"/>
  <c r="BC143" i="19"/>
  <c r="BO143" i="19" s="1"/>
  <c r="BB143" i="19"/>
  <c r="BA143" i="19"/>
  <c r="BM143" i="19" s="1"/>
  <c r="AZ143" i="19"/>
  <c r="AY143" i="19"/>
  <c r="AO143" i="19"/>
  <c r="AN143" i="19"/>
  <c r="AM143" i="19"/>
  <c r="AL143" i="19"/>
  <c r="AK143" i="19"/>
  <c r="BZ142" i="19"/>
  <c r="BY142" i="19"/>
  <c r="BJ142" i="19"/>
  <c r="BV142" i="19" s="1"/>
  <c r="BI142" i="19"/>
  <c r="BH142" i="19"/>
  <c r="BG142" i="19"/>
  <c r="BF142" i="19"/>
  <c r="BR142" i="19" s="1"/>
  <c r="BE142" i="19"/>
  <c r="BD142" i="19"/>
  <c r="BP142" i="19" s="1"/>
  <c r="BC142" i="19"/>
  <c r="BB142" i="19"/>
  <c r="BA142" i="19"/>
  <c r="AZ142" i="19"/>
  <c r="AY142" i="19"/>
  <c r="AO142" i="19"/>
  <c r="AN142" i="19"/>
  <c r="AM142" i="19"/>
  <c r="AL142" i="19"/>
  <c r="AK142" i="19"/>
  <c r="BD141" i="19"/>
  <c r="BP141" i="19" s="1"/>
  <c r="AO141" i="19"/>
  <c r="AN141" i="19"/>
  <c r="AM141" i="19"/>
  <c r="AL141" i="19"/>
  <c r="AK141" i="19"/>
  <c r="BZ140" i="19"/>
  <c r="BY140" i="19"/>
  <c r="BJ140" i="19"/>
  <c r="BV140" i="19" s="1"/>
  <c r="BI140" i="19"/>
  <c r="BH140" i="19"/>
  <c r="BG140" i="19"/>
  <c r="BF140" i="19"/>
  <c r="BE140" i="19"/>
  <c r="BD140" i="19"/>
  <c r="BP140" i="19" s="1"/>
  <c r="BC140" i="19"/>
  <c r="BB140" i="19"/>
  <c r="BA140" i="19"/>
  <c r="AZ140" i="19"/>
  <c r="BL140" i="19" s="1"/>
  <c r="AY140" i="19"/>
  <c r="AO140" i="19"/>
  <c r="AN140" i="19"/>
  <c r="AM140" i="19"/>
  <c r="AL140" i="19"/>
  <c r="AK140" i="19"/>
  <c r="BZ139" i="19"/>
  <c r="BY139" i="19"/>
  <c r="CB139" i="19" s="1"/>
  <c r="BX139" i="19"/>
  <c r="BJ139" i="19"/>
  <c r="BV139" i="19" s="1"/>
  <c r="BI139" i="19"/>
  <c r="BU139" i="19" s="1"/>
  <c r="BH139" i="19"/>
  <c r="BT139" i="19" s="1"/>
  <c r="BG139" i="19"/>
  <c r="BS139" i="19" s="1"/>
  <c r="BF139" i="19"/>
  <c r="BR139" i="19" s="1"/>
  <c r="BE139" i="19"/>
  <c r="BQ139" i="19" s="1"/>
  <c r="BD139" i="19"/>
  <c r="BP139" i="19" s="1"/>
  <c r="BC139" i="19"/>
  <c r="BB139" i="19"/>
  <c r="BN139" i="19" s="1"/>
  <c r="BA139" i="19"/>
  <c r="BM139" i="19" s="1"/>
  <c r="AZ139" i="19"/>
  <c r="BL139" i="19" s="1"/>
  <c r="AY139" i="19"/>
  <c r="BK139" i="19" s="1"/>
  <c r="AO139" i="19"/>
  <c r="AN139" i="19"/>
  <c r="AM139" i="19"/>
  <c r="AL139" i="19"/>
  <c r="AK139" i="19"/>
  <c r="BZ138" i="19"/>
  <c r="BY138" i="19"/>
  <c r="BJ138" i="19"/>
  <c r="BV138" i="19" s="1"/>
  <c r="BI138" i="19"/>
  <c r="BH138" i="19"/>
  <c r="BG138" i="19"/>
  <c r="BF138" i="19"/>
  <c r="BE138" i="19"/>
  <c r="BD138" i="19"/>
  <c r="BP138" i="19" s="1"/>
  <c r="BC138" i="19"/>
  <c r="BB138" i="19"/>
  <c r="BA138" i="19"/>
  <c r="AZ138" i="19"/>
  <c r="BL138" i="19" s="1"/>
  <c r="AY138" i="19"/>
  <c r="AO138" i="19"/>
  <c r="AN138" i="19"/>
  <c r="AM138" i="19"/>
  <c r="AL138" i="19"/>
  <c r="AK138" i="19"/>
  <c r="BZ137" i="19"/>
  <c r="BY137" i="19"/>
  <c r="BJ137" i="19"/>
  <c r="BV137" i="19" s="1"/>
  <c r="BI137" i="19"/>
  <c r="BH137" i="19"/>
  <c r="BG137" i="19"/>
  <c r="BF137" i="19"/>
  <c r="BE137" i="19"/>
  <c r="BD137" i="19"/>
  <c r="BP137" i="19" s="1"/>
  <c r="BC137" i="19"/>
  <c r="BB137" i="19"/>
  <c r="BA137" i="19"/>
  <c r="AZ137" i="19"/>
  <c r="BL137" i="19" s="1"/>
  <c r="AY137" i="19"/>
  <c r="AO137" i="19"/>
  <c r="AN137" i="19"/>
  <c r="AM137" i="19"/>
  <c r="AL137" i="19"/>
  <c r="AK137" i="19"/>
  <c r="BQ136" i="19"/>
  <c r="BK136" i="19"/>
  <c r="BZ129" i="19"/>
  <c r="BY129" i="19"/>
  <c r="BJ129" i="19"/>
  <c r="BV129" i="19" s="1"/>
  <c r="BI129" i="19"/>
  <c r="BU129" i="19" s="1"/>
  <c r="BH129" i="19"/>
  <c r="BG129" i="19"/>
  <c r="BS129" i="19" s="1"/>
  <c r="BF129" i="19"/>
  <c r="BR129" i="19" s="1"/>
  <c r="BE129" i="19"/>
  <c r="BQ129" i="19" s="1"/>
  <c r="BD129" i="19"/>
  <c r="BP129" i="19" s="1"/>
  <c r="BC129" i="19"/>
  <c r="BO129" i="19" s="1"/>
  <c r="BB129" i="19"/>
  <c r="BN129" i="19" s="1"/>
  <c r="BA129" i="19"/>
  <c r="BM129" i="19" s="1"/>
  <c r="AZ129" i="19"/>
  <c r="BL129" i="19" s="1"/>
  <c r="AY129" i="19"/>
  <c r="BK129" i="19" s="1"/>
  <c r="BW129" i="19" s="1"/>
  <c r="AP129" i="19"/>
  <c r="AO129" i="19"/>
  <c r="AN129" i="19"/>
  <c r="AM129" i="19"/>
  <c r="AL129" i="19"/>
  <c r="AK129" i="19"/>
  <c r="Q129" i="19"/>
  <c r="P129" i="19"/>
  <c r="O129" i="19"/>
  <c r="N129" i="19"/>
  <c r="M129" i="19"/>
  <c r="L129" i="19"/>
  <c r="BZ128" i="19"/>
  <c r="BY128" i="19"/>
  <c r="BJ128" i="19"/>
  <c r="BV128" i="19" s="1"/>
  <c r="BI128" i="19"/>
  <c r="BU128" i="19" s="1"/>
  <c r="BH128" i="19"/>
  <c r="BG128" i="19"/>
  <c r="BF128" i="19"/>
  <c r="BR128" i="19" s="1"/>
  <c r="BE128" i="19"/>
  <c r="BD128" i="19"/>
  <c r="BP128" i="19" s="1"/>
  <c r="BC128" i="19"/>
  <c r="BO128" i="19" s="1"/>
  <c r="BB128" i="19"/>
  <c r="BN128" i="19" s="1"/>
  <c r="BA128" i="19"/>
  <c r="AZ128" i="19"/>
  <c r="AY128" i="19"/>
  <c r="BK128" i="19" s="1"/>
  <c r="AP128" i="19"/>
  <c r="AO128" i="19"/>
  <c r="AN128" i="19"/>
  <c r="AM128" i="19"/>
  <c r="AL128" i="19"/>
  <c r="AK128" i="19"/>
  <c r="Q128" i="19"/>
  <c r="P128" i="19"/>
  <c r="O128" i="19"/>
  <c r="N128" i="19"/>
  <c r="M128" i="19"/>
  <c r="L128" i="19"/>
  <c r="BZ127" i="19"/>
  <c r="BY127" i="19"/>
  <c r="BJ127" i="19"/>
  <c r="BV127" i="19" s="1"/>
  <c r="BI127" i="19"/>
  <c r="BU127" i="19" s="1"/>
  <c r="BH127" i="19"/>
  <c r="BG127" i="19"/>
  <c r="BF127" i="19"/>
  <c r="BR127" i="19" s="1"/>
  <c r="BE127" i="19"/>
  <c r="BQ127" i="19" s="1"/>
  <c r="BD127" i="19"/>
  <c r="BP127" i="19" s="1"/>
  <c r="BC127" i="19"/>
  <c r="BO127" i="19" s="1"/>
  <c r="BB127" i="19"/>
  <c r="BN127" i="19" s="1"/>
  <c r="BA127" i="19"/>
  <c r="AZ127" i="19"/>
  <c r="AY127" i="19"/>
  <c r="AP127" i="19"/>
  <c r="AO127" i="19"/>
  <c r="AN127" i="19"/>
  <c r="AM127" i="19"/>
  <c r="AL127" i="19"/>
  <c r="AK127" i="19"/>
  <c r="Q127" i="19"/>
  <c r="P127" i="19"/>
  <c r="O127" i="19"/>
  <c r="N127" i="19"/>
  <c r="M127" i="19"/>
  <c r="L127" i="19"/>
  <c r="BZ126" i="19"/>
  <c r="BY126" i="19"/>
  <c r="BJ126" i="19"/>
  <c r="BV126" i="19" s="1"/>
  <c r="BI126" i="19"/>
  <c r="BU126" i="19" s="1"/>
  <c r="BH126" i="19"/>
  <c r="BG126" i="19"/>
  <c r="BS126" i="19" s="1"/>
  <c r="BF126" i="19"/>
  <c r="BR126" i="19" s="1"/>
  <c r="BE126" i="19"/>
  <c r="BQ126" i="19" s="1"/>
  <c r="BD126" i="19"/>
  <c r="BP126" i="19" s="1"/>
  <c r="BC126" i="19"/>
  <c r="BO126" i="19" s="1"/>
  <c r="BB126" i="19"/>
  <c r="BN126" i="19" s="1"/>
  <c r="BA126" i="19"/>
  <c r="BM126" i="19" s="1"/>
  <c r="AZ126" i="19"/>
  <c r="BL126" i="19" s="1"/>
  <c r="AY126" i="19"/>
  <c r="BK126" i="19" s="1"/>
  <c r="BW126" i="19" s="1"/>
  <c r="AP126" i="19"/>
  <c r="AO126" i="19"/>
  <c r="AN126" i="19"/>
  <c r="AM126" i="19"/>
  <c r="AL126" i="19"/>
  <c r="AK126" i="19"/>
  <c r="Q126" i="19"/>
  <c r="P126" i="19"/>
  <c r="O126" i="19"/>
  <c r="N126" i="19"/>
  <c r="M126" i="19"/>
  <c r="L126" i="19"/>
  <c r="BZ125" i="19"/>
  <c r="BY125" i="19"/>
  <c r="BJ125" i="19"/>
  <c r="BV125" i="19" s="1"/>
  <c r="BI125" i="19"/>
  <c r="BU125" i="19" s="1"/>
  <c r="BH125" i="19"/>
  <c r="BT125" i="19" s="1"/>
  <c r="BG125" i="19"/>
  <c r="BS125" i="19" s="1"/>
  <c r="BF125" i="19"/>
  <c r="BR125" i="19" s="1"/>
  <c r="BE125" i="19"/>
  <c r="BQ125" i="19" s="1"/>
  <c r="BX125" i="19" s="1"/>
  <c r="BD125" i="19"/>
  <c r="BP125" i="19" s="1"/>
  <c r="BC125" i="19"/>
  <c r="BO125" i="19" s="1"/>
  <c r="BB125" i="19"/>
  <c r="BN125" i="19" s="1"/>
  <c r="BA125" i="19"/>
  <c r="BM125" i="19" s="1"/>
  <c r="AZ125" i="19"/>
  <c r="BL125" i="19" s="1"/>
  <c r="AY125" i="19"/>
  <c r="BK125" i="19" s="1"/>
  <c r="BW125" i="19" s="1"/>
  <c r="AP125" i="19"/>
  <c r="AO125" i="19"/>
  <c r="AN125" i="19"/>
  <c r="AM125" i="19"/>
  <c r="AL125" i="19"/>
  <c r="AK125" i="19"/>
  <c r="Q125" i="19"/>
  <c r="P125" i="19"/>
  <c r="O125" i="19"/>
  <c r="N125" i="19"/>
  <c r="M125" i="19"/>
  <c r="L125" i="19"/>
  <c r="BZ124" i="19"/>
  <c r="BY124" i="19"/>
  <c r="BJ124" i="19"/>
  <c r="BV124" i="19" s="1"/>
  <c r="BI124" i="19"/>
  <c r="BH124" i="19"/>
  <c r="BG124" i="19"/>
  <c r="BF124" i="19"/>
  <c r="BR124" i="19" s="1"/>
  <c r="BE124" i="19"/>
  <c r="BD124" i="19"/>
  <c r="BP124" i="19" s="1"/>
  <c r="BC124" i="19"/>
  <c r="BO124" i="19" s="1"/>
  <c r="BB124" i="19"/>
  <c r="BN124" i="19" s="1"/>
  <c r="BA124" i="19"/>
  <c r="AZ124" i="19"/>
  <c r="AY124" i="19"/>
  <c r="AP124" i="19"/>
  <c r="AO124" i="19"/>
  <c r="AN124" i="19"/>
  <c r="AM124" i="19"/>
  <c r="AL124" i="19"/>
  <c r="AK124" i="19"/>
  <c r="Q124" i="19"/>
  <c r="P124" i="19"/>
  <c r="O124" i="19"/>
  <c r="N124" i="19"/>
  <c r="M124" i="19"/>
  <c r="L124" i="19"/>
  <c r="BZ123" i="19"/>
  <c r="BY123" i="19"/>
  <c r="BJ123" i="19"/>
  <c r="BV123" i="19" s="1"/>
  <c r="BI123" i="19"/>
  <c r="BU123" i="19" s="1"/>
  <c r="BH123" i="19"/>
  <c r="BG123" i="19"/>
  <c r="BS123" i="19" s="1"/>
  <c r="BF123" i="19"/>
  <c r="BR123" i="19" s="1"/>
  <c r="BE123" i="19"/>
  <c r="BQ123" i="19" s="1"/>
  <c r="BD123" i="19"/>
  <c r="BP123" i="19" s="1"/>
  <c r="BC123" i="19"/>
  <c r="BO123" i="19" s="1"/>
  <c r="BB123" i="19"/>
  <c r="BN123" i="19" s="1"/>
  <c r="BA123" i="19"/>
  <c r="BM123" i="19" s="1"/>
  <c r="AZ123" i="19"/>
  <c r="BL123" i="19" s="1"/>
  <c r="AY123" i="19"/>
  <c r="BK123" i="19" s="1"/>
  <c r="BW123" i="19" s="1"/>
  <c r="CA123" i="19" s="1"/>
  <c r="AP123" i="19"/>
  <c r="AO123" i="19"/>
  <c r="AN123" i="19"/>
  <c r="AM123" i="19"/>
  <c r="AL123" i="19"/>
  <c r="AK123" i="19"/>
  <c r="Q123" i="19"/>
  <c r="P123" i="19"/>
  <c r="O123" i="19"/>
  <c r="N123" i="19"/>
  <c r="M123" i="19"/>
  <c r="L123" i="19"/>
  <c r="BZ122" i="19"/>
  <c r="BY122" i="19"/>
  <c r="BJ122" i="19"/>
  <c r="BV122" i="19" s="1"/>
  <c r="BI122" i="19"/>
  <c r="BU122" i="19" s="1"/>
  <c r="BH122" i="19"/>
  <c r="BG122" i="19"/>
  <c r="BS122" i="19" s="1"/>
  <c r="BF122" i="19"/>
  <c r="BR122" i="19" s="1"/>
  <c r="BE122" i="19"/>
  <c r="BQ122" i="19" s="1"/>
  <c r="BD122" i="19"/>
  <c r="BP122" i="19" s="1"/>
  <c r="BC122" i="19"/>
  <c r="BO122" i="19" s="1"/>
  <c r="BB122" i="19"/>
  <c r="BN122" i="19" s="1"/>
  <c r="BA122" i="19"/>
  <c r="BM122" i="19" s="1"/>
  <c r="AZ122" i="19"/>
  <c r="BL122" i="19" s="1"/>
  <c r="AY122" i="19"/>
  <c r="BK122" i="19" s="1"/>
  <c r="BW122" i="19" s="1"/>
  <c r="AP122" i="19"/>
  <c r="AO122" i="19"/>
  <c r="AN122" i="19"/>
  <c r="AM122" i="19"/>
  <c r="AL122" i="19"/>
  <c r="AK122" i="19"/>
  <c r="Q122" i="19"/>
  <c r="P122" i="19"/>
  <c r="O122" i="19"/>
  <c r="N122" i="19"/>
  <c r="M122" i="19"/>
  <c r="L122" i="19"/>
  <c r="BZ121" i="19"/>
  <c r="BY121" i="19"/>
  <c r="BJ121" i="19"/>
  <c r="BV121" i="19" s="1"/>
  <c r="BI121" i="19"/>
  <c r="BU121" i="19" s="1"/>
  <c r="BH121" i="19"/>
  <c r="BG121" i="19"/>
  <c r="BF121" i="19"/>
  <c r="BR121" i="19" s="1"/>
  <c r="BE121" i="19"/>
  <c r="BQ121" i="19" s="1"/>
  <c r="BD121" i="19"/>
  <c r="BP121" i="19" s="1"/>
  <c r="BC121" i="19"/>
  <c r="BO121" i="19" s="1"/>
  <c r="BB121" i="19"/>
  <c r="BN121" i="19" s="1"/>
  <c r="BA121" i="19"/>
  <c r="AZ121" i="19"/>
  <c r="BL121" i="19" s="1"/>
  <c r="AY121" i="19"/>
  <c r="AP121" i="19"/>
  <c r="AO121" i="19"/>
  <c r="AN121" i="19"/>
  <c r="AM121" i="19"/>
  <c r="AL121" i="19"/>
  <c r="AK121" i="19"/>
  <c r="Q121" i="19"/>
  <c r="P121" i="19"/>
  <c r="O121" i="19"/>
  <c r="N121" i="19"/>
  <c r="M121" i="19"/>
  <c r="L121" i="19"/>
  <c r="BZ120" i="19"/>
  <c r="BY120" i="19"/>
  <c r="BJ120" i="19"/>
  <c r="BV120" i="19" s="1"/>
  <c r="BI120" i="19"/>
  <c r="BH120" i="19"/>
  <c r="BG120" i="19"/>
  <c r="BS120" i="19" s="1"/>
  <c r="BF120" i="19"/>
  <c r="BE120" i="19"/>
  <c r="BD120" i="19"/>
  <c r="BP120" i="19" s="1"/>
  <c r="BC120" i="19"/>
  <c r="BB120" i="19"/>
  <c r="BA120" i="19"/>
  <c r="AZ120" i="19"/>
  <c r="AY120" i="19"/>
  <c r="AP120" i="19"/>
  <c r="AO120" i="19"/>
  <c r="AN120" i="19"/>
  <c r="AM120" i="19"/>
  <c r="AL120" i="19"/>
  <c r="AK120" i="19"/>
  <c r="Q120" i="19"/>
  <c r="P120" i="19"/>
  <c r="O120" i="19"/>
  <c r="N120" i="19"/>
  <c r="M120" i="19"/>
  <c r="L120" i="19"/>
  <c r="BZ119" i="19"/>
  <c r="BY119" i="19"/>
  <c r="BJ119" i="19"/>
  <c r="BV119" i="19" s="1"/>
  <c r="BI119" i="19"/>
  <c r="BU119" i="19" s="1"/>
  <c r="BH119" i="19"/>
  <c r="BG119" i="19"/>
  <c r="BS119" i="19" s="1"/>
  <c r="BF119" i="19"/>
  <c r="BR119" i="19" s="1"/>
  <c r="BE119" i="19"/>
  <c r="BQ119" i="19" s="1"/>
  <c r="BD119" i="19"/>
  <c r="BP119" i="19" s="1"/>
  <c r="BC119" i="19"/>
  <c r="BO119" i="19" s="1"/>
  <c r="BB119" i="19"/>
  <c r="BN119" i="19" s="1"/>
  <c r="BA119" i="19"/>
  <c r="BM119" i="19" s="1"/>
  <c r="AZ119" i="19"/>
  <c r="BL119" i="19" s="1"/>
  <c r="AY119" i="19"/>
  <c r="BK119" i="19" s="1"/>
  <c r="BW119" i="19" s="1"/>
  <c r="AP119" i="19"/>
  <c r="AO119" i="19"/>
  <c r="AN119" i="19"/>
  <c r="AM119" i="19"/>
  <c r="AL119" i="19"/>
  <c r="AK119" i="19"/>
  <c r="Q119" i="19"/>
  <c r="P119" i="19"/>
  <c r="O119" i="19"/>
  <c r="N119" i="19"/>
  <c r="M119" i="19"/>
  <c r="L119" i="19"/>
  <c r="BZ118" i="19"/>
  <c r="BY118" i="19"/>
  <c r="BJ118" i="19"/>
  <c r="BV118" i="19" s="1"/>
  <c r="BI118" i="19"/>
  <c r="BU118" i="19" s="1"/>
  <c r="BH118" i="19"/>
  <c r="BG118" i="19"/>
  <c r="BS118" i="19" s="1"/>
  <c r="BF118" i="19"/>
  <c r="BR118" i="19" s="1"/>
  <c r="BE118" i="19"/>
  <c r="BQ118" i="19" s="1"/>
  <c r="BD118" i="19"/>
  <c r="BP118" i="19" s="1"/>
  <c r="BC118" i="19"/>
  <c r="BO118" i="19" s="1"/>
  <c r="BB118" i="19"/>
  <c r="BN118" i="19" s="1"/>
  <c r="BA118" i="19"/>
  <c r="BM118" i="19" s="1"/>
  <c r="AZ118" i="19"/>
  <c r="BL118" i="19" s="1"/>
  <c r="AY118" i="19"/>
  <c r="BK118" i="19" s="1"/>
  <c r="BW118" i="19" s="1"/>
  <c r="CA118" i="19" s="1"/>
  <c r="AP118" i="19"/>
  <c r="AO118" i="19"/>
  <c r="AN118" i="19"/>
  <c r="AM118" i="19"/>
  <c r="AL118" i="19"/>
  <c r="AK118" i="19"/>
  <c r="Q118" i="19"/>
  <c r="P118" i="19"/>
  <c r="O118" i="19"/>
  <c r="N118" i="19"/>
  <c r="M118" i="19"/>
  <c r="L118" i="19"/>
  <c r="BZ117" i="19"/>
  <c r="BY117" i="19"/>
  <c r="BJ117" i="19"/>
  <c r="BV117" i="19" s="1"/>
  <c r="BI117" i="19"/>
  <c r="BU117" i="19" s="1"/>
  <c r="BH117" i="19"/>
  <c r="BG117" i="19"/>
  <c r="BS117" i="19" s="1"/>
  <c r="BF117" i="19"/>
  <c r="BR117" i="19" s="1"/>
  <c r="BE117" i="19"/>
  <c r="BQ117" i="19" s="1"/>
  <c r="BD117" i="19"/>
  <c r="BP117" i="19" s="1"/>
  <c r="BC117" i="19"/>
  <c r="BO117" i="19" s="1"/>
  <c r="BB117" i="19"/>
  <c r="BN117" i="19" s="1"/>
  <c r="BA117" i="19"/>
  <c r="BM117" i="19" s="1"/>
  <c r="AZ117" i="19"/>
  <c r="BL117" i="19" s="1"/>
  <c r="AY117" i="19"/>
  <c r="BK117" i="19" s="1"/>
  <c r="BW117" i="19" s="1"/>
  <c r="AP117" i="19"/>
  <c r="AO117" i="19"/>
  <c r="AN117" i="19"/>
  <c r="AM117" i="19"/>
  <c r="AL117" i="19"/>
  <c r="AK117" i="19"/>
  <c r="Q117" i="19"/>
  <c r="P117" i="19"/>
  <c r="O117" i="19"/>
  <c r="N117" i="19"/>
  <c r="M117" i="19"/>
  <c r="L117" i="19"/>
  <c r="AP116" i="19"/>
  <c r="AO116" i="19"/>
  <c r="AN116" i="19"/>
  <c r="AM116" i="19"/>
  <c r="AL116" i="19"/>
  <c r="AK116" i="19"/>
  <c r="Q116" i="19"/>
  <c r="P116" i="19"/>
  <c r="O116" i="19"/>
  <c r="N116" i="19"/>
  <c r="M116" i="19"/>
  <c r="L116" i="19"/>
  <c r="BZ115" i="19"/>
  <c r="BY115" i="19"/>
  <c r="BJ115" i="19"/>
  <c r="BV115" i="19" s="1"/>
  <c r="BI115" i="19"/>
  <c r="BU115" i="19" s="1"/>
  <c r="BH115" i="19"/>
  <c r="BG115" i="19"/>
  <c r="BS115" i="19" s="1"/>
  <c r="BF115" i="19"/>
  <c r="BR115" i="19" s="1"/>
  <c r="BE115" i="19"/>
  <c r="BQ115" i="19" s="1"/>
  <c r="BD115" i="19"/>
  <c r="BP115" i="19" s="1"/>
  <c r="BC115" i="19"/>
  <c r="BO115" i="19" s="1"/>
  <c r="BB115" i="19"/>
  <c r="BN115" i="19" s="1"/>
  <c r="BA115" i="19"/>
  <c r="BM115" i="19" s="1"/>
  <c r="AZ115" i="19"/>
  <c r="BL115" i="19" s="1"/>
  <c r="AY115" i="19"/>
  <c r="BK115" i="19" s="1"/>
  <c r="BW115" i="19" s="1"/>
  <c r="AP115" i="19"/>
  <c r="AO115" i="19"/>
  <c r="AN115" i="19"/>
  <c r="AM115" i="19"/>
  <c r="AL115" i="19"/>
  <c r="AK115" i="19"/>
  <c r="Q115" i="19"/>
  <c r="P115" i="19"/>
  <c r="O115" i="19"/>
  <c r="N115" i="19"/>
  <c r="M115" i="19"/>
  <c r="L115" i="19"/>
  <c r="BZ114" i="19"/>
  <c r="BY114" i="19"/>
  <c r="BJ114" i="19"/>
  <c r="BV114" i="19" s="1"/>
  <c r="BI114" i="19"/>
  <c r="BH114" i="19"/>
  <c r="BG114" i="19"/>
  <c r="BF114" i="19"/>
  <c r="BE114" i="19"/>
  <c r="BD114" i="19"/>
  <c r="BP114" i="19" s="1"/>
  <c r="BC114" i="19"/>
  <c r="BB114" i="19"/>
  <c r="BA114" i="19"/>
  <c r="BM114" i="19" s="1"/>
  <c r="AZ114" i="19"/>
  <c r="AY114" i="19"/>
  <c r="AP114" i="19"/>
  <c r="AO114" i="19"/>
  <c r="AN114" i="19"/>
  <c r="AM114" i="19"/>
  <c r="AL114" i="19"/>
  <c r="AK114" i="19"/>
  <c r="Q114" i="19"/>
  <c r="P114" i="19"/>
  <c r="O114" i="19"/>
  <c r="N114" i="19"/>
  <c r="M114" i="19"/>
  <c r="L114" i="19"/>
  <c r="BZ113" i="19"/>
  <c r="BY113" i="19"/>
  <c r="CB113" i="19" s="1"/>
  <c r="BJ113" i="19"/>
  <c r="BV113" i="19" s="1"/>
  <c r="BI113" i="19"/>
  <c r="BU113" i="19" s="1"/>
  <c r="BH113" i="19"/>
  <c r="BT113" i="19" s="1"/>
  <c r="BG113" i="19"/>
  <c r="BS113" i="19" s="1"/>
  <c r="BF113" i="19"/>
  <c r="BR113" i="19" s="1"/>
  <c r="BE113" i="19"/>
  <c r="BQ113" i="19" s="1"/>
  <c r="BX113" i="19" s="1"/>
  <c r="BD113" i="19"/>
  <c r="BP113" i="19" s="1"/>
  <c r="BC113" i="19"/>
  <c r="BO113" i="19" s="1"/>
  <c r="BB113" i="19"/>
  <c r="BN113" i="19" s="1"/>
  <c r="BA113" i="19"/>
  <c r="BM113" i="19" s="1"/>
  <c r="AZ113" i="19"/>
  <c r="BL113" i="19" s="1"/>
  <c r="AY113" i="19"/>
  <c r="BK113" i="19" s="1"/>
  <c r="BW113" i="19" s="1"/>
  <c r="CA113" i="19" s="1"/>
  <c r="CC113" i="19" s="1"/>
  <c r="CD113" i="19" s="1"/>
  <c r="AP113" i="19"/>
  <c r="AO113" i="19"/>
  <c r="AN113" i="19"/>
  <c r="AM113" i="19"/>
  <c r="AL113" i="19"/>
  <c r="AK113" i="19"/>
  <c r="Q113" i="19"/>
  <c r="P113" i="19"/>
  <c r="O113" i="19"/>
  <c r="N113" i="19"/>
  <c r="M113" i="19"/>
  <c r="L113" i="19"/>
  <c r="BZ112" i="19"/>
  <c r="BY112" i="19"/>
  <c r="BJ112" i="19"/>
  <c r="BV112" i="19" s="1"/>
  <c r="BI112" i="19"/>
  <c r="BU112" i="19" s="1"/>
  <c r="BH112" i="19"/>
  <c r="BG112" i="19"/>
  <c r="BS112" i="19" s="1"/>
  <c r="BF112" i="19"/>
  <c r="BR112" i="19" s="1"/>
  <c r="BE112" i="19"/>
  <c r="BQ112" i="19" s="1"/>
  <c r="BD112" i="19"/>
  <c r="BP112" i="19" s="1"/>
  <c r="BC112" i="19"/>
  <c r="BO112" i="19" s="1"/>
  <c r="BB112" i="19"/>
  <c r="BN112" i="19" s="1"/>
  <c r="BA112" i="19"/>
  <c r="BM112" i="19" s="1"/>
  <c r="AZ112" i="19"/>
  <c r="BL112" i="19" s="1"/>
  <c r="AY112" i="19"/>
  <c r="BK112" i="19" s="1"/>
  <c r="BW112" i="19" s="1"/>
  <c r="CA112" i="19" s="1"/>
  <c r="AP112" i="19"/>
  <c r="AO112" i="19"/>
  <c r="AN112" i="19"/>
  <c r="AM112" i="19"/>
  <c r="AL112" i="19"/>
  <c r="AK112" i="19"/>
  <c r="Q112" i="19"/>
  <c r="P112" i="19"/>
  <c r="O112" i="19"/>
  <c r="N112" i="19"/>
  <c r="M112" i="19"/>
  <c r="L112" i="19"/>
  <c r="BZ111" i="19"/>
  <c r="BY111" i="19"/>
  <c r="BJ111" i="19"/>
  <c r="BV111" i="19" s="1"/>
  <c r="BI111" i="19"/>
  <c r="BH111" i="19"/>
  <c r="BG111" i="19"/>
  <c r="BF111" i="19"/>
  <c r="BE111" i="19"/>
  <c r="BQ111" i="19" s="1"/>
  <c r="BD111" i="19"/>
  <c r="BP111" i="19" s="1"/>
  <c r="BC111" i="19"/>
  <c r="BB111" i="19"/>
  <c r="BN111" i="19" s="1"/>
  <c r="BA111" i="19"/>
  <c r="BM111" i="19" s="1"/>
  <c r="AZ111" i="19"/>
  <c r="AY111" i="19"/>
  <c r="AP111" i="19"/>
  <c r="AO111" i="19"/>
  <c r="AN111" i="19"/>
  <c r="AM111" i="19"/>
  <c r="AL111" i="19"/>
  <c r="AK111" i="19"/>
  <c r="Q111" i="19"/>
  <c r="P111" i="19"/>
  <c r="O111" i="19"/>
  <c r="N111" i="19"/>
  <c r="M111" i="19"/>
  <c r="L111" i="19"/>
  <c r="BZ110" i="19"/>
  <c r="BY110" i="19"/>
  <c r="BJ110" i="19"/>
  <c r="BV110" i="19" s="1"/>
  <c r="BI110" i="19"/>
  <c r="BU110" i="19" s="1"/>
  <c r="BH110" i="19"/>
  <c r="BG110" i="19"/>
  <c r="BS110" i="19" s="1"/>
  <c r="BF110" i="19"/>
  <c r="BR110" i="19" s="1"/>
  <c r="BE110" i="19"/>
  <c r="BQ110" i="19" s="1"/>
  <c r="BD110" i="19"/>
  <c r="BP110" i="19" s="1"/>
  <c r="BC110" i="19"/>
  <c r="BO110" i="19" s="1"/>
  <c r="BB110" i="19"/>
  <c r="BN110" i="19" s="1"/>
  <c r="BA110" i="19"/>
  <c r="BM110" i="19" s="1"/>
  <c r="AZ110" i="19"/>
  <c r="BL110" i="19" s="1"/>
  <c r="AY110" i="19"/>
  <c r="BK110" i="19" s="1"/>
  <c r="BW110" i="19" s="1"/>
  <c r="AP110" i="19"/>
  <c r="AO110" i="19"/>
  <c r="AN110" i="19"/>
  <c r="AM110" i="19"/>
  <c r="AL110" i="19"/>
  <c r="AK110" i="19"/>
  <c r="Q110" i="19"/>
  <c r="P110" i="19"/>
  <c r="O110" i="19"/>
  <c r="N110" i="19"/>
  <c r="M110" i="19"/>
  <c r="L110" i="19"/>
  <c r="BB109" i="19"/>
  <c r="BN109" i="19" s="1"/>
  <c r="AP109" i="19"/>
  <c r="AO109" i="19"/>
  <c r="AN109" i="19"/>
  <c r="AM109" i="19"/>
  <c r="AL109" i="19"/>
  <c r="AK109" i="19"/>
  <c r="Q109" i="19"/>
  <c r="P109" i="19"/>
  <c r="O109" i="19"/>
  <c r="N109" i="19"/>
  <c r="M109" i="19"/>
  <c r="L109" i="19"/>
  <c r="BZ108" i="19"/>
  <c r="BY108" i="19"/>
  <c r="BJ108" i="19"/>
  <c r="BV108" i="19" s="1"/>
  <c r="BI108" i="19"/>
  <c r="BU108" i="19" s="1"/>
  <c r="BH108" i="19"/>
  <c r="BG108" i="19"/>
  <c r="BF108" i="19"/>
  <c r="BR108" i="19" s="1"/>
  <c r="BE108" i="19"/>
  <c r="BD108" i="19"/>
  <c r="BP108" i="19" s="1"/>
  <c r="BC108" i="19"/>
  <c r="BB108" i="19"/>
  <c r="BN108" i="19" s="1"/>
  <c r="BA108" i="19"/>
  <c r="BM108" i="19" s="1"/>
  <c r="AZ108" i="19"/>
  <c r="AY108" i="19"/>
  <c r="BK108" i="19" s="1"/>
  <c r="AP108" i="19"/>
  <c r="AO108" i="19"/>
  <c r="AN108" i="19"/>
  <c r="AM108" i="19"/>
  <c r="AL108" i="19"/>
  <c r="AK108" i="19"/>
  <c r="Q108" i="19"/>
  <c r="P108" i="19"/>
  <c r="O108" i="19"/>
  <c r="N108" i="19"/>
  <c r="M108" i="19"/>
  <c r="L108" i="19"/>
  <c r="BZ107" i="19"/>
  <c r="BY107" i="19"/>
  <c r="BJ107" i="19"/>
  <c r="BV107" i="19" s="1"/>
  <c r="BI107" i="19"/>
  <c r="BU107" i="19" s="1"/>
  <c r="BH107" i="19"/>
  <c r="BT107" i="19" s="1"/>
  <c r="BG107" i="19"/>
  <c r="BS107" i="19" s="1"/>
  <c r="BF107" i="19"/>
  <c r="BR107" i="19" s="1"/>
  <c r="BE107" i="19"/>
  <c r="BQ107" i="19" s="1"/>
  <c r="BX107" i="19" s="1"/>
  <c r="CB107" i="19" s="1"/>
  <c r="BD107" i="19"/>
  <c r="BP107" i="19" s="1"/>
  <c r="BC107" i="19"/>
  <c r="BO107" i="19" s="1"/>
  <c r="BB107" i="19"/>
  <c r="BN107" i="19" s="1"/>
  <c r="BA107" i="19"/>
  <c r="BM107" i="19" s="1"/>
  <c r="AZ107" i="19"/>
  <c r="BL107" i="19" s="1"/>
  <c r="AY107" i="19"/>
  <c r="BK107" i="19" s="1"/>
  <c r="BW107" i="19" s="1"/>
  <c r="CA107" i="19" s="1"/>
  <c r="AP107" i="19"/>
  <c r="AO107" i="19"/>
  <c r="AN107" i="19"/>
  <c r="AM107" i="19"/>
  <c r="AL107" i="19"/>
  <c r="AK107" i="19"/>
  <c r="Q107" i="19"/>
  <c r="P107" i="19"/>
  <c r="O107" i="19"/>
  <c r="N107" i="19"/>
  <c r="M107" i="19"/>
  <c r="L107" i="19"/>
  <c r="BZ106" i="19"/>
  <c r="BY106" i="19"/>
  <c r="BJ106" i="19"/>
  <c r="BV106" i="19" s="1"/>
  <c r="BI106" i="19"/>
  <c r="BU106" i="19" s="1"/>
  <c r="BH106" i="19"/>
  <c r="BG106" i="19"/>
  <c r="BS106" i="19" s="1"/>
  <c r="BF106" i="19"/>
  <c r="BR106" i="19" s="1"/>
  <c r="BE106" i="19"/>
  <c r="BQ106" i="19" s="1"/>
  <c r="BD106" i="19"/>
  <c r="BP106" i="19" s="1"/>
  <c r="BC106" i="19"/>
  <c r="BO106" i="19" s="1"/>
  <c r="BB106" i="19"/>
  <c r="BN106" i="19" s="1"/>
  <c r="BA106" i="19"/>
  <c r="BM106" i="19" s="1"/>
  <c r="AZ106" i="19"/>
  <c r="BL106" i="19" s="1"/>
  <c r="AY106" i="19"/>
  <c r="BK106" i="19" s="1"/>
  <c r="BW106" i="19" s="1"/>
  <c r="CA106" i="19" s="1"/>
  <c r="AP106" i="19"/>
  <c r="AO106" i="19"/>
  <c r="AN106" i="19"/>
  <c r="AM106" i="19"/>
  <c r="AL106" i="19"/>
  <c r="AK106" i="19"/>
  <c r="Q106" i="19"/>
  <c r="P106" i="19"/>
  <c r="O106" i="19"/>
  <c r="N106" i="19"/>
  <c r="M106" i="19"/>
  <c r="L106" i="19"/>
  <c r="BZ105" i="19"/>
  <c r="BY105" i="19"/>
  <c r="BJ105" i="19"/>
  <c r="BV105" i="19" s="1"/>
  <c r="BI105" i="19"/>
  <c r="BU105" i="19" s="1"/>
  <c r="BH105" i="19"/>
  <c r="BG105" i="19"/>
  <c r="BS105" i="19" s="1"/>
  <c r="BF105" i="19"/>
  <c r="BR105" i="19" s="1"/>
  <c r="BE105" i="19"/>
  <c r="BQ105" i="19" s="1"/>
  <c r="BD105" i="19"/>
  <c r="BP105" i="19" s="1"/>
  <c r="BC105" i="19"/>
  <c r="BO105" i="19" s="1"/>
  <c r="BB105" i="19"/>
  <c r="BN105" i="19" s="1"/>
  <c r="BA105" i="19"/>
  <c r="BM105" i="19" s="1"/>
  <c r="AZ105" i="19"/>
  <c r="BL105" i="19" s="1"/>
  <c r="AY105" i="19"/>
  <c r="BK105" i="19" s="1"/>
  <c r="BW105" i="19" s="1"/>
  <c r="AP105" i="19"/>
  <c r="AO105" i="19"/>
  <c r="AN105" i="19"/>
  <c r="AM105" i="19"/>
  <c r="AL105" i="19"/>
  <c r="AK105" i="19"/>
  <c r="Q105" i="19"/>
  <c r="P105" i="19"/>
  <c r="O105" i="19"/>
  <c r="N105" i="19"/>
  <c r="M105" i="19"/>
  <c r="L105" i="19"/>
  <c r="AP104" i="19"/>
  <c r="AO104" i="19"/>
  <c r="AN104" i="19"/>
  <c r="AM104" i="19"/>
  <c r="AL104" i="19"/>
  <c r="AK104" i="19"/>
  <c r="Q104" i="19"/>
  <c r="P104" i="19"/>
  <c r="O104" i="19"/>
  <c r="N104" i="19"/>
  <c r="M104" i="19"/>
  <c r="L104" i="19"/>
  <c r="BZ103" i="19"/>
  <c r="BY103" i="19"/>
  <c r="BJ103" i="19"/>
  <c r="BV103" i="19" s="1"/>
  <c r="BI103" i="19"/>
  <c r="BU103" i="19" s="1"/>
  <c r="BH103" i="19"/>
  <c r="BG103" i="19"/>
  <c r="BS103" i="19" s="1"/>
  <c r="BF103" i="19"/>
  <c r="BR103" i="19" s="1"/>
  <c r="BE103" i="19"/>
  <c r="BQ103" i="19" s="1"/>
  <c r="BD103" i="19"/>
  <c r="BP103" i="19" s="1"/>
  <c r="BC103" i="19"/>
  <c r="BO103" i="19" s="1"/>
  <c r="BB103" i="19"/>
  <c r="BN103" i="19" s="1"/>
  <c r="BA103" i="19"/>
  <c r="BM103" i="19" s="1"/>
  <c r="AZ103" i="19"/>
  <c r="BL103" i="19" s="1"/>
  <c r="AY103" i="19"/>
  <c r="BK103" i="19" s="1"/>
  <c r="BW103" i="19" s="1"/>
  <c r="AP103" i="19"/>
  <c r="AO103" i="19"/>
  <c r="AN103" i="19"/>
  <c r="AM103" i="19"/>
  <c r="AL103" i="19"/>
  <c r="AK103" i="19"/>
  <c r="Q103" i="19"/>
  <c r="P103" i="19"/>
  <c r="O103" i="19"/>
  <c r="N103" i="19"/>
  <c r="M103" i="19"/>
  <c r="L103" i="19"/>
  <c r="AP102" i="19"/>
  <c r="AO102" i="19"/>
  <c r="AN102" i="19"/>
  <c r="AM102" i="19"/>
  <c r="AL102" i="19"/>
  <c r="AK102" i="19"/>
  <c r="Q102" i="19"/>
  <c r="P102" i="19"/>
  <c r="O102" i="19"/>
  <c r="N102" i="19"/>
  <c r="M102" i="19"/>
  <c r="L102" i="19"/>
  <c r="BZ101" i="19"/>
  <c r="BY101" i="19"/>
  <c r="BJ101" i="19"/>
  <c r="BV101" i="19" s="1"/>
  <c r="BI101" i="19"/>
  <c r="BU101" i="19" s="1"/>
  <c r="BH101" i="19"/>
  <c r="BT101" i="19" s="1"/>
  <c r="BG101" i="19"/>
  <c r="BS101" i="19" s="1"/>
  <c r="BF101" i="19"/>
  <c r="BR101" i="19" s="1"/>
  <c r="BE101" i="19"/>
  <c r="BQ101" i="19" s="1"/>
  <c r="BX101" i="19" s="1"/>
  <c r="BD101" i="19"/>
  <c r="BP101" i="19" s="1"/>
  <c r="BC101" i="19"/>
  <c r="BO101" i="19" s="1"/>
  <c r="BB101" i="19"/>
  <c r="BN101" i="19" s="1"/>
  <c r="BA101" i="19"/>
  <c r="BM101" i="19" s="1"/>
  <c r="AZ101" i="19"/>
  <c r="BL101" i="19" s="1"/>
  <c r="AY101" i="19"/>
  <c r="BK101" i="19" s="1"/>
  <c r="BW101" i="19" s="1"/>
  <c r="AP101" i="19"/>
  <c r="AO101" i="19"/>
  <c r="AN101" i="19"/>
  <c r="AM101" i="19"/>
  <c r="AL101" i="19"/>
  <c r="AK101" i="19"/>
  <c r="Q101" i="19"/>
  <c r="P101" i="19"/>
  <c r="O101" i="19"/>
  <c r="N101" i="19"/>
  <c r="M101" i="19"/>
  <c r="L101" i="19"/>
  <c r="BZ100" i="19"/>
  <c r="BY100" i="19"/>
  <c r="BJ100" i="19"/>
  <c r="BV100" i="19" s="1"/>
  <c r="BI100" i="19"/>
  <c r="BH100" i="19"/>
  <c r="BG100" i="19"/>
  <c r="BF100" i="19"/>
  <c r="BR100" i="19" s="1"/>
  <c r="BE100" i="19"/>
  <c r="BQ100" i="19" s="1"/>
  <c r="BD100" i="19"/>
  <c r="BP100" i="19" s="1"/>
  <c r="BC100" i="19"/>
  <c r="BB100" i="19"/>
  <c r="BA100" i="19"/>
  <c r="AZ100" i="19"/>
  <c r="BL100" i="19" s="1"/>
  <c r="AY100" i="19"/>
  <c r="BK100" i="19" s="1"/>
  <c r="AP100" i="19"/>
  <c r="AO100" i="19"/>
  <c r="AN100" i="19"/>
  <c r="AM100" i="19"/>
  <c r="AL100" i="19"/>
  <c r="AK100" i="19"/>
  <c r="Q100" i="19"/>
  <c r="P100" i="19"/>
  <c r="O100" i="19"/>
  <c r="N100" i="19"/>
  <c r="M100" i="19"/>
  <c r="L100" i="19"/>
  <c r="BZ99" i="19"/>
  <c r="BY99" i="19"/>
  <c r="BJ99" i="19"/>
  <c r="BV99" i="19" s="1"/>
  <c r="BI99" i="19"/>
  <c r="BU99" i="19" s="1"/>
  <c r="BH99" i="19"/>
  <c r="BG99" i="19"/>
  <c r="BS99" i="19" s="1"/>
  <c r="BF99" i="19"/>
  <c r="BR99" i="19" s="1"/>
  <c r="BE99" i="19"/>
  <c r="BQ99" i="19" s="1"/>
  <c r="BD99" i="19"/>
  <c r="BP99" i="19" s="1"/>
  <c r="BC99" i="19"/>
  <c r="BO99" i="19" s="1"/>
  <c r="BB99" i="19"/>
  <c r="BN99" i="19" s="1"/>
  <c r="BA99" i="19"/>
  <c r="BM99" i="19" s="1"/>
  <c r="AZ99" i="19"/>
  <c r="BL99" i="19" s="1"/>
  <c r="AY99" i="19"/>
  <c r="BK99" i="19" s="1"/>
  <c r="BW99" i="19" s="1"/>
  <c r="AP99" i="19"/>
  <c r="AO99" i="19"/>
  <c r="AN99" i="19"/>
  <c r="AM99" i="19"/>
  <c r="AL99" i="19"/>
  <c r="AK99" i="19"/>
  <c r="Q99" i="19"/>
  <c r="P99" i="19"/>
  <c r="O99" i="19"/>
  <c r="N99" i="19"/>
  <c r="M99" i="19"/>
  <c r="L99" i="19"/>
  <c r="AP98" i="19"/>
  <c r="AO98" i="19"/>
  <c r="AN98" i="19"/>
  <c r="AM98" i="19"/>
  <c r="AL98" i="19"/>
  <c r="AK98" i="19"/>
  <c r="Q98" i="19"/>
  <c r="P98" i="19"/>
  <c r="O98" i="19"/>
  <c r="N98" i="19"/>
  <c r="M98" i="19"/>
  <c r="L98" i="19"/>
  <c r="AP97" i="19"/>
  <c r="AO97" i="19"/>
  <c r="AN97" i="19"/>
  <c r="AM97" i="19"/>
  <c r="AL97" i="19"/>
  <c r="AK97" i="19"/>
  <c r="Q97" i="19"/>
  <c r="P97" i="19"/>
  <c r="O97" i="19"/>
  <c r="N97" i="19"/>
  <c r="M97" i="19"/>
  <c r="L97" i="19"/>
  <c r="BZ96" i="19"/>
  <c r="BY96" i="19"/>
  <c r="BJ96" i="19"/>
  <c r="BV96" i="19" s="1"/>
  <c r="BI96" i="19"/>
  <c r="BU96" i="19" s="1"/>
  <c r="BH96" i="19"/>
  <c r="BG96" i="19"/>
  <c r="BS96" i="19" s="1"/>
  <c r="BF96" i="19"/>
  <c r="BR96" i="19" s="1"/>
  <c r="BE96" i="19"/>
  <c r="BQ96" i="19" s="1"/>
  <c r="BD96" i="19"/>
  <c r="BP96" i="19" s="1"/>
  <c r="BC96" i="19"/>
  <c r="BO96" i="19" s="1"/>
  <c r="BB96" i="19"/>
  <c r="BN96" i="19" s="1"/>
  <c r="BA96" i="19"/>
  <c r="BM96" i="19" s="1"/>
  <c r="AZ96" i="19"/>
  <c r="BL96" i="19" s="1"/>
  <c r="AY96" i="19"/>
  <c r="BK96" i="19" s="1"/>
  <c r="BW96" i="19" s="1"/>
  <c r="AP96" i="19"/>
  <c r="AO96" i="19"/>
  <c r="AN96" i="19"/>
  <c r="AM96" i="19"/>
  <c r="AL96" i="19"/>
  <c r="AK96" i="19"/>
  <c r="Q96" i="19"/>
  <c r="P96" i="19"/>
  <c r="O96" i="19"/>
  <c r="N96" i="19"/>
  <c r="M96" i="19"/>
  <c r="L96" i="19"/>
  <c r="AP95" i="19"/>
  <c r="AO95" i="19"/>
  <c r="AN95" i="19"/>
  <c r="AM95" i="19"/>
  <c r="AL95" i="19"/>
  <c r="AK95" i="19"/>
  <c r="Q95" i="19"/>
  <c r="P95" i="19"/>
  <c r="O95" i="19"/>
  <c r="N95" i="19"/>
  <c r="M95" i="19"/>
  <c r="L95" i="19"/>
  <c r="BZ94" i="19"/>
  <c r="BY94" i="19"/>
  <c r="BJ94" i="19"/>
  <c r="BV94" i="19" s="1"/>
  <c r="BI94" i="19"/>
  <c r="BU94" i="19" s="1"/>
  <c r="BH94" i="19"/>
  <c r="BG94" i="19"/>
  <c r="BS94" i="19" s="1"/>
  <c r="BF94" i="19"/>
  <c r="BR94" i="19" s="1"/>
  <c r="BE94" i="19"/>
  <c r="BQ94" i="19" s="1"/>
  <c r="BD94" i="19"/>
  <c r="BP94" i="19" s="1"/>
  <c r="BC94" i="19"/>
  <c r="BO94" i="19" s="1"/>
  <c r="BB94" i="19"/>
  <c r="BN94" i="19" s="1"/>
  <c r="BA94" i="19"/>
  <c r="BM94" i="19" s="1"/>
  <c r="AZ94" i="19"/>
  <c r="BL94" i="19" s="1"/>
  <c r="AY94" i="19"/>
  <c r="BK94" i="19" s="1"/>
  <c r="BW94" i="19" s="1"/>
  <c r="AP94" i="19"/>
  <c r="AO94" i="19"/>
  <c r="AN94" i="19"/>
  <c r="AM94" i="19"/>
  <c r="AL94" i="19"/>
  <c r="AK94" i="19"/>
  <c r="Q94" i="19"/>
  <c r="P94" i="19"/>
  <c r="O94" i="19"/>
  <c r="N94" i="19"/>
  <c r="M94" i="19"/>
  <c r="L94" i="19"/>
  <c r="BZ93" i="19"/>
  <c r="BY93" i="19"/>
  <c r="BJ93" i="19"/>
  <c r="BV93" i="19" s="1"/>
  <c r="BI93" i="19"/>
  <c r="BH93" i="19"/>
  <c r="BG93" i="19"/>
  <c r="BF93" i="19"/>
  <c r="BE93" i="19"/>
  <c r="BD93" i="19"/>
  <c r="BP93" i="19" s="1"/>
  <c r="BC93" i="19"/>
  <c r="BB93" i="19"/>
  <c r="BA93" i="19"/>
  <c r="BM93" i="19" s="1"/>
  <c r="AZ93" i="19"/>
  <c r="AY93" i="19"/>
  <c r="AP93" i="19"/>
  <c r="AO93" i="19"/>
  <c r="AN93" i="19"/>
  <c r="AM93" i="19"/>
  <c r="AL93" i="19"/>
  <c r="AK93" i="19"/>
  <c r="Q93" i="19"/>
  <c r="P93" i="19"/>
  <c r="O93" i="19"/>
  <c r="N93" i="19"/>
  <c r="M93" i="19"/>
  <c r="L93" i="19"/>
  <c r="BZ92" i="19"/>
  <c r="BY92" i="19"/>
  <c r="BJ92" i="19"/>
  <c r="BV92" i="19" s="1"/>
  <c r="BI92" i="19"/>
  <c r="BH92" i="19"/>
  <c r="BT92" i="19" s="1"/>
  <c r="BG92" i="19"/>
  <c r="BF92" i="19"/>
  <c r="BE92" i="19"/>
  <c r="BD92" i="19"/>
  <c r="BP92" i="19" s="1"/>
  <c r="BC92" i="19"/>
  <c r="BB92" i="19"/>
  <c r="BA92" i="19"/>
  <c r="AZ92" i="19"/>
  <c r="AY92" i="19"/>
  <c r="AP92" i="19"/>
  <c r="AO92" i="19"/>
  <c r="AN92" i="19"/>
  <c r="AM92" i="19"/>
  <c r="AL92" i="19"/>
  <c r="AK92" i="19"/>
  <c r="Q92" i="19"/>
  <c r="P92" i="19"/>
  <c r="BC104" i="19" s="1"/>
  <c r="BO104" i="19" s="1"/>
  <c r="O92" i="19"/>
  <c r="N92" i="19"/>
  <c r="M92" i="19"/>
  <c r="L92" i="19"/>
  <c r="AP91" i="19"/>
  <c r="AO91" i="19"/>
  <c r="AN91" i="19"/>
  <c r="AM91" i="19"/>
  <c r="AL91" i="19"/>
  <c r="AK91" i="19"/>
  <c r="Q91" i="19"/>
  <c r="P91" i="19"/>
  <c r="O91" i="19"/>
  <c r="N91" i="19"/>
  <c r="M91" i="19"/>
  <c r="L91" i="19"/>
  <c r="AY90" i="19"/>
  <c r="BK90" i="19" s="1"/>
  <c r="AP90" i="19"/>
  <c r="AO90" i="19"/>
  <c r="AN90" i="19"/>
  <c r="AM90" i="19"/>
  <c r="AL90" i="19"/>
  <c r="AK90" i="19"/>
  <c r="Q90" i="19"/>
  <c r="P90" i="19"/>
  <c r="O90" i="19"/>
  <c r="N90" i="19"/>
  <c r="M90" i="19"/>
  <c r="L90" i="19"/>
  <c r="BZ89" i="19"/>
  <c r="BY89" i="19"/>
  <c r="BJ89" i="19"/>
  <c r="BV89" i="19" s="1"/>
  <c r="BI89" i="19"/>
  <c r="BH89" i="19"/>
  <c r="BG89" i="19"/>
  <c r="BF89" i="19"/>
  <c r="BE89" i="19"/>
  <c r="BD89" i="19"/>
  <c r="BP89" i="19" s="1"/>
  <c r="BC89" i="19"/>
  <c r="BB89" i="19"/>
  <c r="BA89" i="19"/>
  <c r="AZ89" i="19"/>
  <c r="AY89" i="19"/>
  <c r="AP89" i="19"/>
  <c r="AO89" i="19"/>
  <c r="AN89" i="19"/>
  <c r="AM89" i="19"/>
  <c r="AL89" i="19"/>
  <c r="AK89" i="19"/>
  <c r="Q89" i="19"/>
  <c r="P89" i="19"/>
  <c r="O89" i="19"/>
  <c r="N89" i="19"/>
  <c r="M89" i="19"/>
  <c r="L89" i="19"/>
  <c r="BZ88" i="19"/>
  <c r="BY88" i="19"/>
  <c r="BJ88" i="19"/>
  <c r="BV88" i="19" s="1"/>
  <c r="BI88" i="19"/>
  <c r="BU88" i="19" s="1"/>
  <c r="BH88" i="19"/>
  <c r="BG88" i="19"/>
  <c r="BF88" i="19"/>
  <c r="BE88" i="19"/>
  <c r="BD88" i="19"/>
  <c r="BP88" i="19" s="1"/>
  <c r="BC88" i="19"/>
  <c r="BO88" i="19" s="1"/>
  <c r="BB88" i="19"/>
  <c r="BN88" i="19" s="1"/>
  <c r="BA88" i="19"/>
  <c r="AZ88" i="19"/>
  <c r="BL88" i="19" s="1"/>
  <c r="AY88" i="19"/>
  <c r="BK88" i="19" s="1"/>
  <c r="AP88" i="19"/>
  <c r="AO88" i="19"/>
  <c r="AN88" i="19"/>
  <c r="AM88" i="19"/>
  <c r="AL88" i="19"/>
  <c r="AK88" i="19"/>
  <c r="Q88" i="19"/>
  <c r="P88" i="19"/>
  <c r="O88" i="19"/>
  <c r="N88" i="19"/>
  <c r="M88" i="19"/>
  <c r="L88" i="19"/>
  <c r="BZ87" i="19"/>
  <c r="CA87" i="19" s="1"/>
  <c r="BY87" i="19"/>
  <c r="BJ87" i="19"/>
  <c r="BV87" i="19" s="1"/>
  <c r="BI87" i="19"/>
  <c r="BU87" i="19" s="1"/>
  <c r="BH87" i="19"/>
  <c r="BG87" i="19"/>
  <c r="BF87" i="19"/>
  <c r="BR87" i="19" s="1"/>
  <c r="BE87" i="19"/>
  <c r="BQ87" i="19" s="1"/>
  <c r="BD87" i="19"/>
  <c r="BP87" i="19" s="1"/>
  <c r="BC87" i="19"/>
  <c r="BO87" i="19" s="1"/>
  <c r="BB87" i="19"/>
  <c r="BN87" i="19" s="1"/>
  <c r="BA87" i="19"/>
  <c r="BM87" i="19" s="1"/>
  <c r="AZ87" i="19"/>
  <c r="BL87" i="19" s="1"/>
  <c r="AY87" i="19"/>
  <c r="BK87" i="19" s="1"/>
  <c r="BW87" i="19" s="1"/>
  <c r="AP87" i="19"/>
  <c r="AO87" i="19"/>
  <c r="AN87" i="19"/>
  <c r="AM87" i="19"/>
  <c r="AL87" i="19"/>
  <c r="AK87" i="19"/>
  <c r="Q87" i="19"/>
  <c r="P87" i="19"/>
  <c r="O87" i="19"/>
  <c r="N87" i="19"/>
  <c r="M87" i="19"/>
  <c r="L87" i="19"/>
  <c r="BZ86" i="19"/>
  <c r="BY86" i="19"/>
  <c r="BJ86" i="19"/>
  <c r="BV86" i="19" s="1"/>
  <c r="BI86" i="19"/>
  <c r="BH86" i="19"/>
  <c r="BG86" i="19"/>
  <c r="BF86" i="19"/>
  <c r="BE86" i="19"/>
  <c r="BD86" i="19"/>
  <c r="BP86" i="19" s="1"/>
  <c r="BC86" i="19"/>
  <c r="BO86" i="19" s="1"/>
  <c r="BB86" i="19"/>
  <c r="BA86" i="19"/>
  <c r="BM86" i="19" s="1"/>
  <c r="AZ86" i="19"/>
  <c r="AY86" i="19"/>
  <c r="AP86" i="19"/>
  <c r="AO86" i="19"/>
  <c r="AN86" i="19"/>
  <c r="AM86" i="19"/>
  <c r="AL86" i="19"/>
  <c r="AK86" i="19"/>
  <c r="Q86" i="19"/>
  <c r="P86" i="19"/>
  <c r="O86" i="19"/>
  <c r="N86" i="19"/>
  <c r="M86" i="19"/>
  <c r="L86" i="19"/>
  <c r="BZ85" i="19"/>
  <c r="BY85" i="19"/>
  <c r="BJ85" i="19"/>
  <c r="BV85" i="19" s="1"/>
  <c r="BI85" i="19"/>
  <c r="BU85" i="19" s="1"/>
  <c r="BH85" i="19"/>
  <c r="BT85" i="19" s="1"/>
  <c r="BG85" i="19"/>
  <c r="BF85" i="19"/>
  <c r="BE85" i="19"/>
  <c r="BD85" i="19"/>
  <c r="BP85" i="19" s="1"/>
  <c r="BC85" i="19"/>
  <c r="BB85" i="19"/>
  <c r="BN85" i="19" s="1"/>
  <c r="BA85" i="19"/>
  <c r="AZ85" i="19"/>
  <c r="AY85" i="19"/>
  <c r="AP85" i="19"/>
  <c r="AO85" i="19"/>
  <c r="AN85" i="19"/>
  <c r="AM85" i="19"/>
  <c r="AL85" i="19"/>
  <c r="AK85" i="19"/>
  <c r="Q85" i="19"/>
  <c r="P85" i="19"/>
  <c r="O85" i="19"/>
  <c r="N85" i="19"/>
  <c r="M85" i="19"/>
  <c r="L85" i="19"/>
  <c r="BZ84" i="19"/>
  <c r="BY84" i="19"/>
  <c r="BJ84" i="19"/>
  <c r="BV84" i="19" s="1"/>
  <c r="BI84" i="19"/>
  <c r="BH84" i="19"/>
  <c r="BG84" i="19"/>
  <c r="BF84" i="19"/>
  <c r="BE84" i="19"/>
  <c r="BD84" i="19"/>
  <c r="BP84" i="19" s="1"/>
  <c r="BC84" i="19"/>
  <c r="BO84" i="19" s="1"/>
  <c r="BB84" i="19"/>
  <c r="BA84" i="19"/>
  <c r="AZ84" i="19"/>
  <c r="AY84" i="19"/>
  <c r="AP84" i="19"/>
  <c r="AO84" i="19"/>
  <c r="AN84" i="19"/>
  <c r="AM84" i="19"/>
  <c r="AL84" i="19"/>
  <c r="AK84" i="19"/>
  <c r="Q84" i="19"/>
  <c r="P84" i="19"/>
  <c r="O84" i="19"/>
  <c r="N84" i="19"/>
  <c r="M84" i="19"/>
  <c r="L84" i="19"/>
  <c r="AP83" i="19"/>
  <c r="AO83" i="19"/>
  <c r="AN83" i="19"/>
  <c r="AM83" i="19"/>
  <c r="AL83" i="19"/>
  <c r="AK83" i="19"/>
  <c r="Q83" i="19"/>
  <c r="P83" i="19"/>
  <c r="O83" i="19"/>
  <c r="N83" i="19"/>
  <c r="M83" i="19"/>
  <c r="L83" i="19"/>
  <c r="BZ82" i="19"/>
  <c r="BF82" i="19"/>
  <c r="AP82" i="19"/>
  <c r="AO82" i="19"/>
  <c r="AN82" i="19"/>
  <c r="AM82" i="19"/>
  <c r="BG90" i="19" s="1"/>
  <c r="BS90" i="19" s="1"/>
  <c r="AL82" i="19"/>
  <c r="AK82" i="19"/>
  <c r="Q82" i="19"/>
  <c r="P82" i="19"/>
  <c r="O82" i="19"/>
  <c r="N82" i="19"/>
  <c r="M82" i="19"/>
  <c r="L82" i="19"/>
  <c r="AP81" i="19"/>
  <c r="AO81" i="19"/>
  <c r="AN81" i="19"/>
  <c r="AM81" i="19"/>
  <c r="AL81" i="19"/>
  <c r="AK81" i="19"/>
  <c r="Q81" i="19"/>
  <c r="P81" i="19"/>
  <c r="O81" i="19"/>
  <c r="N81" i="19"/>
  <c r="M81" i="19"/>
  <c r="L81" i="19"/>
  <c r="BZ80" i="19"/>
  <c r="BY80" i="19"/>
  <c r="BJ80" i="19"/>
  <c r="BV80" i="19" s="1"/>
  <c r="BI80" i="19"/>
  <c r="BH80" i="19"/>
  <c r="BG80" i="19"/>
  <c r="BF80" i="19"/>
  <c r="BE80" i="19"/>
  <c r="BD80" i="19"/>
  <c r="BP80" i="19" s="1"/>
  <c r="BC80" i="19"/>
  <c r="BB80" i="19"/>
  <c r="BA80" i="19"/>
  <c r="AZ80" i="19"/>
  <c r="BL80" i="19" s="1"/>
  <c r="AY80" i="19"/>
  <c r="AP80" i="19"/>
  <c r="AO80" i="19"/>
  <c r="AN80" i="19"/>
  <c r="AM80" i="19"/>
  <c r="AL80" i="19"/>
  <c r="AK80" i="19"/>
  <c r="Q80" i="19"/>
  <c r="P80" i="19"/>
  <c r="O80" i="19"/>
  <c r="N80" i="19"/>
  <c r="M80" i="19"/>
  <c r="L80" i="19"/>
  <c r="BZ79" i="19"/>
  <c r="BY79" i="19"/>
  <c r="BJ79" i="19"/>
  <c r="BV79" i="19" s="1"/>
  <c r="BI79" i="19"/>
  <c r="BU79" i="19" s="1"/>
  <c r="BH79" i="19"/>
  <c r="BG79" i="19"/>
  <c r="BS79" i="19" s="1"/>
  <c r="BF79" i="19"/>
  <c r="BE79" i="19"/>
  <c r="BD79" i="19"/>
  <c r="BP79" i="19" s="1"/>
  <c r="BC79" i="19"/>
  <c r="BO79" i="19" s="1"/>
  <c r="BB79" i="19"/>
  <c r="BN79" i="19" s="1"/>
  <c r="BA79" i="19"/>
  <c r="AZ79" i="19"/>
  <c r="AY79" i="19"/>
  <c r="BK79" i="19" s="1"/>
  <c r="AP79" i="19"/>
  <c r="AO79" i="19"/>
  <c r="AN79" i="19"/>
  <c r="AM79" i="19"/>
  <c r="AL79" i="19"/>
  <c r="AK79" i="19"/>
  <c r="Q79" i="19"/>
  <c r="P79" i="19"/>
  <c r="O79" i="19"/>
  <c r="N79" i="19"/>
  <c r="M79" i="19"/>
  <c r="L79" i="19"/>
  <c r="BZ78" i="19"/>
  <c r="BY78" i="19"/>
  <c r="BJ78" i="19"/>
  <c r="BV78" i="19" s="1"/>
  <c r="BI78" i="19"/>
  <c r="BH78" i="19"/>
  <c r="BG78" i="19"/>
  <c r="BF78" i="19"/>
  <c r="BE78" i="19"/>
  <c r="BD78" i="19"/>
  <c r="BP78" i="19" s="1"/>
  <c r="BC78" i="19"/>
  <c r="BB78" i="19"/>
  <c r="BN78" i="19" s="1"/>
  <c r="BA78" i="19"/>
  <c r="AZ78" i="19"/>
  <c r="AY78" i="19"/>
  <c r="AP78" i="19"/>
  <c r="AO78" i="19"/>
  <c r="AN78" i="19"/>
  <c r="AM78" i="19"/>
  <c r="AL78" i="19"/>
  <c r="AK78" i="19"/>
  <c r="Q78" i="19"/>
  <c r="P78" i="19"/>
  <c r="O78" i="19"/>
  <c r="N78" i="19"/>
  <c r="M78" i="19"/>
  <c r="L78" i="19"/>
  <c r="BZ77" i="19"/>
  <c r="BY77" i="19"/>
  <c r="BJ77" i="19"/>
  <c r="BV77" i="19" s="1"/>
  <c r="BI77" i="19"/>
  <c r="BU77" i="19" s="1"/>
  <c r="BH77" i="19"/>
  <c r="BG77" i="19"/>
  <c r="BF77" i="19"/>
  <c r="BE77" i="19"/>
  <c r="BD77" i="19"/>
  <c r="BP77" i="19" s="1"/>
  <c r="BC77" i="19"/>
  <c r="BB77" i="19"/>
  <c r="BA77" i="19"/>
  <c r="AZ77" i="19"/>
  <c r="AY77" i="19"/>
  <c r="AP77" i="19"/>
  <c r="AO77" i="19"/>
  <c r="AN77" i="19"/>
  <c r="AM77" i="19"/>
  <c r="AL77" i="19"/>
  <c r="AK77" i="19"/>
  <c r="Q77" i="19"/>
  <c r="P77" i="19"/>
  <c r="O77" i="19"/>
  <c r="N77" i="19"/>
  <c r="M77" i="19"/>
  <c r="L77" i="19"/>
  <c r="BZ76" i="19"/>
  <c r="BY76" i="19"/>
  <c r="BJ76" i="19"/>
  <c r="BV76" i="19" s="1"/>
  <c r="BI76" i="19"/>
  <c r="BU76" i="19" s="1"/>
  <c r="BH76" i="19"/>
  <c r="BG76" i="19"/>
  <c r="BS76" i="19" s="1"/>
  <c r="BF76" i="19"/>
  <c r="BR76" i="19" s="1"/>
  <c r="BE76" i="19"/>
  <c r="BQ76" i="19" s="1"/>
  <c r="BD76" i="19"/>
  <c r="BP76" i="19" s="1"/>
  <c r="BC76" i="19"/>
  <c r="BO76" i="19" s="1"/>
  <c r="BB76" i="19"/>
  <c r="BN76" i="19" s="1"/>
  <c r="BA76" i="19"/>
  <c r="BM76" i="19" s="1"/>
  <c r="AZ76" i="19"/>
  <c r="AY76" i="19"/>
  <c r="BK76" i="19" s="1"/>
  <c r="AP76" i="19"/>
  <c r="AO76" i="19"/>
  <c r="AN76" i="19"/>
  <c r="AM76" i="19"/>
  <c r="AL76" i="19"/>
  <c r="AK76" i="19"/>
  <c r="Q76" i="19"/>
  <c r="P76" i="19"/>
  <c r="O76" i="19"/>
  <c r="N76" i="19"/>
  <c r="M76" i="19"/>
  <c r="L76" i="19"/>
  <c r="BZ75" i="19"/>
  <c r="BY75" i="19"/>
  <c r="BJ75" i="19"/>
  <c r="BV75" i="19" s="1"/>
  <c r="BI75" i="19"/>
  <c r="BH75" i="19"/>
  <c r="BG75" i="19"/>
  <c r="BF75" i="19"/>
  <c r="BE75" i="19"/>
  <c r="BD75" i="19"/>
  <c r="BP75" i="19" s="1"/>
  <c r="BC75" i="19"/>
  <c r="BB75" i="19"/>
  <c r="BA75" i="19"/>
  <c r="AZ75" i="19"/>
  <c r="AY75" i="19"/>
  <c r="BK75" i="19" s="1"/>
  <c r="AP75" i="19"/>
  <c r="AO75" i="19"/>
  <c r="AN75" i="19"/>
  <c r="AM75" i="19"/>
  <c r="AL75" i="19"/>
  <c r="AK75" i="19"/>
  <c r="Q75" i="19"/>
  <c r="P75" i="19"/>
  <c r="O75" i="19"/>
  <c r="N75" i="19"/>
  <c r="M75" i="19"/>
  <c r="L75" i="19"/>
  <c r="AP74" i="19"/>
  <c r="AO74" i="19"/>
  <c r="AN74" i="19"/>
  <c r="AM74" i="19"/>
  <c r="AL74" i="19"/>
  <c r="AK74" i="19"/>
  <c r="Q74" i="19"/>
  <c r="P74" i="19"/>
  <c r="O74" i="19"/>
  <c r="N74" i="19"/>
  <c r="M74" i="19"/>
  <c r="L74" i="19"/>
  <c r="BZ73" i="19"/>
  <c r="BY73" i="19"/>
  <c r="BJ73" i="19"/>
  <c r="BV73" i="19" s="1"/>
  <c r="BI73" i="19"/>
  <c r="BH73" i="19"/>
  <c r="BG73" i="19"/>
  <c r="BF73" i="19"/>
  <c r="BR73" i="19" s="1"/>
  <c r="BE73" i="19"/>
  <c r="BD73" i="19"/>
  <c r="BP73" i="19" s="1"/>
  <c r="BC73" i="19"/>
  <c r="BB73" i="19"/>
  <c r="BA73" i="19"/>
  <c r="AZ73" i="19"/>
  <c r="AY73" i="19"/>
  <c r="AP73" i="19"/>
  <c r="AO73" i="19"/>
  <c r="AN73" i="19"/>
  <c r="AM73" i="19"/>
  <c r="AL73" i="19"/>
  <c r="AK73" i="19"/>
  <c r="Q73" i="19"/>
  <c r="P73" i="19"/>
  <c r="O73" i="19"/>
  <c r="N73" i="19"/>
  <c r="M73" i="19"/>
  <c r="L73" i="19"/>
  <c r="BZ72" i="19"/>
  <c r="BY72" i="19"/>
  <c r="BJ72" i="19"/>
  <c r="BV72" i="19" s="1"/>
  <c r="BI72" i="19"/>
  <c r="BU72" i="19" s="1"/>
  <c r="BH72" i="19"/>
  <c r="BG72" i="19"/>
  <c r="BF72" i="19"/>
  <c r="BE72" i="19"/>
  <c r="BD72" i="19"/>
  <c r="BP72" i="19" s="1"/>
  <c r="BC72" i="19"/>
  <c r="BO72" i="19" s="1"/>
  <c r="BB72" i="19"/>
  <c r="BN72" i="19" s="1"/>
  <c r="BA72" i="19"/>
  <c r="BM72" i="19" s="1"/>
  <c r="AZ72" i="19"/>
  <c r="BL72" i="19" s="1"/>
  <c r="AY72" i="19"/>
  <c r="AP72" i="19"/>
  <c r="AO72" i="19"/>
  <c r="AN72" i="19"/>
  <c r="AM72" i="19"/>
  <c r="AL72" i="19"/>
  <c r="AK72" i="19"/>
  <c r="Q72" i="19"/>
  <c r="P72" i="19"/>
  <c r="O72" i="19"/>
  <c r="N72" i="19"/>
  <c r="M72" i="19"/>
  <c r="L72" i="19"/>
  <c r="BZ71" i="19"/>
  <c r="BY71" i="19"/>
  <c r="BJ71" i="19"/>
  <c r="BV71" i="19" s="1"/>
  <c r="BI71" i="19"/>
  <c r="BH71" i="19"/>
  <c r="BT71" i="19" s="1"/>
  <c r="BG71" i="19"/>
  <c r="BF71" i="19"/>
  <c r="BE71" i="19"/>
  <c r="BD71" i="19"/>
  <c r="BP71" i="19" s="1"/>
  <c r="BC71" i="19"/>
  <c r="BB71" i="19"/>
  <c r="BA71" i="19"/>
  <c r="AZ71" i="19"/>
  <c r="AY71" i="19"/>
  <c r="AP71" i="19"/>
  <c r="AO71" i="19"/>
  <c r="AN71" i="19"/>
  <c r="AM71" i="19"/>
  <c r="AL71" i="19"/>
  <c r="AK71" i="19"/>
  <c r="Q71" i="19"/>
  <c r="P71" i="19"/>
  <c r="O71" i="19"/>
  <c r="N71" i="19"/>
  <c r="M71" i="19"/>
  <c r="L71" i="19"/>
  <c r="BZ70" i="19"/>
  <c r="BY70" i="19"/>
  <c r="BJ70" i="19"/>
  <c r="BV70" i="19" s="1"/>
  <c r="BI70" i="19"/>
  <c r="BU70" i="19" s="1"/>
  <c r="BH70" i="19"/>
  <c r="BG70" i="19"/>
  <c r="BF70" i="19"/>
  <c r="BE70" i="19"/>
  <c r="BD70" i="19"/>
  <c r="BP70" i="19" s="1"/>
  <c r="BC70" i="19"/>
  <c r="BO70" i="19" s="1"/>
  <c r="BB70" i="19"/>
  <c r="BA70" i="19"/>
  <c r="AZ70" i="19"/>
  <c r="AY70" i="19"/>
  <c r="AP70" i="19"/>
  <c r="AO70" i="19"/>
  <c r="AN70" i="19"/>
  <c r="AM70" i="19"/>
  <c r="AL70" i="19"/>
  <c r="AK70" i="19"/>
  <c r="Q70" i="19"/>
  <c r="P70" i="19"/>
  <c r="O70" i="19"/>
  <c r="N70" i="19"/>
  <c r="M70" i="19"/>
  <c r="L70" i="19"/>
  <c r="BQ69" i="19"/>
  <c r="BK69" i="19"/>
  <c r="BZ63" i="19"/>
  <c r="BY63" i="19"/>
  <c r="BJ63" i="19"/>
  <c r="BV63" i="19" s="1"/>
  <c r="BI63" i="19"/>
  <c r="BU63" i="19" s="1"/>
  <c r="BH63" i="19"/>
  <c r="BT63" i="19" s="1"/>
  <c r="BG63" i="19"/>
  <c r="BS63" i="19" s="1"/>
  <c r="BF63" i="19"/>
  <c r="BE63" i="19"/>
  <c r="BQ63" i="19" s="1"/>
  <c r="BD63" i="19"/>
  <c r="BP63" i="19" s="1"/>
  <c r="BC63" i="19"/>
  <c r="BO63" i="19" s="1"/>
  <c r="BB63" i="19"/>
  <c r="BN63" i="19" s="1"/>
  <c r="BA63" i="19"/>
  <c r="AZ63" i="19"/>
  <c r="BL63" i="19" s="1"/>
  <c r="AY63" i="19"/>
  <c r="AP63" i="19"/>
  <c r="AO63" i="19"/>
  <c r="AN63" i="19"/>
  <c r="AM63" i="19"/>
  <c r="AL63" i="19"/>
  <c r="AK63" i="19"/>
  <c r="Q63" i="19"/>
  <c r="P63" i="19"/>
  <c r="O63" i="19"/>
  <c r="N63" i="19"/>
  <c r="M63" i="19"/>
  <c r="L63" i="19"/>
  <c r="BZ62" i="19"/>
  <c r="BY62" i="19"/>
  <c r="BJ62" i="19"/>
  <c r="BV62" i="19" s="1"/>
  <c r="BI62" i="19"/>
  <c r="BH62" i="19"/>
  <c r="BG62" i="19"/>
  <c r="BS62" i="19" s="1"/>
  <c r="BF62" i="19"/>
  <c r="BE62" i="19"/>
  <c r="BQ62" i="19" s="1"/>
  <c r="BD62" i="19"/>
  <c r="BP62" i="19" s="1"/>
  <c r="BC62" i="19"/>
  <c r="BO62" i="19" s="1"/>
  <c r="BB62" i="19"/>
  <c r="BA62" i="19"/>
  <c r="AZ62" i="19"/>
  <c r="AY62" i="19"/>
  <c r="AP62" i="19"/>
  <c r="AO62" i="19"/>
  <c r="AN62" i="19"/>
  <c r="AM62" i="19"/>
  <c r="AL62" i="19"/>
  <c r="AK62" i="19"/>
  <c r="Q62" i="19"/>
  <c r="P62" i="19"/>
  <c r="O62" i="19"/>
  <c r="N62" i="19"/>
  <c r="M62" i="19"/>
  <c r="L62" i="19"/>
  <c r="BZ61" i="19"/>
  <c r="BY61" i="19"/>
  <c r="BJ61" i="19"/>
  <c r="BV61" i="19" s="1"/>
  <c r="BI61" i="19"/>
  <c r="BH61" i="19"/>
  <c r="BT61" i="19" s="1"/>
  <c r="BG61" i="19"/>
  <c r="BS61" i="19" s="1"/>
  <c r="BF61" i="19"/>
  <c r="BE61" i="19"/>
  <c r="BQ61" i="19" s="1"/>
  <c r="BD61" i="19"/>
  <c r="BP61" i="19" s="1"/>
  <c r="BC61" i="19"/>
  <c r="BB61" i="19"/>
  <c r="BN61" i="19" s="1"/>
  <c r="BA61" i="19"/>
  <c r="AZ61" i="19"/>
  <c r="AY61" i="19"/>
  <c r="AP61" i="19"/>
  <c r="AO61" i="19"/>
  <c r="AN61" i="19"/>
  <c r="AM61" i="19"/>
  <c r="AL61" i="19"/>
  <c r="AK61" i="19"/>
  <c r="Q61" i="19"/>
  <c r="P61" i="19"/>
  <c r="O61" i="19"/>
  <c r="N61" i="19"/>
  <c r="M61" i="19"/>
  <c r="L61" i="19"/>
  <c r="BZ60" i="19"/>
  <c r="BY60" i="19"/>
  <c r="BJ60" i="19"/>
  <c r="BV60" i="19" s="1"/>
  <c r="BI60" i="19"/>
  <c r="BH60" i="19"/>
  <c r="BT60" i="19" s="1"/>
  <c r="BG60" i="19"/>
  <c r="BF60" i="19"/>
  <c r="BE60" i="19"/>
  <c r="BQ60" i="19" s="1"/>
  <c r="BD60" i="19"/>
  <c r="BP60" i="19" s="1"/>
  <c r="BC60" i="19"/>
  <c r="BO60" i="19" s="1"/>
  <c r="BB60" i="19"/>
  <c r="BN60" i="19" s="1"/>
  <c r="BA60" i="19"/>
  <c r="AZ60" i="19"/>
  <c r="AY60" i="19"/>
  <c r="AP60" i="19"/>
  <c r="AO60" i="19"/>
  <c r="AN60" i="19"/>
  <c r="AM60" i="19"/>
  <c r="AL60" i="19"/>
  <c r="AK60" i="19"/>
  <c r="Q60" i="19"/>
  <c r="P60" i="19"/>
  <c r="O60" i="19"/>
  <c r="N60" i="19"/>
  <c r="M60" i="19"/>
  <c r="L60" i="19"/>
  <c r="BZ59" i="19"/>
  <c r="BY59" i="19"/>
  <c r="BJ59" i="19"/>
  <c r="BV59" i="19" s="1"/>
  <c r="BI59" i="19"/>
  <c r="BU59" i="19" s="1"/>
  <c r="BH59" i="19"/>
  <c r="BG59" i="19"/>
  <c r="BS59" i="19" s="1"/>
  <c r="BF59" i="19"/>
  <c r="BR59" i="19" s="1"/>
  <c r="BE59" i="19"/>
  <c r="BQ59" i="19" s="1"/>
  <c r="BD59" i="19"/>
  <c r="BP59" i="19" s="1"/>
  <c r="BC59" i="19"/>
  <c r="BO59" i="19" s="1"/>
  <c r="BB59" i="19"/>
  <c r="BN59" i="19" s="1"/>
  <c r="BA59" i="19"/>
  <c r="BM59" i="19" s="1"/>
  <c r="AZ59" i="19"/>
  <c r="BL59" i="19" s="1"/>
  <c r="AY59" i="19"/>
  <c r="BK59" i="19" s="1"/>
  <c r="BW59" i="19" s="1"/>
  <c r="AP59" i="19"/>
  <c r="AO59" i="19"/>
  <c r="AN59" i="19"/>
  <c r="AM59" i="19"/>
  <c r="AL59" i="19"/>
  <c r="AK59" i="19"/>
  <c r="Q59" i="19"/>
  <c r="P59" i="19"/>
  <c r="O59" i="19"/>
  <c r="N59" i="19"/>
  <c r="M59" i="19"/>
  <c r="L59" i="19"/>
  <c r="BZ58" i="19"/>
  <c r="BY58" i="19"/>
  <c r="BJ58" i="19"/>
  <c r="BV58" i="19" s="1"/>
  <c r="BI58" i="19"/>
  <c r="BU58" i="19" s="1"/>
  <c r="BH58" i="19"/>
  <c r="BT58" i="19" s="1"/>
  <c r="BG58" i="19"/>
  <c r="BS58" i="19" s="1"/>
  <c r="BF58" i="19"/>
  <c r="BR58" i="19" s="1"/>
  <c r="BE58" i="19"/>
  <c r="BQ58" i="19" s="1"/>
  <c r="BX58" i="19" s="1"/>
  <c r="BD58" i="19"/>
  <c r="BP58" i="19" s="1"/>
  <c r="BC58" i="19"/>
  <c r="BO58" i="19" s="1"/>
  <c r="BB58" i="19"/>
  <c r="BN58" i="19" s="1"/>
  <c r="BA58" i="19"/>
  <c r="BM58" i="19" s="1"/>
  <c r="AZ58" i="19"/>
  <c r="BL58" i="19" s="1"/>
  <c r="AY58" i="19"/>
  <c r="BK58" i="19" s="1"/>
  <c r="BW58" i="19" s="1"/>
  <c r="AP58" i="19"/>
  <c r="AO58" i="19"/>
  <c r="AN58" i="19"/>
  <c r="AM58" i="19"/>
  <c r="AL58" i="19"/>
  <c r="AK58" i="19"/>
  <c r="Q58" i="19"/>
  <c r="P58" i="19"/>
  <c r="O58" i="19"/>
  <c r="N58" i="19"/>
  <c r="M58" i="19"/>
  <c r="L58" i="19"/>
  <c r="BZ57" i="19"/>
  <c r="BY57" i="19"/>
  <c r="BJ57" i="19"/>
  <c r="BV57" i="19" s="1"/>
  <c r="BI57" i="19"/>
  <c r="BU57" i="19" s="1"/>
  <c r="BH57" i="19"/>
  <c r="BT57" i="19" s="1"/>
  <c r="BG57" i="19"/>
  <c r="BS57" i="19" s="1"/>
  <c r="BF57" i="19"/>
  <c r="BR57" i="19" s="1"/>
  <c r="BE57" i="19"/>
  <c r="BQ57" i="19" s="1"/>
  <c r="BX57" i="19" s="1"/>
  <c r="BD57" i="19"/>
  <c r="BP57" i="19" s="1"/>
  <c r="BC57" i="19"/>
  <c r="BO57" i="19" s="1"/>
  <c r="BB57" i="19"/>
  <c r="BN57" i="19" s="1"/>
  <c r="BA57" i="19"/>
  <c r="AZ57" i="19"/>
  <c r="BL57" i="19" s="1"/>
  <c r="AY57" i="19"/>
  <c r="BK57" i="19" s="1"/>
  <c r="AP57" i="19"/>
  <c r="AO57" i="19"/>
  <c r="AN57" i="19"/>
  <c r="AM57" i="19"/>
  <c r="AL57" i="19"/>
  <c r="AK57" i="19"/>
  <c r="Q57" i="19"/>
  <c r="P57" i="19"/>
  <c r="O57" i="19"/>
  <c r="N57" i="19"/>
  <c r="M57" i="19"/>
  <c r="L57" i="19"/>
  <c r="BZ56" i="19"/>
  <c r="BY56" i="19"/>
  <c r="BJ56" i="19"/>
  <c r="BV56" i="19" s="1"/>
  <c r="BI56" i="19"/>
  <c r="BU56" i="19" s="1"/>
  <c r="BH56" i="19"/>
  <c r="BT56" i="19" s="1"/>
  <c r="BG56" i="19"/>
  <c r="BS56" i="19" s="1"/>
  <c r="BF56" i="19"/>
  <c r="BR56" i="19" s="1"/>
  <c r="BE56" i="19"/>
  <c r="BQ56" i="19" s="1"/>
  <c r="BX56" i="19" s="1"/>
  <c r="BD56" i="19"/>
  <c r="BP56" i="19" s="1"/>
  <c r="BC56" i="19"/>
  <c r="BO56" i="19" s="1"/>
  <c r="BB56" i="19"/>
  <c r="BN56" i="19" s="1"/>
  <c r="BA56" i="19"/>
  <c r="BM56" i="19" s="1"/>
  <c r="AZ56" i="19"/>
  <c r="BL56" i="19" s="1"/>
  <c r="AY56" i="19"/>
  <c r="BK56" i="19" s="1"/>
  <c r="BW56" i="19" s="1"/>
  <c r="CA56" i="19" s="1"/>
  <c r="AP56" i="19"/>
  <c r="AO56" i="19"/>
  <c r="AN56" i="19"/>
  <c r="AM56" i="19"/>
  <c r="AL56" i="19"/>
  <c r="AK56" i="19"/>
  <c r="Q56" i="19"/>
  <c r="P56" i="19"/>
  <c r="O56" i="19"/>
  <c r="N56" i="19"/>
  <c r="M56" i="19"/>
  <c r="L56" i="19"/>
  <c r="BZ55" i="19"/>
  <c r="BY55" i="19"/>
  <c r="BJ55" i="19"/>
  <c r="BV55" i="19" s="1"/>
  <c r="BI55" i="19"/>
  <c r="BU55" i="19" s="1"/>
  <c r="BH55" i="19"/>
  <c r="BT55" i="19" s="1"/>
  <c r="BG55" i="19"/>
  <c r="BS55" i="19" s="1"/>
  <c r="BF55" i="19"/>
  <c r="BR55" i="19" s="1"/>
  <c r="BE55" i="19"/>
  <c r="BQ55" i="19" s="1"/>
  <c r="BX55" i="19" s="1"/>
  <c r="CB55" i="19" s="1"/>
  <c r="BD55" i="19"/>
  <c r="BP55" i="19" s="1"/>
  <c r="BC55" i="19"/>
  <c r="BO55" i="19" s="1"/>
  <c r="BB55" i="19"/>
  <c r="BN55" i="19" s="1"/>
  <c r="BA55" i="19"/>
  <c r="BM55" i="19" s="1"/>
  <c r="AZ55" i="19"/>
  <c r="BL55" i="19" s="1"/>
  <c r="AY55" i="19"/>
  <c r="BK55" i="19" s="1"/>
  <c r="BW55" i="19" s="1"/>
  <c r="AP55" i="19"/>
  <c r="AO55" i="19"/>
  <c r="AN55" i="19"/>
  <c r="AM55" i="19"/>
  <c r="AL55" i="19"/>
  <c r="AK55" i="19"/>
  <c r="Q55" i="19"/>
  <c r="P55" i="19"/>
  <c r="O55" i="19"/>
  <c r="N55" i="19"/>
  <c r="M55" i="19"/>
  <c r="L55" i="19"/>
  <c r="BZ54" i="19"/>
  <c r="BY54" i="19"/>
  <c r="BJ54" i="19"/>
  <c r="BV54" i="19" s="1"/>
  <c r="BI54" i="19"/>
  <c r="BU54" i="19" s="1"/>
  <c r="BH54" i="19"/>
  <c r="BT54" i="19" s="1"/>
  <c r="BG54" i="19"/>
  <c r="BS54" i="19" s="1"/>
  <c r="BF54" i="19"/>
  <c r="BE54" i="19"/>
  <c r="BQ54" i="19" s="1"/>
  <c r="BD54" i="19"/>
  <c r="BP54" i="19" s="1"/>
  <c r="BC54" i="19"/>
  <c r="BO54" i="19" s="1"/>
  <c r="BB54" i="19"/>
  <c r="BN54" i="19" s="1"/>
  <c r="BA54" i="19"/>
  <c r="AZ54" i="19"/>
  <c r="AY54" i="19"/>
  <c r="BK54" i="19" s="1"/>
  <c r="AP54" i="19"/>
  <c r="AO54" i="19"/>
  <c r="AN54" i="19"/>
  <c r="AM54" i="19"/>
  <c r="AL54" i="19"/>
  <c r="AK54" i="19"/>
  <c r="Q54" i="19"/>
  <c r="P54" i="19"/>
  <c r="O54" i="19"/>
  <c r="N54" i="19"/>
  <c r="M54" i="19"/>
  <c r="L54" i="19"/>
  <c r="BZ53" i="19"/>
  <c r="BY53" i="19"/>
  <c r="BJ53" i="19"/>
  <c r="BV53" i="19" s="1"/>
  <c r="BI53" i="19"/>
  <c r="BU53" i="19" s="1"/>
  <c r="BH53" i="19"/>
  <c r="BT53" i="19" s="1"/>
  <c r="BG53" i="19"/>
  <c r="BS53" i="19" s="1"/>
  <c r="BF53" i="19"/>
  <c r="BR53" i="19" s="1"/>
  <c r="BE53" i="19"/>
  <c r="BQ53" i="19" s="1"/>
  <c r="BX53" i="19" s="1"/>
  <c r="CB53" i="19" s="1"/>
  <c r="BD53" i="19"/>
  <c r="BP53" i="19" s="1"/>
  <c r="BC53" i="19"/>
  <c r="BO53" i="19" s="1"/>
  <c r="BB53" i="19"/>
  <c r="BN53" i="19" s="1"/>
  <c r="BA53" i="19"/>
  <c r="BM53" i="19" s="1"/>
  <c r="AZ53" i="19"/>
  <c r="BL53" i="19" s="1"/>
  <c r="AY53" i="19"/>
  <c r="BK53" i="19" s="1"/>
  <c r="BW53" i="19" s="1"/>
  <c r="CA53" i="19" s="1"/>
  <c r="CC53" i="19" s="1"/>
  <c r="AP53" i="19"/>
  <c r="AO53" i="19"/>
  <c r="AN53" i="19"/>
  <c r="AM53" i="19"/>
  <c r="AL53" i="19"/>
  <c r="AK53" i="19"/>
  <c r="Q53" i="19"/>
  <c r="P53" i="19"/>
  <c r="O53" i="19"/>
  <c r="N53" i="19"/>
  <c r="M53" i="19"/>
  <c r="L53" i="19"/>
  <c r="BZ52" i="19"/>
  <c r="BY52" i="19"/>
  <c r="CB52" i="19" s="1"/>
  <c r="BJ52" i="19"/>
  <c r="BV52" i="19" s="1"/>
  <c r="BI52" i="19"/>
  <c r="BU52" i="19" s="1"/>
  <c r="BH52" i="19"/>
  <c r="BT52" i="19" s="1"/>
  <c r="BG52" i="19"/>
  <c r="BS52" i="19" s="1"/>
  <c r="BF52" i="19"/>
  <c r="BR52" i="19" s="1"/>
  <c r="BE52" i="19"/>
  <c r="BQ52" i="19" s="1"/>
  <c r="BX52" i="19" s="1"/>
  <c r="BD52" i="19"/>
  <c r="BP52" i="19" s="1"/>
  <c r="BC52" i="19"/>
  <c r="BO52" i="19" s="1"/>
  <c r="BB52" i="19"/>
  <c r="BN52" i="19" s="1"/>
  <c r="BA52" i="19"/>
  <c r="BM52" i="19" s="1"/>
  <c r="AZ52" i="19"/>
  <c r="BL52" i="19" s="1"/>
  <c r="AY52" i="19"/>
  <c r="BK52" i="19" s="1"/>
  <c r="BW52" i="19" s="1"/>
  <c r="AP52" i="19"/>
  <c r="AO52" i="19"/>
  <c r="AN52" i="19"/>
  <c r="AM52" i="19"/>
  <c r="AL52" i="19"/>
  <c r="AK52" i="19"/>
  <c r="Q52" i="19"/>
  <c r="P52" i="19"/>
  <c r="O52" i="19"/>
  <c r="N52" i="19"/>
  <c r="M52" i="19"/>
  <c r="L52" i="19"/>
  <c r="BZ51" i="19"/>
  <c r="BY51" i="19"/>
  <c r="BJ51" i="19"/>
  <c r="BV51" i="19" s="1"/>
  <c r="BI51" i="19"/>
  <c r="BU51" i="19" s="1"/>
  <c r="BH51" i="19"/>
  <c r="BT51" i="19" s="1"/>
  <c r="BG51" i="19"/>
  <c r="BS51" i="19" s="1"/>
  <c r="BF51" i="19"/>
  <c r="BR51" i="19" s="1"/>
  <c r="BE51" i="19"/>
  <c r="BQ51" i="19" s="1"/>
  <c r="BX51" i="19" s="1"/>
  <c r="BD51" i="19"/>
  <c r="BP51" i="19" s="1"/>
  <c r="BC51" i="19"/>
  <c r="BO51" i="19" s="1"/>
  <c r="BB51" i="19"/>
  <c r="BN51" i="19" s="1"/>
  <c r="BA51" i="19"/>
  <c r="BM51" i="19" s="1"/>
  <c r="AZ51" i="19"/>
  <c r="BL51" i="19" s="1"/>
  <c r="AY51" i="19"/>
  <c r="BK51" i="19" s="1"/>
  <c r="BW51" i="19" s="1"/>
  <c r="AP51" i="19"/>
  <c r="AO51" i="19"/>
  <c r="AN51" i="19"/>
  <c r="AM51" i="19"/>
  <c r="AL51" i="19"/>
  <c r="AK51" i="19"/>
  <c r="Q51" i="19"/>
  <c r="P51" i="19"/>
  <c r="O51" i="19"/>
  <c r="N51" i="19"/>
  <c r="M51" i="19"/>
  <c r="L51" i="19"/>
  <c r="AP50" i="19"/>
  <c r="AO50" i="19"/>
  <c r="AN50" i="19"/>
  <c r="AM50" i="19"/>
  <c r="AL50" i="19"/>
  <c r="AK50" i="19"/>
  <c r="Q50" i="19"/>
  <c r="P50" i="19"/>
  <c r="O50" i="19"/>
  <c r="N50" i="19"/>
  <c r="M50" i="19"/>
  <c r="L50" i="19"/>
  <c r="BZ49" i="19"/>
  <c r="BY49" i="19"/>
  <c r="BJ49" i="19"/>
  <c r="BV49" i="19" s="1"/>
  <c r="BI49" i="19"/>
  <c r="BU49" i="19" s="1"/>
  <c r="BH49" i="19"/>
  <c r="BT49" i="19" s="1"/>
  <c r="BG49" i="19"/>
  <c r="BS49" i="19" s="1"/>
  <c r="BF49" i="19"/>
  <c r="BR49" i="19" s="1"/>
  <c r="BE49" i="19"/>
  <c r="BQ49" i="19" s="1"/>
  <c r="BX49" i="19" s="1"/>
  <c r="BD49" i="19"/>
  <c r="BP49" i="19" s="1"/>
  <c r="BC49" i="19"/>
  <c r="BO49" i="19" s="1"/>
  <c r="BB49" i="19"/>
  <c r="BN49" i="19" s="1"/>
  <c r="BA49" i="19"/>
  <c r="BM49" i="19" s="1"/>
  <c r="AZ49" i="19"/>
  <c r="BL49" i="19" s="1"/>
  <c r="AY49" i="19"/>
  <c r="BK49" i="19" s="1"/>
  <c r="BW49" i="19" s="1"/>
  <c r="CA49" i="19" s="1"/>
  <c r="AP49" i="19"/>
  <c r="AO49" i="19"/>
  <c r="AN49" i="19"/>
  <c r="AM49" i="19"/>
  <c r="AL49" i="19"/>
  <c r="AK49" i="19"/>
  <c r="Q49" i="19"/>
  <c r="P49" i="19"/>
  <c r="O49" i="19"/>
  <c r="N49" i="19"/>
  <c r="M49" i="19"/>
  <c r="L49" i="19"/>
  <c r="BZ48" i="19"/>
  <c r="BY48" i="19"/>
  <c r="BJ48" i="19"/>
  <c r="BV48" i="19" s="1"/>
  <c r="BI48" i="19"/>
  <c r="BU48" i="19" s="1"/>
  <c r="BH48" i="19"/>
  <c r="BT48" i="19" s="1"/>
  <c r="BG48" i="19"/>
  <c r="BS48" i="19" s="1"/>
  <c r="BF48" i="19"/>
  <c r="BR48" i="19" s="1"/>
  <c r="BE48" i="19"/>
  <c r="BQ48" i="19" s="1"/>
  <c r="BX48" i="19" s="1"/>
  <c r="BD48" i="19"/>
  <c r="BP48" i="19" s="1"/>
  <c r="BC48" i="19"/>
  <c r="BO48" i="19" s="1"/>
  <c r="BB48" i="19"/>
  <c r="BN48" i="19" s="1"/>
  <c r="BA48" i="19"/>
  <c r="AZ48" i="19"/>
  <c r="AY48" i="19"/>
  <c r="AP48" i="19"/>
  <c r="AO48" i="19"/>
  <c r="AN48" i="19"/>
  <c r="AM48" i="19"/>
  <c r="AL48" i="19"/>
  <c r="AK48" i="19"/>
  <c r="Q48" i="19"/>
  <c r="P48" i="19"/>
  <c r="O48" i="19"/>
  <c r="N48" i="19"/>
  <c r="M48" i="19"/>
  <c r="L48" i="19"/>
  <c r="BZ47" i="19"/>
  <c r="BY47" i="19"/>
  <c r="BJ47" i="19"/>
  <c r="BV47" i="19" s="1"/>
  <c r="BI47" i="19"/>
  <c r="BU47" i="19" s="1"/>
  <c r="BH47" i="19"/>
  <c r="BT47" i="19" s="1"/>
  <c r="BG47" i="19"/>
  <c r="BS47" i="19" s="1"/>
  <c r="BF47" i="19"/>
  <c r="BR47" i="19" s="1"/>
  <c r="BE47" i="19"/>
  <c r="BQ47" i="19" s="1"/>
  <c r="BX47" i="19" s="1"/>
  <c r="CB47" i="19" s="1"/>
  <c r="BD47" i="19"/>
  <c r="BP47" i="19" s="1"/>
  <c r="BC47" i="19"/>
  <c r="BO47" i="19" s="1"/>
  <c r="BB47" i="19"/>
  <c r="BN47" i="19" s="1"/>
  <c r="BA47" i="19"/>
  <c r="BM47" i="19" s="1"/>
  <c r="AZ47" i="19"/>
  <c r="BL47" i="19" s="1"/>
  <c r="AY47" i="19"/>
  <c r="BK47" i="19" s="1"/>
  <c r="BW47" i="19" s="1"/>
  <c r="CA47" i="19" s="1"/>
  <c r="CC47" i="19" s="1"/>
  <c r="AP47" i="19"/>
  <c r="AO47" i="19"/>
  <c r="AN47" i="19"/>
  <c r="AM47" i="19"/>
  <c r="AL47" i="19"/>
  <c r="AK47" i="19"/>
  <c r="Q47" i="19"/>
  <c r="P47" i="19"/>
  <c r="O47" i="19"/>
  <c r="N47" i="19"/>
  <c r="M47" i="19"/>
  <c r="L47" i="19"/>
  <c r="BZ46" i="19"/>
  <c r="BY46" i="19"/>
  <c r="CA46" i="19" s="1"/>
  <c r="CC46" i="19" s="1"/>
  <c r="CD46" i="19" s="1"/>
  <c r="BX46" i="19"/>
  <c r="CB46" i="19" s="1"/>
  <c r="BJ46" i="19"/>
  <c r="BV46" i="19" s="1"/>
  <c r="BI46" i="19"/>
  <c r="BU46" i="19" s="1"/>
  <c r="BH46" i="19"/>
  <c r="BT46" i="19" s="1"/>
  <c r="BG46" i="19"/>
  <c r="BS46" i="19" s="1"/>
  <c r="BF46" i="19"/>
  <c r="BR46" i="19" s="1"/>
  <c r="BE46" i="19"/>
  <c r="BQ46" i="19" s="1"/>
  <c r="BD46" i="19"/>
  <c r="BP46" i="19" s="1"/>
  <c r="BC46" i="19"/>
  <c r="BO46" i="19" s="1"/>
  <c r="BB46" i="19"/>
  <c r="BN46" i="19" s="1"/>
  <c r="BA46" i="19"/>
  <c r="BM46" i="19" s="1"/>
  <c r="AZ46" i="19"/>
  <c r="BL46" i="19" s="1"/>
  <c r="AY46" i="19"/>
  <c r="BK46" i="19" s="1"/>
  <c r="BW46" i="19" s="1"/>
  <c r="AP46" i="19"/>
  <c r="AO46" i="19"/>
  <c r="AN46" i="19"/>
  <c r="AM46" i="19"/>
  <c r="AL46" i="19"/>
  <c r="AK46" i="19"/>
  <c r="Q46" i="19"/>
  <c r="P46" i="19"/>
  <c r="O46" i="19"/>
  <c r="N46" i="19"/>
  <c r="M46" i="19"/>
  <c r="L46" i="19"/>
  <c r="BZ45" i="19"/>
  <c r="BY45" i="19"/>
  <c r="BJ45" i="19"/>
  <c r="BV45" i="19" s="1"/>
  <c r="BI45" i="19"/>
  <c r="BU45" i="19" s="1"/>
  <c r="BH45" i="19"/>
  <c r="BT45" i="19" s="1"/>
  <c r="BG45" i="19"/>
  <c r="BS45" i="19" s="1"/>
  <c r="BF45" i="19"/>
  <c r="BR45" i="19" s="1"/>
  <c r="BE45" i="19"/>
  <c r="BQ45" i="19" s="1"/>
  <c r="BX45" i="19" s="1"/>
  <c r="BD45" i="19"/>
  <c r="BP45" i="19" s="1"/>
  <c r="BC45" i="19"/>
  <c r="BO45" i="19" s="1"/>
  <c r="BB45" i="19"/>
  <c r="BN45" i="19" s="1"/>
  <c r="BA45" i="19"/>
  <c r="BM45" i="19" s="1"/>
  <c r="AZ45" i="19"/>
  <c r="BL45" i="19" s="1"/>
  <c r="AY45" i="19"/>
  <c r="BK45" i="19" s="1"/>
  <c r="BW45" i="19" s="1"/>
  <c r="AP45" i="19"/>
  <c r="AO45" i="19"/>
  <c r="AN45" i="19"/>
  <c r="AM45" i="19"/>
  <c r="AL45" i="19"/>
  <c r="AK45" i="19"/>
  <c r="Q45" i="19"/>
  <c r="P45" i="19"/>
  <c r="O45" i="19"/>
  <c r="N45" i="19"/>
  <c r="M45" i="19"/>
  <c r="L45" i="19"/>
  <c r="BZ44" i="19"/>
  <c r="BY44" i="19"/>
  <c r="BJ44" i="19"/>
  <c r="BV44" i="19" s="1"/>
  <c r="BI44" i="19"/>
  <c r="BU44" i="19" s="1"/>
  <c r="BH44" i="19"/>
  <c r="BT44" i="19" s="1"/>
  <c r="BX44" i="19" s="1"/>
  <c r="BG44" i="19"/>
  <c r="BS44" i="19" s="1"/>
  <c r="BF44" i="19"/>
  <c r="BR44" i="19" s="1"/>
  <c r="BE44" i="19"/>
  <c r="BQ44" i="19" s="1"/>
  <c r="BD44" i="19"/>
  <c r="BP44" i="19" s="1"/>
  <c r="BC44" i="19"/>
  <c r="BO44" i="19" s="1"/>
  <c r="BB44" i="19"/>
  <c r="BN44" i="19" s="1"/>
  <c r="BA44" i="19"/>
  <c r="BM44" i="19" s="1"/>
  <c r="AZ44" i="19"/>
  <c r="BL44" i="19" s="1"/>
  <c r="AY44" i="19"/>
  <c r="BK44" i="19" s="1"/>
  <c r="BW44" i="19" s="1"/>
  <c r="AP44" i="19"/>
  <c r="AO44" i="19"/>
  <c r="AN44" i="19"/>
  <c r="AM44" i="19"/>
  <c r="AL44" i="19"/>
  <c r="AK44" i="19"/>
  <c r="Q44" i="19"/>
  <c r="P44" i="19"/>
  <c r="O44" i="19"/>
  <c r="N44" i="19"/>
  <c r="M44" i="19"/>
  <c r="L44" i="19"/>
  <c r="AP43" i="19"/>
  <c r="AO43" i="19"/>
  <c r="AN43" i="19"/>
  <c r="AM43" i="19"/>
  <c r="AL43" i="19"/>
  <c r="AK43" i="19"/>
  <c r="Q43" i="19"/>
  <c r="P43" i="19"/>
  <c r="O43" i="19"/>
  <c r="N43" i="19"/>
  <c r="M43" i="19"/>
  <c r="L43" i="19"/>
  <c r="BZ42" i="19"/>
  <c r="BY42" i="19"/>
  <c r="BJ42" i="19"/>
  <c r="BV42" i="19" s="1"/>
  <c r="BI42" i="19"/>
  <c r="BU42" i="19" s="1"/>
  <c r="BH42" i="19"/>
  <c r="BG42" i="19"/>
  <c r="BS42" i="19" s="1"/>
  <c r="BF42" i="19"/>
  <c r="BR42" i="19" s="1"/>
  <c r="BE42" i="19"/>
  <c r="BQ42" i="19" s="1"/>
  <c r="BD42" i="19"/>
  <c r="BP42" i="19" s="1"/>
  <c r="BC42" i="19"/>
  <c r="BB42" i="19"/>
  <c r="BA42" i="19"/>
  <c r="AZ42" i="19"/>
  <c r="AY42" i="19"/>
  <c r="AP42" i="19"/>
  <c r="AO42" i="19"/>
  <c r="AN42" i="19"/>
  <c r="AM42" i="19"/>
  <c r="AL42" i="19"/>
  <c r="AK42" i="19"/>
  <c r="Q42" i="19"/>
  <c r="P42" i="19"/>
  <c r="O42" i="19"/>
  <c r="N42" i="19"/>
  <c r="M42" i="19"/>
  <c r="L42" i="19"/>
  <c r="BZ41" i="19"/>
  <c r="CA41" i="19" s="1"/>
  <c r="CC41" i="19" s="1"/>
  <c r="CD41" i="19" s="1"/>
  <c r="BY41" i="19"/>
  <c r="BJ41" i="19"/>
  <c r="BV41" i="19" s="1"/>
  <c r="BI41" i="19"/>
  <c r="BU41" i="19" s="1"/>
  <c r="BH41" i="19"/>
  <c r="BT41" i="19" s="1"/>
  <c r="BG41" i="19"/>
  <c r="BS41" i="19" s="1"/>
  <c r="BF41" i="19"/>
  <c r="BR41" i="19" s="1"/>
  <c r="BE41" i="19"/>
  <c r="BQ41" i="19" s="1"/>
  <c r="BX41" i="19" s="1"/>
  <c r="CB41" i="19" s="1"/>
  <c r="BD41" i="19"/>
  <c r="BP41" i="19" s="1"/>
  <c r="BC41" i="19"/>
  <c r="BO41" i="19" s="1"/>
  <c r="BB41" i="19"/>
  <c r="BN41" i="19" s="1"/>
  <c r="BA41" i="19"/>
  <c r="BM41" i="19" s="1"/>
  <c r="AZ41" i="19"/>
  <c r="BL41" i="19" s="1"/>
  <c r="AY41" i="19"/>
  <c r="BK41" i="19" s="1"/>
  <c r="BW41" i="19" s="1"/>
  <c r="AP41" i="19"/>
  <c r="AO41" i="19"/>
  <c r="AN41" i="19"/>
  <c r="AM41" i="19"/>
  <c r="AL41" i="19"/>
  <c r="AK41" i="19"/>
  <c r="Q41" i="19"/>
  <c r="P41" i="19"/>
  <c r="O41" i="19"/>
  <c r="N41" i="19"/>
  <c r="M41" i="19"/>
  <c r="L41" i="19"/>
  <c r="BZ40" i="19"/>
  <c r="BY40" i="19"/>
  <c r="CB40" i="19" s="1"/>
  <c r="BJ40" i="19"/>
  <c r="BV40" i="19" s="1"/>
  <c r="BI40" i="19"/>
  <c r="BU40" i="19" s="1"/>
  <c r="BH40" i="19"/>
  <c r="BT40" i="19" s="1"/>
  <c r="BG40" i="19"/>
  <c r="BS40" i="19" s="1"/>
  <c r="BF40" i="19"/>
  <c r="BR40" i="19" s="1"/>
  <c r="BE40" i="19"/>
  <c r="BQ40" i="19" s="1"/>
  <c r="BX40" i="19" s="1"/>
  <c r="BD40" i="19"/>
  <c r="BP40" i="19" s="1"/>
  <c r="BC40" i="19"/>
  <c r="BO40" i="19" s="1"/>
  <c r="BB40" i="19"/>
  <c r="BN40" i="19" s="1"/>
  <c r="BA40" i="19"/>
  <c r="BM40" i="19" s="1"/>
  <c r="AZ40" i="19"/>
  <c r="BL40" i="19" s="1"/>
  <c r="AY40" i="19"/>
  <c r="BK40" i="19" s="1"/>
  <c r="BW40" i="19" s="1"/>
  <c r="CA40" i="19" s="1"/>
  <c r="CC40" i="19" s="1"/>
  <c r="AP40" i="19"/>
  <c r="AO40" i="19"/>
  <c r="AN40" i="19"/>
  <c r="AM40" i="19"/>
  <c r="AL40" i="19"/>
  <c r="AK40" i="19"/>
  <c r="Q40" i="19"/>
  <c r="P40" i="19"/>
  <c r="O40" i="19"/>
  <c r="N40" i="19"/>
  <c r="M40" i="19"/>
  <c r="L40" i="19"/>
  <c r="BZ39" i="19"/>
  <c r="CA39" i="19" s="1"/>
  <c r="CC39" i="19" s="1"/>
  <c r="CD39" i="19" s="1"/>
  <c r="BY39" i="19"/>
  <c r="BJ39" i="19"/>
  <c r="BV39" i="19" s="1"/>
  <c r="BI39" i="19"/>
  <c r="BU39" i="19" s="1"/>
  <c r="BH39" i="19"/>
  <c r="BT39" i="19" s="1"/>
  <c r="BG39" i="19"/>
  <c r="BS39" i="19" s="1"/>
  <c r="BF39" i="19"/>
  <c r="BR39" i="19" s="1"/>
  <c r="BE39" i="19"/>
  <c r="BQ39" i="19" s="1"/>
  <c r="BX39" i="19" s="1"/>
  <c r="CB39" i="19" s="1"/>
  <c r="BD39" i="19"/>
  <c r="BP39" i="19" s="1"/>
  <c r="BC39" i="19"/>
  <c r="BO39" i="19" s="1"/>
  <c r="BB39" i="19"/>
  <c r="BN39" i="19" s="1"/>
  <c r="BA39" i="19"/>
  <c r="BM39" i="19" s="1"/>
  <c r="AZ39" i="19"/>
  <c r="BL39" i="19" s="1"/>
  <c r="AY39" i="19"/>
  <c r="BK39" i="19" s="1"/>
  <c r="BW39" i="19" s="1"/>
  <c r="AP39" i="19"/>
  <c r="AO39" i="19"/>
  <c r="AN39" i="19"/>
  <c r="AM39" i="19"/>
  <c r="AL39" i="19"/>
  <c r="AK39" i="19"/>
  <c r="Q39" i="19"/>
  <c r="P39" i="19"/>
  <c r="O39" i="19"/>
  <c r="N39" i="19"/>
  <c r="M39" i="19"/>
  <c r="L39" i="19"/>
  <c r="AP38" i="19"/>
  <c r="AO38" i="19"/>
  <c r="AN38" i="19"/>
  <c r="AM38" i="19"/>
  <c r="AL38" i="19"/>
  <c r="AK38" i="19"/>
  <c r="Q38" i="19"/>
  <c r="P38" i="19"/>
  <c r="O38" i="19"/>
  <c r="N38" i="19"/>
  <c r="M38" i="19"/>
  <c r="L38" i="19"/>
  <c r="BZ37" i="19"/>
  <c r="BY37" i="19"/>
  <c r="BJ37" i="19"/>
  <c r="BV37" i="19" s="1"/>
  <c r="BI37" i="19"/>
  <c r="BU37" i="19" s="1"/>
  <c r="BH37" i="19"/>
  <c r="BT37" i="19" s="1"/>
  <c r="BG37" i="19"/>
  <c r="BS37" i="19" s="1"/>
  <c r="BF37" i="19"/>
  <c r="BR37" i="19" s="1"/>
  <c r="BE37" i="19"/>
  <c r="BQ37" i="19" s="1"/>
  <c r="BX37" i="19" s="1"/>
  <c r="BD37" i="19"/>
  <c r="BP37" i="19" s="1"/>
  <c r="BC37" i="19"/>
  <c r="BO37" i="19" s="1"/>
  <c r="BB37" i="19"/>
  <c r="BN37" i="19" s="1"/>
  <c r="BA37" i="19"/>
  <c r="BM37" i="19" s="1"/>
  <c r="AZ37" i="19"/>
  <c r="BL37" i="19" s="1"/>
  <c r="AY37" i="19"/>
  <c r="BK37" i="19" s="1"/>
  <c r="BW37" i="19" s="1"/>
  <c r="AP37" i="19"/>
  <c r="AO37" i="19"/>
  <c r="AN37" i="19"/>
  <c r="AM37" i="19"/>
  <c r="AL37" i="19"/>
  <c r="AK37" i="19"/>
  <c r="Q37" i="19"/>
  <c r="P37" i="19"/>
  <c r="O37" i="19"/>
  <c r="N37" i="19"/>
  <c r="M37" i="19"/>
  <c r="L37" i="19"/>
  <c r="AP36" i="19"/>
  <c r="AO36" i="19"/>
  <c r="AN36" i="19"/>
  <c r="AM36" i="19"/>
  <c r="AL36" i="19"/>
  <c r="AK36" i="19"/>
  <c r="Q36" i="19"/>
  <c r="P36" i="19"/>
  <c r="O36" i="19"/>
  <c r="N36" i="19"/>
  <c r="M36" i="19"/>
  <c r="L36" i="19"/>
  <c r="BZ35" i="19"/>
  <c r="BY35" i="19"/>
  <c r="BJ35" i="19"/>
  <c r="BV35" i="19" s="1"/>
  <c r="BI35" i="19"/>
  <c r="BU35" i="19" s="1"/>
  <c r="BH35" i="19"/>
  <c r="BT35" i="19" s="1"/>
  <c r="BG35" i="19"/>
  <c r="BS35" i="19" s="1"/>
  <c r="BF35" i="19"/>
  <c r="BR35" i="19" s="1"/>
  <c r="BE35" i="19"/>
  <c r="BQ35" i="19" s="1"/>
  <c r="BX35" i="19" s="1"/>
  <c r="BD35" i="19"/>
  <c r="BP35" i="19" s="1"/>
  <c r="BC35" i="19"/>
  <c r="BO35" i="19" s="1"/>
  <c r="BB35" i="19"/>
  <c r="BN35" i="19" s="1"/>
  <c r="BA35" i="19"/>
  <c r="BM35" i="19" s="1"/>
  <c r="AZ35" i="19"/>
  <c r="BL35" i="19" s="1"/>
  <c r="AY35" i="19"/>
  <c r="BK35" i="19" s="1"/>
  <c r="BW35" i="19" s="1"/>
  <c r="AP35" i="19"/>
  <c r="AO35" i="19"/>
  <c r="AN35" i="19"/>
  <c r="AM35" i="19"/>
  <c r="AL35" i="19"/>
  <c r="AK35" i="19"/>
  <c r="Q35" i="19"/>
  <c r="P35" i="19"/>
  <c r="O35" i="19"/>
  <c r="N35" i="19"/>
  <c r="M35" i="19"/>
  <c r="L35" i="19"/>
  <c r="BZ34" i="19"/>
  <c r="BY34" i="19"/>
  <c r="CB34" i="19" s="1"/>
  <c r="BJ34" i="19"/>
  <c r="BV34" i="19" s="1"/>
  <c r="BI34" i="19"/>
  <c r="BU34" i="19" s="1"/>
  <c r="BH34" i="19"/>
  <c r="BT34" i="19" s="1"/>
  <c r="BG34" i="19"/>
  <c r="BS34" i="19" s="1"/>
  <c r="BF34" i="19"/>
  <c r="BR34" i="19" s="1"/>
  <c r="BE34" i="19"/>
  <c r="BQ34" i="19" s="1"/>
  <c r="BX34" i="19" s="1"/>
  <c r="BD34" i="19"/>
  <c r="BP34" i="19" s="1"/>
  <c r="BC34" i="19"/>
  <c r="BO34" i="19" s="1"/>
  <c r="BB34" i="19"/>
  <c r="BN34" i="19" s="1"/>
  <c r="BA34" i="19"/>
  <c r="BM34" i="19" s="1"/>
  <c r="AZ34" i="19"/>
  <c r="AY34" i="19"/>
  <c r="BK34" i="19" s="1"/>
  <c r="AP34" i="19"/>
  <c r="AO34" i="19"/>
  <c r="AN34" i="19"/>
  <c r="AM34" i="19"/>
  <c r="AL34" i="19"/>
  <c r="AK34" i="19"/>
  <c r="Q34" i="19"/>
  <c r="P34" i="19"/>
  <c r="O34" i="19"/>
  <c r="N34" i="19"/>
  <c r="M34" i="19"/>
  <c r="L34" i="19"/>
  <c r="BZ33" i="19"/>
  <c r="BY33" i="19"/>
  <c r="CB33" i="19" s="1"/>
  <c r="BJ33" i="19"/>
  <c r="BV33" i="19" s="1"/>
  <c r="BI33" i="19"/>
  <c r="BU33" i="19" s="1"/>
  <c r="BH33" i="19"/>
  <c r="BT33" i="19" s="1"/>
  <c r="BG33" i="19"/>
  <c r="BS33" i="19" s="1"/>
  <c r="BF33" i="19"/>
  <c r="BR33" i="19" s="1"/>
  <c r="BE33" i="19"/>
  <c r="BQ33" i="19" s="1"/>
  <c r="BX33" i="19" s="1"/>
  <c r="BD33" i="19"/>
  <c r="BP33" i="19" s="1"/>
  <c r="BC33" i="19"/>
  <c r="BO33" i="19" s="1"/>
  <c r="BB33" i="19"/>
  <c r="BN33" i="19" s="1"/>
  <c r="BA33" i="19"/>
  <c r="BM33" i="19" s="1"/>
  <c r="AZ33" i="19"/>
  <c r="BL33" i="19" s="1"/>
  <c r="AY33" i="19"/>
  <c r="BK33" i="19" s="1"/>
  <c r="BW33" i="19" s="1"/>
  <c r="AP33" i="19"/>
  <c r="AO33" i="19"/>
  <c r="AN33" i="19"/>
  <c r="AM33" i="19"/>
  <c r="AL33" i="19"/>
  <c r="AK33" i="19"/>
  <c r="Q33" i="19"/>
  <c r="P33" i="19"/>
  <c r="O33" i="19"/>
  <c r="N33" i="19"/>
  <c r="M33" i="19"/>
  <c r="L33" i="19"/>
  <c r="BZ32" i="19"/>
  <c r="AP32" i="19"/>
  <c r="AO32" i="19"/>
  <c r="AN32" i="19"/>
  <c r="AM32" i="19"/>
  <c r="AL32" i="19"/>
  <c r="AK32" i="19"/>
  <c r="Q32" i="19"/>
  <c r="P32" i="19"/>
  <c r="O32" i="19"/>
  <c r="N32" i="19"/>
  <c r="M32" i="19"/>
  <c r="L32" i="19"/>
  <c r="AP31" i="19"/>
  <c r="AO31" i="19"/>
  <c r="AN31" i="19"/>
  <c r="AM31" i="19"/>
  <c r="AL31" i="19"/>
  <c r="AK31" i="19"/>
  <c r="Q31" i="19"/>
  <c r="P31" i="19"/>
  <c r="O31" i="19"/>
  <c r="N31" i="19"/>
  <c r="M31" i="19"/>
  <c r="L31" i="19"/>
  <c r="BZ30" i="19"/>
  <c r="BY30" i="19"/>
  <c r="BJ30" i="19"/>
  <c r="BV30" i="19" s="1"/>
  <c r="BI30" i="19"/>
  <c r="BU30" i="19" s="1"/>
  <c r="BH30" i="19"/>
  <c r="BT30" i="19" s="1"/>
  <c r="BG30" i="19"/>
  <c r="BS30" i="19" s="1"/>
  <c r="BF30" i="19"/>
  <c r="BR30" i="19" s="1"/>
  <c r="BE30" i="19"/>
  <c r="BQ30" i="19" s="1"/>
  <c r="BX30" i="19" s="1"/>
  <c r="CB30" i="19" s="1"/>
  <c r="BD30" i="19"/>
  <c r="BP30" i="19" s="1"/>
  <c r="BC30" i="19"/>
  <c r="BO30" i="19" s="1"/>
  <c r="BB30" i="19"/>
  <c r="BN30" i="19" s="1"/>
  <c r="BA30" i="19"/>
  <c r="BM30" i="19" s="1"/>
  <c r="AZ30" i="19"/>
  <c r="BL30" i="19" s="1"/>
  <c r="AY30" i="19"/>
  <c r="BK30" i="19" s="1"/>
  <c r="BW30" i="19" s="1"/>
  <c r="AP30" i="19"/>
  <c r="AO30" i="19"/>
  <c r="AN30" i="19"/>
  <c r="AM30" i="19"/>
  <c r="AL30" i="19"/>
  <c r="AK30" i="19"/>
  <c r="Q30" i="19"/>
  <c r="P30" i="19"/>
  <c r="O30" i="19"/>
  <c r="N30" i="19"/>
  <c r="M30" i="19"/>
  <c r="L30" i="19"/>
  <c r="AP29" i="19"/>
  <c r="AO29" i="19"/>
  <c r="AN29" i="19"/>
  <c r="AM29" i="19"/>
  <c r="AL29" i="19"/>
  <c r="AK29" i="19"/>
  <c r="Q29" i="19"/>
  <c r="P29" i="19"/>
  <c r="O29" i="19"/>
  <c r="N29" i="19"/>
  <c r="M29" i="19"/>
  <c r="L29" i="19"/>
  <c r="BZ28" i="19"/>
  <c r="BY28" i="19"/>
  <c r="BJ28" i="19"/>
  <c r="BV28" i="19" s="1"/>
  <c r="BI28" i="19"/>
  <c r="BU28" i="19" s="1"/>
  <c r="BH28" i="19"/>
  <c r="BT28" i="19" s="1"/>
  <c r="BG28" i="19"/>
  <c r="BS28" i="19" s="1"/>
  <c r="BF28" i="19"/>
  <c r="BR28" i="19" s="1"/>
  <c r="BE28" i="19"/>
  <c r="BQ28" i="19" s="1"/>
  <c r="BX28" i="19" s="1"/>
  <c r="BD28" i="19"/>
  <c r="BP28" i="19" s="1"/>
  <c r="BC28" i="19"/>
  <c r="BO28" i="19" s="1"/>
  <c r="BB28" i="19"/>
  <c r="BN28" i="19" s="1"/>
  <c r="BA28" i="19"/>
  <c r="BM28" i="19" s="1"/>
  <c r="AZ28" i="19"/>
  <c r="BL28" i="19" s="1"/>
  <c r="AY28" i="19"/>
  <c r="BK28" i="19" s="1"/>
  <c r="BW28" i="19" s="1"/>
  <c r="AP28" i="19"/>
  <c r="AO28" i="19"/>
  <c r="AN28" i="19"/>
  <c r="AM28" i="19"/>
  <c r="AL28" i="19"/>
  <c r="AK28" i="19"/>
  <c r="Q28" i="19"/>
  <c r="P28" i="19"/>
  <c r="O28" i="19"/>
  <c r="N28" i="19"/>
  <c r="M28" i="19"/>
  <c r="L28" i="19"/>
  <c r="BZ27" i="19"/>
  <c r="BY27" i="19"/>
  <c r="BJ27" i="19"/>
  <c r="BV27" i="19" s="1"/>
  <c r="BI27" i="19"/>
  <c r="BU27" i="19" s="1"/>
  <c r="BH27" i="19"/>
  <c r="BT27" i="19" s="1"/>
  <c r="BG27" i="19"/>
  <c r="BS27" i="19" s="1"/>
  <c r="BF27" i="19"/>
  <c r="BR27" i="19" s="1"/>
  <c r="BE27" i="19"/>
  <c r="BQ27" i="19" s="1"/>
  <c r="BX27" i="19" s="1"/>
  <c r="BD27" i="19"/>
  <c r="BP27" i="19" s="1"/>
  <c r="BC27" i="19"/>
  <c r="BO27" i="19" s="1"/>
  <c r="BB27" i="19"/>
  <c r="BN27" i="19" s="1"/>
  <c r="BA27" i="19"/>
  <c r="BM27" i="19" s="1"/>
  <c r="AZ27" i="19"/>
  <c r="AY27" i="19"/>
  <c r="BK27" i="19" s="1"/>
  <c r="AP27" i="19"/>
  <c r="AO27" i="19"/>
  <c r="AN27" i="19"/>
  <c r="AM27" i="19"/>
  <c r="AL27" i="19"/>
  <c r="AK27" i="19"/>
  <c r="Q27" i="19"/>
  <c r="P27" i="19"/>
  <c r="O27" i="19"/>
  <c r="N27" i="19"/>
  <c r="M27" i="19"/>
  <c r="L27" i="19"/>
  <c r="BZ26" i="19"/>
  <c r="BY26" i="19"/>
  <c r="BJ26" i="19"/>
  <c r="BV26" i="19" s="1"/>
  <c r="BI26" i="19"/>
  <c r="BU26" i="19" s="1"/>
  <c r="BH26" i="19"/>
  <c r="BT26" i="19" s="1"/>
  <c r="BG26" i="19"/>
  <c r="BS26" i="19" s="1"/>
  <c r="BF26" i="19"/>
  <c r="BR26" i="19" s="1"/>
  <c r="BE26" i="19"/>
  <c r="BQ26" i="19" s="1"/>
  <c r="BX26" i="19" s="1"/>
  <c r="BD26" i="19"/>
  <c r="BP26" i="19" s="1"/>
  <c r="BC26" i="19"/>
  <c r="BB26" i="19"/>
  <c r="BA26" i="19"/>
  <c r="AZ26" i="19"/>
  <c r="AY26" i="19"/>
  <c r="AP26" i="19"/>
  <c r="AO26" i="19"/>
  <c r="AN26" i="19"/>
  <c r="AM26" i="19"/>
  <c r="AL26" i="19"/>
  <c r="AK26" i="19"/>
  <c r="Q26" i="19"/>
  <c r="P26" i="19"/>
  <c r="O26" i="19"/>
  <c r="N26" i="19"/>
  <c r="M26" i="19"/>
  <c r="L26" i="19"/>
  <c r="AP25" i="19"/>
  <c r="AO25" i="19"/>
  <c r="AN25" i="19"/>
  <c r="AM25" i="19"/>
  <c r="AL25" i="19"/>
  <c r="AK25" i="19"/>
  <c r="Q25" i="19"/>
  <c r="P25" i="19"/>
  <c r="O25" i="19"/>
  <c r="N25" i="19"/>
  <c r="M25" i="19"/>
  <c r="L25" i="19"/>
  <c r="BZ24" i="19"/>
  <c r="AP24" i="19"/>
  <c r="AO24" i="19"/>
  <c r="AN24" i="19"/>
  <c r="AM24" i="19"/>
  <c r="AL24" i="19"/>
  <c r="AK24" i="19"/>
  <c r="Q24" i="19"/>
  <c r="P24" i="19"/>
  <c r="O24" i="19"/>
  <c r="N24" i="19"/>
  <c r="M24" i="19"/>
  <c r="L24" i="19"/>
  <c r="BZ23" i="19"/>
  <c r="BY23" i="19"/>
  <c r="CB23" i="19" s="1"/>
  <c r="BJ23" i="19"/>
  <c r="BV23" i="19" s="1"/>
  <c r="BI23" i="19"/>
  <c r="BU23" i="19" s="1"/>
  <c r="BH23" i="19"/>
  <c r="BT23" i="19" s="1"/>
  <c r="BG23" i="19"/>
  <c r="BS23" i="19" s="1"/>
  <c r="BF23" i="19"/>
  <c r="BR23" i="19" s="1"/>
  <c r="BE23" i="19"/>
  <c r="BQ23" i="19" s="1"/>
  <c r="BX23" i="19" s="1"/>
  <c r="BD23" i="19"/>
  <c r="BP23" i="19" s="1"/>
  <c r="BC23" i="19"/>
  <c r="BO23" i="19" s="1"/>
  <c r="BB23" i="19"/>
  <c r="BN23" i="19" s="1"/>
  <c r="BA23" i="19"/>
  <c r="BM23" i="19" s="1"/>
  <c r="AZ23" i="19"/>
  <c r="AY23" i="19"/>
  <c r="BK23" i="19" s="1"/>
  <c r="AP23" i="19"/>
  <c r="AO23" i="19"/>
  <c r="AN23" i="19"/>
  <c r="AM23" i="19"/>
  <c r="AL23" i="19"/>
  <c r="AK23" i="19"/>
  <c r="Q23" i="19"/>
  <c r="P23" i="19"/>
  <c r="O23" i="19"/>
  <c r="N23" i="19"/>
  <c r="M23" i="19"/>
  <c r="L23" i="19"/>
  <c r="BZ22" i="19"/>
  <c r="BY22" i="19"/>
  <c r="BJ22" i="19"/>
  <c r="BV22" i="19" s="1"/>
  <c r="BI22" i="19"/>
  <c r="BH22" i="19"/>
  <c r="BG22" i="19"/>
  <c r="BS22" i="19" s="1"/>
  <c r="BF22" i="19"/>
  <c r="BR22" i="19" s="1"/>
  <c r="BE22" i="19"/>
  <c r="BQ22" i="19" s="1"/>
  <c r="BD22" i="19"/>
  <c r="BP22" i="19" s="1"/>
  <c r="BC22" i="19"/>
  <c r="BB22" i="19"/>
  <c r="BA22" i="19"/>
  <c r="AZ22" i="19"/>
  <c r="AY22" i="19"/>
  <c r="AP22" i="19"/>
  <c r="AO22" i="19"/>
  <c r="AN22" i="19"/>
  <c r="AM22" i="19"/>
  <c r="AL22" i="19"/>
  <c r="AK22" i="19"/>
  <c r="Q22" i="19"/>
  <c r="P22" i="19"/>
  <c r="O22" i="19"/>
  <c r="N22" i="19"/>
  <c r="M22" i="19"/>
  <c r="L22" i="19"/>
  <c r="BZ21" i="19"/>
  <c r="BY21" i="19"/>
  <c r="BJ21" i="19"/>
  <c r="BV21" i="19" s="1"/>
  <c r="BI21" i="19"/>
  <c r="BU21" i="19" s="1"/>
  <c r="BH21" i="19"/>
  <c r="BT21" i="19" s="1"/>
  <c r="BG21" i="19"/>
  <c r="BS21" i="19" s="1"/>
  <c r="BF21" i="19"/>
  <c r="BR21" i="19" s="1"/>
  <c r="BE21" i="19"/>
  <c r="BQ21" i="19" s="1"/>
  <c r="BX21" i="19" s="1"/>
  <c r="BD21" i="19"/>
  <c r="BP21" i="19" s="1"/>
  <c r="BC21" i="19"/>
  <c r="BO21" i="19" s="1"/>
  <c r="BB21" i="19"/>
  <c r="BN21" i="19" s="1"/>
  <c r="BA21" i="19"/>
  <c r="BM21" i="19" s="1"/>
  <c r="AZ21" i="19"/>
  <c r="BL21" i="19" s="1"/>
  <c r="AY21" i="19"/>
  <c r="BK21" i="19" s="1"/>
  <c r="BW21" i="19" s="1"/>
  <c r="AP21" i="19"/>
  <c r="AO21" i="19"/>
  <c r="AN21" i="19"/>
  <c r="AM21" i="19"/>
  <c r="AL21" i="19"/>
  <c r="AK21" i="19"/>
  <c r="Q21" i="19"/>
  <c r="P21" i="19"/>
  <c r="O21" i="19"/>
  <c r="N21" i="19"/>
  <c r="M21" i="19"/>
  <c r="L21" i="19"/>
  <c r="BZ20" i="19"/>
  <c r="BY20" i="19"/>
  <c r="BJ20" i="19"/>
  <c r="BV20" i="19" s="1"/>
  <c r="BI20" i="19"/>
  <c r="BH20" i="19"/>
  <c r="BT20" i="19" s="1"/>
  <c r="BG20" i="19"/>
  <c r="BS20" i="19" s="1"/>
  <c r="BF20" i="19"/>
  <c r="BE20" i="19"/>
  <c r="BQ20" i="19" s="1"/>
  <c r="BD20" i="19"/>
  <c r="BP20" i="19" s="1"/>
  <c r="BC20" i="19"/>
  <c r="BO20" i="19" s="1"/>
  <c r="BB20" i="19"/>
  <c r="BA20" i="19"/>
  <c r="AZ20" i="19"/>
  <c r="AY20" i="19"/>
  <c r="AP20" i="19"/>
  <c r="AO20" i="19"/>
  <c r="AN20" i="19"/>
  <c r="AM20" i="19"/>
  <c r="AL20" i="19"/>
  <c r="AK20" i="19"/>
  <c r="Q20" i="19"/>
  <c r="P20" i="19"/>
  <c r="O20" i="19"/>
  <c r="N20" i="19"/>
  <c r="M20" i="19"/>
  <c r="L20" i="19"/>
  <c r="BZ19" i="19"/>
  <c r="BY19" i="19"/>
  <c r="BJ19" i="19"/>
  <c r="BV19" i="19" s="1"/>
  <c r="BI19" i="19"/>
  <c r="BU19" i="19" s="1"/>
  <c r="BH19" i="19"/>
  <c r="BT19" i="19" s="1"/>
  <c r="BG19" i="19"/>
  <c r="BS19" i="19" s="1"/>
  <c r="BF19" i="19"/>
  <c r="BE19" i="19"/>
  <c r="BQ19" i="19" s="1"/>
  <c r="BD19" i="19"/>
  <c r="BP19" i="19" s="1"/>
  <c r="BC19" i="19"/>
  <c r="BO19" i="19" s="1"/>
  <c r="BB19" i="19"/>
  <c r="BN19" i="19" s="1"/>
  <c r="BA19" i="19"/>
  <c r="AZ19" i="19"/>
  <c r="AY19" i="19"/>
  <c r="BK19" i="19" s="1"/>
  <c r="AP19" i="19"/>
  <c r="AO19" i="19"/>
  <c r="AN19" i="19"/>
  <c r="AM19" i="19"/>
  <c r="AL19" i="19"/>
  <c r="AK19" i="19"/>
  <c r="Q19" i="19"/>
  <c r="P19" i="19"/>
  <c r="O19" i="19"/>
  <c r="N19" i="19"/>
  <c r="M19" i="19"/>
  <c r="L19" i="19"/>
  <c r="BZ18" i="19"/>
  <c r="BY18" i="19"/>
  <c r="BJ18" i="19"/>
  <c r="BV18" i="19" s="1"/>
  <c r="BI18" i="19"/>
  <c r="BH18" i="19"/>
  <c r="BG18" i="19"/>
  <c r="BS18" i="19" s="1"/>
  <c r="BF18" i="19"/>
  <c r="BE18" i="19"/>
  <c r="BQ18" i="19" s="1"/>
  <c r="BD18" i="19"/>
  <c r="BP18" i="19" s="1"/>
  <c r="BC18" i="19"/>
  <c r="BB18" i="19"/>
  <c r="BA18" i="19"/>
  <c r="AZ18" i="19"/>
  <c r="AY18" i="19"/>
  <c r="AP18" i="19"/>
  <c r="AO18" i="19"/>
  <c r="AN18" i="19"/>
  <c r="AM18" i="19"/>
  <c r="AL18" i="19"/>
  <c r="AK18" i="19"/>
  <c r="Q18" i="19"/>
  <c r="P18" i="19"/>
  <c r="O18" i="19"/>
  <c r="N18" i="19"/>
  <c r="M18" i="19"/>
  <c r="L18" i="19"/>
  <c r="AP17" i="19"/>
  <c r="AO17" i="19"/>
  <c r="AN17" i="19"/>
  <c r="AM17" i="19"/>
  <c r="AL17" i="19"/>
  <c r="AK17" i="19"/>
  <c r="Q17" i="19"/>
  <c r="P17" i="19"/>
  <c r="O17" i="19"/>
  <c r="N17" i="19"/>
  <c r="M17" i="19"/>
  <c r="L17" i="19"/>
  <c r="AP16" i="19"/>
  <c r="AO16" i="19"/>
  <c r="AN16" i="19"/>
  <c r="AM16" i="19"/>
  <c r="AL16" i="19"/>
  <c r="AK16" i="19"/>
  <c r="Q16" i="19"/>
  <c r="P16" i="19"/>
  <c r="O16" i="19"/>
  <c r="N16" i="19"/>
  <c r="M16" i="19"/>
  <c r="L16" i="19"/>
  <c r="AP15" i="19"/>
  <c r="AO15" i="19"/>
  <c r="AN15" i="19"/>
  <c r="AM15" i="19"/>
  <c r="AL15" i="19"/>
  <c r="AK15" i="19"/>
  <c r="Q15" i="19"/>
  <c r="P15" i="19"/>
  <c r="O15" i="19"/>
  <c r="N15" i="19"/>
  <c r="M15" i="19"/>
  <c r="L15" i="19"/>
  <c r="BZ14" i="19"/>
  <c r="BY14" i="19"/>
  <c r="BJ14" i="19"/>
  <c r="BV14" i="19" s="1"/>
  <c r="BI14" i="19"/>
  <c r="BH14" i="19"/>
  <c r="BG14" i="19"/>
  <c r="BS14" i="19" s="1"/>
  <c r="BF14" i="19"/>
  <c r="BE14" i="19"/>
  <c r="BQ14" i="19" s="1"/>
  <c r="BD14" i="19"/>
  <c r="BP14" i="19" s="1"/>
  <c r="BC14" i="19"/>
  <c r="BB14" i="19"/>
  <c r="BA14" i="19"/>
  <c r="AZ14" i="19"/>
  <c r="AY14" i="19"/>
  <c r="AP14" i="19"/>
  <c r="AO14" i="19"/>
  <c r="AN14" i="19"/>
  <c r="AM14" i="19"/>
  <c r="AL14" i="19"/>
  <c r="AK14" i="19"/>
  <c r="Q14" i="19"/>
  <c r="P14" i="19"/>
  <c r="O14" i="19"/>
  <c r="N14" i="19"/>
  <c r="M14" i="19"/>
  <c r="L14" i="19"/>
  <c r="BZ13" i="19"/>
  <c r="CB13" i="19" s="1"/>
  <c r="BY13" i="19"/>
  <c r="BX13" i="19"/>
  <c r="BJ13" i="19"/>
  <c r="BV13" i="19" s="1"/>
  <c r="BI13" i="19"/>
  <c r="BU13" i="19" s="1"/>
  <c r="BH13" i="19"/>
  <c r="BT13" i="19" s="1"/>
  <c r="BG13" i="19"/>
  <c r="BS13" i="19" s="1"/>
  <c r="BF13" i="19"/>
  <c r="BR13" i="19" s="1"/>
  <c r="BE13" i="19"/>
  <c r="BQ13" i="19" s="1"/>
  <c r="BD13" i="19"/>
  <c r="BP13" i="19" s="1"/>
  <c r="BC13" i="19"/>
  <c r="BO13" i="19" s="1"/>
  <c r="BB13" i="19"/>
  <c r="BN13" i="19" s="1"/>
  <c r="BA13" i="19"/>
  <c r="BM13" i="19" s="1"/>
  <c r="AZ13" i="19"/>
  <c r="BL13" i="19" s="1"/>
  <c r="AY13" i="19"/>
  <c r="BK13" i="19" s="1"/>
  <c r="BW13" i="19" s="1"/>
  <c r="AP13" i="19"/>
  <c r="AO13" i="19"/>
  <c r="AN13" i="19"/>
  <c r="AM13" i="19"/>
  <c r="AL13" i="19"/>
  <c r="AK13" i="19"/>
  <c r="Q13" i="19"/>
  <c r="P13" i="19"/>
  <c r="O13" i="19"/>
  <c r="N13" i="19"/>
  <c r="M13" i="19"/>
  <c r="L13" i="19"/>
  <c r="BZ12" i="19"/>
  <c r="BY12" i="19"/>
  <c r="BJ12" i="19"/>
  <c r="BV12" i="19" s="1"/>
  <c r="BI12" i="19"/>
  <c r="BH12" i="19"/>
  <c r="BG12" i="19"/>
  <c r="BS12" i="19" s="1"/>
  <c r="BF12" i="19"/>
  <c r="BE12" i="19"/>
  <c r="BQ12" i="19" s="1"/>
  <c r="BD12" i="19"/>
  <c r="BP12" i="19" s="1"/>
  <c r="BC12" i="19"/>
  <c r="BB12" i="19"/>
  <c r="BA12" i="19"/>
  <c r="BM12" i="19" s="1"/>
  <c r="AZ12" i="19"/>
  <c r="AY12" i="19"/>
  <c r="BK12" i="19" s="1"/>
  <c r="AP12" i="19"/>
  <c r="AO12" i="19"/>
  <c r="AN12" i="19"/>
  <c r="AM12" i="19"/>
  <c r="AL12" i="19"/>
  <c r="AK12" i="19"/>
  <c r="Q12" i="19"/>
  <c r="P12" i="19"/>
  <c r="O12" i="19"/>
  <c r="N12" i="19"/>
  <c r="M12" i="19"/>
  <c r="L12" i="19"/>
  <c r="BZ11" i="19"/>
  <c r="BY11" i="19"/>
  <c r="BJ11" i="19"/>
  <c r="BV11" i="19" s="1"/>
  <c r="BI11" i="19"/>
  <c r="BH11" i="19"/>
  <c r="BG11" i="19"/>
  <c r="BS11" i="19" s="1"/>
  <c r="BF11" i="19"/>
  <c r="BE11" i="19"/>
  <c r="BQ11" i="19" s="1"/>
  <c r="BD11" i="19"/>
  <c r="BP11" i="19" s="1"/>
  <c r="BC11" i="19"/>
  <c r="BO11" i="19" s="1"/>
  <c r="BB11" i="19"/>
  <c r="BN11" i="19" s="1"/>
  <c r="BA11" i="19"/>
  <c r="AZ11" i="19"/>
  <c r="AY11" i="19"/>
  <c r="AP11" i="19"/>
  <c r="AO11" i="19"/>
  <c r="AN11" i="19"/>
  <c r="AM11" i="19"/>
  <c r="AL11" i="19"/>
  <c r="AK11" i="19"/>
  <c r="Q11" i="19"/>
  <c r="P11" i="19"/>
  <c r="O11" i="19"/>
  <c r="N11" i="19"/>
  <c r="M11" i="19"/>
  <c r="L11" i="19"/>
  <c r="BZ10" i="19"/>
  <c r="BY10" i="19"/>
  <c r="BJ10" i="19"/>
  <c r="BV10" i="19" s="1"/>
  <c r="BI10" i="19"/>
  <c r="BU10" i="19" s="1"/>
  <c r="BH10" i="19"/>
  <c r="BT10" i="19" s="1"/>
  <c r="BG10" i="19"/>
  <c r="BS10" i="19" s="1"/>
  <c r="BF10" i="19"/>
  <c r="BR10" i="19" s="1"/>
  <c r="BE10" i="19"/>
  <c r="BQ10" i="19" s="1"/>
  <c r="BX10" i="19" s="1"/>
  <c r="BD10" i="19"/>
  <c r="BP10" i="19" s="1"/>
  <c r="BC10" i="19"/>
  <c r="BO10" i="19" s="1"/>
  <c r="BB10" i="19"/>
  <c r="BN10" i="19" s="1"/>
  <c r="BA10" i="19"/>
  <c r="BM10" i="19" s="1"/>
  <c r="AZ10" i="19"/>
  <c r="BL10" i="19" s="1"/>
  <c r="AY10" i="19"/>
  <c r="BK10" i="19" s="1"/>
  <c r="BW10" i="19" s="1"/>
  <c r="AP10" i="19"/>
  <c r="AO10" i="19"/>
  <c r="AN10" i="19"/>
  <c r="AM10" i="19"/>
  <c r="AL10" i="19"/>
  <c r="AK10" i="19"/>
  <c r="Q10" i="19"/>
  <c r="P10" i="19"/>
  <c r="O10" i="19"/>
  <c r="N10" i="19"/>
  <c r="M10" i="19"/>
  <c r="L10" i="19"/>
  <c r="BZ9" i="19"/>
  <c r="BY9" i="19"/>
  <c r="BJ9" i="19"/>
  <c r="BV9" i="19" s="1"/>
  <c r="BI9" i="19"/>
  <c r="BU9" i="19" s="1"/>
  <c r="BH9" i="19"/>
  <c r="BT9" i="19" s="1"/>
  <c r="BG9" i="19"/>
  <c r="BS9" i="19" s="1"/>
  <c r="BF9" i="19"/>
  <c r="BE9" i="19"/>
  <c r="BQ9" i="19" s="1"/>
  <c r="BD9" i="19"/>
  <c r="BP9" i="19" s="1"/>
  <c r="BC9" i="19"/>
  <c r="BO9" i="19" s="1"/>
  <c r="BB9" i="19"/>
  <c r="BN9" i="19" s="1"/>
  <c r="BA9" i="19"/>
  <c r="AZ9" i="19"/>
  <c r="AY9" i="19"/>
  <c r="AP9" i="19"/>
  <c r="AO9" i="19"/>
  <c r="AN9" i="19"/>
  <c r="AM9" i="19"/>
  <c r="AL9" i="19"/>
  <c r="AK9" i="19"/>
  <c r="Q9" i="19"/>
  <c r="P9" i="19"/>
  <c r="O9" i="19"/>
  <c r="N9" i="19"/>
  <c r="M9" i="19"/>
  <c r="L9" i="19"/>
  <c r="AP8" i="19"/>
  <c r="AO8" i="19"/>
  <c r="AN8" i="19"/>
  <c r="AM8" i="19"/>
  <c r="AL8" i="19"/>
  <c r="AK8" i="19"/>
  <c r="Q8" i="19"/>
  <c r="P8" i="19"/>
  <c r="O8" i="19"/>
  <c r="N8" i="19"/>
  <c r="M8" i="19"/>
  <c r="L8" i="19"/>
  <c r="BZ7" i="19"/>
  <c r="BY7" i="19"/>
  <c r="BJ7" i="19"/>
  <c r="BV7" i="19" s="1"/>
  <c r="BI7" i="19"/>
  <c r="BU7" i="19" s="1"/>
  <c r="BH7" i="19"/>
  <c r="BT7" i="19" s="1"/>
  <c r="BG7" i="19"/>
  <c r="BS7" i="19" s="1"/>
  <c r="BF7" i="19"/>
  <c r="BE7" i="19"/>
  <c r="BQ7" i="19" s="1"/>
  <c r="BD7" i="19"/>
  <c r="BP7" i="19" s="1"/>
  <c r="BC7" i="19"/>
  <c r="BO7" i="19" s="1"/>
  <c r="BB7" i="19"/>
  <c r="BN7" i="19" s="1"/>
  <c r="BA7" i="19"/>
  <c r="AZ7" i="19"/>
  <c r="AY7" i="19"/>
  <c r="BK7" i="19" s="1"/>
  <c r="AP7" i="19"/>
  <c r="AO7" i="19"/>
  <c r="AN7" i="19"/>
  <c r="AM7" i="19"/>
  <c r="AL7" i="19"/>
  <c r="AK7" i="19"/>
  <c r="Q7" i="19"/>
  <c r="P7" i="19"/>
  <c r="O7" i="19"/>
  <c r="N7" i="19"/>
  <c r="M7" i="19"/>
  <c r="L7" i="19"/>
  <c r="BZ6" i="19"/>
  <c r="BY6" i="19"/>
  <c r="BJ6" i="19"/>
  <c r="BV6" i="19" s="1"/>
  <c r="BI6" i="19"/>
  <c r="BU6" i="19" s="1"/>
  <c r="BH6" i="19"/>
  <c r="BT6" i="19" s="1"/>
  <c r="BG6" i="19"/>
  <c r="BS6" i="19" s="1"/>
  <c r="BF6" i="19"/>
  <c r="BR6" i="19" s="1"/>
  <c r="BE6" i="19"/>
  <c r="BQ6" i="19" s="1"/>
  <c r="BX6" i="19" s="1"/>
  <c r="CB6" i="19" s="1"/>
  <c r="BD6" i="19"/>
  <c r="BP6" i="19" s="1"/>
  <c r="BC6" i="19"/>
  <c r="BO6" i="19" s="1"/>
  <c r="BB6" i="19"/>
  <c r="BA6" i="19"/>
  <c r="AZ6" i="19"/>
  <c r="AY6" i="19"/>
  <c r="AP6" i="19"/>
  <c r="AO6" i="19"/>
  <c r="AN6" i="19"/>
  <c r="AM6" i="19"/>
  <c r="AL6" i="19"/>
  <c r="AK6" i="19"/>
  <c r="Q6" i="19"/>
  <c r="P6" i="19"/>
  <c r="O6" i="19"/>
  <c r="N6" i="19"/>
  <c r="M6" i="19"/>
  <c r="L6" i="19"/>
  <c r="BZ5" i="19"/>
  <c r="BY5" i="19"/>
  <c r="BJ5" i="19"/>
  <c r="BV5" i="19" s="1"/>
  <c r="BI5" i="19"/>
  <c r="BU5" i="19" s="1"/>
  <c r="BH5" i="19"/>
  <c r="BT5" i="19" s="1"/>
  <c r="BG5" i="19"/>
  <c r="BS5" i="19" s="1"/>
  <c r="BF5" i="19"/>
  <c r="BE5" i="19"/>
  <c r="BQ5" i="19" s="1"/>
  <c r="BD5" i="19"/>
  <c r="BP5" i="19" s="1"/>
  <c r="BC5" i="19"/>
  <c r="BO5" i="19" s="1"/>
  <c r="BB5" i="19"/>
  <c r="BN5" i="19" s="1"/>
  <c r="BA5" i="19"/>
  <c r="BM5" i="19" s="1"/>
  <c r="AZ5" i="19"/>
  <c r="AY5" i="19"/>
  <c r="AP5" i="19"/>
  <c r="AO5" i="19"/>
  <c r="BI38" i="19" s="1"/>
  <c r="BU38" i="19" s="1"/>
  <c r="AN5" i="19"/>
  <c r="AM5" i="19"/>
  <c r="AL5" i="19"/>
  <c r="AK5" i="19"/>
  <c r="Q5" i="19"/>
  <c r="P5" i="19"/>
  <c r="O5" i="19"/>
  <c r="N5" i="19"/>
  <c r="M5" i="19"/>
  <c r="L5" i="19"/>
  <c r="BZ4" i="19"/>
  <c r="BY4" i="19"/>
  <c r="BJ4" i="19"/>
  <c r="BV4" i="19" s="1"/>
  <c r="BI4" i="19"/>
  <c r="BU4" i="19" s="1"/>
  <c r="BH4" i="19"/>
  <c r="BT4" i="19" s="1"/>
  <c r="BG4" i="19"/>
  <c r="BS4" i="19" s="1"/>
  <c r="BF4" i="19"/>
  <c r="BR4" i="19" s="1"/>
  <c r="BX4" i="19" s="1"/>
  <c r="CB4" i="19" s="1"/>
  <c r="BE4" i="19"/>
  <c r="BQ4" i="19" s="1"/>
  <c r="BD4" i="19"/>
  <c r="BP4" i="19" s="1"/>
  <c r="BC4" i="19"/>
  <c r="BO4" i="19" s="1"/>
  <c r="BB4" i="19"/>
  <c r="BN4" i="19" s="1"/>
  <c r="BA4" i="19"/>
  <c r="AZ4" i="19"/>
  <c r="AY4" i="19"/>
  <c r="AP4" i="19"/>
  <c r="AO4" i="19"/>
  <c r="AN4" i="19"/>
  <c r="AM4" i="19"/>
  <c r="AL4" i="19"/>
  <c r="AK4" i="19"/>
  <c r="Q4" i="19"/>
  <c r="P4" i="19"/>
  <c r="O4" i="19"/>
  <c r="N4" i="19"/>
  <c r="M4" i="19"/>
  <c r="BQ3" i="19"/>
  <c r="BK3" i="19"/>
  <c r="AX198" i="15"/>
  <c r="AX176" i="15"/>
  <c r="AX171" i="15"/>
  <c r="AX165" i="15"/>
  <c r="AX162" i="15"/>
  <c r="AX155" i="15"/>
  <c r="AX151" i="15"/>
  <c r="AX149" i="15"/>
  <c r="AX148" i="15"/>
  <c r="AX131" i="15"/>
  <c r="AX109" i="15"/>
  <c r="AX104" i="15"/>
  <c r="AX98" i="15"/>
  <c r="AX95" i="15"/>
  <c r="AX88" i="15"/>
  <c r="AX84" i="15"/>
  <c r="AX82" i="15"/>
  <c r="AX81" i="15"/>
  <c r="AX38" i="15"/>
  <c r="AX43" i="15"/>
  <c r="AX32" i="15"/>
  <c r="AX22" i="15"/>
  <c r="AX18" i="15"/>
  <c r="AX15" i="15"/>
  <c r="AX16" i="15"/>
  <c r="AX198" i="18"/>
  <c r="AX176" i="18"/>
  <c r="BC176" i="18" s="1"/>
  <c r="AX171" i="18"/>
  <c r="AX165" i="18"/>
  <c r="AX157" i="18"/>
  <c r="AX131" i="18"/>
  <c r="AX109" i="18"/>
  <c r="BE109" i="18" s="1"/>
  <c r="AX104" i="18"/>
  <c r="AX98" i="18"/>
  <c r="AX95" i="18"/>
  <c r="AX90" i="18"/>
  <c r="BE90" i="18" s="1"/>
  <c r="AX83" i="18"/>
  <c r="AX82" i="18"/>
  <c r="BJ82" i="18" s="1"/>
  <c r="AX43" i="18"/>
  <c r="AX38" i="18"/>
  <c r="BI38" i="18" s="1"/>
  <c r="AX32" i="18"/>
  <c r="BE32" i="18" s="1"/>
  <c r="AX29" i="18"/>
  <c r="AX24" i="18"/>
  <c r="AX17" i="18"/>
  <c r="AX16" i="18"/>
  <c r="AX15" i="18"/>
  <c r="BZ196" i="18"/>
  <c r="BY196" i="18"/>
  <c r="BJ196" i="18"/>
  <c r="BV196" i="18" s="1"/>
  <c r="BI196" i="18"/>
  <c r="BU196" i="18" s="1"/>
  <c r="BH196" i="18"/>
  <c r="BG196" i="18"/>
  <c r="BS196" i="18" s="1"/>
  <c r="BF196" i="18"/>
  <c r="BE196" i="18"/>
  <c r="BD196" i="18"/>
  <c r="BP196" i="18" s="1"/>
  <c r="BC196" i="18"/>
  <c r="BO196" i="18" s="1"/>
  <c r="BB196" i="18"/>
  <c r="BA196" i="18"/>
  <c r="BM196" i="18" s="1"/>
  <c r="AZ196" i="18"/>
  <c r="BL196" i="18" s="1"/>
  <c r="AY196" i="18"/>
  <c r="BZ195" i="18"/>
  <c r="BY195" i="18"/>
  <c r="BJ195" i="18"/>
  <c r="BV195" i="18" s="1"/>
  <c r="BI195" i="18"/>
  <c r="BH195" i="18"/>
  <c r="BG195" i="18"/>
  <c r="BS195" i="18" s="1"/>
  <c r="BF195" i="18"/>
  <c r="BE195" i="18"/>
  <c r="BD195" i="18"/>
  <c r="BP195" i="18" s="1"/>
  <c r="BC195" i="18"/>
  <c r="BB195" i="18"/>
  <c r="BA195" i="18"/>
  <c r="AZ195" i="18"/>
  <c r="AY195" i="18"/>
  <c r="BK195" i="18" s="1"/>
  <c r="BZ194" i="18"/>
  <c r="BY194" i="18"/>
  <c r="BJ194" i="18"/>
  <c r="BV194" i="18" s="1"/>
  <c r="BI194" i="18"/>
  <c r="BH194" i="18"/>
  <c r="BG194" i="18"/>
  <c r="BS194" i="18" s="1"/>
  <c r="BF194" i="18"/>
  <c r="BE194" i="18"/>
  <c r="BQ194" i="18" s="1"/>
  <c r="BD194" i="18"/>
  <c r="BP194" i="18" s="1"/>
  <c r="BC194" i="18"/>
  <c r="BB194" i="18"/>
  <c r="BA194" i="18"/>
  <c r="BM194" i="18" s="1"/>
  <c r="AZ194" i="18"/>
  <c r="AY194" i="18"/>
  <c r="BZ193" i="18"/>
  <c r="BY193" i="18"/>
  <c r="BJ193" i="18"/>
  <c r="BV193" i="18" s="1"/>
  <c r="BI193" i="18"/>
  <c r="BU193" i="18" s="1"/>
  <c r="BH193" i="18"/>
  <c r="BT193" i="18" s="1"/>
  <c r="BG193" i="18"/>
  <c r="BS193" i="18" s="1"/>
  <c r="BF193" i="18"/>
  <c r="BE193" i="18"/>
  <c r="BD193" i="18"/>
  <c r="BP193" i="18" s="1"/>
  <c r="BC193" i="18"/>
  <c r="BO193" i="18" s="1"/>
  <c r="BB193" i="18"/>
  <c r="BA193" i="18"/>
  <c r="BM193" i="18" s="1"/>
  <c r="AZ193" i="18"/>
  <c r="BL193" i="18" s="1"/>
  <c r="AY193" i="18"/>
  <c r="BZ192" i="18"/>
  <c r="BY192" i="18"/>
  <c r="BJ192" i="18"/>
  <c r="BV192" i="18" s="1"/>
  <c r="BI192" i="18"/>
  <c r="BU192" i="18" s="1"/>
  <c r="BH192" i="18"/>
  <c r="BT192" i="18" s="1"/>
  <c r="BG192" i="18"/>
  <c r="BS192" i="18" s="1"/>
  <c r="BF192" i="18"/>
  <c r="BR192" i="18" s="1"/>
  <c r="BE192" i="18"/>
  <c r="BQ192" i="18" s="1"/>
  <c r="BX192" i="18" s="1"/>
  <c r="BD192" i="18"/>
  <c r="BP192" i="18" s="1"/>
  <c r="BC192" i="18"/>
  <c r="BO192" i="18" s="1"/>
  <c r="BB192" i="18"/>
  <c r="BN192" i="18" s="1"/>
  <c r="BA192" i="18"/>
  <c r="BM192" i="18" s="1"/>
  <c r="AZ192" i="18"/>
  <c r="BL192" i="18" s="1"/>
  <c r="AY192" i="18"/>
  <c r="BK192" i="18" s="1"/>
  <c r="BW192" i="18" s="1"/>
  <c r="CA192" i="18" s="1"/>
  <c r="BZ191" i="18"/>
  <c r="BY191" i="18"/>
  <c r="BJ191" i="18"/>
  <c r="BV191" i="18" s="1"/>
  <c r="BI191" i="18"/>
  <c r="BH191" i="18"/>
  <c r="BG191" i="18"/>
  <c r="BS191" i="18" s="1"/>
  <c r="BF191" i="18"/>
  <c r="BE191" i="18"/>
  <c r="BD191" i="18"/>
  <c r="BP191" i="18" s="1"/>
  <c r="BC191" i="18"/>
  <c r="BB191" i="18"/>
  <c r="BN191" i="18" s="1"/>
  <c r="BA191" i="18"/>
  <c r="AZ191" i="18"/>
  <c r="AY191" i="18"/>
  <c r="BZ190" i="18"/>
  <c r="BY190" i="18"/>
  <c r="BJ190" i="18"/>
  <c r="BV190" i="18" s="1"/>
  <c r="BI190" i="18"/>
  <c r="BU190" i="18" s="1"/>
  <c r="BH190" i="18"/>
  <c r="BG190" i="18"/>
  <c r="BS190" i="18" s="1"/>
  <c r="BF190" i="18"/>
  <c r="BE190" i="18"/>
  <c r="BD190" i="18"/>
  <c r="BP190" i="18" s="1"/>
  <c r="BC190" i="18"/>
  <c r="BB190" i="18"/>
  <c r="BA190" i="18"/>
  <c r="BM190" i="18" s="1"/>
  <c r="AZ190" i="18"/>
  <c r="BL190" i="18" s="1"/>
  <c r="AY190" i="18"/>
  <c r="BZ189" i="18"/>
  <c r="BY189" i="18"/>
  <c r="BJ189" i="18"/>
  <c r="BV189" i="18" s="1"/>
  <c r="BI189" i="18"/>
  <c r="BU189" i="18" s="1"/>
  <c r="BH189" i="18"/>
  <c r="BT189" i="18" s="1"/>
  <c r="BG189" i="18"/>
  <c r="BS189" i="18" s="1"/>
  <c r="BF189" i="18"/>
  <c r="BR189" i="18" s="1"/>
  <c r="BE189" i="18"/>
  <c r="BQ189" i="18" s="1"/>
  <c r="BX189" i="18" s="1"/>
  <c r="CB189" i="18" s="1"/>
  <c r="BD189" i="18"/>
  <c r="BP189" i="18" s="1"/>
  <c r="BC189" i="18"/>
  <c r="BO189" i="18" s="1"/>
  <c r="BB189" i="18"/>
  <c r="BN189" i="18" s="1"/>
  <c r="BA189" i="18"/>
  <c r="BM189" i="18" s="1"/>
  <c r="AZ189" i="18"/>
  <c r="BL189" i="18" s="1"/>
  <c r="AY189" i="18"/>
  <c r="BK189" i="18" s="1"/>
  <c r="BW189" i="18" s="1"/>
  <c r="BZ188" i="18"/>
  <c r="BY188" i="18"/>
  <c r="BJ188" i="18"/>
  <c r="BV188" i="18" s="1"/>
  <c r="BI188" i="18"/>
  <c r="BH188" i="18"/>
  <c r="BG188" i="18"/>
  <c r="BS188" i="18" s="1"/>
  <c r="BF188" i="18"/>
  <c r="BE188" i="18"/>
  <c r="BD188" i="18"/>
  <c r="BP188" i="18" s="1"/>
  <c r="BC188" i="18"/>
  <c r="BB188" i="18"/>
  <c r="BA188" i="18"/>
  <c r="AZ188" i="18"/>
  <c r="AY188" i="18"/>
  <c r="BK188" i="18" s="1"/>
  <c r="BZ187" i="18"/>
  <c r="BY187" i="18"/>
  <c r="BJ187" i="18"/>
  <c r="BV187" i="18" s="1"/>
  <c r="BI187" i="18"/>
  <c r="BH187" i="18"/>
  <c r="BG187" i="18"/>
  <c r="BS187" i="18" s="1"/>
  <c r="BF187" i="18"/>
  <c r="BR187" i="18" s="1"/>
  <c r="BE187" i="18"/>
  <c r="BD187" i="18"/>
  <c r="BP187" i="18" s="1"/>
  <c r="BC187" i="18"/>
  <c r="BB187" i="18"/>
  <c r="BA187" i="18"/>
  <c r="AZ187" i="18"/>
  <c r="AY187" i="18"/>
  <c r="BZ186" i="18"/>
  <c r="BY186" i="18"/>
  <c r="BJ186" i="18"/>
  <c r="BV186" i="18" s="1"/>
  <c r="BI186" i="18"/>
  <c r="BU186" i="18" s="1"/>
  <c r="BH186" i="18"/>
  <c r="BT186" i="18" s="1"/>
  <c r="BG186" i="18"/>
  <c r="BS186" i="18" s="1"/>
  <c r="BF186" i="18"/>
  <c r="BR186" i="18" s="1"/>
  <c r="BE186" i="18"/>
  <c r="BQ186" i="18" s="1"/>
  <c r="BX186" i="18" s="1"/>
  <c r="BD186" i="18"/>
  <c r="BP186" i="18" s="1"/>
  <c r="BC186" i="18"/>
  <c r="BO186" i="18" s="1"/>
  <c r="BB186" i="18"/>
  <c r="BN186" i="18" s="1"/>
  <c r="BA186" i="18"/>
  <c r="BM186" i="18" s="1"/>
  <c r="AZ186" i="18"/>
  <c r="BL186" i="18" s="1"/>
  <c r="AY186" i="18"/>
  <c r="BK186" i="18" s="1"/>
  <c r="BW186" i="18" s="1"/>
  <c r="BZ185" i="18"/>
  <c r="BY185" i="18"/>
  <c r="BJ185" i="18"/>
  <c r="BV185" i="18" s="1"/>
  <c r="BI185" i="18"/>
  <c r="BU185" i="18" s="1"/>
  <c r="BH185" i="18"/>
  <c r="BT185" i="18" s="1"/>
  <c r="BG185" i="18"/>
  <c r="BS185" i="18" s="1"/>
  <c r="BF185" i="18"/>
  <c r="BR185" i="18" s="1"/>
  <c r="BE185" i="18"/>
  <c r="BD185" i="18"/>
  <c r="BP185" i="18" s="1"/>
  <c r="BC185" i="18"/>
  <c r="BO185" i="18" s="1"/>
  <c r="BB185" i="18"/>
  <c r="BN185" i="18" s="1"/>
  <c r="BA185" i="18"/>
  <c r="BM185" i="18" s="1"/>
  <c r="AZ185" i="18"/>
  <c r="BL185" i="18" s="1"/>
  <c r="AY185" i="18"/>
  <c r="BZ184" i="18"/>
  <c r="BY184" i="18"/>
  <c r="BJ184" i="18"/>
  <c r="BV184" i="18" s="1"/>
  <c r="BI184" i="18"/>
  <c r="BU184" i="18" s="1"/>
  <c r="BH184" i="18"/>
  <c r="BT184" i="18" s="1"/>
  <c r="BG184" i="18"/>
  <c r="BS184" i="18" s="1"/>
  <c r="BF184" i="18"/>
  <c r="BE184" i="18"/>
  <c r="BD184" i="18"/>
  <c r="BP184" i="18" s="1"/>
  <c r="BC184" i="18"/>
  <c r="BO184" i="18" s="1"/>
  <c r="BB184" i="18"/>
  <c r="BA184" i="18"/>
  <c r="BM184" i="18" s="1"/>
  <c r="AZ184" i="18"/>
  <c r="BL184" i="18" s="1"/>
  <c r="AY184" i="18"/>
  <c r="BZ183" i="18"/>
  <c r="BY183" i="18"/>
  <c r="CB183" i="18" s="1"/>
  <c r="BJ183" i="18"/>
  <c r="BV183" i="18" s="1"/>
  <c r="BI183" i="18"/>
  <c r="BU183" i="18" s="1"/>
  <c r="BH183" i="18"/>
  <c r="BT183" i="18" s="1"/>
  <c r="BG183" i="18"/>
  <c r="BS183" i="18" s="1"/>
  <c r="BF183" i="18"/>
  <c r="BR183" i="18" s="1"/>
  <c r="BX183" i="18" s="1"/>
  <c r="BE183" i="18"/>
  <c r="BQ183" i="18" s="1"/>
  <c r="BD183" i="18"/>
  <c r="BP183" i="18" s="1"/>
  <c r="BC183" i="18"/>
  <c r="BO183" i="18" s="1"/>
  <c r="BB183" i="18"/>
  <c r="BN183" i="18" s="1"/>
  <c r="BA183" i="18"/>
  <c r="BM183" i="18" s="1"/>
  <c r="AZ183" i="18"/>
  <c r="BL183" i="18" s="1"/>
  <c r="AY183" i="18"/>
  <c r="BK183" i="18" s="1"/>
  <c r="BW183" i="18" s="1"/>
  <c r="BZ182" i="18"/>
  <c r="BY182" i="18"/>
  <c r="BJ182" i="18"/>
  <c r="BV182" i="18" s="1"/>
  <c r="BI182" i="18"/>
  <c r="BU182" i="18" s="1"/>
  <c r="BH182" i="18"/>
  <c r="BT182" i="18" s="1"/>
  <c r="BG182" i="18"/>
  <c r="BS182" i="18" s="1"/>
  <c r="BF182" i="18"/>
  <c r="BR182" i="18" s="1"/>
  <c r="BE182" i="18"/>
  <c r="BQ182" i="18" s="1"/>
  <c r="BX182" i="18" s="1"/>
  <c r="BD182" i="18"/>
  <c r="BP182" i="18" s="1"/>
  <c r="BC182" i="18"/>
  <c r="BO182" i="18" s="1"/>
  <c r="BB182" i="18"/>
  <c r="BN182" i="18" s="1"/>
  <c r="BA182" i="18"/>
  <c r="BM182" i="18" s="1"/>
  <c r="AZ182" i="18"/>
  <c r="BL182" i="18" s="1"/>
  <c r="AY182" i="18"/>
  <c r="BK182" i="18" s="1"/>
  <c r="BW182" i="18" s="1"/>
  <c r="CA182" i="18" s="1"/>
  <c r="BZ181" i="18"/>
  <c r="BY181" i="18"/>
  <c r="CB181" i="18" s="1"/>
  <c r="BX181" i="18"/>
  <c r="BJ181" i="18"/>
  <c r="BV181" i="18" s="1"/>
  <c r="BI181" i="18"/>
  <c r="BU181" i="18" s="1"/>
  <c r="BH181" i="18"/>
  <c r="BT181" i="18" s="1"/>
  <c r="BG181" i="18"/>
  <c r="BS181" i="18" s="1"/>
  <c r="BF181" i="18"/>
  <c r="BR181" i="18" s="1"/>
  <c r="BE181" i="18"/>
  <c r="BQ181" i="18" s="1"/>
  <c r="BD181" i="18"/>
  <c r="BP181" i="18" s="1"/>
  <c r="BC181" i="18"/>
  <c r="BO181" i="18" s="1"/>
  <c r="BB181" i="18"/>
  <c r="BN181" i="18" s="1"/>
  <c r="BA181" i="18"/>
  <c r="BM181" i="18" s="1"/>
  <c r="AZ181" i="18"/>
  <c r="BL181" i="18" s="1"/>
  <c r="AY181" i="18"/>
  <c r="BK181" i="18" s="1"/>
  <c r="BW181" i="18" s="1"/>
  <c r="BZ180" i="18"/>
  <c r="BY180" i="18"/>
  <c r="BJ180" i="18"/>
  <c r="BV180" i="18" s="1"/>
  <c r="BI180" i="18"/>
  <c r="BU180" i="18" s="1"/>
  <c r="BH180" i="18"/>
  <c r="BT180" i="18" s="1"/>
  <c r="BG180" i="18"/>
  <c r="BS180" i="18" s="1"/>
  <c r="BF180" i="18"/>
  <c r="BE180" i="18"/>
  <c r="BD180" i="18"/>
  <c r="BP180" i="18" s="1"/>
  <c r="BC180" i="18"/>
  <c r="BB180" i="18"/>
  <c r="BA180" i="18"/>
  <c r="BM180" i="18" s="1"/>
  <c r="AZ180" i="18"/>
  <c r="AY180" i="18"/>
  <c r="BZ179" i="18"/>
  <c r="CA179" i="18" s="1"/>
  <c r="BY179" i="18"/>
  <c r="BJ179" i="18"/>
  <c r="BV179" i="18" s="1"/>
  <c r="BI179" i="18"/>
  <c r="BU179" i="18" s="1"/>
  <c r="BH179" i="18"/>
  <c r="BT179" i="18" s="1"/>
  <c r="BG179" i="18"/>
  <c r="BS179" i="18" s="1"/>
  <c r="BF179" i="18"/>
  <c r="BR179" i="18" s="1"/>
  <c r="BE179" i="18"/>
  <c r="BD179" i="18"/>
  <c r="BP179" i="18" s="1"/>
  <c r="BC179" i="18"/>
  <c r="BO179" i="18" s="1"/>
  <c r="BB179" i="18"/>
  <c r="BN179" i="18" s="1"/>
  <c r="BA179" i="18"/>
  <c r="BM179" i="18" s="1"/>
  <c r="AZ179" i="18"/>
  <c r="BL179" i="18" s="1"/>
  <c r="AY179" i="18"/>
  <c r="BK179" i="18" s="1"/>
  <c r="BW179" i="18" s="1"/>
  <c r="BZ178" i="18"/>
  <c r="BY178" i="18"/>
  <c r="BJ178" i="18"/>
  <c r="BV178" i="18" s="1"/>
  <c r="BI178" i="18"/>
  <c r="BU178" i="18" s="1"/>
  <c r="BH178" i="18"/>
  <c r="BT178" i="18" s="1"/>
  <c r="BG178" i="18"/>
  <c r="BS178" i="18" s="1"/>
  <c r="BF178" i="18"/>
  <c r="BE178" i="18"/>
  <c r="BD178" i="18"/>
  <c r="BP178" i="18" s="1"/>
  <c r="BC178" i="18"/>
  <c r="BB178" i="18"/>
  <c r="BA178" i="18"/>
  <c r="AZ178" i="18"/>
  <c r="AY178" i="18"/>
  <c r="BZ177" i="18"/>
  <c r="BY177" i="18"/>
  <c r="BJ177" i="18"/>
  <c r="BV177" i="18" s="1"/>
  <c r="BI177" i="18"/>
  <c r="BU177" i="18" s="1"/>
  <c r="BH177" i="18"/>
  <c r="BT177" i="18" s="1"/>
  <c r="BG177" i="18"/>
  <c r="BS177" i="18" s="1"/>
  <c r="BF177" i="18"/>
  <c r="BR177" i="18" s="1"/>
  <c r="BE177" i="18"/>
  <c r="BQ177" i="18" s="1"/>
  <c r="BX177" i="18" s="1"/>
  <c r="CB177" i="18" s="1"/>
  <c r="BD177" i="18"/>
  <c r="BP177" i="18" s="1"/>
  <c r="BC177" i="18"/>
  <c r="BO177" i="18" s="1"/>
  <c r="BB177" i="18"/>
  <c r="BN177" i="18" s="1"/>
  <c r="BA177" i="18"/>
  <c r="BM177" i="18" s="1"/>
  <c r="AZ177" i="18"/>
  <c r="BL177" i="18" s="1"/>
  <c r="AY177" i="18"/>
  <c r="BK177" i="18" s="1"/>
  <c r="BW177" i="18" s="1"/>
  <c r="BD175" i="18"/>
  <c r="BC175" i="18"/>
  <c r="BA175" i="18"/>
  <c r="AZ175" i="18"/>
  <c r="AY175" i="18"/>
  <c r="BZ174" i="18"/>
  <c r="BY174" i="18"/>
  <c r="BJ174" i="18"/>
  <c r="BV174" i="18" s="1"/>
  <c r="BI174" i="18"/>
  <c r="BH174" i="18"/>
  <c r="BG174" i="18"/>
  <c r="BS174" i="18" s="1"/>
  <c r="BF174" i="18"/>
  <c r="BE174" i="18"/>
  <c r="BQ174" i="18" s="1"/>
  <c r="BD174" i="18"/>
  <c r="BP174" i="18" s="1"/>
  <c r="BC174" i="18"/>
  <c r="BB174" i="18"/>
  <c r="BA174" i="18"/>
  <c r="AZ174" i="18"/>
  <c r="AY174" i="18"/>
  <c r="BK174" i="18" s="1"/>
  <c r="BZ173" i="18"/>
  <c r="BY173" i="18"/>
  <c r="BJ173" i="18"/>
  <c r="BV173" i="18" s="1"/>
  <c r="BI173" i="18"/>
  <c r="BH173" i="18"/>
  <c r="BG173" i="18"/>
  <c r="BS173" i="18" s="1"/>
  <c r="BF173" i="18"/>
  <c r="BE173" i="18"/>
  <c r="BD173" i="18"/>
  <c r="BP173" i="18" s="1"/>
  <c r="BC173" i="18"/>
  <c r="BB173" i="18"/>
  <c r="BA173" i="18"/>
  <c r="AZ173" i="18"/>
  <c r="BL173" i="18" s="1"/>
  <c r="AY173" i="18"/>
  <c r="BZ172" i="18"/>
  <c r="BY172" i="18"/>
  <c r="BJ172" i="18"/>
  <c r="BV172" i="18" s="1"/>
  <c r="BI172" i="18"/>
  <c r="BH172" i="18"/>
  <c r="BT172" i="18" s="1"/>
  <c r="BG172" i="18"/>
  <c r="BS172" i="18" s="1"/>
  <c r="BF172" i="18"/>
  <c r="BE172" i="18"/>
  <c r="BD172" i="18"/>
  <c r="BP172" i="18" s="1"/>
  <c r="BC172" i="18"/>
  <c r="BB172" i="18"/>
  <c r="BA172" i="18"/>
  <c r="AZ172" i="18"/>
  <c r="AY172" i="18"/>
  <c r="BZ170" i="18"/>
  <c r="BY170" i="18"/>
  <c r="BJ170" i="18"/>
  <c r="BV170" i="18" s="1"/>
  <c r="BI170" i="18"/>
  <c r="BU170" i="18" s="1"/>
  <c r="BH170" i="18"/>
  <c r="BT170" i="18" s="1"/>
  <c r="BG170" i="18"/>
  <c r="BS170" i="18" s="1"/>
  <c r="BF170" i="18"/>
  <c r="BR170" i="18" s="1"/>
  <c r="BE170" i="18"/>
  <c r="BQ170" i="18" s="1"/>
  <c r="BX170" i="18" s="1"/>
  <c r="BD170" i="18"/>
  <c r="BP170" i="18" s="1"/>
  <c r="BC170" i="18"/>
  <c r="BO170" i="18" s="1"/>
  <c r="BB170" i="18"/>
  <c r="BN170" i="18" s="1"/>
  <c r="BA170" i="18"/>
  <c r="BM170" i="18" s="1"/>
  <c r="AZ170" i="18"/>
  <c r="BL170" i="18" s="1"/>
  <c r="AY170" i="18"/>
  <c r="BK170" i="18" s="1"/>
  <c r="BW170" i="18" s="1"/>
  <c r="BD169" i="18"/>
  <c r="BB169" i="18"/>
  <c r="AZ169" i="18"/>
  <c r="AY169" i="18"/>
  <c r="BZ168" i="18"/>
  <c r="CB168" i="18" s="1"/>
  <c r="BY168" i="18"/>
  <c r="BJ168" i="18"/>
  <c r="BV168" i="18" s="1"/>
  <c r="BI168" i="18"/>
  <c r="BU168" i="18" s="1"/>
  <c r="BH168" i="18"/>
  <c r="BT168" i="18" s="1"/>
  <c r="BG168" i="18"/>
  <c r="BS168" i="18" s="1"/>
  <c r="BF168" i="18"/>
  <c r="BR168" i="18" s="1"/>
  <c r="BE168" i="18"/>
  <c r="BQ168" i="18" s="1"/>
  <c r="BX168" i="18" s="1"/>
  <c r="BD168" i="18"/>
  <c r="BP168" i="18" s="1"/>
  <c r="BC168" i="18"/>
  <c r="BO168" i="18" s="1"/>
  <c r="BB168" i="18"/>
  <c r="BN168" i="18" s="1"/>
  <c r="BA168" i="18"/>
  <c r="BM168" i="18" s="1"/>
  <c r="AZ168" i="18"/>
  <c r="BL168" i="18" s="1"/>
  <c r="AY168" i="18"/>
  <c r="BK168" i="18" s="1"/>
  <c r="BW168" i="18" s="1"/>
  <c r="BZ167" i="18"/>
  <c r="BY167" i="18"/>
  <c r="CB167" i="18" s="1"/>
  <c r="BJ167" i="18"/>
  <c r="BV167" i="18" s="1"/>
  <c r="BI167" i="18"/>
  <c r="BU167" i="18" s="1"/>
  <c r="BH167" i="18"/>
  <c r="BT167" i="18" s="1"/>
  <c r="BG167" i="18"/>
  <c r="BS167" i="18" s="1"/>
  <c r="BF167" i="18"/>
  <c r="BR167" i="18" s="1"/>
  <c r="BE167" i="18"/>
  <c r="BQ167" i="18" s="1"/>
  <c r="BX167" i="18" s="1"/>
  <c r="BD167" i="18"/>
  <c r="BP167" i="18" s="1"/>
  <c r="BC167" i="18"/>
  <c r="BO167" i="18" s="1"/>
  <c r="BB167" i="18"/>
  <c r="BN167" i="18" s="1"/>
  <c r="BA167" i="18"/>
  <c r="BM167" i="18" s="1"/>
  <c r="AZ167" i="18"/>
  <c r="BL167" i="18" s="1"/>
  <c r="AY167" i="18"/>
  <c r="BK167" i="18" s="1"/>
  <c r="BW167" i="18" s="1"/>
  <c r="BZ166" i="18"/>
  <c r="BY166" i="18"/>
  <c r="BJ166" i="18"/>
  <c r="BV166" i="18" s="1"/>
  <c r="BI166" i="18"/>
  <c r="BU166" i="18" s="1"/>
  <c r="BX166" i="18" s="1"/>
  <c r="BH166" i="18"/>
  <c r="BT166" i="18" s="1"/>
  <c r="BG166" i="18"/>
  <c r="BS166" i="18" s="1"/>
  <c r="BF166" i="18"/>
  <c r="BR166" i="18" s="1"/>
  <c r="BE166" i="18"/>
  <c r="BQ166" i="18" s="1"/>
  <c r="BD166" i="18"/>
  <c r="BP166" i="18" s="1"/>
  <c r="BC166" i="18"/>
  <c r="BO166" i="18" s="1"/>
  <c r="BB166" i="18"/>
  <c r="BN166" i="18" s="1"/>
  <c r="BA166" i="18"/>
  <c r="BM166" i="18" s="1"/>
  <c r="AZ166" i="18"/>
  <c r="BL166" i="18" s="1"/>
  <c r="AY166" i="18"/>
  <c r="BK166" i="18" s="1"/>
  <c r="BW166" i="18" s="1"/>
  <c r="BI165" i="18"/>
  <c r="BZ164" i="18"/>
  <c r="BY164" i="18"/>
  <c r="BJ164" i="18"/>
  <c r="BV164" i="18" s="1"/>
  <c r="BI164" i="18"/>
  <c r="BU164" i="18" s="1"/>
  <c r="BH164" i="18"/>
  <c r="BT164" i="18" s="1"/>
  <c r="BG164" i="18"/>
  <c r="BS164" i="18" s="1"/>
  <c r="BF164" i="18"/>
  <c r="BR164" i="18" s="1"/>
  <c r="BE164" i="18"/>
  <c r="BQ164" i="18" s="1"/>
  <c r="BX164" i="18" s="1"/>
  <c r="BD164" i="18"/>
  <c r="BP164" i="18" s="1"/>
  <c r="BC164" i="18"/>
  <c r="BO164" i="18" s="1"/>
  <c r="BB164" i="18"/>
  <c r="BN164" i="18" s="1"/>
  <c r="BA164" i="18"/>
  <c r="BM164" i="18" s="1"/>
  <c r="AZ164" i="18"/>
  <c r="BL164" i="18" s="1"/>
  <c r="AY164" i="18"/>
  <c r="BK164" i="18" s="1"/>
  <c r="BW164" i="18" s="1"/>
  <c r="BZ163" i="18"/>
  <c r="BY163" i="18"/>
  <c r="BJ163" i="18"/>
  <c r="BV163" i="18" s="1"/>
  <c r="BI163" i="18"/>
  <c r="BU163" i="18" s="1"/>
  <c r="BH163" i="18"/>
  <c r="BT163" i="18" s="1"/>
  <c r="BG163" i="18"/>
  <c r="BS163" i="18" s="1"/>
  <c r="BF163" i="18"/>
  <c r="BR163" i="18" s="1"/>
  <c r="BE163" i="18"/>
  <c r="BQ163" i="18" s="1"/>
  <c r="BX163" i="18" s="1"/>
  <c r="BD163" i="18"/>
  <c r="BP163" i="18" s="1"/>
  <c r="BC163" i="18"/>
  <c r="BO163" i="18" s="1"/>
  <c r="BB163" i="18"/>
  <c r="BA163" i="18"/>
  <c r="BM163" i="18" s="1"/>
  <c r="AZ163" i="18"/>
  <c r="BL163" i="18" s="1"/>
  <c r="AY163" i="18"/>
  <c r="BK163" i="18" s="1"/>
  <c r="BD161" i="18"/>
  <c r="BC161" i="18"/>
  <c r="BA161" i="18"/>
  <c r="AZ161" i="18"/>
  <c r="AY161" i="18"/>
  <c r="BZ160" i="18"/>
  <c r="BY160" i="18"/>
  <c r="BJ160" i="18"/>
  <c r="BV160" i="18" s="1"/>
  <c r="BI160" i="18"/>
  <c r="BU160" i="18" s="1"/>
  <c r="BH160" i="18"/>
  <c r="BT160" i="18" s="1"/>
  <c r="BG160" i="18"/>
  <c r="BS160" i="18" s="1"/>
  <c r="BF160" i="18"/>
  <c r="BR160" i="18" s="1"/>
  <c r="BE160" i="18"/>
  <c r="BQ160" i="18" s="1"/>
  <c r="BX160" i="18" s="1"/>
  <c r="BD160" i="18"/>
  <c r="BP160" i="18" s="1"/>
  <c r="BC160" i="18"/>
  <c r="BO160" i="18" s="1"/>
  <c r="BB160" i="18"/>
  <c r="BN160" i="18" s="1"/>
  <c r="BA160" i="18"/>
  <c r="BM160" i="18" s="1"/>
  <c r="AZ160" i="18"/>
  <c r="BL160" i="18" s="1"/>
  <c r="AY160" i="18"/>
  <c r="BK160" i="18" s="1"/>
  <c r="BW160" i="18" s="1"/>
  <c r="BD159" i="18"/>
  <c r="BC159" i="18"/>
  <c r="BA159" i="18"/>
  <c r="AZ159" i="18"/>
  <c r="AY159" i="18"/>
  <c r="BH157" i="18"/>
  <c r="BA156" i="18"/>
  <c r="BZ155" i="18"/>
  <c r="BY155" i="18"/>
  <c r="CB155" i="18" s="1"/>
  <c r="BJ155" i="18"/>
  <c r="BV155" i="18" s="1"/>
  <c r="BI155" i="18"/>
  <c r="BU155" i="18" s="1"/>
  <c r="BH155" i="18"/>
  <c r="BT155" i="18" s="1"/>
  <c r="BG155" i="18"/>
  <c r="BS155" i="18" s="1"/>
  <c r="BF155" i="18"/>
  <c r="BR155" i="18" s="1"/>
  <c r="BE155" i="18"/>
  <c r="BQ155" i="18" s="1"/>
  <c r="BX155" i="18" s="1"/>
  <c r="BD155" i="18"/>
  <c r="BP155" i="18" s="1"/>
  <c r="BC155" i="18"/>
  <c r="BO155" i="18" s="1"/>
  <c r="BB155" i="18"/>
  <c r="BN155" i="18" s="1"/>
  <c r="BA155" i="18"/>
  <c r="BM155" i="18" s="1"/>
  <c r="AZ155" i="18"/>
  <c r="BL155" i="18" s="1"/>
  <c r="AY155" i="18"/>
  <c r="BK155" i="18" s="1"/>
  <c r="BW155" i="18" s="1"/>
  <c r="BZ154" i="18"/>
  <c r="BY154" i="18"/>
  <c r="BJ154" i="18"/>
  <c r="BV154" i="18" s="1"/>
  <c r="BI154" i="18"/>
  <c r="BH154" i="18"/>
  <c r="BT154" i="18" s="1"/>
  <c r="BG154" i="18"/>
  <c r="BS154" i="18" s="1"/>
  <c r="BF154" i="18"/>
  <c r="BR154" i="18" s="1"/>
  <c r="BE154" i="18"/>
  <c r="BD154" i="18"/>
  <c r="BP154" i="18" s="1"/>
  <c r="BC154" i="18"/>
  <c r="BB154" i="18"/>
  <c r="BA154" i="18"/>
  <c r="BM154" i="18" s="1"/>
  <c r="AZ154" i="18"/>
  <c r="BL154" i="18" s="1"/>
  <c r="AY154" i="18"/>
  <c r="BZ153" i="18"/>
  <c r="BY153" i="18"/>
  <c r="BJ153" i="18"/>
  <c r="BV153" i="18" s="1"/>
  <c r="BI153" i="18"/>
  <c r="BH153" i="18"/>
  <c r="BG153" i="18"/>
  <c r="BS153" i="18" s="1"/>
  <c r="BF153" i="18"/>
  <c r="BE153" i="18"/>
  <c r="BD153" i="18"/>
  <c r="BP153" i="18" s="1"/>
  <c r="BC153" i="18"/>
  <c r="BB153" i="18"/>
  <c r="BA153" i="18"/>
  <c r="BM153" i="18" s="1"/>
  <c r="AZ153" i="18"/>
  <c r="AY153" i="18"/>
  <c r="BZ152" i="18"/>
  <c r="BY152" i="18"/>
  <c r="BJ152" i="18"/>
  <c r="BV152" i="18" s="1"/>
  <c r="BI152" i="18"/>
  <c r="BH152" i="18"/>
  <c r="BT152" i="18" s="1"/>
  <c r="BG152" i="18"/>
  <c r="BS152" i="18" s="1"/>
  <c r="BF152" i="18"/>
  <c r="BE152" i="18"/>
  <c r="BD152" i="18"/>
  <c r="BP152" i="18" s="1"/>
  <c r="BC152" i="18"/>
  <c r="BO152" i="18" s="1"/>
  <c r="BB152" i="18"/>
  <c r="BN152" i="18" s="1"/>
  <c r="BA152" i="18"/>
  <c r="BM152" i="18" s="1"/>
  <c r="AZ152" i="18"/>
  <c r="AY152" i="18"/>
  <c r="BZ151" i="18"/>
  <c r="BY151" i="18"/>
  <c r="BJ151" i="18"/>
  <c r="BV151" i="18" s="1"/>
  <c r="BI151" i="18"/>
  <c r="BH151" i="18"/>
  <c r="BG151" i="18"/>
  <c r="BS151" i="18" s="1"/>
  <c r="BF151" i="18"/>
  <c r="BE151" i="18"/>
  <c r="BD151" i="18"/>
  <c r="BP151" i="18" s="1"/>
  <c r="BC151" i="18"/>
  <c r="BO151" i="18" s="1"/>
  <c r="BB151" i="18"/>
  <c r="BA151" i="18"/>
  <c r="AZ151" i="18"/>
  <c r="AY151" i="18"/>
  <c r="BC149" i="18"/>
  <c r="BJ148" i="18"/>
  <c r="BC148" i="18"/>
  <c r="BZ147" i="18"/>
  <c r="BY147" i="18"/>
  <c r="BJ147" i="18"/>
  <c r="BV147" i="18" s="1"/>
  <c r="BI147" i="18"/>
  <c r="BH147" i="18"/>
  <c r="BG147" i="18"/>
  <c r="BS147" i="18" s="1"/>
  <c r="BF147" i="18"/>
  <c r="BE147" i="18"/>
  <c r="BD147" i="18"/>
  <c r="BP147" i="18" s="1"/>
  <c r="BC147" i="18"/>
  <c r="BB147" i="18"/>
  <c r="BN147" i="18" s="1"/>
  <c r="BA147" i="18"/>
  <c r="AZ147" i="18"/>
  <c r="AY147" i="18"/>
  <c r="BZ146" i="18"/>
  <c r="BY146" i="18"/>
  <c r="BJ146" i="18"/>
  <c r="BV146" i="18" s="1"/>
  <c r="BI146" i="18"/>
  <c r="BU146" i="18" s="1"/>
  <c r="BH146" i="18"/>
  <c r="BT146" i="18" s="1"/>
  <c r="BG146" i="18"/>
  <c r="BS146" i="18" s="1"/>
  <c r="BF146" i="18"/>
  <c r="BE146" i="18"/>
  <c r="BQ146" i="18" s="1"/>
  <c r="BD146" i="18"/>
  <c r="BP146" i="18" s="1"/>
  <c r="BC146" i="18"/>
  <c r="BO146" i="18" s="1"/>
  <c r="BB146" i="18"/>
  <c r="BN146" i="18" s="1"/>
  <c r="BA146" i="18"/>
  <c r="BM146" i="18" s="1"/>
  <c r="AZ146" i="18"/>
  <c r="AY146" i="18"/>
  <c r="BZ145" i="18"/>
  <c r="BY145" i="18"/>
  <c r="BJ145" i="18"/>
  <c r="BV145" i="18" s="1"/>
  <c r="BI145" i="18"/>
  <c r="BH145" i="18"/>
  <c r="BG145" i="18"/>
  <c r="BS145" i="18" s="1"/>
  <c r="BF145" i="18"/>
  <c r="BE145" i="18"/>
  <c r="BD145" i="18"/>
  <c r="BP145" i="18" s="1"/>
  <c r="BC145" i="18"/>
  <c r="BB145" i="18"/>
  <c r="BA145" i="18"/>
  <c r="AZ145" i="18"/>
  <c r="AY145" i="18"/>
  <c r="BZ144" i="18"/>
  <c r="BY144" i="18"/>
  <c r="BJ144" i="18"/>
  <c r="BV144" i="18" s="1"/>
  <c r="BI144" i="18"/>
  <c r="BH144" i="18"/>
  <c r="BG144" i="18"/>
  <c r="BS144" i="18" s="1"/>
  <c r="BF144" i="18"/>
  <c r="BE144" i="18"/>
  <c r="BD144" i="18"/>
  <c r="BP144" i="18" s="1"/>
  <c r="BC144" i="18"/>
  <c r="BB144" i="18"/>
  <c r="BA144" i="18"/>
  <c r="AZ144" i="18"/>
  <c r="AY144" i="18"/>
  <c r="BK144" i="18" s="1"/>
  <c r="BZ143" i="18"/>
  <c r="CA143" i="18" s="1"/>
  <c r="BY143" i="18"/>
  <c r="BJ143" i="18"/>
  <c r="BV143" i="18" s="1"/>
  <c r="BI143" i="18"/>
  <c r="BU143" i="18" s="1"/>
  <c r="BH143" i="18"/>
  <c r="BT143" i="18" s="1"/>
  <c r="BG143" i="18"/>
  <c r="BS143" i="18" s="1"/>
  <c r="BF143" i="18"/>
  <c r="BR143" i="18" s="1"/>
  <c r="BE143" i="18"/>
  <c r="BQ143" i="18" s="1"/>
  <c r="BX143" i="18" s="1"/>
  <c r="BD143" i="18"/>
  <c r="BP143" i="18" s="1"/>
  <c r="BC143" i="18"/>
  <c r="BO143" i="18" s="1"/>
  <c r="BB143" i="18"/>
  <c r="BN143" i="18" s="1"/>
  <c r="BA143" i="18"/>
  <c r="BM143" i="18" s="1"/>
  <c r="AZ143" i="18"/>
  <c r="BL143" i="18" s="1"/>
  <c r="AY143" i="18"/>
  <c r="BK143" i="18" s="1"/>
  <c r="BW143" i="18" s="1"/>
  <c r="BZ142" i="18"/>
  <c r="BY142" i="18"/>
  <c r="BJ142" i="18"/>
  <c r="BV142" i="18" s="1"/>
  <c r="BI142" i="18"/>
  <c r="BH142" i="18"/>
  <c r="BG142" i="18"/>
  <c r="BS142" i="18" s="1"/>
  <c r="BF142" i="18"/>
  <c r="BE142" i="18"/>
  <c r="BD142" i="18"/>
  <c r="BP142" i="18" s="1"/>
  <c r="BC142" i="18"/>
  <c r="BB142" i="18"/>
  <c r="BA142" i="18"/>
  <c r="BM142" i="18" s="1"/>
  <c r="AZ142" i="18"/>
  <c r="AY142" i="18"/>
  <c r="BZ141" i="18"/>
  <c r="BY141" i="18"/>
  <c r="BJ141" i="18"/>
  <c r="BV141" i="18" s="1"/>
  <c r="BI141" i="18"/>
  <c r="BH141" i="18"/>
  <c r="BT141" i="18" s="1"/>
  <c r="BG141" i="18"/>
  <c r="BS141" i="18" s="1"/>
  <c r="BF141" i="18"/>
  <c r="BE141" i="18"/>
  <c r="BD141" i="18"/>
  <c r="BP141" i="18" s="1"/>
  <c r="BC141" i="18"/>
  <c r="BB141" i="18"/>
  <c r="BA141" i="18"/>
  <c r="AZ141" i="18"/>
  <c r="AY141" i="18"/>
  <c r="BZ140" i="18"/>
  <c r="BY140" i="18"/>
  <c r="BJ140" i="18"/>
  <c r="BV140" i="18" s="1"/>
  <c r="BI140" i="18"/>
  <c r="BH140" i="18"/>
  <c r="BG140" i="18"/>
  <c r="BS140" i="18" s="1"/>
  <c r="BF140" i="18"/>
  <c r="BE140" i="18"/>
  <c r="BD140" i="18"/>
  <c r="BP140" i="18" s="1"/>
  <c r="BC140" i="18"/>
  <c r="BO140" i="18" s="1"/>
  <c r="BB140" i="18"/>
  <c r="BA140" i="18"/>
  <c r="AZ140" i="18"/>
  <c r="AY140" i="18"/>
  <c r="BZ139" i="18"/>
  <c r="BY139" i="18"/>
  <c r="BJ139" i="18"/>
  <c r="BV139" i="18" s="1"/>
  <c r="BI139" i="18"/>
  <c r="BH139" i="18"/>
  <c r="BT139" i="18" s="1"/>
  <c r="BG139" i="18"/>
  <c r="BS139" i="18" s="1"/>
  <c r="BF139" i="18"/>
  <c r="BE139" i="18"/>
  <c r="BD139" i="18"/>
  <c r="BP139" i="18" s="1"/>
  <c r="BC139" i="18"/>
  <c r="BO139" i="18" s="1"/>
  <c r="BB139" i="18"/>
  <c r="BN139" i="18" s="1"/>
  <c r="BA139" i="18"/>
  <c r="BM139" i="18" s="1"/>
  <c r="AZ139" i="18"/>
  <c r="BL139" i="18" s="1"/>
  <c r="AY139" i="18"/>
  <c r="BK139" i="18" s="1"/>
  <c r="BW139" i="18" s="1"/>
  <c r="BZ138" i="18"/>
  <c r="BY138" i="18"/>
  <c r="BJ138" i="18"/>
  <c r="BV138" i="18" s="1"/>
  <c r="BI138" i="18"/>
  <c r="BH138" i="18"/>
  <c r="BG138" i="18"/>
  <c r="BS138" i="18" s="1"/>
  <c r="BF138" i="18"/>
  <c r="BE138" i="18"/>
  <c r="BQ138" i="18" s="1"/>
  <c r="BD138" i="18"/>
  <c r="BP138" i="18" s="1"/>
  <c r="BC138" i="18"/>
  <c r="BB138" i="18"/>
  <c r="BA138" i="18"/>
  <c r="AZ138" i="18"/>
  <c r="AY138" i="18"/>
  <c r="BZ137" i="18"/>
  <c r="BY137" i="18"/>
  <c r="BJ137" i="18"/>
  <c r="BV137" i="18" s="1"/>
  <c r="BI137" i="18"/>
  <c r="BH137" i="18"/>
  <c r="BG137" i="18"/>
  <c r="BS137" i="18" s="1"/>
  <c r="BF137" i="18"/>
  <c r="BE137" i="18"/>
  <c r="BD137" i="18"/>
  <c r="BP137" i="18" s="1"/>
  <c r="BC137" i="18"/>
  <c r="BB137" i="18"/>
  <c r="BA137" i="18"/>
  <c r="AZ137" i="18"/>
  <c r="BL137" i="18" s="1"/>
  <c r="AY137" i="18"/>
  <c r="BQ136" i="18"/>
  <c r="BK136" i="18"/>
  <c r="CC129" i="18"/>
  <c r="CB129" i="18"/>
  <c r="CA129" i="18"/>
  <c r="BZ129" i="18"/>
  <c r="BY129" i="18"/>
  <c r="BX129" i="18"/>
  <c r="BW129" i="18"/>
  <c r="BJ129" i="18"/>
  <c r="BV129" i="18" s="1"/>
  <c r="BI129" i="18"/>
  <c r="BU129" i="18" s="1"/>
  <c r="BH129" i="18"/>
  <c r="BT129" i="18" s="1"/>
  <c r="BG129" i="18"/>
  <c r="BS129" i="18" s="1"/>
  <c r="BF129" i="18"/>
  <c r="BR129" i="18" s="1"/>
  <c r="BE129" i="18"/>
  <c r="BQ129" i="18" s="1"/>
  <c r="BD129" i="18"/>
  <c r="BP129" i="18" s="1"/>
  <c r="BC129" i="18"/>
  <c r="BO129" i="18" s="1"/>
  <c r="BB129" i="18"/>
  <c r="BN129" i="18" s="1"/>
  <c r="BA129" i="18"/>
  <c r="BM129" i="18" s="1"/>
  <c r="AZ129" i="18"/>
  <c r="BL129" i="18" s="1"/>
  <c r="AY129" i="18"/>
  <c r="BK129" i="18" s="1"/>
  <c r="CC128" i="18"/>
  <c r="CD128" i="18" s="1"/>
  <c r="CB128" i="18"/>
  <c r="CA128" i="18"/>
  <c r="BZ128" i="18"/>
  <c r="BY128" i="18"/>
  <c r="BX128" i="18"/>
  <c r="BW128" i="18"/>
  <c r="BJ128" i="18"/>
  <c r="BV128" i="18" s="1"/>
  <c r="BI128" i="18"/>
  <c r="BU128" i="18" s="1"/>
  <c r="BH128" i="18"/>
  <c r="BT128" i="18" s="1"/>
  <c r="BG128" i="18"/>
  <c r="BS128" i="18" s="1"/>
  <c r="BF128" i="18"/>
  <c r="BR128" i="18" s="1"/>
  <c r="BE128" i="18"/>
  <c r="BQ128" i="18" s="1"/>
  <c r="BD128" i="18"/>
  <c r="BP128" i="18" s="1"/>
  <c r="BC128" i="18"/>
  <c r="BO128" i="18" s="1"/>
  <c r="BB128" i="18"/>
  <c r="BN128" i="18" s="1"/>
  <c r="BA128" i="18"/>
  <c r="BM128" i="18" s="1"/>
  <c r="AZ128" i="18"/>
  <c r="BL128" i="18" s="1"/>
  <c r="AY128" i="18"/>
  <c r="BK128" i="18" s="1"/>
  <c r="CC127" i="18"/>
  <c r="CB127" i="18"/>
  <c r="CA127" i="18"/>
  <c r="BZ127" i="18"/>
  <c r="BY127" i="18"/>
  <c r="BX127" i="18"/>
  <c r="BW127" i="18"/>
  <c r="BJ127" i="18"/>
  <c r="BV127" i="18" s="1"/>
  <c r="BI127" i="18"/>
  <c r="BU127" i="18" s="1"/>
  <c r="BH127" i="18"/>
  <c r="BT127" i="18" s="1"/>
  <c r="BG127" i="18"/>
  <c r="BS127" i="18" s="1"/>
  <c r="BF127" i="18"/>
  <c r="BR127" i="18" s="1"/>
  <c r="BE127" i="18"/>
  <c r="BQ127" i="18" s="1"/>
  <c r="BD127" i="18"/>
  <c r="BP127" i="18" s="1"/>
  <c r="BC127" i="18"/>
  <c r="BO127" i="18" s="1"/>
  <c r="BB127" i="18"/>
  <c r="BN127" i="18" s="1"/>
  <c r="BA127" i="18"/>
  <c r="BM127" i="18" s="1"/>
  <c r="AZ127" i="18"/>
  <c r="BL127" i="18" s="1"/>
  <c r="AY127" i="18"/>
  <c r="BK127" i="18" s="1"/>
  <c r="CC126" i="18"/>
  <c r="CB126" i="18"/>
  <c r="CA126" i="18"/>
  <c r="BZ126" i="18"/>
  <c r="BY126" i="18"/>
  <c r="BX126" i="18"/>
  <c r="BW126" i="18"/>
  <c r="BJ126" i="18"/>
  <c r="BV126" i="18" s="1"/>
  <c r="BI126" i="18"/>
  <c r="BU126" i="18" s="1"/>
  <c r="BH126" i="18"/>
  <c r="BT126" i="18" s="1"/>
  <c r="BG126" i="18"/>
  <c r="BS126" i="18" s="1"/>
  <c r="BF126" i="18"/>
  <c r="BR126" i="18" s="1"/>
  <c r="BE126" i="18"/>
  <c r="BQ126" i="18" s="1"/>
  <c r="BD126" i="18"/>
  <c r="BP126" i="18" s="1"/>
  <c r="BC126" i="18"/>
  <c r="BO126" i="18" s="1"/>
  <c r="BB126" i="18"/>
  <c r="BN126" i="18" s="1"/>
  <c r="BA126" i="18"/>
  <c r="BM126" i="18" s="1"/>
  <c r="AZ126" i="18"/>
  <c r="BL126" i="18" s="1"/>
  <c r="AY126" i="18"/>
  <c r="BK126" i="18" s="1"/>
  <c r="CC125" i="18"/>
  <c r="CD125" i="18" s="1"/>
  <c r="CB125" i="18"/>
  <c r="CA125" i="18"/>
  <c r="BZ125" i="18"/>
  <c r="BY125" i="18"/>
  <c r="BX125" i="18"/>
  <c r="BW125" i="18"/>
  <c r="BJ125" i="18"/>
  <c r="BV125" i="18" s="1"/>
  <c r="BI125" i="18"/>
  <c r="BU125" i="18" s="1"/>
  <c r="BH125" i="18"/>
  <c r="BT125" i="18" s="1"/>
  <c r="BG125" i="18"/>
  <c r="BS125" i="18" s="1"/>
  <c r="BF125" i="18"/>
  <c r="BR125" i="18" s="1"/>
  <c r="BE125" i="18"/>
  <c r="BQ125" i="18" s="1"/>
  <c r="BD125" i="18"/>
  <c r="BP125" i="18" s="1"/>
  <c r="BC125" i="18"/>
  <c r="BO125" i="18" s="1"/>
  <c r="BB125" i="18"/>
  <c r="BN125" i="18" s="1"/>
  <c r="BA125" i="18"/>
  <c r="BM125" i="18" s="1"/>
  <c r="AZ125" i="18"/>
  <c r="BL125" i="18" s="1"/>
  <c r="AY125" i="18"/>
  <c r="BK125" i="18" s="1"/>
  <c r="CC124" i="18"/>
  <c r="CD124" i="18" s="1"/>
  <c r="CB124" i="18"/>
  <c r="CA124" i="18"/>
  <c r="BZ124" i="18"/>
  <c r="BY124" i="18"/>
  <c r="BX124" i="18"/>
  <c r="BW124" i="18"/>
  <c r="BJ124" i="18"/>
  <c r="BV124" i="18" s="1"/>
  <c r="BI124" i="18"/>
  <c r="BU124" i="18" s="1"/>
  <c r="BH124" i="18"/>
  <c r="BT124" i="18" s="1"/>
  <c r="BG124" i="18"/>
  <c r="BS124" i="18" s="1"/>
  <c r="BF124" i="18"/>
  <c r="BR124" i="18" s="1"/>
  <c r="BE124" i="18"/>
  <c r="BQ124" i="18" s="1"/>
  <c r="BD124" i="18"/>
  <c r="BP124" i="18" s="1"/>
  <c r="BC124" i="18"/>
  <c r="BO124" i="18" s="1"/>
  <c r="BB124" i="18"/>
  <c r="BN124" i="18" s="1"/>
  <c r="BA124" i="18"/>
  <c r="BM124" i="18" s="1"/>
  <c r="AZ124" i="18"/>
  <c r="BL124" i="18" s="1"/>
  <c r="AY124" i="18"/>
  <c r="BK124" i="18" s="1"/>
  <c r="CC123" i="18"/>
  <c r="CB123" i="18"/>
  <c r="CA123" i="18"/>
  <c r="BZ123" i="18"/>
  <c r="BY123" i="18"/>
  <c r="BX123" i="18"/>
  <c r="BW123" i="18"/>
  <c r="BJ123" i="18"/>
  <c r="BV123" i="18" s="1"/>
  <c r="BI123" i="18"/>
  <c r="BU123" i="18" s="1"/>
  <c r="BH123" i="18"/>
  <c r="BT123" i="18" s="1"/>
  <c r="BG123" i="18"/>
  <c r="BS123" i="18" s="1"/>
  <c r="BF123" i="18"/>
  <c r="BR123" i="18" s="1"/>
  <c r="BE123" i="18"/>
  <c r="BQ123" i="18" s="1"/>
  <c r="BD123" i="18"/>
  <c r="BP123" i="18" s="1"/>
  <c r="BC123" i="18"/>
  <c r="BO123" i="18" s="1"/>
  <c r="BB123" i="18"/>
  <c r="BN123" i="18" s="1"/>
  <c r="BA123" i="18"/>
  <c r="BM123" i="18" s="1"/>
  <c r="AZ123" i="18"/>
  <c r="BL123" i="18" s="1"/>
  <c r="AY123" i="18"/>
  <c r="BK123" i="18" s="1"/>
  <c r="CC122" i="18"/>
  <c r="CD122" i="18" s="1"/>
  <c r="CB122" i="18"/>
  <c r="CA122" i="18"/>
  <c r="BZ122" i="18"/>
  <c r="BY122" i="18"/>
  <c r="BX122" i="18"/>
  <c r="BW122" i="18"/>
  <c r="BJ122" i="18"/>
  <c r="BV122" i="18" s="1"/>
  <c r="BI122" i="18"/>
  <c r="BU122" i="18" s="1"/>
  <c r="BH122" i="18"/>
  <c r="BT122" i="18" s="1"/>
  <c r="BG122" i="18"/>
  <c r="BS122" i="18" s="1"/>
  <c r="BF122" i="18"/>
  <c r="BR122" i="18" s="1"/>
  <c r="BE122" i="18"/>
  <c r="BQ122" i="18" s="1"/>
  <c r="BD122" i="18"/>
  <c r="BP122" i="18" s="1"/>
  <c r="BC122" i="18"/>
  <c r="BO122" i="18" s="1"/>
  <c r="BB122" i="18"/>
  <c r="BN122" i="18" s="1"/>
  <c r="BA122" i="18"/>
  <c r="BM122" i="18" s="1"/>
  <c r="AZ122" i="18"/>
  <c r="BL122" i="18" s="1"/>
  <c r="AY122" i="18"/>
  <c r="BK122" i="18" s="1"/>
  <c r="CC121" i="18"/>
  <c r="CD121" i="18" s="1"/>
  <c r="CB121" i="18"/>
  <c r="CA121" i="18"/>
  <c r="BZ121" i="18"/>
  <c r="BY121" i="18"/>
  <c r="BX121" i="18"/>
  <c r="BW121" i="18"/>
  <c r="BJ121" i="18"/>
  <c r="BV121" i="18" s="1"/>
  <c r="BI121" i="18"/>
  <c r="BU121" i="18" s="1"/>
  <c r="BH121" i="18"/>
  <c r="BT121" i="18" s="1"/>
  <c r="BG121" i="18"/>
  <c r="BS121" i="18" s="1"/>
  <c r="BF121" i="18"/>
  <c r="BR121" i="18" s="1"/>
  <c r="BE121" i="18"/>
  <c r="BQ121" i="18" s="1"/>
  <c r="BD121" i="18"/>
  <c r="BP121" i="18" s="1"/>
  <c r="BC121" i="18"/>
  <c r="BO121" i="18" s="1"/>
  <c r="BB121" i="18"/>
  <c r="BN121" i="18" s="1"/>
  <c r="BA121" i="18"/>
  <c r="BM121" i="18" s="1"/>
  <c r="AZ121" i="18"/>
  <c r="BL121" i="18" s="1"/>
  <c r="AY121" i="18"/>
  <c r="BK121" i="18" s="1"/>
  <c r="CC120" i="18"/>
  <c r="CD120" i="18" s="1"/>
  <c r="CB120" i="18"/>
  <c r="CA120" i="18"/>
  <c r="BZ120" i="18"/>
  <c r="BY120" i="18"/>
  <c r="BX120" i="18"/>
  <c r="BW120" i="18"/>
  <c r="BJ120" i="18"/>
  <c r="BV120" i="18" s="1"/>
  <c r="BI120" i="18"/>
  <c r="BU120" i="18" s="1"/>
  <c r="BH120" i="18"/>
  <c r="BT120" i="18" s="1"/>
  <c r="BG120" i="18"/>
  <c r="BS120" i="18" s="1"/>
  <c r="BF120" i="18"/>
  <c r="BR120" i="18" s="1"/>
  <c r="BE120" i="18"/>
  <c r="BQ120" i="18" s="1"/>
  <c r="BD120" i="18"/>
  <c r="BP120" i="18" s="1"/>
  <c r="BC120" i="18"/>
  <c r="BO120" i="18" s="1"/>
  <c r="BB120" i="18"/>
  <c r="BN120" i="18" s="1"/>
  <c r="BA120" i="18"/>
  <c r="BM120" i="18" s="1"/>
  <c r="AZ120" i="18"/>
  <c r="BL120" i="18" s="1"/>
  <c r="AY120" i="18"/>
  <c r="BK120" i="18" s="1"/>
  <c r="CC119" i="18"/>
  <c r="CB119" i="18"/>
  <c r="CA119" i="18"/>
  <c r="BZ119" i="18"/>
  <c r="BY119" i="18"/>
  <c r="BX119" i="18"/>
  <c r="BW119" i="18"/>
  <c r="BJ119" i="18"/>
  <c r="BV119" i="18" s="1"/>
  <c r="BI119" i="18"/>
  <c r="BU119" i="18" s="1"/>
  <c r="BH119" i="18"/>
  <c r="BT119" i="18" s="1"/>
  <c r="BG119" i="18"/>
  <c r="BS119" i="18" s="1"/>
  <c r="BF119" i="18"/>
  <c r="BR119" i="18" s="1"/>
  <c r="BE119" i="18"/>
  <c r="BQ119" i="18" s="1"/>
  <c r="BD119" i="18"/>
  <c r="BP119" i="18" s="1"/>
  <c r="BC119" i="18"/>
  <c r="BO119" i="18" s="1"/>
  <c r="BB119" i="18"/>
  <c r="BN119" i="18" s="1"/>
  <c r="BA119" i="18"/>
  <c r="BM119" i="18" s="1"/>
  <c r="AZ119" i="18"/>
  <c r="BL119" i="18" s="1"/>
  <c r="AY119" i="18"/>
  <c r="BK119" i="18" s="1"/>
  <c r="CC118" i="18"/>
  <c r="CD118" i="18" s="1"/>
  <c r="CB118" i="18"/>
  <c r="CA118" i="18"/>
  <c r="BZ118" i="18"/>
  <c r="BY118" i="18"/>
  <c r="BX118" i="18"/>
  <c r="BW118" i="18"/>
  <c r="BJ118" i="18"/>
  <c r="BV118" i="18" s="1"/>
  <c r="BI118" i="18"/>
  <c r="BU118" i="18" s="1"/>
  <c r="BH118" i="18"/>
  <c r="BT118" i="18" s="1"/>
  <c r="BG118" i="18"/>
  <c r="BS118" i="18" s="1"/>
  <c r="BF118" i="18"/>
  <c r="BR118" i="18" s="1"/>
  <c r="BE118" i="18"/>
  <c r="BQ118" i="18" s="1"/>
  <c r="BD118" i="18"/>
  <c r="BP118" i="18" s="1"/>
  <c r="BC118" i="18"/>
  <c r="BO118" i="18" s="1"/>
  <c r="BB118" i="18"/>
  <c r="BN118" i="18" s="1"/>
  <c r="BA118" i="18"/>
  <c r="BM118" i="18" s="1"/>
  <c r="AZ118" i="18"/>
  <c r="BL118" i="18" s="1"/>
  <c r="AY118" i="18"/>
  <c r="BK118" i="18" s="1"/>
  <c r="CC117" i="18"/>
  <c r="CD117" i="18" s="1"/>
  <c r="CB117" i="18"/>
  <c r="CA117" i="18"/>
  <c r="BZ117" i="18"/>
  <c r="BY117" i="18"/>
  <c r="BX117" i="18"/>
  <c r="BW117" i="18"/>
  <c r="BJ117" i="18"/>
  <c r="BV117" i="18" s="1"/>
  <c r="BI117" i="18"/>
  <c r="BU117" i="18" s="1"/>
  <c r="BH117" i="18"/>
  <c r="BT117" i="18" s="1"/>
  <c r="BG117" i="18"/>
  <c r="BS117" i="18" s="1"/>
  <c r="BF117" i="18"/>
  <c r="BR117" i="18" s="1"/>
  <c r="BE117" i="18"/>
  <c r="BQ117" i="18" s="1"/>
  <c r="BD117" i="18"/>
  <c r="BP117" i="18" s="1"/>
  <c r="BC117" i="18"/>
  <c r="BO117" i="18" s="1"/>
  <c r="BB117" i="18"/>
  <c r="BN117" i="18" s="1"/>
  <c r="BA117" i="18"/>
  <c r="BM117" i="18" s="1"/>
  <c r="AZ117" i="18"/>
  <c r="BL117" i="18" s="1"/>
  <c r="AY117" i="18"/>
  <c r="BK117" i="18" s="1"/>
  <c r="CC116" i="18"/>
  <c r="CD116" i="18" s="1"/>
  <c r="CB116" i="18"/>
  <c r="CA116" i="18"/>
  <c r="BZ116" i="18"/>
  <c r="BY116" i="18"/>
  <c r="BX116" i="18"/>
  <c r="BW116" i="18"/>
  <c r="BJ116" i="18"/>
  <c r="BV116" i="18" s="1"/>
  <c r="BI116" i="18"/>
  <c r="BU116" i="18" s="1"/>
  <c r="BH116" i="18"/>
  <c r="BT116" i="18" s="1"/>
  <c r="BG116" i="18"/>
  <c r="BS116" i="18" s="1"/>
  <c r="BF116" i="18"/>
  <c r="BR116" i="18" s="1"/>
  <c r="BE116" i="18"/>
  <c r="BQ116" i="18" s="1"/>
  <c r="BD116" i="18"/>
  <c r="BP116" i="18" s="1"/>
  <c r="BC116" i="18"/>
  <c r="BO116" i="18" s="1"/>
  <c r="BB116" i="18"/>
  <c r="BN116" i="18" s="1"/>
  <c r="BA116" i="18"/>
  <c r="BM116" i="18" s="1"/>
  <c r="AZ116" i="18"/>
  <c r="BL116" i="18" s="1"/>
  <c r="AY116" i="18"/>
  <c r="BK116" i="18" s="1"/>
  <c r="CC115" i="18"/>
  <c r="CD115" i="18" s="1"/>
  <c r="CB115" i="18"/>
  <c r="CA115" i="18"/>
  <c r="BZ115" i="18"/>
  <c r="BY115" i="18"/>
  <c r="BX115" i="18"/>
  <c r="BW115" i="18"/>
  <c r="BJ115" i="18"/>
  <c r="BV115" i="18" s="1"/>
  <c r="BI115" i="18"/>
  <c r="BU115" i="18" s="1"/>
  <c r="BH115" i="18"/>
  <c r="BT115" i="18" s="1"/>
  <c r="BG115" i="18"/>
  <c r="BS115" i="18" s="1"/>
  <c r="BF115" i="18"/>
  <c r="BR115" i="18" s="1"/>
  <c r="BE115" i="18"/>
  <c r="BQ115" i="18" s="1"/>
  <c r="BD115" i="18"/>
  <c r="BP115" i="18" s="1"/>
  <c r="BC115" i="18"/>
  <c r="BO115" i="18" s="1"/>
  <c r="BB115" i="18"/>
  <c r="BN115" i="18" s="1"/>
  <c r="BA115" i="18"/>
  <c r="BM115" i="18" s="1"/>
  <c r="AZ115" i="18"/>
  <c r="BL115" i="18" s="1"/>
  <c r="AY115" i="18"/>
  <c r="BK115" i="18" s="1"/>
  <c r="CC114" i="18"/>
  <c r="CB114" i="18"/>
  <c r="CA114" i="18"/>
  <c r="BZ114" i="18"/>
  <c r="BY114" i="18"/>
  <c r="BX114" i="18"/>
  <c r="BW114" i="18"/>
  <c r="BJ114" i="18"/>
  <c r="BV114" i="18" s="1"/>
  <c r="BI114" i="18"/>
  <c r="BU114" i="18" s="1"/>
  <c r="BH114" i="18"/>
  <c r="BT114" i="18" s="1"/>
  <c r="BG114" i="18"/>
  <c r="BS114" i="18" s="1"/>
  <c r="BF114" i="18"/>
  <c r="BR114" i="18" s="1"/>
  <c r="BE114" i="18"/>
  <c r="BQ114" i="18" s="1"/>
  <c r="BD114" i="18"/>
  <c r="BP114" i="18" s="1"/>
  <c r="BC114" i="18"/>
  <c r="BO114" i="18" s="1"/>
  <c r="BB114" i="18"/>
  <c r="BN114" i="18" s="1"/>
  <c r="BA114" i="18"/>
  <c r="BM114" i="18" s="1"/>
  <c r="AZ114" i="18"/>
  <c r="BL114" i="18" s="1"/>
  <c r="AY114" i="18"/>
  <c r="BK114" i="18" s="1"/>
  <c r="CC113" i="18"/>
  <c r="CD113" i="18" s="1"/>
  <c r="CB113" i="18"/>
  <c r="CA113" i="18"/>
  <c r="BZ113" i="18"/>
  <c r="BY113" i="18"/>
  <c r="BX113" i="18"/>
  <c r="BW113" i="18"/>
  <c r="BJ113" i="18"/>
  <c r="BV113" i="18" s="1"/>
  <c r="BI113" i="18"/>
  <c r="BU113" i="18" s="1"/>
  <c r="BH113" i="18"/>
  <c r="BT113" i="18" s="1"/>
  <c r="BG113" i="18"/>
  <c r="BS113" i="18" s="1"/>
  <c r="BF113" i="18"/>
  <c r="BR113" i="18" s="1"/>
  <c r="BE113" i="18"/>
  <c r="BQ113" i="18" s="1"/>
  <c r="BD113" i="18"/>
  <c r="BP113" i="18" s="1"/>
  <c r="BC113" i="18"/>
  <c r="BO113" i="18" s="1"/>
  <c r="BB113" i="18"/>
  <c r="BN113" i="18" s="1"/>
  <c r="BA113" i="18"/>
  <c r="BM113" i="18" s="1"/>
  <c r="AZ113" i="18"/>
  <c r="BL113" i="18" s="1"/>
  <c r="AY113" i="18"/>
  <c r="BK113" i="18" s="1"/>
  <c r="CC112" i="18"/>
  <c r="CB112" i="18"/>
  <c r="CA112" i="18"/>
  <c r="BZ112" i="18"/>
  <c r="BY112" i="18"/>
  <c r="BX112" i="18"/>
  <c r="BW112" i="18"/>
  <c r="BJ112" i="18"/>
  <c r="BV112" i="18" s="1"/>
  <c r="BI112" i="18"/>
  <c r="BU112" i="18" s="1"/>
  <c r="BH112" i="18"/>
  <c r="BT112" i="18" s="1"/>
  <c r="BG112" i="18"/>
  <c r="BS112" i="18" s="1"/>
  <c r="BF112" i="18"/>
  <c r="BR112" i="18" s="1"/>
  <c r="BE112" i="18"/>
  <c r="BQ112" i="18" s="1"/>
  <c r="BD112" i="18"/>
  <c r="BP112" i="18" s="1"/>
  <c r="BC112" i="18"/>
  <c r="BO112" i="18" s="1"/>
  <c r="BB112" i="18"/>
  <c r="BN112" i="18" s="1"/>
  <c r="BA112" i="18"/>
  <c r="BM112" i="18" s="1"/>
  <c r="AZ112" i="18"/>
  <c r="BL112" i="18" s="1"/>
  <c r="AY112" i="18"/>
  <c r="BK112" i="18" s="1"/>
  <c r="CC111" i="18"/>
  <c r="CD111" i="18" s="1"/>
  <c r="CB111" i="18"/>
  <c r="CA111" i="18"/>
  <c r="BZ111" i="18"/>
  <c r="BY111" i="18"/>
  <c r="BX111" i="18"/>
  <c r="BW111" i="18"/>
  <c r="BJ111" i="18"/>
  <c r="BV111" i="18" s="1"/>
  <c r="BI111" i="18"/>
  <c r="BU111" i="18" s="1"/>
  <c r="BH111" i="18"/>
  <c r="BT111" i="18" s="1"/>
  <c r="BG111" i="18"/>
  <c r="BS111" i="18" s="1"/>
  <c r="BF111" i="18"/>
  <c r="BR111" i="18" s="1"/>
  <c r="BE111" i="18"/>
  <c r="BQ111" i="18" s="1"/>
  <c r="BD111" i="18"/>
  <c r="BP111" i="18" s="1"/>
  <c r="BC111" i="18"/>
  <c r="BO111" i="18" s="1"/>
  <c r="BB111" i="18"/>
  <c r="BN111" i="18" s="1"/>
  <c r="BA111" i="18"/>
  <c r="BM111" i="18" s="1"/>
  <c r="AZ111" i="18"/>
  <c r="BL111" i="18" s="1"/>
  <c r="AY111" i="18"/>
  <c r="BK111" i="18" s="1"/>
  <c r="CC110" i="18"/>
  <c r="CB110" i="18"/>
  <c r="CA110" i="18"/>
  <c r="BZ110" i="18"/>
  <c r="BY110" i="18"/>
  <c r="BX110" i="18"/>
  <c r="BW110" i="18"/>
  <c r="BJ110" i="18"/>
  <c r="BV110" i="18" s="1"/>
  <c r="BI110" i="18"/>
  <c r="BU110" i="18" s="1"/>
  <c r="BH110" i="18"/>
  <c r="BT110" i="18" s="1"/>
  <c r="BG110" i="18"/>
  <c r="BS110" i="18" s="1"/>
  <c r="BF110" i="18"/>
  <c r="BR110" i="18" s="1"/>
  <c r="BE110" i="18"/>
  <c r="BQ110" i="18" s="1"/>
  <c r="BD110" i="18"/>
  <c r="BP110" i="18" s="1"/>
  <c r="BC110" i="18"/>
  <c r="BO110" i="18" s="1"/>
  <c r="BB110" i="18"/>
  <c r="BN110" i="18" s="1"/>
  <c r="BA110" i="18"/>
  <c r="BM110" i="18" s="1"/>
  <c r="AZ110" i="18"/>
  <c r="BL110" i="18" s="1"/>
  <c r="AY110" i="18"/>
  <c r="BK110" i="18" s="1"/>
  <c r="CC107" i="18"/>
  <c r="CD107" i="18" s="1"/>
  <c r="CB107" i="18"/>
  <c r="CA107" i="18"/>
  <c r="BZ107" i="18"/>
  <c r="BY107" i="18"/>
  <c r="BX107" i="18"/>
  <c r="BW107" i="18"/>
  <c r="BJ107" i="18"/>
  <c r="BV107" i="18" s="1"/>
  <c r="BI107" i="18"/>
  <c r="BU107" i="18" s="1"/>
  <c r="BH107" i="18"/>
  <c r="BT107" i="18" s="1"/>
  <c r="BG107" i="18"/>
  <c r="BS107" i="18" s="1"/>
  <c r="BF107" i="18"/>
  <c r="BR107" i="18" s="1"/>
  <c r="BE107" i="18"/>
  <c r="BQ107" i="18" s="1"/>
  <c r="BD107" i="18"/>
  <c r="BP107" i="18" s="1"/>
  <c r="BC107" i="18"/>
  <c r="BO107" i="18" s="1"/>
  <c r="BB107" i="18"/>
  <c r="BN107" i="18" s="1"/>
  <c r="BA107" i="18"/>
  <c r="BM107" i="18" s="1"/>
  <c r="AZ107" i="18"/>
  <c r="BL107" i="18" s="1"/>
  <c r="AY107" i="18"/>
  <c r="BK107" i="18" s="1"/>
  <c r="CC106" i="18"/>
  <c r="CD106" i="18" s="1"/>
  <c r="CB106" i="18"/>
  <c r="CA106" i="18"/>
  <c r="BZ106" i="18"/>
  <c r="BY106" i="18"/>
  <c r="BX106" i="18"/>
  <c r="BW106" i="18"/>
  <c r="BJ106" i="18"/>
  <c r="BV106" i="18" s="1"/>
  <c r="BI106" i="18"/>
  <c r="BU106" i="18" s="1"/>
  <c r="BH106" i="18"/>
  <c r="BT106" i="18" s="1"/>
  <c r="BG106" i="18"/>
  <c r="BS106" i="18" s="1"/>
  <c r="BF106" i="18"/>
  <c r="BR106" i="18" s="1"/>
  <c r="BE106" i="18"/>
  <c r="BQ106" i="18" s="1"/>
  <c r="BD106" i="18"/>
  <c r="BP106" i="18" s="1"/>
  <c r="BC106" i="18"/>
  <c r="BO106" i="18" s="1"/>
  <c r="BB106" i="18"/>
  <c r="BN106" i="18" s="1"/>
  <c r="BA106" i="18"/>
  <c r="BM106" i="18" s="1"/>
  <c r="AZ106" i="18"/>
  <c r="BL106" i="18" s="1"/>
  <c r="AY106" i="18"/>
  <c r="BK106" i="18" s="1"/>
  <c r="CC105" i="18"/>
  <c r="CD105" i="18" s="1"/>
  <c r="CB105" i="18"/>
  <c r="CA105" i="18"/>
  <c r="BZ105" i="18"/>
  <c r="BY105" i="18"/>
  <c r="BX105" i="18"/>
  <c r="BW105" i="18"/>
  <c r="BJ105" i="18"/>
  <c r="BV105" i="18" s="1"/>
  <c r="BI105" i="18"/>
  <c r="BU105" i="18" s="1"/>
  <c r="BH105" i="18"/>
  <c r="BT105" i="18" s="1"/>
  <c r="BG105" i="18"/>
  <c r="BS105" i="18" s="1"/>
  <c r="BF105" i="18"/>
  <c r="BR105" i="18" s="1"/>
  <c r="BE105" i="18"/>
  <c r="BQ105" i="18" s="1"/>
  <c r="BD105" i="18"/>
  <c r="BP105" i="18" s="1"/>
  <c r="BC105" i="18"/>
  <c r="BO105" i="18" s="1"/>
  <c r="BB105" i="18"/>
  <c r="BN105" i="18" s="1"/>
  <c r="BA105" i="18"/>
  <c r="BM105" i="18" s="1"/>
  <c r="AZ105" i="18"/>
  <c r="BL105" i="18" s="1"/>
  <c r="AY105" i="18"/>
  <c r="BK105" i="18" s="1"/>
  <c r="BE104" i="18"/>
  <c r="CC103" i="18"/>
  <c r="CD103" i="18" s="1"/>
  <c r="CB103" i="18"/>
  <c r="CA103" i="18"/>
  <c r="BZ103" i="18"/>
  <c r="BY103" i="18"/>
  <c r="BX103" i="18"/>
  <c r="BW103" i="18"/>
  <c r="BJ103" i="18"/>
  <c r="BV103" i="18" s="1"/>
  <c r="BI103" i="18"/>
  <c r="BU103" i="18" s="1"/>
  <c r="BH103" i="18"/>
  <c r="BT103" i="18" s="1"/>
  <c r="BG103" i="18"/>
  <c r="BS103" i="18" s="1"/>
  <c r="BF103" i="18"/>
  <c r="BR103" i="18" s="1"/>
  <c r="BE103" i="18"/>
  <c r="BQ103" i="18" s="1"/>
  <c r="BD103" i="18"/>
  <c r="BP103" i="18" s="1"/>
  <c r="BC103" i="18"/>
  <c r="BO103" i="18" s="1"/>
  <c r="BB103" i="18"/>
  <c r="BN103" i="18" s="1"/>
  <c r="BA103" i="18"/>
  <c r="BM103" i="18" s="1"/>
  <c r="AZ103" i="18"/>
  <c r="BL103" i="18" s="1"/>
  <c r="AY103" i="18"/>
  <c r="BK103" i="18" s="1"/>
  <c r="CC101" i="18"/>
  <c r="CD101" i="18" s="1"/>
  <c r="CB101" i="18"/>
  <c r="CA101" i="18"/>
  <c r="BZ101" i="18"/>
  <c r="BY101" i="18"/>
  <c r="BX101" i="18"/>
  <c r="BW101" i="18"/>
  <c r="BJ101" i="18"/>
  <c r="BV101" i="18" s="1"/>
  <c r="BI101" i="18"/>
  <c r="BU101" i="18" s="1"/>
  <c r="BH101" i="18"/>
  <c r="BT101" i="18" s="1"/>
  <c r="BG101" i="18"/>
  <c r="BS101" i="18" s="1"/>
  <c r="BF101" i="18"/>
  <c r="BR101" i="18" s="1"/>
  <c r="BE101" i="18"/>
  <c r="BQ101" i="18" s="1"/>
  <c r="BD101" i="18"/>
  <c r="BP101" i="18" s="1"/>
  <c r="BC101" i="18"/>
  <c r="BO101" i="18" s="1"/>
  <c r="BB101" i="18"/>
  <c r="BN101" i="18" s="1"/>
  <c r="BA101" i="18"/>
  <c r="BM101" i="18" s="1"/>
  <c r="AZ101" i="18"/>
  <c r="BL101" i="18" s="1"/>
  <c r="AY101" i="18"/>
  <c r="BK101" i="18" s="1"/>
  <c r="CC100" i="18"/>
  <c r="CB100" i="18"/>
  <c r="CA100" i="18"/>
  <c r="BZ100" i="18"/>
  <c r="BY100" i="18"/>
  <c r="BX100" i="18"/>
  <c r="BW100" i="18"/>
  <c r="BJ100" i="18"/>
  <c r="BV100" i="18" s="1"/>
  <c r="BI100" i="18"/>
  <c r="BU100" i="18" s="1"/>
  <c r="BH100" i="18"/>
  <c r="BT100" i="18" s="1"/>
  <c r="BG100" i="18"/>
  <c r="BS100" i="18" s="1"/>
  <c r="BF100" i="18"/>
  <c r="BR100" i="18" s="1"/>
  <c r="BE100" i="18"/>
  <c r="BQ100" i="18" s="1"/>
  <c r="BD100" i="18"/>
  <c r="BP100" i="18" s="1"/>
  <c r="BC100" i="18"/>
  <c r="BO100" i="18" s="1"/>
  <c r="BB100" i="18"/>
  <c r="BN100" i="18" s="1"/>
  <c r="BA100" i="18"/>
  <c r="BM100" i="18" s="1"/>
  <c r="AZ100" i="18"/>
  <c r="BL100" i="18" s="1"/>
  <c r="AY100" i="18"/>
  <c r="BK100" i="18" s="1"/>
  <c r="CC99" i="18"/>
  <c r="CD99" i="18" s="1"/>
  <c r="CB99" i="18"/>
  <c r="CA99" i="18"/>
  <c r="BZ99" i="18"/>
  <c r="BY99" i="18"/>
  <c r="BX99" i="18"/>
  <c r="BW99" i="18"/>
  <c r="BJ99" i="18"/>
  <c r="BV99" i="18" s="1"/>
  <c r="BI99" i="18"/>
  <c r="BU99" i="18" s="1"/>
  <c r="BH99" i="18"/>
  <c r="BT99" i="18" s="1"/>
  <c r="BG99" i="18"/>
  <c r="BS99" i="18" s="1"/>
  <c r="BF99" i="18"/>
  <c r="BR99" i="18" s="1"/>
  <c r="BE99" i="18"/>
  <c r="BQ99" i="18" s="1"/>
  <c r="BD99" i="18"/>
  <c r="BP99" i="18" s="1"/>
  <c r="BC99" i="18"/>
  <c r="BO99" i="18" s="1"/>
  <c r="BB99" i="18"/>
  <c r="BN99" i="18" s="1"/>
  <c r="BA99" i="18"/>
  <c r="BM99" i="18" s="1"/>
  <c r="AZ99" i="18"/>
  <c r="BL99" i="18" s="1"/>
  <c r="AY99" i="18"/>
  <c r="BK99" i="18" s="1"/>
  <c r="BH98" i="18"/>
  <c r="BE98" i="18"/>
  <c r="BD98" i="18"/>
  <c r="BP98" i="18" s="1"/>
  <c r="BC98" i="18"/>
  <c r="BA98" i="18"/>
  <c r="AZ98" i="18"/>
  <c r="AY98" i="18"/>
  <c r="CC97" i="18"/>
  <c r="CD97" i="18" s="1"/>
  <c r="CB97" i="18"/>
  <c r="CA97" i="18"/>
  <c r="BZ97" i="18"/>
  <c r="BY97" i="18"/>
  <c r="BX97" i="18"/>
  <c r="BW97" i="18"/>
  <c r="BJ97" i="18"/>
  <c r="BV97" i="18" s="1"/>
  <c r="BI97" i="18"/>
  <c r="BU97" i="18" s="1"/>
  <c r="BH97" i="18"/>
  <c r="BT97" i="18" s="1"/>
  <c r="BG97" i="18"/>
  <c r="BS97" i="18" s="1"/>
  <c r="BF97" i="18"/>
  <c r="BR97" i="18" s="1"/>
  <c r="BE97" i="18"/>
  <c r="BQ97" i="18" s="1"/>
  <c r="BD97" i="18"/>
  <c r="BP97" i="18" s="1"/>
  <c r="BC97" i="18"/>
  <c r="BO97" i="18" s="1"/>
  <c r="BB97" i="18"/>
  <c r="BN97" i="18" s="1"/>
  <c r="BA97" i="18"/>
  <c r="BM97" i="18" s="1"/>
  <c r="AZ97" i="18"/>
  <c r="BL97" i="18" s="1"/>
  <c r="AY97" i="18"/>
  <c r="BK97" i="18" s="1"/>
  <c r="CC96" i="18"/>
  <c r="CB96" i="18"/>
  <c r="CA96" i="18"/>
  <c r="BZ96" i="18"/>
  <c r="BY96" i="18"/>
  <c r="BX96" i="18"/>
  <c r="BW96" i="18"/>
  <c r="BJ96" i="18"/>
  <c r="BV96" i="18" s="1"/>
  <c r="BI96" i="18"/>
  <c r="BU96" i="18" s="1"/>
  <c r="BH96" i="18"/>
  <c r="BT96" i="18" s="1"/>
  <c r="BG96" i="18"/>
  <c r="BS96" i="18" s="1"/>
  <c r="BF96" i="18"/>
  <c r="BR96" i="18" s="1"/>
  <c r="BE96" i="18"/>
  <c r="BQ96" i="18" s="1"/>
  <c r="BD96" i="18"/>
  <c r="BP96" i="18" s="1"/>
  <c r="BC96" i="18"/>
  <c r="BO96" i="18" s="1"/>
  <c r="BB96" i="18"/>
  <c r="BN96" i="18" s="1"/>
  <c r="BA96" i="18"/>
  <c r="BM96" i="18" s="1"/>
  <c r="AZ96" i="18"/>
  <c r="BL96" i="18" s="1"/>
  <c r="AY96" i="18"/>
  <c r="BK96" i="18" s="1"/>
  <c r="CC93" i="18"/>
  <c r="CB93" i="18"/>
  <c r="CA93" i="18"/>
  <c r="BZ93" i="18"/>
  <c r="BY93" i="18"/>
  <c r="BX93" i="18"/>
  <c r="BW93" i="18"/>
  <c r="BJ93" i="18"/>
  <c r="BV93" i="18" s="1"/>
  <c r="BI93" i="18"/>
  <c r="BU93" i="18" s="1"/>
  <c r="BH93" i="18"/>
  <c r="BT93" i="18" s="1"/>
  <c r="BG93" i="18"/>
  <c r="BS93" i="18" s="1"/>
  <c r="BF93" i="18"/>
  <c r="BR93" i="18" s="1"/>
  <c r="BE93" i="18"/>
  <c r="BQ93" i="18" s="1"/>
  <c r="BD93" i="18"/>
  <c r="BP93" i="18" s="1"/>
  <c r="BC93" i="18"/>
  <c r="BO93" i="18" s="1"/>
  <c r="BB93" i="18"/>
  <c r="BN93" i="18" s="1"/>
  <c r="BA93" i="18"/>
  <c r="BM93" i="18" s="1"/>
  <c r="AZ93" i="18"/>
  <c r="BL93" i="18" s="1"/>
  <c r="AY93" i="18"/>
  <c r="BK93" i="18" s="1"/>
  <c r="CC88" i="18"/>
  <c r="CD88" i="18" s="1"/>
  <c r="CB88" i="18"/>
  <c r="CA88" i="18"/>
  <c r="BZ88" i="18"/>
  <c r="BY88" i="18"/>
  <c r="BX88" i="18"/>
  <c r="BW88" i="18"/>
  <c r="BJ88" i="18"/>
  <c r="BV88" i="18" s="1"/>
  <c r="BI88" i="18"/>
  <c r="BU88" i="18" s="1"/>
  <c r="BH88" i="18"/>
  <c r="BT88" i="18" s="1"/>
  <c r="BG88" i="18"/>
  <c r="BS88" i="18" s="1"/>
  <c r="BF88" i="18"/>
  <c r="BR88" i="18" s="1"/>
  <c r="BE88" i="18"/>
  <c r="BQ88" i="18" s="1"/>
  <c r="BD88" i="18"/>
  <c r="BP88" i="18" s="1"/>
  <c r="BC88" i="18"/>
  <c r="BO88" i="18" s="1"/>
  <c r="BB88" i="18"/>
  <c r="BN88" i="18" s="1"/>
  <c r="BA88" i="18"/>
  <c r="BM88" i="18" s="1"/>
  <c r="AZ88" i="18"/>
  <c r="BL88" i="18" s="1"/>
  <c r="AY88" i="18"/>
  <c r="BK88" i="18" s="1"/>
  <c r="CC87" i="18"/>
  <c r="CD87" i="18" s="1"/>
  <c r="CB87" i="18"/>
  <c r="CA87" i="18"/>
  <c r="BZ87" i="18"/>
  <c r="BY87" i="18"/>
  <c r="BX87" i="18"/>
  <c r="BW87" i="18"/>
  <c r="BJ87" i="18"/>
  <c r="BV87" i="18" s="1"/>
  <c r="BI87" i="18"/>
  <c r="BU87" i="18" s="1"/>
  <c r="BH87" i="18"/>
  <c r="BT87" i="18" s="1"/>
  <c r="BG87" i="18"/>
  <c r="BS87" i="18" s="1"/>
  <c r="BF87" i="18"/>
  <c r="BR87" i="18" s="1"/>
  <c r="BE87" i="18"/>
  <c r="BQ87" i="18" s="1"/>
  <c r="BD87" i="18"/>
  <c r="BP87" i="18" s="1"/>
  <c r="BC87" i="18"/>
  <c r="BO87" i="18" s="1"/>
  <c r="BB87" i="18"/>
  <c r="BN87" i="18" s="1"/>
  <c r="BA87" i="18"/>
  <c r="BM87" i="18" s="1"/>
  <c r="AZ87" i="18"/>
  <c r="BL87" i="18" s="1"/>
  <c r="AY87" i="18"/>
  <c r="BK87" i="18" s="1"/>
  <c r="CC86" i="18"/>
  <c r="CD86" i="18" s="1"/>
  <c r="CB86" i="18"/>
  <c r="CA86" i="18"/>
  <c r="BZ86" i="18"/>
  <c r="BY86" i="18"/>
  <c r="BX86" i="18"/>
  <c r="BW86" i="18"/>
  <c r="BJ86" i="18"/>
  <c r="BV86" i="18" s="1"/>
  <c r="BI86" i="18"/>
  <c r="BU86" i="18" s="1"/>
  <c r="BH86" i="18"/>
  <c r="BT86" i="18" s="1"/>
  <c r="BG86" i="18"/>
  <c r="BS86" i="18" s="1"/>
  <c r="BF86" i="18"/>
  <c r="BR86" i="18" s="1"/>
  <c r="BE86" i="18"/>
  <c r="BQ86" i="18" s="1"/>
  <c r="BD86" i="18"/>
  <c r="BP86" i="18" s="1"/>
  <c r="BC86" i="18"/>
  <c r="BO86" i="18" s="1"/>
  <c r="BB86" i="18"/>
  <c r="BN86" i="18" s="1"/>
  <c r="BA86" i="18"/>
  <c r="BM86" i="18" s="1"/>
  <c r="AZ86" i="18"/>
  <c r="BL86" i="18" s="1"/>
  <c r="AY86" i="18"/>
  <c r="BK86" i="18" s="1"/>
  <c r="CC85" i="18"/>
  <c r="CD85" i="18" s="1"/>
  <c r="CB85" i="18"/>
  <c r="CA85" i="18"/>
  <c r="BZ85" i="18"/>
  <c r="BY85" i="18"/>
  <c r="BX85" i="18"/>
  <c r="BW85" i="18"/>
  <c r="BJ85" i="18"/>
  <c r="BV85" i="18" s="1"/>
  <c r="BI85" i="18"/>
  <c r="BU85" i="18" s="1"/>
  <c r="BH85" i="18"/>
  <c r="BT85" i="18" s="1"/>
  <c r="BG85" i="18"/>
  <c r="BS85" i="18" s="1"/>
  <c r="BF85" i="18"/>
  <c r="BR85" i="18" s="1"/>
  <c r="BE85" i="18"/>
  <c r="BQ85" i="18" s="1"/>
  <c r="BD85" i="18"/>
  <c r="BP85" i="18" s="1"/>
  <c r="BC85" i="18"/>
  <c r="BO85" i="18" s="1"/>
  <c r="BB85" i="18"/>
  <c r="BN85" i="18" s="1"/>
  <c r="BA85" i="18"/>
  <c r="BM85" i="18" s="1"/>
  <c r="AZ85" i="18"/>
  <c r="BL85" i="18" s="1"/>
  <c r="AY85" i="18"/>
  <c r="BK85" i="18" s="1"/>
  <c r="CC84" i="18"/>
  <c r="CD84" i="18" s="1"/>
  <c r="CB84" i="18"/>
  <c r="CA84" i="18"/>
  <c r="BZ84" i="18"/>
  <c r="BY84" i="18"/>
  <c r="BX84" i="18"/>
  <c r="BW84" i="18"/>
  <c r="BJ84" i="18"/>
  <c r="BV84" i="18" s="1"/>
  <c r="BI84" i="18"/>
  <c r="BU84" i="18" s="1"/>
  <c r="BH84" i="18"/>
  <c r="BT84" i="18" s="1"/>
  <c r="BG84" i="18"/>
  <c r="BS84" i="18" s="1"/>
  <c r="BF84" i="18"/>
  <c r="BR84" i="18" s="1"/>
  <c r="BE84" i="18"/>
  <c r="BQ84" i="18" s="1"/>
  <c r="BD84" i="18"/>
  <c r="BP84" i="18" s="1"/>
  <c r="BC84" i="18"/>
  <c r="BO84" i="18" s="1"/>
  <c r="BB84" i="18"/>
  <c r="BN84" i="18" s="1"/>
  <c r="BA84" i="18"/>
  <c r="BM84" i="18" s="1"/>
  <c r="AZ84" i="18"/>
  <c r="BL84" i="18" s="1"/>
  <c r="AY84" i="18"/>
  <c r="BK84" i="18" s="1"/>
  <c r="BQ69" i="18"/>
  <c r="BK69" i="18"/>
  <c r="BZ81" i="18"/>
  <c r="BY81" i="18"/>
  <c r="CC63" i="18"/>
  <c r="CD63" i="18" s="1"/>
  <c r="CB63" i="18"/>
  <c r="CA63" i="18"/>
  <c r="BZ63" i="18"/>
  <c r="BY63" i="18"/>
  <c r="BX63" i="18"/>
  <c r="BW63" i="18"/>
  <c r="BJ63" i="18"/>
  <c r="BV63" i="18" s="1"/>
  <c r="BI63" i="18"/>
  <c r="BU63" i="18" s="1"/>
  <c r="BH63" i="18"/>
  <c r="BT63" i="18" s="1"/>
  <c r="BG63" i="18"/>
  <c r="BS63" i="18" s="1"/>
  <c r="BF63" i="18"/>
  <c r="BR63" i="18" s="1"/>
  <c r="BE63" i="18"/>
  <c r="BQ63" i="18" s="1"/>
  <c r="BD63" i="18"/>
  <c r="BP63" i="18" s="1"/>
  <c r="BC63" i="18"/>
  <c r="BO63" i="18" s="1"/>
  <c r="BB63" i="18"/>
  <c r="BN63" i="18" s="1"/>
  <c r="BA63" i="18"/>
  <c r="BM63" i="18" s="1"/>
  <c r="AZ63" i="18"/>
  <c r="BL63" i="18" s="1"/>
  <c r="AY63" i="18"/>
  <c r="BK63" i="18" s="1"/>
  <c r="CC62" i="18"/>
  <c r="CD62" i="18" s="1"/>
  <c r="CB62" i="18"/>
  <c r="CA62" i="18"/>
  <c r="BZ62" i="18"/>
  <c r="BY62" i="18"/>
  <c r="BX62" i="18"/>
  <c r="BW62" i="18"/>
  <c r="BJ62" i="18"/>
  <c r="BV62" i="18" s="1"/>
  <c r="BI62" i="18"/>
  <c r="BU62" i="18" s="1"/>
  <c r="BH62" i="18"/>
  <c r="BT62" i="18" s="1"/>
  <c r="BG62" i="18"/>
  <c r="BS62" i="18" s="1"/>
  <c r="BF62" i="18"/>
  <c r="BR62" i="18" s="1"/>
  <c r="BE62" i="18"/>
  <c r="BQ62" i="18" s="1"/>
  <c r="BD62" i="18"/>
  <c r="BP62" i="18" s="1"/>
  <c r="BC62" i="18"/>
  <c r="BO62" i="18" s="1"/>
  <c r="BB62" i="18"/>
  <c r="BN62" i="18" s="1"/>
  <c r="BA62" i="18"/>
  <c r="BM62" i="18" s="1"/>
  <c r="AZ62" i="18"/>
  <c r="BL62" i="18" s="1"/>
  <c r="AY62" i="18"/>
  <c r="BK62" i="18" s="1"/>
  <c r="CC61" i="18"/>
  <c r="CD61" i="18" s="1"/>
  <c r="CB61" i="18"/>
  <c r="CA61" i="18"/>
  <c r="BZ61" i="18"/>
  <c r="BY61" i="18"/>
  <c r="BX61" i="18"/>
  <c r="BW61" i="18"/>
  <c r="BJ61" i="18"/>
  <c r="BV61" i="18" s="1"/>
  <c r="BI61" i="18"/>
  <c r="BU61" i="18" s="1"/>
  <c r="BH61" i="18"/>
  <c r="BT61" i="18" s="1"/>
  <c r="BG61" i="18"/>
  <c r="BS61" i="18" s="1"/>
  <c r="BF61" i="18"/>
  <c r="BR61" i="18" s="1"/>
  <c r="BE61" i="18"/>
  <c r="BQ61" i="18" s="1"/>
  <c r="BD61" i="18"/>
  <c r="BP61" i="18" s="1"/>
  <c r="BC61" i="18"/>
  <c r="BO61" i="18" s="1"/>
  <c r="BB61" i="18"/>
  <c r="BN61" i="18" s="1"/>
  <c r="BA61" i="18"/>
  <c r="BM61" i="18" s="1"/>
  <c r="AZ61" i="18"/>
  <c r="BL61" i="18" s="1"/>
  <c r="AY61" i="18"/>
  <c r="BK61" i="18" s="1"/>
  <c r="CC60" i="18"/>
  <c r="CD60" i="18" s="1"/>
  <c r="CB60" i="18"/>
  <c r="CA60" i="18"/>
  <c r="BZ60" i="18"/>
  <c r="BY60" i="18"/>
  <c r="BX60" i="18"/>
  <c r="BW60" i="18"/>
  <c r="BJ60" i="18"/>
  <c r="BV60" i="18" s="1"/>
  <c r="BI60" i="18"/>
  <c r="BU60" i="18" s="1"/>
  <c r="BH60" i="18"/>
  <c r="BT60" i="18" s="1"/>
  <c r="BG60" i="18"/>
  <c r="BS60" i="18" s="1"/>
  <c r="BF60" i="18"/>
  <c r="BR60" i="18" s="1"/>
  <c r="BE60" i="18"/>
  <c r="BQ60" i="18" s="1"/>
  <c r="BD60" i="18"/>
  <c r="BP60" i="18" s="1"/>
  <c r="BC60" i="18"/>
  <c r="BO60" i="18" s="1"/>
  <c r="BB60" i="18"/>
  <c r="BN60" i="18" s="1"/>
  <c r="BA60" i="18"/>
  <c r="BM60" i="18" s="1"/>
  <c r="AZ60" i="18"/>
  <c r="BL60" i="18" s="1"/>
  <c r="AY60" i="18"/>
  <c r="BK60" i="18" s="1"/>
  <c r="CC59" i="18"/>
  <c r="CD59" i="18" s="1"/>
  <c r="CB59" i="18"/>
  <c r="CA59" i="18"/>
  <c r="BZ59" i="18"/>
  <c r="BY59" i="18"/>
  <c r="BX59" i="18"/>
  <c r="BW59" i="18"/>
  <c r="BJ59" i="18"/>
  <c r="BV59" i="18" s="1"/>
  <c r="BI59" i="18"/>
  <c r="BU59" i="18" s="1"/>
  <c r="BH59" i="18"/>
  <c r="BT59" i="18" s="1"/>
  <c r="BG59" i="18"/>
  <c r="BS59" i="18" s="1"/>
  <c r="BF59" i="18"/>
  <c r="BR59" i="18" s="1"/>
  <c r="BE59" i="18"/>
  <c r="BQ59" i="18" s="1"/>
  <c r="BD59" i="18"/>
  <c r="BP59" i="18" s="1"/>
  <c r="BC59" i="18"/>
  <c r="BO59" i="18" s="1"/>
  <c r="BB59" i="18"/>
  <c r="BN59" i="18" s="1"/>
  <c r="BA59" i="18"/>
  <c r="BM59" i="18" s="1"/>
  <c r="AZ59" i="18"/>
  <c r="BL59" i="18" s="1"/>
  <c r="AY59" i="18"/>
  <c r="BK59" i="18" s="1"/>
  <c r="CC58" i="18"/>
  <c r="CD58" i="18" s="1"/>
  <c r="CB58" i="18"/>
  <c r="CA58" i="18"/>
  <c r="BZ58" i="18"/>
  <c r="BY58" i="18"/>
  <c r="BX58" i="18"/>
  <c r="BW58" i="18"/>
  <c r="BJ58" i="18"/>
  <c r="BV58" i="18" s="1"/>
  <c r="BI58" i="18"/>
  <c r="BU58" i="18" s="1"/>
  <c r="BH58" i="18"/>
  <c r="BT58" i="18" s="1"/>
  <c r="BG58" i="18"/>
  <c r="BS58" i="18" s="1"/>
  <c r="BF58" i="18"/>
  <c r="BR58" i="18" s="1"/>
  <c r="BE58" i="18"/>
  <c r="BQ58" i="18" s="1"/>
  <c r="BD58" i="18"/>
  <c r="BP58" i="18" s="1"/>
  <c r="BC58" i="18"/>
  <c r="BO58" i="18" s="1"/>
  <c r="BB58" i="18"/>
  <c r="BN58" i="18" s="1"/>
  <c r="BA58" i="18"/>
  <c r="BM58" i="18" s="1"/>
  <c r="AZ58" i="18"/>
  <c r="BL58" i="18" s="1"/>
  <c r="AY58" i="18"/>
  <c r="BK58" i="18" s="1"/>
  <c r="CC57" i="18"/>
  <c r="CD57" i="18" s="1"/>
  <c r="CB57" i="18"/>
  <c r="CA57" i="18"/>
  <c r="BZ57" i="18"/>
  <c r="BY57" i="18"/>
  <c r="BX57" i="18"/>
  <c r="BW57" i="18"/>
  <c r="BJ57" i="18"/>
  <c r="BV57" i="18" s="1"/>
  <c r="BI57" i="18"/>
  <c r="BU57" i="18" s="1"/>
  <c r="BH57" i="18"/>
  <c r="BT57" i="18" s="1"/>
  <c r="BG57" i="18"/>
  <c r="BS57" i="18" s="1"/>
  <c r="BF57" i="18"/>
  <c r="BR57" i="18" s="1"/>
  <c r="BE57" i="18"/>
  <c r="BQ57" i="18" s="1"/>
  <c r="BD57" i="18"/>
  <c r="BP57" i="18" s="1"/>
  <c r="BC57" i="18"/>
  <c r="BO57" i="18" s="1"/>
  <c r="BB57" i="18"/>
  <c r="BN57" i="18" s="1"/>
  <c r="BA57" i="18"/>
  <c r="BM57" i="18" s="1"/>
  <c r="AZ57" i="18"/>
  <c r="BL57" i="18" s="1"/>
  <c r="AY57" i="18"/>
  <c r="BK57" i="18" s="1"/>
  <c r="CC56" i="18"/>
  <c r="CD56" i="18" s="1"/>
  <c r="CB56" i="18"/>
  <c r="CA56" i="18"/>
  <c r="BZ56" i="18"/>
  <c r="BY56" i="18"/>
  <c r="BX56" i="18"/>
  <c r="BW56" i="18"/>
  <c r="BJ56" i="18"/>
  <c r="BV56" i="18" s="1"/>
  <c r="BI56" i="18"/>
  <c r="BU56" i="18" s="1"/>
  <c r="BH56" i="18"/>
  <c r="BT56" i="18" s="1"/>
  <c r="BG56" i="18"/>
  <c r="BS56" i="18" s="1"/>
  <c r="BF56" i="18"/>
  <c r="BR56" i="18" s="1"/>
  <c r="BE56" i="18"/>
  <c r="BQ56" i="18" s="1"/>
  <c r="BD56" i="18"/>
  <c r="BP56" i="18" s="1"/>
  <c r="BC56" i="18"/>
  <c r="BO56" i="18" s="1"/>
  <c r="BB56" i="18"/>
  <c r="BN56" i="18" s="1"/>
  <c r="BA56" i="18"/>
  <c r="BM56" i="18" s="1"/>
  <c r="AZ56" i="18"/>
  <c r="BL56" i="18" s="1"/>
  <c r="AY56" i="18"/>
  <c r="BK56" i="18" s="1"/>
  <c r="CC55" i="18"/>
  <c r="CD55" i="18" s="1"/>
  <c r="CB55" i="18"/>
  <c r="CA55" i="18"/>
  <c r="BZ55" i="18"/>
  <c r="BY55" i="18"/>
  <c r="BX55" i="18"/>
  <c r="BW55" i="18"/>
  <c r="BJ55" i="18"/>
  <c r="BV55" i="18" s="1"/>
  <c r="BI55" i="18"/>
  <c r="BU55" i="18" s="1"/>
  <c r="BH55" i="18"/>
  <c r="BT55" i="18" s="1"/>
  <c r="BG55" i="18"/>
  <c r="BS55" i="18" s="1"/>
  <c r="BF55" i="18"/>
  <c r="BR55" i="18" s="1"/>
  <c r="BE55" i="18"/>
  <c r="BQ55" i="18" s="1"/>
  <c r="BD55" i="18"/>
  <c r="BP55" i="18" s="1"/>
  <c r="BC55" i="18"/>
  <c r="BO55" i="18" s="1"/>
  <c r="BB55" i="18"/>
  <c r="BN55" i="18" s="1"/>
  <c r="BA55" i="18"/>
  <c r="BM55" i="18" s="1"/>
  <c r="AZ55" i="18"/>
  <c r="BL55" i="18" s="1"/>
  <c r="AY55" i="18"/>
  <c r="BK55" i="18" s="1"/>
  <c r="CC54" i="18"/>
  <c r="CD54" i="18" s="1"/>
  <c r="CB54" i="18"/>
  <c r="CA54" i="18"/>
  <c r="BZ54" i="18"/>
  <c r="BY54" i="18"/>
  <c r="BX54" i="18"/>
  <c r="BW54" i="18"/>
  <c r="BJ54" i="18"/>
  <c r="BV54" i="18" s="1"/>
  <c r="BI54" i="18"/>
  <c r="BU54" i="18" s="1"/>
  <c r="BH54" i="18"/>
  <c r="BT54" i="18" s="1"/>
  <c r="BG54" i="18"/>
  <c r="BS54" i="18" s="1"/>
  <c r="BF54" i="18"/>
  <c r="BR54" i="18" s="1"/>
  <c r="BE54" i="18"/>
  <c r="BQ54" i="18" s="1"/>
  <c r="BD54" i="18"/>
  <c r="BP54" i="18" s="1"/>
  <c r="BC54" i="18"/>
  <c r="BO54" i="18" s="1"/>
  <c r="BB54" i="18"/>
  <c r="BN54" i="18" s="1"/>
  <c r="BA54" i="18"/>
  <c r="BM54" i="18" s="1"/>
  <c r="AZ54" i="18"/>
  <c r="BL54" i="18" s="1"/>
  <c r="AY54" i="18"/>
  <c r="BK54" i="18" s="1"/>
  <c r="CC53" i="18"/>
  <c r="CD53" i="18" s="1"/>
  <c r="CB53" i="18"/>
  <c r="CA53" i="18"/>
  <c r="BZ53" i="18"/>
  <c r="BY53" i="18"/>
  <c r="BX53" i="18"/>
  <c r="BW53" i="18"/>
  <c r="BJ53" i="18"/>
  <c r="BV53" i="18" s="1"/>
  <c r="BI53" i="18"/>
  <c r="BU53" i="18" s="1"/>
  <c r="BH53" i="18"/>
  <c r="BT53" i="18" s="1"/>
  <c r="BG53" i="18"/>
  <c r="BS53" i="18" s="1"/>
  <c r="BF53" i="18"/>
  <c r="BR53" i="18" s="1"/>
  <c r="BE53" i="18"/>
  <c r="BQ53" i="18" s="1"/>
  <c r="BD53" i="18"/>
  <c r="BP53" i="18" s="1"/>
  <c r="BC53" i="18"/>
  <c r="BO53" i="18" s="1"/>
  <c r="BB53" i="18"/>
  <c r="BN53" i="18" s="1"/>
  <c r="BA53" i="18"/>
  <c r="BM53" i="18" s="1"/>
  <c r="AZ53" i="18"/>
  <c r="BL53" i="18" s="1"/>
  <c r="AY53" i="18"/>
  <c r="BK53" i="18" s="1"/>
  <c r="CC52" i="18"/>
  <c r="CD52" i="18" s="1"/>
  <c r="CB52" i="18"/>
  <c r="CA52" i="18"/>
  <c r="BZ52" i="18"/>
  <c r="BY52" i="18"/>
  <c r="BX52" i="18"/>
  <c r="BW52" i="18"/>
  <c r="BJ52" i="18"/>
  <c r="BV52" i="18" s="1"/>
  <c r="BI52" i="18"/>
  <c r="BU52" i="18" s="1"/>
  <c r="BH52" i="18"/>
  <c r="BT52" i="18" s="1"/>
  <c r="BG52" i="18"/>
  <c r="BS52" i="18" s="1"/>
  <c r="BF52" i="18"/>
  <c r="BR52" i="18" s="1"/>
  <c r="BE52" i="18"/>
  <c r="BQ52" i="18" s="1"/>
  <c r="BD52" i="18"/>
  <c r="BP52" i="18" s="1"/>
  <c r="BC52" i="18"/>
  <c r="BO52" i="18" s="1"/>
  <c r="BB52" i="18"/>
  <c r="BN52" i="18" s="1"/>
  <c r="BA52" i="18"/>
  <c r="BM52" i="18" s="1"/>
  <c r="AZ52" i="18"/>
  <c r="BL52" i="18" s="1"/>
  <c r="AY52" i="18"/>
  <c r="BK52" i="18" s="1"/>
  <c r="CC51" i="18"/>
  <c r="CD51" i="18" s="1"/>
  <c r="CB51" i="18"/>
  <c r="CA51" i="18"/>
  <c r="BZ51" i="18"/>
  <c r="BY51" i="18"/>
  <c r="BX51" i="18"/>
  <c r="BW51" i="18"/>
  <c r="BJ51" i="18"/>
  <c r="BV51" i="18" s="1"/>
  <c r="BI51" i="18"/>
  <c r="BU51" i="18" s="1"/>
  <c r="BH51" i="18"/>
  <c r="BT51" i="18" s="1"/>
  <c r="BG51" i="18"/>
  <c r="BS51" i="18" s="1"/>
  <c r="BF51" i="18"/>
  <c r="BR51" i="18" s="1"/>
  <c r="BE51" i="18"/>
  <c r="BQ51" i="18" s="1"/>
  <c r="BD51" i="18"/>
  <c r="BP51" i="18" s="1"/>
  <c r="BC51" i="18"/>
  <c r="BO51" i="18" s="1"/>
  <c r="BB51" i="18"/>
  <c r="BN51" i="18" s="1"/>
  <c r="BA51" i="18"/>
  <c r="BM51" i="18" s="1"/>
  <c r="AZ51" i="18"/>
  <c r="BL51" i="18" s="1"/>
  <c r="AY51" i="18"/>
  <c r="BK51" i="18" s="1"/>
  <c r="CC50" i="18"/>
  <c r="CD50" i="18" s="1"/>
  <c r="CB50" i="18"/>
  <c r="CA50" i="18"/>
  <c r="BZ50" i="18"/>
  <c r="BY50" i="18"/>
  <c r="BX50" i="18"/>
  <c r="BW50" i="18"/>
  <c r="BJ50" i="18"/>
  <c r="BV50" i="18" s="1"/>
  <c r="BI50" i="18"/>
  <c r="BU50" i="18" s="1"/>
  <c r="BH50" i="18"/>
  <c r="BT50" i="18" s="1"/>
  <c r="BG50" i="18"/>
  <c r="BS50" i="18" s="1"/>
  <c r="BF50" i="18"/>
  <c r="BR50" i="18" s="1"/>
  <c r="BE50" i="18"/>
  <c r="BQ50" i="18" s="1"/>
  <c r="BD50" i="18"/>
  <c r="BP50" i="18" s="1"/>
  <c r="BC50" i="18"/>
  <c r="BO50" i="18" s="1"/>
  <c r="BB50" i="18"/>
  <c r="BN50" i="18" s="1"/>
  <c r="BA50" i="18"/>
  <c r="BM50" i="18" s="1"/>
  <c r="AZ50" i="18"/>
  <c r="BL50" i="18" s="1"/>
  <c r="AY50" i="18"/>
  <c r="BK50" i="18" s="1"/>
  <c r="CC49" i="18"/>
  <c r="CD49" i="18" s="1"/>
  <c r="CB49" i="18"/>
  <c r="CA49" i="18"/>
  <c r="BZ49" i="18"/>
  <c r="BY49" i="18"/>
  <c r="BX49" i="18"/>
  <c r="BW49" i="18"/>
  <c r="BJ49" i="18"/>
  <c r="BV49" i="18" s="1"/>
  <c r="BI49" i="18"/>
  <c r="BU49" i="18" s="1"/>
  <c r="BH49" i="18"/>
  <c r="BT49" i="18" s="1"/>
  <c r="BG49" i="18"/>
  <c r="BS49" i="18" s="1"/>
  <c r="BF49" i="18"/>
  <c r="BR49" i="18" s="1"/>
  <c r="BE49" i="18"/>
  <c r="BQ49" i="18" s="1"/>
  <c r="BD49" i="18"/>
  <c r="BP49" i="18" s="1"/>
  <c r="BC49" i="18"/>
  <c r="BO49" i="18" s="1"/>
  <c r="BB49" i="18"/>
  <c r="BN49" i="18" s="1"/>
  <c r="BA49" i="18"/>
  <c r="BM49" i="18" s="1"/>
  <c r="AZ49" i="18"/>
  <c r="BL49" i="18" s="1"/>
  <c r="AY49" i="18"/>
  <c r="BK49" i="18" s="1"/>
  <c r="CC48" i="18"/>
  <c r="CD48" i="18" s="1"/>
  <c r="CB48" i="18"/>
  <c r="CA48" i="18"/>
  <c r="BZ48" i="18"/>
  <c r="BY48" i="18"/>
  <c r="BX48" i="18"/>
  <c r="BW48" i="18"/>
  <c r="BJ48" i="18"/>
  <c r="BV48" i="18" s="1"/>
  <c r="BI48" i="18"/>
  <c r="BU48" i="18" s="1"/>
  <c r="BH48" i="18"/>
  <c r="BT48" i="18" s="1"/>
  <c r="BG48" i="18"/>
  <c r="BS48" i="18" s="1"/>
  <c r="BF48" i="18"/>
  <c r="BR48" i="18" s="1"/>
  <c r="BE48" i="18"/>
  <c r="BQ48" i="18" s="1"/>
  <c r="BD48" i="18"/>
  <c r="BP48" i="18" s="1"/>
  <c r="BC48" i="18"/>
  <c r="BO48" i="18" s="1"/>
  <c r="BB48" i="18"/>
  <c r="BN48" i="18" s="1"/>
  <c r="BA48" i="18"/>
  <c r="BM48" i="18" s="1"/>
  <c r="AZ48" i="18"/>
  <c r="BL48" i="18" s="1"/>
  <c r="AY48" i="18"/>
  <c r="BK48" i="18" s="1"/>
  <c r="CC47" i="18"/>
  <c r="CD47" i="18" s="1"/>
  <c r="CB47" i="18"/>
  <c r="CA47" i="18"/>
  <c r="BZ47" i="18"/>
  <c r="BY47" i="18"/>
  <c r="BX47" i="18"/>
  <c r="BW47" i="18"/>
  <c r="BJ47" i="18"/>
  <c r="BV47" i="18" s="1"/>
  <c r="BI47" i="18"/>
  <c r="BU47" i="18" s="1"/>
  <c r="BH47" i="18"/>
  <c r="BT47" i="18" s="1"/>
  <c r="BG47" i="18"/>
  <c r="BS47" i="18" s="1"/>
  <c r="BF47" i="18"/>
  <c r="BR47" i="18" s="1"/>
  <c r="BE47" i="18"/>
  <c r="BQ47" i="18" s="1"/>
  <c r="BD47" i="18"/>
  <c r="BP47" i="18" s="1"/>
  <c r="BC47" i="18"/>
  <c r="BO47" i="18" s="1"/>
  <c r="BB47" i="18"/>
  <c r="BN47" i="18" s="1"/>
  <c r="BA47" i="18"/>
  <c r="BM47" i="18" s="1"/>
  <c r="AZ47" i="18"/>
  <c r="BL47" i="18" s="1"/>
  <c r="AY47" i="18"/>
  <c r="BK47" i="18" s="1"/>
  <c r="CC46" i="18"/>
  <c r="CD46" i="18" s="1"/>
  <c r="CB46" i="18"/>
  <c r="CA46" i="18"/>
  <c r="BZ46" i="18"/>
  <c r="BY46" i="18"/>
  <c r="BX46" i="18"/>
  <c r="BW46" i="18"/>
  <c r="BJ46" i="18"/>
  <c r="BV46" i="18" s="1"/>
  <c r="BI46" i="18"/>
  <c r="BU46" i="18" s="1"/>
  <c r="BH46" i="18"/>
  <c r="BT46" i="18" s="1"/>
  <c r="BG46" i="18"/>
  <c r="BS46" i="18" s="1"/>
  <c r="BF46" i="18"/>
  <c r="BR46" i="18" s="1"/>
  <c r="BE46" i="18"/>
  <c r="BQ46" i="18" s="1"/>
  <c r="BD46" i="18"/>
  <c r="BP46" i="18" s="1"/>
  <c r="BC46" i="18"/>
  <c r="BO46" i="18" s="1"/>
  <c r="BB46" i="18"/>
  <c r="BN46" i="18" s="1"/>
  <c r="BA46" i="18"/>
  <c r="BM46" i="18" s="1"/>
  <c r="AZ46" i="18"/>
  <c r="BL46" i="18" s="1"/>
  <c r="AY46" i="18"/>
  <c r="BK46" i="18" s="1"/>
  <c r="CC45" i="18"/>
  <c r="CD45" i="18" s="1"/>
  <c r="CB45" i="18"/>
  <c r="CA45" i="18"/>
  <c r="BZ45" i="18"/>
  <c r="BY45" i="18"/>
  <c r="BX45" i="18"/>
  <c r="BW45" i="18"/>
  <c r="BJ45" i="18"/>
  <c r="BV45" i="18" s="1"/>
  <c r="BI45" i="18"/>
  <c r="BU45" i="18" s="1"/>
  <c r="BH45" i="18"/>
  <c r="BT45" i="18" s="1"/>
  <c r="BG45" i="18"/>
  <c r="BS45" i="18" s="1"/>
  <c r="BF45" i="18"/>
  <c r="BR45" i="18" s="1"/>
  <c r="BE45" i="18"/>
  <c r="BQ45" i="18" s="1"/>
  <c r="BD45" i="18"/>
  <c r="BP45" i="18" s="1"/>
  <c r="BC45" i="18"/>
  <c r="BO45" i="18" s="1"/>
  <c r="BB45" i="18"/>
  <c r="BN45" i="18" s="1"/>
  <c r="BA45" i="18"/>
  <c r="BM45" i="18" s="1"/>
  <c r="AZ45" i="18"/>
  <c r="BL45" i="18" s="1"/>
  <c r="AY45" i="18"/>
  <c r="BK45" i="18" s="1"/>
  <c r="CC44" i="18"/>
  <c r="CD44" i="18" s="1"/>
  <c r="CB44" i="18"/>
  <c r="CA44" i="18"/>
  <c r="BZ44" i="18"/>
  <c r="BY44" i="18"/>
  <c r="BX44" i="18"/>
  <c r="BW44" i="18"/>
  <c r="BJ44" i="18"/>
  <c r="BV44" i="18" s="1"/>
  <c r="BI44" i="18"/>
  <c r="BU44" i="18" s="1"/>
  <c r="BH44" i="18"/>
  <c r="BT44" i="18" s="1"/>
  <c r="BG44" i="18"/>
  <c r="BS44" i="18" s="1"/>
  <c r="BF44" i="18"/>
  <c r="BR44" i="18" s="1"/>
  <c r="BE44" i="18"/>
  <c r="BQ44" i="18" s="1"/>
  <c r="BD44" i="18"/>
  <c r="BP44" i="18" s="1"/>
  <c r="BC44" i="18"/>
  <c r="BO44" i="18" s="1"/>
  <c r="BB44" i="18"/>
  <c r="BN44" i="18" s="1"/>
  <c r="BA44" i="18"/>
  <c r="BM44" i="18" s="1"/>
  <c r="AZ44" i="18"/>
  <c r="BL44" i="18" s="1"/>
  <c r="AY44" i="18"/>
  <c r="BK44" i="18" s="1"/>
  <c r="CC41" i="18"/>
  <c r="CD41" i="18" s="1"/>
  <c r="CB41" i="18"/>
  <c r="CA41" i="18"/>
  <c r="BZ41" i="18"/>
  <c r="BY41" i="18"/>
  <c r="BX41" i="18"/>
  <c r="BW41" i="18"/>
  <c r="BJ41" i="18"/>
  <c r="BV41" i="18" s="1"/>
  <c r="BI41" i="18"/>
  <c r="BU41" i="18" s="1"/>
  <c r="BH41" i="18"/>
  <c r="BT41" i="18" s="1"/>
  <c r="BG41" i="18"/>
  <c r="BS41" i="18" s="1"/>
  <c r="BF41" i="18"/>
  <c r="BR41" i="18" s="1"/>
  <c r="BE41" i="18"/>
  <c r="BQ41" i="18" s="1"/>
  <c r="BD41" i="18"/>
  <c r="BP41" i="18" s="1"/>
  <c r="BC41" i="18"/>
  <c r="BO41" i="18" s="1"/>
  <c r="BB41" i="18"/>
  <c r="BN41" i="18" s="1"/>
  <c r="BA41" i="18"/>
  <c r="BM41" i="18" s="1"/>
  <c r="AZ41" i="18"/>
  <c r="BL41" i="18" s="1"/>
  <c r="AY41" i="18"/>
  <c r="BK41" i="18" s="1"/>
  <c r="CC40" i="18"/>
  <c r="CD40" i="18" s="1"/>
  <c r="CB40" i="18"/>
  <c r="CA40" i="18"/>
  <c r="BZ40" i="18"/>
  <c r="BY40" i="18"/>
  <c r="BX40" i="18"/>
  <c r="BW40" i="18"/>
  <c r="BJ40" i="18"/>
  <c r="BV40" i="18" s="1"/>
  <c r="BI40" i="18"/>
  <c r="BU40" i="18" s="1"/>
  <c r="BH40" i="18"/>
  <c r="BT40" i="18" s="1"/>
  <c r="BG40" i="18"/>
  <c r="BS40" i="18" s="1"/>
  <c r="BF40" i="18"/>
  <c r="BR40" i="18" s="1"/>
  <c r="BE40" i="18"/>
  <c r="BQ40" i="18" s="1"/>
  <c r="BD40" i="18"/>
  <c r="BP40" i="18" s="1"/>
  <c r="BC40" i="18"/>
  <c r="BO40" i="18" s="1"/>
  <c r="BB40" i="18"/>
  <c r="BN40" i="18" s="1"/>
  <c r="BA40" i="18"/>
  <c r="BM40" i="18" s="1"/>
  <c r="AZ40" i="18"/>
  <c r="BL40" i="18" s="1"/>
  <c r="AY40" i="18"/>
  <c r="BK40" i="18" s="1"/>
  <c r="CC39" i="18"/>
  <c r="CD39" i="18" s="1"/>
  <c r="CB39" i="18"/>
  <c r="CA39" i="18"/>
  <c r="BZ39" i="18"/>
  <c r="BY39" i="18"/>
  <c r="BX39" i="18"/>
  <c r="BW39" i="18"/>
  <c r="BJ39" i="18"/>
  <c r="BV39" i="18" s="1"/>
  <c r="BI39" i="18"/>
  <c r="BU39" i="18" s="1"/>
  <c r="BH39" i="18"/>
  <c r="BT39" i="18" s="1"/>
  <c r="BG39" i="18"/>
  <c r="BS39" i="18" s="1"/>
  <c r="BF39" i="18"/>
  <c r="BR39" i="18" s="1"/>
  <c r="BE39" i="18"/>
  <c r="BQ39" i="18" s="1"/>
  <c r="BD39" i="18"/>
  <c r="BP39" i="18" s="1"/>
  <c r="BC39" i="18"/>
  <c r="BO39" i="18" s="1"/>
  <c r="BB39" i="18"/>
  <c r="BN39" i="18" s="1"/>
  <c r="BA39" i="18"/>
  <c r="BM39" i="18" s="1"/>
  <c r="AZ39" i="18"/>
  <c r="BL39" i="18" s="1"/>
  <c r="AY39" i="18"/>
  <c r="BK39" i="18" s="1"/>
  <c r="CC37" i="18"/>
  <c r="CD37" i="18" s="1"/>
  <c r="CB37" i="18"/>
  <c r="CA37" i="18"/>
  <c r="BZ37" i="18"/>
  <c r="BY37" i="18"/>
  <c r="BX37" i="18"/>
  <c r="BW37" i="18"/>
  <c r="BJ37" i="18"/>
  <c r="BV37" i="18" s="1"/>
  <c r="BI37" i="18"/>
  <c r="BU37" i="18" s="1"/>
  <c r="BH37" i="18"/>
  <c r="BT37" i="18" s="1"/>
  <c r="BG37" i="18"/>
  <c r="BS37" i="18" s="1"/>
  <c r="BF37" i="18"/>
  <c r="BR37" i="18" s="1"/>
  <c r="BE37" i="18"/>
  <c r="BQ37" i="18" s="1"/>
  <c r="BD37" i="18"/>
  <c r="BP37" i="18" s="1"/>
  <c r="BC37" i="18"/>
  <c r="BO37" i="18" s="1"/>
  <c r="BB37" i="18"/>
  <c r="BN37" i="18" s="1"/>
  <c r="BA37" i="18"/>
  <c r="BM37" i="18" s="1"/>
  <c r="AZ37" i="18"/>
  <c r="BL37" i="18" s="1"/>
  <c r="AY37" i="18"/>
  <c r="BK37" i="18" s="1"/>
  <c r="CC35" i="18"/>
  <c r="CD35" i="18" s="1"/>
  <c r="CB35" i="18"/>
  <c r="CA35" i="18"/>
  <c r="BZ35" i="18"/>
  <c r="BY35" i="18"/>
  <c r="BX35" i="18"/>
  <c r="BW35" i="18"/>
  <c r="BJ35" i="18"/>
  <c r="BV35" i="18" s="1"/>
  <c r="BI35" i="18"/>
  <c r="BU35" i="18" s="1"/>
  <c r="BH35" i="18"/>
  <c r="BT35" i="18" s="1"/>
  <c r="BG35" i="18"/>
  <c r="BS35" i="18" s="1"/>
  <c r="BF35" i="18"/>
  <c r="BR35" i="18" s="1"/>
  <c r="BE35" i="18"/>
  <c r="BQ35" i="18" s="1"/>
  <c r="BD35" i="18"/>
  <c r="BP35" i="18" s="1"/>
  <c r="BC35" i="18"/>
  <c r="BO35" i="18" s="1"/>
  <c r="BB35" i="18"/>
  <c r="BN35" i="18" s="1"/>
  <c r="BA35" i="18"/>
  <c r="BM35" i="18" s="1"/>
  <c r="AZ35" i="18"/>
  <c r="BL35" i="18" s="1"/>
  <c r="AY35" i="18"/>
  <c r="BK35" i="18" s="1"/>
  <c r="CC34" i="18"/>
  <c r="CB34" i="18"/>
  <c r="CA34" i="18"/>
  <c r="BZ34" i="18"/>
  <c r="BY34" i="18"/>
  <c r="BX34" i="18"/>
  <c r="BW34" i="18"/>
  <c r="BJ34" i="18"/>
  <c r="BV34" i="18" s="1"/>
  <c r="BI34" i="18"/>
  <c r="BU34" i="18" s="1"/>
  <c r="BH34" i="18"/>
  <c r="BT34" i="18" s="1"/>
  <c r="BG34" i="18"/>
  <c r="BS34" i="18" s="1"/>
  <c r="BF34" i="18"/>
  <c r="BR34" i="18" s="1"/>
  <c r="BE34" i="18"/>
  <c r="BQ34" i="18" s="1"/>
  <c r="BD34" i="18"/>
  <c r="BP34" i="18" s="1"/>
  <c r="BC34" i="18"/>
  <c r="BO34" i="18" s="1"/>
  <c r="BB34" i="18"/>
  <c r="BN34" i="18" s="1"/>
  <c r="BA34" i="18"/>
  <c r="BM34" i="18" s="1"/>
  <c r="AZ34" i="18"/>
  <c r="BL34" i="18" s="1"/>
  <c r="AY34" i="18"/>
  <c r="BK34" i="18" s="1"/>
  <c r="CC33" i="18"/>
  <c r="CD33" i="18" s="1"/>
  <c r="CB33" i="18"/>
  <c r="CA33" i="18"/>
  <c r="BZ33" i="18"/>
  <c r="BY33" i="18"/>
  <c r="BX33" i="18"/>
  <c r="BW33" i="18"/>
  <c r="BJ33" i="18"/>
  <c r="BV33" i="18" s="1"/>
  <c r="BI33" i="18"/>
  <c r="BU33" i="18" s="1"/>
  <c r="BH33" i="18"/>
  <c r="BT33" i="18" s="1"/>
  <c r="BG33" i="18"/>
  <c r="BS33" i="18" s="1"/>
  <c r="BF33" i="18"/>
  <c r="BR33" i="18" s="1"/>
  <c r="BE33" i="18"/>
  <c r="BQ33" i="18" s="1"/>
  <c r="BD33" i="18"/>
  <c r="BP33" i="18" s="1"/>
  <c r="BC33" i="18"/>
  <c r="BO33" i="18" s="1"/>
  <c r="BB33" i="18"/>
  <c r="BN33" i="18" s="1"/>
  <c r="BA33" i="18"/>
  <c r="BM33" i="18" s="1"/>
  <c r="AZ33" i="18"/>
  <c r="BL33" i="18" s="1"/>
  <c r="AY33" i="18"/>
  <c r="BK33" i="18" s="1"/>
  <c r="AZ32" i="18"/>
  <c r="CC31" i="18"/>
  <c r="CD31" i="18" s="1"/>
  <c r="CB31" i="18"/>
  <c r="CA31" i="18"/>
  <c r="BZ31" i="18"/>
  <c r="BY31" i="18"/>
  <c r="BX31" i="18"/>
  <c r="BW31" i="18"/>
  <c r="BJ31" i="18"/>
  <c r="BV31" i="18" s="1"/>
  <c r="BI31" i="18"/>
  <c r="BU31" i="18" s="1"/>
  <c r="BH31" i="18"/>
  <c r="BT31" i="18" s="1"/>
  <c r="BG31" i="18"/>
  <c r="BS31" i="18" s="1"/>
  <c r="BF31" i="18"/>
  <c r="BR31" i="18" s="1"/>
  <c r="BE31" i="18"/>
  <c r="BQ31" i="18" s="1"/>
  <c r="BD31" i="18"/>
  <c r="BP31" i="18" s="1"/>
  <c r="BC31" i="18"/>
  <c r="BO31" i="18" s="1"/>
  <c r="BB31" i="18"/>
  <c r="BN31" i="18" s="1"/>
  <c r="BA31" i="18"/>
  <c r="BM31" i="18" s="1"/>
  <c r="AZ31" i="18"/>
  <c r="BL31" i="18" s="1"/>
  <c r="AY31" i="18"/>
  <c r="BK31" i="18" s="1"/>
  <c r="CC30" i="18"/>
  <c r="CD30" i="18" s="1"/>
  <c r="CB30" i="18"/>
  <c r="CA30" i="18"/>
  <c r="BZ30" i="18"/>
  <c r="BY30" i="18"/>
  <c r="BX30" i="18"/>
  <c r="BW30" i="18"/>
  <c r="BJ30" i="18"/>
  <c r="BV30" i="18" s="1"/>
  <c r="BI30" i="18"/>
  <c r="BU30" i="18" s="1"/>
  <c r="BH30" i="18"/>
  <c r="BT30" i="18" s="1"/>
  <c r="BG30" i="18"/>
  <c r="BS30" i="18" s="1"/>
  <c r="BF30" i="18"/>
  <c r="BR30" i="18" s="1"/>
  <c r="BE30" i="18"/>
  <c r="BQ30" i="18" s="1"/>
  <c r="BD30" i="18"/>
  <c r="BP30" i="18" s="1"/>
  <c r="BC30" i="18"/>
  <c r="BO30" i="18" s="1"/>
  <c r="BB30" i="18"/>
  <c r="BN30" i="18" s="1"/>
  <c r="BA30" i="18"/>
  <c r="BM30" i="18" s="1"/>
  <c r="AZ30" i="18"/>
  <c r="BL30" i="18" s="1"/>
  <c r="AY30" i="18"/>
  <c r="BK30" i="18" s="1"/>
  <c r="CC27" i="18"/>
  <c r="CB27" i="18"/>
  <c r="CA27" i="18"/>
  <c r="BZ27" i="18"/>
  <c r="BY27" i="18"/>
  <c r="BX27" i="18"/>
  <c r="BW27" i="18"/>
  <c r="BJ27" i="18"/>
  <c r="BV27" i="18" s="1"/>
  <c r="BI27" i="18"/>
  <c r="BU27" i="18" s="1"/>
  <c r="BH27" i="18"/>
  <c r="BT27" i="18" s="1"/>
  <c r="BG27" i="18"/>
  <c r="BS27" i="18" s="1"/>
  <c r="BF27" i="18"/>
  <c r="BR27" i="18" s="1"/>
  <c r="BE27" i="18"/>
  <c r="BQ27" i="18" s="1"/>
  <c r="BD27" i="18"/>
  <c r="BP27" i="18" s="1"/>
  <c r="BC27" i="18"/>
  <c r="BO27" i="18" s="1"/>
  <c r="BB27" i="18"/>
  <c r="BN27" i="18" s="1"/>
  <c r="BA27" i="18"/>
  <c r="BM27" i="18" s="1"/>
  <c r="AZ27" i="18"/>
  <c r="BL27" i="18" s="1"/>
  <c r="AY27" i="18"/>
  <c r="BK27" i="18" s="1"/>
  <c r="BZ25" i="18"/>
  <c r="BD24" i="18"/>
  <c r="BP24" i="18" s="1"/>
  <c r="CC22" i="18"/>
  <c r="CD22" i="18" s="1"/>
  <c r="CB22" i="18"/>
  <c r="CA22" i="18"/>
  <c r="BZ22" i="18"/>
  <c r="BY22" i="18"/>
  <c r="BX22" i="18"/>
  <c r="BW22" i="18"/>
  <c r="BJ22" i="18"/>
  <c r="BV22" i="18" s="1"/>
  <c r="BI22" i="18"/>
  <c r="BU22" i="18" s="1"/>
  <c r="BH22" i="18"/>
  <c r="BT22" i="18" s="1"/>
  <c r="BG22" i="18"/>
  <c r="BS22" i="18" s="1"/>
  <c r="BF22" i="18"/>
  <c r="BR22" i="18" s="1"/>
  <c r="BE22" i="18"/>
  <c r="BQ22" i="18" s="1"/>
  <c r="BD22" i="18"/>
  <c r="BP22" i="18" s="1"/>
  <c r="BC22" i="18"/>
  <c r="BO22" i="18" s="1"/>
  <c r="BB22" i="18"/>
  <c r="BN22" i="18" s="1"/>
  <c r="BA22" i="18"/>
  <c r="BM22" i="18" s="1"/>
  <c r="AZ22" i="18"/>
  <c r="BL22" i="18" s="1"/>
  <c r="AY22" i="18"/>
  <c r="BK22" i="18" s="1"/>
  <c r="CC21" i="18"/>
  <c r="CB21" i="18"/>
  <c r="CA21" i="18"/>
  <c r="BZ21" i="18"/>
  <c r="BY21" i="18"/>
  <c r="BX21" i="18"/>
  <c r="BW21" i="18"/>
  <c r="BJ21" i="18"/>
  <c r="BV21" i="18" s="1"/>
  <c r="BI21" i="18"/>
  <c r="BU21" i="18" s="1"/>
  <c r="BH21" i="18"/>
  <c r="BT21" i="18" s="1"/>
  <c r="BG21" i="18"/>
  <c r="BS21" i="18" s="1"/>
  <c r="BF21" i="18"/>
  <c r="BR21" i="18" s="1"/>
  <c r="BE21" i="18"/>
  <c r="BQ21" i="18" s="1"/>
  <c r="BD21" i="18"/>
  <c r="BP21" i="18" s="1"/>
  <c r="BC21" i="18"/>
  <c r="BO21" i="18" s="1"/>
  <c r="BB21" i="18"/>
  <c r="BN21" i="18" s="1"/>
  <c r="BA21" i="18"/>
  <c r="BM21" i="18" s="1"/>
  <c r="AZ21" i="18"/>
  <c r="BL21" i="18" s="1"/>
  <c r="AY21" i="18"/>
  <c r="BK21" i="18" s="1"/>
  <c r="CC20" i="18"/>
  <c r="CD20" i="18" s="1"/>
  <c r="CB20" i="18"/>
  <c r="CA20" i="18"/>
  <c r="BZ20" i="18"/>
  <c r="BY20" i="18"/>
  <c r="BX20" i="18"/>
  <c r="BW20" i="18"/>
  <c r="BJ20" i="18"/>
  <c r="BV20" i="18" s="1"/>
  <c r="BI20" i="18"/>
  <c r="BU20" i="18" s="1"/>
  <c r="BH20" i="18"/>
  <c r="BT20" i="18" s="1"/>
  <c r="BG20" i="18"/>
  <c r="BS20" i="18" s="1"/>
  <c r="BF20" i="18"/>
  <c r="BR20" i="18" s="1"/>
  <c r="BE20" i="18"/>
  <c r="BQ20" i="18" s="1"/>
  <c r="BD20" i="18"/>
  <c r="BP20" i="18" s="1"/>
  <c r="BC20" i="18"/>
  <c r="BO20" i="18" s="1"/>
  <c r="BB20" i="18"/>
  <c r="BN20" i="18" s="1"/>
  <c r="BA20" i="18"/>
  <c r="BM20" i="18" s="1"/>
  <c r="AZ20" i="18"/>
  <c r="BL20" i="18" s="1"/>
  <c r="AY20" i="18"/>
  <c r="BK20" i="18" s="1"/>
  <c r="CC19" i="18"/>
  <c r="CB19" i="18"/>
  <c r="CA19" i="18"/>
  <c r="BZ19" i="18"/>
  <c r="BY19" i="18"/>
  <c r="BX19" i="18"/>
  <c r="BW19" i="18"/>
  <c r="BJ19" i="18"/>
  <c r="BV19" i="18" s="1"/>
  <c r="BI19" i="18"/>
  <c r="BU19" i="18" s="1"/>
  <c r="BH19" i="18"/>
  <c r="BT19" i="18" s="1"/>
  <c r="BG19" i="18"/>
  <c r="BS19" i="18" s="1"/>
  <c r="BF19" i="18"/>
  <c r="BR19" i="18" s="1"/>
  <c r="BE19" i="18"/>
  <c r="BQ19" i="18" s="1"/>
  <c r="BD19" i="18"/>
  <c r="BP19" i="18" s="1"/>
  <c r="BC19" i="18"/>
  <c r="BO19" i="18" s="1"/>
  <c r="BB19" i="18"/>
  <c r="BN19" i="18" s="1"/>
  <c r="BA19" i="18"/>
  <c r="BM19" i="18" s="1"/>
  <c r="AZ19" i="18"/>
  <c r="BL19" i="18" s="1"/>
  <c r="AY19" i="18"/>
  <c r="BK19" i="18" s="1"/>
  <c r="CC18" i="18"/>
  <c r="CB18" i="18"/>
  <c r="CA18" i="18"/>
  <c r="BZ18" i="18"/>
  <c r="BY18" i="18"/>
  <c r="BX18" i="18"/>
  <c r="BW18" i="18"/>
  <c r="BJ18" i="18"/>
  <c r="BV18" i="18" s="1"/>
  <c r="BI18" i="18"/>
  <c r="BU18" i="18" s="1"/>
  <c r="BH18" i="18"/>
  <c r="BT18" i="18" s="1"/>
  <c r="BG18" i="18"/>
  <c r="BS18" i="18" s="1"/>
  <c r="BF18" i="18"/>
  <c r="BR18" i="18" s="1"/>
  <c r="BE18" i="18"/>
  <c r="BQ18" i="18" s="1"/>
  <c r="BD18" i="18"/>
  <c r="BP18" i="18" s="1"/>
  <c r="BC18" i="18"/>
  <c r="BO18" i="18" s="1"/>
  <c r="BB18" i="18"/>
  <c r="BN18" i="18" s="1"/>
  <c r="BA18" i="18"/>
  <c r="BM18" i="18" s="1"/>
  <c r="AZ18" i="18"/>
  <c r="BL18" i="18" s="1"/>
  <c r="AY18" i="18"/>
  <c r="BK18" i="18" s="1"/>
  <c r="BE16" i="18"/>
  <c r="BD16" i="18"/>
  <c r="BP16" i="18" s="1"/>
  <c r="BC16" i="18"/>
  <c r="AZ16" i="18"/>
  <c r="AY16" i="18"/>
  <c r="BC15" i="18"/>
  <c r="BZ14" i="18"/>
  <c r="BY14" i="18"/>
  <c r="BJ14" i="18"/>
  <c r="BV14" i="18" s="1"/>
  <c r="BI14" i="18"/>
  <c r="BU14" i="18" s="1"/>
  <c r="BH14" i="18"/>
  <c r="BG14" i="18"/>
  <c r="BF14" i="18"/>
  <c r="BE14" i="18"/>
  <c r="BD14" i="18"/>
  <c r="BP14" i="18" s="1"/>
  <c r="BC14" i="18"/>
  <c r="BB14" i="18"/>
  <c r="BA14" i="18"/>
  <c r="AZ14" i="18"/>
  <c r="AY14" i="18"/>
  <c r="CC13" i="18"/>
  <c r="CB13" i="18"/>
  <c r="CA13" i="18"/>
  <c r="BZ13" i="18"/>
  <c r="BY13" i="18"/>
  <c r="BX13" i="18"/>
  <c r="BW13" i="18"/>
  <c r="BJ13" i="18"/>
  <c r="BV13" i="18" s="1"/>
  <c r="BI13" i="18"/>
  <c r="BU13" i="18" s="1"/>
  <c r="BH13" i="18"/>
  <c r="BT13" i="18" s="1"/>
  <c r="BG13" i="18"/>
  <c r="BS13" i="18" s="1"/>
  <c r="BF13" i="18"/>
  <c r="BR13" i="18" s="1"/>
  <c r="BE13" i="18"/>
  <c r="BQ13" i="18" s="1"/>
  <c r="BD13" i="18"/>
  <c r="BP13" i="18" s="1"/>
  <c r="BC13" i="18"/>
  <c r="BO13" i="18" s="1"/>
  <c r="BB13" i="18"/>
  <c r="BN13" i="18" s="1"/>
  <c r="BA13" i="18"/>
  <c r="BM13" i="18" s="1"/>
  <c r="AZ13" i="18"/>
  <c r="BL13" i="18" s="1"/>
  <c r="AY13" i="18"/>
  <c r="BK13" i="18" s="1"/>
  <c r="CC12" i="18"/>
  <c r="CD12" i="18" s="1"/>
  <c r="CB12" i="18"/>
  <c r="CA12" i="18"/>
  <c r="BZ12" i="18"/>
  <c r="BY12" i="18"/>
  <c r="BX12" i="18"/>
  <c r="BW12" i="18"/>
  <c r="BJ12" i="18"/>
  <c r="BV12" i="18" s="1"/>
  <c r="BI12" i="18"/>
  <c r="BU12" i="18" s="1"/>
  <c r="BH12" i="18"/>
  <c r="BT12" i="18" s="1"/>
  <c r="BG12" i="18"/>
  <c r="BS12" i="18" s="1"/>
  <c r="BF12" i="18"/>
  <c r="BR12" i="18" s="1"/>
  <c r="BE12" i="18"/>
  <c r="BQ12" i="18" s="1"/>
  <c r="BD12" i="18"/>
  <c r="BP12" i="18" s="1"/>
  <c r="BC12" i="18"/>
  <c r="BO12" i="18" s="1"/>
  <c r="BB12" i="18"/>
  <c r="BN12" i="18" s="1"/>
  <c r="BA12" i="18"/>
  <c r="BM12" i="18" s="1"/>
  <c r="AZ12" i="18"/>
  <c r="BL12" i="18" s="1"/>
  <c r="AY12" i="18"/>
  <c r="BK12" i="18" s="1"/>
  <c r="BZ11" i="18"/>
  <c r="BY11" i="18"/>
  <c r="BJ11" i="18"/>
  <c r="BV11" i="18" s="1"/>
  <c r="BI11" i="18"/>
  <c r="BU11" i="18" s="1"/>
  <c r="BH11" i="18"/>
  <c r="BT11" i="18" s="1"/>
  <c r="BG11" i="18"/>
  <c r="BF11" i="18"/>
  <c r="BE11" i="18"/>
  <c r="BD11" i="18"/>
  <c r="BP11" i="18" s="1"/>
  <c r="BC11" i="18"/>
  <c r="BO11" i="18" s="1"/>
  <c r="BB11" i="18"/>
  <c r="BN11" i="18" s="1"/>
  <c r="BA11" i="18"/>
  <c r="BM11" i="18" s="1"/>
  <c r="AZ11" i="18"/>
  <c r="BL11" i="18" s="1"/>
  <c r="AY11" i="18"/>
  <c r="CC10" i="18"/>
  <c r="CB10" i="18"/>
  <c r="CA10" i="18"/>
  <c r="BZ10" i="18"/>
  <c r="BY10" i="18"/>
  <c r="BX10" i="18"/>
  <c r="BW10" i="18"/>
  <c r="BJ10" i="18"/>
  <c r="BV10" i="18" s="1"/>
  <c r="BI10" i="18"/>
  <c r="BU10" i="18" s="1"/>
  <c r="BH10" i="18"/>
  <c r="BT10" i="18" s="1"/>
  <c r="BG10" i="18"/>
  <c r="BS10" i="18" s="1"/>
  <c r="BF10" i="18"/>
  <c r="BR10" i="18" s="1"/>
  <c r="BE10" i="18"/>
  <c r="BQ10" i="18" s="1"/>
  <c r="BD10" i="18"/>
  <c r="BP10" i="18" s="1"/>
  <c r="BC10" i="18"/>
  <c r="BO10" i="18" s="1"/>
  <c r="BB10" i="18"/>
  <c r="BN10" i="18" s="1"/>
  <c r="BA10" i="18"/>
  <c r="BM10" i="18" s="1"/>
  <c r="AZ10" i="18"/>
  <c r="BL10" i="18" s="1"/>
  <c r="AY10" i="18"/>
  <c r="BK10" i="18" s="1"/>
  <c r="BZ9" i="18"/>
  <c r="BY9" i="18"/>
  <c r="BJ9" i="18"/>
  <c r="BV9" i="18" s="1"/>
  <c r="BI9" i="18"/>
  <c r="BU9" i="18" s="1"/>
  <c r="BH9" i="18"/>
  <c r="BT9" i="18" s="1"/>
  <c r="BG9" i="18"/>
  <c r="BS9" i="18" s="1"/>
  <c r="BF9" i="18"/>
  <c r="BE9" i="18"/>
  <c r="BQ9" i="18" s="1"/>
  <c r="BD9" i="18"/>
  <c r="BP9" i="18" s="1"/>
  <c r="BC9" i="18"/>
  <c r="BO9" i="18" s="1"/>
  <c r="BB9" i="18"/>
  <c r="BN9" i="18" s="1"/>
  <c r="BA9" i="18"/>
  <c r="BM9" i="18" s="1"/>
  <c r="AZ9" i="18"/>
  <c r="BL9" i="18" s="1"/>
  <c r="AY9" i="18"/>
  <c r="BK9" i="18" s="1"/>
  <c r="BW9" i="18" s="1"/>
  <c r="CC8" i="18"/>
  <c r="CD8" i="18" s="1"/>
  <c r="CB8" i="18"/>
  <c r="CA8" i="18"/>
  <c r="BZ8" i="18"/>
  <c r="BY8" i="18"/>
  <c r="BX8" i="18"/>
  <c r="BW8" i="18"/>
  <c r="BJ8" i="18"/>
  <c r="BV8" i="18" s="1"/>
  <c r="BI8" i="18"/>
  <c r="BU8" i="18" s="1"/>
  <c r="BH8" i="18"/>
  <c r="BT8" i="18" s="1"/>
  <c r="BG8" i="18"/>
  <c r="BS8" i="18" s="1"/>
  <c r="BF8" i="18"/>
  <c r="BR8" i="18" s="1"/>
  <c r="BE8" i="18"/>
  <c r="BQ8" i="18" s="1"/>
  <c r="BD8" i="18"/>
  <c r="BP8" i="18" s="1"/>
  <c r="BC8" i="18"/>
  <c r="BO8" i="18" s="1"/>
  <c r="BB8" i="18"/>
  <c r="BN8" i="18" s="1"/>
  <c r="BA8" i="18"/>
  <c r="BM8" i="18" s="1"/>
  <c r="AZ8" i="18"/>
  <c r="BL8" i="18" s="1"/>
  <c r="AY8" i="18"/>
  <c r="BK8" i="18" s="1"/>
  <c r="CC7" i="18"/>
  <c r="CB7" i="18"/>
  <c r="CA7" i="18"/>
  <c r="BZ7" i="18"/>
  <c r="BY7" i="18"/>
  <c r="BX7" i="18"/>
  <c r="BW7" i="18"/>
  <c r="BJ7" i="18"/>
  <c r="BV7" i="18" s="1"/>
  <c r="BI7" i="18"/>
  <c r="BU7" i="18" s="1"/>
  <c r="BH7" i="18"/>
  <c r="BT7" i="18" s="1"/>
  <c r="BG7" i="18"/>
  <c r="BS7" i="18" s="1"/>
  <c r="BF7" i="18"/>
  <c r="BR7" i="18" s="1"/>
  <c r="BE7" i="18"/>
  <c r="BQ7" i="18" s="1"/>
  <c r="BD7" i="18"/>
  <c r="BP7" i="18" s="1"/>
  <c r="BC7" i="18"/>
  <c r="BO7" i="18" s="1"/>
  <c r="BB7" i="18"/>
  <c r="BN7" i="18" s="1"/>
  <c r="BA7" i="18"/>
  <c r="BM7" i="18" s="1"/>
  <c r="AZ7" i="18"/>
  <c r="BL7" i="18" s="1"/>
  <c r="AY7" i="18"/>
  <c r="BK7" i="18" s="1"/>
  <c r="CC6" i="18"/>
  <c r="CB6" i="18"/>
  <c r="CA6" i="18"/>
  <c r="BZ6" i="18"/>
  <c r="BY6" i="18"/>
  <c r="BX6" i="18"/>
  <c r="BW6" i="18"/>
  <c r="BJ6" i="18"/>
  <c r="BV6" i="18" s="1"/>
  <c r="BI6" i="18"/>
  <c r="BU6" i="18" s="1"/>
  <c r="BH6" i="18"/>
  <c r="BT6" i="18" s="1"/>
  <c r="BG6" i="18"/>
  <c r="BS6" i="18" s="1"/>
  <c r="BF6" i="18"/>
  <c r="BR6" i="18" s="1"/>
  <c r="BE6" i="18"/>
  <c r="BQ6" i="18" s="1"/>
  <c r="BD6" i="18"/>
  <c r="BP6" i="18" s="1"/>
  <c r="BC6" i="18"/>
  <c r="BO6" i="18" s="1"/>
  <c r="BB6" i="18"/>
  <c r="BN6" i="18" s="1"/>
  <c r="BA6" i="18"/>
  <c r="BM6" i="18" s="1"/>
  <c r="AZ6" i="18"/>
  <c r="BL6" i="18" s="1"/>
  <c r="AY6" i="18"/>
  <c r="BK6" i="18" s="1"/>
  <c r="BZ5" i="18"/>
  <c r="BY5" i="18"/>
  <c r="BJ5" i="18"/>
  <c r="BV5" i="18" s="1"/>
  <c r="BI5" i="18"/>
  <c r="BU5" i="18" s="1"/>
  <c r="BH5" i="18"/>
  <c r="BT5" i="18" s="1"/>
  <c r="BG5" i="18"/>
  <c r="BS5" i="18" s="1"/>
  <c r="BF5" i="18"/>
  <c r="BE5" i="18"/>
  <c r="BQ5" i="18" s="1"/>
  <c r="BD5" i="18"/>
  <c r="BP5" i="18" s="1"/>
  <c r="BC5" i="18"/>
  <c r="BO5" i="18" s="1"/>
  <c r="BB5" i="18"/>
  <c r="BN5" i="18" s="1"/>
  <c r="BA5" i="18"/>
  <c r="BM5" i="18" s="1"/>
  <c r="AZ5" i="18"/>
  <c r="BL5" i="18" s="1"/>
  <c r="AY5" i="18"/>
  <c r="BK5" i="18" s="1"/>
  <c r="BW5" i="18" s="1"/>
  <c r="CC4" i="18"/>
  <c r="CD4" i="18" s="1"/>
  <c r="CB4" i="18"/>
  <c r="CA4" i="18"/>
  <c r="BZ4" i="18"/>
  <c r="BY4" i="18"/>
  <c r="BX4" i="18"/>
  <c r="BW4" i="18"/>
  <c r="BJ4" i="18"/>
  <c r="BV4" i="18" s="1"/>
  <c r="BI4" i="18"/>
  <c r="BU4" i="18" s="1"/>
  <c r="BH4" i="18"/>
  <c r="BT4" i="18" s="1"/>
  <c r="BG4" i="18"/>
  <c r="BS4" i="18" s="1"/>
  <c r="BF4" i="18"/>
  <c r="BR4" i="18" s="1"/>
  <c r="BQ4" i="18"/>
  <c r="BD4" i="18"/>
  <c r="BP4" i="18" s="1"/>
  <c r="BC4" i="18"/>
  <c r="BO4" i="18" s="1"/>
  <c r="BB4" i="18"/>
  <c r="BN4" i="18" s="1"/>
  <c r="BA4" i="18"/>
  <c r="BM4" i="18" s="1"/>
  <c r="BL4" i="18"/>
  <c r="BK4" i="18"/>
  <c r="BQ3" i="18"/>
  <c r="BK3" i="18"/>
  <c r="BY36" i="18"/>
  <c r="AP196" i="15"/>
  <c r="AO196" i="15"/>
  <c r="AN196" i="15"/>
  <c r="AM196" i="15"/>
  <c r="AL196" i="15"/>
  <c r="AK196" i="15"/>
  <c r="AP195" i="15"/>
  <c r="AO195" i="15"/>
  <c r="AN195" i="15"/>
  <c r="AM195" i="15"/>
  <c r="AL195" i="15"/>
  <c r="AK195" i="15"/>
  <c r="AP194" i="15"/>
  <c r="AO194" i="15"/>
  <c r="AN194" i="15"/>
  <c r="AM194" i="15"/>
  <c r="AL194" i="15"/>
  <c r="AK194" i="15"/>
  <c r="AP193" i="15"/>
  <c r="AO193" i="15"/>
  <c r="AN193" i="15"/>
  <c r="AM193" i="15"/>
  <c r="AL193" i="15"/>
  <c r="AK193" i="15"/>
  <c r="AP192" i="15"/>
  <c r="AO192" i="15"/>
  <c r="AN192" i="15"/>
  <c r="AM192" i="15"/>
  <c r="AL192" i="15"/>
  <c r="AK192" i="15"/>
  <c r="AP191" i="15"/>
  <c r="AO191" i="15"/>
  <c r="AN191" i="15"/>
  <c r="AM191" i="15"/>
  <c r="AL191" i="15"/>
  <c r="AK191" i="15"/>
  <c r="AP190" i="15"/>
  <c r="AO190" i="15"/>
  <c r="AN190" i="15"/>
  <c r="AM190" i="15"/>
  <c r="AL190" i="15"/>
  <c r="AK190" i="15"/>
  <c r="AP189" i="15"/>
  <c r="AO189" i="15"/>
  <c r="AN189" i="15"/>
  <c r="AM189" i="15"/>
  <c r="AL189" i="15"/>
  <c r="AK189" i="15"/>
  <c r="AP188" i="15"/>
  <c r="AO188" i="15"/>
  <c r="AN188" i="15"/>
  <c r="AM188" i="15"/>
  <c r="AL188" i="15"/>
  <c r="AK188" i="15"/>
  <c r="AP187" i="15"/>
  <c r="AO187" i="15"/>
  <c r="AN187" i="15"/>
  <c r="AM187" i="15"/>
  <c r="AL187" i="15"/>
  <c r="AK187" i="15"/>
  <c r="AP186" i="15"/>
  <c r="AO186" i="15"/>
  <c r="AN186" i="15"/>
  <c r="AM186" i="15"/>
  <c r="AL186" i="15"/>
  <c r="AK186" i="15"/>
  <c r="AP185" i="15"/>
  <c r="AO185" i="15"/>
  <c r="AN185" i="15"/>
  <c r="AM185" i="15"/>
  <c r="AL185" i="15"/>
  <c r="AK185" i="15"/>
  <c r="AP184" i="15"/>
  <c r="AO184" i="15"/>
  <c r="AN184" i="15"/>
  <c r="AM184" i="15"/>
  <c r="AL184" i="15"/>
  <c r="AK184" i="15"/>
  <c r="AP183" i="15"/>
  <c r="AO183" i="15"/>
  <c r="AN183" i="15"/>
  <c r="AM183" i="15"/>
  <c r="AL183" i="15"/>
  <c r="AK183" i="15"/>
  <c r="AP182" i="15"/>
  <c r="AO182" i="15"/>
  <c r="AN182" i="15"/>
  <c r="AM182" i="15"/>
  <c r="AL182" i="15"/>
  <c r="AK182" i="15"/>
  <c r="AP181" i="15"/>
  <c r="AO181" i="15"/>
  <c r="AN181" i="15"/>
  <c r="AM181" i="15"/>
  <c r="AL181" i="15"/>
  <c r="AK181" i="15"/>
  <c r="AP180" i="15"/>
  <c r="AO180" i="15"/>
  <c r="AN180" i="15"/>
  <c r="AM180" i="15"/>
  <c r="AL180" i="15"/>
  <c r="AK180" i="15"/>
  <c r="AP179" i="15"/>
  <c r="AO179" i="15"/>
  <c r="AN179" i="15"/>
  <c r="AM179" i="15"/>
  <c r="AL179" i="15"/>
  <c r="AK179" i="15"/>
  <c r="AP178" i="15"/>
  <c r="AO178" i="15"/>
  <c r="AN178" i="15"/>
  <c r="AM178" i="15"/>
  <c r="AL178" i="15"/>
  <c r="AK178" i="15"/>
  <c r="AP177" i="15"/>
  <c r="AO177" i="15"/>
  <c r="AN177" i="15"/>
  <c r="AM177" i="15"/>
  <c r="AL177" i="15"/>
  <c r="AK177" i="15"/>
  <c r="AP176" i="15"/>
  <c r="AO176" i="15"/>
  <c r="AN176" i="15"/>
  <c r="AM176" i="15"/>
  <c r="AL176" i="15"/>
  <c r="AK176" i="15"/>
  <c r="AP175" i="15"/>
  <c r="AO175" i="15"/>
  <c r="AN175" i="15"/>
  <c r="AM175" i="15"/>
  <c r="AL175" i="15"/>
  <c r="AK175" i="15"/>
  <c r="AP174" i="15"/>
  <c r="AO174" i="15"/>
  <c r="AN174" i="15"/>
  <c r="AM174" i="15"/>
  <c r="AL174" i="15"/>
  <c r="AK174" i="15"/>
  <c r="AP173" i="15"/>
  <c r="AO173" i="15"/>
  <c r="AN173" i="15"/>
  <c r="AM173" i="15"/>
  <c r="AL173" i="15"/>
  <c r="AK173" i="15"/>
  <c r="AP172" i="15"/>
  <c r="AO172" i="15"/>
  <c r="AN172" i="15"/>
  <c r="AM172" i="15"/>
  <c r="AL172" i="15"/>
  <c r="AK172" i="15"/>
  <c r="AP171" i="15"/>
  <c r="AO171" i="15"/>
  <c r="AN171" i="15"/>
  <c r="AM171" i="15"/>
  <c r="AL171" i="15"/>
  <c r="AK171" i="15"/>
  <c r="AP170" i="15"/>
  <c r="AO170" i="15"/>
  <c r="AN170" i="15"/>
  <c r="AM170" i="15"/>
  <c r="AL170" i="15"/>
  <c r="AK170" i="15"/>
  <c r="AP169" i="15"/>
  <c r="AO169" i="15"/>
  <c r="AN169" i="15"/>
  <c r="AM169" i="15"/>
  <c r="AL169" i="15"/>
  <c r="AK169" i="15"/>
  <c r="AP168" i="15"/>
  <c r="AO168" i="15"/>
  <c r="AN168" i="15"/>
  <c r="AM168" i="15"/>
  <c r="AL168" i="15"/>
  <c r="AK168" i="15"/>
  <c r="AP167" i="15"/>
  <c r="AO167" i="15"/>
  <c r="AN167" i="15"/>
  <c r="AM167" i="15"/>
  <c r="AL167" i="15"/>
  <c r="AK167" i="15"/>
  <c r="AP166" i="15"/>
  <c r="AO166" i="15"/>
  <c r="AN166" i="15"/>
  <c r="AM166" i="15"/>
  <c r="AL166" i="15"/>
  <c r="AK166" i="15"/>
  <c r="AP165" i="15"/>
  <c r="AO165" i="15"/>
  <c r="AN165" i="15"/>
  <c r="AM165" i="15"/>
  <c r="AL165" i="15"/>
  <c r="AK165" i="15"/>
  <c r="AP164" i="15"/>
  <c r="AO164" i="15"/>
  <c r="AN164" i="15"/>
  <c r="AM164" i="15"/>
  <c r="AL164" i="15"/>
  <c r="AK164" i="15"/>
  <c r="AP163" i="15"/>
  <c r="AO163" i="15"/>
  <c r="AN163" i="15"/>
  <c r="AM163" i="15"/>
  <c r="AL163" i="15"/>
  <c r="AK163" i="15"/>
  <c r="AP162" i="15"/>
  <c r="AO162" i="15"/>
  <c r="AN162" i="15"/>
  <c r="AM162" i="15"/>
  <c r="AL162" i="15"/>
  <c r="AK162" i="15"/>
  <c r="AP161" i="15"/>
  <c r="AO161" i="15"/>
  <c r="AN161" i="15"/>
  <c r="AM161" i="15"/>
  <c r="AL161" i="15"/>
  <c r="AK161" i="15"/>
  <c r="AP160" i="15"/>
  <c r="AO160" i="15"/>
  <c r="AN160" i="15"/>
  <c r="AM160" i="15"/>
  <c r="AL160" i="15"/>
  <c r="AK160" i="15"/>
  <c r="AP159" i="15"/>
  <c r="AO159" i="15"/>
  <c r="AN159" i="15"/>
  <c r="AM159" i="15"/>
  <c r="AL159" i="15"/>
  <c r="AK159" i="15"/>
  <c r="AP158" i="15"/>
  <c r="AO158" i="15"/>
  <c r="AN158" i="15"/>
  <c r="AM158" i="15"/>
  <c r="AL158" i="15"/>
  <c r="AK158" i="15"/>
  <c r="AP157" i="15"/>
  <c r="AO157" i="15"/>
  <c r="AN157" i="15"/>
  <c r="AM157" i="15"/>
  <c r="AL157" i="15"/>
  <c r="AK157" i="15"/>
  <c r="AP156" i="15"/>
  <c r="AO156" i="15"/>
  <c r="AN156" i="15"/>
  <c r="AM156" i="15"/>
  <c r="AL156" i="15"/>
  <c r="AK156" i="15"/>
  <c r="AP155" i="15"/>
  <c r="AO155" i="15"/>
  <c r="AN155" i="15"/>
  <c r="AM155" i="15"/>
  <c r="AL155" i="15"/>
  <c r="AK155" i="15"/>
  <c r="AP154" i="15"/>
  <c r="AO154" i="15"/>
  <c r="AN154" i="15"/>
  <c r="AM154" i="15"/>
  <c r="AL154" i="15"/>
  <c r="AK154" i="15"/>
  <c r="AP153" i="15"/>
  <c r="AO153" i="15"/>
  <c r="AN153" i="15"/>
  <c r="AM153" i="15"/>
  <c r="AL153" i="15"/>
  <c r="AK153" i="15"/>
  <c r="AP152" i="15"/>
  <c r="AO152" i="15"/>
  <c r="AN152" i="15"/>
  <c r="AM152" i="15"/>
  <c r="AL152" i="15"/>
  <c r="AK152" i="15"/>
  <c r="AP151" i="15"/>
  <c r="AO151" i="15"/>
  <c r="AN151" i="15"/>
  <c r="AM151" i="15"/>
  <c r="AL151" i="15"/>
  <c r="AK151" i="15"/>
  <c r="AP150" i="15"/>
  <c r="AO150" i="15"/>
  <c r="AN150" i="15"/>
  <c r="AM150" i="15"/>
  <c r="AL150" i="15"/>
  <c r="AK150" i="15"/>
  <c r="AP149" i="15"/>
  <c r="AO149" i="15"/>
  <c r="AN149" i="15"/>
  <c r="AM149" i="15"/>
  <c r="AL149" i="15"/>
  <c r="AK149" i="15"/>
  <c r="AP148" i="15"/>
  <c r="AO148" i="15"/>
  <c r="AN148" i="15"/>
  <c r="AM148" i="15"/>
  <c r="AL148" i="15"/>
  <c r="AK148" i="15"/>
  <c r="AP147" i="15"/>
  <c r="AO147" i="15"/>
  <c r="AN147" i="15"/>
  <c r="AM147" i="15"/>
  <c r="AL147" i="15"/>
  <c r="AK147" i="15"/>
  <c r="AP146" i="15"/>
  <c r="AO146" i="15"/>
  <c r="AN146" i="15"/>
  <c r="AM146" i="15"/>
  <c r="AL146" i="15"/>
  <c r="AK146" i="15"/>
  <c r="AP145" i="15"/>
  <c r="AO145" i="15"/>
  <c r="AN145" i="15"/>
  <c r="AM145" i="15"/>
  <c r="AL145" i="15"/>
  <c r="AK145" i="15"/>
  <c r="AP144" i="15"/>
  <c r="AO144" i="15"/>
  <c r="AN144" i="15"/>
  <c r="AM144" i="15"/>
  <c r="AL144" i="15"/>
  <c r="AK144" i="15"/>
  <c r="AP143" i="15"/>
  <c r="AO143" i="15"/>
  <c r="AN143" i="15"/>
  <c r="AM143" i="15"/>
  <c r="AL143" i="15"/>
  <c r="AK143" i="15"/>
  <c r="AP142" i="15"/>
  <c r="AO142" i="15"/>
  <c r="AN142" i="15"/>
  <c r="AM142" i="15"/>
  <c r="AL142" i="15"/>
  <c r="AK142" i="15"/>
  <c r="AP141" i="15"/>
  <c r="AO141" i="15"/>
  <c r="AN141" i="15"/>
  <c r="AM141" i="15"/>
  <c r="AL141" i="15"/>
  <c r="AK141" i="15"/>
  <c r="AP140" i="15"/>
  <c r="AO140" i="15"/>
  <c r="AN140" i="15"/>
  <c r="AM140" i="15"/>
  <c r="AL140" i="15"/>
  <c r="AK140" i="15"/>
  <c r="AP139" i="15"/>
  <c r="AO139" i="15"/>
  <c r="AN139" i="15"/>
  <c r="AM139" i="15"/>
  <c r="AL139" i="15"/>
  <c r="AK139" i="15"/>
  <c r="AP138" i="15"/>
  <c r="AO138" i="15"/>
  <c r="AN138" i="15"/>
  <c r="AM138" i="15"/>
  <c r="AL138" i="15"/>
  <c r="AK138" i="15"/>
  <c r="AP137" i="15"/>
  <c r="AO137" i="15"/>
  <c r="AN137" i="15"/>
  <c r="AM137" i="15"/>
  <c r="AL137" i="15"/>
  <c r="AK137" i="15"/>
  <c r="K131" i="15"/>
  <c r="I131" i="15"/>
  <c r="H131" i="15"/>
  <c r="F131" i="15"/>
  <c r="AI131" i="15"/>
  <c r="AG131" i="15"/>
  <c r="AE131" i="15"/>
  <c r="AH65" i="15"/>
  <c r="AG65" i="15"/>
  <c r="AE65" i="15"/>
  <c r="H65" i="15"/>
  <c r="AJ65" i="3"/>
  <c r="AI65" i="3"/>
  <c r="AH65" i="3"/>
  <c r="AJ131" i="3"/>
  <c r="AI131" i="3"/>
  <c r="AH131" i="3"/>
  <c r="AG131" i="3"/>
  <c r="Q129" i="3"/>
  <c r="P129" i="3"/>
  <c r="O129" i="3"/>
  <c r="N129" i="3"/>
  <c r="M129" i="3"/>
  <c r="Q128" i="3"/>
  <c r="P128" i="3"/>
  <c r="O128" i="3"/>
  <c r="N128" i="3"/>
  <c r="M128" i="3"/>
  <c r="L128" i="3"/>
  <c r="Q127" i="3"/>
  <c r="P127" i="3"/>
  <c r="O127" i="3"/>
  <c r="N127" i="3"/>
  <c r="M127" i="3"/>
  <c r="L127" i="3"/>
  <c r="Q126" i="3"/>
  <c r="P126" i="3"/>
  <c r="O126" i="3"/>
  <c r="N126" i="3"/>
  <c r="M126" i="3"/>
  <c r="L126" i="3"/>
  <c r="Q125" i="3"/>
  <c r="P125" i="3"/>
  <c r="O125" i="3"/>
  <c r="N125" i="3"/>
  <c r="M125" i="3"/>
  <c r="L125" i="3"/>
  <c r="Q124" i="3"/>
  <c r="P124" i="3"/>
  <c r="O124" i="3"/>
  <c r="N124" i="3"/>
  <c r="M124" i="3"/>
  <c r="L124" i="3"/>
  <c r="Q123" i="3"/>
  <c r="P123" i="3"/>
  <c r="O123" i="3"/>
  <c r="N123" i="3"/>
  <c r="M123" i="3"/>
  <c r="L123" i="3"/>
  <c r="Q122" i="3"/>
  <c r="P122" i="3"/>
  <c r="O122" i="3"/>
  <c r="N122" i="3"/>
  <c r="M122" i="3"/>
  <c r="L122" i="3"/>
  <c r="Q121" i="3"/>
  <c r="P121" i="3"/>
  <c r="O121" i="3"/>
  <c r="N121" i="3"/>
  <c r="M121" i="3"/>
  <c r="L121" i="3"/>
  <c r="Q120" i="3"/>
  <c r="P120" i="3"/>
  <c r="O120" i="3"/>
  <c r="N120" i="3"/>
  <c r="M120" i="3"/>
  <c r="L120" i="3"/>
  <c r="Q119" i="3"/>
  <c r="P119" i="3"/>
  <c r="O119" i="3"/>
  <c r="N119" i="3"/>
  <c r="M119" i="3"/>
  <c r="L119" i="3"/>
  <c r="Q118" i="3"/>
  <c r="P118" i="3"/>
  <c r="O118" i="3"/>
  <c r="N118" i="3"/>
  <c r="M118" i="3"/>
  <c r="L118" i="3"/>
  <c r="Q117" i="3"/>
  <c r="P117" i="3"/>
  <c r="O117" i="3"/>
  <c r="N117" i="3"/>
  <c r="M117" i="3"/>
  <c r="L117" i="3"/>
  <c r="Q116" i="3"/>
  <c r="P116" i="3"/>
  <c r="O116" i="3"/>
  <c r="N116" i="3"/>
  <c r="M116" i="3"/>
  <c r="L116" i="3"/>
  <c r="Q115" i="3"/>
  <c r="P115" i="3"/>
  <c r="O115" i="3"/>
  <c r="N115" i="3"/>
  <c r="M115" i="3"/>
  <c r="L115" i="3"/>
  <c r="Q114" i="3"/>
  <c r="P114" i="3"/>
  <c r="O114" i="3"/>
  <c r="N114" i="3"/>
  <c r="M114" i="3"/>
  <c r="L114" i="3"/>
  <c r="Q113" i="3"/>
  <c r="P113" i="3"/>
  <c r="O113" i="3"/>
  <c r="N113" i="3"/>
  <c r="M113" i="3"/>
  <c r="L113" i="3"/>
  <c r="Q112" i="3"/>
  <c r="P112" i="3"/>
  <c r="O112" i="3"/>
  <c r="N112" i="3"/>
  <c r="M112" i="3"/>
  <c r="L112" i="3"/>
  <c r="Q111" i="3"/>
  <c r="P111" i="3"/>
  <c r="O111" i="3"/>
  <c r="N111" i="3"/>
  <c r="M111" i="3"/>
  <c r="L111" i="3"/>
  <c r="Q110" i="3"/>
  <c r="P110" i="3"/>
  <c r="O110" i="3"/>
  <c r="N110" i="3"/>
  <c r="M110" i="3"/>
  <c r="L110" i="3"/>
  <c r="Q109" i="3"/>
  <c r="P109" i="3"/>
  <c r="O109" i="3"/>
  <c r="N109" i="3"/>
  <c r="M109" i="3"/>
  <c r="L109" i="3"/>
  <c r="Q108" i="3"/>
  <c r="P108" i="3"/>
  <c r="O108" i="3"/>
  <c r="N108" i="3"/>
  <c r="M108" i="3"/>
  <c r="L108" i="3"/>
  <c r="Q107" i="3"/>
  <c r="P107" i="3"/>
  <c r="O107" i="3"/>
  <c r="N107" i="3"/>
  <c r="M107" i="3"/>
  <c r="L107" i="3"/>
  <c r="Q106" i="3"/>
  <c r="P106" i="3"/>
  <c r="O106" i="3"/>
  <c r="N106" i="3"/>
  <c r="M106" i="3"/>
  <c r="L106" i="3"/>
  <c r="Q105" i="3"/>
  <c r="P105" i="3"/>
  <c r="O105" i="3"/>
  <c r="N105" i="3"/>
  <c r="M105" i="3"/>
  <c r="L105" i="3"/>
  <c r="Q104" i="3"/>
  <c r="P104" i="3"/>
  <c r="O104" i="3"/>
  <c r="N104" i="3"/>
  <c r="M104" i="3"/>
  <c r="L104" i="3"/>
  <c r="Q103" i="3"/>
  <c r="P103" i="3"/>
  <c r="O103" i="3"/>
  <c r="N103" i="3"/>
  <c r="M103" i="3"/>
  <c r="L103" i="3"/>
  <c r="Q102" i="3"/>
  <c r="P102" i="3"/>
  <c r="O102" i="3"/>
  <c r="N102" i="3"/>
  <c r="M102" i="3"/>
  <c r="L102" i="3"/>
  <c r="Q101" i="3"/>
  <c r="P101" i="3"/>
  <c r="O101" i="3"/>
  <c r="N101" i="3"/>
  <c r="M101" i="3"/>
  <c r="L101" i="3"/>
  <c r="Q100" i="3"/>
  <c r="P100" i="3"/>
  <c r="O100" i="3"/>
  <c r="N100" i="3"/>
  <c r="M100" i="3"/>
  <c r="L100" i="3"/>
  <c r="Q99" i="3"/>
  <c r="P99" i="3"/>
  <c r="O99" i="3"/>
  <c r="N99" i="3"/>
  <c r="M99" i="3"/>
  <c r="L99" i="3"/>
  <c r="Q98" i="3"/>
  <c r="P98" i="3"/>
  <c r="O98" i="3"/>
  <c r="N98" i="3"/>
  <c r="M98" i="3"/>
  <c r="L98" i="3"/>
  <c r="Q97" i="3"/>
  <c r="P97" i="3"/>
  <c r="O97" i="3"/>
  <c r="N97" i="3"/>
  <c r="M97" i="3"/>
  <c r="L97" i="3"/>
  <c r="Q96" i="3"/>
  <c r="P96" i="3"/>
  <c r="O96" i="3"/>
  <c r="N96" i="3"/>
  <c r="M96" i="3"/>
  <c r="L96" i="3"/>
  <c r="Q95" i="3"/>
  <c r="P95" i="3"/>
  <c r="O95" i="3"/>
  <c r="N95" i="3"/>
  <c r="M95" i="3"/>
  <c r="L95" i="3"/>
  <c r="Q94" i="3"/>
  <c r="P94" i="3"/>
  <c r="O94" i="3"/>
  <c r="N94" i="3"/>
  <c r="M94" i="3"/>
  <c r="L94" i="3"/>
  <c r="Q93" i="3"/>
  <c r="P93" i="3"/>
  <c r="O93" i="3"/>
  <c r="N93" i="3"/>
  <c r="M93" i="3"/>
  <c r="L93" i="3"/>
  <c r="Q92" i="3"/>
  <c r="P92" i="3"/>
  <c r="O92" i="3"/>
  <c r="N92" i="3"/>
  <c r="M92" i="3"/>
  <c r="L92" i="3"/>
  <c r="Q91" i="3"/>
  <c r="P91" i="3"/>
  <c r="O91" i="3"/>
  <c r="N91" i="3"/>
  <c r="M91" i="3"/>
  <c r="L91" i="3"/>
  <c r="Q90" i="3"/>
  <c r="P90" i="3"/>
  <c r="O90" i="3"/>
  <c r="N90" i="3"/>
  <c r="M90" i="3"/>
  <c r="L90" i="3"/>
  <c r="Q89" i="3"/>
  <c r="P89" i="3"/>
  <c r="O89" i="3"/>
  <c r="N89" i="3"/>
  <c r="M89" i="3"/>
  <c r="L89" i="3"/>
  <c r="Q88" i="3"/>
  <c r="P88" i="3"/>
  <c r="O88" i="3"/>
  <c r="N88" i="3"/>
  <c r="M88" i="3"/>
  <c r="L88" i="3"/>
  <c r="Q87" i="3"/>
  <c r="P87" i="3"/>
  <c r="O87" i="3"/>
  <c r="N87" i="3"/>
  <c r="M87" i="3"/>
  <c r="L87" i="3"/>
  <c r="Q86" i="3"/>
  <c r="P86" i="3"/>
  <c r="O86" i="3"/>
  <c r="N86" i="3"/>
  <c r="M86" i="3"/>
  <c r="L86" i="3"/>
  <c r="Q85" i="3"/>
  <c r="P85" i="3"/>
  <c r="O85" i="3"/>
  <c r="N85" i="3"/>
  <c r="M85" i="3"/>
  <c r="L85" i="3"/>
  <c r="Q84" i="3"/>
  <c r="P84" i="3"/>
  <c r="O84" i="3"/>
  <c r="N84" i="3"/>
  <c r="M84" i="3"/>
  <c r="L84" i="3"/>
  <c r="Q83" i="3"/>
  <c r="P83" i="3"/>
  <c r="O83" i="3"/>
  <c r="N83" i="3"/>
  <c r="M83" i="3"/>
  <c r="L83" i="3"/>
  <c r="Q82" i="3"/>
  <c r="P82" i="3"/>
  <c r="O82" i="3"/>
  <c r="N82" i="3"/>
  <c r="M82" i="3"/>
  <c r="L82" i="3"/>
  <c r="Q81" i="3"/>
  <c r="P81" i="3"/>
  <c r="O81" i="3"/>
  <c r="N81" i="3"/>
  <c r="M81" i="3"/>
  <c r="L81" i="3"/>
  <c r="Q80" i="3"/>
  <c r="P80" i="3"/>
  <c r="O80" i="3"/>
  <c r="N80" i="3"/>
  <c r="M80" i="3"/>
  <c r="L80" i="3"/>
  <c r="Q79" i="3"/>
  <c r="P79" i="3"/>
  <c r="O79" i="3"/>
  <c r="N79" i="3"/>
  <c r="M79" i="3"/>
  <c r="L79" i="3"/>
  <c r="Q78" i="3"/>
  <c r="P78" i="3"/>
  <c r="O78" i="3"/>
  <c r="N78" i="3"/>
  <c r="M78" i="3"/>
  <c r="L78" i="3"/>
  <c r="Q77" i="3"/>
  <c r="P77" i="3"/>
  <c r="O77" i="3"/>
  <c r="N77" i="3"/>
  <c r="M77" i="3"/>
  <c r="L77" i="3"/>
  <c r="Q76" i="3"/>
  <c r="P76" i="3"/>
  <c r="O76" i="3"/>
  <c r="I131" i="3" s="1"/>
  <c r="N76" i="3"/>
  <c r="M76" i="3"/>
  <c r="L76" i="3"/>
  <c r="L129" i="3"/>
  <c r="Q196" i="3"/>
  <c r="P196" i="3"/>
  <c r="O196" i="3"/>
  <c r="N196" i="3"/>
  <c r="M196" i="3"/>
  <c r="L196" i="3"/>
  <c r="Q195" i="3"/>
  <c r="P195" i="3"/>
  <c r="O195" i="3"/>
  <c r="N195" i="3"/>
  <c r="M195" i="3"/>
  <c r="L195" i="3"/>
  <c r="Q194" i="3"/>
  <c r="P194" i="3"/>
  <c r="O194" i="3"/>
  <c r="N194" i="3"/>
  <c r="M194" i="3"/>
  <c r="L194" i="3"/>
  <c r="Q193" i="3"/>
  <c r="P193" i="3"/>
  <c r="O193" i="3"/>
  <c r="N193" i="3"/>
  <c r="M193" i="3"/>
  <c r="L193" i="3"/>
  <c r="Q192" i="3"/>
  <c r="P192" i="3"/>
  <c r="O192" i="3"/>
  <c r="N192" i="3"/>
  <c r="M192" i="3"/>
  <c r="L192" i="3"/>
  <c r="Q191" i="3"/>
  <c r="P191" i="3"/>
  <c r="O191" i="3"/>
  <c r="N191" i="3"/>
  <c r="M191" i="3"/>
  <c r="L191" i="3"/>
  <c r="Q190" i="3"/>
  <c r="P190" i="3"/>
  <c r="O190" i="3"/>
  <c r="N190" i="3"/>
  <c r="M190" i="3"/>
  <c r="L190" i="3"/>
  <c r="Q189" i="3"/>
  <c r="P189" i="3"/>
  <c r="O189" i="3"/>
  <c r="N189" i="3"/>
  <c r="M189" i="3"/>
  <c r="L189" i="3"/>
  <c r="Q188" i="3"/>
  <c r="P188" i="3"/>
  <c r="O188" i="3"/>
  <c r="N188" i="3"/>
  <c r="M188" i="3"/>
  <c r="L188" i="3"/>
  <c r="Q187" i="3"/>
  <c r="P187" i="3"/>
  <c r="O187" i="3"/>
  <c r="N187" i="3"/>
  <c r="M187" i="3"/>
  <c r="L187" i="3"/>
  <c r="Q186" i="3"/>
  <c r="P186" i="3"/>
  <c r="O186" i="3"/>
  <c r="N186" i="3"/>
  <c r="M186" i="3"/>
  <c r="L186" i="3"/>
  <c r="Q185" i="3"/>
  <c r="P185" i="3"/>
  <c r="O185" i="3"/>
  <c r="N185" i="3"/>
  <c r="M185" i="3"/>
  <c r="L185" i="3"/>
  <c r="Q184" i="3"/>
  <c r="P184" i="3"/>
  <c r="O184" i="3"/>
  <c r="N184" i="3"/>
  <c r="M184" i="3"/>
  <c r="L184" i="3"/>
  <c r="Q183" i="3"/>
  <c r="P183" i="3"/>
  <c r="O183" i="3"/>
  <c r="N183" i="3"/>
  <c r="M183" i="3"/>
  <c r="L183" i="3"/>
  <c r="Q182" i="3"/>
  <c r="P182" i="3"/>
  <c r="O182" i="3"/>
  <c r="N182" i="3"/>
  <c r="M182" i="3"/>
  <c r="L182" i="3"/>
  <c r="Q181" i="3"/>
  <c r="P181" i="3"/>
  <c r="O181" i="3"/>
  <c r="N181" i="3"/>
  <c r="M181" i="3"/>
  <c r="L181" i="3"/>
  <c r="Q180" i="3"/>
  <c r="P180" i="3"/>
  <c r="O180" i="3"/>
  <c r="N180" i="3"/>
  <c r="M180" i="3"/>
  <c r="L180" i="3"/>
  <c r="Q179" i="3"/>
  <c r="P179" i="3"/>
  <c r="O179" i="3"/>
  <c r="N179" i="3"/>
  <c r="M179" i="3"/>
  <c r="L179" i="3"/>
  <c r="Q178" i="3"/>
  <c r="P178" i="3"/>
  <c r="O178" i="3"/>
  <c r="N178" i="3"/>
  <c r="M178" i="3"/>
  <c r="L178" i="3"/>
  <c r="Q177" i="3"/>
  <c r="P177" i="3"/>
  <c r="O177" i="3"/>
  <c r="N177" i="3"/>
  <c r="M177" i="3"/>
  <c r="L177" i="3"/>
  <c r="Q176" i="3"/>
  <c r="P176" i="3"/>
  <c r="O176" i="3"/>
  <c r="N176" i="3"/>
  <c r="M176" i="3"/>
  <c r="L176" i="3"/>
  <c r="Q175" i="3"/>
  <c r="P175" i="3"/>
  <c r="O175" i="3"/>
  <c r="N175" i="3"/>
  <c r="M175" i="3"/>
  <c r="L175" i="3"/>
  <c r="Q174" i="3"/>
  <c r="P174" i="3"/>
  <c r="O174" i="3"/>
  <c r="N174" i="3"/>
  <c r="M174" i="3"/>
  <c r="L174" i="3"/>
  <c r="Q173" i="3"/>
  <c r="P173" i="3"/>
  <c r="O173" i="3"/>
  <c r="N173" i="3"/>
  <c r="M173" i="3"/>
  <c r="L173" i="3"/>
  <c r="Q172" i="3"/>
  <c r="P172" i="3"/>
  <c r="O172" i="3"/>
  <c r="N172" i="3"/>
  <c r="M172" i="3"/>
  <c r="L172" i="3"/>
  <c r="Q171" i="3"/>
  <c r="P171" i="3"/>
  <c r="O171" i="3"/>
  <c r="N171" i="3"/>
  <c r="M171" i="3"/>
  <c r="L171" i="3"/>
  <c r="Q170" i="3"/>
  <c r="P170" i="3"/>
  <c r="O170" i="3"/>
  <c r="N170" i="3"/>
  <c r="M170" i="3"/>
  <c r="L170" i="3"/>
  <c r="Q169" i="3"/>
  <c r="P169" i="3"/>
  <c r="O169" i="3"/>
  <c r="N169" i="3"/>
  <c r="M169" i="3"/>
  <c r="L169" i="3"/>
  <c r="Q168" i="3"/>
  <c r="P168" i="3"/>
  <c r="O168" i="3"/>
  <c r="N168" i="3"/>
  <c r="M168" i="3"/>
  <c r="L168" i="3"/>
  <c r="Q167" i="3"/>
  <c r="P167" i="3"/>
  <c r="O167" i="3"/>
  <c r="N167" i="3"/>
  <c r="M167" i="3"/>
  <c r="L167" i="3"/>
  <c r="Q166" i="3"/>
  <c r="P166" i="3"/>
  <c r="O166" i="3"/>
  <c r="N166" i="3"/>
  <c r="M166" i="3"/>
  <c r="L166" i="3"/>
  <c r="Q165" i="3"/>
  <c r="P165" i="3"/>
  <c r="O165" i="3"/>
  <c r="N165" i="3"/>
  <c r="M165" i="3"/>
  <c r="L165" i="3"/>
  <c r="Q164" i="3"/>
  <c r="P164" i="3"/>
  <c r="O164" i="3"/>
  <c r="N164" i="3"/>
  <c r="M164" i="3"/>
  <c r="L164" i="3"/>
  <c r="Q163" i="3"/>
  <c r="P163" i="3"/>
  <c r="O163" i="3"/>
  <c r="N163" i="3"/>
  <c r="M163" i="3"/>
  <c r="L163" i="3"/>
  <c r="Q162" i="3"/>
  <c r="P162" i="3"/>
  <c r="O162" i="3"/>
  <c r="N162" i="3"/>
  <c r="M162" i="3"/>
  <c r="L162" i="3"/>
  <c r="Q161" i="3"/>
  <c r="P161" i="3"/>
  <c r="O161" i="3"/>
  <c r="N161" i="3"/>
  <c r="M161" i="3"/>
  <c r="L161" i="3"/>
  <c r="Q160" i="3"/>
  <c r="P160" i="3"/>
  <c r="O160" i="3"/>
  <c r="N160" i="3"/>
  <c r="M160" i="3"/>
  <c r="L160" i="3"/>
  <c r="Q159" i="3"/>
  <c r="P159" i="3"/>
  <c r="O159" i="3"/>
  <c r="N159" i="3"/>
  <c r="M159" i="3"/>
  <c r="L159" i="3"/>
  <c r="Q158" i="3"/>
  <c r="P158" i="3"/>
  <c r="O158" i="3"/>
  <c r="N158" i="3"/>
  <c r="M158" i="3"/>
  <c r="L158" i="3"/>
  <c r="Q157" i="3"/>
  <c r="P157" i="3"/>
  <c r="O157" i="3"/>
  <c r="N157" i="3"/>
  <c r="M157" i="3"/>
  <c r="L157" i="3"/>
  <c r="Q156" i="3"/>
  <c r="P156" i="3"/>
  <c r="O156" i="3"/>
  <c r="N156" i="3"/>
  <c r="M156" i="3"/>
  <c r="L156" i="3"/>
  <c r="Q155" i="3"/>
  <c r="P155" i="3"/>
  <c r="O155" i="3"/>
  <c r="N155" i="3"/>
  <c r="M155" i="3"/>
  <c r="L155" i="3"/>
  <c r="Q154" i="3"/>
  <c r="P154" i="3"/>
  <c r="O154" i="3"/>
  <c r="N154" i="3"/>
  <c r="M154" i="3"/>
  <c r="L154" i="3"/>
  <c r="Q153" i="3"/>
  <c r="P153" i="3"/>
  <c r="O153" i="3"/>
  <c r="N153" i="3"/>
  <c r="M153" i="3"/>
  <c r="L153" i="3"/>
  <c r="Q152" i="3"/>
  <c r="P152" i="3"/>
  <c r="O152" i="3"/>
  <c r="N152" i="3"/>
  <c r="M152" i="3"/>
  <c r="L152" i="3"/>
  <c r="Q151" i="3"/>
  <c r="P151" i="3"/>
  <c r="O151" i="3"/>
  <c r="N151" i="3"/>
  <c r="M151" i="3"/>
  <c r="L151" i="3"/>
  <c r="Q150" i="3"/>
  <c r="P150" i="3"/>
  <c r="O150" i="3"/>
  <c r="N150" i="3"/>
  <c r="M150" i="3"/>
  <c r="L150" i="3"/>
  <c r="Q149" i="3"/>
  <c r="P149" i="3"/>
  <c r="O149" i="3"/>
  <c r="N149" i="3"/>
  <c r="M149" i="3"/>
  <c r="L149" i="3"/>
  <c r="Q148" i="3"/>
  <c r="P148" i="3"/>
  <c r="O148" i="3"/>
  <c r="N148" i="3"/>
  <c r="M148" i="3"/>
  <c r="L148" i="3"/>
  <c r="Q147" i="3"/>
  <c r="P147" i="3"/>
  <c r="O147" i="3"/>
  <c r="N147" i="3"/>
  <c r="M147" i="3"/>
  <c r="L147" i="3"/>
  <c r="Q146" i="3"/>
  <c r="P146" i="3"/>
  <c r="O146" i="3"/>
  <c r="N146" i="3"/>
  <c r="M146" i="3"/>
  <c r="L146" i="3"/>
  <c r="Q145" i="3"/>
  <c r="P145" i="3"/>
  <c r="O145" i="3"/>
  <c r="N145" i="3"/>
  <c r="M145" i="3"/>
  <c r="L145" i="3"/>
  <c r="Q144" i="3"/>
  <c r="P144" i="3"/>
  <c r="O144" i="3"/>
  <c r="N144" i="3"/>
  <c r="H198" i="3" s="1"/>
  <c r="M144" i="3"/>
  <c r="L144" i="3"/>
  <c r="Q143" i="3"/>
  <c r="P143" i="3"/>
  <c r="J198" i="3" s="1"/>
  <c r="O143" i="3"/>
  <c r="N143" i="3"/>
  <c r="M143" i="3"/>
  <c r="L143" i="3"/>
  <c r="AP196" i="3"/>
  <c r="AO196" i="3"/>
  <c r="AN196" i="3"/>
  <c r="AM196" i="3"/>
  <c r="AL196" i="3"/>
  <c r="AK196" i="3"/>
  <c r="AP195" i="3"/>
  <c r="AO195" i="3"/>
  <c r="AN195" i="3"/>
  <c r="AM195" i="3"/>
  <c r="AL195" i="3"/>
  <c r="AK195" i="3"/>
  <c r="AP194" i="3"/>
  <c r="AO194" i="3"/>
  <c r="AN194" i="3"/>
  <c r="AM194" i="3"/>
  <c r="AL194" i="3"/>
  <c r="AK194" i="3"/>
  <c r="AP193" i="3"/>
  <c r="AO193" i="3"/>
  <c r="AN193" i="3"/>
  <c r="AM193" i="3"/>
  <c r="AL193" i="3"/>
  <c r="AK193" i="3"/>
  <c r="AP192" i="3"/>
  <c r="AO192" i="3"/>
  <c r="AN192" i="3"/>
  <c r="AM192" i="3"/>
  <c r="AL192" i="3"/>
  <c r="AK192" i="3"/>
  <c r="AP191" i="3"/>
  <c r="AO191" i="3"/>
  <c r="AN191" i="3"/>
  <c r="AM191" i="3"/>
  <c r="AL191" i="3"/>
  <c r="AK191" i="3"/>
  <c r="AP190" i="3"/>
  <c r="AO190" i="3"/>
  <c r="AN190" i="3"/>
  <c r="AM190" i="3"/>
  <c r="AL190" i="3"/>
  <c r="AK190" i="3"/>
  <c r="AP189" i="3"/>
  <c r="AO189" i="3"/>
  <c r="AN189" i="3"/>
  <c r="AM189" i="3"/>
  <c r="AL189" i="3"/>
  <c r="AK189" i="3"/>
  <c r="AP188" i="3"/>
  <c r="AO188" i="3"/>
  <c r="AN188" i="3"/>
  <c r="AM188" i="3"/>
  <c r="AL188" i="3"/>
  <c r="AK188" i="3"/>
  <c r="AP187" i="3"/>
  <c r="AO187" i="3"/>
  <c r="AN187" i="3"/>
  <c r="AM187" i="3"/>
  <c r="AL187" i="3"/>
  <c r="AK187" i="3"/>
  <c r="AP186" i="3"/>
  <c r="AO186" i="3"/>
  <c r="AN186" i="3"/>
  <c r="AM186" i="3"/>
  <c r="AL186" i="3"/>
  <c r="AK186" i="3"/>
  <c r="AP185" i="3"/>
  <c r="AO185" i="3"/>
  <c r="AN185" i="3"/>
  <c r="AM185" i="3"/>
  <c r="AL185" i="3"/>
  <c r="AK185" i="3"/>
  <c r="AP184" i="3"/>
  <c r="AO184" i="3"/>
  <c r="AN184" i="3"/>
  <c r="AM184" i="3"/>
  <c r="AL184" i="3"/>
  <c r="AK184" i="3"/>
  <c r="AP183" i="3"/>
  <c r="AO183" i="3"/>
  <c r="AN183" i="3"/>
  <c r="AM183" i="3"/>
  <c r="AL183" i="3"/>
  <c r="AK183" i="3"/>
  <c r="AP182" i="3"/>
  <c r="AO182" i="3"/>
  <c r="AN182" i="3"/>
  <c r="AM182" i="3"/>
  <c r="AL182" i="3"/>
  <c r="AK182" i="3"/>
  <c r="AP181" i="3"/>
  <c r="AO181" i="3"/>
  <c r="AN181" i="3"/>
  <c r="AM181" i="3"/>
  <c r="AL181" i="3"/>
  <c r="AK181" i="3"/>
  <c r="AP180" i="3"/>
  <c r="AO180" i="3"/>
  <c r="AN180" i="3"/>
  <c r="AM180" i="3"/>
  <c r="AL180" i="3"/>
  <c r="AK180" i="3"/>
  <c r="AP179" i="3"/>
  <c r="AO179" i="3"/>
  <c r="AN179" i="3"/>
  <c r="AM179" i="3"/>
  <c r="AL179" i="3"/>
  <c r="AK179" i="3"/>
  <c r="AP178" i="3"/>
  <c r="AO178" i="3"/>
  <c r="AN178" i="3"/>
  <c r="AM178" i="3"/>
  <c r="AL178" i="3"/>
  <c r="AK178" i="3"/>
  <c r="AP177" i="3"/>
  <c r="AO177" i="3"/>
  <c r="AN177" i="3"/>
  <c r="AM177" i="3"/>
  <c r="AL177" i="3"/>
  <c r="AK177" i="3"/>
  <c r="AP176" i="3"/>
  <c r="AO176" i="3"/>
  <c r="AN176" i="3"/>
  <c r="AM176" i="3"/>
  <c r="AL176" i="3"/>
  <c r="AK176" i="3"/>
  <c r="AP175" i="3"/>
  <c r="AO175" i="3"/>
  <c r="AN175" i="3"/>
  <c r="AM175" i="3"/>
  <c r="AL175" i="3"/>
  <c r="AK175" i="3"/>
  <c r="AP174" i="3"/>
  <c r="AO174" i="3"/>
  <c r="AN174" i="3"/>
  <c r="AM174" i="3"/>
  <c r="AL174" i="3"/>
  <c r="AK174" i="3"/>
  <c r="AP173" i="3"/>
  <c r="AO173" i="3"/>
  <c r="AN173" i="3"/>
  <c r="AM173" i="3"/>
  <c r="AL173" i="3"/>
  <c r="AK173" i="3"/>
  <c r="AP172" i="3"/>
  <c r="AO172" i="3"/>
  <c r="AN172" i="3"/>
  <c r="AM172" i="3"/>
  <c r="AL172" i="3"/>
  <c r="AK172" i="3"/>
  <c r="AP171" i="3"/>
  <c r="AO171" i="3"/>
  <c r="AN171" i="3"/>
  <c r="AM171" i="3"/>
  <c r="AL171" i="3"/>
  <c r="AK171" i="3"/>
  <c r="AP170" i="3"/>
  <c r="AO170" i="3"/>
  <c r="AN170" i="3"/>
  <c r="AM170" i="3"/>
  <c r="AL170" i="3"/>
  <c r="AK170" i="3"/>
  <c r="AP169" i="3"/>
  <c r="AO169" i="3"/>
  <c r="AN169" i="3"/>
  <c r="AM169" i="3"/>
  <c r="AL169" i="3"/>
  <c r="AK169" i="3"/>
  <c r="AP168" i="3"/>
  <c r="AO168" i="3"/>
  <c r="AN168" i="3"/>
  <c r="AM168" i="3"/>
  <c r="AL168" i="3"/>
  <c r="AK168" i="3"/>
  <c r="AP167" i="3"/>
  <c r="AO167" i="3"/>
  <c r="AN167" i="3"/>
  <c r="AM167" i="3"/>
  <c r="AL167" i="3"/>
  <c r="AK167" i="3"/>
  <c r="AP166" i="3"/>
  <c r="AO166" i="3"/>
  <c r="AN166" i="3"/>
  <c r="AM166" i="3"/>
  <c r="AL166" i="3"/>
  <c r="AK166" i="3"/>
  <c r="AP165" i="3"/>
  <c r="AO165" i="3"/>
  <c r="AN165" i="3"/>
  <c r="AM165" i="3"/>
  <c r="AL165" i="3"/>
  <c r="AK165" i="3"/>
  <c r="AP164" i="3"/>
  <c r="AO164" i="3"/>
  <c r="AN164" i="3"/>
  <c r="AM164" i="3"/>
  <c r="AL164" i="3"/>
  <c r="AK164" i="3"/>
  <c r="AP163" i="3"/>
  <c r="AO163" i="3"/>
  <c r="AN163" i="3"/>
  <c r="AM163" i="3"/>
  <c r="AL163" i="3"/>
  <c r="AK163" i="3"/>
  <c r="AP162" i="3"/>
  <c r="AO162" i="3"/>
  <c r="AN162" i="3"/>
  <c r="AM162" i="3"/>
  <c r="AL162" i="3"/>
  <c r="AK162" i="3"/>
  <c r="AP161" i="3"/>
  <c r="AO161" i="3"/>
  <c r="AN161" i="3"/>
  <c r="AM161" i="3"/>
  <c r="AL161" i="3"/>
  <c r="AK161" i="3"/>
  <c r="AP160" i="3"/>
  <c r="AO160" i="3"/>
  <c r="AN160" i="3"/>
  <c r="AM160" i="3"/>
  <c r="AL160" i="3"/>
  <c r="AK160" i="3"/>
  <c r="AP159" i="3"/>
  <c r="AO159" i="3"/>
  <c r="AN159" i="3"/>
  <c r="AM159" i="3"/>
  <c r="AL159" i="3"/>
  <c r="AK159" i="3"/>
  <c r="AP158" i="3"/>
  <c r="AO158" i="3"/>
  <c r="AN158" i="3"/>
  <c r="AM158" i="3"/>
  <c r="AL158" i="3"/>
  <c r="AK158" i="3"/>
  <c r="AP157" i="3"/>
  <c r="AO157" i="3"/>
  <c r="AN157" i="3"/>
  <c r="AM157" i="3"/>
  <c r="AL157" i="3"/>
  <c r="AK157" i="3"/>
  <c r="AP156" i="3"/>
  <c r="AO156" i="3"/>
  <c r="AN156" i="3"/>
  <c r="AM156" i="3"/>
  <c r="AL156" i="3"/>
  <c r="AK156" i="3"/>
  <c r="AP155" i="3"/>
  <c r="AO155" i="3"/>
  <c r="AN155" i="3"/>
  <c r="AM155" i="3"/>
  <c r="AL155" i="3"/>
  <c r="AK155" i="3"/>
  <c r="AP154" i="3"/>
  <c r="AO154" i="3"/>
  <c r="AN154" i="3"/>
  <c r="AM154" i="3"/>
  <c r="AL154" i="3"/>
  <c r="AK154" i="3"/>
  <c r="AP153" i="3"/>
  <c r="AO153" i="3"/>
  <c r="AN153" i="3"/>
  <c r="AM153" i="3"/>
  <c r="AL153" i="3"/>
  <c r="AK153" i="3"/>
  <c r="AP152" i="3"/>
  <c r="AO152" i="3"/>
  <c r="AN152" i="3"/>
  <c r="AM152" i="3"/>
  <c r="AL152" i="3"/>
  <c r="AK152" i="3"/>
  <c r="AP151" i="3"/>
  <c r="AO151" i="3"/>
  <c r="AN151" i="3"/>
  <c r="AM151" i="3"/>
  <c r="AL151" i="3"/>
  <c r="AK151" i="3"/>
  <c r="AP150" i="3"/>
  <c r="AO150" i="3"/>
  <c r="AN150" i="3"/>
  <c r="AM150" i="3"/>
  <c r="AL150" i="3"/>
  <c r="AK150" i="3"/>
  <c r="AP149" i="3"/>
  <c r="AO149" i="3"/>
  <c r="AN149" i="3"/>
  <c r="AM149" i="3"/>
  <c r="AL149" i="3"/>
  <c r="AK149" i="3"/>
  <c r="AP148" i="3"/>
  <c r="AO148" i="3"/>
  <c r="AN148" i="3"/>
  <c r="AM148" i="3"/>
  <c r="AL148" i="3"/>
  <c r="AK148" i="3"/>
  <c r="AP147" i="3"/>
  <c r="AO147" i="3"/>
  <c r="AN147" i="3"/>
  <c r="AM147" i="3"/>
  <c r="AL147" i="3"/>
  <c r="AK147" i="3"/>
  <c r="AP146" i="3"/>
  <c r="AO146" i="3"/>
  <c r="AN146" i="3"/>
  <c r="AM146" i="3"/>
  <c r="AL146" i="3"/>
  <c r="AK146" i="3"/>
  <c r="AP145" i="3"/>
  <c r="AO145" i="3"/>
  <c r="AN145" i="3"/>
  <c r="AM145" i="3"/>
  <c r="AL145" i="3"/>
  <c r="AK145" i="3"/>
  <c r="AP144" i="3"/>
  <c r="AO144" i="3"/>
  <c r="AN144" i="3"/>
  <c r="AM144" i="3"/>
  <c r="AL144" i="3"/>
  <c r="AK144" i="3"/>
  <c r="AP143" i="3"/>
  <c r="AO143" i="3"/>
  <c r="AN143" i="3"/>
  <c r="AM143" i="3"/>
  <c r="AL143" i="3"/>
  <c r="AK143" i="3"/>
  <c r="AJ198" i="3" l="1"/>
  <c r="AH198" i="3"/>
  <c r="K198" i="3"/>
  <c r="AZ38" i="18"/>
  <c r="BH148" i="18"/>
  <c r="BD38" i="18"/>
  <c r="BP38" i="18" s="1"/>
  <c r="BE38" i="18"/>
  <c r="AY38" i="18"/>
  <c r="AG198" i="3"/>
  <c r="I198" i="3"/>
  <c r="BD131" i="15"/>
  <c r="BG131" i="15"/>
  <c r="AY131" i="15"/>
  <c r="BI131" i="15"/>
  <c r="BA131" i="15"/>
  <c r="BE131" i="15"/>
  <c r="BB131" i="15"/>
  <c r="BD131" i="18"/>
  <c r="BG131" i="18"/>
  <c r="BJ131" i="18"/>
  <c r="BD198" i="18"/>
  <c r="BG198" i="18"/>
  <c r="BJ198" i="18"/>
  <c r="BE38" i="19"/>
  <c r="BQ38" i="19" s="1"/>
  <c r="BD131" i="19"/>
  <c r="K198" i="19"/>
  <c r="K142" i="19" s="1" a="1"/>
  <c r="K142" i="19" s="1"/>
  <c r="BD198" i="19"/>
  <c r="BJ131" i="19"/>
  <c r="AG79" i="3" a="1"/>
  <c r="AG79" i="3" s="1"/>
  <c r="AG103" i="3" a="1"/>
  <c r="AG103" i="3" s="1"/>
  <c r="AG88" i="3" a="1"/>
  <c r="AG88" i="3" s="1"/>
  <c r="AG112" i="3" a="1"/>
  <c r="AG112" i="3" s="1"/>
  <c r="AG124" i="3" a="1"/>
  <c r="AG124" i="3" s="1"/>
  <c r="AG73" i="3" a="1"/>
  <c r="AG73" i="3" s="1"/>
  <c r="AG81" i="3" a="1"/>
  <c r="AG81" i="3" s="1"/>
  <c r="AG105" i="3" a="1"/>
  <c r="AG105" i="3" s="1"/>
  <c r="AG90" i="3" a="1"/>
  <c r="AG90" i="3" s="1"/>
  <c r="AG114" i="3" a="1"/>
  <c r="AG114" i="3" s="1"/>
  <c r="AG101" i="3" a="1"/>
  <c r="AG101" i="3" s="1"/>
  <c r="AG83" i="3" a="1"/>
  <c r="AG83" i="3" s="1"/>
  <c r="AG107" i="3" a="1"/>
  <c r="AG107" i="3" s="1"/>
  <c r="AG127" i="3" a="1"/>
  <c r="AG127" i="3" s="1"/>
  <c r="AG129" i="3" a="1"/>
  <c r="AG129" i="3" s="1"/>
  <c r="AG92" i="3" a="1"/>
  <c r="AG92" i="3" s="1"/>
  <c r="AG116" i="3" a="1"/>
  <c r="AG116" i="3" s="1"/>
  <c r="AG97" i="3" a="1"/>
  <c r="AG97" i="3" s="1"/>
  <c r="AG85" i="3" a="1"/>
  <c r="AG85" i="3" s="1"/>
  <c r="AG109" i="3" a="1"/>
  <c r="AG109" i="3" s="1"/>
  <c r="AG70" i="3" a="1"/>
  <c r="AG70" i="3" s="1"/>
  <c r="AG94" i="3" a="1"/>
  <c r="AG94" i="3" s="1"/>
  <c r="AG118" i="3" a="1"/>
  <c r="AG118" i="3" s="1"/>
  <c r="AG82" i="3" a="1"/>
  <c r="AG82" i="3" s="1"/>
  <c r="AG77" i="3" a="1"/>
  <c r="AG77" i="3" s="1"/>
  <c r="AG87" i="3" a="1"/>
  <c r="AG87" i="3" s="1"/>
  <c r="AG111" i="3" a="1"/>
  <c r="AG111" i="3" s="1"/>
  <c r="AG125" i="3" a="1"/>
  <c r="AG125" i="3" s="1"/>
  <c r="AG72" i="3" a="1"/>
  <c r="AG72" i="3" s="1"/>
  <c r="AG96" i="3" a="1"/>
  <c r="AG96" i="3" s="1"/>
  <c r="AG120" i="3" a="1"/>
  <c r="AG120" i="3" s="1"/>
  <c r="AG106" i="3" a="1"/>
  <c r="AG106" i="3" s="1"/>
  <c r="AG89" i="3" a="1"/>
  <c r="AG89" i="3" s="1"/>
  <c r="AG113" i="3" a="1"/>
  <c r="AG113" i="3" s="1"/>
  <c r="AG74" i="3" a="1"/>
  <c r="AG74" i="3" s="1"/>
  <c r="AG98" i="3" a="1"/>
  <c r="AG98" i="3" s="1"/>
  <c r="AG122" i="3" a="1"/>
  <c r="AG122" i="3" s="1"/>
  <c r="AG91" i="3" a="1"/>
  <c r="AG91" i="3" s="1"/>
  <c r="AG115" i="3" a="1"/>
  <c r="AG115" i="3" s="1"/>
  <c r="AG76" i="3" a="1"/>
  <c r="AG76" i="3" s="1"/>
  <c r="AG100" i="3" a="1"/>
  <c r="AG100" i="3" s="1"/>
  <c r="AG128" i="3" a="1"/>
  <c r="AG128" i="3" s="1"/>
  <c r="AG93" i="3" a="1"/>
  <c r="AG93" i="3" s="1"/>
  <c r="AG117" i="3" a="1"/>
  <c r="AG117" i="3" s="1"/>
  <c r="AG78" i="3" a="1"/>
  <c r="AG78" i="3" s="1"/>
  <c r="AG102" i="3" a="1"/>
  <c r="AG102" i="3" s="1"/>
  <c r="AG121" i="3" a="1"/>
  <c r="AG121" i="3" s="1"/>
  <c r="AG86" i="3" a="1"/>
  <c r="AG86" i="3" s="1"/>
  <c r="AG71" i="3" a="1"/>
  <c r="AG71" i="3" s="1"/>
  <c r="AG95" i="3" a="1"/>
  <c r="AG95" i="3" s="1"/>
  <c r="AG119" i="3" a="1"/>
  <c r="AG119" i="3" s="1"/>
  <c r="AG80" i="3" a="1"/>
  <c r="AG80" i="3" s="1"/>
  <c r="AG104" i="3" a="1"/>
  <c r="AG104" i="3" s="1"/>
  <c r="AG75" i="3" a="1"/>
  <c r="AG75" i="3" s="1"/>
  <c r="AG99" i="3" a="1"/>
  <c r="AG99" i="3" s="1"/>
  <c r="AG123" i="3" a="1"/>
  <c r="AG123" i="3" s="1"/>
  <c r="AG84" i="3" a="1"/>
  <c r="AG84" i="3" s="1"/>
  <c r="AG108" i="3" a="1"/>
  <c r="AG108" i="3" s="1"/>
  <c r="AG126" i="3" a="1"/>
  <c r="AG126" i="3" s="1"/>
  <c r="AG110" i="3" a="1"/>
  <c r="AG110" i="3" s="1"/>
  <c r="AH91" i="3" a="1"/>
  <c r="AH91" i="3" s="1"/>
  <c r="AH115" i="3" a="1"/>
  <c r="AH115" i="3" s="1"/>
  <c r="AH76" i="3" a="1"/>
  <c r="AH76" i="3" s="1"/>
  <c r="AH100" i="3" a="1"/>
  <c r="AH100" i="3" s="1"/>
  <c r="AH113" i="3" a="1"/>
  <c r="AH113" i="3" s="1"/>
  <c r="AH128" i="3" a="1"/>
  <c r="AH128" i="3" s="1"/>
  <c r="AH93" i="3" a="1"/>
  <c r="AH93" i="3" s="1"/>
  <c r="AH117" i="3" a="1"/>
  <c r="AH117" i="3" s="1"/>
  <c r="AH125" i="3" a="1"/>
  <c r="AH125" i="3" s="1"/>
  <c r="AH127" i="3" a="1"/>
  <c r="AH127" i="3" s="1"/>
  <c r="AH78" i="3" a="1"/>
  <c r="AH78" i="3" s="1"/>
  <c r="AH102" i="3" a="1"/>
  <c r="AH102" i="3" s="1"/>
  <c r="AH118" i="3" a="1"/>
  <c r="AH118" i="3" s="1"/>
  <c r="AH122" i="3" a="1"/>
  <c r="AH122" i="3" s="1"/>
  <c r="AH71" i="3" a="1"/>
  <c r="AH71" i="3" s="1"/>
  <c r="AH95" i="3" a="1"/>
  <c r="AH95" i="3" s="1"/>
  <c r="AH119" i="3" a="1"/>
  <c r="AH119" i="3" s="1"/>
  <c r="AH80" i="3" a="1"/>
  <c r="AH80" i="3" s="1"/>
  <c r="AH104" i="3" a="1"/>
  <c r="AH104" i="3" s="1"/>
  <c r="AH129" i="3" a="1"/>
  <c r="AH129" i="3" s="1"/>
  <c r="AH123" i="3" a="1"/>
  <c r="AH123" i="3" s="1"/>
  <c r="AH94" i="3" a="1"/>
  <c r="AH94" i="3" s="1"/>
  <c r="AH89" i="3" a="1"/>
  <c r="AH89" i="3" s="1"/>
  <c r="AH73" i="3" a="1"/>
  <c r="AH73" i="3" s="1"/>
  <c r="AH97" i="3" a="1"/>
  <c r="AH97" i="3" s="1"/>
  <c r="AH121" i="3" a="1"/>
  <c r="AH121" i="3" s="1"/>
  <c r="AH82" i="3" a="1"/>
  <c r="AH82" i="3" s="1"/>
  <c r="AH106" i="3" a="1"/>
  <c r="AH106" i="3" s="1"/>
  <c r="AH98" i="3" a="1"/>
  <c r="AH98" i="3" s="1"/>
  <c r="AH75" i="3" a="1"/>
  <c r="AH75" i="3" s="1"/>
  <c r="AH99" i="3" a="1"/>
  <c r="AH99" i="3" s="1"/>
  <c r="AH84" i="3" a="1"/>
  <c r="AH84" i="3" s="1"/>
  <c r="AH108" i="3" a="1"/>
  <c r="AH108" i="3" s="1"/>
  <c r="AH77" i="3" a="1"/>
  <c r="AH77" i="3" s="1"/>
  <c r="AH101" i="3" a="1"/>
  <c r="AH101" i="3" s="1"/>
  <c r="AH86" i="3" a="1"/>
  <c r="AH86" i="3" s="1"/>
  <c r="AH110" i="3" a="1"/>
  <c r="AH110" i="3" s="1"/>
  <c r="AH126" i="3" a="1"/>
  <c r="AH126" i="3" s="1"/>
  <c r="AH79" i="3" a="1"/>
  <c r="AH79" i="3" s="1"/>
  <c r="AH103" i="3" a="1"/>
  <c r="AH103" i="3" s="1"/>
  <c r="AH88" i="3" a="1"/>
  <c r="AH88" i="3" s="1"/>
  <c r="AH112" i="3" a="1"/>
  <c r="AH112" i="3" s="1"/>
  <c r="AH124" i="3" a="1"/>
  <c r="AH124" i="3" s="1"/>
  <c r="AH85" i="3" a="1"/>
  <c r="AH85" i="3" s="1"/>
  <c r="AH81" i="3" a="1"/>
  <c r="AH81" i="3" s="1"/>
  <c r="AH105" i="3" a="1"/>
  <c r="AH105" i="3" s="1"/>
  <c r="AH90" i="3" a="1"/>
  <c r="AH90" i="3" s="1"/>
  <c r="AH114" i="3" a="1"/>
  <c r="AH114" i="3" s="1"/>
  <c r="AH83" i="3" a="1"/>
  <c r="AH83" i="3" s="1"/>
  <c r="AH107" i="3" a="1"/>
  <c r="AH107" i="3" s="1"/>
  <c r="AH92" i="3" a="1"/>
  <c r="AH92" i="3" s="1"/>
  <c r="AH116" i="3" a="1"/>
  <c r="AH116" i="3" s="1"/>
  <c r="AH109" i="3" a="1"/>
  <c r="AH109" i="3" s="1"/>
  <c r="AH70" i="3" a="1"/>
  <c r="AH70" i="3" s="1"/>
  <c r="AH74" i="3" a="1"/>
  <c r="AH74" i="3" s="1"/>
  <c r="AH87" i="3" a="1"/>
  <c r="AH87" i="3" s="1"/>
  <c r="AH111" i="3" a="1"/>
  <c r="AH111" i="3" s="1"/>
  <c r="AH72" i="3" a="1"/>
  <c r="AH72" i="3" s="1"/>
  <c r="AH96" i="3" a="1"/>
  <c r="AH96" i="3" s="1"/>
  <c r="AH120" i="3" a="1"/>
  <c r="AH120" i="3" s="1"/>
  <c r="AI126" i="3" a="1"/>
  <c r="AI126" i="3" s="1"/>
  <c r="AI81" i="3" a="1"/>
  <c r="AI81" i="3" s="1"/>
  <c r="AI105" i="3" a="1"/>
  <c r="AI105" i="3" s="1"/>
  <c r="AI123" i="3" a="1"/>
  <c r="AI123" i="3" s="1"/>
  <c r="AI88" i="3" a="1"/>
  <c r="AI88" i="3" s="1"/>
  <c r="AI112" i="3" a="1"/>
  <c r="AI112" i="3" s="1"/>
  <c r="AI99" i="3" a="1"/>
  <c r="AI99" i="3" s="1"/>
  <c r="AI83" i="3" a="1"/>
  <c r="AI83" i="3" s="1"/>
  <c r="AI107" i="3" a="1"/>
  <c r="AI107" i="3" s="1"/>
  <c r="AI90" i="3" a="1"/>
  <c r="AI90" i="3" s="1"/>
  <c r="AI114" i="3" a="1"/>
  <c r="AI114" i="3" s="1"/>
  <c r="AI85" i="3" a="1"/>
  <c r="AI85" i="3" s="1"/>
  <c r="AI109" i="3" a="1"/>
  <c r="AI109" i="3" s="1"/>
  <c r="AI92" i="3" a="1"/>
  <c r="AI92" i="3" s="1"/>
  <c r="AI116" i="3" a="1"/>
  <c r="AI116" i="3" s="1"/>
  <c r="AI87" i="3" a="1"/>
  <c r="AI87" i="3" s="1"/>
  <c r="AI111" i="3" a="1"/>
  <c r="AI111" i="3" s="1"/>
  <c r="AI70" i="3" a="1"/>
  <c r="AI70" i="3" s="1"/>
  <c r="AI94" i="3" a="1"/>
  <c r="AI94" i="3" s="1"/>
  <c r="AI118" i="3" a="1"/>
  <c r="AI118" i="3" s="1"/>
  <c r="AI75" i="3" a="1"/>
  <c r="AI75" i="3" s="1"/>
  <c r="AI89" i="3" a="1"/>
  <c r="AI89" i="3" s="1"/>
  <c r="AI113" i="3" a="1"/>
  <c r="AI113" i="3" s="1"/>
  <c r="AI72" i="3" a="1"/>
  <c r="AI72" i="3" s="1"/>
  <c r="AI96" i="3" a="1"/>
  <c r="AI96" i="3" s="1"/>
  <c r="AI120" i="3" a="1"/>
  <c r="AI120" i="3" s="1"/>
  <c r="AI103" i="3" a="1"/>
  <c r="AI103" i="3" s="1"/>
  <c r="AI86" i="3" a="1"/>
  <c r="AI86" i="3" s="1"/>
  <c r="AI91" i="3" a="1"/>
  <c r="AI91" i="3" s="1"/>
  <c r="AI115" i="3" a="1"/>
  <c r="AI115" i="3" s="1"/>
  <c r="AI74" i="3" a="1"/>
  <c r="AI74" i="3" s="1"/>
  <c r="AI98" i="3" a="1"/>
  <c r="AI98" i="3" s="1"/>
  <c r="AI122" i="3" a="1"/>
  <c r="AI122" i="3" s="1"/>
  <c r="AI110" i="3" a="1"/>
  <c r="AI110" i="3" s="1"/>
  <c r="AI128" i="3" a="1"/>
  <c r="AI128" i="3" s="1"/>
  <c r="AI93" i="3" a="1"/>
  <c r="AI93" i="3" s="1"/>
  <c r="AI117" i="3" a="1"/>
  <c r="AI117" i="3" s="1"/>
  <c r="AI76" i="3" a="1"/>
  <c r="AI76" i="3" s="1"/>
  <c r="AI100" i="3" a="1"/>
  <c r="AI100" i="3" s="1"/>
  <c r="AI82" i="3" a="1"/>
  <c r="AI82" i="3" s="1"/>
  <c r="AI79" i="3" a="1"/>
  <c r="AI79" i="3" s="1"/>
  <c r="AI71" i="3" a="1"/>
  <c r="AI71" i="3" s="1"/>
  <c r="AI95" i="3" a="1"/>
  <c r="AI95" i="3" s="1"/>
  <c r="AI119" i="3" a="1"/>
  <c r="AI119" i="3" s="1"/>
  <c r="AI125" i="3" a="1"/>
  <c r="AI125" i="3" s="1"/>
  <c r="AI78" i="3" a="1"/>
  <c r="AI78" i="3" s="1"/>
  <c r="AI102" i="3" a="1"/>
  <c r="AI102" i="3" s="1"/>
  <c r="AI106" i="3" a="1"/>
  <c r="AI106" i="3" s="1"/>
  <c r="AI73" i="3" a="1"/>
  <c r="AI73" i="3" s="1"/>
  <c r="AI97" i="3" a="1"/>
  <c r="AI97" i="3" s="1"/>
  <c r="AI121" i="3" a="1"/>
  <c r="AI121" i="3" s="1"/>
  <c r="AI127" i="3" a="1"/>
  <c r="AI127" i="3" s="1"/>
  <c r="AI80" i="3" a="1"/>
  <c r="AI80" i="3" s="1"/>
  <c r="AI104" i="3" a="1"/>
  <c r="AI104" i="3" s="1"/>
  <c r="AI129" i="3" a="1"/>
  <c r="AI129" i="3" s="1"/>
  <c r="AI124" i="3" a="1"/>
  <c r="AI124" i="3" s="1"/>
  <c r="AI77" i="3" a="1"/>
  <c r="AI77" i="3" s="1"/>
  <c r="AI101" i="3" a="1"/>
  <c r="AI101" i="3" s="1"/>
  <c r="AI84" i="3" a="1"/>
  <c r="AI84" i="3" s="1"/>
  <c r="AI108" i="3" a="1"/>
  <c r="AI108" i="3" s="1"/>
  <c r="H131" i="3"/>
  <c r="AJ94" i="3" a="1"/>
  <c r="AJ94" i="3" s="1"/>
  <c r="AJ70" i="3" a="1"/>
  <c r="AJ70" i="3" s="1"/>
  <c r="AJ97" i="3" a="1"/>
  <c r="AJ97" i="3" s="1"/>
  <c r="AJ121" i="3" a="1"/>
  <c r="AJ121" i="3" s="1"/>
  <c r="AJ126" i="3" a="1"/>
  <c r="AJ126" i="3" s="1"/>
  <c r="AJ115" i="3" a="1"/>
  <c r="AJ115" i="3" s="1"/>
  <c r="AJ75" i="3" a="1"/>
  <c r="AJ75" i="3" s="1"/>
  <c r="AJ96" i="3" a="1"/>
  <c r="AJ96" i="3" s="1"/>
  <c r="AJ104" i="3" a="1"/>
  <c r="AJ104" i="3" s="1"/>
  <c r="AJ99" i="3" a="1"/>
  <c r="AJ99" i="3" s="1"/>
  <c r="AJ123" i="3" a="1"/>
  <c r="AJ123" i="3" s="1"/>
  <c r="AJ122" i="3" a="1"/>
  <c r="AJ122" i="3" s="1"/>
  <c r="AJ102" i="3" a="1"/>
  <c r="AJ102" i="3" s="1"/>
  <c r="AJ74" i="3" a="1"/>
  <c r="AJ74" i="3" s="1"/>
  <c r="AJ77" i="3" a="1"/>
  <c r="AJ77" i="3" s="1"/>
  <c r="AJ101" i="3" a="1"/>
  <c r="AJ101" i="3" s="1"/>
  <c r="AJ125" i="3" a="1"/>
  <c r="AJ125" i="3" s="1"/>
  <c r="AJ91" i="3" a="1"/>
  <c r="AJ91" i="3" s="1"/>
  <c r="AJ76" i="3" a="1"/>
  <c r="AJ76" i="3" s="1"/>
  <c r="AJ110" i="3" a="1"/>
  <c r="AJ110" i="3" s="1"/>
  <c r="AJ79" i="3" a="1"/>
  <c r="AJ79" i="3" s="1"/>
  <c r="AJ103" i="3" a="1"/>
  <c r="AJ103" i="3" s="1"/>
  <c r="AJ127" i="3" a="1"/>
  <c r="AJ127" i="3" s="1"/>
  <c r="AJ78" i="3" a="1"/>
  <c r="AJ78" i="3" s="1"/>
  <c r="AJ112" i="3" a="1"/>
  <c r="AJ112" i="3" s="1"/>
  <c r="AJ106" i="3" a="1"/>
  <c r="AJ106" i="3" s="1"/>
  <c r="AJ81" i="3" a="1"/>
  <c r="AJ81" i="3" s="1"/>
  <c r="AJ105" i="3" a="1"/>
  <c r="AJ105" i="3" s="1"/>
  <c r="AJ129" i="3" a="1"/>
  <c r="AJ129" i="3" s="1"/>
  <c r="AJ80" i="3" a="1"/>
  <c r="AJ80" i="3" s="1"/>
  <c r="AJ114" i="3" a="1"/>
  <c r="AJ114" i="3" s="1"/>
  <c r="AJ71" i="3" a="1"/>
  <c r="AJ71" i="3" s="1"/>
  <c r="AJ83" i="3" a="1"/>
  <c r="AJ83" i="3" s="1"/>
  <c r="AJ107" i="3" a="1"/>
  <c r="AJ107" i="3" s="1"/>
  <c r="AJ73" i="3" a="1"/>
  <c r="AJ73" i="3" s="1"/>
  <c r="AJ124" i="3" a="1"/>
  <c r="AJ124" i="3" s="1"/>
  <c r="AJ82" i="3" a="1"/>
  <c r="AJ82" i="3" s="1"/>
  <c r="AJ116" i="3" a="1"/>
  <c r="AJ116" i="3" s="1"/>
  <c r="AJ85" i="3" a="1"/>
  <c r="AJ85" i="3" s="1"/>
  <c r="AJ109" i="3" a="1"/>
  <c r="AJ109" i="3" s="1"/>
  <c r="AJ100" i="3" a="1"/>
  <c r="AJ100" i="3" s="1"/>
  <c r="AJ84" i="3" a="1"/>
  <c r="AJ84" i="3" s="1"/>
  <c r="AJ118" i="3" a="1"/>
  <c r="AJ118" i="3" s="1"/>
  <c r="AJ108" i="3" a="1"/>
  <c r="AJ108" i="3" s="1"/>
  <c r="AJ87" i="3" a="1"/>
  <c r="AJ87" i="3" s="1"/>
  <c r="AJ111" i="3" a="1"/>
  <c r="AJ111" i="3" s="1"/>
  <c r="AJ86" i="3" a="1"/>
  <c r="AJ86" i="3" s="1"/>
  <c r="AJ120" i="3" a="1"/>
  <c r="AJ120" i="3" s="1"/>
  <c r="AJ89" i="3" a="1"/>
  <c r="AJ89" i="3" s="1"/>
  <c r="AJ113" i="3" a="1"/>
  <c r="AJ113" i="3" s="1"/>
  <c r="AJ88" i="3" a="1"/>
  <c r="AJ88" i="3" s="1"/>
  <c r="AJ90" i="3" a="1"/>
  <c r="AJ90" i="3" s="1"/>
  <c r="AJ93" i="3" a="1"/>
  <c r="AJ93" i="3" s="1"/>
  <c r="AJ117" i="3" a="1"/>
  <c r="AJ117" i="3" s="1"/>
  <c r="AJ72" i="3" a="1"/>
  <c r="AJ72" i="3" s="1"/>
  <c r="AJ92" i="3" a="1"/>
  <c r="AJ92" i="3" s="1"/>
  <c r="AJ98" i="3" a="1"/>
  <c r="AJ98" i="3" s="1"/>
  <c r="AJ95" i="3" a="1"/>
  <c r="AJ95" i="3" s="1"/>
  <c r="AJ119" i="3" a="1"/>
  <c r="AJ119" i="3" s="1"/>
  <c r="AJ128" i="3" a="1"/>
  <c r="AJ128" i="3" s="1"/>
  <c r="AE71" i="15" a="1"/>
  <c r="AE71" i="15" s="1"/>
  <c r="AE119" i="15" a="1"/>
  <c r="AE119" i="15" s="1"/>
  <c r="AE82" i="15" a="1"/>
  <c r="AE82" i="15" s="1"/>
  <c r="AE106" i="15" a="1"/>
  <c r="AE106" i="15" s="1"/>
  <c r="AE73" i="15" a="1"/>
  <c r="AE73" i="15" s="1"/>
  <c r="AE97" i="15" a="1"/>
  <c r="AE97" i="15" s="1"/>
  <c r="AE121" i="15" a="1"/>
  <c r="AE121" i="15" s="1"/>
  <c r="AE84" i="15" a="1"/>
  <c r="AE84" i="15" s="1"/>
  <c r="AE108" i="15" a="1"/>
  <c r="AE108" i="15" s="1"/>
  <c r="AE75" i="15" a="1"/>
  <c r="AE75" i="15" s="1"/>
  <c r="AE99" i="15" a="1"/>
  <c r="AE99" i="15" s="1"/>
  <c r="AE123" i="15" a="1"/>
  <c r="AE123" i="15" s="1"/>
  <c r="AE86" i="15" a="1"/>
  <c r="AE86" i="15" s="1"/>
  <c r="AE110" i="15" a="1"/>
  <c r="AE110" i="15" s="1"/>
  <c r="AE77" i="15" a="1"/>
  <c r="AE77" i="15" s="1"/>
  <c r="AE101" i="15" a="1"/>
  <c r="AE101" i="15" s="1"/>
  <c r="AE125" i="15" a="1"/>
  <c r="AE125" i="15" s="1"/>
  <c r="AE88" i="15" a="1"/>
  <c r="AE88" i="15" s="1"/>
  <c r="AE112" i="15" a="1"/>
  <c r="AE112" i="15" s="1"/>
  <c r="AE120" i="15" a="1"/>
  <c r="AE120" i="15" s="1"/>
  <c r="AE115" i="15" a="1"/>
  <c r="AE115" i="15" s="1"/>
  <c r="AE79" i="15" a="1"/>
  <c r="AE79" i="15" s="1"/>
  <c r="AE103" i="15" a="1"/>
  <c r="AE103" i="15" s="1"/>
  <c r="AE127" i="15" a="1"/>
  <c r="AE127" i="15" s="1"/>
  <c r="AE90" i="15" a="1"/>
  <c r="AE90" i="15" s="1"/>
  <c r="AE114" i="15" a="1"/>
  <c r="AE114" i="15" s="1"/>
  <c r="AE81" i="15" a="1"/>
  <c r="AE81" i="15" s="1"/>
  <c r="AE105" i="15" a="1"/>
  <c r="AE105" i="15" s="1"/>
  <c r="AE129" i="15" a="1"/>
  <c r="AE129" i="15" s="1"/>
  <c r="AE92" i="15" a="1"/>
  <c r="AE92" i="15" s="1"/>
  <c r="AE116" i="15" a="1"/>
  <c r="AE116" i="15" s="1"/>
  <c r="AE83" i="15" a="1"/>
  <c r="AE83" i="15" s="1"/>
  <c r="AE107" i="15" a="1"/>
  <c r="AE107" i="15" s="1"/>
  <c r="AE70" i="15" a="1"/>
  <c r="AE70" i="15" s="1"/>
  <c r="AE94" i="15" a="1"/>
  <c r="AE94" i="15" s="1"/>
  <c r="AE118" i="15" a="1"/>
  <c r="AE118" i="15" s="1"/>
  <c r="AE78" i="15" a="1"/>
  <c r="AE78" i="15" s="1"/>
  <c r="AE85" i="15" a="1"/>
  <c r="AE85" i="15" s="1"/>
  <c r="AE109" i="15" a="1"/>
  <c r="AE109" i="15" s="1"/>
  <c r="AE72" i="15" a="1"/>
  <c r="AE72" i="15" s="1"/>
  <c r="AE96" i="15" a="1"/>
  <c r="AE96" i="15" s="1"/>
  <c r="AE126" i="15" a="1"/>
  <c r="AE126" i="15" s="1"/>
  <c r="AE87" i="15" a="1"/>
  <c r="AE87" i="15" s="1"/>
  <c r="AE111" i="15" a="1"/>
  <c r="AE111" i="15" s="1"/>
  <c r="AE74" i="15" a="1"/>
  <c r="AE74" i="15" s="1"/>
  <c r="AE98" i="15" a="1"/>
  <c r="AE98" i="15" s="1"/>
  <c r="AE122" i="15" a="1"/>
  <c r="AE122" i="15" s="1"/>
  <c r="AE91" i="15" a="1"/>
  <c r="AE91" i="15" s="1"/>
  <c r="AE102" i="15" a="1"/>
  <c r="AE102" i="15" s="1"/>
  <c r="AE89" i="15" a="1"/>
  <c r="AE89" i="15" s="1"/>
  <c r="AE113" i="15" a="1"/>
  <c r="AE113" i="15" s="1"/>
  <c r="AE76" i="15" a="1"/>
  <c r="AE76" i="15" s="1"/>
  <c r="AE100" i="15" a="1"/>
  <c r="AE100" i="15" s="1"/>
  <c r="AE124" i="15" a="1"/>
  <c r="AE124" i="15" s="1"/>
  <c r="AE93" i="15" a="1"/>
  <c r="AE93" i="15" s="1"/>
  <c r="AE117" i="15" a="1"/>
  <c r="AE117" i="15" s="1"/>
  <c r="AE80" i="15" a="1"/>
  <c r="AE80" i="15" s="1"/>
  <c r="AE104" i="15" a="1"/>
  <c r="AE104" i="15" s="1"/>
  <c r="AE128" i="15" a="1"/>
  <c r="AE128" i="15" s="1"/>
  <c r="AE95" i="15" a="1"/>
  <c r="AE95" i="15" s="1"/>
  <c r="AG70" i="15" a="1"/>
  <c r="AG70" i="15" s="1"/>
  <c r="AG94" i="15" a="1"/>
  <c r="AG94" i="15" s="1"/>
  <c r="AG118" i="15" a="1"/>
  <c r="AG118" i="15" s="1"/>
  <c r="AG95" i="15" a="1"/>
  <c r="AG95" i="15" s="1"/>
  <c r="AG72" i="15" a="1"/>
  <c r="AG72" i="15" s="1"/>
  <c r="AG96" i="15" a="1"/>
  <c r="AG96" i="15" s="1"/>
  <c r="AG120" i="15" a="1"/>
  <c r="AG120" i="15" s="1"/>
  <c r="AG73" i="15" a="1"/>
  <c r="AG73" i="15" s="1"/>
  <c r="AG97" i="15" a="1"/>
  <c r="AG97" i="15" s="1"/>
  <c r="AG121" i="15" a="1"/>
  <c r="AG121" i="15" s="1"/>
  <c r="AG91" i="15" a="1"/>
  <c r="AG91" i="15" s="1"/>
  <c r="AG74" i="15" a="1"/>
  <c r="AG74" i="15" s="1"/>
  <c r="AG98" i="15" a="1"/>
  <c r="AG98" i="15" s="1"/>
  <c r="AG122" i="15" a="1"/>
  <c r="AG122" i="15" s="1"/>
  <c r="AG75" i="15" a="1"/>
  <c r="AG75" i="15" s="1"/>
  <c r="AG99" i="15" a="1"/>
  <c r="AG99" i="15" s="1"/>
  <c r="AG123" i="15" a="1"/>
  <c r="AG123" i="15" s="1"/>
  <c r="AG76" i="15" a="1"/>
  <c r="AG76" i="15" s="1"/>
  <c r="AG100" i="15" a="1"/>
  <c r="AG100" i="15" s="1"/>
  <c r="AG124" i="15" a="1"/>
  <c r="AG124" i="15" s="1"/>
  <c r="AG77" i="15" a="1"/>
  <c r="AG77" i="15" s="1"/>
  <c r="AG101" i="15" a="1"/>
  <c r="AG101" i="15" s="1"/>
  <c r="AG125" i="15" a="1"/>
  <c r="AG125" i="15" s="1"/>
  <c r="AG78" i="15" a="1"/>
  <c r="AG78" i="15" s="1"/>
  <c r="AG102" i="15" a="1"/>
  <c r="AG102" i="15" s="1"/>
  <c r="AG126" i="15" a="1"/>
  <c r="AG126" i="15" s="1"/>
  <c r="AG79" i="15" a="1"/>
  <c r="AG79" i="15" s="1"/>
  <c r="AG103" i="15" a="1"/>
  <c r="AG103" i="15" s="1"/>
  <c r="AG127" i="15" a="1"/>
  <c r="AG127" i="15" s="1"/>
  <c r="AG114" i="15" a="1"/>
  <c r="AG114" i="15" s="1"/>
  <c r="AG80" i="15" a="1"/>
  <c r="AG80" i="15" s="1"/>
  <c r="AG104" i="15" a="1"/>
  <c r="AG104" i="15" s="1"/>
  <c r="AG128" i="15" a="1"/>
  <c r="AG128" i="15" s="1"/>
  <c r="AG81" i="15" a="1"/>
  <c r="AG81" i="15" s="1"/>
  <c r="AG105" i="15" a="1"/>
  <c r="AG105" i="15" s="1"/>
  <c r="AG129" i="15" a="1"/>
  <c r="AG129" i="15" s="1"/>
  <c r="AG90" i="15" a="1"/>
  <c r="AG90" i="15" s="1"/>
  <c r="AG82" i="15" a="1"/>
  <c r="AG82" i="15" s="1"/>
  <c r="AG106" i="15" a="1"/>
  <c r="AG106" i="15" s="1"/>
  <c r="AG83" i="15" a="1"/>
  <c r="AG83" i="15" s="1"/>
  <c r="AG107" i="15" a="1"/>
  <c r="AG107" i="15" s="1"/>
  <c r="AG84" i="15" a="1"/>
  <c r="AG84" i="15" s="1"/>
  <c r="AG108" i="15" a="1"/>
  <c r="AG108" i="15" s="1"/>
  <c r="AG85" i="15" a="1"/>
  <c r="AG85" i="15" s="1"/>
  <c r="AG109" i="15" a="1"/>
  <c r="AG109" i="15" s="1"/>
  <c r="AG115" i="15" a="1"/>
  <c r="AG115" i="15" s="1"/>
  <c r="AG86" i="15" a="1"/>
  <c r="AG86" i="15" s="1"/>
  <c r="AG110" i="15" a="1"/>
  <c r="AG110" i="15" s="1"/>
  <c r="AG87" i="15" a="1"/>
  <c r="AG87" i="15" s="1"/>
  <c r="AG111" i="15" a="1"/>
  <c r="AG111" i="15" s="1"/>
  <c r="AG88" i="15" a="1"/>
  <c r="AG88" i="15" s="1"/>
  <c r="AG112" i="15" a="1"/>
  <c r="AG112" i="15" s="1"/>
  <c r="AG89" i="15" a="1"/>
  <c r="AG89" i="15" s="1"/>
  <c r="AG113" i="15" a="1"/>
  <c r="AG113" i="15" s="1"/>
  <c r="AG92" i="15" a="1"/>
  <c r="AG92" i="15" s="1"/>
  <c r="AG116" i="15" a="1"/>
  <c r="AG116" i="15" s="1"/>
  <c r="AG93" i="15" a="1"/>
  <c r="AG93" i="15" s="1"/>
  <c r="AG117" i="15" a="1"/>
  <c r="AG117" i="15" s="1"/>
  <c r="AG71" i="15" a="1"/>
  <c r="AG71" i="15" s="1"/>
  <c r="AG119" i="15" a="1"/>
  <c r="AG119" i="15" s="1"/>
  <c r="AI70" i="15" a="1"/>
  <c r="AI70" i="15" s="1"/>
  <c r="AI94" i="15" a="1"/>
  <c r="AI94" i="15" s="1"/>
  <c r="AI118" i="15" a="1"/>
  <c r="AI118" i="15" s="1"/>
  <c r="AI71" i="15" a="1"/>
  <c r="AI71" i="15" s="1"/>
  <c r="AI72" i="15" a="1"/>
  <c r="AI72" i="15" s="1"/>
  <c r="AI96" i="15" a="1"/>
  <c r="AI96" i="15" s="1"/>
  <c r="AI120" i="15" a="1"/>
  <c r="AI120" i="15" s="1"/>
  <c r="AI73" i="15" a="1"/>
  <c r="AI73" i="15" s="1"/>
  <c r="AI97" i="15" a="1"/>
  <c r="AI97" i="15" s="1"/>
  <c r="AI121" i="15" a="1"/>
  <c r="AI121" i="15" s="1"/>
  <c r="AI74" i="15" a="1"/>
  <c r="AI74" i="15" s="1"/>
  <c r="AI98" i="15" a="1"/>
  <c r="AI98" i="15" s="1"/>
  <c r="AI122" i="15" a="1"/>
  <c r="AI122" i="15" s="1"/>
  <c r="AI75" i="15" a="1"/>
  <c r="AI75" i="15" s="1"/>
  <c r="AI99" i="15" a="1"/>
  <c r="AI99" i="15" s="1"/>
  <c r="AI123" i="15" a="1"/>
  <c r="AI123" i="15" s="1"/>
  <c r="AI76" i="15" a="1"/>
  <c r="AI76" i="15" s="1"/>
  <c r="AI100" i="15" a="1"/>
  <c r="AI100" i="15" s="1"/>
  <c r="AI124" i="15" a="1"/>
  <c r="AI124" i="15" s="1"/>
  <c r="AI77" i="15" a="1"/>
  <c r="AI77" i="15" s="1"/>
  <c r="AI101" i="15" a="1"/>
  <c r="AI101" i="15" s="1"/>
  <c r="AI125" i="15" a="1"/>
  <c r="AI125" i="15" s="1"/>
  <c r="AI91" i="15" a="1"/>
  <c r="AI91" i="15" s="1"/>
  <c r="AI78" i="15" a="1"/>
  <c r="AI78" i="15" s="1"/>
  <c r="AI102" i="15" a="1"/>
  <c r="AI102" i="15" s="1"/>
  <c r="AI126" i="15" a="1"/>
  <c r="AI126" i="15" s="1"/>
  <c r="AI79" i="15" a="1"/>
  <c r="AI79" i="15" s="1"/>
  <c r="AI103" i="15" a="1"/>
  <c r="AI103" i="15" s="1"/>
  <c r="AI127" i="15" a="1"/>
  <c r="AI127" i="15" s="1"/>
  <c r="AI90" i="15" a="1"/>
  <c r="AI90" i="15" s="1"/>
  <c r="AI115" i="15" a="1"/>
  <c r="AI115" i="15" s="1"/>
  <c r="AI80" i="15" a="1"/>
  <c r="AI80" i="15" s="1"/>
  <c r="AI104" i="15" a="1"/>
  <c r="AI104" i="15" s="1"/>
  <c r="AI128" i="15" a="1"/>
  <c r="AI128" i="15" s="1"/>
  <c r="AI81" i="15" a="1"/>
  <c r="AI81" i="15" s="1"/>
  <c r="AI105" i="15" a="1"/>
  <c r="AI105" i="15" s="1"/>
  <c r="AI129" i="15" a="1"/>
  <c r="AI129" i="15" s="1"/>
  <c r="AI82" i="15" a="1"/>
  <c r="AI82" i="15" s="1"/>
  <c r="AI106" i="15" a="1"/>
  <c r="AI106" i="15" s="1"/>
  <c r="AI83" i="15" a="1"/>
  <c r="AI83" i="15" s="1"/>
  <c r="AI107" i="15" a="1"/>
  <c r="AI107" i="15" s="1"/>
  <c r="AI84" i="15" a="1"/>
  <c r="AI84" i="15" s="1"/>
  <c r="AI108" i="15" a="1"/>
  <c r="AI108" i="15" s="1"/>
  <c r="AI85" i="15" a="1"/>
  <c r="AI85" i="15" s="1"/>
  <c r="AI109" i="15" a="1"/>
  <c r="AI109" i="15" s="1"/>
  <c r="AI86" i="15" a="1"/>
  <c r="AI86" i="15" s="1"/>
  <c r="AI110" i="15" a="1"/>
  <c r="AI110" i="15" s="1"/>
  <c r="AI87" i="15" a="1"/>
  <c r="AI87" i="15" s="1"/>
  <c r="AI111" i="15" a="1"/>
  <c r="AI111" i="15" s="1"/>
  <c r="AI88" i="15" a="1"/>
  <c r="AI88" i="15" s="1"/>
  <c r="AI112" i="15" a="1"/>
  <c r="AI112" i="15" s="1"/>
  <c r="AI89" i="15" a="1"/>
  <c r="AI89" i="15" s="1"/>
  <c r="AI113" i="15" a="1"/>
  <c r="AI113" i="15" s="1"/>
  <c r="AI114" i="15" a="1"/>
  <c r="AI114" i="15" s="1"/>
  <c r="AI92" i="15" a="1"/>
  <c r="AI92" i="15" s="1"/>
  <c r="AI116" i="15" a="1"/>
  <c r="AI116" i="15" s="1"/>
  <c r="AI93" i="15" a="1"/>
  <c r="AI93" i="15" s="1"/>
  <c r="AI117" i="15" a="1"/>
  <c r="AI117" i="15" s="1"/>
  <c r="AI95" i="15" a="1"/>
  <c r="AI95" i="15" s="1"/>
  <c r="AI119" i="15" a="1"/>
  <c r="AI119" i="15" s="1"/>
  <c r="AY82" i="18"/>
  <c r="AZ82" i="18"/>
  <c r="BA82" i="18"/>
  <c r="BB82" i="18"/>
  <c r="BC82" i="18"/>
  <c r="BD82" i="18"/>
  <c r="BP82" i="18" s="1"/>
  <c r="BE82" i="18"/>
  <c r="BF82" i="18"/>
  <c r="BH82" i="18"/>
  <c r="BI82" i="18"/>
  <c r="AJ65" i="19"/>
  <c r="K131" i="19"/>
  <c r="K99" i="19" s="1" a="1"/>
  <c r="K99" i="19" s="1"/>
  <c r="BZ36" i="19"/>
  <c r="BZ64" i="19"/>
  <c r="BD65" i="19"/>
  <c r="BP65" i="19" s="1"/>
  <c r="BE65" i="19"/>
  <c r="BJ65" i="19"/>
  <c r="BY43" i="19"/>
  <c r="BY64" i="19"/>
  <c r="AF131" i="19"/>
  <c r="K98" i="19" a="1"/>
  <c r="K98" i="19" s="1"/>
  <c r="K107" i="19" a="1"/>
  <c r="K107" i="19" s="1"/>
  <c r="AJ140" i="19" a="1"/>
  <c r="AJ140" i="19" s="1"/>
  <c r="AJ147" i="19" a="1"/>
  <c r="AJ147" i="19" s="1"/>
  <c r="AJ149" i="19" a="1"/>
  <c r="AJ149" i="19" s="1"/>
  <c r="AJ167" i="19" a="1"/>
  <c r="AJ167" i="19" s="1"/>
  <c r="AJ174" i="19" a="1"/>
  <c r="AJ174" i="19" s="1"/>
  <c r="AJ179" i="19" a="1"/>
  <c r="AJ179" i="19" s="1"/>
  <c r="AJ193" i="19" a="1"/>
  <c r="AJ193" i="19" s="1"/>
  <c r="K73" i="19" a="1"/>
  <c r="K73" i="19" s="1"/>
  <c r="AG131" i="19"/>
  <c r="K74" i="19" a="1"/>
  <c r="K74" i="19" s="1"/>
  <c r="K82" i="19" a="1"/>
  <c r="K82" i="19" s="1"/>
  <c r="K114" i="19" a="1"/>
  <c r="K114" i="19" s="1"/>
  <c r="K127" i="19" a="1"/>
  <c r="K127" i="19" s="1"/>
  <c r="AJ137" i="19" a="1"/>
  <c r="AJ137" i="19" s="1"/>
  <c r="AJ142" i="19" a="1"/>
  <c r="AJ142" i="19" s="1"/>
  <c r="AJ151" i="19" a="1"/>
  <c r="AJ151" i="19" s="1"/>
  <c r="AJ156" i="19" a="1"/>
  <c r="AJ156" i="19" s="1"/>
  <c r="AJ188" i="19" a="1"/>
  <c r="AJ188" i="19" s="1"/>
  <c r="I198" i="19"/>
  <c r="I155" i="19" s="1" a="1"/>
  <c r="I155" i="19" s="1"/>
  <c r="AJ145" i="19" a="1"/>
  <c r="AJ145" i="19" s="1"/>
  <c r="K126" i="19" a="1"/>
  <c r="K126" i="19" s="1"/>
  <c r="AJ163" i="19" a="1"/>
  <c r="AJ163" i="19" s="1"/>
  <c r="AH131" i="19"/>
  <c r="K108" i="19" a="1"/>
  <c r="K108" i="19" s="1"/>
  <c r="AJ169" i="19" a="1"/>
  <c r="AJ169" i="19" s="1"/>
  <c r="AJ171" i="19" a="1"/>
  <c r="AJ171" i="19" s="1"/>
  <c r="AJ176" i="19" a="1"/>
  <c r="AJ176" i="19" s="1"/>
  <c r="AJ181" i="19" a="1"/>
  <c r="AJ181" i="19" s="1"/>
  <c r="AJ195" i="19" a="1"/>
  <c r="AJ195" i="19" s="1"/>
  <c r="J198" i="19"/>
  <c r="J158" i="19" s="1" a="1"/>
  <c r="J158" i="19" s="1"/>
  <c r="AE131" i="19"/>
  <c r="BE131" i="19" s="1"/>
  <c r="K80" i="19" a="1"/>
  <c r="K80" i="19" s="1"/>
  <c r="AJ186" i="19" a="1"/>
  <c r="AJ186" i="19" s="1"/>
  <c r="AI131" i="19"/>
  <c r="K83" i="19" a="1"/>
  <c r="K83" i="19" s="1"/>
  <c r="K90" i="19" a="1"/>
  <c r="K90" i="19" s="1"/>
  <c r="K122" i="19" a="1"/>
  <c r="K122" i="19" s="1"/>
  <c r="AJ144" i="19" a="1"/>
  <c r="AJ144" i="19" s="1"/>
  <c r="AJ153" i="19" a="1"/>
  <c r="AJ153" i="19" s="1"/>
  <c r="AJ190" i="19" a="1"/>
  <c r="AJ190" i="19" s="1"/>
  <c r="AJ172" i="19" a="1"/>
  <c r="AJ172" i="19" s="1"/>
  <c r="AJ177" i="19" a="1"/>
  <c r="AJ177" i="19" s="1"/>
  <c r="AJ32" i="19" a="1"/>
  <c r="AJ32" i="19" s="1"/>
  <c r="K65" i="19"/>
  <c r="K56" i="19" s="1" a="1"/>
  <c r="K56" i="19" s="1"/>
  <c r="K91" i="19" a="1"/>
  <c r="K91" i="19" s="1"/>
  <c r="K101" i="19" a="1"/>
  <c r="K101" i="19" s="1"/>
  <c r="AJ139" i="19" a="1"/>
  <c r="AJ139" i="19" s="1"/>
  <c r="AJ158" i="19" a="1"/>
  <c r="AJ158" i="19" s="1"/>
  <c r="AJ160" i="19" a="1"/>
  <c r="AJ160" i="19" s="1"/>
  <c r="AJ166" i="19" a="1"/>
  <c r="AJ166" i="19" s="1"/>
  <c r="AJ183" i="19" a="1"/>
  <c r="AJ183" i="19" s="1"/>
  <c r="AJ185" i="19" a="1"/>
  <c r="AJ185" i="19" s="1"/>
  <c r="K138" i="19" a="1"/>
  <c r="K138" i="19" s="1"/>
  <c r="K140" i="19" a="1"/>
  <c r="K140" i="19" s="1"/>
  <c r="J140" i="19" a="1"/>
  <c r="J140" i="19" s="1"/>
  <c r="K144" i="19" a="1"/>
  <c r="K144" i="19" s="1"/>
  <c r="K146" i="19" a="1"/>
  <c r="K146" i="19" s="1"/>
  <c r="K150" i="19" a="1"/>
  <c r="K150" i="19" s="1"/>
  <c r="K152" i="19" a="1"/>
  <c r="K152" i="19" s="1"/>
  <c r="K156" i="19" a="1"/>
  <c r="K156" i="19" s="1"/>
  <c r="K158" i="19" a="1"/>
  <c r="K158" i="19" s="1"/>
  <c r="K160" i="19" a="1"/>
  <c r="K160" i="19" s="1"/>
  <c r="K162" i="19" a="1"/>
  <c r="K162" i="19" s="1"/>
  <c r="K164" i="19" a="1"/>
  <c r="K164" i="19" s="1"/>
  <c r="K166" i="19" a="1"/>
  <c r="K166" i="19" s="1"/>
  <c r="K168" i="19" a="1"/>
  <c r="K168" i="19" s="1"/>
  <c r="I170" i="19" a="1"/>
  <c r="I170" i="19" s="1"/>
  <c r="K172" i="19" a="1"/>
  <c r="K172" i="19" s="1"/>
  <c r="K174" i="19" a="1"/>
  <c r="K174" i="19" s="1"/>
  <c r="I174" i="19" a="1"/>
  <c r="I174" i="19" s="1"/>
  <c r="K178" i="19" a="1"/>
  <c r="K178" i="19" s="1"/>
  <c r="K180" i="19" a="1"/>
  <c r="K180" i="19" s="1"/>
  <c r="K184" i="19" a="1"/>
  <c r="K184" i="19" s="1"/>
  <c r="K186" i="19" a="1"/>
  <c r="K186" i="19" s="1"/>
  <c r="K188" i="19" a="1"/>
  <c r="K188" i="19" s="1"/>
  <c r="K192" i="19" a="1"/>
  <c r="K192" i="19" s="1"/>
  <c r="K194" i="19" a="1"/>
  <c r="K194" i="19" s="1"/>
  <c r="K85" i="19" a="1"/>
  <c r="K85" i="19" s="1"/>
  <c r="K116" i="19" a="1"/>
  <c r="K116" i="19" s="1"/>
  <c r="K123" i="19" a="1"/>
  <c r="K123" i="19" s="1"/>
  <c r="AJ146" i="19" a="1"/>
  <c r="AJ146" i="19" s="1"/>
  <c r="AJ155" i="19" a="1"/>
  <c r="AJ155" i="19" s="1"/>
  <c r="AJ173" i="19" a="1"/>
  <c r="AJ173" i="19" s="1"/>
  <c r="AJ178" i="19" a="1"/>
  <c r="AJ178" i="19" s="1"/>
  <c r="AJ192" i="19" a="1"/>
  <c r="AJ192" i="19" s="1"/>
  <c r="AJ165" i="19" a="1"/>
  <c r="AJ165" i="19" s="1"/>
  <c r="K93" i="19" a="1"/>
  <c r="K93" i="19" s="1"/>
  <c r="K103" i="19" a="1"/>
  <c r="K103" i="19" s="1"/>
  <c r="AG198" i="19"/>
  <c r="AJ162" i="19" a="1"/>
  <c r="AJ162" i="19" s="1"/>
  <c r="AJ164" i="19" a="1"/>
  <c r="AJ164" i="19" s="1"/>
  <c r="AJ187" i="19" a="1"/>
  <c r="AJ187" i="19" s="1"/>
  <c r="AJ154" i="19" a="1"/>
  <c r="AJ154" i="19" s="1"/>
  <c r="AJ161" i="19" a="1"/>
  <c r="AJ161" i="19" s="1"/>
  <c r="K78" i="19" a="1"/>
  <c r="K78" i="19" s="1"/>
  <c r="K111" i="19" a="1"/>
  <c r="K111" i="19" s="1"/>
  <c r="K118" i="19" a="1"/>
  <c r="K118" i="19" s="1"/>
  <c r="K124" i="19" a="1"/>
  <c r="K124" i="19" s="1"/>
  <c r="AJ141" i="19" a="1"/>
  <c r="AJ141" i="19" s="1"/>
  <c r="AJ148" i="19" a="1"/>
  <c r="AJ148" i="19" s="1"/>
  <c r="AJ150" i="19" a="1"/>
  <c r="AJ150" i="19" s="1"/>
  <c r="AJ168" i="19" a="1"/>
  <c r="AJ168" i="19" s="1"/>
  <c r="AJ170" i="19" a="1"/>
  <c r="AJ170" i="19" s="1"/>
  <c r="AJ175" i="19" a="1"/>
  <c r="AJ175" i="19" s="1"/>
  <c r="AJ180" i="19" a="1"/>
  <c r="AJ180" i="19" s="1"/>
  <c r="AG180" i="19" a="1"/>
  <c r="AG180" i="19" s="1"/>
  <c r="AJ194" i="19" a="1"/>
  <c r="AJ194" i="19" s="1"/>
  <c r="K95" i="19" a="1"/>
  <c r="K95" i="19" s="1"/>
  <c r="BD31" i="19"/>
  <c r="BP31" i="19" s="1"/>
  <c r="K15" i="19" a="1"/>
  <c r="K15" i="19" s="1"/>
  <c r="K104" i="19" a="1"/>
  <c r="K104" i="19" s="1"/>
  <c r="K105" i="19" a="1"/>
  <c r="K105" i="19" s="1"/>
  <c r="AJ143" i="19" a="1"/>
  <c r="AJ143" i="19" s="1"/>
  <c r="AJ152" i="19" a="1"/>
  <c r="AJ152" i="19" s="1"/>
  <c r="AJ157" i="19" a="1"/>
  <c r="AJ157" i="19" s="1"/>
  <c r="AJ189" i="19" a="1"/>
  <c r="AJ189" i="19" s="1"/>
  <c r="K106" i="19" a="1"/>
  <c r="K106" i="19" s="1"/>
  <c r="AJ191" i="19" a="1"/>
  <c r="AJ191" i="19" s="1"/>
  <c r="K113" i="19" a="1"/>
  <c r="K113" i="19" s="1"/>
  <c r="K72" i="19" a="1"/>
  <c r="K72" i="19" s="1"/>
  <c r="K79" i="19" a="1"/>
  <c r="K79" i="19" s="1"/>
  <c r="K87" i="19" a="1"/>
  <c r="K87" i="19" s="1"/>
  <c r="K112" i="19" a="1"/>
  <c r="K112" i="19" s="1"/>
  <c r="K125" i="19" a="1"/>
  <c r="K125" i="19" s="1"/>
  <c r="AJ138" i="19" a="1"/>
  <c r="AJ138" i="19" s="1"/>
  <c r="AG138" i="19" a="1"/>
  <c r="AG138" i="19" s="1"/>
  <c r="AJ159" i="19" a="1"/>
  <c r="AJ159" i="19" s="1"/>
  <c r="AJ182" i="19" a="1"/>
  <c r="AJ182" i="19" s="1"/>
  <c r="AG182" i="19" a="1"/>
  <c r="AG182" i="19" s="1"/>
  <c r="AJ184" i="19" a="1"/>
  <c r="AJ184" i="19" s="1"/>
  <c r="AJ196" i="19" a="1"/>
  <c r="AJ196" i="19" s="1"/>
  <c r="K137" i="19" a="1"/>
  <c r="K137" i="19" s="1"/>
  <c r="K139" i="19" a="1"/>
  <c r="K139" i="19" s="1"/>
  <c r="K141" i="19" a="1"/>
  <c r="K141" i="19" s="1"/>
  <c r="K143" i="19" a="1"/>
  <c r="K143" i="19" s="1"/>
  <c r="K145" i="19" a="1"/>
  <c r="K145" i="19" s="1"/>
  <c r="J145" i="19" a="1"/>
  <c r="J145" i="19" s="1"/>
  <c r="K147" i="19" a="1"/>
  <c r="K147" i="19" s="1"/>
  <c r="K149" i="19" a="1"/>
  <c r="K149" i="19" s="1"/>
  <c r="I151" i="19" a="1"/>
  <c r="I151" i="19" s="1"/>
  <c r="K151" i="19" a="1"/>
  <c r="K151" i="19" s="1"/>
  <c r="K153" i="19" a="1"/>
  <c r="K153" i="19" s="1"/>
  <c r="K155" i="19" a="1"/>
  <c r="K155" i="19" s="1"/>
  <c r="K157" i="19" a="1"/>
  <c r="K157" i="19" s="1"/>
  <c r="K159" i="19" a="1"/>
  <c r="K159" i="19" s="1"/>
  <c r="K161" i="19" a="1"/>
  <c r="K161" i="19" s="1"/>
  <c r="K163" i="19" a="1"/>
  <c r="K163" i="19" s="1"/>
  <c r="K165" i="19" a="1"/>
  <c r="K165" i="19" s="1"/>
  <c r="K167" i="19" a="1"/>
  <c r="K167" i="19" s="1"/>
  <c r="K169" i="19" a="1"/>
  <c r="K169" i="19" s="1"/>
  <c r="K171" i="19" a="1"/>
  <c r="K171" i="19" s="1"/>
  <c r="I171" i="19" a="1"/>
  <c r="I171" i="19" s="1"/>
  <c r="K173" i="19" a="1"/>
  <c r="K173" i="19" s="1"/>
  <c r="K175" i="19" a="1"/>
  <c r="K175" i="19" s="1"/>
  <c r="K177" i="19" a="1"/>
  <c r="K177" i="19" s="1"/>
  <c r="K179" i="19" a="1"/>
  <c r="K179" i="19" s="1"/>
  <c r="K181" i="19" a="1"/>
  <c r="K181" i="19" s="1"/>
  <c r="K183" i="19" a="1"/>
  <c r="K183" i="19" s="1"/>
  <c r="K185" i="19" a="1"/>
  <c r="K185" i="19" s="1"/>
  <c r="K187" i="19" a="1"/>
  <c r="K187" i="19" s="1"/>
  <c r="K189" i="19" a="1"/>
  <c r="K189" i="19" s="1"/>
  <c r="K191" i="19" a="1"/>
  <c r="K191" i="19" s="1"/>
  <c r="K193" i="19" a="1"/>
  <c r="K193" i="19" s="1"/>
  <c r="J193" i="19" a="1"/>
  <c r="J193" i="19" s="1"/>
  <c r="K195" i="19" a="1"/>
  <c r="K195" i="19" s="1"/>
  <c r="AG156" i="3" a="1"/>
  <c r="AG156" i="3" s="1"/>
  <c r="AG148" i="3" a="1"/>
  <c r="AG148" i="3" s="1"/>
  <c r="AG142" i="3" a="1"/>
  <c r="AG142" i="3" s="1"/>
  <c r="AG138" i="3" a="1"/>
  <c r="AG138" i="3" s="1"/>
  <c r="AG194" i="3" a="1"/>
  <c r="AG194" i="3" s="1"/>
  <c r="AG190" i="3" a="1"/>
  <c r="AG190" i="3" s="1"/>
  <c r="AG180" i="3" a="1"/>
  <c r="AG180" i="3" s="1"/>
  <c r="AG178" i="3" a="1"/>
  <c r="AG178" i="3" s="1"/>
  <c r="AG176" i="3" a="1"/>
  <c r="AG176" i="3" s="1"/>
  <c r="AG162" i="3" a="1"/>
  <c r="AG162" i="3" s="1"/>
  <c r="AG158" i="3" a="1"/>
  <c r="AG158" i="3" s="1"/>
  <c r="AG154" i="3" a="1"/>
  <c r="AG154" i="3" s="1"/>
  <c r="AG150" i="3" a="1"/>
  <c r="AG150" i="3" s="1"/>
  <c r="AG144" i="3" a="1"/>
  <c r="AG144" i="3" s="1"/>
  <c r="AG140" i="3" a="1"/>
  <c r="AG140" i="3" s="1"/>
  <c r="AG196" i="3" a="1"/>
  <c r="AG196" i="3" s="1"/>
  <c r="AG146" i="3" a="1"/>
  <c r="AG146" i="3" s="1"/>
  <c r="AG195" i="3" a="1"/>
  <c r="AG195" i="3" s="1"/>
  <c r="AG193" i="3" a="1"/>
  <c r="AG193" i="3" s="1"/>
  <c r="AG191" i="3" a="1"/>
  <c r="AG191" i="3" s="1"/>
  <c r="AG185" i="3" a="1"/>
  <c r="AG185" i="3" s="1"/>
  <c r="AG177" i="3" a="1"/>
  <c r="AG177" i="3" s="1"/>
  <c r="AG175" i="3" a="1"/>
  <c r="AG175" i="3" s="1"/>
  <c r="AG169" i="3" a="1"/>
  <c r="AG169" i="3" s="1"/>
  <c r="AG165" i="3" a="1"/>
  <c r="AG165" i="3" s="1"/>
  <c r="AG163" i="3" a="1"/>
  <c r="AG163" i="3" s="1"/>
  <c r="AG161" i="3" a="1"/>
  <c r="AG161" i="3" s="1"/>
  <c r="AG159" i="3" a="1"/>
  <c r="AG159" i="3" s="1"/>
  <c r="AG155" i="3" a="1"/>
  <c r="AG155" i="3" s="1"/>
  <c r="AG153" i="3" a="1"/>
  <c r="AG153" i="3" s="1"/>
  <c r="AG151" i="3" a="1"/>
  <c r="AG151" i="3" s="1"/>
  <c r="AG149" i="3" a="1"/>
  <c r="AG149" i="3" s="1"/>
  <c r="AG147" i="3" a="1"/>
  <c r="AG147" i="3" s="1"/>
  <c r="AG145" i="3" a="1"/>
  <c r="AG145" i="3" s="1"/>
  <c r="AG139" i="3" a="1"/>
  <c r="AG139" i="3" s="1"/>
  <c r="AG137" i="3" a="1"/>
  <c r="AG137" i="3" s="1"/>
  <c r="AG141" i="3" a="1"/>
  <c r="AG141" i="3" s="1"/>
  <c r="AJ160" i="3" a="1"/>
  <c r="AJ160" i="3" s="1"/>
  <c r="AG160" i="3" a="1"/>
  <c r="AG160" i="3" s="1"/>
  <c r="AH160" i="3" a="1"/>
  <c r="AH160" i="3" s="1"/>
  <c r="AJ164" i="3" a="1"/>
  <c r="AJ164" i="3" s="1"/>
  <c r="AG164" i="3" a="1"/>
  <c r="AG164" i="3" s="1"/>
  <c r="AH164" i="3" a="1"/>
  <c r="AH164" i="3" s="1"/>
  <c r="AJ166" i="3" a="1"/>
  <c r="AJ166" i="3" s="1"/>
  <c r="AG166" i="3" a="1"/>
  <c r="AG166" i="3" s="1"/>
  <c r="AH166" i="3" a="1"/>
  <c r="AH166" i="3" s="1"/>
  <c r="AJ168" i="3" a="1"/>
  <c r="AJ168" i="3" s="1"/>
  <c r="AG168" i="3" a="1"/>
  <c r="AG168" i="3" s="1"/>
  <c r="AH168" i="3" a="1"/>
  <c r="AH168" i="3" s="1"/>
  <c r="AJ170" i="3" a="1"/>
  <c r="AJ170" i="3" s="1"/>
  <c r="AG170" i="3" a="1"/>
  <c r="AG170" i="3" s="1"/>
  <c r="AH170" i="3" a="1"/>
  <c r="AH170" i="3" s="1"/>
  <c r="AJ172" i="3" a="1"/>
  <c r="AJ172" i="3" s="1"/>
  <c r="AG172" i="3" a="1"/>
  <c r="AG172" i="3" s="1"/>
  <c r="AH172" i="3" a="1"/>
  <c r="AH172" i="3" s="1"/>
  <c r="AJ174" i="3" a="1"/>
  <c r="AJ174" i="3" s="1"/>
  <c r="AG174" i="3" a="1"/>
  <c r="AG174" i="3" s="1"/>
  <c r="AH174" i="3" a="1"/>
  <c r="AH174" i="3" s="1"/>
  <c r="AJ182" i="3" a="1"/>
  <c r="AJ182" i="3" s="1"/>
  <c r="AG182" i="3" a="1"/>
  <c r="AG182" i="3" s="1"/>
  <c r="AH182" i="3" a="1"/>
  <c r="AH182" i="3" s="1"/>
  <c r="AJ184" i="3" a="1"/>
  <c r="AJ184" i="3" s="1"/>
  <c r="AG184" i="3" a="1"/>
  <c r="AG184" i="3" s="1"/>
  <c r="AH184" i="3" a="1"/>
  <c r="AH184" i="3" s="1"/>
  <c r="AJ192" i="3" a="1"/>
  <c r="AJ192" i="3" s="1"/>
  <c r="AG192" i="3" a="1"/>
  <c r="AG192" i="3" s="1"/>
  <c r="AH192" i="3" a="1"/>
  <c r="AH192" i="3" s="1"/>
  <c r="AJ152" i="3" a="1"/>
  <c r="AJ152" i="3" s="1"/>
  <c r="AG152" i="3" a="1"/>
  <c r="AG152" i="3" s="1"/>
  <c r="AH152" i="3" a="1"/>
  <c r="AH152" i="3" s="1"/>
  <c r="AJ186" i="3" a="1"/>
  <c r="AJ186" i="3" s="1"/>
  <c r="AG186" i="3" a="1"/>
  <c r="AG186" i="3" s="1"/>
  <c r="AH186" i="3" a="1"/>
  <c r="AH186" i="3" s="1"/>
  <c r="AH196" i="3" a="1"/>
  <c r="AH196" i="3" s="1"/>
  <c r="AH194" i="3" a="1"/>
  <c r="AH194" i="3" s="1"/>
  <c r="AH190" i="3" a="1"/>
  <c r="AH190" i="3" s="1"/>
  <c r="AH180" i="3" a="1"/>
  <c r="AH180" i="3" s="1"/>
  <c r="AH178" i="3" a="1"/>
  <c r="AH178" i="3" s="1"/>
  <c r="AH176" i="3" a="1"/>
  <c r="AH176" i="3" s="1"/>
  <c r="AH162" i="3" a="1"/>
  <c r="AH162" i="3" s="1"/>
  <c r="AH158" i="3" a="1"/>
  <c r="AH158" i="3" s="1"/>
  <c r="AH156" i="3" a="1"/>
  <c r="AH156" i="3" s="1"/>
  <c r="AH154" i="3" a="1"/>
  <c r="AH154" i="3" s="1"/>
  <c r="AH150" i="3" a="1"/>
  <c r="AH150" i="3" s="1"/>
  <c r="AH148" i="3" a="1"/>
  <c r="AH148" i="3" s="1"/>
  <c r="AH146" i="3" a="1"/>
  <c r="AH146" i="3" s="1"/>
  <c r="AH144" i="3" a="1"/>
  <c r="AH144" i="3" s="1"/>
  <c r="AH142" i="3" a="1"/>
  <c r="AH142" i="3" s="1"/>
  <c r="AH140" i="3" a="1"/>
  <c r="AH140" i="3" s="1"/>
  <c r="AH138" i="3" a="1"/>
  <c r="AH138" i="3" s="1"/>
  <c r="AH195" i="3" a="1"/>
  <c r="AH195" i="3" s="1"/>
  <c r="AH193" i="3" a="1"/>
  <c r="AH193" i="3" s="1"/>
  <c r="AH191" i="3" a="1"/>
  <c r="AH191" i="3" s="1"/>
  <c r="AH185" i="3" a="1"/>
  <c r="AH185" i="3" s="1"/>
  <c r="AH177" i="3" a="1"/>
  <c r="AH177" i="3" s="1"/>
  <c r="AH175" i="3" a="1"/>
  <c r="AH175" i="3" s="1"/>
  <c r="AH169" i="3" a="1"/>
  <c r="AH169" i="3" s="1"/>
  <c r="AH165" i="3" a="1"/>
  <c r="AH165" i="3" s="1"/>
  <c r="AH163" i="3" a="1"/>
  <c r="AH163" i="3" s="1"/>
  <c r="AH161" i="3" a="1"/>
  <c r="AH161" i="3" s="1"/>
  <c r="AH159" i="3" a="1"/>
  <c r="AH159" i="3" s="1"/>
  <c r="AH155" i="3" a="1"/>
  <c r="AH155" i="3" s="1"/>
  <c r="AH153" i="3" a="1"/>
  <c r="AH153" i="3" s="1"/>
  <c r="AH151" i="3" a="1"/>
  <c r="AH151" i="3" s="1"/>
  <c r="AH149" i="3" a="1"/>
  <c r="AH149" i="3" s="1"/>
  <c r="AH147" i="3" a="1"/>
  <c r="AH147" i="3" s="1"/>
  <c r="AH145" i="3" a="1"/>
  <c r="AH145" i="3" s="1"/>
  <c r="AH139" i="3" a="1"/>
  <c r="AH139" i="3" s="1"/>
  <c r="AH137" i="3" a="1"/>
  <c r="AH137" i="3" s="1"/>
  <c r="AH141" i="3" a="1"/>
  <c r="AH141" i="3" s="1"/>
  <c r="AJ188" i="3" a="1"/>
  <c r="AJ188" i="3" s="1"/>
  <c r="AG188" i="3" a="1"/>
  <c r="AG188" i="3" s="1"/>
  <c r="AH188" i="3" a="1"/>
  <c r="AH188" i="3" s="1"/>
  <c r="AJ179" i="3" a="1"/>
  <c r="AJ179" i="3" s="1"/>
  <c r="AH179" i="3" a="1"/>
  <c r="AH179" i="3" s="1"/>
  <c r="AG179" i="3" a="1"/>
  <c r="AG179" i="3" s="1"/>
  <c r="AJ196" i="3" a="1"/>
  <c r="AJ196" i="3" s="1"/>
  <c r="AJ194" i="3" a="1"/>
  <c r="AJ194" i="3" s="1"/>
  <c r="AJ190" i="3" a="1"/>
  <c r="AJ190" i="3" s="1"/>
  <c r="AJ180" i="3" a="1"/>
  <c r="AJ180" i="3" s="1"/>
  <c r="AJ178" i="3" a="1"/>
  <c r="AJ178" i="3" s="1"/>
  <c r="AJ176" i="3" a="1"/>
  <c r="AJ176" i="3" s="1"/>
  <c r="AJ162" i="3" a="1"/>
  <c r="AJ162" i="3" s="1"/>
  <c r="AJ158" i="3" a="1"/>
  <c r="AJ158" i="3" s="1"/>
  <c r="AJ156" i="3" a="1"/>
  <c r="AJ156" i="3" s="1"/>
  <c r="AJ154" i="3" a="1"/>
  <c r="AJ154" i="3" s="1"/>
  <c r="AJ150" i="3" a="1"/>
  <c r="AJ150" i="3" s="1"/>
  <c r="AJ148" i="3" a="1"/>
  <c r="AJ148" i="3" s="1"/>
  <c r="AJ146" i="3" a="1"/>
  <c r="AJ146" i="3" s="1"/>
  <c r="AJ144" i="3" a="1"/>
  <c r="AJ144" i="3" s="1"/>
  <c r="AJ142" i="3" a="1"/>
  <c r="AJ142" i="3" s="1"/>
  <c r="AJ140" i="3" a="1"/>
  <c r="AJ140" i="3" s="1"/>
  <c r="AJ138" i="3" a="1"/>
  <c r="AJ138" i="3" s="1"/>
  <c r="AJ195" i="3" a="1"/>
  <c r="AJ195" i="3" s="1"/>
  <c r="AJ193" i="3" a="1"/>
  <c r="AJ193" i="3" s="1"/>
  <c r="AJ191" i="3" a="1"/>
  <c r="AJ191" i="3" s="1"/>
  <c r="AJ185" i="3" a="1"/>
  <c r="AJ185" i="3" s="1"/>
  <c r="AJ177" i="3" a="1"/>
  <c r="AJ177" i="3" s="1"/>
  <c r="AJ175" i="3" a="1"/>
  <c r="AJ175" i="3" s="1"/>
  <c r="AJ169" i="3" a="1"/>
  <c r="AJ169" i="3" s="1"/>
  <c r="AJ165" i="3" a="1"/>
  <c r="AJ165" i="3" s="1"/>
  <c r="AJ163" i="3" a="1"/>
  <c r="AJ163" i="3" s="1"/>
  <c r="AJ161" i="3" a="1"/>
  <c r="AJ161" i="3" s="1"/>
  <c r="AJ159" i="3" a="1"/>
  <c r="AJ159" i="3" s="1"/>
  <c r="AJ155" i="3" a="1"/>
  <c r="AJ155" i="3" s="1"/>
  <c r="AJ153" i="3" a="1"/>
  <c r="AJ153" i="3" s="1"/>
  <c r="AJ151" i="3" a="1"/>
  <c r="AJ151" i="3" s="1"/>
  <c r="AJ149" i="3" a="1"/>
  <c r="AJ149" i="3" s="1"/>
  <c r="AJ147" i="3" a="1"/>
  <c r="AJ147" i="3" s="1"/>
  <c r="AJ145" i="3" a="1"/>
  <c r="AJ145" i="3" s="1"/>
  <c r="AJ139" i="3" a="1"/>
  <c r="AJ139" i="3" s="1"/>
  <c r="AJ137" i="3" a="1"/>
  <c r="AJ137" i="3" s="1"/>
  <c r="AJ141" i="3" a="1"/>
  <c r="AJ141" i="3" s="1"/>
  <c r="AJ157" i="3" a="1"/>
  <c r="AJ157" i="3" s="1"/>
  <c r="AH157" i="3" a="1"/>
  <c r="AH157" i="3" s="1"/>
  <c r="AG157" i="3" a="1"/>
  <c r="AG157" i="3" s="1"/>
  <c r="AJ167" i="3" a="1"/>
  <c r="AJ167" i="3" s="1"/>
  <c r="AH167" i="3" a="1"/>
  <c r="AH167" i="3" s="1"/>
  <c r="AG167" i="3" a="1"/>
  <c r="AG167" i="3" s="1"/>
  <c r="AJ171" i="3" a="1"/>
  <c r="AJ171" i="3" s="1"/>
  <c r="AH171" i="3" a="1"/>
  <c r="AH171" i="3" s="1"/>
  <c r="AG171" i="3" a="1"/>
  <c r="AG171" i="3" s="1"/>
  <c r="AJ173" i="3" a="1"/>
  <c r="AJ173" i="3" s="1"/>
  <c r="AH173" i="3" a="1"/>
  <c r="AH173" i="3" s="1"/>
  <c r="AG173" i="3" a="1"/>
  <c r="AG173" i="3" s="1"/>
  <c r="AJ181" i="3" a="1"/>
  <c r="AJ181" i="3" s="1"/>
  <c r="AH181" i="3" a="1"/>
  <c r="AH181" i="3" s="1"/>
  <c r="AG181" i="3" a="1"/>
  <c r="AG181" i="3" s="1"/>
  <c r="AJ183" i="3" a="1"/>
  <c r="AJ183" i="3" s="1"/>
  <c r="AH183" i="3" a="1"/>
  <c r="AH183" i="3" s="1"/>
  <c r="AG183" i="3" a="1"/>
  <c r="AG183" i="3" s="1"/>
  <c r="AJ187" i="3" a="1"/>
  <c r="AJ187" i="3" s="1"/>
  <c r="AH187" i="3" a="1"/>
  <c r="AH187" i="3" s="1"/>
  <c r="AG187" i="3" a="1"/>
  <c r="AG187" i="3" s="1"/>
  <c r="AJ189" i="3" a="1"/>
  <c r="AJ189" i="3" s="1"/>
  <c r="AH189" i="3" a="1"/>
  <c r="AH189" i="3" s="1"/>
  <c r="AG189" i="3" a="1"/>
  <c r="AG189" i="3" s="1"/>
  <c r="AJ143" i="3" a="1"/>
  <c r="AJ143" i="3" s="1"/>
  <c r="AH143" i="3" a="1"/>
  <c r="AH143" i="3" s="1"/>
  <c r="AG143" i="3" a="1"/>
  <c r="AG143" i="3" s="1"/>
  <c r="F104" i="15" a="1"/>
  <c r="F104" i="15" s="1"/>
  <c r="F81" i="15" a="1"/>
  <c r="F81" i="15" s="1"/>
  <c r="F79" i="15" a="1"/>
  <c r="F79" i="15" s="1"/>
  <c r="F98" i="15" a="1"/>
  <c r="F98" i="15" s="1"/>
  <c r="F96" i="15" a="1"/>
  <c r="F96" i="15" s="1"/>
  <c r="F77" i="15" a="1"/>
  <c r="F77" i="15" s="1"/>
  <c r="F75" i="15" a="1"/>
  <c r="F75" i="15" s="1"/>
  <c r="F73" i="15" a="1"/>
  <c r="F73" i="15" s="1"/>
  <c r="F111" i="15" a="1"/>
  <c r="F111" i="15" s="1"/>
  <c r="F109" i="15" a="1"/>
  <c r="F109" i="15" s="1"/>
  <c r="F94" i="15" a="1"/>
  <c r="F94" i="15" s="1"/>
  <c r="F71" i="15" a="1"/>
  <c r="F71" i="15" s="1"/>
  <c r="F127" i="15" a="1"/>
  <c r="F127" i="15" s="1"/>
  <c r="F123" i="15" a="1"/>
  <c r="F123" i="15" s="1"/>
  <c r="F128" i="15" a="1"/>
  <c r="F128" i="15" s="1"/>
  <c r="F126" i="15" a="1"/>
  <c r="F126" i="15" s="1"/>
  <c r="F124" i="15" a="1"/>
  <c r="F124" i="15" s="1"/>
  <c r="F90" i="15" a="1"/>
  <c r="F90" i="15" s="1"/>
  <c r="F88" i="15" a="1"/>
  <c r="F88" i="15" s="1"/>
  <c r="F86" i="15" a="1"/>
  <c r="F86" i="15" s="1"/>
  <c r="F84" i="15" a="1"/>
  <c r="F84" i="15" s="1"/>
  <c r="F82" i="15" a="1"/>
  <c r="F82" i="15" s="1"/>
  <c r="F105" i="15" a="1"/>
  <c r="F105" i="15" s="1"/>
  <c r="F80" i="15" a="1"/>
  <c r="F80" i="15" s="1"/>
  <c r="F103" i="15" a="1"/>
  <c r="F103" i="15" s="1"/>
  <c r="F78" i="15" a="1"/>
  <c r="F78" i="15" s="1"/>
  <c r="F95" i="15" a="1"/>
  <c r="F95" i="15" s="1"/>
  <c r="F125" i="15" a="1"/>
  <c r="F125" i="15" s="1"/>
  <c r="F106" i="15" a="1"/>
  <c r="F106" i="15" s="1"/>
  <c r="F85" i="15" a="1"/>
  <c r="F85" i="15" s="1"/>
  <c r="F72" i="15" a="1"/>
  <c r="F72" i="15" s="1"/>
  <c r="F70" i="15" a="1"/>
  <c r="F70" i="15" s="1"/>
  <c r="F89" i="15" a="1"/>
  <c r="F89" i="15" s="1"/>
  <c r="F117" i="15" a="1"/>
  <c r="F117" i="15" s="1"/>
  <c r="F110" i="15" a="1"/>
  <c r="F110" i="15" s="1"/>
  <c r="F83" i="15" a="1"/>
  <c r="F83" i="15" s="1"/>
  <c r="F91" i="15" a="1"/>
  <c r="F91" i="15" s="1"/>
  <c r="F97" i="15" a="1"/>
  <c r="F97" i="15" s="1"/>
  <c r="F101" i="15" a="1"/>
  <c r="F101" i="15" s="1"/>
  <c r="F87" i="15" a="1"/>
  <c r="F87" i="15" s="1"/>
  <c r="F108" i="15" a="1"/>
  <c r="F108" i="15" s="1"/>
  <c r="F121" i="15" a="1"/>
  <c r="F121" i="15" s="1"/>
  <c r="F99" i="15" a="1"/>
  <c r="F99" i="15" s="1"/>
  <c r="F92" i="15" a="1"/>
  <c r="F92" i="15" s="1"/>
  <c r="F112" i="15" a="1"/>
  <c r="F112" i="15" s="1"/>
  <c r="F114" i="15" a="1"/>
  <c r="F114" i="15" s="1"/>
  <c r="F115" i="15" a="1"/>
  <c r="F115" i="15" s="1"/>
  <c r="F93" i="15" a="1"/>
  <c r="F93" i="15" s="1"/>
  <c r="F76" i="15" a="1"/>
  <c r="F76" i="15" s="1"/>
  <c r="F107" i="15" a="1"/>
  <c r="F107" i="15" s="1"/>
  <c r="F118" i="15" a="1"/>
  <c r="F118" i="15" s="1"/>
  <c r="F100" i="15" a="1"/>
  <c r="F100" i="15" s="1"/>
  <c r="F120" i="15" a="1"/>
  <c r="F120" i="15" s="1"/>
  <c r="F102" i="15" a="1"/>
  <c r="F102" i="15" s="1"/>
  <c r="F119" i="15" a="1"/>
  <c r="F119" i="15" s="1"/>
  <c r="F129" i="15" a="1"/>
  <c r="F129" i="15" s="1"/>
  <c r="F122" i="15" a="1"/>
  <c r="F122" i="15" s="1"/>
  <c r="F113" i="15" a="1"/>
  <c r="F113" i="15" s="1"/>
  <c r="F74" i="15" a="1"/>
  <c r="F74" i="15" s="1"/>
  <c r="F116" i="15" a="1"/>
  <c r="F116" i="15" s="1"/>
  <c r="H75" i="15" a="1"/>
  <c r="H75" i="15" s="1"/>
  <c r="H73" i="15" a="1"/>
  <c r="H73" i="15" s="1"/>
  <c r="H111" i="15" a="1"/>
  <c r="H111" i="15" s="1"/>
  <c r="H109" i="15" a="1"/>
  <c r="H109" i="15" s="1"/>
  <c r="H71" i="15" a="1"/>
  <c r="H71" i="15" s="1"/>
  <c r="H126" i="15" a="1"/>
  <c r="H126" i="15" s="1"/>
  <c r="H124" i="15" a="1"/>
  <c r="H124" i="15" s="1"/>
  <c r="H105" i="15" a="1"/>
  <c r="H105" i="15" s="1"/>
  <c r="H88" i="15" a="1"/>
  <c r="H88" i="15" s="1"/>
  <c r="H86" i="15" a="1"/>
  <c r="H86" i="15" s="1"/>
  <c r="H84" i="15" a="1"/>
  <c r="H84" i="15" s="1"/>
  <c r="H82" i="15" a="1"/>
  <c r="H82" i="15" s="1"/>
  <c r="H100" i="15" a="1"/>
  <c r="H100" i="15" s="1"/>
  <c r="H96" i="15" a="1"/>
  <c r="H96" i="15" s="1"/>
  <c r="H77" i="15" a="1"/>
  <c r="H77" i="15" s="1"/>
  <c r="H103" i="15" a="1"/>
  <c r="H103" i="15" s="1"/>
  <c r="H80" i="15" a="1"/>
  <c r="H80" i="15" s="1"/>
  <c r="H95" i="15" a="1"/>
  <c r="H95" i="15" s="1"/>
  <c r="H78" i="15" a="1"/>
  <c r="H78" i="15" s="1"/>
  <c r="H72" i="15" a="1"/>
  <c r="H72" i="15" s="1"/>
  <c r="H70" i="15" a="1"/>
  <c r="H70" i="15" s="1"/>
  <c r="H106" i="15" a="1"/>
  <c r="H106" i="15" s="1"/>
  <c r="H104" i="15" a="1"/>
  <c r="H104" i="15" s="1"/>
  <c r="H79" i="15" a="1"/>
  <c r="H79" i="15" s="1"/>
  <c r="H117" i="15" a="1"/>
  <c r="H117" i="15" s="1"/>
  <c r="H102" i="15" a="1"/>
  <c r="H102" i="15" s="1"/>
  <c r="H98" i="15" a="1"/>
  <c r="H98" i="15" s="1"/>
  <c r="H123" i="15" a="1"/>
  <c r="H123" i="15" s="1"/>
  <c r="H81" i="15" a="1"/>
  <c r="H81" i="15" s="1"/>
  <c r="H121" i="15" a="1"/>
  <c r="H121" i="15" s="1"/>
  <c r="H93" i="15" a="1"/>
  <c r="H93" i="15" s="1"/>
  <c r="H74" i="15" a="1"/>
  <c r="H74" i="15" s="1"/>
  <c r="H89" i="15" a="1"/>
  <c r="H89" i="15" s="1"/>
  <c r="H76" i="15" a="1"/>
  <c r="H76" i="15" s="1"/>
  <c r="H116" i="15" a="1"/>
  <c r="H116" i="15" s="1"/>
  <c r="H90" i="15" a="1"/>
  <c r="H90" i="15" s="1"/>
  <c r="H87" i="15" a="1"/>
  <c r="H87" i="15" s="1"/>
  <c r="H110" i="15" a="1"/>
  <c r="H110" i="15" s="1"/>
  <c r="H129" i="15" a="1"/>
  <c r="H129" i="15" s="1"/>
  <c r="H83" i="15" a="1"/>
  <c r="H83" i="15" s="1"/>
  <c r="H128" i="15" a="1"/>
  <c r="H128" i="15" s="1"/>
  <c r="H91" i="15" a="1"/>
  <c r="H91" i="15" s="1"/>
  <c r="H108" i="15" a="1"/>
  <c r="H108" i="15" s="1"/>
  <c r="H120" i="15" a="1"/>
  <c r="H120" i="15" s="1"/>
  <c r="H112" i="15" a="1"/>
  <c r="H112" i="15" s="1"/>
  <c r="H122" i="15" a="1"/>
  <c r="H122" i="15" s="1"/>
  <c r="H114" i="15" a="1"/>
  <c r="H114" i="15" s="1"/>
  <c r="H97" i="15" a="1"/>
  <c r="H97" i="15" s="1"/>
  <c r="H119" i="15" a="1"/>
  <c r="H119" i="15" s="1"/>
  <c r="H99" i="15" a="1"/>
  <c r="H99" i="15" s="1"/>
  <c r="H118" i="15" a="1"/>
  <c r="H118" i="15" s="1"/>
  <c r="H92" i="15" a="1"/>
  <c r="H92" i="15" s="1"/>
  <c r="H94" i="15" a="1"/>
  <c r="H94" i="15" s="1"/>
  <c r="H125" i="15" a="1"/>
  <c r="H125" i="15" s="1"/>
  <c r="H101" i="15" a="1"/>
  <c r="H101" i="15" s="1"/>
  <c r="H107" i="15" a="1"/>
  <c r="H107" i="15" s="1"/>
  <c r="H115" i="15" a="1"/>
  <c r="H115" i="15" s="1"/>
  <c r="H85" i="15" a="1"/>
  <c r="H85" i="15" s="1"/>
  <c r="H127" i="15" a="1"/>
  <c r="H127" i="15" s="1"/>
  <c r="H113" i="15" a="1"/>
  <c r="H113" i="15" s="1"/>
  <c r="I111" i="15" a="1"/>
  <c r="I111" i="15" s="1"/>
  <c r="I109" i="15" a="1"/>
  <c r="I109" i="15" s="1"/>
  <c r="I71" i="15" a="1"/>
  <c r="I71" i="15" s="1"/>
  <c r="I124" i="15" a="1"/>
  <c r="I124" i="15" s="1"/>
  <c r="I105" i="15" a="1"/>
  <c r="I105" i="15" s="1"/>
  <c r="I88" i="15" a="1"/>
  <c r="I88" i="15" s="1"/>
  <c r="I86" i="15" a="1"/>
  <c r="I86" i="15" s="1"/>
  <c r="I84" i="15" a="1"/>
  <c r="I84" i="15" s="1"/>
  <c r="I82" i="15" a="1"/>
  <c r="I82" i="15" s="1"/>
  <c r="I103" i="15" a="1"/>
  <c r="I103" i="15" s="1"/>
  <c r="I80" i="15" a="1"/>
  <c r="I80" i="15" s="1"/>
  <c r="I115" i="15" a="1"/>
  <c r="I115" i="15" s="1"/>
  <c r="I73" i="15" a="1"/>
  <c r="I73" i="15" s="1"/>
  <c r="I95" i="15" a="1"/>
  <c r="I95" i="15" s="1"/>
  <c r="I78" i="15" a="1"/>
  <c r="I78" i="15" s="1"/>
  <c r="I72" i="15" a="1"/>
  <c r="I72" i="15" s="1"/>
  <c r="I70" i="15" a="1"/>
  <c r="I70" i="15" s="1"/>
  <c r="I106" i="15" a="1"/>
  <c r="I106" i="15" s="1"/>
  <c r="I123" i="15" a="1"/>
  <c r="I123" i="15" s="1"/>
  <c r="I117" i="15" a="1"/>
  <c r="I117" i="15" s="1"/>
  <c r="I102" i="15" a="1"/>
  <c r="I102" i="15" s="1"/>
  <c r="I100" i="15" a="1"/>
  <c r="I100" i="15" s="1"/>
  <c r="I96" i="15" a="1"/>
  <c r="I96" i="15" s="1"/>
  <c r="I94" i="15" a="1"/>
  <c r="I94" i="15" s="1"/>
  <c r="I75" i="15" a="1"/>
  <c r="I75" i="15" s="1"/>
  <c r="I104" i="15" a="1"/>
  <c r="I104" i="15" s="1"/>
  <c r="I81" i="15" a="1"/>
  <c r="I81" i="15" s="1"/>
  <c r="I79" i="15" a="1"/>
  <c r="I79" i="15" s="1"/>
  <c r="I98" i="15" a="1"/>
  <c r="I98" i="15" s="1"/>
  <c r="I77" i="15" a="1"/>
  <c r="I77" i="15" s="1"/>
  <c r="I74" i="15" a="1"/>
  <c r="I74" i="15" s="1"/>
  <c r="I85" i="15" a="1"/>
  <c r="I85" i="15" s="1"/>
  <c r="I119" i="15" a="1"/>
  <c r="I119" i="15" s="1"/>
  <c r="I114" i="15" a="1"/>
  <c r="I114" i="15" s="1"/>
  <c r="I76" i="15" a="1"/>
  <c r="I76" i="15" s="1"/>
  <c r="I127" i="15" a="1"/>
  <c r="I127" i="15" s="1"/>
  <c r="I122" i="15" a="1"/>
  <c r="I122" i="15" s="1"/>
  <c r="I118" i="15" a="1"/>
  <c r="I118" i="15" s="1"/>
  <c r="I128" i="15" a="1"/>
  <c r="I128" i="15" s="1"/>
  <c r="I87" i="15" a="1"/>
  <c r="I87" i="15" s="1"/>
  <c r="I121" i="15" a="1"/>
  <c r="I121" i="15" s="1"/>
  <c r="I107" i="15" a="1"/>
  <c r="I107" i="15" s="1"/>
  <c r="I126" i="15" a="1"/>
  <c r="I126" i="15" s="1"/>
  <c r="I101" i="15" a="1"/>
  <c r="I101" i="15" s="1"/>
  <c r="I83" i="15" a="1"/>
  <c r="I83" i="15" s="1"/>
  <c r="I89" i="15" a="1"/>
  <c r="I89" i="15" s="1"/>
  <c r="I125" i="15" a="1"/>
  <c r="I125" i="15" s="1"/>
  <c r="I120" i="15" a="1"/>
  <c r="I120" i="15" s="1"/>
  <c r="I97" i="15" a="1"/>
  <c r="I97" i="15" s="1"/>
  <c r="I99" i="15" a="1"/>
  <c r="I99" i="15" s="1"/>
  <c r="I93" i="15" a="1"/>
  <c r="I93" i="15" s="1"/>
  <c r="I91" i="15" a="1"/>
  <c r="I91" i="15" s="1"/>
  <c r="I116" i="15" a="1"/>
  <c r="I116" i="15" s="1"/>
  <c r="I92" i="15" a="1"/>
  <c r="I92" i="15" s="1"/>
  <c r="I90" i="15" a="1"/>
  <c r="I90" i="15" s="1"/>
  <c r="I113" i="15" a="1"/>
  <c r="I113" i="15" s="1"/>
  <c r="I108" i="15" a="1"/>
  <c r="I108" i="15" s="1"/>
  <c r="I110" i="15" a="1"/>
  <c r="I110" i="15" s="1"/>
  <c r="I129" i="15" a="1"/>
  <c r="I129" i="15" s="1"/>
  <c r="I112" i="15" a="1"/>
  <c r="I112" i="15" s="1"/>
  <c r="K124" i="15" a="1"/>
  <c r="K124" i="15" s="1"/>
  <c r="K105" i="15" a="1"/>
  <c r="K105" i="15" s="1"/>
  <c r="K88" i="15" a="1"/>
  <c r="K88" i="15" s="1"/>
  <c r="K86" i="15" a="1"/>
  <c r="K86" i="15" s="1"/>
  <c r="K84" i="15" a="1"/>
  <c r="K84" i="15" s="1"/>
  <c r="K82" i="15" a="1"/>
  <c r="K82" i="15" s="1"/>
  <c r="K103" i="15" a="1"/>
  <c r="K103" i="15" s="1"/>
  <c r="K80" i="15" a="1"/>
  <c r="K80" i="15" s="1"/>
  <c r="K78" i="15" a="1"/>
  <c r="K78" i="15" s="1"/>
  <c r="K95" i="15" a="1"/>
  <c r="K95" i="15" s="1"/>
  <c r="K72" i="15" a="1"/>
  <c r="K72" i="15" s="1"/>
  <c r="K92" i="15" a="1"/>
  <c r="K92" i="15" s="1"/>
  <c r="K70" i="15" a="1"/>
  <c r="K70" i="15" s="1"/>
  <c r="K106" i="15" a="1"/>
  <c r="K106" i="15" s="1"/>
  <c r="K123" i="15" a="1"/>
  <c r="K123" i="15" s="1"/>
  <c r="K81" i="15" a="1"/>
  <c r="K81" i="15" s="1"/>
  <c r="K104" i="15" a="1"/>
  <c r="K104" i="15" s="1"/>
  <c r="K79" i="15" a="1"/>
  <c r="K79" i="15" s="1"/>
  <c r="K98" i="15" a="1"/>
  <c r="K98" i="15" s="1"/>
  <c r="K96" i="15" a="1"/>
  <c r="K96" i="15" s="1"/>
  <c r="K77" i="15" a="1"/>
  <c r="K77" i="15" s="1"/>
  <c r="K75" i="15" a="1"/>
  <c r="K75" i="15" s="1"/>
  <c r="K128" i="15" a="1"/>
  <c r="K128" i="15" s="1"/>
  <c r="K111" i="15" a="1"/>
  <c r="K111" i="15" s="1"/>
  <c r="K109" i="15" a="1"/>
  <c r="K109" i="15" s="1"/>
  <c r="K107" i="15" a="1"/>
  <c r="K107" i="15" s="1"/>
  <c r="K73" i="15" a="1"/>
  <c r="K73" i="15" s="1"/>
  <c r="K71" i="15" a="1"/>
  <c r="K71" i="15" s="1"/>
  <c r="K76" i="15" a="1"/>
  <c r="K76" i="15" s="1"/>
  <c r="K126" i="15" a="1"/>
  <c r="K126" i="15" s="1"/>
  <c r="K119" i="15" a="1"/>
  <c r="K119" i="15" s="1"/>
  <c r="K91" i="15" a="1"/>
  <c r="K91" i="15" s="1"/>
  <c r="K129" i="15" a="1"/>
  <c r="K129" i="15" s="1"/>
  <c r="K89" i="15" a="1"/>
  <c r="K89" i="15" s="1"/>
  <c r="K100" i="15" a="1"/>
  <c r="K100" i="15" s="1"/>
  <c r="K102" i="15" a="1"/>
  <c r="K102" i="15" s="1"/>
  <c r="K83" i="15" a="1"/>
  <c r="K83" i="15" s="1"/>
  <c r="K125" i="15" a="1"/>
  <c r="K125" i="15" s="1"/>
  <c r="K87" i="15" a="1"/>
  <c r="K87" i="15" s="1"/>
  <c r="K108" i="15" a="1"/>
  <c r="K108" i="15" s="1"/>
  <c r="K110" i="15" a="1"/>
  <c r="K110" i="15" s="1"/>
  <c r="K93" i="15" a="1"/>
  <c r="K93" i="15" s="1"/>
  <c r="K112" i="15" a="1"/>
  <c r="K112" i="15" s="1"/>
  <c r="K97" i="15" a="1"/>
  <c r="K97" i="15" s="1"/>
  <c r="K127" i="15" a="1"/>
  <c r="K127" i="15" s="1"/>
  <c r="K115" i="15" a="1"/>
  <c r="K115" i="15" s="1"/>
  <c r="K114" i="15" a="1"/>
  <c r="K114" i="15" s="1"/>
  <c r="K99" i="15" a="1"/>
  <c r="K99" i="15" s="1"/>
  <c r="K113" i="15" a="1"/>
  <c r="K113" i="15" s="1"/>
  <c r="K116" i="15" a="1"/>
  <c r="K116" i="15" s="1"/>
  <c r="K101" i="15" a="1"/>
  <c r="K101" i="15" s="1"/>
  <c r="K121" i="15" a="1"/>
  <c r="K121" i="15" s="1"/>
  <c r="K74" i="15" a="1"/>
  <c r="K74" i="15" s="1"/>
  <c r="K118" i="15" a="1"/>
  <c r="K118" i="15" s="1"/>
  <c r="K85" i="15" a="1"/>
  <c r="K85" i="15" s="1"/>
  <c r="K120" i="15" a="1"/>
  <c r="K120" i="15" s="1"/>
  <c r="K90" i="15" a="1"/>
  <c r="K90" i="15" s="1"/>
  <c r="K122" i="15" a="1"/>
  <c r="K122" i="15" s="1"/>
  <c r="K94" i="15" a="1"/>
  <c r="K94" i="15" s="1"/>
  <c r="K117" i="15" a="1"/>
  <c r="K117" i="15" s="1"/>
  <c r="I93" i="3" a="1"/>
  <c r="I93" i="3" s="1"/>
  <c r="I129" i="3" a="1"/>
  <c r="I129" i="3" s="1"/>
  <c r="I124" i="3" a="1"/>
  <c r="I124" i="3" s="1"/>
  <c r="I108" i="3" a="1"/>
  <c r="I108" i="3" s="1"/>
  <c r="I102" i="3" a="1"/>
  <c r="I102" i="3" s="1"/>
  <c r="I98" i="3" a="1"/>
  <c r="I98" i="3" s="1"/>
  <c r="I96" i="3" a="1"/>
  <c r="I96" i="3" s="1"/>
  <c r="I94" i="3" a="1"/>
  <c r="I94" i="3" s="1"/>
  <c r="I92" i="3" a="1"/>
  <c r="I92" i="3" s="1"/>
  <c r="I88" i="3" a="1"/>
  <c r="I88" i="3" s="1"/>
  <c r="I86" i="3" a="1"/>
  <c r="I86" i="3" s="1"/>
  <c r="I84" i="3" a="1"/>
  <c r="I84" i="3" s="1"/>
  <c r="I82" i="3" a="1"/>
  <c r="I82" i="3" s="1"/>
  <c r="I80" i="3" a="1"/>
  <c r="I80" i="3" s="1"/>
  <c r="I78" i="3" a="1"/>
  <c r="I78" i="3" s="1"/>
  <c r="I72" i="3" a="1"/>
  <c r="I72" i="3" s="1"/>
  <c r="I70" i="3" a="1"/>
  <c r="I70" i="3" s="1"/>
  <c r="I123" i="3" a="1"/>
  <c r="I123" i="3" s="1"/>
  <c r="I128" i="3" a="1"/>
  <c r="I128" i="3" s="1"/>
  <c r="I111" i="3" a="1"/>
  <c r="I111" i="3" s="1"/>
  <c r="I95" i="3" a="1"/>
  <c r="I95" i="3" s="1"/>
  <c r="I91" i="3" a="1"/>
  <c r="I91" i="3" s="1"/>
  <c r="I89" i="3" a="1"/>
  <c r="I89" i="3" s="1"/>
  <c r="I87" i="3" a="1"/>
  <c r="I87" i="3" s="1"/>
  <c r="I83" i="3" a="1"/>
  <c r="I83" i="3" s="1"/>
  <c r="I81" i="3" a="1"/>
  <c r="I81" i="3" s="1"/>
  <c r="I77" i="3" a="1"/>
  <c r="I77" i="3" s="1"/>
  <c r="I75" i="3" a="1"/>
  <c r="I75" i="3" s="1"/>
  <c r="I73" i="3" a="1"/>
  <c r="I73" i="3" s="1"/>
  <c r="I71" i="3" a="1"/>
  <c r="I71" i="3" s="1"/>
  <c r="I74" i="3" a="1"/>
  <c r="I74" i="3" s="1"/>
  <c r="I79" i="3" a="1"/>
  <c r="I79" i="3" s="1"/>
  <c r="I97" i="3" a="1"/>
  <c r="I97" i="3" s="1"/>
  <c r="I113" i="3" a="1"/>
  <c r="I113" i="3" s="1"/>
  <c r="I76" i="3" a="1"/>
  <c r="I76" i="3" s="1"/>
  <c r="I90" i="3" a="1"/>
  <c r="I90" i="3" s="1"/>
  <c r="I104" i="3" a="1"/>
  <c r="I104" i="3" s="1"/>
  <c r="I106" i="3" a="1"/>
  <c r="I106" i="3" s="1"/>
  <c r="I112" i="3" a="1"/>
  <c r="I112" i="3" s="1"/>
  <c r="I114" i="3" a="1"/>
  <c r="I114" i="3" s="1"/>
  <c r="I116" i="3" a="1"/>
  <c r="I116" i="3" s="1"/>
  <c r="I120" i="3" a="1"/>
  <c r="I120" i="3" s="1"/>
  <c r="I122" i="3" a="1"/>
  <c r="I122" i="3" s="1"/>
  <c r="I100" i="3" a="1"/>
  <c r="I100" i="3" s="1"/>
  <c r="I110" i="3" a="1"/>
  <c r="I110" i="3" s="1"/>
  <c r="H110" i="3" a="1"/>
  <c r="H110" i="3" s="1"/>
  <c r="I118" i="3" a="1"/>
  <c r="I118" i="3" s="1"/>
  <c r="I126" i="3" a="1"/>
  <c r="I126" i="3" s="1"/>
  <c r="I103" i="3" a="1"/>
  <c r="I103" i="3" s="1"/>
  <c r="I105" i="3" a="1"/>
  <c r="I105" i="3" s="1"/>
  <c r="I107" i="3" a="1"/>
  <c r="I107" i="3" s="1"/>
  <c r="I109" i="3" a="1"/>
  <c r="I109" i="3" s="1"/>
  <c r="I115" i="3" a="1"/>
  <c r="I115" i="3" s="1"/>
  <c r="I117" i="3" a="1"/>
  <c r="I117" i="3" s="1"/>
  <c r="I119" i="3" a="1"/>
  <c r="I119" i="3" s="1"/>
  <c r="I121" i="3" a="1"/>
  <c r="I121" i="3" s="1"/>
  <c r="I125" i="3" a="1"/>
  <c r="I125" i="3" s="1"/>
  <c r="I85" i="3" a="1"/>
  <c r="I85" i="3" s="1"/>
  <c r="I99" i="3" a="1"/>
  <c r="I99" i="3" s="1"/>
  <c r="I101" i="3" a="1"/>
  <c r="I101" i="3" s="1"/>
  <c r="I127" i="3" a="1"/>
  <c r="I127" i="3" s="1"/>
  <c r="J194" i="3" a="1"/>
  <c r="J194" i="3" s="1"/>
  <c r="J190" i="3" a="1"/>
  <c r="J190" i="3" s="1"/>
  <c r="J180" i="3" a="1"/>
  <c r="J180" i="3" s="1"/>
  <c r="J178" i="3" a="1"/>
  <c r="J178" i="3" s="1"/>
  <c r="J162" i="3" a="1"/>
  <c r="J162" i="3" s="1"/>
  <c r="J158" i="3" a="1"/>
  <c r="J158" i="3" s="1"/>
  <c r="J156" i="3" a="1"/>
  <c r="J156" i="3" s="1"/>
  <c r="J154" i="3" a="1"/>
  <c r="J154" i="3" s="1"/>
  <c r="J150" i="3" a="1"/>
  <c r="J150" i="3" s="1"/>
  <c r="J148" i="3" a="1"/>
  <c r="J148" i="3" s="1"/>
  <c r="J146" i="3" a="1"/>
  <c r="J146" i="3" s="1"/>
  <c r="J144" i="3" a="1"/>
  <c r="J144" i="3" s="1"/>
  <c r="J142" i="3" a="1"/>
  <c r="J142" i="3" s="1"/>
  <c r="J140" i="3" a="1"/>
  <c r="J140" i="3" s="1"/>
  <c r="J138" i="3" a="1"/>
  <c r="J138" i="3" s="1"/>
  <c r="J195" i="3" a="1"/>
  <c r="J195" i="3" s="1"/>
  <c r="J193" i="3" a="1"/>
  <c r="J193" i="3" s="1"/>
  <c r="J191" i="3" a="1"/>
  <c r="J191" i="3" s="1"/>
  <c r="J185" i="3" a="1"/>
  <c r="J185" i="3" s="1"/>
  <c r="J175" i="3" a="1"/>
  <c r="J175" i="3" s="1"/>
  <c r="J169" i="3" a="1"/>
  <c r="J169" i="3" s="1"/>
  <c r="J165" i="3" a="1"/>
  <c r="J165" i="3" s="1"/>
  <c r="J163" i="3" a="1"/>
  <c r="J163" i="3" s="1"/>
  <c r="J161" i="3" a="1"/>
  <c r="J161" i="3" s="1"/>
  <c r="J159" i="3" a="1"/>
  <c r="J159" i="3" s="1"/>
  <c r="J155" i="3" a="1"/>
  <c r="J155" i="3" s="1"/>
  <c r="J153" i="3" a="1"/>
  <c r="J153" i="3" s="1"/>
  <c r="J151" i="3" a="1"/>
  <c r="J151" i="3" s="1"/>
  <c r="J149" i="3" a="1"/>
  <c r="J149" i="3" s="1"/>
  <c r="J147" i="3" a="1"/>
  <c r="J147" i="3" s="1"/>
  <c r="J145" i="3" a="1"/>
  <c r="J145" i="3" s="1"/>
  <c r="J139" i="3" a="1"/>
  <c r="J139" i="3" s="1"/>
  <c r="J137" i="3" a="1"/>
  <c r="J137" i="3" s="1"/>
  <c r="J141" i="3" a="1"/>
  <c r="J141" i="3" s="1"/>
  <c r="K143" i="3" a="1"/>
  <c r="K143" i="3" s="1"/>
  <c r="J143" i="3" a="1"/>
  <c r="J143" i="3" s="1"/>
  <c r="I143" i="3" a="1"/>
  <c r="I143" i="3" s="1"/>
  <c r="H143" i="3" a="1"/>
  <c r="H143" i="3" s="1"/>
  <c r="K157" i="3" a="1"/>
  <c r="K157" i="3" s="1"/>
  <c r="J157" i="3" a="1"/>
  <c r="J157" i="3" s="1"/>
  <c r="I157" i="3" a="1"/>
  <c r="I157" i="3" s="1"/>
  <c r="H157" i="3" a="1"/>
  <c r="H157" i="3" s="1"/>
  <c r="K167" i="3" a="1"/>
  <c r="K167" i="3" s="1"/>
  <c r="J167" i="3" a="1"/>
  <c r="J167" i="3" s="1"/>
  <c r="I167" i="3" a="1"/>
  <c r="I167" i="3" s="1"/>
  <c r="H167" i="3" a="1"/>
  <c r="H167" i="3" s="1"/>
  <c r="K171" i="3" a="1"/>
  <c r="K171" i="3" s="1"/>
  <c r="J171" i="3" a="1"/>
  <c r="J171" i="3" s="1"/>
  <c r="I171" i="3" a="1"/>
  <c r="I171" i="3" s="1"/>
  <c r="H171" i="3" a="1"/>
  <c r="H171" i="3" s="1"/>
  <c r="K173" i="3" a="1"/>
  <c r="K173" i="3" s="1"/>
  <c r="J173" i="3" a="1"/>
  <c r="J173" i="3" s="1"/>
  <c r="I173" i="3" a="1"/>
  <c r="I173" i="3" s="1"/>
  <c r="H173" i="3" a="1"/>
  <c r="H173" i="3" s="1"/>
  <c r="K181" i="3" a="1"/>
  <c r="K181" i="3" s="1"/>
  <c r="J181" i="3" a="1"/>
  <c r="J181" i="3" s="1"/>
  <c r="I181" i="3" a="1"/>
  <c r="I181" i="3" s="1"/>
  <c r="H181" i="3" a="1"/>
  <c r="H181" i="3" s="1"/>
  <c r="K183" i="3" a="1"/>
  <c r="K183" i="3" s="1"/>
  <c r="J183" i="3" a="1"/>
  <c r="J183" i="3" s="1"/>
  <c r="I183" i="3" a="1"/>
  <c r="I183" i="3" s="1"/>
  <c r="H183" i="3" a="1"/>
  <c r="H183" i="3" s="1"/>
  <c r="K187" i="3" a="1"/>
  <c r="K187" i="3" s="1"/>
  <c r="J187" i="3" a="1"/>
  <c r="J187" i="3" s="1"/>
  <c r="I187" i="3" a="1"/>
  <c r="I187" i="3" s="1"/>
  <c r="H187" i="3" a="1"/>
  <c r="H187" i="3" s="1"/>
  <c r="K189" i="3" a="1"/>
  <c r="K189" i="3" s="1"/>
  <c r="J189" i="3" a="1"/>
  <c r="J189" i="3" s="1"/>
  <c r="I189" i="3" a="1"/>
  <c r="I189" i="3" s="1"/>
  <c r="H189" i="3" a="1"/>
  <c r="H189" i="3" s="1"/>
  <c r="K177" i="3" a="1"/>
  <c r="K177" i="3" s="1"/>
  <c r="J177" i="3" a="1"/>
  <c r="J177" i="3" s="1"/>
  <c r="I177" i="3" a="1"/>
  <c r="I177" i="3" s="1"/>
  <c r="H177" i="3" a="1"/>
  <c r="H177" i="3" s="1"/>
  <c r="K179" i="3" a="1"/>
  <c r="K179" i="3" s="1"/>
  <c r="J179" i="3" a="1"/>
  <c r="J179" i="3" s="1"/>
  <c r="I179" i="3" a="1"/>
  <c r="I179" i="3" s="1"/>
  <c r="H179" i="3" a="1"/>
  <c r="H179" i="3" s="1"/>
  <c r="K160" i="3" a="1"/>
  <c r="K160" i="3" s="1"/>
  <c r="J160" i="3" a="1"/>
  <c r="J160" i="3" s="1"/>
  <c r="I160" i="3" a="1"/>
  <c r="I160" i="3" s="1"/>
  <c r="H160" i="3" a="1"/>
  <c r="H160" i="3" s="1"/>
  <c r="K164" i="3" a="1"/>
  <c r="K164" i="3" s="1"/>
  <c r="J164" i="3" a="1"/>
  <c r="J164" i="3" s="1"/>
  <c r="I164" i="3" a="1"/>
  <c r="I164" i="3" s="1"/>
  <c r="H164" i="3" a="1"/>
  <c r="H164" i="3" s="1"/>
  <c r="K166" i="3" a="1"/>
  <c r="K166" i="3" s="1"/>
  <c r="J166" i="3" a="1"/>
  <c r="J166" i="3" s="1"/>
  <c r="I166" i="3" a="1"/>
  <c r="I166" i="3" s="1"/>
  <c r="H166" i="3" a="1"/>
  <c r="H166" i="3" s="1"/>
  <c r="K168" i="3" a="1"/>
  <c r="K168" i="3" s="1"/>
  <c r="J168" i="3" a="1"/>
  <c r="J168" i="3" s="1"/>
  <c r="I168" i="3" a="1"/>
  <c r="I168" i="3" s="1"/>
  <c r="H168" i="3" a="1"/>
  <c r="H168" i="3" s="1"/>
  <c r="K170" i="3" a="1"/>
  <c r="K170" i="3" s="1"/>
  <c r="J170" i="3" a="1"/>
  <c r="J170" i="3" s="1"/>
  <c r="I170" i="3" a="1"/>
  <c r="I170" i="3" s="1"/>
  <c r="H170" i="3" a="1"/>
  <c r="H170" i="3" s="1"/>
  <c r="K172" i="3" a="1"/>
  <c r="K172" i="3" s="1"/>
  <c r="J172" i="3" a="1"/>
  <c r="J172" i="3" s="1"/>
  <c r="I172" i="3" a="1"/>
  <c r="I172" i="3" s="1"/>
  <c r="H172" i="3" a="1"/>
  <c r="H172" i="3" s="1"/>
  <c r="K174" i="3" a="1"/>
  <c r="K174" i="3" s="1"/>
  <c r="J174" i="3" a="1"/>
  <c r="J174" i="3" s="1"/>
  <c r="I174" i="3" a="1"/>
  <c r="I174" i="3" s="1"/>
  <c r="H174" i="3" a="1"/>
  <c r="H174" i="3" s="1"/>
  <c r="K182" i="3" a="1"/>
  <c r="K182" i="3" s="1"/>
  <c r="J182" i="3" a="1"/>
  <c r="J182" i="3" s="1"/>
  <c r="I182" i="3" a="1"/>
  <c r="I182" i="3" s="1"/>
  <c r="H182" i="3" a="1"/>
  <c r="H182" i="3" s="1"/>
  <c r="K184" i="3" a="1"/>
  <c r="K184" i="3" s="1"/>
  <c r="J184" i="3" a="1"/>
  <c r="J184" i="3" s="1"/>
  <c r="I184" i="3" a="1"/>
  <c r="I184" i="3" s="1"/>
  <c r="H184" i="3" a="1"/>
  <c r="H184" i="3" s="1"/>
  <c r="K192" i="3" a="1"/>
  <c r="K192" i="3" s="1"/>
  <c r="J192" i="3" a="1"/>
  <c r="J192" i="3" s="1"/>
  <c r="I192" i="3" a="1"/>
  <c r="I192" i="3" s="1"/>
  <c r="H192" i="3" a="1"/>
  <c r="H192" i="3" s="1"/>
  <c r="K152" i="3" a="1"/>
  <c r="K152" i="3" s="1"/>
  <c r="J152" i="3" a="1"/>
  <c r="J152" i="3" s="1"/>
  <c r="I152" i="3" a="1"/>
  <c r="I152" i="3" s="1"/>
  <c r="H152" i="3" a="1"/>
  <c r="H152" i="3" s="1"/>
  <c r="K186" i="3" a="1"/>
  <c r="K186" i="3" s="1"/>
  <c r="J186" i="3" a="1"/>
  <c r="J186" i="3" s="1"/>
  <c r="I186" i="3" a="1"/>
  <c r="I186" i="3" s="1"/>
  <c r="H186" i="3" a="1"/>
  <c r="H186" i="3" s="1"/>
  <c r="K188" i="3" a="1"/>
  <c r="K188" i="3" s="1"/>
  <c r="J188" i="3" a="1"/>
  <c r="J188" i="3" s="1"/>
  <c r="I188" i="3" a="1"/>
  <c r="I188" i="3" s="1"/>
  <c r="H188" i="3" a="1"/>
  <c r="H188" i="3" s="1"/>
  <c r="K196" i="3" a="1"/>
  <c r="K196" i="3" s="1"/>
  <c r="J196" i="3" a="1"/>
  <c r="J196" i="3" s="1"/>
  <c r="I196" i="3" a="1"/>
  <c r="I196" i="3" s="1"/>
  <c r="H196" i="3" a="1"/>
  <c r="H196" i="3" s="1"/>
  <c r="H194" i="3" a="1"/>
  <c r="H194" i="3" s="1"/>
  <c r="H190" i="3" a="1"/>
  <c r="H190" i="3" s="1"/>
  <c r="H180" i="3" a="1"/>
  <c r="H180" i="3" s="1"/>
  <c r="H178" i="3" a="1"/>
  <c r="H178" i="3" s="1"/>
  <c r="H162" i="3" a="1"/>
  <c r="H162" i="3" s="1"/>
  <c r="H158" i="3" a="1"/>
  <c r="H158" i="3" s="1"/>
  <c r="H156" i="3" a="1"/>
  <c r="H156" i="3" s="1"/>
  <c r="H154" i="3" a="1"/>
  <c r="H154" i="3" s="1"/>
  <c r="H150" i="3" a="1"/>
  <c r="H150" i="3" s="1"/>
  <c r="H148" i="3" a="1"/>
  <c r="H148" i="3" s="1"/>
  <c r="H146" i="3" a="1"/>
  <c r="H146" i="3" s="1"/>
  <c r="H144" i="3" a="1"/>
  <c r="H144" i="3" s="1"/>
  <c r="H142" i="3" a="1"/>
  <c r="H142" i="3" s="1"/>
  <c r="H140" i="3" a="1"/>
  <c r="H140" i="3" s="1"/>
  <c r="H138" i="3" a="1"/>
  <c r="H138" i="3" s="1"/>
  <c r="H195" i="3" a="1"/>
  <c r="H195" i="3" s="1"/>
  <c r="H193" i="3" a="1"/>
  <c r="H193" i="3" s="1"/>
  <c r="H191" i="3" a="1"/>
  <c r="H191" i="3" s="1"/>
  <c r="H185" i="3" a="1"/>
  <c r="H185" i="3" s="1"/>
  <c r="H175" i="3" a="1"/>
  <c r="H175" i="3" s="1"/>
  <c r="H169" i="3" a="1"/>
  <c r="H169" i="3" s="1"/>
  <c r="H165" i="3" a="1"/>
  <c r="H165" i="3" s="1"/>
  <c r="H163" i="3" a="1"/>
  <c r="H163" i="3" s="1"/>
  <c r="H161" i="3" a="1"/>
  <c r="H161" i="3" s="1"/>
  <c r="H159" i="3" a="1"/>
  <c r="H159" i="3" s="1"/>
  <c r="H155" i="3" a="1"/>
  <c r="H155" i="3" s="1"/>
  <c r="H153" i="3" a="1"/>
  <c r="H153" i="3" s="1"/>
  <c r="H151" i="3" a="1"/>
  <c r="H151" i="3" s="1"/>
  <c r="H149" i="3" a="1"/>
  <c r="H149" i="3" s="1"/>
  <c r="H147" i="3" a="1"/>
  <c r="H147" i="3" s="1"/>
  <c r="H145" i="3" a="1"/>
  <c r="H145" i="3" s="1"/>
  <c r="H139" i="3" a="1"/>
  <c r="H139" i="3" s="1"/>
  <c r="H137" i="3" a="1"/>
  <c r="H137" i="3" s="1"/>
  <c r="H141" i="3" a="1"/>
  <c r="H141" i="3" s="1"/>
  <c r="I194" i="3" a="1"/>
  <c r="I194" i="3" s="1"/>
  <c r="I190" i="3" a="1"/>
  <c r="I190" i="3" s="1"/>
  <c r="I180" i="3" a="1"/>
  <c r="I180" i="3" s="1"/>
  <c r="I178" i="3" a="1"/>
  <c r="I178" i="3" s="1"/>
  <c r="I162" i="3" a="1"/>
  <c r="I162" i="3" s="1"/>
  <c r="I158" i="3" a="1"/>
  <c r="I158" i="3" s="1"/>
  <c r="I156" i="3" a="1"/>
  <c r="I156" i="3" s="1"/>
  <c r="I154" i="3" a="1"/>
  <c r="I154" i="3" s="1"/>
  <c r="I150" i="3" a="1"/>
  <c r="I150" i="3" s="1"/>
  <c r="I148" i="3" a="1"/>
  <c r="I148" i="3" s="1"/>
  <c r="I146" i="3" a="1"/>
  <c r="I146" i="3" s="1"/>
  <c r="I144" i="3" a="1"/>
  <c r="I144" i="3" s="1"/>
  <c r="I142" i="3" a="1"/>
  <c r="I142" i="3" s="1"/>
  <c r="I140" i="3" a="1"/>
  <c r="I140" i="3" s="1"/>
  <c r="I138" i="3" a="1"/>
  <c r="I138" i="3" s="1"/>
  <c r="I195" i="3" a="1"/>
  <c r="I195" i="3" s="1"/>
  <c r="I193" i="3" a="1"/>
  <c r="I193" i="3" s="1"/>
  <c r="I191" i="3" a="1"/>
  <c r="I191" i="3" s="1"/>
  <c r="I185" i="3" a="1"/>
  <c r="I185" i="3" s="1"/>
  <c r="I175" i="3" a="1"/>
  <c r="I175" i="3" s="1"/>
  <c r="I169" i="3" a="1"/>
  <c r="I169" i="3" s="1"/>
  <c r="I165" i="3" a="1"/>
  <c r="I165" i="3" s="1"/>
  <c r="I163" i="3" a="1"/>
  <c r="I163" i="3" s="1"/>
  <c r="I161" i="3" a="1"/>
  <c r="I161" i="3" s="1"/>
  <c r="I159" i="3" a="1"/>
  <c r="I159" i="3" s="1"/>
  <c r="I155" i="3" a="1"/>
  <c r="I155" i="3" s="1"/>
  <c r="I153" i="3" a="1"/>
  <c r="I153" i="3" s="1"/>
  <c r="I151" i="3" a="1"/>
  <c r="I151" i="3" s="1"/>
  <c r="I149" i="3" a="1"/>
  <c r="I149" i="3" s="1"/>
  <c r="I147" i="3" a="1"/>
  <c r="I147" i="3" s="1"/>
  <c r="I145" i="3" a="1"/>
  <c r="I145" i="3" s="1"/>
  <c r="I139" i="3" a="1"/>
  <c r="I139" i="3" s="1"/>
  <c r="I137" i="3" a="1"/>
  <c r="I137" i="3" s="1"/>
  <c r="I141" i="3" a="1"/>
  <c r="I141" i="3" s="1"/>
  <c r="K176" i="3" a="1"/>
  <c r="K176" i="3" s="1"/>
  <c r="J176" i="3" a="1"/>
  <c r="J176" i="3" s="1"/>
  <c r="I176" i="3" a="1"/>
  <c r="I176" i="3" s="1"/>
  <c r="H176" i="3" a="1"/>
  <c r="H176" i="3" s="1"/>
  <c r="K194" i="3" a="1"/>
  <c r="K194" i="3" s="1"/>
  <c r="K190" i="3" a="1"/>
  <c r="K190" i="3" s="1"/>
  <c r="K180" i="3" a="1"/>
  <c r="K180" i="3" s="1"/>
  <c r="K178" i="3" a="1"/>
  <c r="K178" i="3" s="1"/>
  <c r="K162" i="3" a="1"/>
  <c r="K162" i="3" s="1"/>
  <c r="K158" i="3" a="1"/>
  <c r="K158" i="3" s="1"/>
  <c r="K156" i="3" a="1"/>
  <c r="K156" i="3" s="1"/>
  <c r="K154" i="3" a="1"/>
  <c r="K154" i="3" s="1"/>
  <c r="K150" i="3" a="1"/>
  <c r="K150" i="3" s="1"/>
  <c r="K148" i="3" a="1"/>
  <c r="K148" i="3" s="1"/>
  <c r="K146" i="3" a="1"/>
  <c r="K146" i="3" s="1"/>
  <c r="K144" i="3" a="1"/>
  <c r="K144" i="3" s="1"/>
  <c r="K142" i="3" a="1"/>
  <c r="K142" i="3" s="1"/>
  <c r="K140" i="3" a="1"/>
  <c r="K140" i="3" s="1"/>
  <c r="K138" i="3" a="1"/>
  <c r="K138" i="3" s="1"/>
  <c r="K195" i="3" a="1"/>
  <c r="K195" i="3" s="1"/>
  <c r="K193" i="3" a="1"/>
  <c r="K193" i="3" s="1"/>
  <c r="K191" i="3" a="1"/>
  <c r="K191" i="3" s="1"/>
  <c r="K185" i="3" a="1"/>
  <c r="K185" i="3" s="1"/>
  <c r="K175" i="3" a="1"/>
  <c r="K175" i="3" s="1"/>
  <c r="K169" i="3" a="1"/>
  <c r="K169" i="3" s="1"/>
  <c r="K165" i="3" a="1"/>
  <c r="K165" i="3" s="1"/>
  <c r="K163" i="3" a="1"/>
  <c r="K163" i="3" s="1"/>
  <c r="K161" i="3" a="1"/>
  <c r="K161" i="3" s="1"/>
  <c r="K159" i="3" a="1"/>
  <c r="K159" i="3" s="1"/>
  <c r="K155" i="3" a="1"/>
  <c r="K155" i="3" s="1"/>
  <c r="K153" i="3" a="1"/>
  <c r="K153" i="3" s="1"/>
  <c r="K151" i="3" a="1"/>
  <c r="K151" i="3" s="1"/>
  <c r="K149" i="3" a="1"/>
  <c r="K149" i="3" s="1"/>
  <c r="K147" i="3" a="1"/>
  <c r="K147" i="3" s="1"/>
  <c r="K145" i="3" a="1"/>
  <c r="K145" i="3" s="1"/>
  <c r="K139" i="3" a="1"/>
  <c r="K139" i="3" s="1"/>
  <c r="K137" i="3" a="1"/>
  <c r="K137" i="3" s="1"/>
  <c r="K141" i="3" a="1"/>
  <c r="K141" i="3" s="1"/>
  <c r="CA81" i="18"/>
  <c r="CB81" i="18"/>
  <c r="AJ33" i="3" a="1"/>
  <c r="AJ33" i="3" s="1"/>
  <c r="AJ43" i="3" a="1"/>
  <c r="AJ43" i="3" s="1"/>
  <c r="AJ49" i="3" a="1"/>
  <c r="AJ49" i="3" s="1"/>
  <c r="AJ55" i="3" a="1"/>
  <c r="AJ55" i="3" s="1"/>
  <c r="AJ61" i="3" a="1"/>
  <c r="AJ61" i="3" s="1"/>
  <c r="AJ29" i="3" a="1"/>
  <c r="AJ29" i="3" s="1"/>
  <c r="AJ26" i="3" a="1"/>
  <c r="AJ26" i="3" s="1"/>
  <c r="AJ44" i="3" a="1"/>
  <c r="AJ44" i="3" s="1"/>
  <c r="AJ56" i="3" a="1"/>
  <c r="AJ56" i="3" s="1"/>
  <c r="AJ6" i="3" a="1"/>
  <c r="AJ6" i="3" s="1"/>
  <c r="AJ13" i="3" a="1"/>
  <c r="AJ13" i="3" s="1"/>
  <c r="AJ10" i="3" a="1"/>
  <c r="AJ10" i="3" s="1"/>
  <c r="AJ38" i="3" a="1"/>
  <c r="AJ38" i="3" s="1"/>
  <c r="AJ7" i="3" a="1"/>
  <c r="AJ7" i="3" s="1"/>
  <c r="AJ14" i="3" a="1"/>
  <c r="AJ14" i="3" s="1"/>
  <c r="AJ27" i="3" a="1"/>
  <c r="AJ27" i="3" s="1"/>
  <c r="AJ50" i="3" a="1"/>
  <c r="AJ50" i="3" s="1"/>
  <c r="AJ62" i="3" a="1"/>
  <c r="AJ62" i="3" s="1"/>
  <c r="AJ22" i="3" a="1"/>
  <c r="AJ22" i="3" s="1"/>
  <c r="AJ28" i="3" a="1"/>
  <c r="AJ28" i="3" s="1"/>
  <c r="AJ5" i="3" a="1"/>
  <c r="AJ5" i="3" s="1"/>
  <c r="AJ37" i="3" a="1"/>
  <c r="AJ37" i="3" s="1"/>
  <c r="AJ36" i="3" a="1"/>
  <c r="AJ36" i="3" s="1"/>
  <c r="AJ41" i="3" a="1"/>
  <c r="AJ41" i="3" s="1"/>
  <c r="AJ47" i="3" a="1"/>
  <c r="AJ47" i="3" s="1"/>
  <c r="AJ53" i="3" a="1"/>
  <c r="AJ53" i="3" s="1"/>
  <c r="AJ59" i="3" a="1"/>
  <c r="AJ59" i="3" s="1"/>
  <c r="AJ30" i="3" a="1"/>
  <c r="AJ30" i="3" s="1"/>
  <c r="AJ25" i="3" a="1"/>
  <c r="AJ25" i="3" s="1"/>
  <c r="AJ24" i="3" a="1"/>
  <c r="AJ24" i="3" s="1"/>
  <c r="AJ20" i="3" a="1"/>
  <c r="AJ20" i="3" s="1"/>
  <c r="AJ16" i="3" a="1"/>
  <c r="AJ16" i="3" s="1"/>
  <c r="AJ23" i="3" a="1"/>
  <c r="AJ23" i="3" s="1"/>
  <c r="AJ17" i="3" a="1"/>
  <c r="AJ17" i="3" s="1"/>
  <c r="AJ8" i="3" a="1"/>
  <c r="AJ8" i="3" s="1"/>
  <c r="AJ32" i="3" a="1"/>
  <c r="AJ32" i="3" s="1"/>
  <c r="AJ21" i="3" a="1"/>
  <c r="AJ21" i="3" s="1"/>
  <c r="AJ42" i="3" a="1"/>
  <c r="AJ42" i="3" s="1"/>
  <c r="AJ48" i="3" a="1"/>
  <c r="AJ48" i="3" s="1"/>
  <c r="AJ54" i="3" a="1"/>
  <c r="AJ54" i="3" s="1"/>
  <c r="AJ60" i="3" a="1"/>
  <c r="AJ60" i="3" s="1"/>
  <c r="AJ15" i="3" a="1"/>
  <c r="AJ15" i="3" s="1"/>
  <c r="AJ4" i="3" a="1"/>
  <c r="AJ4" i="3" s="1"/>
  <c r="AJ57" i="3" a="1"/>
  <c r="AJ57" i="3" s="1"/>
  <c r="AJ12" i="3" a="1"/>
  <c r="AJ12" i="3" s="1"/>
  <c r="AJ52" i="3" a="1"/>
  <c r="AJ52" i="3" s="1"/>
  <c r="AJ35" i="3" a="1"/>
  <c r="AJ35" i="3" s="1"/>
  <c r="AJ39" i="3" a="1"/>
  <c r="AJ39" i="3" s="1"/>
  <c r="AJ19" i="3" a="1"/>
  <c r="AJ19" i="3" s="1"/>
  <c r="AJ40" i="3" a="1"/>
  <c r="AJ40" i="3" s="1"/>
  <c r="AJ58" i="3" a="1"/>
  <c r="AJ58" i="3" s="1"/>
  <c r="AJ11" i="3" a="1"/>
  <c r="AJ11" i="3" s="1"/>
  <c r="AJ45" i="3" a="1"/>
  <c r="AJ45" i="3" s="1"/>
  <c r="AJ63" i="3" a="1"/>
  <c r="AJ63" i="3" s="1"/>
  <c r="AJ51" i="3" a="1"/>
  <c r="AJ51" i="3" s="1"/>
  <c r="AJ46" i="3" a="1"/>
  <c r="AJ46" i="3" s="1"/>
  <c r="AJ34" i="3" a="1"/>
  <c r="AJ34" i="3" s="1"/>
  <c r="AJ18" i="3" a="1"/>
  <c r="AJ18" i="3" s="1"/>
  <c r="AJ9" i="3" a="1"/>
  <c r="AJ9" i="3" s="1"/>
  <c r="AJ31" i="3" a="1"/>
  <c r="AJ31" i="3" s="1"/>
  <c r="AH19" i="3" a="1"/>
  <c r="AH19" i="3" s="1"/>
  <c r="AH17" i="3" a="1"/>
  <c r="AH17" i="3" s="1"/>
  <c r="AH16" i="3" a="1"/>
  <c r="AH16" i="3" s="1"/>
  <c r="AH29" i="3" a="1"/>
  <c r="AH29" i="3" s="1"/>
  <c r="AH4" i="3" a="1"/>
  <c r="AH4" i="3" s="1"/>
  <c r="AH5" i="3" a="1"/>
  <c r="AH5" i="3" s="1"/>
  <c r="AH25" i="3" a="1"/>
  <c r="AH25" i="3" s="1"/>
  <c r="AH20" i="3" a="1"/>
  <c r="AH20" i="3" s="1"/>
  <c r="AH31" i="3" a="1"/>
  <c r="AH31" i="3" s="1"/>
  <c r="AH40" i="3" a="1"/>
  <c r="AH40" i="3" s="1"/>
  <c r="AH8" i="3" a="1"/>
  <c r="AH8" i="3" s="1"/>
  <c r="AH58" i="3" a="1"/>
  <c r="AH58" i="3" s="1"/>
  <c r="AH36" i="3" a="1"/>
  <c r="AH36" i="3" s="1"/>
  <c r="AH32" i="3" a="1"/>
  <c r="AH32" i="3" s="1"/>
  <c r="AH43" i="3" a="1"/>
  <c r="AH43" i="3" s="1"/>
  <c r="AH49" i="3" a="1"/>
  <c r="AH49" i="3" s="1"/>
  <c r="AH55" i="3" a="1"/>
  <c r="AH55" i="3" s="1"/>
  <c r="AH61" i="3" a="1"/>
  <c r="AH61" i="3" s="1"/>
  <c r="AH33" i="3" a="1"/>
  <c r="AH33" i="3" s="1"/>
  <c r="AH24" i="3" a="1"/>
  <c r="AH24" i="3" s="1"/>
  <c r="AH10" i="3" a="1"/>
  <c r="AH10" i="3" s="1"/>
  <c r="AH42" i="3" a="1"/>
  <c r="AH42" i="3" s="1"/>
  <c r="AH27" i="3" a="1"/>
  <c r="AH27" i="3" s="1"/>
  <c r="AH62" i="3" a="1"/>
  <c r="AH62" i="3" s="1"/>
  <c r="AH13" i="3" a="1"/>
  <c r="AH13" i="3" s="1"/>
  <c r="AH50" i="3" a="1"/>
  <c r="AH50" i="3" s="1"/>
  <c r="AH54" i="3" a="1"/>
  <c r="AH54" i="3" s="1"/>
  <c r="AH9" i="3" a="1"/>
  <c r="AH9" i="3" s="1"/>
  <c r="AH48" i="3" a="1"/>
  <c r="AH48" i="3" s="1"/>
  <c r="AH7" i="3" a="1"/>
  <c r="AH7" i="3" s="1"/>
  <c r="AH56" i="3" a="1"/>
  <c r="AH56" i="3" s="1"/>
  <c r="AH14" i="3" a="1"/>
  <c r="AH14" i="3" s="1"/>
  <c r="AH15" i="3" a="1"/>
  <c r="AH15" i="3" s="1"/>
  <c r="AH41" i="3" a="1"/>
  <c r="AH41" i="3" s="1"/>
  <c r="AH47" i="3" a="1"/>
  <c r="AH47" i="3" s="1"/>
  <c r="AH53" i="3" a="1"/>
  <c r="AH53" i="3" s="1"/>
  <c r="AH59" i="3" a="1"/>
  <c r="AH59" i="3" s="1"/>
  <c r="AH34" i="3" a="1"/>
  <c r="AH34" i="3" s="1"/>
  <c r="AH28" i="3" a="1"/>
  <c r="AH28" i="3" s="1"/>
  <c r="AH21" i="3" a="1"/>
  <c r="AH21" i="3" s="1"/>
  <c r="AH35" i="3" a="1"/>
  <c r="AH35" i="3" s="1"/>
  <c r="AH37" i="3" a="1"/>
  <c r="AH37" i="3" s="1"/>
  <c r="AH52" i="3" a="1"/>
  <c r="AH52" i="3" s="1"/>
  <c r="AH18" i="3" a="1"/>
  <c r="AH18" i="3" s="1"/>
  <c r="AH6" i="3" a="1"/>
  <c r="AH6" i="3" s="1"/>
  <c r="AH51" i="3" a="1"/>
  <c r="AH51" i="3" s="1"/>
  <c r="AH60" i="3" a="1"/>
  <c r="AH60" i="3" s="1"/>
  <c r="AH39" i="3" a="1"/>
  <c r="AH39" i="3" s="1"/>
  <c r="AH22" i="3" a="1"/>
  <c r="AH22" i="3" s="1"/>
  <c r="AH12" i="3" a="1"/>
  <c r="AH12" i="3" s="1"/>
  <c r="AH57" i="3" a="1"/>
  <c r="AH57" i="3" s="1"/>
  <c r="AH38" i="3" a="1"/>
  <c r="AH38" i="3" s="1"/>
  <c r="AH23" i="3" a="1"/>
  <c r="AH23" i="3" s="1"/>
  <c r="AH46" i="3" a="1"/>
  <c r="AH46" i="3" s="1"/>
  <c r="AH11" i="3" a="1"/>
  <c r="AH11" i="3" s="1"/>
  <c r="AH26" i="3" a="1"/>
  <c r="AH26" i="3" s="1"/>
  <c r="AH45" i="3" a="1"/>
  <c r="AH45" i="3" s="1"/>
  <c r="AH63" i="3" a="1"/>
  <c r="AH63" i="3" s="1"/>
  <c r="AH44" i="3" a="1"/>
  <c r="AH44" i="3" s="1"/>
  <c r="AH30" i="3" a="1"/>
  <c r="AH30" i="3" s="1"/>
  <c r="AI29" i="3" a="1"/>
  <c r="AI29" i="3" s="1"/>
  <c r="AI19" i="3" a="1"/>
  <c r="AI19" i="3" s="1"/>
  <c r="AI17" i="3" a="1"/>
  <c r="AI17" i="3" s="1"/>
  <c r="AI60" i="3" a="1"/>
  <c r="AI60" i="3" s="1"/>
  <c r="AI54" i="3" a="1"/>
  <c r="AI54" i="3" s="1"/>
  <c r="AI4" i="3" a="1"/>
  <c r="AI4" i="3" s="1"/>
  <c r="AI58" i="3" a="1"/>
  <c r="AI58" i="3" s="1"/>
  <c r="AI52" i="3" a="1"/>
  <c r="AI52" i="3" s="1"/>
  <c r="AI5" i="3" a="1"/>
  <c r="AI5" i="3" s="1"/>
  <c r="AI12" i="3" a="1"/>
  <c r="AI12" i="3" s="1"/>
  <c r="AI8" i="3" a="1"/>
  <c r="AI8" i="3" s="1"/>
  <c r="AI30" i="3" a="1"/>
  <c r="AI30" i="3" s="1"/>
  <c r="AI36" i="3" a="1"/>
  <c r="AI36" i="3" s="1"/>
  <c r="AI46" i="3" a="1"/>
  <c r="AI46" i="3" s="1"/>
  <c r="AI32" i="3" a="1"/>
  <c r="AI32" i="3" s="1"/>
  <c r="AI26" i="3" a="1"/>
  <c r="AI26" i="3" s="1"/>
  <c r="AI22" i="3" a="1"/>
  <c r="AI22" i="3" s="1"/>
  <c r="AI39" i="3" a="1"/>
  <c r="AI39" i="3" s="1"/>
  <c r="AI16" i="3" a="1"/>
  <c r="AI16" i="3" s="1"/>
  <c r="AI41" i="3" a="1"/>
  <c r="AI41" i="3" s="1"/>
  <c r="AI55" i="3" a="1"/>
  <c r="AI55" i="3" s="1"/>
  <c r="AI24" i="3" a="1"/>
  <c r="AI24" i="3" s="1"/>
  <c r="AI42" i="3" a="1"/>
  <c r="AI42" i="3" s="1"/>
  <c r="AI10" i="3" a="1"/>
  <c r="AI10" i="3" s="1"/>
  <c r="AI61" i="3" a="1"/>
  <c r="AI61" i="3" s="1"/>
  <c r="AI6" i="3" a="1"/>
  <c r="AI6" i="3" s="1"/>
  <c r="AI50" i="3" a="1"/>
  <c r="AI50" i="3" s="1"/>
  <c r="AI11" i="3" a="1"/>
  <c r="AI11" i="3" s="1"/>
  <c r="AI45" i="3" a="1"/>
  <c r="AI45" i="3" s="1"/>
  <c r="AI56" i="3" a="1"/>
  <c r="AI56" i="3" s="1"/>
  <c r="AI28" i="3" a="1"/>
  <c r="AI28" i="3" s="1"/>
  <c r="AI27" i="3" a="1"/>
  <c r="AI27" i="3" s="1"/>
  <c r="AI62" i="3" a="1"/>
  <c r="AI62" i="3" s="1"/>
  <c r="AI47" i="3" a="1"/>
  <c r="AI47" i="3" s="1"/>
  <c r="AI53" i="3" a="1"/>
  <c r="AI53" i="3" s="1"/>
  <c r="AI38" i="3" a="1"/>
  <c r="AI38" i="3" s="1"/>
  <c r="AI59" i="3" a="1"/>
  <c r="AI59" i="3" s="1"/>
  <c r="AI14" i="3" a="1"/>
  <c r="AI14" i="3" s="1"/>
  <c r="AI40" i="3" a="1"/>
  <c r="AI40" i="3" s="1"/>
  <c r="AI34" i="3" a="1"/>
  <c r="AI34" i="3" s="1"/>
  <c r="AI51" i="3" a="1"/>
  <c r="AI51" i="3" s="1"/>
  <c r="AI44" i="3" a="1"/>
  <c r="AI44" i="3" s="1"/>
  <c r="AI37" i="3" a="1"/>
  <c r="AI37" i="3" s="1"/>
  <c r="AI57" i="3" a="1"/>
  <c r="AI57" i="3" s="1"/>
  <c r="AI15" i="3" a="1"/>
  <c r="AI15" i="3" s="1"/>
  <c r="AI33" i="3" a="1"/>
  <c r="AI33" i="3" s="1"/>
  <c r="AI48" i="3" a="1"/>
  <c r="AI48" i="3" s="1"/>
  <c r="AI25" i="3" a="1"/>
  <c r="AI25" i="3" s="1"/>
  <c r="AI63" i="3" a="1"/>
  <c r="AI63" i="3" s="1"/>
  <c r="AI20" i="3" a="1"/>
  <c r="AI20" i="3" s="1"/>
  <c r="AI23" i="3" a="1"/>
  <c r="AI23" i="3" s="1"/>
  <c r="AI21" i="3" a="1"/>
  <c r="AI21" i="3" s="1"/>
  <c r="AI31" i="3" a="1"/>
  <c r="AI31" i="3" s="1"/>
  <c r="AI35" i="3" a="1"/>
  <c r="AI35" i="3" s="1"/>
  <c r="AI9" i="3" a="1"/>
  <c r="AI9" i="3" s="1"/>
  <c r="AI13" i="3" a="1"/>
  <c r="AI13" i="3" s="1"/>
  <c r="AI18" i="3" a="1"/>
  <c r="AI18" i="3" s="1"/>
  <c r="AI49" i="3" a="1"/>
  <c r="AI49" i="3" s="1"/>
  <c r="AI43" i="3" a="1"/>
  <c r="AI43" i="3" s="1"/>
  <c r="AI7" i="3" a="1"/>
  <c r="AI7" i="3" s="1"/>
  <c r="AE52" i="15" a="1"/>
  <c r="AE52" i="15" s="1"/>
  <c r="AE16" i="15" a="1"/>
  <c r="AE16" i="15" s="1"/>
  <c r="AE18" i="15" a="1"/>
  <c r="AE18" i="15" s="1"/>
  <c r="AE38" i="15" a="1"/>
  <c r="AE38" i="15" s="1"/>
  <c r="AE26" i="15" a="1"/>
  <c r="AE26" i="15" s="1"/>
  <c r="AE48" i="15" a="1"/>
  <c r="AE48" i="15" s="1"/>
  <c r="AE20" i="15" a="1"/>
  <c r="AE20" i="15" s="1"/>
  <c r="AE55" i="15" a="1"/>
  <c r="AE55" i="15" s="1"/>
  <c r="AE11" i="15" a="1"/>
  <c r="AE11" i="15" s="1"/>
  <c r="AE25" i="15" a="1"/>
  <c r="AE25" i="15" s="1"/>
  <c r="AE37" i="15" a="1"/>
  <c r="AE37" i="15" s="1"/>
  <c r="AE8" i="15" a="1"/>
  <c r="AE8" i="15" s="1"/>
  <c r="AE59" i="15" a="1"/>
  <c r="AE59" i="15" s="1"/>
  <c r="AE50" i="15" a="1"/>
  <c r="AE50" i="15" s="1"/>
  <c r="AE46" i="15" a="1"/>
  <c r="AE46" i="15" s="1"/>
  <c r="AE27" i="15" a="1"/>
  <c r="AE27" i="15" s="1"/>
  <c r="AE53" i="15" a="1"/>
  <c r="AE53" i="15" s="1"/>
  <c r="AE32" i="15" a="1"/>
  <c r="AE32" i="15" s="1"/>
  <c r="AE41" i="15" a="1"/>
  <c r="AE41" i="15" s="1"/>
  <c r="AE31" i="15" a="1"/>
  <c r="AE31" i="15" s="1"/>
  <c r="AE63" i="15" a="1"/>
  <c r="AE63" i="15" s="1"/>
  <c r="AE57" i="15" a="1"/>
  <c r="AE57" i="15" s="1"/>
  <c r="AE14" i="15" a="1"/>
  <c r="AE14" i="15" s="1"/>
  <c r="AE30" i="15" a="1"/>
  <c r="AE30" i="15" s="1"/>
  <c r="AE10" i="15" a="1"/>
  <c r="AE10" i="15" s="1"/>
  <c r="AE22" i="15" a="1"/>
  <c r="AE22" i="15" s="1"/>
  <c r="AE13" i="15" a="1"/>
  <c r="AE13" i="15" s="1"/>
  <c r="AE39" i="15" a="1"/>
  <c r="AE39" i="15" s="1"/>
  <c r="AE28" i="15" a="1"/>
  <c r="AE28" i="15" s="1"/>
  <c r="AE6" i="15" a="1"/>
  <c r="AE6" i="15" s="1"/>
  <c r="AE54" i="15" a="1"/>
  <c r="AE54" i="15" s="1"/>
  <c r="AE56" i="15" a="1"/>
  <c r="AE56" i="15" s="1"/>
  <c r="AE12" i="15" a="1"/>
  <c r="AE12" i="15" s="1"/>
  <c r="AE24" i="15" a="1"/>
  <c r="AE24" i="15" s="1"/>
  <c r="AE60" i="15" a="1"/>
  <c r="AE60" i="15" s="1"/>
  <c r="AE29" i="15" a="1"/>
  <c r="AE29" i="15" s="1"/>
  <c r="AE36" i="15" a="1"/>
  <c r="AE36" i="15" s="1"/>
  <c r="AE44" i="15" a="1"/>
  <c r="AE44" i="15" s="1"/>
  <c r="AE40" i="15" a="1"/>
  <c r="AE40" i="15" s="1"/>
  <c r="AE58" i="15" a="1"/>
  <c r="AE58" i="15" s="1"/>
  <c r="AE61" i="15" a="1"/>
  <c r="AE61" i="15" s="1"/>
  <c r="AE33" i="15" a="1"/>
  <c r="AE33" i="15" s="1"/>
  <c r="AE17" i="15" a="1"/>
  <c r="AE17" i="15" s="1"/>
  <c r="AE43" i="15" a="1"/>
  <c r="AE43" i="15" s="1"/>
  <c r="AE45" i="15" a="1"/>
  <c r="AE45" i="15" s="1"/>
  <c r="AE19" i="15" a="1"/>
  <c r="AE19" i="15" s="1"/>
  <c r="AE21" i="15" a="1"/>
  <c r="AE21" i="15" s="1"/>
  <c r="AE23" i="15" a="1"/>
  <c r="AE23" i="15" s="1"/>
  <c r="AE47" i="15" a="1"/>
  <c r="AE47" i="15" s="1"/>
  <c r="AE7" i="15" a="1"/>
  <c r="AE7" i="15" s="1"/>
  <c r="AE51" i="15" a="1"/>
  <c r="AE51" i="15" s="1"/>
  <c r="AE34" i="15" a="1"/>
  <c r="AE34" i="15" s="1"/>
  <c r="AE9" i="15" a="1"/>
  <c r="AE9" i="15" s="1"/>
  <c r="AE35" i="15" a="1"/>
  <c r="AE35" i="15" s="1"/>
  <c r="AE62" i="15" a="1"/>
  <c r="AE62" i="15" s="1"/>
  <c r="AE42" i="15" a="1"/>
  <c r="AE42" i="15" s="1"/>
  <c r="AE49" i="15" a="1"/>
  <c r="AE49" i="15" s="1"/>
  <c r="AE4" i="15" a="1"/>
  <c r="AE4" i="15" s="1"/>
  <c r="AE15" i="15" a="1"/>
  <c r="AE15" i="15" s="1"/>
  <c r="AE5" i="15" a="1"/>
  <c r="AE5" i="15" s="1"/>
  <c r="AG7" i="15" a="1"/>
  <c r="AG7" i="15" s="1"/>
  <c r="AG31" i="15" a="1"/>
  <c r="AG31" i="15" s="1"/>
  <c r="AG18" i="15" a="1"/>
  <c r="AG18" i="15" s="1"/>
  <c r="AG42" i="15" a="1"/>
  <c r="AG42" i="15" s="1"/>
  <c r="AG47" i="15" a="1"/>
  <c r="AG47" i="15" s="1"/>
  <c r="AG61" i="15" a="1"/>
  <c r="AG61" i="15" s="1"/>
  <c r="AG48" i="15" a="1"/>
  <c r="AG48" i="15" s="1"/>
  <c r="AG63" i="15" a="1"/>
  <c r="AG63" i="15" s="1"/>
  <c r="AG26" i="15" a="1"/>
  <c r="AG26" i="15" s="1"/>
  <c r="AG51" i="15" a="1"/>
  <c r="AG51" i="15" s="1"/>
  <c r="AG4" i="15" a="1"/>
  <c r="AG4" i="15" s="1"/>
  <c r="AG9" i="15" a="1"/>
  <c r="AG9" i="15" s="1"/>
  <c r="AG33" i="15" a="1"/>
  <c r="AG33" i="15" s="1"/>
  <c r="AG20" i="15" a="1"/>
  <c r="AG20" i="15" s="1"/>
  <c r="AG44" i="15" a="1"/>
  <c r="AG44" i="15" s="1"/>
  <c r="AG21" i="15" a="1"/>
  <c r="AG21" i="15" s="1"/>
  <c r="AG11" i="15" a="1"/>
  <c r="AG11" i="15" s="1"/>
  <c r="AG35" i="15" a="1"/>
  <c r="AG35" i="15" s="1"/>
  <c r="AG22" i="15" a="1"/>
  <c r="AG22" i="15" s="1"/>
  <c r="AG46" i="15" a="1"/>
  <c r="AG46" i="15" s="1"/>
  <c r="AG23" i="15" a="1"/>
  <c r="AG23" i="15" s="1"/>
  <c r="AG13" i="15" a="1"/>
  <c r="AG13" i="15" s="1"/>
  <c r="AG37" i="15" a="1"/>
  <c r="AG37" i="15" s="1"/>
  <c r="AG24" i="15" a="1"/>
  <c r="AG24" i="15" s="1"/>
  <c r="AG39" i="15" a="1"/>
  <c r="AG39" i="15" s="1"/>
  <c r="AG52" i="15" a="1"/>
  <c r="AG52" i="15" s="1"/>
  <c r="AG54" i="15" a="1"/>
  <c r="AG54" i="15" s="1"/>
  <c r="AG30" i="15" a="1"/>
  <c r="AG30" i="15" s="1"/>
  <c r="AG17" i="15" a="1"/>
  <c r="AG17" i="15" s="1"/>
  <c r="AG32" i="15" a="1"/>
  <c r="AG32" i="15" s="1"/>
  <c r="AG56" i="15" a="1"/>
  <c r="AG56" i="15" s="1"/>
  <c r="AG41" i="15" a="1"/>
  <c r="AG41" i="15" s="1"/>
  <c r="AG19" i="15" a="1"/>
  <c r="AG19" i="15" s="1"/>
  <c r="AG43" i="15" a="1"/>
  <c r="AG43" i="15" s="1"/>
  <c r="AG6" i="15" a="1"/>
  <c r="AG6" i="15" s="1"/>
  <c r="AG55" i="15" a="1"/>
  <c r="AG55" i="15" s="1"/>
  <c r="AG45" i="15" a="1"/>
  <c r="AG45" i="15" s="1"/>
  <c r="AG57" i="15" a="1"/>
  <c r="AG57" i="15" s="1"/>
  <c r="AG10" i="15" a="1"/>
  <c r="AG10" i="15" s="1"/>
  <c r="AG34" i="15" a="1"/>
  <c r="AG34" i="15" s="1"/>
  <c r="AG58" i="15" a="1"/>
  <c r="AG58" i="15" s="1"/>
  <c r="AG59" i="15" a="1"/>
  <c r="AG59" i="15" s="1"/>
  <c r="AG25" i="15" a="1"/>
  <c r="AG25" i="15" s="1"/>
  <c r="AG49" i="15" a="1"/>
  <c r="AG49" i="15" s="1"/>
  <c r="AG12" i="15" a="1"/>
  <c r="AG12" i="15" s="1"/>
  <c r="AG36" i="15" a="1"/>
  <c r="AG36" i="15" s="1"/>
  <c r="AG60" i="15" a="1"/>
  <c r="AG60" i="15" s="1"/>
  <c r="AG27" i="15" a="1"/>
  <c r="AG27" i="15" s="1"/>
  <c r="AG14" i="15" a="1"/>
  <c r="AG14" i="15" s="1"/>
  <c r="AG38" i="15" a="1"/>
  <c r="AG38" i="15" s="1"/>
  <c r="AG29" i="15" a="1"/>
  <c r="AG29" i="15" s="1"/>
  <c r="AG53" i="15" a="1"/>
  <c r="AG53" i="15" s="1"/>
  <c r="AG16" i="15" a="1"/>
  <c r="AG16" i="15" s="1"/>
  <c r="AG40" i="15" a="1"/>
  <c r="AG40" i="15" s="1"/>
  <c r="AG62" i="15" a="1"/>
  <c r="AG62" i="15" s="1"/>
  <c r="AG15" i="15" a="1"/>
  <c r="AG15" i="15" s="1"/>
  <c r="AG50" i="15" a="1"/>
  <c r="AG50" i="15" s="1"/>
  <c r="AG5" i="15" a="1"/>
  <c r="AG5" i="15" s="1"/>
  <c r="AG28" i="15" a="1"/>
  <c r="AG28" i="15" s="1"/>
  <c r="AG8" i="15" a="1"/>
  <c r="AG8" i="15" s="1"/>
  <c r="AH27" i="15" a="1"/>
  <c r="AH27" i="15" s="1"/>
  <c r="AH19" i="15" a="1"/>
  <c r="AH19" i="15" s="1"/>
  <c r="AH57" i="15" a="1"/>
  <c r="AH57" i="15" s="1"/>
  <c r="AH45" i="15" a="1"/>
  <c r="AH45" i="15" s="1"/>
  <c r="AH15" i="15" a="1"/>
  <c r="AH15" i="15" s="1"/>
  <c r="AH55" i="15" a="1"/>
  <c r="AH55" i="15" s="1"/>
  <c r="AH51" i="15" a="1"/>
  <c r="AH51" i="15" s="1"/>
  <c r="AH23" i="15" a="1"/>
  <c r="AH23" i="15" s="1"/>
  <c r="AH49" i="15" a="1"/>
  <c r="AH49" i="15" s="1"/>
  <c r="AH35" i="15" a="1"/>
  <c r="AH35" i="15" s="1"/>
  <c r="AH25" i="15" a="1"/>
  <c r="AH25" i="15" s="1"/>
  <c r="AH53" i="15" a="1"/>
  <c r="AH53" i="15" s="1"/>
  <c r="AH43" i="15" a="1"/>
  <c r="AH43" i="15" s="1"/>
  <c r="AH37" i="15" a="1"/>
  <c r="AH37" i="15" s="1"/>
  <c r="AH21" i="15" a="1"/>
  <c r="AH21" i="15" s="1"/>
  <c r="AH13" i="15" a="1"/>
  <c r="AH13" i="15" s="1"/>
  <c r="AH61" i="15" a="1"/>
  <c r="AH61" i="15" s="1"/>
  <c r="AH17" i="15" a="1"/>
  <c r="AH17" i="15" s="1"/>
  <c r="AH7" i="15" a="1"/>
  <c r="AH7" i="15" s="1"/>
  <c r="AH59" i="15" a="1"/>
  <c r="AH59" i="15" s="1"/>
  <c r="AH39" i="15" a="1"/>
  <c r="AH39" i="15" s="1"/>
  <c r="AH31" i="15" a="1"/>
  <c r="AH31" i="15" s="1"/>
  <c r="AH5" i="15" a="1"/>
  <c r="AH5" i="15" s="1"/>
  <c r="AH47" i="15" a="1"/>
  <c r="AH47" i="15" s="1"/>
  <c r="AH41" i="15" a="1"/>
  <c r="AH41" i="15" s="1"/>
  <c r="AH33" i="15" a="1"/>
  <c r="AH33" i="15" s="1"/>
  <c r="AH9" i="15" a="1"/>
  <c r="AH9" i="15" s="1"/>
  <c r="AH29" i="15" a="1"/>
  <c r="AH29" i="15" s="1"/>
  <c r="AH63" i="15" a="1"/>
  <c r="AH63" i="15" s="1"/>
  <c r="AH11" i="15" a="1"/>
  <c r="AH11" i="15" s="1"/>
  <c r="AH50" i="15" a="1"/>
  <c r="AH50" i="15" s="1"/>
  <c r="AH28" i="15" a="1"/>
  <c r="AH28" i="15" s="1"/>
  <c r="AH42" i="15" a="1"/>
  <c r="AH42" i="15" s="1"/>
  <c r="AH32" i="15" a="1"/>
  <c r="AH32" i="15" s="1"/>
  <c r="AH12" i="15" a="1"/>
  <c r="AH12" i="15" s="1"/>
  <c r="AH26" i="15" a="1"/>
  <c r="AH26" i="15" s="1"/>
  <c r="AH38" i="15" a="1"/>
  <c r="AH38" i="15" s="1"/>
  <c r="AH52" i="15" a="1"/>
  <c r="AH52" i="15" s="1"/>
  <c r="AH14" i="15" a="1"/>
  <c r="AH14" i="15" s="1"/>
  <c r="AH40" i="15" a="1"/>
  <c r="AH40" i="15" s="1"/>
  <c r="AH54" i="15" a="1"/>
  <c r="AH54" i="15" s="1"/>
  <c r="AH6" i="15" a="1"/>
  <c r="AH6" i="15" s="1"/>
  <c r="AH16" i="15" a="1"/>
  <c r="AH16" i="15" s="1"/>
  <c r="AH46" i="15" a="1"/>
  <c r="AH46" i="15" s="1"/>
  <c r="AH30" i="15" a="1"/>
  <c r="AH30" i="15" s="1"/>
  <c r="AH62" i="15" a="1"/>
  <c r="AH62" i="15" s="1"/>
  <c r="AH4" i="15" a="1"/>
  <c r="AH4" i="15" s="1"/>
  <c r="AH60" i="15" a="1"/>
  <c r="AH60" i="15" s="1"/>
  <c r="AH18" i="15" a="1"/>
  <c r="AH18" i="15" s="1"/>
  <c r="AH44" i="15" a="1"/>
  <c r="AH44" i="15" s="1"/>
  <c r="AH8" i="15" a="1"/>
  <c r="AH8" i="15" s="1"/>
  <c r="AH20" i="15" a="1"/>
  <c r="AH20" i="15" s="1"/>
  <c r="AH34" i="15" a="1"/>
  <c r="AH34" i="15" s="1"/>
  <c r="AH22" i="15" a="1"/>
  <c r="AH22" i="15" s="1"/>
  <c r="AH48" i="15" a="1"/>
  <c r="AH48" i="15" s="1"/>
  <c r="AH10" i="15" a="1"/>
  <c r="AH10" i="15" s="1"/>
  <c r="AH24" i="15" a="1"/>
  <c r="AH24" i="15" s="1"/>
  <c r="AH36" i="15" a="1"/>
  <c r="AH36" i="15" s="1"/>
  <c r="AH56" i="15" a="1"/>
  <c r="AH56" i="15" s="1"/>
  <c r="AH58" i="15" a="1"/>
  <c r="AH58" i="15" s="1"/>
  <c r="H58" i="15" a="1"/>
  <c r="H58" i="15" s="1"/>
  <c r="H60" i="15" a="1"/>
  <c r="H60" i="15" s="1"/>
  <c r="H36" i="15" a="1"/>
  <c r="H36" i="15" s="1"/>
  <c r="H24" i="15" a="1"/>
  <c r="H24" i="15" s="1"/>
  <c r="H12" i="15" a="1"/>
  <c r="H12" i="15" s="1"/>
  <c r="H8" i="15" a="1"/>
  <c r="H8" i="15" s="1"/>
  <c r="H4" i="15" a="1"/>
  <c r="H4" i="15" s="1"/>
  <c r="H57" i="15" a="1"/>
  <c r="H57" i="15" s="1"/>
  <c r="H48" i="15" a="1"/>
  <c r="H48" i="15" s="1"/>
  <c r="H30" i="15" a="1"/>
  <c r="H30" i="15" s="1"/>
  <c r="H50" i="15" a="1"/>
  <c r="H50" i="15" s="1"/>
  <c r="H51" i="15" a="1"/>
  <c r="H51" i="15" s="1"/>
  <c r="H27" i="15" a="1"/>
  <c r="H27" i="15" s="1"/>
  <c r="H41" i="15" a="1"/>
  <c r="H41" i="15" s="1"/>
  <c r="H49" i="15" a="1"/>
  <c r="H49" i="15" s="1"/>
  <c r="H22" i="15" a="1"/>
  <c r="H22" i="15" s="1"/>
  <c r="H9" i="15" a="1"/>
  <c r="H9" i="15" s="1"/>
  <c r="H42" i="15" a="1"/>
  <c r="H42" i="15" s="1"/>
  <c r="H35" i="15" a="1"/>
  <c r="H35" i="15" s="1"/>
  <c r="H13" i="15" a="1"/>
  <c r="H13" i="15" s="1"/>
  <c r="H37" i="15" a="1"/>
  <c r="H37" i="15" s="1"/>
  <c r="H31" i="15" a="1"/>
  <c r="H31" i="15" s="1"/>
  <c r="H62" i="15" a="1"/>
  <c r="H62" i="15" s="1"/>
  <c r="H44" i="15" a="1"/>
  <c r="H44" i="15" s="1"/>
  <c r="H17" i="15" a="1"/>
  <c r="H17" i="15" s="1"/>
  <c r="H16" i="15" a="1"/>
  <c r="H16" i="15" s="1"/>
  <c r="H46" i="15" a="1"/>
  <c r="H46" i="15" s="1"/>
  <c r="H28" i="15" a="1"/>
  <c r="H28" i="15" s="1"/>
  <c r="H18" i="15" a="1"/>
  <c r="H18" i="15" s="1"/>
  <c r="H45" i="15" a="1"/>
  <c r="H45" i="15" s="1"/>
  <c r="H47" i="15" a="1"/>
  <c r="H47" i="15" s="1"/>
  <c r="H55" i="15" a="1"/>
  <c r="H55" i="15" s="1"/>
  <c r="H59" i="15" a="1"/>
  <c r="H59" i="15" s="1"/>
  <c r="H29" i="15" a="1"/>
  <c r="H29" i="15" s="1"/>
  <c r="H32" i="15" a="1"/>
  <c r="H32" i="15" s="1"/>
  <c r="H20" i="15" a="1"/>
  <c r="H20" i="15" s="1"/>
  <c r="H14" i="15" a="1"/>
  <c r="H14" i="15" s="1"/>
  <c r="H21" i="15" a="1"/>
  <c r="H21" i="15" s="1"/>
  <c r="H61" i="15" a="1"/>
  <c r="H61" i="15" s="1"/>
  <c r="H34" i="15" a="1"/>
  <c r="H34" i="15" s="1"/>
  <c r="H53" i="15" a="1"/>
  <c r="H53" i="15" s="1"/>
  <c r="H54" i="15" a="1"/>
  <c r="H54" i="15" s="1"/>
  <c r="H63" i="15" a="1"/>
  <c r="H63" i="15" s="1"/>
  <c r="H6" i="15" a="1"/>
  <c r="H6" i="15" s="1"/>
  <c r="H19" i="15" a="1"/>
  <c r="H19" i="15" s="1"/>
  <c r="H38" i="15" a="1"/>
  <c r="H38" i="15" s="1"/>
  <c r="H11" i="15" a="1"/>
  <c r="H11" i="15" s="1"/>
  <c r="H43" i="15" a="1"/>
  <c r="H43" i="15" s="1"/>
  <c r="H40" i="15" a="1"/>
  <c r="H40" i="15" s="1"/>
  <c r="H23" i="15" a="1"/>
  <c r="H23" i="15" s="1"/>
  <c r="H52" i="15" a="1"/>
  <c r="H52" i="15" s="1"/>
  <c r="H56" i="15" a="1"/>
  <c r="H56" i="15" s="1"/>
  <c r="H10" i="15" a="1"/>
  <c r="H10" i="15" s="1"/>
  <c r="H15" i="15" a="1"/>
  <c r="H15" i="15" s="1"/>
  <c r="H26" i="15" a="1"/>
  <c r="H26" i="15" s="1"/>
  <c r="H7" i="15" a="1"/>
  <c r="H7" i="15" s="1"/>
  <c r="H39" i="15" a="1"/>
  <c r="H39" i="15" s="1"/>
  <c r="H33" i="15" a="1"/>
  <c r="H33" i="15" s="1"/>
  <c r="H25" i="15" a="1"/>
  <c r="H25" i="15" s="1"/>
  <c r="H5" i="15" a="1"/>
  <c r="H5" i="15" s="1"/>
  <c r="I65" i="3"/>
  <c r="J65" i="3"/>
  <c r="AF65" i="15"/>
  <c r="AF131" i="15"/>
  <c r="G131" i="15"/>
  <c r="AI131" i="18"/>
  <c r="BI131" i="18" s="1"/>
  <c r="AI65" i="18"/>
  <c r="BI16" i="18"/>
  <c r="BA32" i="18"/>
  <c r="AE198" i="18"/>
  <c r="AH131" i="18"/>
  <c r="AH65" i="18"/>
  <c r="BD32" i="18"/>
  <c r="BP32" i="18" s="1"/>
  <c r="K198" i="18"/>
  <c r="K187" i="18" s="1" a="1"/>
  <c r="K187" i="18" s="1"/>
  <c r="AG131" i="18"/>
  <c r="AG65" i="18"/>
  <c r="J198" i="18"/>
  <c r="AF131" i="18"/>
  <c r="BF131" i="18" s="1"/>
  <c r="AF65" i="18"/>
  <c r="BI98" i="18"/>
  <c r="I198" i="18"/>
  <c r="BB198" i="18" s="1"/>
  <c r="AE131" i="18"/>
  <c r="BE131" i="18" s="1"/>
  <c r="AE65" i="18"/>
  <c r="H198" i="18"/>
  <c r="K131" i="18"/>
  <c r="K65" i="18"/>
  <c r="AJ65" i="18"/>
  <c r="AF198" i="18"/>
  <c r="G198" i="18"/>
  <c r="AZ198" i="18" s="1"/>
  <c r="J131" i="18"/>
  <c r="J65" i="18"/>
  <c r="AG198" i="18"/>
  <c r="AG172" i="18" s="1" a="1"/>
  <c r="AG172" i="18" s="1"/>
  <c r="F198" i="18"/>
  <c r="AY198" i="18" s="1"/>
  <c r="I131" i="18"/>
  <c r="I65" i="18"/>
  <c r="AJ131" i="18"/>
  <c r="AJ198" i="18"/>
  <c r="AJ188" i="18" s="1" a="1"/>
  <c r="AJ188" i="18" s="1"/>
  <c r="H131" i="18"/>
  <c r="H65" i="18"/>
  <c r="AI198" i="18"/>
  <c r="G131" i="18"/>
  <c r="AZ131" i="18" s="1"/>
  <c r="G65" i="18"/>
  <c r="AH198" i="18"/>
  <c r="F131" i="18"/>
  <c r="F65" i="18"/>
  <c r="K65" i="3"/>
  <c r="J131" i="3"/>
  <c r="K131" i="3"/>
  <c r="K97" i="3" s="1" a="1"/>
  <c r="K97" i="3" s="1"/>
  <c r="AE198" i="3"/>
  <c r="F198" i="3"/>
  <c r="AE131" i="3"/>
  <c r="F65" i="3"/>
  <c r="AF198" i="3"/>
  <c r="G198" i="3"/>
  <c r="F131" i="3"/>
  <c r="AF131" i="3"/>
  <c r="AE65" i="3"/>
  <c r="G65" i="3"/>
  <c r="G131" i="3"/>
  <c r="AF65" i="3"/>
  <c r="H65" i="3"/>
  <c r="AG65" i="3"/>
  <c r="AI198" i="3"/>
  <c r="AF198" i="15"/>
  <c r="I65" i="15"/>
  <c r="AG198" i="15"/>
  <c r="AJ65" i="15"/>
  <c r="AJ131" i="15"/>
  <c r="BJ131" i="15" s="1"/>
  <c r="AJ198" i="15"/>
  <c r="BJ198" i="15" s="1"/>
  <c r="K65" i="15"/>
  <c r="J131" i="15"/>
  <c r="BC131" i="15" s="1"/>
  <c r="AH198" i="15"/>
  <c r="F198" i="15"/>
  <c r="AY198" i="15" s="1"/>
  <c r="G198" i="15"/>
  <c r="J65" i="15"/>
  <c r="H198" i="15"/>
  <c r="I198" i="15"/>
  <c r="BB198" i="15" s="1"/>
  <c r="AI198" i="15"/>
  <c r="BI198" i="15" s="1"/>
  <c r="F65" i="15"/>
  <c r="J198" i="15"/>
  <c r="BC198" i="15" s="1"/>
  <c r="AI65" i="15"/>
  <c r="AH131" i="15"/>
  <c r="BH131" i="15" s="1"/>
  <c r="G65" i="15"/>
  <c r="AE198" i="15"/>
  <c r="K198" i="15"/>
  <c r="BD198" i="15" s="1"/>
  <c r="AY90" i="18"/>
  <c r="K23" i="19" a="1"/>
  <c r="K23" i="19" s="1"/>
  <c r="G65" i="19"/>
  <c r="G19" i="19" s="1" a="1"/>
  <c r="G19" i="19" s="1"/>
  <c r="K48" i="19" a="1"/>
  <c r="K48" i="19" s="1"/>
  <c r="H65" i="19"/>
  <c r="H37" i="19" s="1" a="1"/>
  <c r="H37" i="19" s="1"/>
  <c r="G57" i="19" a="1"/>
  <c r="G57" i="19" s="1"/>
  <c r="K45" i="19" a="1"/>
  <c r="K45" i="19" s="1"/>
  <c r="G11" i="19" a="1"/>
  <c r="G11" i="19" s="1"/>
  <c r="K38" i="19" a="1"/>
  <c r="K38" i="19" s="1"/>
  <c r="K46" i="19" a="1"/>
  <c r="K46" i="19" s="1"/>
  <c r="H30" i="19" a="1"/>
  <c r="H30" i="19" s="1"/>
  <c r="G40" i="19" a="1"/>
  <c r="G40" i="19" s="1"/>
  <c r="G47" i="19" a="1"/>
  <c r="G47" i="19" s="1"/>
  <c r="I131" i="19"/>
  <c r="BB131" i="19" s="1"/>
  <c r="J65" i="19"/>
  <c r="AI198" i="19"/>
  <c r="BI198" i="19" s="1"/>
  <c r="AF198" i="19"/>
  <c r="BF198" i="19" s="1"/>
  <c r="AG65" i="19"/>
  <c r="AH65" i="19"/>
  <c r="BH65" i="19" s="1"/>
  <c r="AI65" i="19"/>
  <c r="BI65" i="19" s="1"/>
  <c r="AH198" i="19"/>
  <c r="BH198" i="19" s="1"/>
  <c r="F198" i="19"/>
  <c r="G198" i="19"/>
  <c r="H198" i="19"/>
  <c r="AE198" i="19"/>
  <c r="BE198" i="19" s="1"/>
  <c r="AG6" i="19" a="1"/>
  <c r="AG6" i="19" s="1"/>
  <c r="AI6" i="19" a="1"/>
  <c r="AI6" i="19" s="1"/>
  <c r="AH6" i="19" a="1"/>
  <c r="AH6" i="19" s="1"/>
  <c r="AI47" i="19" a="1"/>
  <c r="AI47" i="19" s="1"/>
  <c r="AG47" i="19" a="1"/>
  <c r="AG47" i="19" s="1"/>
  <c r="AI22" i="19" a="1"/>
  <c r="AI22" i="19" s="1"/>
  <c r="AG22" i="19" a="1"/>
  <c r="AG22" i="19" s="1"/>
  <c r="AG33" i="19" a="1"/>
  <c r="AG33" i="19" s="1"/>
  <c r="AJ33" i="19" a="1"/>
  <c r="AJ33" i="19" s="1"/>
  <c r="AI33" i="19" a="1"/>
  <c r="AI33" i="19" s="1"/>
  <c r="AG41" i="19" a="1"/>
  <c r="AG41" i="19" s="1"/>
  <c r="AJ41" i="19" a="1"/>
  <c r="AJ41" i="19" s="1"/>
  <c r="AI41" i="19" a="1"/>
  <c r="AI41" i="19" s="1"/>
  <c r="AJ7" i="19" a="1"/>
  <c r="AJ7" i="19" s="1"/>
  <c r="AG7" i="19" a="1"/>
  <c r="AG7" i="19" s="1"/>
  <c r="AI7" i="19" a="1"/>
  <c r="AI7" i="19" s="1"/>
  <c r="AI23" i="19" a="1"/>
  <c r="AI23" i="19" s="1"/>
  <c r="AH23" i="19" a="1"/>
  <c r="AH23" i="19" s="1"/>
  <c r="AG23" i="19" a="1"/>
  <c r="AG23" i="19" s="1"/>
  <c r="AI54" i="19" a="1"/>
  <c r="AI54" i="19" s="1"/>
  <c r="AG54" i="19" a="1"/>
  <c r="AG54" i="19" s="1"/>
  <c r="AI55" i="19" a="1"/>
  <c r="AI55" i="19" s="1"/>
  <c r="AG55" i="19" a="1"/>
  <c r="AG55" i="19" s="1"/>
  <c r="AI14" i="19" a="1"/>
  <c r="AI14" i="19" s="1"/>
  <c r="AG14" i="19" a="1"/>
  <c r="AG14" i="19" s="1"/>
  <c r="AJ14" i="19" a="1"/>
  <c r="AJ14" i="19" s="1"/>
  <c r="AI24" i="19" a="1"/>
  <c r="AI24" i="19" s="1"/>
  <c r="AG24" i="19" a="1"/>
  <c r="AG24" i="19" s="1"/>
  <c r="AI48" i="19" a="1"/>
  <c r="AI48" i="19" s="1"/>
  <c r="AH48" i="19" a="1"/>
  <c r="AH48" i="19" s="1"/>
  <c r="AG48" i="19" a="1"/>
  <c r="AG48" i="19" s="1"/>
  <c r="AI60" i="19" a="1"/>
  <c r="AI60" i="19" s="1"/>
  <c r="AG60" i="19" a="1"/>
  <c r="AG60" i="19" s="1"/>
  <c r="AI9" i="19" a="1"/>
  <c r="AI9" i="19" s="1"/>
  <c r="AG9" i="19" a="1"/>
  <c r="AG9" i="19" s="1"/>
  <c r="AH10" i="19" a="1"/>
  <c r="AH10" i="19" s="1"/>
  <c r="AE65" i="19"/>
  <c r="AG10" i="19" a="1"/>
  <c r="AG10" i="19" s="1"/>
  <c r="AJ10" i="19" a="1"/>
  <c r="AJ10" i="19" s="1"/>
  <c r="AI10" i="19" a="1"/>
  <c r="AI10" i="19" s="1"/>
  <c r="AI34" i="19" a="1"/>
  <c r="AI34" i="19" s="1"/>
  <c r="AJ34" i="19" a="1"/>
  <c r="AJ34" i="19" s="1"/>
  <c r="AG34" i="19" a="1"/>
  <c r="AG34" i="19" s="1"/>
  <c r="AI42" i="19" a="1"/>
  <c r="AI42" i="19" s="1"/>
  <c r="AG42" i="19" a="1"/>
  <c r="AG42" i="19" s="1"/>
  <c r="AG49" i="19" a="1"/>
  <c r="AG49" i="19" s="1"/>
  <c r="AI49" i="19" a="1"/>
  <c r="AI49" i="19" s="1"/>
  <c r="AI56" i="19" a="1"/>
  <c r="AI56" i="19" s="1"/>
  <c r="AH56" i="19" a="1"/>
  <c r="AH56" i="19" s="1"/>
  <c r="AG56" i="19" a="1"/>
  <c r="AG56" i="19" s="1"/>
  <c r="AG61" i="19" a="1"/>
  <c r="AG61" i="19" s="1"/>
  <c r="AI61" i="19" a="1"/>
  <c r="AI61" i="19" s="1"/>
  <c r="AH61" i="19" a="1"/>
  <c r="AH61" i="19" s="1"/>
  <c r="AI16" i="19" a="1"/>
  <c r="AI16" i="19" s="1"/>
  <c r="AG16" i="19" a="1"/>
  <c r="AG16" i="19" s="1"/>
  <c r="AI18" i="19" a="1"/>
  <c r="AI18" i="19" s="1"/>
  <c r="AG18" i="19" a="1"/>
  <c r="AG18" i="19" s="1"/>
  <c r="AI26" i="19" a="1"/>
  <c r="AI26" i="19" s="1"/>
  <c r="AH26" i="19" a="1"/>
  <c r="AH26" i="19" s="1"/>
  <c r="AG26" i="19" a="1"/>
  <c r="AG26" i="19" s="1"/>
  <c r="AI35" i="19" a="1"/>
  <c r="AI35" i="19" s="1"/>
  <c r="AG35" i="19" a="1"/>
  <c r="AG35" i="19" s="1"/>
  <c r="AI43" i="19" a="1"/>
  <c r="AI43" i="19" s="1"/>
  <c r="AG43" i="19" a="1"/>
  <c r="AG43" i="19" s="1"/>
  <c r="AI44" i="19" a="1"/>
  <c r="AI44" i="19" s="1"/>
  <c r="AG44" i="19" a="1"/>
  <c r="AG44" i="19" s="1"/>
  <c r="AI51" i="19" a="1"/>
  <c r="AI51" i="19" s="1"/>
  <c r="AH51" i="19" a="1"/>
  <c r="AH51" i="19" s="1"/>
  <c r="AG51" i="19" a="1"/>
  <c r="AG51" i="19" s="1"/>
  <c r="AG57" i="19" a="1"/>
  <c r="AG57" i="19" s="1"/>
  <c r="AI57" i="19" a="1"/>
  <c r="AI57" i="19" s="1"/>
  <c r="AH57" i="19" a="1"/>
  <c r="AH57" i="19" s="1"/>
  <c r="AI62" i="19" a="1"/>
  <c r="AI62" i="19" s="1"/>
  <c r="AG62" i="19" a="1"/>
  <c r="AG62" i="19" s="1"/>
  <c r="AE62" i="19" a="1"/>
  <c r="AE62" i="19" s="1"/>
  <c r="AI63" i="19" a="1"/>
  <c r="AI63" i="19" s="1"/>
  <c r="AG63" i="19" a="1"/>
  <c r="AG63" i="19" s="1"/>
  <c r="AF65" i="19"/>
  <c r="AF21" i="19" s="1" a="1"/>
  <c r="AF21" i="19" s="1"/>
  <c r="AG4" i="19" a="1"/>
  <c r="AG4" i="19" s="1"/>
  <c r="AJ4" i="19" a="1"/>
  <c r="AJ4" i="19" s="1"/>
  <c r="AI4" i="19" a="1"/>
  <c r="AI4" i="19" s="1"/>
  <c r="AI19" i="19" a="1"/>
  <c r="AI19" i="19" s="1"/>
  <c r="AG19" i="19" a="1"/>
  <c r="AG19" i="19" s="1"/>
  <c r="AI27" i="19" a="1"/>
  <c r="AI27" i="19" s="1"/>
  <c r="AG27" i="19" a="1"/>
  <c r="AG27" i="19" s="1"/>
  <c r="AG37" i="19" a="1"/>
  <c r="AG37" i="19" s="1"/>
  <c r="AI37" i="19" a="1"/>
  <c r="AI37" i="19" s="1"/>
  <c r="AG45" i="19" a="1"/>
  <c r="AG45" i="19" s="1"/>
  <c r="AI45" i="19" a="1"/>
  <c r="AI45" i="19" s="1"/>
  <c r="AH45" i="19" a="1"/>
  <c r="AH45" i="19" s="1"/>
  <c r="AG29" i="19" a="1"/>
  <c r="AG29" i="19" s="1"/>
  <c r="AG25" i="19" a="1"/>
  <c r="AG25" i="19" s="1"/>
  <c r="AG17" i="19" a="1"/>
  <c r="AG17" i="19" s="1"/>
  <c r="AG31" i="19" a="1"/>
  <c r="AG31" i="19" s="1"/>
  <c r="AG15" i="19" a="1"/>
  <c r="AG15" i="19" s="1"/>
  <c r="AG8" i="19" a="1"/>
  <c r="AG8" i="19" s="1"/>
  <c r="AG36" i="19" a="1"/>
  <c r="AG36" i="19" s="1"/>
  <c r="AG32" i="19" a="1"/>
  <c r="AG32" i="19" s="1"/>
  <c r="AG12" i="19" a="1"/>
  <c r="AG12" i="19" s="1"/>
  <c r="AI11" i="19" a="1"/>
  <c r="AI11" i="19" s="1"/>
  <c r="AG11" i="19" a="1"/>
  <c r="AG11" i="19" s="1"/>
  <c r="AJ28" i="19" a="1"/>
  <c r="AJ28" i="19" s="1"/>
  <c r="AI28" i="19" a="1"/>
  <c r="AI28" i="19" s="1"/>
  <c r="AG28" i="19" a="1"/>
  <c r="AG28" i="19" s="1"/>
  <c r="AI50" i="19" a="1"/>
  <c r="AI50" i="19" s="1"/>
  <c r="AG50" i="19" a="1"/>
  <c r="AG50" i="19" s="1"/>
  <c r="AI52" i="19" a="1"/>
  <c r="AI52" i="19" s="1"/>
  <c r="AG52" i="19" a="1"/>
  <c r="AG52" i="19" s="1"/>
  <c r="AI58" i="19" a="1"/>
  <c r="AI58" i="19" s="1"/>
  <c r="AH58" i="19" a="1"/>
  <c r="AH58" i="19" s="1"/>
  <c r="AG58" i="19" a="1"/>
  <c r="AG58" i="19" s="1"/>
  <c r="AH8" i="19" a="1"/>
  <c r="AH8" i="19" s="1"/>
  <c r="AH29" i="19" a="1"/>
  <c r="AH29" i="19" s="1"/>
  <c r="AI20" i="19" a="1"/>
  <c r="AI20" i="19" s="1"/>
  <c r="AH20" i="19" a="1"/>
  <c r="AH20" i="19" s="1"/>
  <c r="AG20" i="19" a="1"/>
  <c r="AG20" i="19" s="1"/>
  <c r="AI38" i="19" a="1"/>
  <c r="AI38" i="19" s="1"/>
  <c r="AJ38" i="19" a="1"/>
  <c r="AJ38" i="19" s="1"/>
  <c r="AH38" i="19" a="1"/>
  <c r="AH38" i="19" s="1"/>
  <c r="AG38" i="19" a="1"/>
  <c r="AG38" i="19" s="1"/>
  <c r="AI39" i="19" a="1"/>
  <c r="AI39" i="19" s="1"/>
  <c r="AG39" i="19" a="1"/>
  <c r="AG39" i="19" s="1"/>
  <c r="AI46" i="19" a="1"/>
  <c r="AI46" i="19" s="1"/>
  <c r="AG46" i="19" a="1"/>
  <c r="AG46" i="19" s="1"/>
  <c r="AI31" i="19" a="1"/>
  <c r="AI31" i="19" s="1"/>
  <c r="AI15" i="19" a="1"/>
  <c r="AI15" i="19" s="1"/>
  <c r="AI8" i="19" a="1"/>
  <c r="AI8" i="19" s="1"/>
  <c r="AI36" i="19" a="1"/>
  <c r="AI36" i="19" s="1"/>
  <c r="AI32" i="19" a="1"/>
  <c r="AI32" i="19" s="1"/>
  <c r="AI12" i="19" a="1"/>
  <c r="AI12" i="19" s="1"/>
  <c r="AI29" i="19" a="1"/>
  <c r="AI29" i="19" s="1"/>
  <c r="AI25" i="19" a="1"/>
  <c r="AI25" i="19" s="1"/>
  <c r="AI17" i="19" a="1"/>
  <c r="AI17" i="19" s="1"/>
  <c r="AJ5" i="19" a="1"/>
  <c r="AJ5" i="19" s="1"/>
  <c r="AI5" i="19" a="1"/>
  <c r="AI5" i="19" s="1"/>
  <c r="AG5" i="19" a="1"/>
  <c r="AG5" i="19" s="1"/>
  <c r="AG21" i="19" a="1"/>
  <c r="AG21" i="19" s="1"/>
  <c r="AI21" i="19" a="1"/>
  <c r="AI21" i="19" s="1"/>
  <c r="AI30" i="19" a="1"/>
  <c r="AI30" i="19" s="1"/>
  <c r="AG30" i="19" a="1"/>
  <c r="AG30" i="19" s="1"/>
  <c r="AG53" i="19" a="1"/>
  <c r="AG53" i="19" s="1"/>
  <c r="AI53" i="19" a="1"/>
  <c r="AI53" i="19" s="1"/>
  <c r="AJ59" i="19" a="1"/>
  <c r="AJ59" i="19" s="1"/>
  <c r="AI59" i="19" a="1"/>
  <c r="AI59" i="19" s="1"/>
  <c r="AH59" i="19" a="1"/>
  <c r="AH59" i="19" s="1"/>
  <c r="AG59" i="19" a="1"/>
  <c r="AG59" i="19" s="1"/>
  <c r="AG13" i="19" a="1"/>
  <c r="AG13" i="19" s="1"/>
  <c r="AI13" i="19" a="1"/>
  <c r="AI13" i="19" s="1"/>
  <c r="AH13" i="19" a="1"/>
  <c r="AH13" i="19" s="1"/>
  <c r="AI40" i="19" a="1"/>
  <c r="AI40" i="19" s="1"/>
  <c r="AG40" i="19" a="1"/>
  <c r="AG40" i="19" s="1"/>
  <c r="I65" i="19"/>
  <c r="BB32" i="19"/>
  <c r="F65" i="19"/>
  <c r="AY65" i="19" s="1"/>
  <c r="H131" i="19"/>
  <c r="J131" i="19"/>
  <c r="F131" i="19"/>
  <c r="G131" i="19"/>
  <c r="BO26" i="19"/>
  <c r="CA30" i="19"/>
  <c r="CC30" i="19" s="1"/>
  <c r="CD30" i="19" s="1"/>
  <c r="CA13" i="19"/>
  <c r="CC13" i="19" s="1"/>
  <c r="CD13" i="19" s="1"/>
  <c r="CB48" i="19"/>
  <c r="CA55" i="19"/>
  <c r="CC55" i="19" s="1"/>
  <c r="CD55" i="19" s="1"/>
  <c r="CB10" i="19"/>
  <c r="CB26" i="19"/>
  <c r="CB49" i="19"/>
  <c r="CC49" i="19" s="1"/>
  <c r="CD49" i="19" s="1"/>
  <c r="CB56" i="19"/>
  <c r="CC56" i="19" s="1"/>
  <c r="CD56" i="19" s="1"/>
  <c r="BX22" i="19"/>
  <c r="CB22" i="19" s="1"/>
  <c r="CA35" i="19"/>
  <c r="CB44" i="19"/>
  <c r="CB27" i="19"/>
  <c r="CB35" i="19"/>
  <c r="CB57" i="19"/>
  <c r="CB37" i="19"/>
  <c r="CB45" i="19"/>
  <c r="CB51" i="19"/>
  <c r="BX9" i="19"/>
  <c r="CB9" i="19" s="1"/>
  <c r="CB28" i="19"/>
  <c r="CB58" i="19"/>
  <c r="CB21" i="19"/>
  <c r="BL7" i="19"/>
  <c r="BW7" i="19" s="1"/>
  <c r="CA7" i="19" s="1"/>
  <c r="CC7" i="19" s="1"/>
  <c r="CD7" i="19" s="1"/>
  <c r="BT12" i="19"/>
  <c r="BR14" i="19"/>
  <c r="BX14" i="19" s="1"/>
  <c r="CB14" i="19" s="1"/>
  <c r="BK18" i="19"/>
  <c r="BU20" i="19"/>
  <c r="BL23" i="19"/>
  <c r="BW23" i="19" s="1"/>
  <c r="CA23" i="19" s="1"/>
  <c r="CC23" i="19" s="1"/>
  <c r="CD23" i="19" s="1"/>
  <c r="CA44" i="19"/>
  <c r="CC44" i="19" s="1"/>
  <c r="CD44" i="19" s="1"/>
  <c r="BK48" i="19"/>
  <c r="BL54" i="19"/>
  <c r="BR60" i="19"/>
  <c r="BX60" i="19" s="1"/>
  <c r="CB60" i="19" s="1"/>
  <c r="BK61" i="19"/>
  <c r="BM7" i="19"/>
  <c r="BR9" i="19"/>
  <c r="BU12" i="19"/>
  <c r="BL18" i="19"/>
  <c r="CA21" i="19"/>
  <c r="CC21" i="19" s="1"/>
  <c r="CD21" i="19" s="1"/>
  <c r="BT22" i="19"/>
  <c r="CA28" i="19"/>
  <c r="CA37" i="19"/>
  <c r="CC37" i="19" s="1"/>
  <c r="CD37" i="19" s="1"/>
  <c r="BK42" i="19"/>
  <c r="BL48" i="19"/>
  <c r="CA52" i="19"/>
  <c r="CC52" i="19" s="1"/>
  <c r="CD52" i="19" s="1"/>
  <c r="BM54" i="19"/>
  <c r="BW54" i="19" s="1"/>
  <c r="CA54" i="19" s="1"/>
  <c r="BS60" i="19"/>
  <c r="BL61" i="19"/>
  <c r="BK4" i="19"/>
  <c r="BT14" i="19"/>
  <c r="BM18" i="19"/>
  <c r="BR19" i="19"/>
  <c r="BX19" i="19" s="1"/>
  <c r="CB19" i="19" s="1"/>
  <c r="BK20" i="19"/>
  <c r="BU22" i="19"/>
  <c r="BL42" i="19"/>
  <c r="BM48" i="19"/>
  <c r="CA59" i="19"/>
  <c r="BM61" i="19"/>
  <c r="BR62" i="19"/>
  <c r="BX62" i="19" s="1"/>
  <c r="CB62" i="19" s="1"/>
  <c r="BK63" i="19"/>
  <c r="BL4" i="19"/>
  <c r="BR11" i="19"/>
  <c r="BX11" i="19" s="1"/>
  <c r="CB11" i="19" s="1"/>
  <c r="BU14" i="19"/>
  <c r="BN18" i="19"/>
  <c r="BL20" i="19"/>
  <c r="BL27" i="19"/>
  <c r="BW27" i="19" s="1"/>
  <c r="CA27" i="19" s="1"/>
  <c r="CC27" i="19" s="1"/>
  <c r="CD27" i="19" s="1"/>
  <c r="BM42" i="19"/>
  <c r="BU60" i="19"/>
  <c r="BM4" i="19"/>
  <c r="BR5" i="19"/>
  <c r="BX5" i="19" s="1"/>
  <c r="CB5" i="19" s="1"/>
  <c r="BK6" i="19"/>
  <c r="BL12" i="19"/>
  <c r="BW12" i="19" s="1"/>
  <c r="CA12" i="19" s="1"/>
  <c r="BO18" i="19"/>
  <c r="BM20" i="19"/>
  <c r="BK22" i="19"/>
  <c r="CA33" i="19"/>
  <c r="CC33" i="19" s="1"/>
  <c r="CD33" i="19" s="1"/>
  <c r="BN42" i="19"/>
  <c r="BO61" i="19"/>
  <c r="BT62" i="19"/>
  <c r="BM63" i="19"/>
  <c r="BL6" i="19"/>
  <c r="CA10" i="19"/>
  <c r="CC10" i="19" s="1"/>
  <c r="CD10" i="19" s="1"/>
  <c r="BT11" i="19"/>
  <c r="BK14" i="19"/>
  <c r="BN20" i="19"/>
  <c r="BL22" i="19"/>
  <c r="BO42" i="19"/>
  <c r="BK60" i="19"/>
  <c r="BU62" i="19"/>
  <c r="BM6" i="19"/>
  <c r="BR7" i="19"/>
  <c r="BX7" i="19" s="1"/>
  <c r="CB7" i="19" s="1"/>
  <c r="BK9" i="19"/>
  <c r="BU11" i="19"/>
  <c r="BN12" i="19"/>
  <c r="BL14" i="19"/>
  <c r="BM22" i="19"/>
  <c r="CA51" i="19"/>
  <c r="CC51" i="19" s="1"/>
  <c r="CD51" i="19" s="1"/>
  <c r="BR54" i="19"/>
  <c r="BX54" i="19" s="1"/>
  <c r="CB54" i="19" s="1"/>
  <c r="BL60" i="19"/>
  <c r="BN6" i="19"/>
  <c r="BL9" i="19"/>
  <c r="BO12" i="19"/>
  <c r="BM14" i="19"/>
  <c r="BR18" i="19"/>
  <c r="BX18" i="19" s="1"/>
  <c r="CB18" i="19" s="1"/>
  <c r="BN22" i="19"/>
  <c r="BK26" i="19"/>
  <c r="CA45" i="19"/>
  <c r="CC45" i="19" s="1"/>
  <c r="CD45" i="19" s="1"/>
  <c r="CA58" i="19"/>
  <c r="CC58" i="19" s="1"/>
  <c r="CD58" i="19" s="1"/>
  <c r="BT59" i="19"/>
  <c r="BX59" i="19" s="1"/>
  <c r="CB59" i="19" s="1"/>
  <c r="BM60" i="19"/>
  <c r="BR61" i="19"/>
  <c r="BX61" i="19" s="1"/>
  <c r="CB61" i="19" s="1"/>
  <c r="BK62" i="19"/>
  <c r="BW62" i="19" s="1"/>
  <c r="CA62" i="19" s="1"/>
  <c r="BM9" i="19"/>
  <c r="BK11" i="19"/>
  <c r="BW11" i="19" s="1"/>
  <c r="CA11" i="19" s="1"/>
  <c r="BN14" i="19"/>
  <c r="BL19" i="19"/>
  <c r="BW19" i="19" s="1"/>
  <c r="CA19" i="19" s="1"/>
  <c r="CC19" i="19" s="1"/>
  <c r="CD19" i="19" s="1"/>
  <c r="BO22" i="19"/>
  <c r="BL26" i="19"/>
  <c r="BL34" i="19"/>
  <c r="BW34" i="19" s="1"/>
  <c r="CA34" i="19" s="1"/>
  <c r="CC34" i="19" s="1"/>
  <c r="CD34" i="19" s="1"/>
  <c r="BL62" i="19"/>
  <c r="BK5" i="19"/>
  <c r="BW5" i="19" s="1"/>
  <c r="CA5" i="19" s="1"/>
  <c r="CC5" i="19" s="1"/>
  <c r="CD5" i="19" s="1"/>
  <c r="BL11" i="19"/>
  <c r="BO14" i="19"/>
  <c r="BT18" i="19"/>
  <c r="BM19" i="19"/>
  <c r="BR20" i="19"/>
  <c r="BX20" i="19" s="1"/>
  <c r="CB20" i="19" s="1"/>
  <c r="BM26" i="19"/>
  <c r="BM62" i="19"/>
  <c r="BR63" i="19"/>
  <c r="BX63" i="19" s="1"/>
  <c r="CB63" i="19" s="1"/>
  <c r="BL5" i="19"/>
  <c r="BM11" i="19"/>
  <c r="BR12" i="19"/>
  <c r="BX12" i="19" s="1"/>
  <c r="CB12" i="19" s="1"/>
  <c r="BU18" i="19"/>
  <c r="BN26" i="19"/>
  <c r="BT42" i="19"/>
  <c r="BX42" i="19" s="1"/>
  <c r="CB42" i="19" s="1"/>
  <c r="BM57" i="19"/>
  <c r="BW57" i="19" s="1"/>
  <c r="CA57" i="19" s="1"/>
  <c r="CC57" i="19" s="1"/>
  <c r="CD57" i="19" s="1"/>
  <c r="BU61" i="19"/>
  <c r="BN62" i="19"/>
  <c r="BX94" i="19"/>
  <c r="CB94" i="19"/>
  <c r="BU71" i="19"/>
  <c r="BS73" i="19"/>
  <c r="BL75" i="19"/>
  <c r="BW75" i="19" s="1"/>
  <c r="CA75" i="19" s="1"/>
  <c r="BO78" i="19"/>
  <c r="BT79" i="19"/>
  <c r="BM80" i="19"/>
  <c r="BN86" i="19"/>
  <c r="BS87" i="19"/>
  <c r="BX87" i="19" s="1"/>
  <c r="CB87" i="19" s="1"/>
  <c r="CC87" i="19" s="1"/>
  <c r="CD87" i="19" s="1"/>
  <c r="BQ89" i="19"/>
  <c r="BU92" i="19"/>
  <c r="BN93" i="19"/>
  <c r="BQ70" i="19"/>
  <c r="BT73" i="19"/>
  <c r="BM75" i="19"/>
  <c r="BK77" i="19"/>
  <c r="BN80" i="19"/>
  <c r="BQ84" i="19"/>
  <c r="BT87" i="19"/>
  <c r="BM88" i="19"/>
  <c r="BW88" i="19" s="1"/>
  <c r="CA88" i="19" s="1"/>
  <c r="BR89" i="19"/>
  <c r="BO93" i="19"/>
  <c r="BT94" i="19"/>
  <c r="BL77" i="19"/>
  <c r="BS70" i="19"/>
  <c r="BL71" i="19"/>
  <c r="BQ72" i="19"/>
  <c r="BO75" i="19"/>
  <c r="BT76" i="19"/>
  <c r="BX76" i="19" s="1"/>
  <c r="CB76" i="19" s="1"/>
  <c r="BM77" i="19"/>
  <c r="BR78" i="19"/>
  <c r="BS84" i="19"/>
  <c r="BL85" i="19"/>
  <c r="BQ86" i="19"/>
  <c r="BT89" i="19"/>
  <c r="BL92" i="19"/>
  <c r="BQ93" i="19"/>
  <c r="BR70" i="19"/>
  <c r="BT70" i="19"/>
  <c r="BM71" i="19"/>
  <c r="BR72" i="19"/>
  <c r="BK73" i="19"/>
  <c r="BN77" i="19"/>
  <c r="BS78" i="19"/>
  <c r="BL79" i="19"/>
  <c r="BW79" i="19" s="1"/>
  <c r="CA79" i="19" s="1"/>
  <c r="BQ80" i="19"/>
  <c r="BT84" i="19"/>
  <c r="BM85" i="19"/>
  <c r="BR86" i="19"/>
  <c r="BU89" i="19"/>
  <c r="BM92" i="19"/>
  <c r="BR93" i="19"/>
  <c r="BR84" i="19"/>
  <c r="BS89" i="19"/>
  <c r="BN71" i="19"/>
  <c r="BS72" i="19"/>
  <c r="BL73" i="19"/>
  <c r="BQ75" i="19"/>
  <c r="BO77" i="19"/>
  <c r="BT78" i="19"/>
  <c r="BM79" i="19"/>
  <c r="BR80" i="19"/>
  <c r="BU84" i="19"/>
  <c r="BS86" i="19"/>
  <c r="BQ88" i="19"/>
  <c r="BN92" i="19"/>
  <c r="BS93" i="19"/>
  <c r="BK71" i="19"/>
  <c r="BO80" i="19"/>
  <c r="BK92" i="19"/>
  <c r="BO71" i="19"/>
  <c r="BT72" i="19"/>
  <c r="BM73" i="19"/>
  <c r="BR75" i="19"/>
  <c r="BU78" i="19"/>
  <c r="BS80" i="19"/>
  <c r="BO85" i="19"/>
  <c r="BT86" i="19"/>
  <c r="BR88" i="19"/>
  <c r="BK89" i="19"/>
  <c r="BO92" i="19"/>
  <c r="BT93" i="19"/>
  <c r="BU73" i="19"/>
  <c r="BK85" i="19"/>
  <c r="BW85" i="19" s="1"/>
  <c r="CA85" i="19" s="1"/>
  <c r="BK70" i="19"/>
  <c r="BN73" i="19"/>
  <c r="BS75" i="19"/>
  <c r="BL76" i="19"/>
  <c r="BW76" i="19" s="1"/>
  <c r="CA76" i="19" s="1"/>
  <c r="CC76" i="19" s="1"/>
  <c r="CD76" i="19" s="1"/>
  <c r="BQ77" i="19"/>
  <c r="BT80" i="19"/>
  <c r="BK84" i="19"/>
  <c r="BU86" i="19"/>
  <c r="BS88" i="19"/>
  <c r="BL89" i="19"/>
  <c r="BU93" i="19"/>
  <c r="BL70" i="19"/>
  <c r="BQ71" i="19"/>
  <c r="BO73" i="19"/>
  <c r="BT75" i="19"/>
  <c r="BR77" i="19"/>
  <c r="BK78" i="19"/>
  <c r="BU80" i="19"/>
  <c r="BL84" i="19"/>
  <c r="BQ85" i="19"/>
  <c r="BT88" i="19"/>
  <c r="BM89" i="19"/>
  <c r="BQ92" i="19"/>
  <c r="BX92" i="19" s="1"/>
  <c r="CB92" i="19" s="1"/>
  <c r="CA94" i="19"/>
  <c r="BN75" i="19"/>
  <c r="BM70" i="19"/>
  <c r="BR71" i="19"/>
  <c r="BK72" i="19"/>
  <c r="BW72" i="19" s="1"/>
  <c r="CA72" i="19" s="1"/>
  <c r="BU75" i="19"/>
  <c r="BS77" i="19"/>
  <c r="BL78" i="19"/>
  <c r="BQ79" i="19"/>
  <c r="BM84" i="19"/>
  <c r="BR85" i="19"/>
  <c r="BK86" i="19"/>
  <c r="BW86" i="19" s="1"/>
  <c r="CA86" i="19" s="1"/>
  <c r="BN89" i="19"/>
  <c r="BR92" i="19"/>
  <c r="BK93" i="19"/>
  <c r="BW93" i="19" s="1"/>
  <c r="CA93" i="19" s="1"/>
  <c r="BQ78" i="19"/>
  <c r="BN70" i="19"/>
  <c r="BS71" i="19"/>
  <c r="BQ73" i="19"/>
  <c r="BT77" i="19"/>
  <c r="BM78" i="19"/>
  <c r="BR79" i="19"/>
  <c r="BK80" i="19"/>
  <c r="BW80" i="19" s="1"/>
  <c r="CA80" i="19" s="1"/>
  <c r="BN84" i="19"/>
  <c r="BS85" i="19"/>
  <c r="BL86" i="19"/>
  <c r="BO89" i="19"/>
  <c r="BS92" i="19"/>
  <c r="BL93" i="19"/>
  <c r="BT96" i="19"/>
  <c r="BX96" i="19" s="1"/>
  <c r="CB96" i="19" s="1"/>
  <c r="CA96" i="19"/>
  <c r="CB101" i="19"/>
  <c r="CA99" i="19"/>
  <c r="BU100" i="19"/>
  <c r="CA101" i="19"/>
  <c r="CC101" i="19" s="1"/>
  <c r="CD101" i="19" s="1"/>
  <c r="BT99" i="19"/>
  <c r="BX99" i="19" s="1"/>
  <c r="CB99" i="19" s="1"/>
  <c r="BM100" i="19"/>
  <c r="BW100" i="19" s="1"/>
  <c r="CA100" i="19" s="1"/>
  <c r="BN100" i="19"/>
  <c r="BO100" i="19"/>
  <c r="BS100" i="19"/>
  <c r="BX100" i="19" s="1"/>
  <c r="CB100" i="19" s="1"/>
  <c r="BT100" i="19"/>
  <c r="BX106" i="19"/>
  <c r="BX115" i="19"/>
  <c r="CB115" i="19" s="1"/>
  <c r="CB106" i="19"/>
  <c r="CC106" i="19" s="1"/>
  <c r="CD106" i="19" s="1"/>
  <c r="CC107" i="19"/>
  <c r="CD107" i="19" s="1"/>
  <c r="BS111" i="19"/>
  <c r="CA115" i="19"/>
  <c r="CA103" i="19"/>
  <c r="BT105" i="19"/>
  <c r="BX105" i="19" s="1"/>
  <c r="CB105" i="19" s="1"/>
  <c r="CA110" i="19"/>
  <c r="BT111" i="19"/>
  <c r="BK114" i="19"/>
  <c r="BL108" i="19"/>
  <c r="BW108" i="19" s="1"/>
  <c r="CA108" i="19" s="1"/>
  <c r="BU111" i="19"/>
  <c r="BL114" i="19"/>
  <c r="BK111" i="19"/>
  <c r="BN114" i="19"/>
  <c r="BO108" i="19"/>
  <c r="BL111" i="19"/>
  <c r="BO114" i="19"/>
  <c r="BT115" i="19"/>
  <c r="BT103" i="19"/>
  <c r="BX103" i="19" s="1"/>
  <c r="CB103" i="19" s="1"/>
  <c r="BT110" i="19"/>
  <c r="BX110" i="19" s="1"/>
  <c r="CB110" i="19" s="1"/>
  <c r="BQ108" i="19"/>
  <c r="BQ114" i="19"/>
  <c r="CA105" i="19"/>
  <c r="BT106" i="19"/>
  <c r="BO111" i="19"/>
  <c r="BT112" i="19"/>
  <c r="BX112" i="19" s="1"/>
  <c r="CB112" i="19" s="1"/>
  <c r="CC112" i="19" s="1"/>
  <c r="BR114" i="19"/>
  <c r="BS108" i="19"/>
  <c r="BS114" i="19"/>
  <c r="BT108" i="19"/>
  <c r="BT114" i="19"/>
  <c r="BR111" i="19"/>
  <c r="BX111" i="19" s="1"/>
  <c r="CB111" i="19" s="1"/>
  <c r="BU114" i="19"/>
  <c r="CA117" i="19"/>
  <c r="CA129" i="19"/>
  <c r="CB118" i="19"/>
  <c r="CC118" i="19" s="1"/>
  <c r="CD118" i="19" s="1"/>
  <c r="BX127" i="19"/>
  <c r="CB127" i="19" s="1"/>
  <c r="CB125" i="19"/>
  <c r="BX118" i="19"/>
  <c r="BL124" i="19"/>
  <c r="BT128" i="19"/>
  <c r="BQ120" i="19"/>
  <c r="CA122" i="19"/>
  <c r="BT123" i="19"/>
  <c r="BX123" i="19" s="1"/>
  <c r="CB123" i="19" s="1"/>
  <c r="CC123" i="19" s="1"/>
  <c r="CD123" i="19" s="1"/>
  <c r="BM124" i="19"/>
  <c r="BT118" i="19"/>
  <c r="BR120" i="19"/>
  <c r="BK121" i="19"/>
  <c r="BW121" i="19" s="1"/>
  <c r="CA121" i="19" s="1"/>
  <c r="CA119" i="19"/>
  <c r="BT120" i="19"/>
  <c r="BM121" i="19"/>
  <c r="BS127" i="19"/>
  <c r="BL128" i="19"/>
  <c r="BW128" i="19" s="1"/>
  <c r="CA128" i="19" s="1"/>
  <c r="CC128" i="19" s="1"/>
  <c r="BU120" i="19"/>
  <c r="BQ124" i="19"/>
  <c r="CA126" i="19"/>
  <c r="BT127" i="19"/>
  <c r="BM128" i="19"/>
  <c r="BT122" i="19"/>
  <c r="BX122" i="19" s="1"/>
  <c r="CB122" i="19" s="1"/>
  <c r="BT117" i="19"/>
  <c r="BX117" i="19" s="1"/>
  <c r="CB117" i="19" s="1"/>
  <c r="BK120" i="19"/>
  <c r="BS124" i="19"/>
  <c r="BT129" i="19"/>
  <c r="BX129" i="19" s="1"/>
  <c r="CB129" i="19" s="1"/>
  <c r="BL120" i="19"/>
  <c r="BT124" i="19"/>
  <c r="BK127" i="19"/>
  <c r="BT119" i="19"/>
  <c r="BX119" i="19" s="1"/>
  <c r="CB119" i="19" s="1"/>
  <c r="BM120" i="19"/>
  <c r="BU124" i="19"/>
  <c r="BL127" i="19"/>
  <c r="BQ128" i="19"/>
  <c r="BX128" i="19" s="1"/>
  <c r="CB128" i="19" s="1"/>
  <c r="BN120" i="19"/>
  <c r="BS121" i="19"/>
  <c r="CA125" i="19"/>
  <c r="CC125" i="19" s="1"/>
  <c r="CD125" i="19" s="1"/>
  <c r="BT126" i="19"/>
  <c r="BX126" i="19" s="1"/>
  <c r="CB126" i="19" s="1"/>
  <c r="BM127" i="19"/>
  <c r="BO120" i="19"/>
  <c r="BT121" i="19"/>
  <c r="BK124" i="19"/>
  <c r="BW124" i="19" s="1"/>
  <c r="CA124" i="19" s="1"/>
  <c r="BS128" i="19"/>
  <c r="BW139" i="19"/>
  <c r="CA139" i="19" s="1"/>
  <c r="CC139" i="19" s="1"/>
  <c r="CD139" i="19" s="1"/>
  <c r="BM137" i="19"/>
  <c r="BM138" i="19"/>
  <c r="BM140" i="19"/>
  <c r="BS142" i="19"/>
  <c r="BS143" i="19"/>
  <c r="BS144" i="19"/>
  <c r="BS145" i="19"/>
  <c r="BS146" i="19"/>
  <c r="BS147" i="19"/>
  <c r="BM151" i="19"/>
  <c r="BM153" i="19"/>
  <c r="BM156" i="19"/>
  <c r="BN137" i="19"/>
  <c r="BN138" i="19"/>
  <c r="BN140" i="19"/>
  <c r="BT142" i="19"/>
  <c r="BT143" i="19"/>
  <c r="BT144" i="19"/>
  <c r="BT145" i="19"/>
  <c r="BT147" i="19"/>
  <c r="BN151" i="19"/>
  <c r="BN153" i="19"/>
  <c r="BN156" i="19"/>
  <c r="BO137" i="19"/>
  <c r="BO138" i="19"/>
  <c r="BO139" i="19"/>
  <c r="BO140" i="19"/>
  <c r="BU142" i="19"/>
  <c r="BU143" i="19"/>
  <c r="BU144" i="19"/>
  <c r="BU145" i="19"/>
  <c r="BU146" i="19"/>
  <c r="BU147" i="19"/>
  <c r="BO151" i="19"/>
  <c r="BO153" i="19"/>
  <c r="CA155" i="19"/>
  <c r="CC155" i="19" s="1"/>
  <c r="CD155" i="19" s="1"/>
  <c r="BO156" i="19"/>
  <c r="BQ137" i="19"/>
  <c r="BQ138" i="19"/>
  <c r="BQ140" i="19"/>
  <c r="BX140" i="19" s="1"/>
  <c r="CB140" i="19" s="1"/>
  <c r="BK142" i="19"/>
  <c r="BW142" i="19" s="1"/>
  <c r="CA142" i="19" s="1"/>
  <c r="BK143" i="19"/>
  <c r="BK144" i="19"/>
  <c r="BK145" i="19"/>
  <c r="BK146" i="19"/>
  <c r="BK147" i="19"/>
  <c r="BQ151" i="19"/>
  <c r="BQ152" i="19"/>
  <c r="BX152" i="19" s="1"/>
  <c r="CB152" i="19" s="1"/>
  <c r="BQ153" i="19"/>
  <c r="BQ154" i="19"/>
  <c r="BQ156" i="19"/>
  <c r="BR137" i="19"/>
  <c r="BR138" i="19"/>
  <c r="BR140" i="19"/>
  <c r="BL142" i="19"/>
  <c r="BL143" i="19"/>
  <c r="BL144" i="19"/>
  <c r="BL145" i="19"/>
  <c r="BL147" i="19"/>
  <c r="BR151" i="19"/>
  <c r="BR152" i="19"/>
  <c r="BR153" i="19"/>
  <c r="BR154" i="19"/>
  <c r="BR156" i="19"/>
  <c r="BS137" i="19"/>
  <c r="BS138" i="19"/>
  <c r="BS140" i="19"/>
  <c r="BM142" i="19"/>
  <c r="BM144" i="19"/>
  <c r="BM145" i="19"/>
  <c r="BM147" i="19"/>
  <c r="BS151" i="19"/>
  <c r="BS153" i="19"/>
  <c r="BS154" i="19"/>
  <c r="BS156" i="19"/>
  <c r="BT137" i="19"/>
  <c r="BT138" i="19"/>
  <c r="BT140" i="19"/>
  <c r="BN142" i="19"/>
  <c r="BN143" i="19"/>
  <c r="BN144" i="19"/>
  <c r="BN145" i="19"/>
  <c r="BN146" i="19"/>
  <c r="BN147" i="19"/>
  <c r="BT151" i="19"/>
  <c r="BT153" i="19"/>
  <c r="BT156" i="19"/>
  <c r="BU137" i="19"/>
  <c r="BU138" i="19"/>
  <c r="BU140" i="19"/>
  <c r="BO142" i="19"/>
  <c r="BO144" i="19"/>
  <c r="BO145" i="19"/>
  <c r="BO146" i="19"/>
  <c r="BO147" i="19"/>
  <c r="BU151" i="19"/>
  <c r="BU153" i="19"/>
  <c r="BU156" i="19"/>
  <c r="BK137" i="19"/>
  <c r="BW137" i="19" s="1"/>
  <c r="CA137" i="19" s="1"/>
  <c r="BK138" i="19"/>
  <c r="BK140" i="19"/>
  <c r="BW140" i="19" s="1"/>
  <c r="CA140" i="19" s="1"/>
  <c r="CC140" i="19" s="1"/>
  <c r="CD140" i="19" s="1"/>
  <c r="BQ142" i="19"/>
  <c r="BQ143" i="19"/>
  <c r="BQ144" i="19"/>
  <c r="BX144" i="19" s="1"/>
  <c r="CB144" i="19" s="1"/>
  <c r="BQ145" i="19"/>
  <c r="BQ146" i="19"/>
  <c r="BQ147" i="19"/>
  <c r="BX147" i="19" s="1"/>
  <c r="CB147" i="19" s="1"/>
  <c r="BK151" i="19"/>
  <c r="BK152" i="19"/>
  <c r="BW152" i="19" s="1"/>
  <c r="CA152" i="19" s="1"/>
  <c r="BK153" i="19"/>
  <c r="BW153" i="19" s="1"/>
  <c r="CA153" i="19" s="1"/>
  <c r="BK154" i="19"/>
  <c r="BW154" i="19" s="1"/>
  <c r="CA154" i="19" s="1"/>
  <c r="BK156" i="19"/>
  <c r="BW156" i="19" s="1"/>
  <c r="CA156" i="19" s="1"/>
  <c r="CC161" i="19"/>
  <c r="CD161" i="19" s="1"/>
  <c r="CB163" i="19"/>
  <c r="BL159" i="19"/>
  <c r="BL160" i="19"/>
  <c r="BU167" i="19"/>
  <c r="BU168" i="19"/>
  <c r="BM159" i="19"/>
  <c r="BM160" i="19"/>
  <c r="BN159" i="19"/>
  <c r="BN160" i="19"/>
  <c r="BK167" i="19"/>
  <c r="BK168" i="19"/>
  <c r="BM167" i="19"/>
  <c r="BQ159" i="19"/>
  <c r="BQ160" i="19"/>
  <c r="BN167" i="19"/>
  <c r="BN168" i="19"/>
  <c r="BR159" i="19"/>
  <c r="BR160" i="19"/>
  <c r="CA166" i="19"/>
  <c r="CC166" i="19" s="1"/>
  <c r="CD166" i="19" s="1"/>
  <c r="BO167" i="19"/>
  <c r="BO168" i="19"/>
  <c r="BS159" i="19"/>
  <c r="BS160" i="19"/>
  <c r="BT159" i="19"/>
  <c r="BT160" i="19"/>
  <c r="CA163" i="19"/>
  <c r="CC163" i="19" s="1"/>
  <c r="CD163" i="19" s="1"/>
  <c r="BQ167" i="19"/>
  <c r="BQ168" i="19"/>
  <c r="BX168" i="19" s="1"/>
  <c r="CB168" i="19" s="1"/>
  <c r="BU159" i="19"/>
  <c r="BU160" i="19"/>
  <c r="BR167" i="19"/>
  <c r="BR168" i="19"/>
  <c r="BS167" i="19"/>
  <c r="BK159" i="19"/>
  <c r="BW159" i="19" s="1"/>
  <c r="CA159" i="19" s="1"/>
  <c r="BK160" i="19"/>
  <c r="BT167" i="19"/>
  <c r="CC173" i="19"/>
  <c r="CD173" i="19" s="1"/>
  <c r="CB173" i="19"/>
  <c r="CB170" i="19"/>
  <c r="CB180" i="19"/>
  <c r="CB172" i="19"/>
  <c r="CC172" i="19" s="1"/>
  <c r="CD172" i="19" s="1"/>
  <c r="CA177" i="19"/>
  <c r="CC177" i="19" s="1"/>
  <c r="CD177" i="19" s="1"/>
  <c r="CB182" i="19"/>
  <c r="CB174" i="19"/>
  <c r="CC174" i="19" s="1"/>
  <c r="CD174" i="19" s="1"/>
  <c r="CA170" i="19"/>
  <c r="BS175" i="19"/>
  <c r="BK178" i="19"/>
  <c r="BT175" i="19"/>
  <c r="BL178" i="19"/>
  <c r="BK181" i="19"/>
  <c r="BU175" i="19"/>
  <c r="BM178" i="19"/>
  <c r="BL181" i="19"/>
  <c r="BN178" i="19"/>
  <c r="BM181" i="19"/>
  <c r="BR175" i="19"/>
  <c r="BX175" i="19" s="1"/>
  <c r="CB175" i="19" s="1"/>
  <c r="BK175" i="19"/>
  <c r="BO178" i="19"/>
  <c r="BN181" i="19"/>
  <c r="BU181" i="19"/>
  <c r="BL175" i="19"/>
  <c r="CA179" i="19"/>
  <c r="CC179" i="19" s="1"/>
  <c r="CD179" i="19" s="1"/>
  <c r="CA180" i="19"/>
  <c r="BO181" i="19"/>
  <c r="CA182" i="19"/>
  <c r="BM175" i="19"/>
  <c r="BQ178" i="19"/>
  <c r="BN175" i="19"/>
  <c r="BR178" i="19"/>
  <c r="BQ181" i="19"/>
  <c r="BO175" i="19"/>
  <c r="BS178" i="19"/>
  <c r="BR181" i="19"/>
  <c r="BS181" i="19"/>
  <c r="CB185" i="19"/>
  <c r="CC185" i="19" s="1"/>
  <c r="CD185" i="19" s="1"/>
  <c r="CB189" i="19"/>
  <c r="CC189" i="19" s="1"/>
  <c r="CD189" i="19" s="1"/>
  <c r="CC184" i="19"/>
  <c r="CD184" i="19" s="1"/>
  <c r="CB186" i="19"/>
  <c r="CC186" i="19" s="1"/>
  <c r="CD186" i="19" s="1"/>
  <c r="BT187" i="19"/>
  <c r="BT191" i="19"/>
  <c r="BS195" i="19"/>
  <c r="BU187" i="19"/>
  <c r="BU188" i="19"/>
  <c r="BU191" i="19"/>
  <c r="BT195" i="19"/>
  <c r="BU195" i="19"/>
  <c r="BL187" i="19"/>
  <c r="BW187" i="19" s="1"/>
  <c r="CA187" i="19" s="1"/>
  <c r="BL188" i="19"/>
  <c r="BL190" i="19"/>
  <c r="BW190" i="19" s="1"/>
  <c r="CA190" i="19" s="1"/>
  <c r="CC190" i="19" s="1"/>
  <c r="CD190" i="19" s="1"/>
  <c r="BL191" i="19"/>
  <c r="BK194" i="19"/>
  <c r="BK195" i="19"/>
  <c r="BK196" i="19"/>
  <c r="BW196" i="19" s="1"/>
  <c r="BM187" i="19"/>
  <c r="BM191" i="19"/>
  <c r="BW191" i="19" s="1"/>
  <c r="CA191" i="19" s="1"/>
  <c r="BL194" i="19"/>
  <c r="BL195" i="19"/>
  <c r="BN187" i="19"/>
  <c r="BN191" i="19"/>
  <c r="BM195" i="19"/>
  <c r="BO187" i="19"/>
  <c r="BO188" i="19"/>
  <c r="BW188" i="19" s="1"/>
  <c r="CA188" i="19" s="1"/>
  <c r="BO191" i="19"/>
  <c r="BN195" i="19"/>
  <c r="CA192" i="19"/>
  <c r="CC192" i="19" s="1"/>
  <c r="CD192" i="19" s="1"/>
  <c r="CA193" i="19"/>
  <c r="CC193" i="19" s="1"/>
  <c r="CD193" i="19" s="1"/>
  <c r="BO195" i="19"/>
  <c r="CA196" i="19"/>
  <c r="CC196" i="19" s="1"/>
  <c r="CD196" i="19" s="1"/>
  <c r="BQ187" i="19"/>
  <c r="BQ188" i="19"/>
  <c r="BQ191" i="19"/>
  <c r="BR187" i="19"/>
  <c r="BR188" i="19"/>
  <c r="BR191" i="19"/>
  <c r="BQ195" i="19"/>
  <c r="BS187" i="19"/>
  <c r="BS188" i="19"/>
  <c r="BS191" i="19"/>
  <c r="BR194" i="19"/>
  <c r="BX194" i="19" s="1"/>
  <c r="CB194" i="19" s="1"/>
  <c r="BR195" i="19"/>
  <c r="BD91" i="19"/>
  <c r="BP91" i="19" s="1"/>
  <c r="BB158" i="19"/>
  <c r="BJ25" i="19"/>
  <c r="BV25" i="19" s="1"/>
  <c r="AY8" i="19"/>
  <c r="BD50" i="19"/>
  <c r="BP50" i="19" s="1"/>
  <c r="BA97" i="19"/>
  <c r="BB25" i="19"/>
  <c r="BA31" i="19"/>
  <c r="AY31" i="19"/>
  <c r="BE91" i="19"/>
  <c r="BF74" i="19"/>
  <c r="BI97" i="19"/>
  <c r="BF25" i="19"/>
  <c r="BE8" i="19"/>
  <c r="BQ8" i="19" s="1"/>
  <c r="BI29" i="19"/>
  <c r="BI8" i="19"/>
  <c r="BH31" i="19"/>
  <c r="BH50" i="19"/>
  <c r="BG31" i="19"/>
  <c r="BG8" i="19"/>
  <c r="BE36" i="19"/>
  <c r="BQ36" i="19" s="1"/>
  <c r="BH97" i="19"/>
  <c r="BG102" i="19"/>
  <c r="BE97" i="19"/>
  <c r="BI169" i="19"/>
  <c r="BH141" i="19"/>
  <c r="BF158" i="19"/>
  <c r="BE183" i="19"/>
  <c r="BE169" i="19"/>
  <c r="BA74" i="19"/>
  <c r="AZ97" i="19"/>
  <c r="BC31" i="19"/>
  <c r="BC8" i="19"/>
  <c r="BA25" i="19"/>
  <c r="BA50" i="19"/>
  <c r="AZ31" i="19"/>
  <c r="AZ50" i="19"/>
  <c r="CB143" i="18"/>
  <c r="BX146" i="18"/>
  <c r="CB146" i="18" s="1"/>
  <c r="CC143" i="18"/>
  <c r="CD143" i="18" s="1"/>
  <c r="BM137" i="18"/>
  <c r="BR138" i="18"/>
  <c r="BX138" i="18" s="1"/>
  <c r="CB138" i="18" s="1"/>
  <c r="BU141" i="18"/>
  <c r="BN142" i="18"/>
  <c r="BL144" i="18"/>
  <c r="BW144" i="18" s="1"/>
  <c r="CA144" i="18" s="1"/>
  <c r="BQ145" i="18"/>
  <c r="BX145" i="18" s="1"/>
  <c r="CB145" i="18" s="1"/>
  <c r="BO147" i="18"/>
  <c r="BU152" i="18"/>
  <c r="BN153" i="18"/>
  <c r="BN137" i="18"/>
  <c r="BQ140" i="18"/>
  <c r="BO142" i="18"/>
  <c r="BM144" i="18"/>
  <c r="BR145" i="18"/>
  <c r="BK146" i="18"/>
  <c r="BW146" i="18" s="1"/>
  <c r="CA146" i="18" s="1"/>
  <c r="CC146" i="18" s="1"/>
  <c r="CD146" i="18" s="1"/>
  <c r="BQ151" i="18"/>
  <c r="BX151" i="18" s="1"/>
  <c r="CB151" i="18" s="1"/>
  <c r="BO153" i="18"/>
  <c r="BO137" i="18"/>
  <c r="BT138" i="18"/>
  <c r="BR140" i="18"/>
  <c r="BK141" i="18"/>
  <c r="BN144" i="18"/>
  <c r="BL146" i="18"/>
  <c r="BQ147" i="18"/>
  <c r="BR151" i="18"/>
  <c r="BK152" i="18"/>
  <c r="BW152" i="18" s="1"/>
  <c r="CA152" i="18" s="1"/>
  <c r="CC152" i="18" s="1"/>
  <c r="CD152" i="18" s="1"/>
  <c r="BU154" i="18"/>
  <c r="BU138" i="18"/>
  <c r="BL141" i="18"/>
  <c r="BQ142" i="18"/>
  <c r="BO144" i="18"/>
  <c r="BT145" i="18"/>
  <c r="BR147" i="18"/>
  <c r="BL152" i="18"/>
  <c r="BQ153" i="18"/>
  <c r="CA155" i="18"/>
  <c r="CC155" i="18" s="1"/>
  <c r="CD155" i="18" s="1"/>
  <c r="BQ137" i="18"/>
  <c r="BX137" i="18" s="1"/>
  <c r="CB137" i="18" s="1"/>
  <c r="CA139" i="18"/>
  <c r="BT140" i="18"/>
  <c r="BM141" i="18"/>
  <c r="BR142" i="18"/>
  <c r="BU145" i="18"/>
  <c r="BT151" i="18"/>
  <c r="BR153" i="18"/>
  <c r="BK154" i="18"/>
  <c r="BR137" i="18"/>
  <c r="BK138" i="18"/>
  <c r="BU140" i="18"/>
  <c r="BN141" i="18"/>
  <c r="BQ144" i="18"/>
  <c r="BX144" i="18" s="1"/>
  <c r="CB144" i="18" s="1"/>
  <c r="BT147" i="18"/>
  <c r="BU151" i="18"/>
  <c r="BL138" i="18"/>
  <c r="BQ139" i="18"/>
  <c r="BO141" i="18"/>
  <c r="BT142" i="18"/>
  <c r="BR144" i="18"/>
  <c r="BK145" i="18"/>
  <c r="BU147" i="18"/>
  <c r="BT153" i="18"/>
  <c r="BT137" i="18"/>
  <c r="BM138" i="18"/>
  <c r="BR139" i="18"/>
  <c r="BK140" i="18"/>
  <c r="BU142" i="18"/>
  <c r="BL145" i="18"/>
  <c r="BK151" i="18"/>
  <c r="BW151" i="18" s="1"/>
  <c r="CA151" i="18" s="1"/>
  <c r="BU153" i="18"/>
  <c r="BN154" i="18"/>
  <c r="BU137" i="18"/>
  <c r="BN138" i="18"/>
  <c r="BL140" i="18"/>
  <c r="BQ141" i="18"/>
  <c r="BT144" i="18"/>
  <c r="BM145" i="18"/>
  <c r="BR146" i="18"/>
  <c r="BK147" i="18"/>
  <c r="BL151" i="18"/>
  <c r="BQ152" i="18"/>
  <c r="BX152" i="18" s="1"/>
  <c r="CB152" i="18" s="1"/>
  <c r="BO154" i="18"/>
  <c r="BO138" i="18"/>
  <c r="BM140" i="18"/>
  <c r="BR141" i="18"/>
  <c r="BK142" i="18"/>
  <c r="BU144" i="18"/>
  <c r="BN145" i="18"/>
  <c r="BL147" i="18"/>
  <c r="BM151" i="18"/>
  <c r="BR152" i="18"/>
  <c r="BK153" i="18"/>
  <c r="BW153" i="18" s="1"/>
  <c r="CA153" i="18" s="1"/>
  <c r="BK137" i="18"/>
  <c r="BW137" i="18" s="1"/>
  <c r="CA137" i="18" s="1"/>
  <c r="BU139" i="18"/>
  <c r="BN140" i="18"/>
  <c r="BL142" i="18"/>
  <c r="BO145" i="18"/>
  <c r="BM147" i="18"/>
  <c r="BN151" i="18"/>
  <c r="BL153" i="18"/>
  <c r="BQ154" i="18"/>
  <c r="BW163" i="18"/>
  <c r="CA163" i="18" s="1"/>
  <c r="CC163" i="18" s="1"/>
  <c r="CD163" i="18" s="1"/>
  <c r="CB163" i="18"/>
  <c r="CB164" i="18"/>
  <c r="CB160" i="18"/>
  <c r="CA160" i="18"/>
  <c r="CC160" i="18" s="1"/>
  <c r="CD160" i="18" s="1"/>
  <c r="CA164" i="18"/>
  <c r="CC164" i="18" s="1"/>
  <c r="CD164" i="18" s="1"/>
  <c r="BN163" i="18"/>
  <c r="CB170" i="18"/>
  <c r="CB166" i="18"/>
  <c r="CA167" i="18"/>
  <c r="CC167" i="18" s="1"/>
  <c r="CD167" i="18" s="1"/>
  <c r="CA166" i="18"/>
  <c r="CC166" i="18" s="1"/>
  <c r="CD166" i="18" s="1"/>
  <c r="CA170" i="18"/>
  <c r="CC170" i="18" s="1"/>
  <c r="CD170" i="18" s="1"/>
  <c r="CA168" i="18"/>
  <c r="CC168" i="18" s="1"/>
  <c r="CD168" i="18" s="1"/>
  <c r="BU173" i="18"/>
  <c r="BN174" i="18"/>
  <c r="BR173" i="18"/>
  <c r="BQ172" i="18"/>
  <c r="BX172" i="18" s="1"/>
  <c r="CB172" i="18" s="1"/>
  <c r="BO174" i="18"/>
  <c r="BR172" i="18"/>
  <c r="BK173" i="18"/>
  <c r="BM173" i="18"/>
  <c r="BR174" i="18"/>
  <c r="BX174" i="18" s="1"/>
  <c r="CB174" i="18" s="1"/>
  <c r="BU172" i="18"/>
  <c r="BN173" i="18"/>
  <c r="BO173" i="18"/>
  <c r="BT174" i="18"/>
  <c r="BK172" i="18"/>
  <c r="BU174" i="18"/>
  <c r="BL172" i="18"/>
  <c r="BQ173" i="18"/>
  <c r="BM172" i="18"/>
  <c r="BN172" i="18"/>
  <c r="BL174" i="18"/>
  <c r="BW174" i="18" s="1"/>
  <c r="CA174" i="18" s="1"/>
  <c r="CC174" i="18" s="1"/>
  <c r="CD174" i="18" s="1"/>
  <c r="BO172" i="18"/>
  <c r="BT173" i="18"/>
  <c r="BM174" i="18"/>
  <c r="CB186" i="18"/>
  <c r="CB192" i="18"/>
  <c r="CC192" i="18" s="1"/>
  <c r="CD192" i="18" s="1"/>
  <c r="CB193" i="18"/>
  <c r="CB182" i="18"/>
  <c r="CC182" i="18" s="1"/>
  <c r="CD182" i="18" s="1"/>
  <c r="CA177" i="18"/>
  <c r="CC177" i="18" s="1"/>
  <c r="CD177" i="18" s="1"/>
  <c r="CA189" i="18"/>
  <c r="CC189" i="18" s="1"/>
  <c r="CD189" i="18" s="1"/>
  <c r="CA183" i="18"/>
  <c r="CC183" i="18" s="1"/>
  <c r="CD183" i="18" s="1"/>
  <c r="BK178" i="18"/>
  <c r="CB179" i="18"/>
  <c r="CC179" i="18" s="1"/>
  <c r="CD179" i="18" s="1"/>
  <c r="BQ184" i="18"/>
  <c r="CA186" i="18"/>
  <c r="BT187" i="18"/>
  <c r="BM188" i="18"/>
  <c r="BK190" i="18"/>
  <c r="BN193" i="18"/>
  <c r="BL195" i="18"/>
  <c r="BW195" i="18" s="1"/>
  <c r="CA195" i="18" s="1"/>
  <c r="BQ196" i="18"/>
  <c r="BR194" i="18"/>
  <c r="BX194" i="18" s="1"/>
  <c r="CB194" i="18" s="1"/>
  <c r="BL178" i="18"/>
  <c r="BQ179" i="18"/>
  <c r="BX179" i="18" s="1"/>
  <c r="CA181" i="18"/>
  <c r="CC181" i="18" s="1"/>
  <c r="CD181" i="18" s="1"/>
  <c r="BR184" i="18"/>
  <c r="BK185" i="18"/>
  <c r="BW185" i="18" s="1"/>
  <c r="BU187" i="18"/>
  <c r="BN188" i="18"/>
  <c r="BQ191" i="18"/>
  <c r="BT194" i="18"/>
  <c r="BM195" i="18"/>
  <c r="BR196" i="18"/>
  <c r="BM178" i="18"/>
  <c r="BK180" i="18"/>
  <c r="BW180" i="18" s="1"/>
  <c r="CA180" i="18" s="1"/>
  <c r="BO188" i="18"/>
  <c r="BR191" i="18"/>
  <c r="BU194" i="18"/>
  <c r="BN195" i="18"/>
  <c r="BN178" i="18"/>
  <c r="BL180" i="18"/>
  <c r="BK187" i="18"/>
  <c r="BN190" i="18"/>
  <c r="BQ193" i="18"/>
  <c r="BX193" i="18" s="1"/>
  <c r="BO195" i="18"/>
  <c r="BT196" i="18"/>
  <c r="BO178" i="18"/>
  <c r="BL187" i="18"/>
  <c r="BQ188" i="18"/>
  <c r="BO190" i="18"/>
  <c r="BT191" i="18"/>
  <c r="BR193" i="18"/>
  <c r="BK194" i="18"/>
  <c r="BN180" i="18"/>
  <c r="CA185" i="18"/>
  <c r="BM187" i="18"/>
  <c r="BR188" i="18"/>
  <c r="BU191" i="18"/>
  <c r="BL194" i="18"/>
  <c r="BQ195" i="18"/>
  <c r="BL188" i="18"/>
  <c r="BQ178" i="18"/>
  <c r="BX178" i="18" s="1"/>
  <c r="CB178" i="18" s="1"/>
  <c r="BO180" i="18"/>
  <c r="BK184" i="18"/>
  <c r="BW184" i="18" s="1"/>
  <c r="CA184" i="18" s="1"/>
  <c r="BN187" i="18"/>
  <c r="BQ190" i="18"/>
  <c r="BX190" i="18" s="1"/>
  <c r="CB190" i="18" s="1"/>
  <c r="BR195" i="18"/>
  <c r="BK196" i="18"/>
  <c r="BW196" i="18" s="1"/>
  <c r="CA196" i="18" s="1"/>
  <c r="BR178" i="18"/>
  <c r="BQ185" i="18"/>
  <c r="BX185" i="18" s="1"/>
  <c r="CB185" i="18" s="1"/>
  <c r="BO187" i="18"/>
  <c r="BT188" i="18"/>
  <c r="BR190" i="18"/>
  <c r="BK191" i="18"/>
  <c r="BN194" i="18"/>
  <c r="BO191" i="18"/>
  <c r="BQ180" i="18"/>
  <c r="BU188" i="18"/>
  <c r="BL191" i="18"/>
  <c r="BO194" i="18"/>
  <c r="BT195" i="18"/>
  <c r="BR180" i="18"/>
  <c r="BN184" i="18"/>
  <c r="BQ187" i="18"/>
  <c r="BT190" i="18"/>
  <c r="BM191" i="18"/>
  <c r="BK193" i="18"/>
  <c r="BW193" i="18" s="1"/>
  <c r="CA193" i="18" s="1"/>
  <c r="CC193" i="18" s="1"/>
  <c r="CD193" i="18" s="1"/>
  <c r="BU195" i="18"/>
  <c r="BN196" i="18"/>
  <c r="BR5" i="18"/>
  <c r="BX5" i="18" s="1"/>
  <c r="CB5" i="18" s="1"/>
  <c r="CA5" i="18"/>
  <c r="CA9" i="18"/>
  <c r="BR9" i="18"/>
  <c r="BX9" i="18" s="1"/>
  <c r="CB9" i="18" s="1"/>
  <c r="BK11" i="18"/>
  <c r="BW11" i="18" s="1"/>
  <c r="CA11" i="18"/>
  <c r="BQ11" i="18"/>
  <c r="BR11" i="18"/>
  <c r="BS11" i="18"/>
  <c r="BR14" i="18"/>
  <c r="BS14" i="18"/>
  <c r="BT14" i="18"/>
  <c r="BK14" i="18"/>
  <c r="BL14" i="18"/>
  <c r="BM14" i="18"/>
  <c r="BN14" i="18"/>
  <c r="BO14" i="18"/>
  <c r="BQ14" i="18"/>
  <c r="BX14" i="18" s="1"/>
  <c r="CB14" i="18" s="1"/>
  <c r="BG82" i="18"/>
  <c r="BG16" i="18"/>
  <c r="BI32" i="18"/>
  <c r="BH38" i="18"/>
  <c r="BG15" i="18"/>
  <c r="BF15" i="18"/>
  <c r="BG98" i="18"/>
  <c r="BS98" i="18" s="1"/>
  <c r="BF148" i="18"/>
  <c r="AY148" i="18"/>
  <c r="BC32" i="18"/>
  <c r="BC38" i="18"/>
  <c r="BA16" i="18"/>
  <c r="AY15" i="18"/>
  <c r="BG25" i="19"/>
  <c r="BI36" i="19"/>
  <c r="BE50" i="19"/>
  <c r="BQ50" i="19" s="1"/>
  <c r="BB97" i="19"/>
  <c r="BB91" i="19"/>
  <c r="BJ97" i="19"/>
  <c r="BV97" i="19" s="1"/>
  <c r="BJ91" i="19"/>
  <c r="BV91" i="19" s="1"/>
  <c r="AY83" i="19"/>
  <c r="BJ116" i="19"/>
  <c r="BV116" i="19" s="1"/>
  <c r="AY141" i="19"/>
  <c r="AY169" i="19"/>
  <c r="AY148" i="19"/>
  <c r="AY158" i="19"/>
  <c r="AY150" i="19"/>
  <c r="BC141" i="19"/>
  <c r="BC169" i="19"/>
  <c r="BC162" i="19"/>
  <c r="BC158" i="19"/>
  <c r="AZ25" i="19"/>
  <c r="BD25" i="19"/>
  <c r="BP25" i="19" s="1"/>
  <c r="BH25" i="19"/>
  <c r="BE31" i="19"/>
  <c r="BQ31" i="19" s="1"/>
  <c r="BI31" i="19"/>
  <c r="BB36" i="19"/>
  <c r="BF36" i="19"/>
  <c r="BJ36" i="19"/>
  <c r="BV36" i="19" s="1"/>
  <c r="BB50" i="19"/>
  <c r="BF50" i="19"/>
  <c r="BJ50" i="19"/>
  <c r="BV50" i="19" s="1"/>
  <c r="BY74" i="19"/>
  <c r="BY116" i="19"/>
  <c r="BY102" i="19"/>
  <c r="BY97" i="19"/>
  <c r="AY97" i="19"/>
  <c r="AY91" i="19"/>
  <c r="AY74" i="19"/>
  <c r="AY116" i="19"/>
  <c r="BC90" i="19"/>
  <c r="BO90" i="19" s="1"/>
  <c r="BC102" i="19"/>
  <c r="BC97" i="19"/>
  <c r="BC91" i="19"/>
  <c r="BC74" i="19"/>
  <c r="BC116" i="19"/>
  <c r="BG97" i="19"/>
  <c r="BG91" i="19"/>
  <c r="BG74" i="19"/>
  <c r="BG116" i="19"/>
  <c r="BB74" i="19"/>
  <c r="BH74" i="19"/>
  <c r="BI81" i="19"/>
  <c r="BH169" i="19"/>
  <c r="BB8" i="19"/>
  <c r="BF8" i="19"/>
  <c r="AY25" i="19"/>
  <c r="BA36" i="19"/>
  <c r="BF97" i="19"/>
  <c r="BF91" i="19"/>
  <c r="AZ8" i="19"/>
  <c r="BD8" i="19"/>
  <c r="BP8" i="19" s="1"/>
  <c r="BH8" i="19"/>
  <c r="BE25" i="19"/>
  <c r="BQ25" i="19" s="1"/>
  <c r="BI25" i="19"/>
  <c r="BB31" i="19"/>
  <c r="BF31" i="19"/>
  <c r="BJ31" i="19"/>
  <c r="BV31" i="19" s="1"/>
  <c r="AY36" i="19"/>
  <c r="BC36" i="19"/>
  <c r="BG36" i="19"/>
  <c r="AY50" i="19"/>
  <c r="BC50" i="19"/>
  <c r="BG50" i="19"/>
  <c r="AZ116" i="19"/>
  <c r="BD116" i="19"/>
  <c r="BP116" i="19" s="1"/>
  <c r="BH116" i="19"/>
  <c r="BD74" i="19"/>
  <c r="BP74" i="19" s="1"/>
  <c r="BI74" i="19"/>
  <c r="AZ91" i="19"/>
  <c r="BH91" i="19"/>
  <c r="AY102" i="19"/>
  <c r="BB116" i="19"/>
  <c r="BE158" i="19"/>
  <c r="BI158" i="19"/>
  <c r="AZ162" i="19"/>
  <c r="BI164" i="19"/>
  <c r="BA158" i="19"/>
  <c r="BA150" i="19"/>
  <c r="BA183" i="19"/>
  <c r="BA164" i="19"/>
  <c r="BA162" i="19"/>
  <c r="BA141" i="19"/>
  <c r="BB141" i="19"/>
  <c r="BB169" i="19"/>
  <c r="BJ8" i="19"/>
  <c r="BV8" i="19" s="1"/>
  <c r="BC25" i="19"/>
  <c r="BI50" i="19"/>
  <c r="BA29" i="19"/>
  <c r="BV65" i="19"/>
  <c r="BA8" i="19"/>
  <c r="AZ36" i="19"/>
  <c r="BD36" i="19"/>
  <c r="BP36" i="19" s="1"/>
  <c r="BH36" i="19"/>
  <c r="BA116" i="19"/>
  <c r="BA102" i="19"/>
  <c r="BE116" i="19"/>
  <c r="BI116" i="19"/>
  <c r="BI102" i="19"/>
  <c r="AZ74" i="19"/>
  <c r="BE74" i="19"/>
  <c r="BJ74" i="19"/>
  <c r="BV74" i="19" s="1"/>
  <c r="BA81" i="19"/>
  <c r="BA91" i="19"/>
  <c r="BI91" i="19"/>
  <c r="BD97" i="19"/>
  <c r="BP97" i="19" s="1"/>
  <c r="BE102" i="19"/>
  <c r="BF116" i="19"/>
  <c r="BF183" i="19"/>
  <c r="BF141" i="19"/>
  <c r="BF169" i="19"/>
  <c r="BJ183" i="19"/>
  <c r="BV183" i="19" s="1"/>
  <c r="BJ141" i="19"/>
  <c r="BV141" i="19" s="1"/>
  <c r="BJ169" i="19"/>
  <c r="BV169" i="19" s="1"/>
  <c r="BE141" i="19"/>
  <c r="BI141" i="19"/>
  <c r="AZ141" i="19"/>
  <c r="BA169" i="19"/>
  <c r="AZ169" i="19"/>
  <c r="AZ158" i="19"/>
  <c r="AZ150" i="19"/>
  <c r="AZ183" i="19"/>
  <c r="BD183" i="19"/>
  <c r="BP183" i="19" s="1"/>
  <c r="BD169" i="19"/>
  <c r="BP169" i="19" s="1"/>
  <c r="BD162" i="19"/>
  <c r="BD158" i="19"/>
  <c r="BP158" i="19" s="1"/>
  <c r="BD150" i="19"/>
  <c r="BG183" i="19"/>
  <c r="BG158" i="19"/>
  <c r="BH183" i="19"/>
  <c r="BG83" i="19"/>
  <c r="BC83" i="19"/>
  <c r="BH158" i="19"/>
  <c r="BE164" i="19"/>
  <c r="BG169" i="19"/>
  <c r="BI183" i="19"/>
  <c r="BC183" i="19"/>
  <c r="BG141" i="19"/>
  <c r="AY162" i="19"/>
  <c r="BB183" i="19"/>
  <c r="AY183" i="19"/>
  <c r="BB38" i="18"/>
  <c r="BH16" i="18"/>
  <c r="BB32" i="18"/>
  <c r="BG32" i="18"/>
  <c r="BJ38" i="18"/>
  <c r="BV38" i="18" s="1"/>
  <c r="BJ32" i="18"/>
  <c r="BV32" i="18" s="1"/>
  <c r="BH32" i="18"/>
  <c r="BG38" i="18"/>
  <c r="BF90" i="18"/>
  <c r="BC90" i="18"/>
  <c r="BJ90" i="18"/>
  <c r="BV90" i="18" s="1"/>
  <c r="BB90" i="18"/>
  <c r="BJ109" i="18"/>
  <c r="BV109" i="18" s="1"/>
  <c r="BB109" i="18"/>
  <c r="BI109" i="18"/>
  <c r="BA109" i="18"/>
  <c r="BF109" i="18"/>
  <c r="BB150" i="18"/>
  <c r="BI171" i="18"/>
  <c r="BF171" i="18"/>
  <c r="BE171" i="18"/>
  <c r="BB171" i="18"/>
  <c r="BG148" i="18"/>
  <c r="BJ98" i="18"/>
  <c r="BV98" i="18" s="1"/>
  <c r="BF98" i="18"/>
  <c r="BB98" i="18"/>
  <c r="BB83" i="18"/>
  <c r="BB157" i="18"/>
  <c r="BB148" i="18"/>
  <c r="BF38" i="18"/>
  <c r="BF32" i="18"/>
  <c r="BF43" i="18"/>
  <c r="AY32" i="18"/>
  <c r="BA38" i="18"/>
  <c r="BB15" i="18"/>
  <c r="BJ15" i="18"/>
  <c r="BB16" i="18"/>
  <c r="BF16" i="18"/>
  <c r="BJ16" i="18"/>
  <c r="BV16" i="18" s="1"/>
  <c r="BG90" i="18"/>
  <c r="BS90" i="18" s="1"/>
  <c r="BJ171" i="18"/>
  <c r="BV171" i="18" s="1"/>
  <c r="BI176" i="18"/>
  <c r="BI148" i="18"/>
  <c r="BE148" i="18"/>
  <c r="BE176" i="18"/>
  <c r="BG157" i="18"/>
  <c r="BS157" i="18" s="1"/>
  <c r="BA165" i="18"/>
  <c r="BY38" i="18"/>
  <c r="BV82" i="18"/>
  <c r="BE157" i="18"/>
  <c r="BI157" i="18"/>
  <c r="AZ176" i="18"/>
  <c r="BF176" i="18"/>
  <c r="BJ176" i="18"/>
  <c r="BD157" i="18"/>
  <c r="BP157" i="18" s="1"/>
  <c r="BY17" i="18"/>
  <c r="BF157" i="18"/>
  <c r="BJ157" i="18"/>
  <c r="BV157" i="18" s="1"/>
  <c r="BA171" i="18"/>
  <c r="BB176" i="18"/>
  <c r="BG176" i="18"/>
  <c r="BD176" i="18"/>
  <c r="BP176" i="18" s="1"/>
  <c r="BH176" i="18"/>
  <c r="BY15" i="18"/>
  <c r="BY16" i="18"/>
  <c r="BY32" i="18"/>
  <c r="BY98" i="18"/>
  <c r="BY82" i="18"/>
  <c r="BY109" i="18"/>
  <c r="BY90" i="18"/>
  <c r="CE3" i="18"/>
  <c r="BZ32" i="18"/>
  <c r="BZ16" i="18"/>
  <c r="BZ15" i="18"/>
  <c r="BZ38" i="18"/>
  <c r="BZ43" i="18"/>
  <c r="BZ82" i="18"/>
  <c r="BZ98" i="18"/>
  <c r="BZ90" i="18"/>
  <c r="BZ109" i="18"/>
  <c r="BZ171" i="18"/>
  <c r="BZ157" i="18"/>
  <c r="BZ148" i="18"/>
  <c r="BZ176" i="18"/>
  <c r="BY157" i="18"/>
  <c r="BY148" i="18"/>
  <c r="BY176" i="18"/>
  <c r="BY149" i="18"/>
  <c r="BY36" i="19"/>
  <c r="BY8" i="19"/>
  <c r="BY25" i="19"/>
  <c r="BY31" i="19"/>
  <c r="BY50" i="19"/>
  <c r="BZ25" i="19"/>
  <c r="BZ50" i="19"/>
  <c r="BZ15" i="19"/>
  <c r="BZ29" i="19"/>
  <c r="BZ8" i="19"/>
  <c r="BZ17" i="19"/>
  <c r="BZ31" i="19"/>
  <c r="BY91" i="19"/>
  <c r="BZ109" i="19"/>
  <c r="BZ116" i="19"/>
  <c r="BZ91" i="19"/>
  <c r="BZ83" i="19"/>
  <c r="BZ74" i="19"/>
  <c r="BZ97" i="19"/>
  <c r="BZ141" i="19"/>
  <c r="BZ158" i="19"/>
  <c r="BZ183" i="19"/>
  <c r="BY169" i="19"/>
  <c r="BY164" i="19"/>
  <c r="BY158" i="19"/>
  <c r="BY141" i="19"/>
  <c r="BY183" i="19"/>
  <c r="AY157" i="18"/>
  <c r="BC157" i="18"/>
  <c r="BA176" i="18"/>
  <c r="BD148" i="18"/>
  <c r="AZ157" i="18"/>
  <c r="AY150" i="18"/>
  <c r="AZ148" i="18"/>
  <c r="BA148" i="18"/>
  <c r="BA157" i="18"/>
  <c r="BC162" i="18"/>
  <c r="AY176" i="18"/>
  <c r="BJ102" i="19"/>
  <c r="BV102" i="19" s="1"/>
  <c r="BF102" i="19"/>
  <c r="BB102" i="19"/>
  <c r="BZ102" i="19"/>
  <c r="BH102" i="19"/>
  <c r="BD102" i="19"/>
  <c r="BP102" i="19" s="1"/>
  <c r="AZ102" i="19"/>
  <c r="BC148" i="19"/>
  <c r="BA148" i="19"/>
  <c r="BH164" i="19"/>
  <c r="BD164" i="19"/>
  <c r="BP164" i="19" s="1"/>
  <c r="AZ164" i="19"/>
  <c r="BG164" i="19"/>
  <c r="BC164" i="19"/>
  <c r="AY164" i="19"/>
  <c r="BZ164" i="19"/>
  <c r="BJ164" i="19"/>
  <c r="BV164" i="19" s="1"/>
  <c r="BF164" i="19"/>
  <c r="BB164" i="19"/>
  <c r="AY24" i="19"/>
  <c r="BK24" i="19" s="1"/>
  <c r="AY38" i="19"/>
  <c r="BK38" i="19" s="1"/>
  <c r="AY29" i="19"/>
  <c r="AY15" i="19"/>
  <c r="BH38" i="19"/>
  <c r="BT38" i="19" s="1"/>
  <c r="BH29" i="19"/>
  <c r="BH15" i="19"/>
  <c r="BF16" i="19"/>
  <c r="BA38" i="19"/>
  <c r="BM38" i="19" s="1"/>
  <c r="CE3" i="19"/>
  <c r="CE53" i="19" s="1" a="1"/>
  <c r="CE53" i="19" s="1"/>
  <c r="AZ38" i="19"/>
  <c r="BL38" i="19" s="1"/>
  <c r="AZ29" i="19"/>
  <c r="AZ15" i="19"/>
  <c r="BD38" i="19"/>
  <c r="BP38" i="19" s="1"/>
  <c r="BD29" i="19"/>
  <c r="BP29" i="19" s="1"/>
  <c r="BD15" i="19"/>
  <c r="BP15" i="19" s="1"/>
  <c r="BA15" i="19"/>
  <c r="BJ16" i="19"/>
  <c r="BV16" i="19" s="1"/>
  <c r="BZ16" i="19"/>
  <c r="AY17" i="19"/>
  <c r="BD24" i="19"/>
  <c r="BP24" i="19" s="1"/>
  <c r="BJ32" i="19"/>
  <c r="BV32" i="19" s="1"/>
  <c r="BJ82" i="19"/>
  <c r="BV82" i="19" s="1"/>
  <c r="BE81" i="19"/>
  <c r="BC24" i="19"/>
  <c r="BO24" i="19" s="1"/>
  <c r="BC38" i="19"/>
  <c r="BO38" i="19" s="1"/>
  <c r="BC29" i="19"/>
  <c r="BC15" i="19"/>
  <c r="AZ24" i="19"/>
  <c r="BL24" i="19" s="1"/>
  <c r="BF32" i="19"/>
  <c r="BA24" i="19"/>
  <c r="BM24" i="19" s="1"/>
  <c r="BE15" i="19"/>
  <c r="BQ15" i="19" s="1"/>
  <c r="BY16" i="19"/>
  <c r="BI16" i="19"/>
  <c r="BE16" i="19"/>
  <c r="BQ16" i="19" s="1"/>
  <c r="BA16" i="19"/>
  <c r="BH16" i="19"/>
  <c r="BD16" i="19"/>
  <c r="BP16" i="19" s="1"/>
  <c r="AZ16" i="19"/>
  <c r="BG16" i="19"/>
  <c r="BS16" i="19" s="1"/>
  <c r="BC16" i="19"/>
  <c r="AY16" i="19"/>
  <c r="BC17" i="19"/>
  <c r="BH24" i="19"/>
  <c r="BE29" i="19"/>
  <c r="BQ29" i="19" s="1"/>
  <c r="BY32" i="19"/>
  <c r="BI32" i="19"/>
  <c r="BE32" i="19"/>
  <c r="BQ32" i="19" s="1"/>
  <c r="BA32" i="19"/>
  <c r="BH32" i="19"/>
  <c r="BD32" i="19"/>
  <c r="BP32" i="19" s="1"/>
  <c r="AZ32" i="19"/>
  <c r="BG32" i="19"/>
  <c r="BC32" i="19"/>
  <c r="BO32" i="19" s="1"/>
  <c r="AY32" i="19"/>
  <c r="BY38" i="19"/>
  <c r="BA43" i="19"/>
  <c r="BG24" i="19"/>
  <c r="BS24" i="19" s="1"/>
  <c r="BG38" i="19"/>
  <c r="BS38" i="19" s="1"/>
  <c r="BG29" i="19"/>
  <c r="BG15" i="19"/>
  <c r="BI15" i="19"/>
  <c r="BY15" i="19"/>
  <c r="BB16" i="19"/>
  <c r="BN16" i="19" s="1"/>
  <c r="BG17" i="19"/>
  <c r="BY29" i="19"/>
  <c r="BZ38" i="19"/>
  <c r="CD40" i="19"/>
  <c r="BZ65" i="19"/>
  <c r="BB15" i="19"/>
  <c r="BF15" i="19"/>
  <c r="BJ15" i="19"/>
  <c r="BV15" i="19" s="1"/>
  <c r="AZ17" i="19"/>
  <c r="BD17" i="19"/>
  <c r="BP17" i="19" s="1"/>
  <c r="BH17" i="19"/>
  <c r="BE24" i="19"/>
  <c r="BQ24" i="19" s="1"/>
  <c r="BI24" i="19"/>
  <c r="BU24" i="19" s="1"/>
  <c r="BY24" i="19"/>
  <c r="BB29" i="19"/>
  <c r="BF29" i="19"/>
  <c r="BJ29" i="19"/>
  <c r="BV29" i="19" s="1"/>
  <c r="BB38" i="19"/>
  <c r="BN38" i="19" s="1"/>
  <c r="BF38" i="19"/>
  <c r="BR38" i="19" s="1"/>
  <c r="BJ38" i="19"/>
  <c r="BV38" i="19" s="1"/>
  <c r="BE43" i="19"/>
  <c r="BQ43" i="19" s="1"/>
  <c r="BY65" i="19"/>
  <c r="BQ65" i="19"/>
  <c r="AZ109" i="19"/>
  <c r="BL109" i="19" s="1"/>
  <c r="AZ81" i="19"/>
  <c r="AZ90" i="19"/>
  <c r="BL90" i="19" s="1"/>
  <c r="BP131" i="19"/>
  <c r="BD109" i="19"/>
  <c r="BP109" i="19" s="1"/>
  <c r="BD90" i="19"/>
  <c r="BP90" i="19" s="1"/>
  <c r="BD81" i="19"/>
  <c r="BP81" i="19" s="1"/>
  <c r="BD95" i="19"/>
  <c r="BP95" i="19" s="1"/>
  <c r="BH109" i="19"/>
  <c r="BH81" i="19"/>
  <c r="BH90" i="19"/>
  <c r="BH98" i="19"/>
  <c r="BD98" i="19"/>
  <c r="BP98" i="19" s="1"/>
  <c r="AZ98" i="19"/>
  <c r="BG98" i="19"/>
  <c r="BC98" i="19"/>
  <c r="BO98" i="19" s="1"/>
  <c r="AY98" i="19"/>
  <c r="BK98" i="19" s="1"/>
  <c r="BE98" i="19"/>
  <c r="BZ98" i="19"/>
  <c r="BJ98" i="19"/>
  <c r="BV98" i="19" s="1"/>
  <c r="BB98" i="19"/>
  <c r="BY98" i="19"/>
  <c r="BI98" i="19"/>
  <c r="BU98" i="19" s="1"/>
  <c r="BA98" i="19"/>
  <c r="BM98" i="19" s="1"/>
  <c r="BA17" i="19"/>
  <c r="BE17" i="19"/>
  <c r="BQ17" i="19" s="1"/>
  <c r="BI17" i="19"/>
  <c r="BY17" i="19"/>
  <c r="BB24" i="19"/>
  <c r="BN24" i="19" s="1"/>
  <c r="BF24" i="19"/>
  <c r="BR24" i="19" s="1"/>
  <c r="BJ24" i="19"/>
  <c r="BV24" i="19" s="1"/>
  <c r="BI43" i="19"/>
  <c r="BU43" i="19" s="1"/>
  <c r="CD47" i="19"/>
  <c r="CD53" i="19"/>
  <c r="BY82" i="19"/>
  <c r="BI82" i="19"/>
  <c r="BE82" i="19"/>
  <c r="BA82" i="19"/>
  <c r="BR82" i="19" s="1"/>
  <c r="BH82" i="19"/>
  <c r="BT82" i="19" s="1"/>
  <c r="BD82" i="19"/>
  <c r="BP82" i="19" s="1"/>
  <c r="AZ82" i="19"/>
  <c r="BG82" i="19"/>
  <c r="BC82" i="19"/>
  <c r="AY82" i="19"/>
  <c r="AZ95" i="19"/>
  <c r="BF98" i="19"/>
  <c r="BR98" i="19" s="1"/>
  <c r="BB17" i="19"/>
  <c r="BF17" i="19"/>
  <c r="BJ17" i="19"/>
  <c r="BV17" i="19" s="1"/>
  <c r="BY90" i="19"/>
  <c r="BY104" i="19"/>
  <c r="BY95" i="19"/>
  <c r="BJ109" i="19"/>
  <c r="BV109" i="19" s="1"/>
  <c r="BY81" i="19"/>
  <c r="BB82" i="19"/>
  <c r="BH95" i="19"/>
  <c r="BB43" i="19"/>
  <c r="BN43" i="19" s="1"/>
  <c r="BF43" i="19"/>
  <c r="BR43" i="19" s="1"/>
  <c r="BJ43" i="19"/>
  <c r="BV43" i="19" s="1"/>
  <c r="BZ43" i="19"/>
  <c r="BA90" i="19"/>
  <c r="BM90" i="19" s="1"/>
  <c r="BE104" i="19"/>
  <c r="BQ104" i="19" s="1"/>
  <c r="BE90" i="19"/>
  <c r="BQ90" i="19" s="1"/>
  <c r="BI90" i="19"/>
  <c r="BU90" i="19" s="1"/>
  <c r="BB81" i="19"/>
  <c r="BF81" i="19"/>
  <c r="BJ81" i="19"/>
  <c r="BV81" i="19" s="1"/>
  <c r="BZ81" i="19"/>
  <c r="AZ83" i="19"/>
  <c r="BD83" i="19"/>
  <c r="BP83" i="19" s="1"/>
  <c r="BH83" i="19"/>
  <c r="BA95" i="19"/>
  <c r="BI95" i="19"/>
  <c r="BI104" i="19"/>
  <c r="BU104" i="19" s="1"/>
  <c r="AY43" i="19"/>
  <c r="BK43" i="19" s="1"/>
  <c r="BC43" i="19"/>
  <c r="BO43" i="19" s="1"/>
  <c r="BG43" i="19"/>
  <c r="BS43" i="19" s="1"/>
  <c r="CE69" i="19"/>
  <c r="AY81" i="19"/>
  <c r="BC81" i="19"/>
  <c r="BG81" i="19"/>
  <c r="BA83" i="19"/>
  <c r="BE83" i="19"/>
  <c r="BI83" i="19"/>
  <c r="BY83" i="19"/>
  <c r="AZ43" i="19"/>
  <c r="BL43" i="19" s="1"/>
  <c r="BD43" i="19"/>
  <c r="BP43" i="19" s="1"/>
  <c r="BH43" i="19"/>
  <c r="BT43" i="19" s="1"/>
  <c r="BX43" i="19" s="1"/>
  <c r="AY104" i="19"/>
  <c r="BK104" i="19" s="1"/>
  <c r="AY95" i="19"/>
  <c r="BC95" i="19"/>
  <c r="BG104" i="19"/>
  <c r="BS104" i="19" s="1"/>
  <c r="BG95" i="19"/>
  <c r="BB83" i="19"/>
  <c r="BF83" i="19"/>
  <c r="BJ83" i="19"/>
  <c r="BV83" i="19" s="1"/>
  <c r="BZ90" i="19"/>
  <c r="BZ95" i="19"/>
  <c r="BE95" i="19"/>
  <c r="BA104" i="19"/>
  <c r="BM104" i="19" s="1"/>
  <c r="BY176" i="19"/>
  <c r="BY162" i="19"/>
  <c r="BY157" i="19"/>
  <c r="BY148" i="19"/>
  <c r="BB95" i="19"/>
  <c r="BF95" i="19"/>
  <c r="BJ95" i="19"/>
  <c r="BV95" i="19" s="1"/>
  <c r="BZ104" i="19"/>
  <c r="BG109" i="19"/>
  <c r="BS109" i="19" s="1"/>
  <c r="BC109" i="19"/>
  <c r="BO109" i="19" s="1"/>
  <c r="AY109" i="19"/>
  <c r="BK109" i="19" s="1"/>
  <c r="BY109" i="19"/>
  <c r="BI109" i="19"/>
  <c r="BU109" i="19" s="1"/>
  <c r="BE109" i="19"/>
  <c r="BQ109" i="19" s="1"/>
  <c r="BA109" i="19"/>
  <c r="BM109" i="19" s="1"/>
  <c r="BF109" i="19"/>
  <c r="BR109" i="19" s="1"/>
  <c r="BB90" i="19"/>
  <c r="BN90" i="19" s="1"/>
  <c r="BF90" i="19"/>
  <c r="BR90" i="19" s="1"/>
  <c r="BJ90" i="19"/>
  <c r="BV90" i="19" s="1"/>
  <c r="AZ104" i="19"/>
  <c r="BL104" i="19" s="1"/>
  <c r="BD104" i="19"/>
  <c r="BP104" i="19" s="1"/>
  <c r="BH104" i="19"/>
  <c r="BT104" i="19" s="1"/>
  <c r="BG176" i="19"/>
  <c r="BS176" i="19" s="1"/>
  <c r="BG157" i="19"/>
  <c r="BS157" i="19" s="1"/>
  <c r="BG171" i="19"/>
  <c r="BS171" i="19" s="1"/>
  <c r="BG162" i="19"/>
  <c r="BG148" i="19"/>
  <c r="CE136" i="19"/>
  <c r="BB104" i="19"/>
  <c r="BN104" i="19" s="1"/>
  <c r="BF104" i="19"/>
  <c r="BR104" i="19" s="1"/>
  <c r="BJ104" i="19"/>
  <c r="BV104" i="19" s="1"/>
  <c r="BE148" i="19"/>
  <c r="BY131" i="19"/>
  <c r="BH162" i="19"/>
  <c r="BZ148" i="19"/>
  <c r="BH149" i="19"/>
  <c r="BH150" i="19"/>
  <c r="BV131" i="19"/>
  <c r="BZ131" i="19"/>
  <c r="BZ198" i="19"/>
  <c r="BZ171" i="19"/>
  <c r="BZ150" i="19"/>
  <c r="BE176" i="19"/>
  <c r="BQ176" i="19" s="1"/>
  <c r="BE162" i="19"/>
  <c r="BE157" i="19"/>
  <c r="BQ157" i="19" s="1"/>
  <c r="BI176" i="19"/>
  <c r="BI162" i="19"/>
  <c r="BI157" i="19"/>
  <c r="BU157" i="19" s="1"/>
  <c r="BF150" i="19"/>
  <c r="BV198" i="19"/>
  <c r="BJ171" i="19"/>
  <c r="BV171" i="19" s="1"/>
  <c r="BJ150" i="19"/>
  <c r="BV150" i="19" s="1"/>
  <c r="BI148" i="19"/>
  <c r="BB149" i="19"/>
  <c r="BF149" i="19"/>
  <c r="BJ149" i="19"/>
  <c r="BV149" i="19" s="1"/>
  <c r="BZ149" i="19"/>
  <c r="BY165" i="19"/>
  <c r="BI165" i="19"/>
  <c r="BU165" i="19" s="1"/>
  <c r="BE165" i="19"/>
  <c r="BQ165" i="19" s="1"/>
  <c r="BA165" i="19"/>
  <c r="BG165" i="19"/>
  <c r="BS165" i="19" s="1"/>
  <c r="BB165" i="19"/>
  <c r="BF165" i="19"/>
  <c r="BR165" i="19" s="1"/>
  <c r="AZ165" i="19"/>
  <c r="BZ165" i="19"/>
  <c r="BJ165" i="19"/>
  <c r="BV165" i="19" s="1"/>
  <c r="BD165" i="19"/>
  <c r="AY165" i="19"/>
  <c r="AZ148" i="19"/>
  <c r="BD148" i="19"/>
  <c r="BH148" i="19"/>
  <c r="AY149" i="19"/>
  <c r="BP149" i="19" s="1"/>
  <c r="BC149" i="19"/>
  <c r="BG149" i="19"/>
  <c r="BY150" i="19"/>
  <c r="BI150" i="19"/>
  <c r="BE150" i="19"/>
  <c r="BB150" i="19"/>
  <c r="BG150" i="19"/>
  <c r="BC165" i="19"/>
  <c r="BH165" i="19"/>
  <c r="BT165" i="19" s="1"/>
  <c r="BB148" i="19"/>
  <c r="BF148" i="19"/>
  <c r="BJ148" i="19"/>
  <c r="BV148" i="19" s="1"/>
  <c r="BA149" i="19"/>
  <c r="BE149" i="19"/>
  <c r="BI149" i="19"/>
  <c r="BU149" i="19" s="1"/>
  <c r="BY149" i="19"/>
  <c r="BB157" i="19"/>
  <c r="BN157" i="19" s="1"/>
  <c r="BF157" i="19"/>
  <c r="BR157" i="19" s="1"/>
  <c r="BJ157" i="19"/>
  <c r="BV157" i="19" s="1"/>
  <c r="BZ157" i="19"/>
  <c r="BZ162" i="19"/>
  <c r="AZ157" i="19"/>
  <c r="BL157" i="19" s="1"/>
  <c r="BW157" i="19" s="1"/>
  <c r="BD157" i="19"/>
  <c r="BP157" i="19" s="1"/>
  <c r="BH157" i="19"/>
  <c r="BT157" i="19" s="1"/>
  <c r="BY171" i="19"/>
  <c r="BI171" i="19"/>
  <c r="BU171" i="19" s="1"/>
  <c r="BE171" i="19"/>
  <c r="BQ171" i="19" s="1"/>
  <c r="BA171" i="19"/>
  <c r="BM171" i="19" s="1"/>
  <c r="BC171" i="19"/>
  <c r="BO171" i="19" s="1"/>
  <c r="BH171" i="19"/>
  <c r="BT171" i="19" s="1"/>
  <c r="BZ176" i="19"/>
  <c r="BB162" i="19"/>
  <c r="BF162" i="19"/>
  <c r="BJ162" i="19"/>
  <c r="BV162" i="19" s="1"/>
  <c r="AZ171" i="19"/>
  <c r="BL171" i="19" s="1"/>
  <c r="BF171" i="19"/>
  <c r="BR171" i="19" s="1"/>
  <c r="BX171" i="19" s="1"/>
  <c r="AZ176" i="19"/>
  <c r="BD176" i="19"/>
  <c r="BH176" i="19"/>
  <c r="BT176" i="19" s="1"/>
  <c r="BB176" i="19"/>
  <c r="BN176" i="19" s="1"/>
  <c r="BF176" i="19"/>
  <c r="BR176" i="19" s="1"/>
  <c r="BJ176" i="19"/>
  <c r="BV176" i="19" s="1"/>
  <c r="BY198" i="19"/>
  <c r="BZ24" i="18"/>
  <c r="BJ24" i="18"/>
  <c r="BV24" i="18" s="1"/>
  <c r="BF24" i="18"/>
  <c r="BB24" i="18"/>
  <c r="BY24" i="18"/>
  <c r="BI24" i="18"/>
  <c r="BE24" i="18"/>
  <c r="BA24" i="18"/>
  <c r="BY43" i="18"/>
  <c r="BI43" i="18"/>
  <c r="BE43" i="18"/>
  <c r="BA43" i="18"/>
  <c r="BH43" i="18"/>
  <c r="BD43" i="18"/>
  <c r="BP43" i="18" s="1"/>
  <c r="AZ43" i="18"/>
  <c r="BH165" i="18"/>
  <c r="BD165" i="18"/>
  <c r="AZ165" i="18"/>
  <c r="BZ165" i="18"/>
  <c r="BG165" i="18"/>
  <c r="BC165" i="18"/>
  <c r="AY165" i="18"/>
  <c r="BJ165" i="18"/>
  <c r="AY24" i="18"/>
  <c r="BG24" i="18"/>
  <c r="AY43" i="18"/>
  <c r="BG43" i="18"/>
  <c r="AZ104" i="18"/>
  <c r="BH104" i="18"/>
  <c r="BZ104" i="18"/>
  <c r="BF149" i="18"/>
  <c r="BB165" i="18"/>
  <c r="BY165" i="18"/>
  <c r="BI149" i="18"/>
  <c r="BE149" i="18"/>
  <c r="BA149" i="18"/>
  <c r="BH149" i="18"/>
  <c r="BD149" i="18"/>
  <c r="AZ149" i="18"/>
  <c r="AZ24" i="18"/>
  <c r="BH24" i="18"/>
  <c r="BB43" i="18"/>
  <c r="BJ43" i="18"/>
  <c r="BA104" i="18"/>
  <c r="BI104" i="18"/>
  <c r="AY149" i="18"/>
  <c r="BG149" i="18"/>
  <c r="BZ149" i="18"/>
  <c r="BE165" i="18"/>
  <c r="BY104" i="18"/>
  <c r="BG104" i="18"/>
  <c r="BS104" i="18" s="1"/>
  <c r="BC104" i="18"/>
  <c r="AY104" i="18"/>
  <c r="BJ104" i="18"/>
  <c r="BV104" i="18" s="1"/>
  <c r="BF104" i="18"/>
  <c r="BB104" i="18"/>
  <c r="BC24" i="18"/>
  <c r="BC43" i="18"/>
  <c r="BD104" i="18"/>
  <c r="BP104" i="18" s="1"/>
  <c r="BB149" i="18"/>
  <c r="BJ149" i="18"/>
  <c r="BF165" i="18"/>
  <c r="AZ15" i="18"/>
  <c r="BD15" i="18"/>
  <c r="BP15" i="18" s="1"/>
  <c r="BH15" i="18"/>
  <c r="BH83" i="18"/>
  <c r="AZ90" i="18"/>
  <c r="BD90" i="18"/>
  <c r="BP90" i="18" s="1"/>
  <c r="BH90" i="18"/>
  <c r="AY109" i="18"/>
  <c r="BC109" i="18"/>
  <c r="BG109" i="18"/>
  <c r="BS109" i="18" s="1"/>
  <c r="BG150" i="18"/>
  <c r="AY171" i="18"/>
  <c r="BC171" i="18"/>
  <c r="BG171" i="18"/>
  <c r="BS171" i="18" s="1"/>
  <c r="BA15" i="18"/>
  <c r="BE15" i="18"/>
  <c r="BI15" i="18"/>
  <c r="BA90" i="18"/>
  <c r="BI90" i="18"/>
  <c r="AZ109" i="18"/>
  <c r="BD109" i="18"/>
  <c r="BP109" i="18" s="1"/>
  <c r="BH109" i="18"/>
  <c r="AZ171" i="18"/>
  <c r="BD171" i="18"/>
  <c r="BP171" i="18" s="1"/>
  <c r="BH171" i="18"/>
  <c r="BY171" i="18"/>
  <c r="BJ83" i="18"/>
  <c r="BC92" i="18"/>
  <c r="BD29" i="18"/>
  <c r="BP29" i="18" s="1"/>
  <c r="AY23" i="18"/>
  <c r="BK23" i="18" s="1"/>
  <c r="BC28" i="18"/>
  <c r="BO28" i="18" s="1"/>
  <c r="BB25" i="18"/>
  <c r="BN25" i="18" s="1"/>
  <c r="BJ25" i="18"/>
  <c r="BV25" i="18" s="1"/>
  <c r="BI36" i="18"/>
  <c r="BU36" i="18" s="1"/>
  <c r="CD6" i="18"/>
  <c r="CD10" i="18"/>
  <c r="BA36" i="18"/>
  <c r="BM36" i="18" s="1"/>
  <c r="CD27" i="18"/>
  <c r="CD34" i="18"/>
  <c r="CD18" i="18"/>
  <c r="CD21" i="18"/>
  <c r="BC23" i="18"/>
  <c r="BO23" i="18" s="1"/>
  <c r="BH26" i="18"/>
  <c r="BT26" i="18" s="1"/>
  <c r="BF42" i="18"/>
  <c r="BR42" i="18" s="1"/>
  <c r="CD7" i="18"/>
  <c r="BD17" i="18"/>
  <c r="BP17" i="18" s="1"/>
  <c r="BZ23" i="18"/>
  <c r="BD23" i="18"/>
  <c r="BP23" i="18" s="1"/>
  <c r="BC25" i="18"/>
  <c r="BO25" i="18" s="1"/>
  <c r="BC26" i="18"/>
  <c r="BO26" i="18" s="1"/>
  <c r="BH29" i="18"/>
  <c r="BC29" i="18"/>
  <c r="BC17" i="18"/>
  <c r="BC36" i="18"/>
  <c r="BO36" i="18" s="1"/>
  <c r="BG36" i="18"/>
  <c r="BS36" i="18" s="1"/>
  <c r="BG29" i="18"/>
  <c r="BG17" i="18"/>
  <c r="BI17" i="18"/>
  <c r="AZ26" i="18"/>
  <c r="BL26" i="18" s="1"/>
  <c r="BZ17" i="18"/>
  <c r="BE17" i="18"/>
  <c r="BG23" i="18"/>
  <c r="BS23" i="18" s="1"/>
  <c r="BY25" i="18"/>
  <c r="BI25" i="18"/>
  <c r="BU25" i="18" s="1"/>
  <c r="BE25" i="18"/>
  <c r="BQ25" i="18" s="1"/>
  <c r="BA25" i="18"/>
  <c r="BM25" i="18" s="1"/>
  <c r="BH25" i="18"/>
  <c r="BT25" i="18" s="1"/>
  <c r="BD25" i="18"/>
  <c r="BP25" i="18" s="1"/>
  <c r="AZ25" i="18"/>
  <c r="BL25" i="18" s="1"/>
  <c r="BF25" i="18"/>
  <c r="BR25" i="18" s="1"/>
  <c r="BZ26" i="18"/>
  <c r="BD26" i="18"/>
  <c r="BP26" i="18" s="1"/>
  <c r="BG28" i="18"/>
  <c r="BS28" i="18" s="1"/>
  <c r="BZ29" i="18"/>
  <c r="BZ42" i="18"/>
  <c r="AY36" i="18"/>
  <c r="BK36" i="18" s="1"/>
  <c r="AY29" i="18"/>
  <c r="AY17" i="18"/>
  <c r="BA17" i="18"/>
  <c r="AY28" i="18"/>
  <c r="BK28" i="18" s="1"/>
  <c r="BY29" i="18"/>
  <c r="BY26" i="18"/>
  <c r="BY23" i="18"/>
  <c r="BB42" i="18"/>
  <c r="BN42" i="18" s="1"/>
  <c r="CD13" i="18"/>
  <c r="AZ17" i="18"/>
  <c r="BH17" i="18"/>
  <c r="CD19" i="18"/>
  <c r="AZ23" i="18"/>
  <c r="BL23" i="18" s="1"/>
  <c r="BH23" i="18"/>
  <c r="BT23" i="18" s="1"/>
  <c r="AY25" i="18"/>
  <c r="BK25" i="18" s="1"/>
  <c r="BG25" i="18"/>
  <c r="BS25" i="18" s="1"/>
  <c r="AY26" i="18"/>
  <c r="BK26" i="18" s="1"/>
  <c r="BG26" i="18"/>
  <c r="BS26" i="18" s="1"/>
  <c r="BZ28" i="18"/>
  <c r="AZ29" i="18"/>
  <c r="BZ169" i="18"/>
  <c r="CE136" i="18"/>
  <c r="BZ156" i="18"/>
  <c r="BZ150" i="18"/>
  <c r="BB17" i="18"/>
  <c r="BF17" i="18"/>
  <c r="BJ17" i="18"/>
  <c r="BA23" i="18"/>
  <c r="BM23" i="18" s="1"/>
  <c r="BE23" i="18"/>
  <c r="BQ23" i="18" s="1"/>
  <c r="BI23" i="18"/>
  <c r="BU23" i="18" s="1"/>
  <c r="BA26" i="18"/>
  <c r="BM26" i="18" s="1"/>
  <c r="BE26" i="18"/>
  <c r="BQ26" i="18" s="1"/>
  <c r="BI26" i="18"/>
  <c r="BU26" i="18" s="1"/>
  <c r="AZ28" i="18"/>
  <c r="BL28" i="18" s="1"/>
  <c r="BD28" i="18"/>
  <c r="BP28" i="18" s="1"/>
  <c r="BH28" i="18"/>
  <c r="BT28" i="18" s="1"/>
  <c r="BA29" i="18"/>
  <c r="BE29" i="18"/>
  <c r="BI29" i="18"/>
  <c r="BJ42" i="18"/>
  <c r="BV42" i="18" s="1"/>
  <c r="AY108" i="18"/>
  <c r="BK108" i="18" s="1"/>
  <c r="AY95" i="18"/>
  <c r="AY92" i="18"/>
  <c r="BK92" i="18" s="1"/>
  <c r="AY89" i="18"/>
  <c r="BK89" i="18" s="1"/>
  <c r="BC108" i="18"/>
  <c r="BG108" i="18"/>
  <c r="BS108" i="18" s="1"/>
  <c r="BG95" i="18"/>
  <c r="BG92" i="18"/>
  <c r="BS92" i="18" s="1"/>
  <c r="BG89" i="18"/>
  <c r="BS89" i="18" s="1"/>
  <c r="BC95" i="18"/>
  <c r="BB23" i="18"/>
  <c r="BN23" i="18" s="1"/>
  <c r="BF23" i="18"/>
  <c r="BR23" i="18" s="1"/>
  <c r="BJ23" i="18"/>
  <c r="BV23" i="18" s="1"/>
  <c r="BB26" i="18"/>
  <c r="BN26" i="18" s="1"/>
  <c r="BF26" i="18"/>
  <c r="BR26" i="18" s="1"/>
  <c r="BJ26" i="18"/>
  <c r="BV26" i="18" s="1"/>
  <c r="BA28" i="18"/>
  <c r="BM28" i="18" s="1"/>
  <c r="BE28" i="18"/>
  <c r="BQ28" i="18" s="1"/>
  <c r="BI28" i="18"/>
  <c r="BU28" i="18" s="1"/>
  <c r="BY28" i="18"/>
  <c r="BB29" i="18"/>
  <c r="BF29" i="18"/>
  <c r="BJ29" i="18"/>
  <c r="BZ36" i="18"/>
  <c r="BE36" i="18"/>
  <c r="BQ36" i="18" s="1"/>
  <c r="BY42" i="18"/>
  <c r="BI42" i="18"/>
  <c r="BU42" i="18" s="1"/>
  <c r="BE42" i="18"/>
  <c r="BQ42" i="18" s="1"/>
  <c r="BA42" i="18"/>
  <c r="BM42" i="18" s="1"/>
  <c r="BH42" i="18"/>
  <c r="BT42" i="18" s="1"/>
  <c r="BD42" i="18"/>
  <c r="BP42" i="18" s="1"/>
  <c r="AZ42" i="18"/>
  <c r="BL42" i="18" s="1"/>
  <c r="BG42" i="18"/>
  <c r="BS42" i="18" s="1"/>
  <c r="BC42" i="18"/>
  <c r="BO42" i="18" s="1"/>
  <c r="AY42" i="18"/>
  <c r="BK42" i="18" s="1"/>
  <c r="BZ102" i="18"/>
  <c r="CE69" i="18"/>
  <c r="BZ83" i="18"/>
  <c r="BY91" i="18"/>
  <c r="BI91" i="18"/>
  <c r="BU91" i="18" s="1"/>
  <c r="BE91" i="18"/>
  <c r="BQ91" i="18" s="1"/>
  <c r="BA91" i="18"/>
  <c r="BM91" i="18" s="1"/>
  <c r="BH91" i="18"/>
  <c r="BT91" i="18" s="1"/>
  <c r="BD91" i="18"/>
  <c r="BP91" i="18" s="1"/>
  <c r="AZ91" i="18"/>
  <c r="BL91" i="18" s="1"/>
  <c r="BG91" i="18"/>
  <c r="BS91" i="18" s="1"/>
  <c r="BC91" i="18"/>
  <c r="BO91" i="18" s="1"/>
  <c r="AY91" i="18"/>
  <c r="BK91" i="18" s="1"/>
  <c r="BZ91" i="18"/>
  <c r="BJ91" i="18"/>
  <c r="BV91" i="18" s="1"/>
  <c r="BF91" i="18"/>
  <c r="BR91" i="18" s="1"/>
  <c r="BB91" i="18"/>
  <c r="BN91" i="18" s="1"/>
  <c r="CD100" i="18"/>
  <c r="BB28" i="18"/>
  <c r="BN28" i="18" s="1"/>
  <c r="BF28" i="18"/>
  <c r="BR28" i="18" s="1"/>
  <c r="BJ28" i="18"/>
  <c r="BV28" i="18" s="1"/>
  <c r="BC89" i="18"/>
  <c r="BO89" i="18" s="1"/>
  <c r="BY94" i="18"/>
  <c r="BI94" i="18"/>
  <c r="BE94" i="18"/>
  <c r="BA94" i="18"/>
  <c r="BH94" i="18"/>
  <c r="BD94" i="18"/>
  <c r="BP94" i="18" s="1"/>
  <c r="AZ94" i="18"/>
  <c r="BG94" i="18"/>
  <c r="BC94" i="18"/>
  <c r="BO94" i="18" s="1"/>
  <c r="AY94" i="18"/>
  <c r="BZ94" i="18"/>
  <c r="BJ94" i="18"/>
  <c r="BV94" i="18" s="1"/>
  <c r="BF94" i="18"/>
  <c r="BB94" i="18"/>
  <c r="CD110" i="18"/>
  <c r="AZ36" i="18"/>
  <c r="BL36" i="18" s="1"/>
  <c r="BD36" i="18"/>
  <c r="BP36" i="18" s="1"/>
  <c r="BH36" i="18"/>
  <c r="BT36" i="18" s="1"/>
  <c r="AZ95" i="18"/>
  <c r="AZ92" i="18"/>
  <c r="BL92" i="18" s="1"/>
  <c r="AZ89" i="18"/>
  <c r="BL89" i="18" s="1"/>
  <c r="BD102" i="18"/>
  <c r="BP102" i="18" s="1"/>
  <c r="BD95" i="18"/>
  <c r="BP95" i="18" s="1"/>
  <c r="BD92" i="18"/>
  <c r="BP92" i="18" s="1"/>
  <c r="BD89" i="18"/>
  <c r="BP89" i="18" s="1"/>
  <c r="BH95" i="18"/>
  <c r="BH92" i="18"/>
  <c r="BT92" i="18" s="1"/>
  <c r="BH89" i="18"/>
  <c r="BT89" i="18" s="1"/>
  <c r="BG83" i="18"/>
  <c r="BC83" i="18"/>
  <c r="AY83" i="18"/>
  <c r="BD83" i="18"/>
  <c r="BP83" i="18" s="1"/>
  <c r="BI83" i="18"/>
  <c r="BY83" i="18"/>
  <c r="AZ102" i="18"/>
  <c r="BL102" i="18" s="1"/>
  <c r="BY108" i="18"/>
  <c r="BY95" i="18"/>
  <c r="BY92" i="18"/>
  <c r="BY89" i="18"/>
  <c r="BA108" i="18"/>
  <c r="BM108" i="18" s="1"/>
  <c r="BA95" i="18"/>
  <c r="BA92" i="18"/>
  <c r="BM92" i="18" s="1"/>
  <c r="BA89" i="18"/>
  <c r="BM89" i="18" s="1"/>
  <c r="BE95" i="18"/>
  <c r="BE92" i="18"/>
  <c r="BQ92" i="18" s="1"/>
  <c r="BE89" i="18"/>
  <c r="BQ89" i="18" s="1"/>
  <c r="BI108" i="18"/>
  <c r="BU108" i="18" s="1"/>
  <c r="BI95" i="18"/>
  <c r="BI92" i="18"/>
  <c r="BU92" i="18" s="1"/>
  <c r="BI89" i="18"/>
  <c r="BU89" i="18" s="1"/>
  <c r="AZ83" i="18"/>
  <c r="BE83" i="18"/>
  <c r="BZ89" i="18"/>
  <c r="BZ92" i="18"/>
  <c r="CD93" i="18"/>
  <c r="BZ95" i="18"/>
  <c r="CD96" i="18"/>
  <c r="BH102" i="18"/>
  <c r="BT102" i="18" s="1"/>
  <c r="BB36" i="18"/>
  <c r="BN36" i="18" s="1"/>
  <c r="BF36" i="18"/>
  <c r="BR36" i="18" s="1"/>
  <c r="BJ36" i="18"/>
  <c r="BV36" i="18" s="1"/>
  <c r="BB102" i="18"/>
  <c r="BN102" i="18" s="1"/>
  <c r="BJ102" i="18"/>
  <c r="BV102" i="18" s="1"/>
  <c r="BA83" i="18"/>
  <c r="BF83" i="18"/>
  <c r="BE108" i="18"/>
  <c r="BQ108" i="18" s="1"/>
  <c r="CD119" i="18"/>
  <c r="CD114" i="18"/>
  <c r="CD123" i="18"/>
  <c r="CD126" i="18"/>
  <c r="BB89" i="18"/>
  <c r="BN89" i="18" s="1"/>
  <c r="BF89" i="18"/>
  <c r="BR89" i="18" s="1"/>
  <c r="BJ89" i="18"/>
  <c r="BV89" i="18" s="1"/>
  <c r="BB92" i="18"/>
  <c r="BN92" i="18" s="1"/>
  <c r="BF92" i="18"/>
  <c r="BR92" i="18" s="1"/>
  <c r="BJ92" i="18"/>
  <c r="BV92" i="18" s="1"/>
  <c r="BB95" i="18"/>
  <c r="BF95" i="18"/>
  <c r="BJ95" i="18"/>
  <c r="BY102" i="18"/>
  <c r="BI102" i="18"/>
  <c r="BU102" i="18" s="1"/>
  <c r="BE102" i="18"/>
  <c r="BQ102" i="18" s="1"/>
  <c r="BA102" i="18"/>
  <c r="BM102" i="18" s="1"/>
  <c r="BG102" i="18"/>
  <c r="BS102" i="18" s="1"/>
  <c r="BC102" i="18"/>
  <c r="BO102" i="18" s="1"/>
  <c r="AY102" i="18"/>
  <c r="BK102" i="18" s="1"/>
  <c r="BW102" i="18" s="1"/>
  <c r="CA102" i="18" s="1"/>
  <c r="BF102" i="18"/>
  <c r="BR102" i="18" s="1"/>
  <c r="CD112" i="18"/>
  <c r="CD127" i="18"/>
  <c r="BY131" i="18"/>
  <c r="BP131" i="18"/>
  <c r="BZ131" i="18"/>
  <c r="BB108" i="18"/>
  <c r="BN108" i="18" s="1"/>
  <c r="BF108" i="18"/>
  <c r="BR108" i="18" s="1"/>
  <c r="BJ108" i="18"/>
  <c r="BV108" i="18" s="1"/>
  <c r="BZ108" i="18"/>
  <c r="CD129" i="18"/>
  <c r="BE161" i="18"/>
  <c r="BE159" i="18"/>
  <c r="BQ159" i="18" s="1"/>
  <c r="BE158" i="18"/>
  <c r="BQ158" i="18" s="1"/>
  <c r="BE156" i="18"/>
  <c r="BQ156" i="18" s="1"/>
  <c r="BI175" i="18"/>
  <c r="BU175" i="18" s="1"/>
  <c r="BI161" i="18"/>
  <c r="BI159" i="18"/>
  <c r="BU159" i="18" s="1"/>
  <c r="BI156" i="18"/>
  <c r="BU156" i="18" s="1"/>
  <c r="BE175" i="18"/>
  <c r="BQ175" i="18" s="1"/>
  <c r="AZ108" i="18"/>
  <c r="BL108" i="18" s="1"/>
  <c r="BD108" i="18"/>
  <c r="BP108" i="18" s="1"/>
  <c r="BH108" i="18"/>
  <c r="BT108" i="18" s="1"/>
  <c r="BF169" i="18"/>
  <c r="BJ169" i="18"/>
  <c r="BV169" i="18" s="1"/>
  <c r="BJ150" i="18"/>
  <c r="BY198" i="18"/>
  <c r="BY175" i="18"/>
  <c r="BY159" i="18"/>
  <c r="BG159" i="18"/>
  <c r="BS159" i="18" s="1"/>
  <c r="BG175" i="18"/>
  <c r="BS175" i="18" s="1"/>
  <c r="BG169" i="18"/>
  <c r="BS169" i="18" s="1"/>
  <c r="BC150" i="18"/>
  <c r="BG161" i="18"/>
  <c r="BH175" i="18"/>
  <c r="BT175" i="18" s="1"/>
  <c r="BH161" i="18"/>
  <c r="BH159" i="18"/>
  <c r="BT159" i="18" s="1"/>
  <c r="BY150" i="18"/>
  <c r="BI150" i="18"/>
  <c r="BE150" i="18"/>
  <c r="BA150" i="18"/>
  <c r="BH150" i="18"/>
  <c r="BD150" i="18"/>
  <c r="BP150" i="18" s="1"/>
  <c r="AZ150" i="18"/>
  <c r="BF150" i="18"/>
  <c r="BB156" i="18"/>
  <c r="BF156" i="18"/>
  <c r="BR156" i="18" s="1"/>
  <c r="BJ156" i="18"/>
  <c r="BV156" i="18" s="1"/>
  <c r="BH158" i="18"/>
  <c r="BT158" i="18" s="1"/>
  <c r="BD158" i="18"/>
  <c r="AZ158" i="18"/>
  <c r="BG158" i="18"/>
  <c r="BS158" i="18" s="1"/>
  <c r="BC158" i="18"/>
  <c r="AY158" i="18"/>
  <c r="BF158" i="18"/>
  <c r="BR158" i="18" s="1"/>
  <c r="BY162" i="18"/>
  <c r="BI162" i="18"/>
  <c r="BE162" i="18"/>
  <c r="BA162" i="18"/>
  <c r="BH162" i="18"/>
  <c r="BD162" i="18"/>
  <c r="AZ162" i="18"/>
  <c r="BF162" i="18"/>
  <c r="AY156" i="18"/>
  <c r="BC156" i="18"/>
  <c r="BG156" i="18"/>
  <c r="BS156" i="18" s="1"/>
  <c r="BA158" i="18"/>
  <c r="BI158" i="18"/>
  <c r="BU158" i="18" s="1"/>
  <c r="BY158" i="18"/>
  <c r="BZ159" i="18"/>
  <c r="BZ161" i="18"/>
  <c r="AY162" i="18"/>
  <c r="BG162" i="18"/>
  <c r="AZ156" i="18"/>
  <c r="BD156" i="18"/>
  <c r="BH156" i="18"/>
  <c r="BT156" i="18" s="1"/>
  <c r="BY156" i="18"/>
  <c r="BB158" i="18"/>
  <c r="BJ158" i="18"/>
  <c r="BV158" i="18" s="1"/>
  <c r="BZ158" i="18"/>
  <c r="BB162" i="18"/>
  <c r="BJ162" i="18"/>
  <c r="BZ162" i="18"/>
  <c r="BB159" i="18"/>
  <c r="BF159" i="18"/>
  <c r="BR159" i="18" s="1"/>
  <c r="BJ159" i="18"/>
  <c r="BV159" i="18" s="1"/>
  <c r="BY161" i="18"/>
  <c r="BB161" i="18"/>
  <c r="BF161" i="18"/>
  <c r="BJ161" i="18"/>
  <c r="BV161" i="18" s="1"/>
  <c r="BY169" i="18"/>
  <c r="BI169" i="18"/>
  <c r="BU169" i="18" s="1"/>
  <c r="BE169" i="18"/>
  <c r="BA169" i="18"/>
  <c r="BC169" i="18"/>
  <c r="BH169" i="18"/>
  <c r="BT169" i="18" s="1"/>
  <c r="BZ175" i="18"/>
  <c r="BB175" i="18"/>
  <c r="BF175" i="18"/>
  <c r="BR175" i="18" s="1"/>
  <c r="BJ175" i="18"/>
  <c r="BV175" i="18" s="1"/>
  <c r="BZ198" i="18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V70" i="10"/>
  <c r="U70" i="10"/>
  <c r="T70" i="10"/>
  <c r="S70" i="10"/>
  <c r="S69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S5" i="10"/>
  <c r="S4" i="10"/>
  <c r="S3" i="10"/>
  <c r="V2" i="10"/>
  <c r="U2" i="10"/>
  <c r="T2" i="10"/>
  <c r="S2" i="10"/>
  <c r="S1" i="10"/>
  <c r="CC196" i="15"/>
  <c r="CB196" i="15"/>
  <c r="CA196" i="15"/>
  <c r="BZ196" i="15"/>
  <c r="BY196" i="15"/>
  <c r="BX196" i="15"/>
  <c r="BW196" i="15"/>
  <c r="BJ196" i="15"/>
  <c r="BV196" i="15" s="1"/>
  <c r="BI196" i="15"/>
  <c r="BU196" i="15" s="1"/>
  <c r="BH196" i="15"/>
  <c r="BT196" i="15" s="1"/>
  <c r="BG196" i="15"/>
  <c r="BS196" i="15" s="1"/>
  <c r="BF196" i="15"/>
  <c r="BR196" i="15" s="1"/>
  <c r="BE196" i="15"/>
  <c r="BQ196" i="15" s="1"/>
  <c r="BD196" i="15"/>
  <c r="BP196" i="15" s="1"/>
  <c r="BC196" i="15"/>
  <c r="BO196" i="15" s="1"/>
  <c r="BB196" i="15"/>
  <c r="BN196" i="15" s="1"/>
  <c r="BA196" i="15"/>
  <c r="BM196" i="15" s="1"/>
  <c r="AZ196" i="15"/>
  <c r="BL196" i="15" s="1"/>
  <c r="AY196" i="15"/>
  <c r="BK196" i="15" s="1"/>
  <c r="CC195" i="15"/>
  <c r="CB195" i="15"/>
  <c r="CA195" i="15"/>
  <c r="BZ195" i="15"/>
  <c r="BY195" i="15"/>
  <c r="BX195" i="15"/>
  <c r="BW195" i="15"/>
  <c r="BJ195" i="15"/>
  <c r="BV195" i="15" s="1"/>
  <c r="BI195" i="15"/>
  <c r="BU195" i="15" s="1"/>
  <c r="BH195" i="15"/>
  <c r="BT195" i="15" s="1"/>
  <c r="BG195" i="15"/>
  <c r="BS195" i="15" s="1"/>
  <c r="BF195" i="15"/>
  <c r="BR195" i="15" s="1"/>
  <c r="BE195" i="15"/>
  <c r="BQ195" i="15" s="1"/>
  <c r="BD195" i="15"/>
  <c r="BP195" i="15" s="1"/>
  <c r="BC195" i="15"/>
  <c r="BO195" i="15" s="1"/>
  <c r="BB195" i="15"/>
  <c r="BN195" i="15" s="1"/>
  <c r="BA195" i="15"/>
  <c r="BM195" i="15" s="1"/>
  <c r="AZ195" i="15"/>
  <c r="BL195" i="15" s="1"/>
  <c r="AY195" i="15"/>
  <c r="BK195" i="15" s="1"/>
  <c r="CC194" i="15"/>
  <c r="CB194" i="15"/>
  <c r="CA194" i="15"/>
  <c r="BZ194" i="15"/>
  <c r="BY194" i="15"/>
  <c r="BX194" i="15"/>
  <c r="BW194" i="15"/>
  <c r="BJ194" i="15"/>
  <c r="BV194" i="15" s="1"/>
  <c r="BI194" i="15"/>
  <c r="BU194" i="15" s="1"/>
  <c r="BH194" i="15"/>
  <c r="BT194" i="15" s="1"/>
  <c r="BG194" i="15"/>
  <c r="BS194" i="15" s="1"/>
  <c r="BF194" i="15"/>
  <c r="BR194" i="15" s="1"/>
  <c r="BE194" i="15"/>
  <c r="BQ194" i="15" s="1"/>
  <c r="BD194" i="15"/>
  <c r="BP194" i="15" s="1"/>
  <c r="BC194" i="15"/>
  <c r="BO194" i="15" s="1"/>
  <c r="BB194" i="15"/>
  <c r="BN194" i="15" s="1"/>
  <c r="BA194" i="15"/>
  <c r="BM194" i="15" s="1"/>
  <c r="AZ194" i="15"/>
  <c r="BL194" i="15" s="1"/>
  <c r="AY194" i="15"/>
  <c r="BK194" i="15" s="1"/>
  <c r="CC193" i="15"/>
  <c r="CB193" i="15"/>
  <c r="CA193" i="15"/>
  <c r="BZ193" i="15"/>
  <c r="BY193" i="15"/>
  <c r="BX193" i="15"/>
  <c r="BW193" i="15"/>
  <c r="BJ193" i="15"/>
  <c r="BV193" i="15" s="1"/>
  <c r="BI193" i="15"/>
  <c r="BU193" i="15" s="1"/>
  <c r="BH193" i="15"/>
  <c r="BT193" i="15" s="1"/>
  <c r="BG193" i="15"/>
  <c r="BS193" i="15" s="1"/>
  <c r="BF193" i="15"/>
  <c r="BR193" i="15" s="1"/>
  <c r="BE193" i="15"/>
  <c r="BQ193" i="15" s="1"/>
  <c r="BD193" i="15"/>
  <c r="BP193" i="15" s="1"/>
  <c r="BC193" i="15"/>
  <c r="BO193" i="15" s="1"/>
  <c r="BB193" i="15"/>
  <c r="BN193" i="15" s="1"/>
  <c r="BA193" i="15"/>
  <c r="BM193" i="15" s="1"/>
  <c r="AZ193" i="15"/>
  <c r="BL193" i="15" s="1"/>
  <c r="AY193" i="15"/>
  <c r="BK193" i="15" s="1"/>
  <c r="CC192" i="15"/>
  <c r="CB192" i="15"/>
  <c r="CA192" i="15"/>
  <c r="BZ192" i="15"/>
  <c r="BY192" i="15"/>
  <c r="BX192" i="15"/>
  <c r="BW192" i="15"/>
  <c r="BJ192" i="15"/>
  <c r="BV192" i="15" s="1"/>
  <c r="BI192" i="15"/>
  <c r="BU192" i="15" s="1"/>
  <c r="BH192" i="15"/>
  <c r="BT192" i="15" s="1"/>
  <c r="BG192" i="15"/>
  <c r="BS192" i="15" s="1"/>
  <c r="BF192" i="15"/>
  <c r="BR192" i="15" s="1"/>
  <c r="BE192" i="15"/>
  <c r="BQ192" i="15" s="1"/>
  <c r="BD192" i="15"/>
  <c r="BP192" i="15" s="1"/>
  <c r="BC192" i="15"/>
  <c r="BO192" i="15" s="1"/>
  <c r="BB192" i="15"/>
  <c r="BN192" i="15" s="1"/>
  <c r="BA192" i="15"/>
  <c r="BM192" i="15" s="1"/>
  <c r="AZ192" i="15"/>
  <c r="BL192" i="15" s="1"/>
  <c r="AY192" i="15"/>
  <c r="BK192" i="15" s="1"/>
  <c r="CC191" i="15"/>
  <c r="CB191" i="15"/>
  <c r="CA191" i="15"/>
  <c r="BZ191" i="15"/>
  <c r="BY191" i="15"/>
  <c r="BX191" i="15"/>
  <c r="BW191" i="15"/>
  <c r="BJ191" i="15"/>
  <c r="BV191" i="15" s="1"/>
  <c r="BI191" i="15"/>
  <c r="BU191" i="15" s="1"/>
  <c r="BH191" i="15"/>
  <c r="BT191" i="15" s="1"/>
  <c r="BG191" i="15"/>
  <c r="BS191" i="15" s="1"/>
  <c r="BF191" i="15"/>
  <c r="BR191" i="15" s="1"/>
  <c r="BE191" i="15"/>
  <c r="BQ191" i="15" s="1"/>
  <c r="BD191" i="15"/>
  <c r="BP191" i="15" s="1"/>
  <c r="BC191" i="15"/>
  <c r="BO191" i="15" s="1"/>
  <c r="BB191" i="15"/>
  <c r="BN191" i="15" s="1"/>
  <c r="BA191" i="15"/>
  <c r="BM191" i="15" s="1"/>
  <c r="AZ191" i="15"/>
  <c r="BL191" i="15" s="1"/>
  <c r="AY191" i="15"/>
  <c r="BK191" i="15" s="1"/>
  <c r="CC190" i="15"/>
  <c r="CB190" i="15"/>
  <c r="CA190" i="15"/>
  <c r="BZ190" i="15"/>
  <c r="BY190" i="15"/>
  <c r="BX190" i="15"/>
  <c r="BW190" i="15"/>
  <c r="BJ190" i="15"/>
  <c r="BV190" i="15" s="1"/>
  <c r="BI190" i="15"/>
  <c r="BU190" i="15" s="1"/>
  <c r="BH190" i="15"/>
  <c r="BT190" i="15" s="1"/>
  <c r="BG190" i="15"/>
  <c r="BS190" i="15" s="1"/>
  <c r="BF190" i="15"/>
  <c r="BR190" i="15" s="1"/>
  <c r="BE190" i="15"/>
  <c r="BQ190" i="15" s="1"/>
  <c r="BD190" i="15"/>
  <c r="BP190" i="15" s="1"/>
  <c r="BC190" i="15"/>
  <c r="BO190" i="15" s="1"/>
  <c r="BB190" i="15"/>
  <c r="BN190" i="15" s="1"/>
  <c r="BA190" i="15"/>
  <c r="BM190" i="15" s="1"/>
  <c r="AZ190" i="15"/>
  <c r="BL190" i="15" s="1"/>
  <c r="AY190" i="15"/>
  <c r="BK190" i="15" s="1"/>
  <c r="CC189" i="15"/>
  <c r="CD189" i="15" s="1"/>
  <c r="CB189" i="15"/>
  <c r="CA189" i="15"/>
  <c r="BZ189" i="15"/>
  <c r="BY189" i="15"/>
  <c r="BX189" i="15"/>
  <c r="BW189" i="15"/>
  <c r="BJ189" i="15"/>
  <c r="BV189" i="15" s="1"/>
  <c r="BI189" i="15"/>
  <c r="BU189" i="15" s="1"/>
  <c r="BH189" i="15"/>
  <c r="BT189" i="15" s="1"/>
  <c r="BG189" i="15"/>
  <c r="BS189" i="15" s="1"/>
  <c r="BF189" i="15"/>
  <c r="BR189" i="15" s="1"/>
  <c r="BE189" i="15"/>
  <c r="BQ189" i="15" s="1"/>
  <c r="BD189" i="15"/>
  <c r="BP189" i="15" s="1"/>
  <c r="BC189" i="15"/>
  <c r="BO189" i="15" s="1"/>
  <c r="BB189" i="15"/>
  <c r="BN189" i="15" s="1"/>
  <c r="BA189" i="15"/>
  <c r="BM189" i="15" s="1"/>
  <c r="AZ189" i="15"/>
  <c r="BL189" i="15" s="1"/>
  <c r="AY189" i="15"/>
  <c r="BK189" i="15" s="1"/>
  <c r="CC188" i="15"/>
  <c r="CD188" i="15" s="1"/>
  <c r="CB188" i="15"/>
  <c r="CA188" i="15"/>
  <c r="BZ188" i="15"/>
  <c r="BY188" i="15"/>
  <c r="BX188" i="15"/>
  <c r="BW188" i="15"/>
  <c r="BJ188" i="15"/>
  <c r="BV188" i="15" s="1"/>
  <c r="BI188" i="15"/>
  <c r="BU188" i="15" s="1"/>
  <c r="BH188" i="15"/>
  <c r="BT188" i="15" s="1"/>
  <c r="BG188" i="15"/>
  <c r="BS188" i="15" s="1"/>
  <c r="BF188" i="15"/>
  <c r="BR188" i="15" s="1"/>
  <c r="BE188" i="15"/>
  <c r="BQ188" i="15" s="1"/>
  <c r="BD188" i="15"/>
  <c r="BP188" i="15" s="1"/>
  <c r="BC188" i="15"/>
  <c r="BO188" i="15" s="1"/>
  <c r="BB188" i="15"/>
  <c r="BN188" i="15" s="1"/>
  <c r="BA188" i="15"/>
  <c r="BM188" i="15" s="1"/>
  <c r="AZ188" i="15"/>
  <c r="BL188" i="15" s="1"/>
  <c r="AY188" i="15"/>
  <c r="BK188" i="15" s="1"/>
  <c r="CC187" i="15"/>
  <c r="CD187" i="15" s="1"/>
  <c r="CB187" i="15"/>
  <c r="CA187" i="15"/>
  <c r="BZ187" i="15"/>
  <c r="BY187" i="15"/>
  <c r="BX187" i="15"/>
  <c r="BW187" i="15"/>
  <c r="BJ187" i="15"/>
  <c r="BV187" i="15" s="1"/>
  <c r="BI187" i="15"/>
  <c r="BU187" i="15" s="1"/>
  <c r="BH187" i="15"/>
  <c r="BT187" i="15" s="1"/>
  <c r="BG187" i="15"/>
  <c r="BS187" i="15" s="1"/>
  <c r="BF187" i="15"/>
  <c r="BR187" i="15" s="1"/>
  <c r="BE187" i="15"/>
  <c r="BQ187" i="15" s="1"/>
  <c r="BD187" i="15"/>
  <c r="BP187" i="15" s="1"/>
  <c r="BC187" i="15"/>
  <c r="BO187" i="15" s="1"/>
  <c r="BB187" i="15"/>
  <c r="BN187" i="15" s="1"/>
  <c r="BA187" i="15"/>
  <c r="BM187" i="15" s="1"/>
  <c r="AZ187" i="15"/>
  <c r="BL187" i="15" s="1"/>
  <c r="AY187" i="15"/>
  <c r="BK187" i="15" s="1"/>
  <c r="CC186" i="15"/>
  <c r="CD186" i="15" s="1"/>
  <c r="CB186" i="15"/>
  <c r="CA186" i="15"/>
  <c r="BZ186" i="15"/>
  <c r="BY186" i="15"/>
  <c r="BX186" i="15"/>
  <c r="BW186" i="15"/>
  <c r="BJ186" i="15"/>
  <c r="BV186" i="15" s="1"/>
  <c r="BI186" i="15"/>
  <c r="BU186" i="15" s="1"/>
  <c r="BH186" i="15"/>
  <c r="BT186" i="15" s="1"/>
  <c r="BG186" i="15"/>
  <c r="BS186" i="15" s="1"/>
  <c r="BF186" i="15"/>
  <c r="BR186" i="15" s="1"/>
  <c r="BE186" i="15"/>
  <c r="BQ186" i="15" s="1"/>
  <c r="BD186" i="15"/>
  <c r="BP186" i="15" s="1"/>
  <c r="BC186" i="15"/>
  <c r="BO186" i="15" s="1"/>
  <c r="BB186" i="15"/>
  <c r="BN186" i="15" s="1"/>
  <c r="BA186" i="15"/>
  <c r="BM186" i="15" s="1"/>
  <c r="AZ186" i="15"/>
  <c r="BL186" i="15" s="1"/>
  <c r="AY186" i="15"/>
  <c r="BK186" i="15" s="1"/>
  <c r="CC185" i="15"/>
  <c r="CD185" i="15" s="1"/>
  <c r="CB185" i="15"/>
  <c r="CA185" i="15"/>
  <c r="BZ185" i="15"/>
  <c r="BY185" i="15"/>
  <c r="BX185" i="15"/>
  <c r="BW185" i="15"/>
  <c r="BJ185" i="15"/>
  <c r="BV185" i="15" s="1"/>
  <c r="BI185" i="15"/>
  <c r="BU185" i="15" s="1"/>
  <c r="BH185" i="15"/>
  <c r="BT185" i="15" s="1"/>
  <c r="BG185" i="15"/>
  <c r="BS185" i="15" s="1"/>
  <c r="BF185" i="15"/>
  <c r="BR185" i="15" s="1"/>
  <c r="BE185" i="15"/>
  <c r="BQ185" i="15" s="1"/>
  <c r="BD185" i="15"/>
  <c r="BP185" i="15" s="1"/>
  <c r="BC185" i="15"/>
  <c r="BO185" i="15" s="1"/>
  <c r="BB185" i="15"/>
  <c r="BN185" i="15" s="1"/>
  <c r="BA185" i="15"/>
  <c r="BM185" i="15" s="1"/>
  <c r="AZ185" i="15"/>
  <c r="BL185" i="15" s="1"/>
  <c r="AY185" i="15"/>
  <c r="BK185" i="15" s="1"/>
  <c r="CC184" i="15"/>
  <c r="CB184" i="15"/>
  <c r="CA184" i="15"/>
  <c r="BZ184" i="15"/>
  <c r="BY184" i="15"/>
  <c r="BX184" i="15"/>
  <c r="BW184" i="15"/>
  <c r="BJ184" i="15"/>
  <c r="BV184" i="15" s="1"/>
  <c r="BI184" i="15"/>
  <c r="BU184" i="15" s="1"/>
  <c r="BH184" i="15"/>
  <c r="BT184" i="15" s="1"/>
  <c r="BG184" i="15"/>
  <c r="BS184" i="15" s="1"/>
  <c r="BF184" i="15"/>
  <c r="BR184" i="15" s="1"/>
  <c r="BE184" i="15"/>
  <c r="BQ184" i="15" s="1"/>
  <c r="BD184" i="15"/>
  <c r="BP184" i="15" s="1"/>
  <c r="BC184" i="15"/>
  <c r="BO184" i="15" s="1"/>
  <c r="BB184" i="15"/>
  <c r="BN184" i="15" s="1"/>
  <c r="BA184" i="15"/>
  <c r="BM184" i="15" s="1"/>
  <c r="AZ184" i="15"/>
  <c r="BL184" i="15" s="1"/>
  <c r="AY184" i="15"/>
  <c r="BK184" i="15" s="1"/>
  <c r="CC183" i="15"/>
  <c r="CD183" i="15" s="1"/>
  <c r="CB183" i="15"/>
  <c r="CA183" i="15"/>
  <c r="BZ183" i="15"/>
  <c r="BY183" i="15"/>
  <c r="BX183" i="15"/>
  <c r="BW183" i="15"/>
  <c r="BJ183" i="15"/>
  <c r="BV183" i="15" s="1"/>
  <c r="BI183" i="15"/>
  <c r="BU183" i="15" s="1"/>
  <c r="BH183" i="15"/>
  <c r="BT183" i="15" s="1"/>
  <c r="BG183" i="15"/>
  <c r="BS183" i="15" s="1"/>
  <c r="BF183" i="15"/>
  <c r="BR183" i="15" s="1"/>
  <c r="BE183" i="15"/>
  <c r="BQ183" i="15" s="1"/>
  <c r="BD183" i="15"/>
  <c r="BP183" i="15" s="1"/>
  <c r="BC183" i="15"/>
  <c r="BO183" i="15" s="1"/>
  <c r="BB183" i="15"/>
  <c r="BN183" i="15" s="1"/>
  <c r="BA183" i="15"/>
  <c r="BM183" i="15" s="1"/>
  <c r="AZ183" i="15"/>
  <c r="BL183" i="15" s="1"/>
  <c r="AY183" i="15"/>
  <c r="BK183" i="15" s="1"/>
  <c r="CC182" i="15"/>
  <c r="CD182" i="15" s="1"/>
  <c r="CB182" i="15"/>
  <c r="CA182" i="15"/>
  <c r="BZ182" i="15"/>
  <c r="BY182" i="15"/>
  <c r="BX182" i="15"/>
  <c r="BW182" i="15"/>
  <c r="BJ182" i="15"/>
  <c r="BV182" i="15" s="1"/>
  <c r="BI182" i="15"/>
  <c r="BU182" i="15" s="1"/>
  <c r="BH182" i="15"/>
  <c r="BT182" i="15" s="1"/>
  <c r="BG182" i="15"/>
  <c r="BS182" i="15" s="1"/>
  <c r="BF182" i="15"/>
  <c r="BR182" i="15" s="1"/>
  <c r="BE182" i="15"/>
  <c r="BQ182" i="15" s="1"/>
  <c r="BD182" i="15"/>
  <c r="BP182" i="15" s="1"/>
  <c r="BC182" i="15"/>
  <c r="BO182" i="15" s="1"/>
  <c r="BB182" i="15"/>
  <c r="BN182" i="15" s="1"/>
  <c r="BA182" i="15"/>
  <c r="BM182" i="15" s="1"/>
  <c r="AZ182" i="15"/>
  <c r="BL182" i="15" s="1"/>
  <c r="AY182" i="15"/>
  <c r="BK182" i="15" s="1"/>
  <c r="CC181" i="15"/>
  <c r="CD181" i="15" s="1"/>
  <c r="CB181" i="15"/>
  <c r="CA181" i="15"/>
  <c r="BZ181" i="15"/>
  <c r="BY181" i="15"/>
  <c r="BX181" i="15"/>
  <c r="BW181" i="15"/>
  <c r="BJ181" i="15"/>
  <c r="BV181" i="15" s="1"/>
  <c r="BI181" i="15"/>
  <c r="BU181" i="15" s="1"/>
  <c r="BH181" i="15"/>
  <c r="BT181" i="15" s="1"/>
  <c r="BG181" i="15"/>
  <c r="BS181" i="15" s="1"/>
  <c r="BF181" i="15"/>
  <c r="BR181" i="15" s="1"/>
  <c r="BE181" i="15"/>
  <c r="BQ181" i="15" s="1"/>
  <c r="BD181" i="15"/>
  <c r="BP181" i="15" s="1"/>
  <c r="BC181" i="15"/>
  <c r="BO181" i="15" s="1"/>
  <c r="BB181" i="15"/>
  <c r="BN181" i="15" s="1"/>
  <c r="BA181" i="15"/>
  <c r="BM181" i="15" s="1"/>
  <c r="AZ181" i="15"/>
  <c r="BL181" i="15" s="1"/>
  <c r="AY181" i="15"/>
  <c r="BK181" i="15" s="1"/>
  <c r="CC180" i="15"/>
  <c r="CB180" i="15"/>
  <c r="CA180" i="15"/>
  <c r="BZ180" i="15"/>
  <c r="BY180" i="15"/>
  <c r="BX180" i="15"/>
  <c r="BW180" i="15"/>
  <c r="BJ180" i="15"/>
  <c r="BV180" i="15" s="1"/>
  <c r="BI180" i="15"/>
  <c r="BU180" i="15" s="1"/>
  <c r="BH180" i="15"/>
  <c r="BT180" i="15" s="1"/>
  <c r="BG180" i="15"/>
  <c r="BS180" i="15" s="1"/>
  <c r="BF180" i="15"/>
  <c r="BR180" i="15" s="1"/>
  <c r="BE180" i="15"/>
  <c r="BQ180" i="15" s="1"/>
  <c r="BD180" i="15"/>
  <c r="BP180" i="15" s="1"/>
  <c r="BC180" i="15"/>
  <c r="BO180" i="15" s="1"/>
  <c r="BB180" i="15"/>
  <c r="BN180" i="15" s="1"/>
  <c r="BA180" i="15"/>
  <c r="BM180" i="15" s="1"/>
  <c r="AZ180" i="15"/>
  <c r="BL180" i="15" s="1"/>
  <c r="AY180" i="15"/>
  <c r="BK180" i="15" s="1"/>
  <c r="CC179" i="15"/>
  <c r="CD179" i="15" s="1"/>
  <c r="CB179" i="15"/>
  <c r="CA179" i="15"/>
  <c r="BZ179" i="15"/>
  <c r="BY179" i="15"/>
  <c r="BX179" i="15"/>
  <c r="BW179" i="15"/>
  <c r="BJ179" i="15"/>
  <c r="BV179" i="15" s="1"/>
  <c r="BI179" i="15"/>
  <c r="BU179" i="15" s="1"/>
  <c r="BH179" i="15"/>
  <c r="BT179" i="15" s="1"/>
  <c r="BG179" i="15"/>
  <c r="BS179" i="15" s="1"/>
  <c r="BF179" i="15"/>
  <c r="BR179" i="15" s="1"/>
  <c r="BE179" i="15"/>
  <c r="BQ179" i="15" s="1"/>
  <c r="BD179" i="15"/>
  <c r="BP179" i="15" s="1"/>
  <c r="BC179" i="15"/>
  <c r="BO179" i="15" s="1"/>
  <c r="BB179" i="15"/>
  <c r="BN179" i="15" s="1"/>
  <c r="BA179" i="15"/>
  <c r="BM179" i="15" s="1"/>
  <c r="AZ179" i="15"/>
  <c r="BL179" i="15" s="1"/>
  <c r="AY179" i="15"/>
  <c r="BK179" i="15" s="1"/>
  <c r="CC178" i="15"/>
  <c r="CB178" i="15"/>
  <c r="CA178" i="15"/>
  <c r="BZ178" i="15"/>
  <c r="BY178" i="15"/>
  <c r="BX178" i="15"/>
  <c r="BW178" i="15"/>
  <c r="BJ178" i="15"/>
  <c r="BV178" i="15" s="1"/>
  <c r="BI178" i="15"/>
  <c r="BU178" i="15" s="1"/>
  <c r="BH178" i="15"/>
  <c r="BT178" i="15" s="1"/>
  <c r="BG178" i="15"/>
  <c r="BS178" i="15" s="1"/>
  <c r="BF178" i="15"/>
  <c r="BR178" i="15" s="1"/>
  <c r="BE178" i="15"/>
  <c r="BQ178" i="15" s="1"/>
  <c r="BD178" i="15"/>
  <c r="BP178" i="15" s="1"/>
  <c r="BC178" i="15"/>
  <c r="BO178" i="15" s="1"/>
  <c r="BB178" i="15"/>
  <c r="BN178" i="15" s="1"/>
  <c r="BA178" i="15"/>
  <c r="BM178" i="15" s="1"/>
  <c r="AZ178" i="15"/>
  <c r="BL178" i="15" s="1"/>
  <c r="AY178" i="15"/>
  <c r="BK178" i="15" s="1"/>
  <c r="CC177" i="15"/>
  <c r="CD177" i="15" s="1"/>
  <c r="CB177" i="15"/>
  <c r="CA177" i="15"/>
  <c r="BZ177" i="15"/>
  <c r="BY177" i="15"/>
  <c r="BX177" i="15"/>
  <c r="BW177" i="15"/>
  <c r="BJ177" i="15"/>
  <c r="BV177" i="15" s="1"/>
  <c r="BI177" i="15"/>
  <c r="BU177" i="15" s="1"/>
  <c r="BH177" i="15"/>
  <c r="BT177" i="15" s="1"/>
  <c r="BG177" i="15"/>
  <c r="BS177" i="15" s="1"/>
  <c r="BF177" i="15"/>
  <c r="BR177" i="15" s="1"/>
  <c r="BE177" i="15"/>
  <c r="BQ177" i="15" s="1"/>
  <c r="BD177" i="15"/>
  <c r="BP177" i="15" s="1"/>
  <c r="BC177" i="15"/>
  <c r="BO177" i="15" s="1"/>
  <c r="BB177" i="15"/>
  <c r="BN177" i="15" s="1"/>
  <c r="BA177" i="15"/>
  <c r="BM177" i="15" s="1"/>
  <c r="AZ177" i="15"/>
  <c r="BL177" i="15" s="1"/>
  <c r="AY177" i="15"/>
  <c r="BK177" i="15" s="1"/>
  <c r="BJ176" i="15"/>
  <c r="BI176" i="15"/>
  <c r="BH176" i="15"/>
  <c r="BG176" i="15"/>
  <c r="BF176" i="15"/>
  <c r="BE176" i="15"/>
  <c r="BD176" i="15"/>
  <c r="BC176" i="15"/>
  <c r="BB176" i="15"/>
  <c r="BA176" i="15"/>
  <c r="AZ176" i="15"/>
  <c r="AY176" i="15"/>
  <c r="CC174" i="15"/>
  <c r="CB174" i="15"/>
  <c r="CA174" i="15"/>
  <c r="BZ174" i="15"/>
  <c r="BY174" i="15"/>
  <c r="BX174" i="15"/>
  <c r="BW174" i="15"/>
  <c r="BJ174" i="15"/>
  <c r="BV174" i="15" s="1"/>
  <c r="BI174" i="15"/>
  <c r="BU174" i="15" s="1"/>
  <c r="BH174" i="15"/>
  <c r="BT174" i="15" s="1"/>
  <c r="BG174" i="15"/>
  <c r="BS174" i="15" s="1"/>
  <c r="BF174" i="15"/>
  <c r="BR174" i="15" s="1"/>
  <c r="BE174" i="15"/>
  <c r="BQ174" i="15" s="1"/>
  <c r="BD174" i="15"/>
  <c r="BP174" i="15" s="1"/>
  <c r="BC174" i="15"/>
  <c r="BO174" i="15" s="1"/>
  <c r="BB174" i="15"/>
  <c r="BN174" i="15" s="1"/>
  <c r="BA174" i="15"/>
  <c r="BM174" i="15" s="1"/>
  <c r="AZ174" i="15"/>
  <c r="BL174" i="15" s="1"/>
  <c r="AY174" i="15"/>
  <c r="BK174" i="15" s="1"/>
  <c r="CC173" i="15"/>
  <c r="CD173" i="15" s="1"/>
  <c r="CB173" i="15"/>
  <c r="CA173" i="15"/>
  <c r="BZ173" i="15"/>
  <c r="BY173" i="15"/>
  <c r="BX173" i="15"/>
  <c r="BW173" i="15"/>
  <c r="BJ173" i="15"/>
  <c r="BV173" i="15" s="1"/>
  <c r="BI173" i="15"/>
  <c r="BU173" i="15" s="1"/>
  <c r="BH173" i="15"/>
  <c r="BT173" i="15" s="1"/>
  <c r="BG173" i="15"/>
  <c r="BS173" i="15" s="1"/>
  <c r="BF173" i="15"/>
  <c r="BR173" i="15" s="1"/>
  <c r="BE173" i="15"/>
  <c r="BQ173" i="15" s="1"/>
  <c r="BD173" i="15"/>
  <c r="BP173" i="15" s="1"/>
  <c r="BC173" i="15"/>
  <c r="BO173" i="15" s="1"/>
  <c r="BB173" i="15"/>
  <c r="BN173" i="15" s="1"/>
  <c r="BA173" i="15"/>
  <c r="BM173" i="15" s="1"/>
  <c r="AZ173" i="15"/>
  <c r="BL173" i="15" s="1"/>
  <c r="AY173" i="15"/>
  <c r="BK173" i="15" s="1"/>
  <c r="CC172" i="15"/>
  <c r="CD172" i="15" s="1"/>
  <c r="CB172" i="15"/>
  <c r="CA172" i="15"/>
  <c r="BZ172" i="15"/>
  <c r="BY172" i="15"/>
  <c r="BX172" i="15"/>
  <c r="BW172" i="15"/>
  <c r="BJ172" i="15"/>
  <c r="BV172" i="15" s="1"/>
  <c r="BI172" i="15"/>
  <c r="BU172" i="15" s="1"/>
  <c r="BH172" i="15"/>
  <c r="BT172" i="15" s="1"/>
  <c r="BG172" i="15"/>
  <c r="BS172" i="15" s="1"/>
  <c r="BF172" i="15"/>
  <c r="BR172" i="15" s="1"/>
  <c r="BE172" i="15"/>
  <c r="BQ172" i="15" s="1"/>
  <c r="BD172" i="15"/>
  <c r="BP172" i="15" s="1"/>
  <c r="BC172" i="15"/>
  <c r="BO172" i="15" s="1"/>
  <c r="BB172" i="15"/>
  <c r="BN172" i="15" s="1"/>
  <c r="BA172" i="15"/>
  <c r="BM172" i="15" s="1"/>
  <c r="AZ172" i="15"/>
  <c r="BL172" i="15" s="1"/>
  <c r="AY172" i="15"/>
  <c r="BK172" i="15" s="1"/>
  <c r="BJ171" i="15"/>
  <c r="BI171" i="15"/>
  <c r="BH171" i="15"/>
  <c r="BG171" i="15"/>
  <c r="BF171" i="15"/>
  <c r="BE171" i="15"/>
  <c r="BD171" i="15"/>
  <c r="BC171" i="15"/>
  <c r="BB171" i="15"/>
  <c r="BA171" i="15"/>
  <c r="AZ171" i="15"/>
  <c r="AY171" i="15"/>
  <c r="CC170" i="15"/>
  <c r="CD170" i="15" s="1"/>
  <c r="CB170" i="15"/>
  <c r="CA170" i="15"/>
  <c r="BZ170" i="15"/>
  <c r="BY170" i="15"/>
  <c r="BX170" i="15"/>
  <c r="BW170" i="15"/>
  <c r="BJ170" i="15"/>
  <c r="BV170" i="15" s="1"/>
  <c r="BI170" i="15"/>
  <c r="BU170" i="15" s="1"/>
  <c r="BH170" i="15"/>
  <c r="BT170" i="15" s="1"/>
  <c r="BG170" i="15"/>
  <c r="BS170" i="15" s="1"/>
  <c r="BF170" i="15"/>
  <c r="BR170" i="15" s="1"/>
  <c r="BE170" i="15"/>
  <c r="BQ170" i="15" s="1"/>
  <c r="BD170" i="15"/>
  <c r="BP170" i="15" s="1"/>
  <c r="BC170" i="15"/>
  <c r="BO170" i="15" s="1"/>
  <c r="BB170" i="15"/>
  <c r="BN170" i="15" s="1"/>
  <c r="BA170" i="15"/>
  <c r="BM170" i="15" s="1"/>
  <c r="AZ170" i="15"/>
  <c r="BL170" i="15" s="1"/>
  <c r="AY170" i="15"/>
  <c r="BK170" i="15" s="1"/>
  <c r="CC168" i="15"/>
  <c r="CD168" i="15" s="1"/>
  <c r="CB168" i="15"/>
  <c r="CA168" i="15"/>
  <c r="BZ168" i="15"/>
  <c r="BY168" i="15"/>
  <c r="BX168" i="15"/>
  <c r="BW168" i="15"/>
  <c r="BJ168" i="15"/>
  <c r="BV168" i="15" s="1"/>
  <c r="BI168" i="15"/>
  <c r="BU168" i="15" s="1"/>
  <c r="BH168" i="15"/>
  <c r="BT168" i="15" s="1"/>
  <c r="BG168" i="15"/>
  <c r="BS168" i="15" s="1"/>
  <c r="BF168" i="15"/>
  <c r="BR168" i="15" s="1"/>
  <c r="BE168" i="15"/>
  <c r="BQ168" i="15" s="1"/>
  <c r="BD168" i="15"/>
  <c r="BP168" i="15" s="1"/>
  <c r="BC168" i="15"/>
  <c r="BO168" i="15" s="1"/>
  <c r="BB168" i="15"/>
  <c r="BN168" i="15" s="1"/>
  <c r="BA168" i="15"/>
  <c r="BM168" i="15" s="1"/>
  <c r="AZ168" i="15"/>
  <c r="BL168" i="15" s="1"/>
  <c r="AY168" i="15"/>
  <c r="BK168" i="15" s="1"/>
  <c r="CC167" i="15"/>
  <c r="CB167" i="15"/>
  <c r="CA167" i="15"/>
  <c r="BZ167" i="15"/>
  <c r="BY167" i="15"/>
  <c r="BX167" i="15"/>
  <c r="BW167" i="15"/>
  <c r="BJ167" i="15"/>
  <c r="BV167" i="15" s="1"/>
  <c r="BI167" i="15"/>
  <c r="BU167" i="15" s="1"/>
  <c r="BH167" i="15"/>
  <c r="BT167" i="15" s="1"/>
  <c r="BG167" i="15"/>
  <c r="BS167" i="15" s="1"/>
  <c r="BF167" i="15"/>
  <c r="BR167" i="15" s="1"/>
  <c r="BE167" i="15"/>
  <c r="BQ167" i="15" s="1"/>
  <c r="BD167" i="15"/>
  <c r="BP167" i="15" s="1"/>
  <c r="BC167" i="15"/>
  <c r="BO167" i="15" s="1"/>
  <c r="BB167" i="15"/>
  <c r="BN167" i="15" s="1"/>
  <c r="BA167" i="15"/>
  <c r="BM167" i="15" s="1"/>
  <c r="AZ167" i="15"/>
  <c r="BL167" i="15" s="1"/>
  <c r="AY167" i="15"/>
  <c r="BK167" i="15" s="1"/>
  <c r="CC166" i="15"/>
  <c r="CD166" i="15" s="1"/>
  <c r="CB166" i="15"/>
  <c r="CA166" i="15"/>
  <c r="BZ166" i="15"/>
  <c r="BY166" i="15"/>
  <c r="BX166" i="15"/>
  <c r="BW166" i="15"/>
  <c r="BJ166" i="15"/>
  <c r="BV166" i="15" s="1"/>
  <c r="BI166" i="15"/>
  <c r="BU166" i="15" s="1"/>
  <c r="BH166" i="15"/>
  <c r="BT166" i="15" s="1"/>
  <c r="BG166" i="15"/>
  <c r="BS166" i="15" s="1"/>
  <c r="BF166" i="15"/>
  <c r="BR166" i="15" s="1"/>
  <c r="BE166" i="15"/>
  <c r="BQ166" i="15" s="1"/>
  <c r="BD166" i="15"/>
  <c r="BP166" i="15" s="1"/>
  <c r="BC166" i="15"/>
  <c r="BO166" i="15" s="1"/>
  <c r="BB166" i="15"/>
  <c r="BN166" i="15" s="1"/>
  <c r="BA166" i="15"/>
  <c r="BM166" i="15" s="1"/>
  <c r="AZ166" i="15"/>
  <c r="BL166" i="15" s="1"/>
  <c r="AY166" i="15"/>
  <c r="BK166" i="15" s="1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CC164" i="15"/>
  <c r="CD164" i="15" s="1"/>
  <c r="CB164" i="15"/>
  <c r="CA164" i="15"/>
  <c r="BZ164" i="15"/>
  <c r="BY164" i="15"/>
  <c r="BX164" i="15"/>
  <c r="BW164" i="15"/>
  <c r="BJ164" i="15"/>
  <c r="BV164" i="15" s="1"/>
  <c r="BI164" i="15"/>
  <c r="BU164" i="15" s="1"/>
  <c r="BH164" i="15"/>
  <c r="BT164" i="15" s="1"/>
  <c r="BG164" i="15"/>
  <c r="BS164" i="15" s="1"/>
  <c r="BF164" i="15"/>
  <c r="BR164" i="15" s="1"/>
  <c r="BE164" i="15"/>
  <c r="BQ164" i="15" s="1"/>
  <c r="BD164" i="15"/>
  <c r="BP164" i="15" s="1"/>
  <c r="BC164" i="15"/>
  <c r="BO164" i="15" s="1"/>
  <c r="BB164" i="15"/>
  <c r="BN164" i="15" s="1"/>
  <c r="BA164" i="15"/>
  <c r="BM164" i="15" s="1"/>
  <c r="AZ164" i="15"/>
  <c r="BL164" i="15" s="1"/>
  <c r="AY164" i="15"/>
  <c r="BK164" i="15" s="1"/>
  <c r="CC163" i="15"/>
  <c r="CB163" i="15"/>
  <c r="CA163" i="15"/>
  <c r="BZ163" i="15"/>
  <c r="BY163" i="15"/>
  <c r="BX163" i="15"/>
  <c r="BW163" i="15"/>
  <c r="BJ163" i="15"/>
  <c r="BV163" i="15" s="1"/>
  <c r="BI163" i="15"/>
  <c r="BU163" i="15" s="1"/>
  <c r="BH163" i="15"/>
  <c r="BT163" i="15" s="1"/>
  <c r="BG163" i="15"/>
  <c r="BS163" i="15" s="1"/>
  <c r="BF163" i="15"/>
  <c r="BR163" i="15" s="1"/>
  <c r="BE163" i="15"/>
  <c r="BQ163" i="15" s="1"/>
  <c r="BD163" i="15"/>
  <c r="BP163" i="15" s="1"/>
  <c r="BC163" i="15"/>
  <c r="BO163" i="15" s="1"/>
  <c r="BB163" i="15"/>
  <c r="BN163" i="15" s="1"/>
  <c r="BA163" i="15"/>
  <c r="BM163" i="15" s="1"/>
  <c r="AZ163" i="15"/>
  <c r="BL163" i="15" s="1"/>
  <c r="AY163" i="15"/>
  <c r="BK163" i="15" s="1"/>
  <c r="BZ161" i="15"/>
  <c r="CC160" i="15"/>
  <c r="CB160" i="15"/>
  <c r="CA160" i="15"/>
  <c r="BZ160" i="15"/>
  <c r="BY160" i="15"/>
  <c r="BX160" i="15"/>
  <c r="BW160" i="15"/>
  <c r="BJ160" i="15"/>
  <c r="BV160" i="15" s="1"/>
  <c r="BI160" i="15"/>
  <c r="BU160" i="15" s="1"/>
  <c r="BH160" i="15"/>
  <c r="BT160" i="15" s="1"/>
  <c r="BG160" i="15"/>
  <c r="BS160" i="15" s="1"/>
  <c r="BF160" i="15"/>
  <c r="BR160" i="15" s="1"/>
  <c r="BE160" i="15"/>
  <c r="BQ160" i="15" s="1"/>
  <c r="BD160" i="15"/>
  <c r="BP160" i="15" s="1"/>
  <c r="BC160" i="15"/>
  <c r="BO160" i="15" s="1"/>
  <c r="BB160" i="15"/>
  <c r="BN160" i="15" s="1"/>
  <c r="BA160" i="15"/>
  <c r="BM160" i="15" s="1"/>
  <c r="AZ160" i="15"/>
  <c r="BL160" i="15" s="1"/>
  <c r="AY160" i="15"/>
  <c r="BK160" i="15" s="1"/>
  <c r="CC157" i="15"/>
  <c r="CB157" i="15"/>
  <c r="CA157" i="15"/>
  <c r="BZ157" i="15"/>
  <c r="BY157" i="15"/>
  <c r="BX157" i="15"/>
  <c r="BW157" i="15"/>
  <c r="BJ157" i="15"/>
  <c r="BV157" i="15" s="1"/>
  <c r="BI157" i="15"/>
  <c r="BU157" i="15" s="1"/>
  <c r="BH157" i="15"/>
  <c r="BT157" i="15" s="1"/>
  <c r="BG157" i="15"/>
  <c r="BS157" i="15" s="1"/>
  <c r="BF157" i="15"/>
  <c r="BR157" i="15" s="1"/>
  <c r="BE157" i="15"/>
  <c r="BQ157" i="15" s="1"/>
  <c r="BD157" i="15"/>
  <c r="BP157" i="15" s="1"/>
  <c r="BC157" i="15"/>
  <c r="BO157" i="15" s="1"/>
  <c r="BB157" i="15"/>
  <c r="BN157" i="15" s="1"/>
  <c r="BA157" i="15"/>
  <c r="BM157" i="15" s="1"/>
  <c r="AZ157" i="15"/>
  <c r="BL157" i="15" s="1"/>
  <c r="AY157" i="15"/>
  <c r="BK157" i="15" s="1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CC154" i="15"/>
  <c r="CD154" i="15" s="1"/>
  <c r="CB154" i="15"/>
  <c r="CA154" i="15"/>
  <c r="BZ154" i="15"/>
  <c r="BY154" i="15"/>
  <c r="BX154" i="15"/>
  <c r="BW154" i="15"/>
  <c r="BJ154" i="15"/>
  <c r="BV154" i="15" s="1"/>
  <c r="BI154" i="15"/>
  <c r="BU154" i="15" s="1"/>
  <c r="BH154" i="15"/>
  <c r="BT154" i="15" s="1"/>
  <c r="BG154" i="15"/>
  <c r="BS154" i="15" s="1"/>
  <c r="BF154" i="15"/>
  <c r="BR154" i="15" s="1"/>
  <c r="BE154" i="15"/>
  <c r="BQ154" i="15" s="1"/>
  <c r="BD154" i="15"/>
  <c r="BP154" i="15" s="1"/>
  <c r="BC154" i="15"/>
  <c r="BO154" i="15" s="1"/>
  <c r="BB154" i="15"/>
  <c r="BN154" i="15" s="1"/>
  <c r="BA154" i="15"/>
  <c r="BM154" i="15" s="1"/>
  <c r="AZ154" i="15"/>
  <c r="BL154" i="15" s="1"/>
  <c r="AY154" i="15"/>
  <c r="BK154" i="15" s="1"/>
  <c r="CC153" i="15"/>
  <c r="CD153" i="15" s="1"/>
  <c r="CB153" i="15"/>
  <c r="CA153" i="15"/>
  <c r="BZ153" i="15"/>
  <c r="BY153" i="15"/>
  <c r="BX153" i="15"/>
  <c r="BW153" i="15"/>
  <c r="BJ153" i="15"/>
  <c r="BV153" i="15" s="1"/>
  <c r="BI153" i="15"/>
  <c r="BU153" i="15" s="1"/>
  <c r="BH153" i="15"/>
  <c r="BT153" i="15" s="1"/>
  <c r="BG153" i="15"/>
  <c r="BS153" i="15" s="1"/>
  <c r="BF153" i="15"/>
  <c r="BR153" i="15" s="1"/>
  <c r="BE153" i="15"/>
  <c r="BQ153" i="15" s="1"/>
  <c r="BD153" i="15"/>
  <c r="BP153" i="15" s="1"/>
  <c r="BC153" i="15"/>
  <c r="BO153" i="15" s="1"/>
  <c r="BB153" i="15"/>
  <c r="BN153" i="15" s="1"/>
  <c r="BA153" i="15"/>
  <c r="BM153" i="15" s="1"/>
  <c r="AZ153" i="15"/>
  <c r="BL153" i="15" s="1"/>
  <c r="AY153" i="15"/>
  <c r="BK153" i="15" s="1"/>
  <c r="CC152" i="15"/>
  <c r="CD152" i="15" s="1"/>
  <c r="CB152" i="15"/>
  <c r="CA152" i="15"/>
  <c r="BZ152" i="15"/>
  <c r="BY152" i="15"/>
  <c r="BX152" i="15"/>
  <c r="BW152" i="15"/>
  <c r="BJ152" i="15"/>
  <c r="BV152" i="15" s="1"/>
  <c r="BI152" i="15"/>
  <c r="BU152" i="15" s="1"/>
  <c r="BH152" i="15"/>
  <c r="BT152" i="15" s="1"/>
  <c r="BG152" i="15"/>
  <c r="BS152" i="15" s="1"/>
  <c r="BF152" i="15"/>
  <c r="BR152" i="15" s="1"/>
  <c r="BE152" i="15"/>
  <c r="BQ152" i="15" s="1"/>
  <c r="BD152" i="15"/>
  <c r="BP152" i="15" s="1"/>
  <c r="BC152" i="15"/>
  <c r="BO152" i="15" s="1"/>
  <c r="BB152" i="15"/>
  <c r="BN152" i="15" s="1"/>
  <c r="BA152" i="15"/>
  <c r="BM152" i="15" s="1"/>
  <c r="AZ152" i="15"/>
  <c r="BL152" i="15" s="1"/>
  <c r="AY152" i="15"/>
  <c r="BK152" i="15" s="1"/>
  <c r="BJ151" i="15"/>
  <c r="BI151" i="15"/>
  <c r="BH151" i="15"/>
  <c r="BG151" i="15"/>
  <c r="BF151" i="15"/>
  <c r="BE151" i="15"/>
  <c r="BD151" i="15"/>
  <c r="BC151" i="15"/>
  <c r="BB151" i="15"/>
  <c r="BA151" i="15"/>
  <c r="AZ151" i="15"/>
  <c r="AY151" i="15"/>
  <c r="BJ149" i="15"/>
  <c r="BI149" i="15"/>
  <c r="BH149" i="15"/>
  <c r="BG149" i="15"/>
  <c r="BF149" i="15"/>
  <c r="BE149" i="15"/>
  <c r="BD149" i="15"/>
  <c r="BC149" i="15"/>
  <c r="BB149" i="15"/>
  <c r="BA149" i="15"/>
  <c r="AZ149" i="15"/>
  <c r="AY149" i="15"/>
  <c r="BJ148" i="15"/>
  <c r="BI148" i="15"/>
  <c r="BH148" i="15"/>
  <c r="BG148" i="15"/>
  <c r="BF148" i="15"/>
  <c r="BE148" i="15"/>
  <c r="BD148" i="15"/>
  <c r="BC148" i="15"/>
  <c r="BB148" i="15"/>
  <c r="BA148" i="15"/>
  <c r="AZ148" i="15"/>
  <c r="AY148" i="15"/>
  <c r="CC147" i="15"/>
  <c r="CD147" i="15" s="1"/>
  <c r="CB147" i="15"/>
  <c r="CA147" i="15"/>
  <c r="BZ147" i="15"/>
  <c r="BY147" i="15"/>
  <c r="BX147" i="15"/>
  <c r="BW147" i="15"/>
  <c r="BJ147" i="15"/>
  <c r="BV147" i="15" s="1"/>
  <c r="BI147" i="15"/>
  <c r="BU147" i="15" s="1"/>
  <c r="BH147" i="15"/>
  <c r="BT147" i="15" s="1"/>
  <c r="BG147" i="15"/>
  <c r="BS147" i="15" s="1"/>
  <c r="BF147" i="15"/>
  <c r="BR147" i="15" s="1"/>
  <c r="BE147" i="15"/>
  <c r="BQ147" i="15" s="1"/>
  <c r="BD147" i="15"/>
  <c r="BP147" i="15" s="1"/>
  <c r="BC147" i="15"/>
  <c r="BO147" i="15" s="1"/>
  <c r="BB147" i="15"/>
  <c r="BN147" i="15" s="1"/>
  <c r="BA147" i="15"/>
  <c r="BM147" i="15" s="1"/>
  <c r="AZ147" i="15"/>
  <c r="BL147" i="15" s="1"/>
  <c r="AY147" i="15"/>
  <c r="BK147" i="15" s="1"/>
  <c r="CC146" i="15"/>
  <c r="CB146" i="15"/>
  <c r="CA146" i="15"/>
  <c r="BZ146" i="15"/>
  <c r="BY146" i="15"/>
  <c r="BX146" i="15"/>
  <c r="BW146" i="15"/>
  <c r="BJ146" i="15"/>
  <c r="BV146" i="15" s="1"/>
  <c r="BI146" i="15"/>
  <c r="BU146" i="15" s="1"/>
  <c r="BH146" i="15"/>
  <c r="BT146" i="15" s="1"/>
  <c r="BG146" i="15"/>
  <c r="BS146" i="15" s="1"/>
  <c r="BF146" i="15"/>
  <c r="BR146" i="15" s="1"/>
  <c r="BE146" i="15"/>
  <c r="BQ146" i="15" s="1"/>
  <c r="BD146" i="15"/>
  <c r="BP146" i="15" s="1"/>
  <c r="BC146" i="15"/>
  <c r="BO146" i="15" s="1"/>
  <c r="BB146" i="15"/>
  <c r="BN146" i="15" s="1"/>
  <c r="BA146" i="15"/>
  <c r="BM146" i="15" s="1"/>
  <c r="AZ146" i="15"/>
  <c r="BL146" i="15" s="1"/>
  <c r="AY146" i="15"/>
  <c r="BK146" i="15" s="1"/>
  <c r="CC145" i="15"/>
  <c r="CD145" i="15" s="1"/>
  <c r="CB145" i="15"/>
  <c r="CA145" i="15"/>
  <c r="BZ145" i="15"/>
  <c r="BY145" i="15"/>
  <c r="BX145" i="15"/>
  <c r="BW145" i="15"/>
  <c r="BJ145" i="15"/>
  <c r="BV145" i="15" s="1"/>
  <c r="BI145" i="15"/>
  <c r="BU145" i="15" s="1"/>
  <c r="BH145" i="15"/>
  <c r="BT145" i="15" s="1"/>
  <c r="BG145" i="15"/>
  <c r="BS145" i="15" s="1"/>
  <c r="BF145" i="15"/>
  <c r="BR145" i="15" s="1"/>
  <c r="BE145" i="15"/>
  <c r="BQ145" i="15" s="1"/>
  <c r="BD145" i="15"/>
  <c r="BP145" i="15" s="1"/>
  <c r="BC145" i="15"/>
  <c r="BO145" i="15" s="1"/>
  <c r="BB145" i="15"/>
  <c r="BN145" i="15" s="1"/>
  <c r="BA145" i="15"/>
  <c r="BM145" i="15" s="1"/>
  <c r="AZ145" i="15"/>
  <c r="BL145" i="15" s="1"/>
  <c r="AY145" i="15"/>
  <c r="BK145" i="15" s="1"/>
  <c r="CC144" i="15"/>
  <c r="CB144" i="15"/>
  <c r="CA144" i="15"/>
  <c r="BZ144" i="15"/>
  <c r="BY144" i="15"/>
  <c r="BX144" i="15"/>
  <c r="BW144" i="15"/>
  <c r="BJ144" i="15"/>
  <c r="BV144" i="15" s="1"/>
  <c r="BI144" i="15"/>
  <c r="BU144" i="15" s="1"/>
  <c r="BH144" i="15"/>
  <c r="BT144" i="15" s="1"/>
  <c r="BG144" i="15"/>
  <c r="BS144" i="15" s="1"/>
  <c r="BF144" i="15"/>
  <c r="BR144" i="15" s="1"/>
  <c r="BE144" i="15"/>
  <c r="BQ144" i="15" s="1"/>
  <c r="BD144" i="15"/>
  <c r="BP144" i="15" s="1"/>
  <c r="BC144" i="15"/>
  <c r="BO144" i="15" s="1"/>
  <c r="BB144" i="15"/>
  <c r="BN144" i="15" s="1"/>
  <c r="BA144" i="15"/>
  <c r="BM144" i="15" s="1"/>
  <c r="AZ144" i="15"/>
  <c r="BL144" i="15" s="1"/>
  <c r="AY144" i="15"/>
  <c r="BK144" i="15" s="1"/>
  <c r="CC143" i="15"/>
  <c r="CD143" i="15" s="1"/>
  <c r="CB143" i="15"/>
  <c r="CA143" i="15"/>
  <c r="BZ143" i="15"/>
  <c r="BY143" i="15"/>
  <c r="BX143" i="15"/>
  <c r="BW143" i="15"/>
  <c r="BJ143" i="15"/>
  <c r="BV143" i="15" s="1"/>
  <c r="BI143" i="15"/>
  <c r="BU143" i="15" s="1"/>
  <c r="BH143" i="15"/>
  <c r="BT143" i="15" s="1"/>
  <c r="BG143" i="15"/>
  <c r="BS143" i="15" s="1"/>
  <c r="BF143" i="15"/>
  <c r="BR143" i="15" s="1"/>
  <c r="BE143" i="15"/>
  <c r="BQ143" i="15" s="1"/>
  <c r="BD143" i="15"/>
  <c r="BP143" i="15" s="1"/>
  <c r="BC143" i="15"/>
  <c r="BO143" i="15" s="1"/>
  <c r="BB143" i="15"/>
  <c r="BN143" i="15" s="1"/>
  <c r="BA143" i="15"/>
  <c r="BM143" i="15" s="1"/>
  <c r="AZ143" i="15"/>
  <c r="BL143" i="15" s="1"/>
  <c r="AY143" i="15"/>
  <c r="BK143" i="15" s="1"/>
  <c r="CC142" i="15"/>
  <c r="CB142" i="15"/>
  <c r="CA142" i="15"/>
  <c r="BZ142" i="15"/>
  <c r="BY142" i="15"/>
  <c r="BX142" i="15"/>
  <c r="BW142" i="15"/>
  <c r="BJ142" i="15"/>
  <c r="BV142" i="15" s="1"/>
  <c r="BI142" i="15"/>
  <c r="BU142" i="15" s="1"/>
  <c r="BH142" i="15"/>
  <c r="BT142" i="15" s="1"/>
  <c r="BG142" i="15"/>
  <c r="BS142" i="15" s="1"/>
  <c r="BF142" i="15"/>
  <c r="BR142" i="15" s="1"/>
  <c r="BE142" i="15"/>
  <c r="BQ142" i="15" s="1"/>
  <c r="BD142" i="15"/>
  <c r="BP142" i="15" s="1"/>
  <c r="BC142" i="15"/>
  <c r="BO142" i="15" s="1"/>
  <c r="BB142" i="15"/>
  <c r="BN142" i="15" s="1"/>
  <c r="BA142" i="15"/>
  <c r="BM142" i="15" s="1"/>
  <c r="AZ142" i="15"/>
  <c r="BL142" i="15" s="1"/>
  <c r="AY142" i="15"/>
  <c r="BK142" i="15" s="1"/>
  <c r="CC141" i="15"/>
  <c r="CD141" i="15" s="1"/>
  <c r="CB141" i="15"/>
  <c r="CA141" i="15"/>
  <c r="BZ141" i="15"/>
  <c r="BY141" i="15"/>
  <c r="BX141" i="15"/>
  <c r="BW141" i="15"/>
  <c r="BJ141" i="15"/>
  <c r="BV141" i="15" s="1"/>
  <c r="BI141" i="15"/>
  <c r="BU141" i="15" s="1"/>
  <c r="BH141" i="15"/>
  <c r="BT141" i="15" s="1"/>
  <c r="BG141" i="15"/>
  <c r="BS141" i="15" s="1"/>
  <c r="BF141" i="15"/>
  <c r="BR141" i="15" s="1"/>
  <c r="BE141" i="15"/>
  <c r="BQ141" i="15" s="1"/>
  <c r="BD141" i="15"/>
  <c r="BP141" i="15" s="1"/>
  <c r="BC141" i="15"/>
  <c r="BO141" i="15" s="1"/>
  <c r="BB141" i="15"/>
  <c r="BN141" i="15" s="1"/>
  <c r="BA141" i="15"/>
  <c r="BM141" i="15" s="1"/>
  <c r="AZ141" i="15"/>
  <c r="BL141" i="15" s="1"/>
  <c r="AY141" i="15"/>
  <c r="BK141" i="15" s="1"/>
  <c r="CC140" i="15"/>
  <c r="CD140" i="15" s="1"/>
  <c r="CB140" i="15"/>
  <c r="CA140" i="15"/>
  <c r="BZ140" i="15"/>
  <c r="BY140" i="15"/>
  <c r="BX140" i="15"/>
  <c r="BW140" i="15"/>
  <c r="BJ140" i="15"/>
  <c r="BV140" i="15" s="1"/>
  <c r="BI140" i="15"/>
  <c r="BU140" i="15" s="1"/>
  <c r="BH140" i="15"/>
  <c r="BT140" i="15" s="1"/>
  <c r="BG140" i="15"/>
  <c r="BS140" i="15" s="1"/>
  <c r="BF140" i="15"/>
  <c r="BR140" i="15" s="1"/>
  <c r="BE140" i="15"/>
  <c r="BQ140" i="15" s="1"/>
  <c r="BD140" i="15"/>
  <c r="BP140" i="15" s="1"/>
  <c r="BC140" i="15"/>
  <c r="BO140" i="15" s="1"/>
  <c r="BB140" i="15"/>
  <c r="BN140" i="15" s="1"/>
  <c r="BA140" i="15"/>
  <c r="BM140" i="15" s="1"/>
  <c r="AZ140" i="15"/>
  <c r="BL140" i="15" s="1"/>
  <c r="AY140" i="15"/>
  <c r="BK140" i="15" s="1"/>
  <c r="CC139" i="15"/>
  <c r="CD139" i="15" s="1"/>
  <c r="CB139" i="15"/>
  <c r="CA139" i="15"/>
  <c r="BZ139" i="15"/>
  <c r="BY139" i="15"/>
  <c r="BX139" i="15"/>
  <c r="BW139" i="15"/>
  <c r="BJ139" i="15"/>
  <c r="BV139" i="15" s="1"/>
  <c r="BI139" i="15"/>
  <c r="BU139" i="15" s="1"/>
  <c r="BH139" i="15"/>
  <c r="BT139" i="15" s="1"/>
  <c r="BG139" i="15"/>
  <c r="BS139" i="15" s="1"/>
  <c r="BF139" i="15"/>
  <c r="BR139" i="15" s="1"/>
  <c r="BE139" i="15"/>
  <c r="BQ139" i="15" s="1"/>
  <c r="BD139" i="15"/>
  <c r="BP139" i="15" s="1"/>
  <c r="BC139" i="15"/>
  <c r="BO139" i="15" s="1"/>
  <c r="BB139" i="15"/>
  <c r="BN139" i="15" s="1"/>
  <c r="BA139" i="15"/>
  <c r="BM139" i="15" s="1"/>
  <c r="AZ139" i="15"/>
  <c r="BL139" i="15" s="1"/>
  <c r="AY139" i="15"/>
  <c r="BK139" i="15" s="1"/>
  <c r="CC138" i="15"/>
  <c r="CD138" i="15" s="1"/>
  <c r="CB138" i="15"/>
  <c r="CA138" i="15"/>
  <c r="BZ138" i="15"/>
  <c r="BY138" i="15"/>
  <c r="BX138" i="15"/>
  <c r="BW138" i="15"/>
  <c r="BJ138" i="15"/>
  <c r="BV138" i="15" s="1"/>
  <c r="BI138" i="15"/>
  <c r="BU138" i="15" s="1"/>
  <c r="BH138" i="15"/>
  <c r="BT138" i="15" s="1"/>
  <c r="BG138" i="15"/>
  <c r="BS138" i="15" s="1"/>
  <c r="BF138" i="15"/>
  <c r="BR138" i="15" s="1"/>
  <c r="BE138" i="15"/>
  <c r="BQ138" i="15" s="1"/>
  <c r="BD138" i="15"/>
  <c r="BP138" i="15" s="1"/>
  <c r="BC138" i="15"/>
  <c r="BO138" i="15" s="1"/>
  <c r="BB138" i="15"/>
  <c r="BN138" i="15" s="1"/>
  <c r="BA138" i="15"/>
  <c r="BM138" i="15" s="1"/>
  <c r="AZ138" i="15"/>
  <c r="BL138" i="15" s="1"/>
  <c r="AY138" i="15"/>
  <c r="BK138" i="15" s="1"/>
  <c r="BJ158" i="15"/>
  <c r="CC137" i="15"/>
  <c r="CD137" i="15" s="1"/>
  <c r="CB137" i="15"/>
  <c r="CA137" i="15"/>
  <c r="BZ137" i="15"/>
  <c r="BY137" i="15"/>
  <c r="BX137" i="15"/>
  <c r="BW137" i="15"/>
  <c r="BJ137" i="15"/>
  <c r="BV137" i="15" s="1"/>
  <c r="BI137" i="15"/>
  <c r="BU137" i="15" s="1"/>
  <c r="BH137" i="15"/>
  <c r="BT137" i="15" s="1"/>
  <c r="BG137" i="15"/>
  <c r="BS137" i="15" s="1"/>
  <c r="BF137" i="15"/>
  <c r="BR137" i="15" s="1"/>
  <c r="BE137" i="15"/>
  <c r="BQ137" i="15" s="1"/>
  <c r="BD137" i="15"/>
  <c r="BP137" i="15" s="1"/>
  <c r="BC137" i="15"/>
  <c r="BO137" i="15" s="1"/>
  <c r="BB137" i="15"/>
  <c r="BN137" i="15" s="1"/>
  <c r="BA137" i="15"/>
  <c r="BM137" i="15" s="1"/>
  <c r="AZ137" i="15"/>
  <c r="BL137" i="15" s="1"/>
  <c r="AY137" i="15"/>
  <c r="BK137" i="15" s="1"/>
  <c r="BQ136" i="15"/>
  <c r="BK136" i="15"/>
  <c r="CC129" i="15"/>
  <c r="CD129" i="15" s="1"/>
  <c r="CB129" i="15"/>
  <c r="CA129" i="15"/>
  <c r="BZ129" i="15"/>
  <c r="BY129" i="15"/>
  <c r="BX129" i="15"/>
  <c r="BW129" i="15"/>
  <c r="BJ129" i="15"/>
  <c r="BV129" i="15" s="1"/>
  <c r="BI129" i="15"/>
  <c r="BU129" i="15" s="1"/>
  <c r="BH129" i="15"/>
  <c r="BT129" i="15" s="1"/>
  <c r="BG129" i="15"/>
  <c r="BS129" i="15" s="1"/>
  <c r="BF129" i="15"/>
  <c r="BR129" i="15" s="1"/>
  <c r="BE129" i="15"/>
  <c r="BQ129" i="15" s="1"/>
  <c r="BD129" i="15"/>
  <c r="BP129" i="15" s="1"/>
  <c r="BC129" i="15"/>
  <c r="BO129" i="15" s="1"/>
  <c r="BB129" i="15"/>
  <c r="BN129" i="15" s="1"/>
  <c r="BA129" i="15"/>
  <c r="BM129" i="15" s="1"/>
  <c r="AZ129" i="15"/>
  <c r="BL129" i="15" s="1"/>
  <c r="AY129" i="15"/>
  <c r="BK129" i="15" s="1"/>
  <c r="CC128" i="15"/>
  <c r="CD128" i="15" s="1"/>
  <c r="CB128" i="15"/>
  <c r="CA128" i="15"/>
  <c r="BZ128" i="15"/>
  <c r="BY128" i="15"/>
  <c r="BX128" i="15"/>
  <c r="BW128" i="15"/>
  <c r="BJ128" i="15"/>
  <c r="BV128" i="15" s="1"/>
  <c r="BI128" i="15"/>
  <c r="BU128" i="15" s="1"/>
  <c r="BH128" i="15"/>
  <c r="BT128" i="15" s="1"/>
  <c r="BG128" i="15"/>
  <c r="BS128" i="15" s="1"/>
  <c r="BF128" i="15"/>
  <c r="BR128" i="15" s="1"/>
  <c r="BE128" i="15"/>
  <c r="BQ128" i="15" s="1"/>
  <c r="BD128" i="15"/>
  <c r="BP128" i="15" s="1"/>
  <c r="BC128" i="15"/>
  <c r="BO128" i="15" s="1"/>
  <c r="BB128" i="15"/>
  <c r="BN128" i="15" s="1"/>
  <c r="BA128" i="15"/>
  <c r="BM128" i="15" s="1"/>
  <c r="AZ128" i="15"/>
  <c r="BL128" i="15" s="1"/>
  <c r="AY128" i="15"/>
  <c r="BK128" i="15" s="1"/>
  <c r="CC127" i="15"/>
  <c r="CD127" i="15" s="1"/>
  <c r="CB127" i="15"/>
  <c r="CA127" i="15"/>
  <c r="BZ127" i="15"/>
  <c r="BY127" i="15"/>
  <c r="BX127" i="15"/>
  <c r="BW127" i="15"/>
  <c r="BJ127" i="15"/>
  <c r="BV127" i="15" s="1"/>
  <c r="BI127" i="15"/>
  <c r="BU127" i="15" s="1"/>
  <c r="BH127" i="15"/>
  <c r="BT127" i="15" s="1"/>
  <c r="BG127" i="15"/>
  <c r="BS127" i="15" s="1"/>
  <c r="BF127" i="15"/>
  <c r="BR127" i="15" s="1"/>
  <c r="BE127" i="15"/>
  <c r="BQ127" i="15" s="1"/>
  <c r="BD127" i="15"/>
  <c r="BP127" i="15" s="1"/>
  <c r="BC127" i="15"/>
  <c r="BO127" i="15" s="1"/>
  <c r="BB127" i="15"/>
  <c r="BN127" i="15" s="1"/>
  <c r="BA127" i="15"/>
  <c r="BM127" i="15" s="1"/>
  <c r="AZ127" i="15"/>
  <c r="BL127" i="15" s="1"/>
  <c r="AY127" i="15"/>
  <c r="BK127" i="15" s="1"/>
  <c r="CC126" i="15"/>
  <c r="CD126" i="15" s="1"/>
  <c r="CB126" i="15"/>
  <c r="CA126" i="15"/>
  <c r="BZ126" i="15"/>
  <c r="BY126" i="15"/>
  <c r="BX126" i="15"/>
  <c r="BW126" i="15"/>
  <c r="BJ126" i="15"/>
  <c r="BV126" i="15" s="1"/>
  <c r="BI126" i="15"/>
  <c r="BU126" i="15" s="1"/>
  <c r="BH126" i="15"/>
  <c r="BT126" i="15" s="1"/>
  <c r="BG126" i="15"/>
  <c r="BS126" i="15" s="1"/>
  <c r="BF126" i="15"/>
  <c r="BR126" i="15" s="1"/>
  <c r="BE126" i="15"/>
  <c r="BQ126" i="15" s="1"/>
  <c r="BD126" i="15"/>
  <c r="BP126" i="15" s="1"/>
  <c r="BC126" i="15"/>
  <c r="BO126" i="15" s="1"/>
  <c r="BB126" i="15"/>
  <c r="BN126" i="15" s="1"/>
  <c r="BA126" i="15"/>
  <c r="BM126" i="15" s="1"/>
  <c r="AZ126" i="15"/>
  <c r="BL126" i="15" s="1"/>
  <c r="AY126" i="15"/>
  <c r="BK126" i="15" s="1"/>
  <c r="CC125" i="15"/>
  <c r="CD125" i="15" s="1"/>
  <c r="CB125" i="15"/>
  <c r="CA125" i="15"/>
  <c r="BZ125" i="15"/>
  <c r="BY125" i="15"/>
  <c r="BX125" i="15"/>
  <c r="BW125" i="15"/>
  <c r="BJ125" i="15"/>
  <c r="BV125" i="15" s="1"/>
  <c r="BI125" i="15"/>
  <c r="BU125" i="15" s="1"/>
  <c r="BH125" i="15"/>
  <c r="BT125" i="15" s="1"/>
  <c r="BG125" i="15"/>
  <c r="BS125" i="15" s="1"/>
  <c r="BF125" i="15"/>
  <c r="BR125" i="15" s="1"/>
  <c r="BE125" i="15"/>
  <c r="BQ125" i="15" s="1"/>
  <c r="BD125" i="15"/>
  <c r="BP125" i="15" s="1"/>
  <c r="BC125" i="15"/>
  <c r="BO125" i="15" s="1"/>
  <c r="BB125" i="15"/>
  <c r="BN125" i="15" s="1"/>
  <c r="BA125" i="15"/>
  <c r="BM125" i="15" s="1"/>
  <c r="AZ125" i="15"/>
  <c r="BL125" i="15" s="1"/>
  <c r="AY125" i="15"/>
  <c r="BK125" i="15" s="1"/>
  <c r="CC124" i="15"/>
  <c r="CD124" i="15" s="1"/>
  <c r="CB124" i="15"/>
  <c r="CA124" i="15"/>
  <c r="BZ124" i="15"/>
  <c r="BY124" i="15"/>
  <c r="BX124" i="15"/>
  <c r="BW124" i="15"/>
  <c r="BJ124" i="15"/>
  <c r="BV124" i="15" s="1"/>
  <c r="BI124" i="15"/>
  <c r="BU124" i="15" s="1"/>
  <c r="BH124" i="15"/>
  <c r="BT124" i="15" s="1"/>
  <c r="BG124" i="15"/>
  <c r="BS124" i="15" s="1"/>
  <c r="BF124" i="15"/>
  <c r="BR124" i="15" s="1"/>
  <c r="BE124" i="15"/>
  <c r="BQ124" i="15" s="1"/>
  <c r="BD124" i="15"/>
  <c r="BP124" i="15" s="1"/>
  <c r="BC124" i="15"/>
  <c r="BO124" i="15" s="1"/>
  <c r="BB124" i="15"/>
  <c r="BN124" i="15" s="1"/>
  <c r="BA124" i="15"/>
  <c r="BM124" i="15" s="1"/>
  <c r="AZ124" i="15"/>
  <c r="BL124" i="15" s="1"/>
  <c r="AY124" i="15"/>
  <c r="BK124" i="15" s="1"/>
  <c r="CC123" i="15"/>
  <c r="CB123" i="15"/>
  <c r="CA123" i="15"/>
  <c r="BZ123" i="15"/>
  <c r="BY123" i="15"/>
  <c r="BX123" i="15"/>
  <c r="BW123" i="15"/>
  <c r="BJ123" i="15"/>
  <c r="BV123" i="15" s="1"/>
  <c r="BI123" i="15"/>
  <c r="BU123" i="15" s="1"/>
  <c r="BH123" i="15"/>
  <c r="BT123" i="15" s="1"/>
  <c r="BG123" i="15"/>
  <c r="BS123" i="15" s="1"/>
  <c r="BF123" i="15"/>
  <c r="BR123" i="15" s="1"/>
  <c r="BE123" i="15"/>
  <c r="BQ123" i="15" s="1"/>
  <c r="BD123" i="15"/>
  <c r="BP123" i="15" s="1"/>
  <c r="BC123" i="15"/>
  <c r="BO123" i="15" s="1"/>
  <c r="BB123" i="15"/>
  <c r="BN123" i="15" s="1"/>
  <c r="BA123" i="15"/>
  <c r="BM123" i="15" s="1"/>
  <c r="AZ123" i="15"/>
  <c r="BL123" i="15" s="1"/>
  <c r="AY123" i="15"/>
  <c r="BK123" i="15" s="1"/>
  <c r="CC122" i="15"/>
  <c r="CD122" i="15" s="1"/>
  <c r="CB122" i="15"/>
  <c r="CA122" i="15"/>
  <c r="BZ122" i="15"/>
  <c r="BY122" i="15"/>
  <c r="BX122" i="15"/>
  <c r="BW122" i="15"/>
  <c r="BJ122" i="15"/>
  <c r="BV122" i="15" s="1"/>
  <c r="BI122" i="15"/>
  <c r="BU122" i="15" s="1"/>
  <c r="BH122" i="15"/>
  <c r="BT122" i="15" s="1"/>
  <c r="BG122" i="15"/>
  <c r="BS122" i="15" s="1"/>
  <c r="BF122" i="15"/>
  <c r="BR122" i="15" s="1"/>
  <c r="BE122" i="15"/>
  <c r="BQ122" i="15" s="1"/>
  <c r="BD122" i="15"/>
  <c r="BP122" i="15" s="1"/>
  <c r="BC122" i="15"/>
  <c r="BO122" i="15" s="1"/>
  <c r="BB122" i="15"/>
  <c r="BN122" i="15" s="1"/>
  <c r="BA122" i="15"/>
  <c r="BM122" i="15" s="1"/>
  <c r="AZ122" i="15"/>
  <c r="BL122" i="15" s="1"/>
  <c r="AY122" i="15"/>
  <c r="BK122" i="15" s="1"/>
  <c r="CC121" i="15"/>
  <c r="CD121" i="15" s="1"/>
  <c r="CB121" i="15"/>
  <c r="CA121" i="15"/>
  <c r="BZ121" i="15"/>
  <c r="BY121" i="15"/>
  <c r="BX121" i="15"/>
  <c r="BW121" i="15"/>
  <c r="BJ121" i="15"/>
  <c r="BV121" i="15" s="1"/>
  <c r="BI121" i="15"/>
  <c r="BU121" i="15" s="1"/>
  <c r="BH121" i="15"/>
  <c r="BT121" i="15" s="1"/>
  <c r="BG121" i="15"/>
  <c r="BS121" i="15" s="1"/>
  <c r="BF121" i="15"/>
  <c r="BR121" i="15" s="1"/>
  <c r="BE121" i="15"/>
  <c r="BQ121" i="15" s="1"/>
  <c r="BD121" i="15"/>
  <c r="BP121" i="15" s="1"/>
  <c r="BC121" i="15"/>
  <c r="BO121" i="15" s="1"/>
  <c r="BB121" i="15"/>
  <c r="BN121" i="15" s="1"/>
  <c r="BA121" i="15"/>
  <c r="BM121" i="15" s="1"/>
  <c r="AZ121" i="15"/>
  <c r="BL121" i="15" s="1"/>
  <c r="AY121" i="15"/>
  <c r="BK121" i="15" s="1"/>
  <c r="CC120" i="15"/>
  <c r="CD120" i="15" s="1"/>
  <c r="CB120" i="15"/>
  <c r="CA120" i="15"/>
  <c r="BZ120" i="15"/>
  <c r="BY120" i="15"/>
  <c r="BX120" i="15"/>
  <c r="BW120" i="15"/>
  <c r="BJ120" i="15"/>
  <c r="BV120" i="15" s="1"/>
  <c r="BI120" i="15"/>
  <c r="BU120" i="15" s="1"/>
  <c r="BH120" i="15"/>
  <c r="BT120" i="15" s="1"/>
  <c r="BG120" i="15"/>
  <c r="BS120" i="15" s="1"/>
  <c r="BF120" i="15"/>
  <c r="BR120" i="15" s="1"/>
  <c r="BE120" i="15"/>
  <c r="BQ120" i="15" s="1"/>
  <c r="BD120" i="15"/>
  <c r="BP120" i="15" s="1"/>
  <c r="BC120" i="15"/>
  <c r="BO120" i="15" s="1"/>
  <c r="BB120" i="15"/>
  <c r="BN120" i="15" s="1"/>
  <c r="BA120" i="15"/>
  <c r="BM120" i="15" s="1"/>
  <c r="AZ120" i="15"/>
  <c r="BL120" i="15" s="1"/>
  <c r="AY120" i="15"/>
  <c r="BK120" i="15" s="1"/>
  <c r="CC119" i="15"/>
  <c r="CD119" i="15" s="1"/>
  <c r="CB119" i="15"/>
  <c r="CA119" i="15"/>
  <c r="BZ119" i="15"/>
  <c r="BY119" i="15"/>
  <c r="BX119" i="15"/>
  <c r="BW119" i="15"/>
  <c r="BJ119" i="15"/>
  <c r="BV119" i="15" s="1"/>
  <c r="BI119" i="15"/>
  <c r="BU119" i="15" s="1"/>
  <c r="BH119" i="15"/>
  <c r="BT119" i="15" s="1"/>
  <c r="BG119" i="15"/>
  <c r="BS119" i="15" s="1"/>
  <c r="BF119" i="15"/>
  <c r="BR119" i="15" s="1"/>
  <c r="BE119" i="15"/>
  <c r="BQ119" i="15" s="1"/>
  <c r="BD119" i="15"/>
  <c r="BP119" i="15" s="1"/>
  <c r="BC119" i="15"/>
  <c r="BO119" i="15" s="1"/>
  <c r="BB119" i="15"/>
  <c r="BN119" i="15" s="1"/>
  <c r="BA119" i="15"/>
  <c r="BM119" i="15" s="1"/>
  <c r="AZ119" i="15"/>
  <c r="BL119" i="15" s="1"/>
  <c r="AY119" i="15"/>
  <c r="BK119" i="15" s="1"/>
  <c r="CC118" i="15"/>
  <c r="CB118" i="15"/>
  <c r="CA118" i="15"/>
  <c r="BZ118" i="15"/>
  <c r="BY118" i="15"/>
  <c r="BX118" i="15"/>
  <c r="BW118" i="15"/>
  <c r="BJ118" i="15"/>
  <c r="BV118" i="15" s="1"/>
  <c r="BI118" i="15"/>
  <c r="BU118" i="15" s="1"/>
  <c r="BH118" i="15"/>
  <c r="BT118" i="15" s="1"/>
  <c r="BG118" i="15"/>
  <c r="BS118" i="15" s="1"/>
  <c r="BF118" i="15"/>
  <c r="BR118" i="15" s="1"/>
  <c r="BE118" i="15"/>
  <c r="BQ118" i="15" s="1"/>
  <c r="BD118" i="15"/>
  <c r="BP118" i="15" s="1"/>
  <c r="BC118" i="15"/>
  <c r="BO118" i="15" s="1"/>
  <c r="BB118" i="15"/>
  <c r="BN118" i="15" s="1"/>
  <c r="BA118" i="15"/>
  <c r="BM118" i="15" s="1"/>
  <c r="AZ118" i="15"/>
  <c r="BL118" i="15" s="1"/>
  <c r="AY118" i="15"/>
  <c r="BK118" i="15" s="1"/>
  <c r="CC117" i="15"/>
  <c r="CD117" i="15" s="1"/>
  <c r="CB117" i="15"/>
  <c r="CA117" i="15"/>
  <c r="BZ117" i="15"/>
  <c r="BY117" i="15"/>
  <c r="BX117" i="15"/>
  <c r="BW117" i="15"/>
  <c r="BJ117" i="15"/>
  <c r="BV117" i="15" s="1"/>
  <c r="BI117" i="15"/>
  <c r="BU117" i="15" s="1"/>
  <c r="BH117" i="15"/>
  <c r="BT117" i="15" s="1"/>
  <c r="BG117" i="15"/>
  <c r="BS117" i="15" s="1"/>
  <c r="BF117" i="15"/>
  <c r="BR117" i="15" s="1"/>
  <c r="BE117" i="15"/>
  <c r="BQ117" i="15" s="1"/>
  <c r="BD117" i="15"/>
  <c r="BP117" i="15" s="1"/>
  <c r="BC117" i="15"/>
  <c r="BO117" i="15" s="1"/>
  <c r="BB117" i="15"/>
  <c r="BN117" i="15" s="1"/>
  <c r="BA117" i="15"/>
  <c r="BM117" i="15" s="1"/>
  <c r="AZ117" i="15"/>
  <c r="BL117" i="15" s="1"/>
  <c r="AY117" i="15"/>
  <c r="BK117" i="15" s="1"/>
  <c r="CC116" i="15"/>
  <c r="CB116" i="15"/>
  <c r="CA116" i="15"/>
  <c r="BZ116" i="15"/>
  <c r="BY116" i="15"/>
  <c r="BX116" i="15"/>
  <c r="BW116" i="15"/>
  <c r="BJ116" i="15"/>
  <c r="BV116" i="15" s="1"/>
  <c r="BI116" i="15"/>
  <c r="BU116" i="15" s="1"/>
  <c r="BH116" i="15"/>
  <c r="BT116" i="15" s="1"/>
  <c r="BG116" i="15"/>
  <c r="BS116" i="15" s="1"/>
  <c r="BF116" i="15"/>
  <c r="BR116" i="15" s="1"/>
  <c r="BE116" i="15"/>
  <c r="BQ116" i="15" s="1"/>
  <c r="BD116" i="15"/>
  <c r="BP116" i="15" s="1"/>
  <c r="BC116" i="15"/>
  <c r="BO116" i="15" s="1"/>
  <c r="BB116" i="15"/>
  <c r="BN116" i="15" s="1"/>
  <c r="BA116" i="15"/>
  <c r="BM116" i="15" s="1"/>
  <c r="AZ116" i="15"/>
  <c r="BL116" i="15" s="1"/>
  <c r="AY116" i="15"/>
  <c r="BK116" i="15" s="1"/>
  <c r="CC115" i="15"/>
  <c r="CD115" i="15" s="1"/>
  <c r="CB115" i="15"/>
  <c r="CA115" i="15"/>
  <c r="BZ115" i="15"/>
  <c r="BY115" i="15"/>
  <c r="BX115" i="15"/>
  <c r="BW115" i="15"/>
  <c r="BJ115" i="15"/>
  <c r="BV115" i="15" s="1"/>
  <c r="BI115" i="15"/>
  <c r="BU115" i="15" s="1"/>
  <c r="BH115" i="15"/>
  <c r="BT115" i="15" s="1"/>
  <c r="BG115" i="15"/>
  <c r="BS115" i="15" s="1"/>
  <c r="BF115" i="15"/>
  <c r="BR115" i="15" s="1"/>
  <c r="BE115" i="15"/>
  <c r="BQ115" i="15" s="1"/>
  <c r="BD115" i="15"/>
  <c r="BP115" i="15" s="1"/>
  <c r="BC115" i="15"/>
  <c r="BO115" i="15" s="1"/>
  <c r="BB115" i="15"/>
  <c r="BN115" i="15" s="1"/>
  <c r="BA115" i="15"/>
  <c r="BM115" i="15" s="1"/>
  <c r="AZ115" i="15"/>
  <c r="BL115" i="15" s="1"/>
  <c r="AY115" i="15"/>
  <c r="BK115" i="15" s="1"/>
  <c r="CC114" i="15"/>
  <c r="CB114" i="15"/>
  <c r="CA114" i="15"/>
  <c r="BZ114" i="15"/>
  <c r="BY114" i="15"/>
  <c r="BX114" i="15"/>
  <c r="BW114" i="15"/>
  <c r="BJ114" i="15"/>
  <c r="BV114" i="15" s="1"/>
  <c r="BI114" i="15"/>
  <c r="BU114" i="15" s="1"/>
  <c r="BH114" i="15"/>
  <c r="BT114" i="15" s="1"/>
  <c r="BG114" i="15"/>
  <c r="BS114" i="15" s="1"/>
  <c r="BF114" i="15"/>
  <c r="BR114" i="15" s="1"/>
  <c r="BE114" i="15"/>
  <c r="BQ114" i="15" s="1"/>
  <c r="BD114" i="15"/>
  <c r="BP114" i="15" s="1"/>
  <c r="BC114" i="15"/>
  <c r="BO114" i="15" s="1"/>
  <c r="BB114" i="15"/>
  <c r="BN114" i="15" s="1"/>
  <c r="BA114" i="15"/>
  <c r="BM114" i="15" s="1"/>
  <c r="AZ114" i="15"/>
  <c r="BL114" i="15" s="1"/>
  <c r="AY114" i="15"/>
  <c r="BK114" i="15" s="1"/>
  <c r="CC113" i="15"/>
  <c r="CD113" i="15" s="1"/>
  <c r="CB113" i="15"/>
  <c r="CA113" i="15"/>
  <c r="BZ113" i="15"/>
  <c r="BY113" i="15"/>
  <c r="BX113" i="15"/>
  <c r="BW113" i="15"/>
  <c r="BJ113" i="15"/>
  <c r="BV113" i="15" s="1"/>
  <c r="BI113" i="15"/>
  <c r="BU113" i="15" s="1"/>
  <c r="BH113" i="15"/>
  <c r="BT113" i="15" s="1"/>
  <c r="BG113" i="15"/>
  <c r="BS113" i="15" s="1"/>
  <c r="BF113" i="15"/>
  <c r="BR113" i="15" s="1"/>
  <c r="BE113" i="15"/>
  <c r="BQ113" i="15" s="1"/>
  <c r="BD113" i="15"/>
  <c r="BP113" i="15" s="1"/>
  <c r="BC113" i="15"/>
  <c r="BO113" i="15" s="1"/>
  <c r="BB113" i="15"/>
  <c r="BN113" i="15" s="1"/>
  <c r="BA113" i="15"/>
  <c r="BM113" i="15" s="1"/>
  <c r="AZ113" i="15"/>
  <c r="BL113" i="15" s="1"/>
  <c r="AY113" i="15"/>
  <c r="BK113" i="15" s="1"/>
  <c r="CC112" i="15"/>
  <c r="CB112" i="15"/>
  <c r="CA112" i="15"/>
  <c r="BZ112" i="15"/>
  <c r="BY112" i="15"/>
  <c r="BX112" i="15"/>
  <c r="BW112" i="15"/>
  <c r="BJ112" i="15"/>
  <c r="BV112" i="15" s="1"/>
  <c r="BI112" i="15"/>
  <c r="BU112" i="15" s="1"/>
  <c r="BH112" i="15"/>
  <c r="BT112" i="15" s="1"/>
  <c r="BG112" i="15"/>
  <c r="BS112" i="15" s="1"/>
  <c r="BF112" i="15"/>
  <c r="BR112" i="15" s="1"/>
  <c r="BE112" i="15"/>
  <c r="BQ112" i="15" s="1"/>
  <c r="BD112" i="15"/>
  <c r="BP112" i="15" s="1"/>
  <c r="BC112" i="15"/>
  <c r="BO112" i="15" s="1"/>
  <c r="BB112" i="15"/>
  <c r="BN112" i="15" s="1"/>
  <c r="BA112" i="15"/>
  <c r="BM112" i="15" s="1"/>
  <c r="AZ112" i="15"/>
  <c r="BL112" i="15" s="1"/>
  <c r="AY112" i="15"/>
  <c r="BK112" i="15" s="1"/>
  <c r="CC111" i="15"/>
  <c r="CD111" i="15" s="1"/>
  <c r="CB111" i="15"/>
  <c r="CA111" i="15"/>
  <c r="BZ111" i="15"/>
  <c r="BY111" i="15"/>
  <c r="BX111" i="15"/>
  <c r="BW111" i="15"/>
  <c r="BJ111" i="15"/>
  <c r="BV111" i="15" s="1"/>
  <c r="BI111" i="15"/>
  <c r="BU111" i="15" s="1"/>
  <c r="BH111" i="15"/>
  <c r="BT111" i="15" s="1"/>
  <c r="BG111" i="15"/>
  <c r="BS111" i="15" s="1"/>
  <c r="BF111" i="15"/>
  <c r="BR111" i="15" s="1"/>
  <c r="BE111" i="15"/>
  <c r="BQ111" i="15" s="1"/>
  <c r="BD111" i="15"/>
  <c r="BP111" i="15" s="1"/>
  <c r="BC111" i="15"/>
  <c r="BO111" i="15" s="1"/>
  <c r="BB111" i="15"/>
  <c r="BN111" i="15" s="1"/>
  <c r="BA111" i="15"/>
  <c r="BM111" i="15" s="1"/>
  <c r="AZ111" i="15"/>
  <c r="BL111" i="15" s="1"/>
  <c r="AY111" i="15"/>
  <c r="BK111" i="15" s="1"/>
  <c r="CC110" i="15"/>
  <c r="CB110" i="15"/>
  <c r="CA110" i="15"/>
  <c r="BZ110" i="15"/>
  <c r="BY110" i="15"/>
  <c r="BX110" i="15"/>
  <c r="BW110" i="15"/>
  <c r="BJ110" i="15"/>
  <c r="BV110" i="15" s="1"/>
  <c r="BI110" i="15"/>
  <c r="BU110" i="15" s="1"/>
  <c r="BH110" i="15"/>
  <c r="BT110" i="15" s="1"/>
  <c r="BG110" i="15"/>
  <c r="BS110" i="15" s="1"/>
  <c r="BF110" i="15"/>
  <c r="BR110" i="15" s="1"/>
  <c r="BE110" i="15"/>
  <c r="BQ110" i="15" s="1"/>
  <c r="BD110" i="15"/>
  <c r="BP110" i="15" s="1"/>
  <c r="BC110" i="15"/>
  <c r="BO110" i="15" s="1"/>
  <c r="BB110" i="15"/>
  <c r="BN110" i="15" s="1"/>
  <c r="BA110" i="15"/>
  <c r="BM110" i="15" s="1"/>
  <c r="AZ110" i="15"/>
  <c r="BL110" i="15" s="1"/>
  <c r="AY110" i="15"/>
  <c r="BK110" i="15" s="1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CC107" i="15"/>
  <c r="CD107" i="15" s="1"/>
  <c r="CB107" i="15"/>
  <c r="CA107" i="15"/>
  <c r="BZ107" i="15"/>
  <c r="BY107" i="15"/>
  <c r="BX107" i="15"/>
  <c r="BW107" i="15"/>
  <c r="BJ107" i="15"/>
  <c r="BV107" i="15" s="1"/>
  <c r="BI107" i="15"/>
  <c r="BU107" i="15" s="1"/>
  <c r="BH107" i="15"/>
  <c r="BT107" i="15" s="1"/>
  <c r="BG107" i="15"/>
  <c r="BS107" i="15" s="1"/>
  <c r="BF107" i="15"/>
  <c r="BR107" i="15" s="1"/>
  <c r="BE107" i="15"/>
  <c r="BQ107" i="15" s="1"/>
  <c r="BD107" i="15"/>
  <c r="BP107" i="15" s="1"/>
  <c r="BC107" i="15"/>
  <c r="BO107" i="15" s="1"/>
  <c r="BB107" i="15"/>
  <c r="BN107" i="15" s="1"/>
  <c r="BA107" i="15"/>
  <c r="BM107" i="15" s="1"/>
  <c r="AZ107" i="15"/>
  <c r="BL107" i="15" s="1"/>
  <c r="AY107" i="15"/>
  <c r="BK107" i="15" s="1"/>
  <c r="CC106" i="15"/>
  <c r="CD106" i="15" s="1"/>
  <c r="CB106" i="15"/>
  <c r="CA106" i="15"/>
  <c r="BZ106" i="15"/>
  <c r="BY106" i="15"/>
  <c r="BX106" i="15"/>
  <c r="BW106" i="15"/>
  <c r="BJ106" i="15"/>
  <c r="BV106" i="15" s="1"/>
  <c r="BI106" i="15"/>
  <c r="BU106" i="15" s="1"/>
  <c r="BH106" i="15"/>
  <c r="BT106" i="15" s="1"/>
  <c r="BG106" i="15"/>
  <c r="BS106" i="15" s="1"/>
  <c r="BF106" i="15"/>
  <c r="BR106" i="15" s="1"/>
  <c r="BE106" i="15"/>
  <c r="BQ106" i="15" s="1"/>
  <c r="BD106" i="15"/>
  <c r="BP106" i="15" s="1"/>
  <c r="BC106" i="15"/>
  <c r="BO106" i="15" s="1"/>
  <c r="BB106" i="15"/>
  <c r="BN106" i="15" s="1"/>
  <c r="BA106" i="15"/>
  <c r="BM106" i="15" s="1"/>
  <c r="AZ106" i="15"/>
  <c r="BL106" i="15" s="1"/>
  <c r="AY106" i="15"/>
  <c r="BK106" i="15" s="1"/>
  <c r="CC105" i="15"/>
  <c r="CD105" i="15" s="1"/>
  <c r="CB105" i="15"/>
  <c r="CA105" i="15"/>
  <c r="BZ105" i="15"/>
  <c r="BY105" i="15"/>
  <c r="BX105" i="15"/>
  <c r="BW105" i="15"/>
  <c r="BJ105" i="15"/>
  <c r="BV105" i="15" s="1"/>
  <c r="BI105" i="15"/>
  <c r="BU105" i="15" s="1"/>
  <c r="BH105" i="15"/>
  <c r="BT105" i="15" s="1"/>
  <c r="BG105" i="15"/>
  <c r="BS105" i="15" s="1"/>
  <c r="BF105" i="15"/>
  <c r="BR105" i="15" s="1"/>
  <c r="BE105" i="15"/>
  <c r="BQ105" i="15" s="1"/>
  <c r="BD105" i="15"/>
  <c r="BP105" i="15" s="1"/>
  <c r="BC105" i="15"/>
  <c r="BO105" i="15" s="1"/>
  <c r="BB105" i="15"/>
  <c r="BN105" i="15" s="1"/>
  <c r="BA105" i="15"/>
  <c r="BM105" i="15" s="1"/>
  <c r="AZ105" i="15"/>
  <c r="BL105" i="15" s="1"/>
  <c r="AY105" i="15"/>
  <c r="BK105" i="15" s="1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CC103" i="15"/>
  <c r="CD103" i="15" s="1"/>
  <c r="CB103" i="15"/>
  <c r="CA103" i="15"/>
  <c r="BZ103" i="15"/>
  <c r="BY103" i="15"/>
  <c r="BX103" i="15"/>
  <c r="BW103" i="15"/>
  <c r="BJ103" i="15"/>
  <c r="BV103" i="15" s="1"/>
  <c r="BI103" i="15"/>
  <c r="BU103" i="15" s="1"/>
  <c r="BH103" i="15"/>
  <c r="BT103" i="15" s="1"/>
  <c r="BG103" i="15"/>
  <c r="BS103" i="15" s="1"/>
  <c r="BF103" i="15"/>
  <c r="BR103" i="15" s="1"/>
  <c r="BE103" i="15"/>
  <c r="BQ103" i="15" s="1"/>
  <c r="BD103" i="15"/>
  <c r="BP103" i="15" s="1"/>
  <c r="BC103" i="15"/>
  <c r="BO103" i="15" s="1"/>
  <c r="BB103" i="15"/>
  <c r="BN103" i="15" s="1"/>
  <c r="BA103" i="15"/>
  <c r="BM103" i="15" s="1"/>
  <c r="AZ103" i="15"/>
  <c r="BL103" i="15" s="1"/>
  <c r="AY103" i="15"/>
  <c r="BK103" i="15" s="1"/>
  <c r="BZ102" i="15"/>
  <c r="CC101" i="15"/>
  <c r="CB101" i="15"/>
  <c r="CA101" i="15"/>
  <c r="BZ101" i="15"/>
  <c r="BY101" i="15"/>
  <c r="BX101" i="15"/>
  <c r="BW101" i="15"/>
  <c r="BJ101" i="15"/>
  <c r="BV101" i="15" s="1"/>
  <c r="BI101" i="15"/>
  <c r="BU101" i="15" s="1"/>
  <c r="BH101" i="15"/>
  <c r="BT101" i="15" s="1"/>
  <c r="BG101" i="15"/>
  <c r="BS101" i="15" s="1"/>
  <c r="BF101" i="15"/>
  <c r="BR101" i="15" s="1"/>
  <c r="BE101" i="15"/>
  <c r="BQ101" i="15" s="1"/>
  <c r="BD101" i="15"/>
  <c r="BP101" i="15" s="1"/>
  <c r="BC101" i="15"/>
  <c r="BO101" i="15" s="1"/>
  <c r="BB101" i="15"/>
  <c r="BN101" i="15" s="1"/>
  <c r="BA101" i="15"/>
  <c r="BM101" i="15" s="1"/>
  <c r="AZ101" i="15"/>
  <c r="BL101" i="15" s="1"/>
  <c r="AY101" i="15"/>
  <c r="BK101" i="15" s="1"/>
  <c r="CC100" i="15"/>
  <c r="CD100" i="15" s="1"/>
  <c r="CB100" i="15"/>
  <c r="CA100" i="15"/>
  <c r="BZ100" i="15"/>
  <c r="BY100" i="15"/>
  <c r="BX100" i="15"/>
  <c r="BW100" i="15"/>
  <c r="BJ100" i="15"/>
  <c r="BV100" i="15" s="1"/>
  <c r="BI100" i="15"/>
  <c r="BU100" i="15" s="1"/>
  <c r="BH100" i="15"/>
  <c r="BT100" i="15" s="1"/>
  <c r="BG100" i="15"/>
  <c r="BS100" i="15" s="1"/>
  <c r="BF100" i="15"/>
  <c r="BR100" i="15" s="1"/>
  <c r="BE100" i="15"/>
  <c r="BQ100" i="15" s="1"/>
  <c r="BD100" i="15"/>
  <c r="BP100" i="15" s="1"/>
  <c r="BC100" i="15"/>
  <c r="BO100" i="15" s="1"/>
  <c r="BB100" i="15"/>
  <c r="BN100" i="15" s="1"/>
  <c r="BA100" i="15"/>
  <c r="BM100" i="15" s="1"/>
  <c r="AZ100" i="15"/>
  <c r="BL100" i="15" s="1"/>
  <c r="AY100" i="15"/>
  <c r="BK100" i="15" s="1"/>
  <c r="CC99" i="15"/>
  <c r="CB99" i="15"/>
  <c r="CA99" i="15"/>
  <c r="BZ99" i="15"/>
  <c r="BY99" i="15"/>
  <c r="BX99" i="15"/>
  <c r="BW99" i="15"/>
  <c r="BJ99" i="15"/>
  <c r="BV99" i="15" s="1"/>
  <c r="BI99" i="15"/>
  <c r="BU99" i="15" s="1"/>
  <c r="BH99" i="15"/>
  <c r="BT99" i="15" s="1"/>
  <c r="BG99" i="15"/>
  <c r="BS99" i="15" s="1"/>
  <c r="BF99" i="15"/>
  <c r="BR99" i="15" s="1"/>
  <c r="BE99" i="15"/>
  <c r="BQ99" i="15" s="1"/>
  <c r="BD99" i="15"/>
  <c r="BP99" i="15" s="1"/>
  <c r="BC99" i="15"/>
  <c r="BO99" i="15" s="1"/>
  <c r="BB99" i="15"/>
  <c r="BN99" i="15" s="1"/>
  <c r="BA99" i="15"/>
  <c r="BM99" i="15" s="1"/>
  <c r="AZ99" i="15"/>
  <c r="BL99" i="15" s="1"/>
  <c r="AY99" i="15"/>
  <c r="BK99" i="15" s="1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CC97" i="15"/>
  <c r="CB97" i="15"/>
  <c r="CA97" i="15"/>
  <c r="BZ97" i="15"/>
  <c r="BY97" i="15"/>
  <c r="BX97" i="15"/>
  <c r="BW97" i="15"/>
  <c r="BJ97" i="15"/>
  <c r="BV97" i="15" s="1"/>
  <c r="BI97" i="15"/>
  <c r="BU97" i="15" s="1"/>
  <c r="BH97" i="15"/>
  <c r="BT97" i="15" s="1"/>
  <c r="BG97" i="15"/>
  <c r="BS97" i="15" s="1"/>
  <c r="BF97" i="15"/>
  <c r="BR97" i="15" s="1"/>
  <c r="BE97" i="15"/>
  <c r="BQ97" i="15" s="1"/>
  <c r="BD97" i="15"/>
  <c r="BP97" i="15" s="1"/>
  <c r="BC97" i="15"/>
  <c r="BO97" i="15" s="1"/>
  <c r="BB97" i="15"/>
  <c r="BN97" i="15" s="1"/>
  <c r="BA97" i="15"/>
  <c r="BM97" i="15" s="1"/>
  <c r="AZ97" i="15"/>
  <c r="BL97" i="15" s="1"/>
  <c r="AY97" i="15"/>
  <c r="BK97" i="15" s="1"/>
  <c r="CC96" i="15"/>
  <c r="CD96" i="15" s="1"/>
  <c r="CB96" i="15"/>
  <c r="CA96" i="15"/>
  <c r="BZ96" i="15"/>
  <c r="BY96" i="15"/>
  <c r="BX96" i="15"/>
  <c r="BW96" i="15"/>
  <c r="BJ96" i="15"/>
  <c r="BV96" i="15" s="1"/>
  <c r="BI96" i="15"/>
  <c r="BU96" i="15" s="1"/>
  <c r="BH96" i="15"/>
  <c r="BT96" i="15" s="1"/>
  <c r="BG96" i="15"/>
  <c r="BS96" i="15" s="1"/>
  <c r="BF96" i="15"/>
  <c r="BR96" i="15" s="1"/>
  <c r="BE96" i="15"/>
  <c r="BQ96" i="15" s="1"/>
  <c r="BD96" i="15"/>
  <c r="BP96" i="15" s="1"/>
  <c r="BC96" i="15"/>
  <c r="BO96" i="15" s="1"/>
  <c r="BB96" i="15"/>
  <c r="BN96" i="15" s="1"/>
  <c r="BA96" i="15"/>
  <c r="BM96" i="15" s="1"/>
  <c r="AZ96" i="15"/>
  <c r="BL96" i="15" s="1"/>
  <c r="AY96" i="15"/>
  <c r="BK96" i="15" s="1"/>
  <c r="CC93" i="15"/>
  <c r="CD93" i="15" s="1"/>
  <c r="CB93" i="15"/>
  <c r="CA93" i="15"/>
  <c r="BZ93" i="15"/>
  <c r="BY93" i="15"/>
  <c r="BX93" i="15"/>
  <c r="BW93" i="15"/>
  <c r="BJ93" i="15"/>
  <c r="BV93" i="15" s="1"/>
  <c r="BI93" i="15"/>
  <c r="BU93" i="15" s="1"/>
  <c r="BH93" i="15"/>
  <c r="BT93" i="15" s="1"/>
  <c r="BG93" i="15"/>
  <c r="BS93" i="15" s="1"/>
  <c r="BF93" i="15"/>
  <c r="BR93" i="15" s="1"/>
  <c r="BE93" i="15"/>
  <c r="BQ93" i="15" s="1"/>
  <c r="BD93" i="15"/>
  <c r="BP93" i="15" s="1"/>
  <c r="BC93" i="15"/>
  <c r="BO93" i="15" s="1"/>
  <c r="BB93" i="15"/>
  <c r="BN93" i="15" s="1"/>
  <c r="BA93" i="15"/>
  <c r="BM93" i="15" s="1"/>
  <c r="AZ93" i="15"/>
  <c r="BL93" i="15" s="1"/>
  <c r="AY93" i="15"/>
  <c r="BK93" i="15" s="1"/>
  <c r="CC90" i="15"/>
  <c r="CD90" i="15" s="1"/>
  <c r="CB90" i="15"/>
  <c r="CA90" i="15"/>
  <c r="BZ90" i="15"/>
  <c r="BY90" i="15"/>
  <c r="BX90" i="15"/>
  <c r="BW90" i="15"/>
  <c r="BJ90" i="15"/>
  <c r="BV90" i="15" s="1"/>
  <c r="BI90" i="15"/>
  <c r="BU90" i="15" s="1"/>
  <c r="BH90" i="15"/>
  <c r="BT90" i="15" s="1"/>
  <c r="BG90" i="15"/>
  <c r="BS90" i="15" s="1"/>
  <c r="BF90" i="15"/>
  <c r="BR90" i="15" s="1"/>
  <c r="BE90" i="15"/>
  <c r="BQ90" i="15" s="1"/>
  <c r="BD90" i="15"/>
  <c r="BP90" i="15" s="1"/>
  <c r="BC90" i="15"/>
  <c r="BO90" i="15" s="1"/>
  <c r="BB90" i="15"/>
  <c r="BN90" i="15" s="1"/>
  <c r="BA90" i="15"/>
  <c r="BM90" i="15" s="1"/>
  <c r="AZ90" i="15"/>
  <c r="BL90" i="15" s="1"/>
  <c r="AY90" i="15"/>
  <c r="BK90" i="15" s="1"/>
  <c r="BY89" i="15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CC87" i="15"/>
  <c r="CD87" i="15" s="1"/>
  <c r="CB87" i="15"/>
  <c r="CA87" i="15"/>
  <c r="BZ87" i="15"/>
  <c r="BY87" i="15"/>
  <c r="BX87" i="15"/>
  <c r="BW87" i="15"/>
  <c r="BJ87" i="15"/>
  <c r="BV87" i="15" s="1"/>
  <c r="BI87" i="15"/>
  <c r="BU87" i="15" s="1"/>
  <c r="BH87" i="15"/>
  <c r="BT87" i="15" s="1"/>
  <c r="BG87" i="15"/>
  <c r="BS87" i="15" s="1"/>
  <c r="BF87" i="15"/>
  <c r="BR87" i="15" s="1"/>
  <c r="BE87" i="15"/>
  <c r="BQ87" i="15" s="1"/>
  <c r="BD87" i="15"/>
  <c r="BP87" i="15" s="1"/>
  <c r="BC87" i="15"/>
  <c r="BO87" i="15" s="1"/>
  <c r="BB87" i="15"/>
  <c r="BN87" i="15" s="1"/>
  <c r="BA87" i="15"/>
  <c r="BM87" i="15" s="1"/>
  <c r="AZ87" i="15"/>
  <c r="BL87" i="15" s="1"/>
  <c r="AY87" i="15"/>
  <c r="BK87" i="15" s="1"/>
  <c r="CC86" i="15"/>
  <c r="CD86" i="15" s="1"/>
  <c r="CB86" i="15"/>
  <c r="CA86" i="15"/>
  <c r="BZ86" i="15"/>
  <c r="BY86" i="15"/>
  <c r="BX86" i="15"/>
  <c r="BW86" i="15"/>
  <c r="BJ86" i="15"/>
  <c r="BV86" i="15" s="1"/>
  <c r="BI86" i="15"/>
  <c r="BU86" i="15" s="1"/>
  <c r="BH86" i="15"/>
  <c r="BT86" i="15" s="1"/>
  <c r="BG86" i="15"/>
  <c r="BS86" i="15" s="1"/>
  <c r="BF86" i="15"/>
  <c r="BR86" i="15" s="1"/>
  <c r="BE86" i="15"/>
  <c r="BQ86" i="15" s="1"/>
  <c r="BD86" i="15"/>
  <c r="BP86" i="15" s="1"/>
  <c r="BC86" i="15"/>
  <c r="BO86" i="15" s="1"/>
  <c r="BB86" i="15"/>
  <c r="BN86" i="15" s="1"/>
  <c r="BA86" i="15"/>
  <c r="BM86" i="15" s="1"/>
  <c r="AZ86" i="15"/>
  <c r="BL86" i="15" s="1"/>
  <c r="AY86" i="15"/>
  <c r="BK86" i="15" s="1"/>
  <c r="CC85" i="15"/>
  <c r="CD85" i="15" s="1"/>
  <c r="CB85" i="15"/>
  <c r="CA85" i="15"/>
  <c r="BZ85" i="15"/>
  <c r="BY85" i="15"/>
  <c r="BX85" i="15"/>
  <c r="BW85" i="15"/>
  <c r="BJ85" i="15"/>
  <c r="BV85" i="15" s="1"/>
  <c r="BI85" i="15"/>
  <c r="BU85" i="15" s="1"/>
  <c r="BH85" i="15"/>
  <c r="BT85" i="15" s="1"/>
  <c r="BG85" i="15"/>
  <c r="BS85" i="15" s="1"/>
  <c r="BF85" i="15"/>
  <c r="BR85" i="15" s="1"/>
  <c r="BE85" i="15"/>
  <c r="BQ85" i="15" s="1"/>
  <c r="BD85" i="15"/>
  <c r="BP85" i="15" s="1"/>
  <c r="BC85" i="15"/>
  <c r="BO85" i="15" s="1"/>
  <c r="BB85" i="15"/>
  <c r="BN85" i="15" s="1"/>
  <c r="BA85" i="15"/>
  <c r="BM85" i="15" s="1"/>
  <c r="AZ85" i="15"/>
  <c r="BL85" i="15" s="1"/>
  <c r="AY85" i="15"/>
  <c r="BK85" i="15" s="1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CC80" i="15"/>
  <c r="CB80" i="15"/>
  <c r="CA80" i="15"/>
  <c r="BZ80" i="15"/>
  <c r="BY80" i="15"/>
  <c r="BX80" i="15"/>
  <c r="BW80" i="15"/>
  <c r="BJ80" i="15"/>
  <c r="BV80" i="15" s="1"/>
  <c r="BI80" i="15"/>
  <c r="BU80" i="15" s="1"/>
  <c r="BH80" i="15"/>
  <c r="BT80" i="15" s="1"/>
  <c r="BG80" i="15"/>
  <c r="BS80" i="15" s="1"/>
  <c r="BF80" i="15"/>
  <c r="BR80" i="15" s="1"/>
  <c r="BE80" i="15"/>
  <c r="BQ80" i="15" s="1"/>
  <c r="BD80" i="15"/>
  <c r="BP80" i="15" s="1"/>
  <c r="BC80" i="15"/>
  <c r="BO80" i="15" s="1"/>
  <c r="BB80" i="15"/>
  <c r="BN80" i="15" s="1"/>
  <c r="BA80" i="15"/>
  <c r="BM80" i="15" s="1"/>
  <c r="AZ80" i="15"/>
  <c r="BL80" i="15" s="1"/>
  <c r="AY80" i="15"/>
  <c r="BK80" i="15" s="1"/>
  <c r="CC79" i="15"/>
  <c r="CD79" i="15" s="1"/>
  <c r="CB79" i="15"/>
  <c r="CA79" i="15"/>
  <c r="BZ79" i="15"/>
  <c r="BY79" i="15"/>
  <c r="BX79" i="15"/>
  <c r="BW79" i="15"/>
  <c r="BJ79" i="15"/>
  <c r="BV79" i="15" s="1"/>
  <c r="BI79" i="15"/>
  <c r="BU79" i="15" s="1"/>
  <c r="BH79" i="15"/>
  <c r="BT79" i="15" s="1"/>
  <c r="BG79" i="15"/>
  <c r="BS79" i="15" s="1"/>
  <c r="BF79" i="15"/>
  <c r="BR79" i="15" s="1"/>
  <c r="BE79" i="15"/>
  <c r="BQ79" i="15" s="1"/>
  <c r="BD79" i="15"/>
  <c r="BP79" i="15" s="1"/>
  <c r="BC79" i="15"/>
  <c r="BO79" i="15" s="1"/>
  <c r="BB79" i="15"/>
  <c r="BN79" i="15" s="1"/>
  <c r="BA79" i="15"/>
  <c r="BM79" i="15" s="1"/>
  <c r="AZ79" i="15"/>
  <c r="BL79" i="15" s="1"/>
  <c r="AY79" i="15"/>
  <c r="BK79" i="15" s="1"/>
  <c r="CC78" i="15"/>
  <c r="CB78" i="15"/>
  <c r="CA78" i="15"/>
  <c r="BZ78" i="15"/>
  <c r="BY78" i="15"/>
  <c r="BX78" i="15"/>
  <c r="BW78" i="15"/>
  <c r="BJ78" i="15"/>
  <c r="BV78" i="15" s="1"/>
  <c r="BI78" i="15"/>
  <c r="BU78" i="15" s="1"/>
  <c r="BH78" i="15"/>
  <c r="BT78" i="15" s="1"/>
  <c r="BG78" i="15"/>
  <c r="BS78" i="15" s="1"/>
  <c r="BF78" i="15"/>
  <c r="BR78" i="15" s="1"/>
  <c r="BE78" i="15"/>
  <c r="BQ78" i="15" s="1"/>
  <c r="BD78" i="15"/>
  <c r="BP78" i="15" s="1"/>
  <c r="BC78" i="15"/>
  <c r="BO78" i="15" s="1"/>
  <c r="BB78" i="15"/>
  <c r="BN78" i="15" s="1"/>
  <c r="BA78" i="15"/>
  <c r="BM78" i="15" s="1"/>
  <c r="AZ78" i="15"/>
  <c r="BL78" i="15" s="1"/>
  <c r="AY78" i="15"/>
  <c r="BK78" i="15" s="1"/>
  <c r="CC77" i="15"/>
  <c r="CD77" i="15" s="1"/>
  <c r="CB77" i="15"/>
  <c r="CA77" i="15"/>
  <c r="BZ77" i="15"/>
  <c r="BY77" i="15"/>
  <c r="BX77" i="15"/>
  <c r="BW77" i="15"/>
  <c r="BJ77" i="15"/>
  <c r="BV77" i="15" s="1"/>
  <c r="BI77" i="15"/>
  <c r="BU77" i="15" s="1"/>
  <c r="BH77" i="15"/>
  <c r="BT77" i="15" s="1"/>
  <c r="BG77" i="15"/>
  <c r="BS77" i="15" s="1"/>
  <c r="BF77" i="15"/>
  <c r="BR77" i="15" s="1"/>
  <c r="BE77" i="15"/>
  <c r="BQ77" i="15" s="1"/>
  <c r="BD77" i="15"/>
  <c r="BP77" i="15" s="1"/>
  <c r="BC77" i="15"/>
  <c r="BO77" i="15" s="1"/>
  <c r="BB77" i="15"/>
  <c r="BN77" i="15" s="1"/>
  <c r="BA77" i="15"/>
  <c r="BM77" i="15" s="1"/>
  <c r="AZ77" i="15"/>
  <c r="BL77" i="15" s="1"/>
  <c r="AY77" i="15"/>
  <c r="BK77" i="15" s="1"/>
  <c r="CC76" i="15"/>
  <c r="CB76" i="15"/>
  <c r="CA76" i="15"/>
  <c r="BZ76" i="15"/>
  <c r="BY76" i="15"/>
  <c r="BX76" i="15"/>
  <c r="BW76" i="15"/>
  <c r="BJ76" i="15"/>
  <c r="BV76" i="15" s="1"/>
  <c r="BI76" i="15"/>
  <c r="BU76" i="15" s="1"/>
  <c r="BH76" i="15"/>
  <c r="BT76" i="15" s="1"/>
  <c r="BG76" i="15"/>
  <c r="BS76" i="15" s="1"/>
  <c r="BF76" i="15"/>
  <c r="BR76" i="15" s="1"/>
  <c r="BE76" i="15"/>
  <c r="BQ76" i="15" s="1"/>
  <c r="BD76" i="15"/>
  <c r="BP76" i="15" s="1"/>
  <c r="BC76" i="15"/>
  <c r="BO76" i="15" s="1"/>
  <c r="BB76" i="15"/>
  <c r="BN76" i="15" s="1"/>
  <c r="BA76" i="15"/>
  <c r="BM76" i="15" s="1"/>
  <c r="AZ76" i="15"/>
  <c r="BL76" i="15" s="1"/>
  <c r="AY76" i="15"/>
  <c r="BK76" i="15" s="1"/>
  <c r="CC75" i="15"/>
  <c r="CD75" i="15" s="1"/>
  <c r="CB75" i="15"/>
  <c r="CA75" i="15"/>
  <c r="BZ75" i="15"/>
  <c r="BY75" i="15"/>
  <c r="BX75" i="15"/>
  <c r="BW75" i="15"/>
  <c r="BJ75" i="15"/>
  <c r="BV75" i="15" s="1"/>
  <c r="BI75" i="15"/>
  <c r="BU75" i="15" s="1"/>
  <c r="BH75" i="15"/>
  <c r="BT75" i="15" s="1"/>
  <c r="BG75" i="15"/>
  <c r="BS75" i="15" s="1"/>
  <c r="BF75" i="15"/>
  <c r="BR75" i="15" s="1"/>
  <c r="BE75" i="15"/>
  <c r="BQ75" i="15" s="1"/>
  <c r="BD75" i="15"/>
  <c r="BP75" i="15" s="1"/>
  <c r="BC75" i="15"/>
  <c r="BO75" i="15" s="1"/>
  <c r="BB75" i="15"/>
  <c r="BN75" i="15" s="1"/>
  <c r="BA75" i="15"/>
  <c r="BM75" i="15" s="1"/>
  <c r="AZ75" i="15"/>
  <c r="BL75" i="15" s="1"/>
  <c r="AY75" i="15"/>
  <c r="BK75" i="15" s="1"/>
  <c r="CC74" i="15"/>
  <c r="CD74" i="15" s="1"/>
  <c r="CB74" i="15"/>
  <c r="CA74" i="15"/>
  <c r="BZ74" i="15"/>
  <c r="BY74" i="15"/>
  <c r="BX74" i="15"/>
  <c r="BW74" i="15"/>
  <c r="BJ74" i="15"/>
  <c r="BV74" i="15" s="1"/>
  <c r="BI74" i="15"/>
  <c r="BU74" i="15" s="1"/>
  <c r="BH74" i="15"/>
  <c r="BT74" i="15" s="1"/>
  <c r="BG74" i="15"/>
  <c r="BS74" i="15" s="1"/>
  <c r="BF74" i="15"/>
  <c r="BR74" i="15" s="1"/>
  <c r="BE74" i="15"/>
  <c r="BQ74" i="15" s="1"/>
  <c r="BD74" i="15"/>
  <c r="BP74" i="15" s="1"/>
  <c r="BC74" i="15"/>
  <c r="BO74" i="15" s="1"/>
  <c r="BB74" i="15"/>
  <c r="BN74" i="15" s="1"/>
  <c r="BA74" i="15"/>
  <c r="BM74" i="15" s="1"/>
  <c r="AZ74" i="15"/>
  <c r="BL74" i="15" s="1"/>
  <c r="AY74" i="15"/>
  <c r="BK74" i="15" s="1"/>
  <c r="CC73" i="15"/>
  <c r="CD73" i="15" s="1"/>
  <c r="CB73" i="15"/>
  <c r="CA73" i="15"/>
  <c r="BZ73" i="15"/>
  <c r="BY73" i="15"/>
  <c r="BX73" i="15"/>
  <c r="BW73" i="15"/>
  <c r="BJ73" i="15"/>
  <c r="BV73" i="15" s="1"/>
  <c r="BI73" i="15"/>
  <c r="BU73" i="15" s="1"/>
  <c r="BH73" i="15"/>
  <c r="BT73" i="15" s="1"/>
  <c r="BG73" i="15"/>
  <c r="BS73" i="15" s="1"/>
  <c r="BF73" i="15"/>
  <c r="BR73" i="15" s="1"/>
  <c r="BE73" i="15"/>
  <c r="BQ73" i="15" s="1"/>
  <c r="BD73" i="15"/>
  <c r="BP73" i="15" s="1"/>
  <c r="BC73" i="15"/>
  <c r="BO73" i="15" s="1"/>
  <c r="BB73" i="15"/>
  <c r="BN73" i="15" s="1"/>
  <c r="BA73" i="15"/>
  <c r="BM73" i="15" s="1"/>
  <c r="AZ73" i="15"/>
  <c r="BL73" i="15" s="1"/>
  <c r="AY73" i="15"/>
  <c r="BK73" i="15" s="1"/>
  <c r="CC72" i="15"/>
  <c r="CD72" i="15" s="1"/>
  <c r="CB72" i="15"/>
  <c r="CA72" i="15"/>
  <c r="BZ72" i="15"/>
  <c r="BY72" i="15"/>
  <c r="BX72" i="15"/>
  <c r="BW72" i="15"/>
  <c r="BJ72" i="15"/>
  <c r="BV72" i="15" s="1"/>
  <c r="BI72" i="15"/>
  <c r="BU72" i="15" s="1"/>
  <c r="BH72" i="15"/>
  <c r="BT72" i="15" s="1"/>
  <c r="BG72" i="15"/>
  <c r="BS72" i="15" s="1"/>
  <c r="BF72" i="15"/>
  <c r="BR72" i="15" s="1"/>
  <c r="BE72" i="15"/>
  <c r="BQ72" i="15" s="1"/>
  <c r="BD72" i="15"/>
  <c r="BP72" i="15" s="1"/>
  <c r="BC72" i="15"/>
  <c r="BO72" i="15" s="1"/>
  <c r="BB72" i="15"/>
  <c r="BN72" i="15" s="1"/>
  <c r="BA72" i="15"/>
  <c r="BM72" i="15" s="1"/>
  <c r="AZ72" i="15"/>
  <c r="BL72" i="15" s="1"/>
  <c r="AY72" i="15"/>
  <c r="BK72" i="15" s="1"/>
  <c r="CC71" i="15"/>
  <c r="CD71" i="15" s="1"/>
  <c r="CB71" i="15"/>
  <c r="CA71" i="15"/>
  <c r="BZ71" i="15"/>
  <c r="BY71" i="15"/>
  <c r="BX71" i="15"/>
  <c r="BW71" i="15"/>
  <c r="BJ71" i="15"/>
  <c r="BV71" i="15" s="1"/>
  <c r="BI71" i="15"/>
  <c r="BU71" i="15" s="1"/>
  <c r="BH71" i="15"/>
  <c r="BT71" i="15" s="1"/>
  <c r="BG71" i="15"/>
  <c r="BS71" i="15" s="1"/>
  <c r="BF71" i="15"/>
  <c r="BR71" i="15" s="1"/>
  <c r="BE71" i="15"/>
  <c r="BQ71" i="15" s="1"/>
  <c r="BD71" i="15"/>
  <c r="BP71" i="15" s="1"/>
  <c r="BC71" i="15"/>
  <c r="BO71" i="15" s="1"/>
  <c r="BB71" i="15"/>
  <c r="BN71" i="15" s="1"/>
  <c r="BA71" i="15"/>
  <c r="BM71" i="15" s="1"/>
  <c r="AZ71" i="15"/>
  <c r="BL71" i="15" s="1"/>
  <c r="AY71" i="15"/>
  <c r="BK71" i="15" s="1"/>
  <c r="CC70" i="15"/>
  <c r="CD70" i="15" s="1"/>
  <c r="CB70" i="15"/>
  <c r="CA70" i="15"/>
  <c r="BZ70" i="15"/>
  <c r="BY70" i="15"/>
  <c r="BX70" i="15"/>
  <c r="BW70" i="15"/>
  <c r="BJ70" i="15"/>
  <c r="BV70" i="15" s="1"/>
  <c r="BI70" i="15"/>
  <c r="BU70" i="15" s="1"/>
  <c r="BH70" i="15"/>
  <c r="BT70" i="15" s="1"/>
  <c r="BG70" i="15"/>
  <c r="BS70" i="15" s="1"/>
  <c r="BF70" i="15"/>
  <c r="BR70" i="15" s="1"/>
  <c r="BE70" i="15"/>
  <c r="BQ70" i="15" s="1"/>
  <c r="BD70" i="15"/>
  <c r="BP70" i="15" s="1"/>
  <c r="BC70" i="15"/>
  <c r="BO70" i="15" s="1"/>
  <c r="BB70" i="15"/>
  <c r="BN70" i="15" s="1"/>
  <c r="BA70" i="15"/>
  <c r="BM70" i="15" s="1"/>
  <c r="AZ70" i="15"/>
  <c r="BL70" i="15" s="1"/>
  <c r="AY70" i="15"/>
  <c r="BK70" i="15" s="1"/>
  <c r="BQ69" i="15"/>
  <c r="BK69" i="15"/>
  <c r="BZ82" i="15"/>
  <c r="AX65" i="15"/>
  <c r="CC63" i="15"/>
  <c r="CD63" i="15" s="1"/>
  <c r="CB63" i="15"/>
  <c r="CA63" i="15"/>
  <c r="BZ63" i="15"/>
  <c r="BY63" i="15"/>
  <c r="BX63" i="15"/>
  <c r="BW63" i="15"/>
  <c r="BJ63" i="15"/>
  <c r="BV63" i="15" s="1"/>
  <c r="BI63" i="15"/>
  <c r="BU63" i="15" s="1"/>
  <c r="BH63" i="15"/>
  <c r="BT63" i="15" s="1"/>
  <c r="BG63" i="15"/>
  <c r="BS63" i="15" s="1"/>
  <c r="BF63" i="15"/>
  <c r="BR63" i="15" s="1"/>
  <c r="BE63" i="15"/>
  <c r="BQ63" i="15" s="1"/>
  <c r="BD63" i="15"/>
  <c r="BP63" i="15" s="1"/>
  <c r="BC63" i="15"/>
  <c r="BO63" i="15" s="1"/>
  <c r="BB63" i="15"/>
  <c r="BN63" i="15" s="1"/>
  <c r="BA63" i="15"/>
  <c r="BM63" i="15" s="1"/>
  <c r="AZ63" i="15"/>
  <c r="BL63" i="15" s="1"/>
  <c r="AY63" i="15"/>
  <c r="BK63" i="15" s="1"/>
  <c r="CC62" i="15"/>
  <c r="CD62" i="15" s="1"/>
  <c r="CB62" i="15"/>
  <c r="CA62" i="15"/>
  <c r="BZ62" i="15"/>
  <c r="BY62" i="15"/>
  <c r="BX62" i="15"/>
  <c r="BW62" i="15"/>
  <c r="BJ62" i="15"/>
  <c r="BV62" i="15" s="1"/>
  <c r="BI62" i="15"/>
  <c r="BU62" i="15" s="1"/>
  <c r="BH62" i="15"/>
  <c r="BT62" i="15" s="1"/>
  <c r="BG62" i="15"/>
  <c r="BS62" i="15" s="1"/>
  <c r="BF62" i="15"/>
  <c r="BR62" i="15" s="1"/>
  <c r="BE62" i="15"/>
  <c r="BQ62" i="15" s="1"/>
  <c r="BD62" i="15"/>
  <c r="BP62" i="15" s="1"/>
  <c r="BC62" i="15"/>
  <c r="BO62" i="15" s="1"/>
  <c r="BB62" i="15"/>
  <c r="BN62" i="15" s="1"/>
  <c r="BA62" i="15"/>
  <c r="BM62" i="15" s="1"/>
  <c r="AZ62" i="15"/>
  <c r="BL62" i="15" s="1"/>
  <c r="AY62" i="15"/>
  <c r="BK62" i="15" s="1"/>
  <c r="CC61" i="15"/>
  <c r="CD61" i="15" s="1"/>
  <c r="CB61" i="15"/>
  <c r="CA61" i="15"/>
  <c r="BZ61" i="15"/>
  <c r="BY61" i="15"/>
  <c r="BX61" i="15"/>
  <c r="BW61" i="15"/>
  <c r="BJ61" i="15"/>
  <c r="BV61" i="15" s="1"/>
  <c r="BI61" i="15"/>
  <c r="BU61" i="15" s="1"/>
  <c r="BH61" i="15"/>
  <c r="BT61" i="15" s="1"/>
  <c r="BG61" i="15"/>
  <c r="BS61" i="15" s="1"/>
  <c r="BF61" i="15"/>
  <c r="BR61" i="15" s="1"/>
  <c r="BE61" i="15"/>
  <c r="BQ61" i="15" s="1"/>
  <c r="BD61" i="15"/>
  <c r="BP61" i="15" s="1"/>
  <c r="BC61" i="15"/>
  <c r="BO61" i="15" s="1"/>
  <c r="BB61" i="15"/>
  <c r="BN61" i="15" s="1"/>
  <c r="BA61" i="15"/>
  <c r="BM61" i="15" s="1"/>
  <c r="AZ61" i="15"/>
  <c r="BL61" i="15" s="1"/>
  <c r="AY61" i="15"/>
  <c r="BK61" i="15" s="1"/>
  <c r="CC60" i="15"/>
  <c r="CD60" i="15" s="1"/>
  <c r="CB60" i="15"/>
  <c r="CA60" i="15"/>
  <c r="BZ60" i="15"/>
  <c r="BY60" i="15"/>
  <c r="BX60" i="15"/>
  <c r="BW60" i="15"/>
  <c r="BJ60" i="15"/>
  <c r="BV60" i="15" s="1"/>
  <c r="BI60" i="15"/>
  <c r="BU60" i="15" s="1"/>
  <c r="BH60" i="15"/>
  <c r="BT60" i="15" s="1"/>
  <c r="BG60" i="15"/>
  <c r="BS60" i="15" s="1"/>
  <c r="BF60" i="15"/>
  <c r="BR60" i="15" s="1"/>
  <c r="BE60" i="15"/>
  <c r="BQ60" i="15" s="1"/>
  <c r="BD60" i="15"/>
  <c r="BP60" i="15" s="1"/>
  <c r="BC60" i="15"/>
  <c r="BO60" i="15" s="1"/>
  <c r="BB60" i="15"/>
  <c r="BN60" i="15" s="1"/>
  <c r="BA60" i="15"/>
  <c r="BM60" i="15" s="1"/>
  <c r="AZ60" i="15"/>
  <c r="BL60" i="15" s="1"/>
  <c r="AY60" i="15"/>
  <c r="BK60" i="15" s="1"/>
  <c r="CC59" i="15"/>
  <c r="CD59" i="15" s="1"/>
  <c r="CB59" i="15"/>
  <c r="CA59" i="15"/>
  <c r="BZ59" i="15"/>
  <c r="BY59" i="15"/>
  <c r="BX59" i="15"/>
  <c r="BW59" i="15"/>
  <c r="BJ59" i="15"/>
  <c r="BV59" i="15" s="1"/>
  <c r="BI59" i="15"/>
  <c r="BU59" i="15" s="1"/>
  <c r="BH59" i="15"/>
  <c r="BT59" i="15" s="1"/>
  <c r="BG59" i="15"/>
  <c r="BS59" i="15" s="1"/>
  <c r="BF59" i="15"/>
  <c r="BR59" i="15" s="1"/>
  <c r="BE59" i="15"/>
  <c r="BQ59" i="15" s="1"/>
  <c r="BD59" i="15"/>
  <c r="BP59" i="15" s="1"/>
  <c r="BC59" i="15"/>
  <c r="BO59" i="15" s="1"/>
  <c r="BB59" i="15"/>
  <c r="BN59" i="15" s="1"/>
  <c r="BA59" i="15"/>
  <c r="BM59" i="15" s="1"/>
  <c r="AZ59" i="15"/>
  <c r="BL59" i="15" s="1"/>
  <c r="AY59" i="15"/>
  <c r="BK59" i="15" s="1"/>
  <c r="CC58" i="15"/>
  <c r="CD58" i="15" s="1"/>
  <c r="CB58" i="15"/>
  <c r="CA58" i="15"/>
  <c r="BZ58" i="15"/>
  <c r="BY58" i="15"/>
  <c r="BX58" i="15"/>
  <c r="BW58" i="15"/>
  <c r="BJ58" i="15"/>
  <c r="BV58" i="15" s="1"/>
  <c r="BI58" i="15"/>
  <c r="BU58" i="15" s="1"/>
  <c r="BH58" i="15"/>
  <c r="BT58" i="15" s="1"/>
  <c r="BG58" i="15"/>
  <c r="BS58" i="15" s="1"/>
  <c r="BF58" i="15"/>
  <c r="BR58" i="15" s="1"/>
  <c r="BE58" i="15"/>
  <c r="BQ58" i="15" s="1"/>
  <c r="BD58" i="15"/>
  <c r="BP58" i="15" s="1"/>
  <c r="BC58" i="15"/>
  <c r="BO58" i="15" s="1"/>
  <c r="BB58" i="15"/>
  <c r="BN58" i="15" s="1"/>
  <c r="BA58" i="15"/>
  <c r="BM58" i="15" s="1"/>
  <c r="AZ58" i="15"/>
  <c r="BL58" i="15" s="1"/>
  <c r="AY58" i="15"/>
  <c r="BK58" i="15" s="1"/>
  <c r="CC57" i="15"/>
  <c r="CD57" i="15" s="1"/>
  <c r="CB57" i="15"/>
  <c r="CA57" i="15"/>
  <c r="BZ57" i="15"/>
  <c r="BY57" i="15"/>
  <c r="BX57" i="15"/>
  <c r="BW57" i="15"/>
  <c r="BJ57" i="15"/>
  <c r="BV57" i="15" s="1"/>
  <c r="BI57" i="15"/>
  <c r="BU57" i="15" s="1"/>
  <c r="BH57" i="15"/>
  <c r="BT57" i="15" s="1"/>
  <c r="BG57" i="15"/>
  <c r="BS57" i="15" s="1"/>
  <c r="BF57" i="15"/>
  <c r="BR57" i="15" s="1"/>
  <c r="BE57" i="15"/>
  <c r="BQ57" i="15" s="1"/>
  <c r="BD57" i="15"/>
  <c r="BP57" i="15" s="1"/>
  <c r="BC57" i="15"/>
  <c r="BO57" i="15" s="1"/>
  <c r="BB57" i="15"/>
  <c r="BN57" i="15" s="1"/>
  <c r="BA57" i="15"/>
  <c r="BM57" i="15" s="1"/>
  <c r="AZ57" i="15"/>
  <c r="BL57" i="15" s="1"/>
  <c r="AY57" i="15"/>
  <c r="BK57" i="15" s="1"/>
  <c r="CC56" i="15"/>
  <c r="CD56" i="15" s="1"/>
  <c r="CB56" i="15"/>
  <c r="CA56" i="15"/>
  <c r="BZ56" i="15"/>
  <c r="BY56" i="15"/>
  <c r="BX56" i="15"/>
  <c r="BW56" i="15"/>
  <c r="BJ56" i="15"/>
  <c r="BV56" i="15" s="1"/>
  <c r="BI56" i="15"/>
  <c r="BU56" i="15" s="1"/>
  <c r="BH56" i="15"/>
  <c r="BT56" i="15" s="1"/>
  <c r="BG56" i="15"/>
  <c r="BS56" i="15" s="1"/>
  <c r="BF56" i="15"/>
  <c r="BR56" i="15" s="1"/>
  <c r="BE56" i="15"/>
  <c r="BQ56" i="15" s="1"/>
  <c r="BD56" i="15"/>
  <c r="BP56" i="15" s="1"/>
  <c r="BC56" i="15"/>
  <c r="BO56" i="15" s="1"/>
  <c r="BB56" i="15"/>
  <c r="BN56" i="15" s="1"/>
  <c r="BA56" i="15"/>
  <c r="BM56" i="15" s="1"/>
  <c r="AZ56" i="15"/>
  <c r="BL56" i="15" s="1"/>
  <c r="AY56" i="15"/>
  <c r="BK56" i="15" s="1"/>
  <c r="CC55" i="15"/>
  <c r="CD55" i="15" s="1"/>
  <c r="CB55" i="15"/>
  <c r="CA55" i="15"/>
  <c r="BZ55" i="15"/>
  <c r="BY55" i="15"/>
  <c r="BX55" i="15"/>
  <c r="BW55" i="15"/>
  <c r="BJ55" i="15"/>
  <c r="BV55" i="15" s="1"/>
  <c r="BI55" i="15"/>
  <c r="BU55" i="15" s="1"/>
  <c r="BH55" i="15"/>
  <c r="BT55" i="15" s="1"/>
  <c r="BG55" i="15"/>
  <c r="BS55" i="15" s="1"/>
  <c r="BF55" i="15"/>
  <c r="BR55" i="15" s="1"/>
  <c r="BE55" i="15"/>
  <c r="BQ55" i="15" s="1"/>
  <c r="BD55" i="15"/>
  <c r="BP55" i="15" s="1"/>
  <c r="BC55" i="15"/>
  <c r="BO55" i="15" s="1"/>
  <c r="BB55" i="15"/>
  <c r="BN55" i="15" s="1"/>
  <c r="BA55" i="15"/>
  <c r="BM55" i="15" s="1"/>
  <c r="AZ55" i="15"/>
  <c r="BL55" i="15" s="1"/>
  <c r="AY55" i="15"/>
  <c r="BK55" i="15" s="1"/>
  <c r="CC54" i="15"/>
  <c r="CD54" i="15" s="1"/>
  <c r="CB54" i="15"/>
  <c r="CA54" i="15"/>
  <c r="BZ54" i="15"/>
  <c r="BY54" i="15"/>
  <c r="BX54" i="15"/>
  <c r="BW54" i="15"/>
  <c r="BJ54" i="15"/>
  <c r="BV54" i="15" s="1"/>
  <c r="BI54" i="15"/>
  <c r="BU54" i="15" s="1"/>
  <c r="BH54" i="15"/>
  <c r="BT54" i="15" s="1"/>
  <c r="BG54" i="15"/>
  <c r="BS54" i="15" s="1"/>
  <c r="BF54" i="15"/>
  <c r="BR54" i="15" s="1"/>
  <c r="BE54" i="15"/>
  <c r="BQ54" i="15" s="1"/>
  <c r="BD54" i="15"/>
  <c r="BP54" i="15" s="1"/>
  <c r="BC54" i="15"/>
  <c r="BO54" i="15" s="1"/>
  <c r="BB54" i="15"/>
  <c r="BN54" i="15" s="1"/>
  <c r="BA54" i="15"/>
  <c r="BM54" i="15" s="1"/>
  <c r="AZ54" i="15"/>
  <c r="BL54" i="15" s="1"/>
  <c r="AY54" i="15"/>
  <c r="BK54" i="15" s="1"/>
  <c r="CC53" i="15"/>
  <c r="CD53" i="15" s="1"/>
  <c r="CB53" i="15"/>
  <c r="CA53" i="15"/>
  <c r="BZ53" i="15"/>
  <c r="BY53" i="15"/>
  <c r="BX53" i="15"/>
  <c r="BW53" i="15"/>
  <c r="BJ53" i="15"/>
  <c r="BV53" i="15" s="1"/>
  <c r="BI53" i="15"/>
  <c r="BU53" i="15" s="1"/>
  <c r="BH53" i="15"/>
  <c r="BT53" i="15" s="1"/>
  <c r="BG53" i="15"/>
  <c r="BS53" i="15" s="1"/>
  <c r="BF53" i="15"/>
  <c r="BR53" i="15" s="1"/>
  <c r="BE53" i="15"/>
  <c r="BQ53" i="15" s="1"/>
  <c r="BD53" i="15"/>
  <c r="BP53" i="15" s="1"/>
  <c r="BC53" i="15"/>
  <c r="BO53" i="15" s="1"/>
  <c r="BB53" i="15"/>
  <c r="BN53" i="15" s="1"/>
  <c r="BA53" i="15"/>
  <c r="BM53" i="15" s="1"/>
  <c r="AZ53" i="15"/>
  <c r="BL53" i="15" s="1"/>
  <c r="AY53" i="15"/>
  <c r="BK53" i="15" s="1"/>
  <c r="CC52" i="15"/>
  <c r="CD52" i="15" s="1"/>
  <c r="CB52" i="15"/>
  <c r="CA52" i="15"/>
  <c r="BZ52" i="15"/>
  <c r="BY52" i="15"/>
  <c r="BX52" i="15"/>
  <c r="BW52" i="15"/>
  <c r="BJ52" i="15"/>
  <c r="BV52" i="15" s="1"/>
  <c r="BI52" i="15"/>
  <c r="BU52" i="15" s="1"/>
  <c r="BH52" i="15"/>
  <c r="BT52" i="15" s="1"/>
  <c r="BG52" i="15"/>
  <c r="BS52" i="15" s="1"/>
  <c r="BF52" i="15"/>
  <c r="BR52" i="15" s="1"/>
  <c r="BE52" i="15"/>
  <c r="BQ52" i="15" s="1"/>
  <c r="BD52" i="15"/>
  <c r="BP52" i="15" s="1"/>
  <c r="BC52" i="15"/>
  <c r="BO52" i="15" s="1"/>
  <c r="BB52" i="15"/>
  <c r="BN52" i="15" s="1"/>
  <c r="BA52" i="15"/>
  <c r="BM52" i="15" s="1"/>
  <c r="AZ52" i="15"/>
  <c r="BL52" i="15" s="1"/>
  <c r="AY52" i="15"/>
  <c r="BK52" i="15" s="1"/>
  <c r="CC51" i="15"/>
  <c r="CD51" i="15" s="1"/>
  <c r="CB51" i="15"/>
  <c r="CA51" i="15"/>
  <c r="BZ51" i="15"/>
  <c r="BY51" i="15"/>
  <c r="BX51" i="15"/>
  <c r="BW51" i="15"/>
  <c r="BJ51" i="15"/>
  <c r="BV51" i="15" s="1"/>
  <c r="BI51" i="15"/>
  <c r="BU51" i="15" s="1"/>
  <c r="BH51" i="15"/>
  <c r="BT51" i="15" s="1"/>
  <c r="BG51" i="15"/>
  <c r="BS51" i="15" s="1"/>
  <c r="BF51" i="15"/>
  <c r="BR51" i="15" s="1"/>
  <c r="BE51" i="15"/>
  <c r="BQ51" i="15" s="1"/>
  <c r="BD51" i="15"/>
  <c r="BP51" i="15" s="1"/>
  <c r="BC51" i="15"/>
  <c r="BO51" i="15" s="1"/>
  <c r="BB51" i="15"/>
  <c r="BN51" i="15" s="1"/>
  <c r="BA51" i="15"/>
  <c r="BM51" i="15" s="1"/>
  <c r="AZ51" i="15"/>
  <c r="BL51" i="15" s="1"/>
  <c r="AY51" i="15"/>
  <c r="BK51" i="15" s="1"/>
  <c r="CC50" i="15"/>
  <c r="CD50" i="15" s="1"/>
  <c r="CB50" i="15"/>
  <c r="CA50" i="15"/>
  <c r="BZ50" i="15"/>
  <c r="BY50" i="15"/>
  <c r="BX50" i="15"/>
  <c r="BW50" i="15"/>
  <c r="BJ50" i="15"/>
  <c r="BV50" i="15" s="1"/>
  <c r="BI50" i="15"/>
  <c r="BU50" i="15" s="1"/>
  <c r="BH50" i="15"/>
  <c r="BT50" i="15" s="1"/>
  <c r="BG50" i="15"/>
  <c r="BS50" i="15" s="1"/>
  <c r="BF50" i="15"/>
  <c r="BR50" i="15" s="1"/>
  <c r="BE50" i="15"/>
  <c r="BQ50" i="15" s="1"/>
  <c r="BD50" i="15"/>
  <c r="BP50" i="15" s="1"/>
  <c r="BC50" i="15"/>
  <c r="BO50" i="15" s="1"/>
  <c r="BB50" i="15"/>
  <c r="BN50" i="15" s="1"/>
  <c r="BA50" i="15"/>
  <c r="BM50" i="15" s="1"/>
  <c r="AZ50" i="15"/>
  <c r="BL50" i="15" s="1"/>
  <c r="AY50" i="15"/>
  <c r="BK50" i="15" s="1"/>
  <c r="CC49" i="15"/>
  <c r="CD49" i="15" s="1"/>
  <c r="CB49" i="15"/>
  <c r="CA49" i="15"/>
  <c r="BZ49" i="15"/>
  <c r="BY49" i="15"/>
  <c r="BX49" i="15"/>
  <c r="BW49" i="15"/>
  <c r="BJ49" i="15"/>
  <c r="BV49" i="15" s="1"/>
  <c r="BI49" i="15"/>
  <c r="BU49" i="15" s="1"/>
  <c r="BH49" i="15"/>
  <c r="BT49" i="15" s="1"/>
  <c r="BG49" i="15"/>
  <c r="BS49" i="15" s="1"/>
  <c r="BF49" i="15"/>
  <c r="BR49" i="15" s="1"/>
  <c r="BE49" i="15"/>
  <c r="BQ49" i="15" s="1"/>
  <c r="BD49" i="15"/>
  <c r="BP49" i="15" s="1"/>
  <c r="BC49" i="15"/>
  <c r="BO49" i="15" s="1"/>
  <c r="BB49" i="15"/>
  <c r="BN49" i="15" s="1"/>
  <c r="BA49" i="15"/>
  <c r="BM49" i="15" s="1"/>
  <c r="AZ49" i="15"/>
  <c r="BL49" i="15" s="1"/>
  <c r="AY49" i="15"/>
  <c r="BK49" i="15" s="1"/>
  <c r="CC48" i="15"/>
  <c r="CD48" i="15" s="1"/>
  <c r="CB48" i="15"/>
  <c r="CA48" i="15"/>
  <c r="BZ48" i="15"/>
  <c r="BY48" i="15"/>
  <c r="BX48" i="15"/>
  <c r="BW48" i="15"/>
  <c r="BJ48" i="15"/>
  <c r="BV48" i="15" s="1"/>
  <c r="BI48" i="15"/>
  <c r="BU48" i="15" s="1"/>
  <c r="BH48" i="15"/>
  <c r="BT48" i="15" s="1"/>
  <c r="BG48" i="15"/>
  <c r="BS48" i="15" s="1"/>
  <c r="BF48" i="15"/>
  <c r="BR48" i="15" s="1"/>
  <c r="BE48" i="15"/>
  <c r="BQ48" i="15" s="1"/>
  <c r="BD48" i="15"/>
  <c r="BP48" i="15" s="1"/>
  <c r="BC48" i="15"/>
  <c r="BO48" i="15" s="1"/>
  <c r="BB48" i="15"/>
  <c r="BN48" i="15" s="1"/>
  <c r="BA48" i="15"/>
  <c r="BM48" i="15" s="1"/>
  <c r="AZ48" i="15"/>
  <c r="BL48" i="15" s="1"/>
  <c r="AY48" i="15"/>
  <c r="BK48" i="15" s="1"/>
  <c r="CC47" i="15"/>
  <c r="CD47" i="15" s="1"/>
  <c r="CB47" i="15"/>
  <c r="CA47" i="15"/>
  <c r="BZ47" i="15"/>
  <c r="BY47" i="15"/>
  <c r="BX47" i="15"/>
  <c r="BW47" i="15"/>
  <c r="BJ47" i="15"/>
  <c r="BV47" i="15" s="1"/>
  <c r="BI47" i="15"/>
  <c r="BU47" i="15" s="1"/>
  <c r="BH47" i="15"/>
  <c r="BT47" i="15" s="1"/>
  <c r="BG47" i="15"/>
  <c r="BS47" i="15" s="1"/>
  <c r="BF47" i="15"/>
  <c r="BR47" i="15" s="1"/>
  <c r="BE47" i="15"/>
  <c r="BQ47" i="15" s="1"/>
  <c r="BD47" i="15"/>
  <c r="BP47" i="15" s="1"/>
  <c r="BC47" i="15"/>
  <c r="BO47" i="15" s="1"/>
  <c r="BB47" i="15"/>
  <c r="BN47" i="15" s="1"/>
  <c r="BA47" i="15"/>
  <c r="BM47" i="15" s="1"/>
  <c r="AZ47" i="15"/>
  <c r="BL47" i="15" s="1"/>
  <c r="AY47" i="15"/>
  <c r="BK47" i="15" s="1"/>
  <c r="CC46" i="15"/>
  <c r="CB46" i="15"/>
  <c r="CA46" i="15"/>
  <c r="BZ46" i="15"/>
  <c r="BY46" i="15"/>
  <c r="BX46" i="15"/>
  <c r="BW46" i="15"/>
  <c r="BJ46" i="15"/>
  <c r="BV46" i="15" s="1"/>
  <c r="BI46" i="15"/>
  <c r="BU46" i="15" s="1"/>
  <c r="BH46" i="15"/>
  <c r="BT46" i="15" s="1"/>
  <c r="BG46" i="15"/>
  <c r="BS46" i="15" s="1"/>
  <c r="BF46" i="15"/>
  <c r="BR46" i="15" s="1"/>
  <c r="BE46" i="15"/>
  <c r="BQ46" i="15" s="1"/>
  <c r="BD46" i="15"/>
  <c r="BP46" i="15" s="1"/>
  <c r="BC46" i="15"/>
  <c r="BO46" i="15" s="1"/>
  <c r="BB46" i="15"/>
  <c r="BN46" i="15" s="1"/>
  <c r="BA46" i="15"/>
  <c r="BM46" i="15" s="1"/>
  <c r="AZ46" i="15"/>
  <c r="BL46" i="15" s="1"/>
  <c r="AY46" i="15"/>
  <c r="BK46" i="15" s="1"/>
  <c r="CC45" i="15"/>
  <c r="CD45" i="15" s="1"/>
  <c r="CB45" i="15"/>
  <c r="CA45" i="15"/>
  <c r="BZ45" i="15"/>
  <c r="BY45" i="15"/>
  <c r="BX45" i="15"/>
  <c r="BW45" i="15"/>
  <c r="BJ45" i="15"/>
  <c r="BV45" i="15" s="1"/>
  <c r="BI45" i="15"/>
  <c r="BU45" i="15" s="1"/>
  <c r="BH45" i="15"/>
  <c r="BT45" i="15" s="1"/>
  <c r="BG45" i="15"/>
  <c r="BS45" i="15" s="1"/>
  <c r="BF45" i="15"/>
  <c r="BR45" i="15" s="1"/>
  <c r="BE45" i="15"/>
  <c r="BQ45" i="15" s="1"/>
  <c r="BD45" i="15"/>
  <c r="BP45" i="15" s="1"/>
  <c r="BC45" i="15"/>
  <c r="BO45" i="15" s="1"/>
  <c r="BB45" i="15"/>
  <c r="BN45" i="15" s="1"/>
  <c r="BA45" i="15"/>
  <c r="BM45" i="15" s="1"/>
  <c r="AZ45" i="15"/>
  <c r="BL45" i="15" s="1"/>
  <c r="AY45" i="15"/>
  <c r="BK45" i="15" s="1"/>
  <c r="CC44" i="15"/>
  <c r="CD44" i="15" s="1"/>
  <c r="CB44" i="15"/>
  <c r="CA44" i="15"/>
  <c r="BZ44" i="15"/>
  <c r="BY44" i="15"/>
  <c r="BX44" i="15"/>
  <c r="BW44" i="15"/>
  <c r="BJ44" i="15"/>
  <c r="BV44" i="15" s="1"/>
  <c r="BI44" i="15"/>
  <c r="BU44" i="15" s="1"/>
  <c r="BH44" i="15"/>
  <c r="BT44" i="15" s="1"/>
  <c r="BG44" i="15"/>
  <c r="BS44" i="15" s="1"/>
  <c r="BF44" i="15"/>
  <c r="BR44" i="15" s="1"/>
  <c r="BE44" i="15"/>
  <c r="BQ44" i="15" s="1"/>
  <c r="BD44" i="15"/>
  <c r="BP44" i="15" s="1"/>
  <c r="BC44" i="15"/>
  <c r="BO44" i="15" s="1"/>
  <c r="BB44" i="15"/>
  <c r="BN44" i="15" s="1"/>
  <c r="BA44" i="15"/>
  <c r="BM44" i="15" s="1"/>
  <c r="AZ44" i="15"/>
  <c r="BL44" i="15" s="1"/>
  <c r="AY44" i="15"/>
  <c r="BK44" i="15" s="1"/>
  <c r="BJ43" i="15"/>
  <c r="BI43" i="15"/>
  <c r="BH43" i="15"/>
  <c r="BG43" i="15"/>
  <c r="BF43" i="15"/>
  <c r="BE43" i="15"/>
  <c r="BD43" i="15"/>
  <c r="BP43" i="15" s="1"/>
  <c r="BC43" i="15"/>
  <c r="BB43" i="15"/>
  <c r="BA43" i="15"/>
  <c r="AZ43" i="15"/>
  <c r="AY43" i="15"/>
  <c r="CC41" i="15"/>
  <c r="CD41" i="15" s="1"/>
  <c r="CB41" i="15"/>
  <c r="CA41" i="15"/>
  <c r="BZ41" i="15"/>
  <c r="BY41" i="15"/>
  <c r="BX41" i="15"/>
  <c r="BW41" i="15"/>
  <c r="BJ41" i="15"/>
  <c r="BV41" i="15" s="1"/>
  <c r="BI41" i="15"/>
  <c r="BU41" i="15" s="1"/>
  <c r="BH41" i="15"/>
  <c r="BT41" i="15" s="1"/>
  <c r="BG41" i="15"/>
  <c r="BS41" i="15" s="1"/>
  <c r="BF41" i="15"/>
  <c r="BR41" i="15" s="1"/>
  <c r="BE41" i="15"/>
  <c r="BQ41" i="15" s="1"/>
  <c r="BD41" i="15"/>
  <c r="BP41" i="15" s="1"/>
  <c r="BC41" i="15"/>
  <c r="BO41" i="15" s="1"/>
  <c r="BB41" i="15"/>
  <c r="BN41" i="15" s="1"/>
  <c r="BA41" i="15"/>
  <c r="BM41" i="15" s="1"/>
  <c r="AZ41" i="15"/>
  <c r="BL41" i="15" s="1"/>
  <c r="AY41" i="15"/>
  <c r="BK41" i="15" s="1"/>
  <c r="CC40" i="15"/>
  <c r="CD40" i="15" s="1"/>
  <c r="CB40" i="15"/>
  <c r="CA40" i="15"/>
  <c r="BZ40" i="15"/>
  <c r="BY40" i="15"/>
  <c r="BX40" i="15"/>
  <c r="BW40" i="15"/>
  <c r="BJ40" i="15"/>
  <c r="BV40" i="15" s="1"/>
  <c r="BI40" i="15"/>
  <c r="BU40" i="15" s="1"/>
  <c r="BH40" i="15"/>
  <c r="BT40" i="15" s="1"/>
  <c r="BG40" i="15"/>
  <c r="BS40" i="15" s="1"/>
  <c r="BF40" i="15"/>
  <c r="BR40" i="15" s="1"/>
  <c r="BE40" i="15"/>
  <c r="BQ40" i="15" s="1"/>
  <c r="BD40" i="15"/>
  <c r="BP40" i="15" s="1"/>
  <c r="BC40" i="15"/>
  <c r="BO40" i="15" s="1"/>
  <c r="BB40" i="15"/>
  <c r="BN40" i="15" s="1"/>
  <c r="BA40" i="15"/>
  <c r="BM40" i="15" s="1"/>
  <c r="AZ40" i="15"/>
  <c r="BL40" i="15" s="1"/>
  <c r="AY40" i="15"/>
  <c r="BK40" i="15" s="1"/>
  <c r="CC39" i="15"/>
  <c r="CD39" i="15" s="1"/>
  <c r="CB39" i="15"/>
  <c r="CA39" i="15"/>
  <c r="BZ39" i="15"/>
  <c r="BY39" i="15"/>
  <c r="BX39" i="15"/>
  <c r="BW39" i="15"/>
  <c r="BJ39" i="15"/>
  <c r="BV39" i="15" s="1"/>
  <c r="BI39" i="15"/>
  <c r="BU39" i="15" s="1"/>
  <c r="BH39" i="15"/>
  <c r="BT39" i="15" s="1"/>
  <c r="BG39" i="15"/>
  <c r="BS39" i="15" s="1"/>
  <c r="BF39" i="15"/>
  <c r="BR39" i="15" s="1"/>
  <c r="BE39" i="15"/>
  <c r="BQ39" i="15" s="1"/>
  <c r="BD39" i="15"/>
  <c r="BP39" i="15" s="1"/>
  <c r="BC39" i="15"/>
  <c r="BO39" i="15" s="1"/>
  <c r="BB39" i="15"/>
  <c r="BN39" i="15" s="1"/>
  <c r="BA39" i="15"/>
  <c r="BM39" i="15" s="1"/>
  <c r="AZ39" i="15"/>
  <c r="BL39" i="15" s="1"/>
  <c r="AY39" i="15"/>
  <c r="BK39" i="15" s="1"/>
  <c r="BJ38" i="15"/>
  <c r="BI38" i="15"/>
  <c r="BH38" i="15"/>
  <c r="BG38" i="15"/>
  <c r="BF38" i="15"/>
  <c r="BE38" i="15"/>
  <c r="BD38" i="15"/>
  <c r="BP38" i="15" s="1"/>
  <c r="BC38" i="15"/>
  <c r="BB38" i="15"/>
  <c r="BA38" i="15"/>
  <c r="AZ38" i="15"/>
  <c r="AY38" i="15"/>
  <c r="CC37" i="15"/>
  <c r="CD37" i="15" s="1"/>
  <c r="CB37" i="15"/>
  <c r="CA37" i="15"/>
  <c r="BZ37" i="15"/>
  <c r="BY37" i="15"/>
  <c r="BX37" i="15"/>
  <c r="BW37" i="15"/>
  <c r="BJ37" i="15"/>
  <c r="BV37" i="15" s="1"/>
  <c r="BI37" i="15"/>
  <c r="BU37" i="15" s="1"/>
  <c r="BH37" i="15"/>
  <c r="BT37" i="15" s="1"/>
  <c r="BG37" i="15"/>
  <c r="BS37" i="15" s="1"/>
  <c r="BF37" i="15"/>
  <c r="BR37" i="15" s="1"/>
  <c r="BE37" i="15"/>
  <c r="BQ37" i="15" s="1"/>
  <c r="BD37" i="15"/>
  <c r="BP37" i="15" s="1"/>
  <c r="BC37" i="15"/>
  <c r="BO37" i="15" s="1"/>
  <c r="BB37" i="15"/>
  <c r="BN37" i="15" s="1"/>
  <c r="BA37" i="15"/>
  <c r="BM37" i="15" s="1"/>
  <c r="AZ37" i="15"/>
  <c r="BL37" i="15" s="1"/>
  <c r="AY37" i="15"/>
  <c r="BK37" i="15" s="1"/>
  <c r="CC35" i="15"/>
  <c r="CD35" i="15" s="1"/>
  <c r="CB35" i="15"/>
  <c r="CA35" i="15"/>
  <c r="BZ35" i="15"/>
  <c r="BY35" i="15"/>
  <c r="BX35" i="15"/>
  <c r="BW35" i="15"/>
  <c r="BJ35" i="15"/>
  <c r="BV35" i="15" s="1"/>
  <c r="BI35" i="15"/>
  <c r="BU35" i="15" s="1"/>
  <c r="BH35" i="15"/>
  <c r="BT35" i="15" s="1"/>
  <c r="BG35" i="15"/>
  <c r="BS35" i="15" s="1"/>
  <c r="BF35" i="15"/>
  <c r="BR35" i="15" s="1"/>
  <c r="BE35" i="15"/>
  <c r="BQ35" i="15" s="1"/>
  <c r="BD35" i="15"/>
  <c r="BP35" i="15" s="1"/>
  <c r="BC35" i="15"/>
  <c r="BO35" i="15" s="1"/>
  <c r="BB35" i="15"/>
  <c r="BN35" i="15" s="1"/>
  <c r="BA35" i="15"/>
  <c r="BM35" i="15" s="1"/>
  <c r="AZ35" i="15"/>
  <c r="BL35" i="15" s="1"/>
  <c r="AY35" i="15"/>
  <c r="BK35" i="15" s="1"/>
  <c r="CC34" i="15"/>
  <c r="CD34" i="15" s="1"/>
  <c r="CB34" i="15"/>
  <c r="CA34" i="15"/>
  <c r="BZ34" i="15"/>
  <c r="BY34" i="15"/>
  <c r="BX34" i="15"/>
  <c r="BW34" i="15"/>
  <c r="BJ34" i="15"/>
  <c r="BV34" i="15" s="1"/>
  <c r="BI34" i="15"/>
  <c r="BU34" i="15" s="1"/>
  <c r="BH34" i="15"/>
  <c r="BT34" i="15" s="1"/>
  <c r="BG34" i="15"/>
  <c r="BS34" i="15" s="1"/>
  <c r="BF34" i="15"/>
  <c r="BR34" i="15" s="1"/>
  <c r="BE34" i="15"/>
  <c r="BQ34" i="15" s="1"/>
  <c r="BD34" i="15"/>
  <c r="BP34" i="15" s="1"/>
  <c r="BC34" i="15"/>
  <c r="BO34" i="15" s="1"/>
  <c r="BB34" i="15"/>
  <c r="BN34" i="15" s="1"/>
  <c r="BA34" i="15"/>
  <c r="BM34" i="15" s="1"/>
  <c r="AZ34" i="15"/>
  <c r="BL34" i="15" s="1"/>
  <c r="AY34" i="15"/>
  <c r="BK34" i="15" s="1"/>
  <c r="CC33" i="15"/>
  <c r="CB33" i="15"/>
  <c r="CA33" i="15"/>
  <c r="BZ33" i="15"/>
  <c r="BY33" i="15"/>
  <c r="BX33" i="15"/>
  <c r="BW33" i="15"/>
  <c r="BJ33" i="15"/>
  <c r="BV33" i="15" s="1"/>
  <c r="BI33" i="15"/>
  <c r="BU33" i="15" s="1"/>
  <c r="BH33" i="15"/>
  <c r="BT33" i="15" s="1"/>
  <c r="BG33" i="15"/>
  <c r="BS33" i="15" s="1"/>
  <c r="BF33" i="15"/>
  <c r="BR33" i="15" s="1"/>
  <c r="BE33" i="15"/>
  <c r="BQ33" i="15" s="1"/>
  <c r="BD33" i="15"/>
  <c r="BP33" i="15" s="1"/>
  <c r="BC33" i="15"/>
  <c r="BO33" i="15" s="1"/>
  <c r="BB33" i="15"/>
  <c r="BN33" i="15" s="1"/>
  <c r="BA33" i="15"/>
  <c r="BM33" i="15" s="1"/>
  <c r="AZ33" i="15"/>
  <c r="BL33" i="15" s="1"/>
  <c r="AY33" i="15"/>
  <c r="BK33" i="15" s="1"/>
  <c r="BJ32" i="15"/>
  <c r="BI32" i="15"/>
  <c r="BH32" i="15"/>
  <c r="BG32" i="15"/>
  <c r="BF32" i="15"/>
  <c r="BE32" i="15"/>
  <c r="BD32" i="15"/>
  <c r="BP32" i="15" s="1"/>
  <c r="BC32" i="15"/>
  <c r="BB32" i="15"/>
  <c r="BA32" i="15"/>
  <c r="AZ32" i="15"/>
  <c r="AY32" i="15"/>
  <c r="CC31" i="15"/>
  <c r="CD31" i="15" s="1"/>
  <c r="CB31" i="15"/>
  <c r="CA31" i="15"/>
  <c r="BZ31" i="15"/>
  <c r="BY31" i="15"/>
  <c r="BX31" i="15"/>
  <c r="BW31" i="15"/>
  <c r="BJ31" i="15"/>
  <c r="BV31" i="15" s="1"/>
  <c r="BI31" i="15"/>
  <c r="BU31" i="15" s="1"/>
  <c r="BH31" i="15"/>
  <c r="BT31" i="15" s="1"/>
  <c r="BG31" i="15"/>
  <c r="BS31" i="15" s="1"/>
  <c r="BF31" i="15"/>
  <c r="BR31" i="15" s="1"/>
  <c r="BE31" i="15"/>
  <c r="BQ31" i="15" s="1"/>
  <c r="BD31" i="15"/>
  <c r="BP31" i="15" s="1"/>
  <c r="BC31" i="15"/>
  <c r="BO31" i="15" s="1"/>
  <c r="BB31" i="15"/>
  <c r="BN31" i="15" s="1"/>
  <c r="BA31" i="15"/>
  <c r="BM31" i="15" s="1"/>
  <c r="AZ31" i="15"/>
  <c r="BL31" i="15" s="1"/>
  <c r="AY31" i="15"/>
  <c r="BK31" i="15" s="1"/>
  <c r="CC30" i="15"/>
  <c r="CD30" i="15" s="1"/>
  <c r="CB30" i="15"/>
  <c r="CA30" i="15"/>
  <c r="BZ30" i="15"/>
  <c r="BY30" i="15"/>
  <c r="BX30" i="15"/>
  <c r="BW30" i="15"/>
  <c r="BJ30" i="15"/>
  <c r="BV30" i="15" s="1"/>
  <c r="BI30" i="15"/>
  <c r="BU30" i="15" s="1"/>
  <c r="BH30" i="15"/>
  <c r="BT30" i="15" s="1"/>
  <c r="BG30" i="15"/>
  <c r="BS30" i="15" s="1"/>
  <c r="BF30" i="15"/>
  <c r="BR30" i="15" s="1"/>
  <c r="BE30" i="15"/>
  <c r="BQ30" i="15" s="1"/>
  <c r="BD30" i="15"/>
  <c r="BP30" i="15" s="1"/>
  <c r="BC30" i="15"/>
  <c r="BO30" i="15" s="1"/>
  <c r="BB30" i="15"/>
  <c r="BN30" i="15" s="1"/>
  <c r="BA30" i="15"/>
  <c r="BM30" i="15" s="1"/>
  <c r="AZ30" i="15"/>
  <c r="BL30" i="15" s="1"/>
  <c r="AY30" i="15"/>
  <c r="BK30" i="15" s="1"/>
  <c r="AX29" i="15"/>
  <c r="CC27" i="15"/>
  <c r="CD27" i="15" s="1"/>
  <c r="CB27" i="15"/>
  <c r="CA27" i="15"/>
  <c r="BZ27" i="15"/>
  <c r="BY27" i="15"/>
  <c r="BX27" i="15"/>
  <c r="BW27" i="15"/>
  <c r="BJ27" i="15"/>
  <c r="BV27" i="15" s="1"/>
  <c r="BI27" i="15"/>
  <c r="BU27" i="15" s="1"/>
  <c r="BH27" i="15"/>
  <c r="BT27" i="15" s="1"/>
  <c r="BG27" i="15"/>
  <c r="BS27" i="15" s="1"/>
  <c r="BF27" i="15"/>
  <c r="BR27" i="15" s="1"/>
  <c r="BE27" i="15"/>
  <c r="BQ27" i="15" s="1"/>
  <c r="BD27" i="15"/>
  <c r="BP27" i="15" s="1"/>
  <c r="BC27" i="15"/>
  <c r="BO27" i="15" s="1"/>
  <c r="BB27" i="15"/>
  <c r="BN27" i="15" s="1"/>
  <c r="BA27" i="15"/>
  <c r="BM27" i="15" s="1"/>
  <c r="AZ27" i="15"/>
  <c r="BL27" i="15" s="1"/>
  <c r="AY27" i="15"/>
  <c r="BK27" i="15" s="1"/>
  <c r="CC24" i="15"/>
  <c r="CD24" i="15" s="1"/>
  <c r="CB24" i="15"/>
  <c r="CA24" i="15"/>
  <c r="BZ24" i="15"/>
  <c r="BY24" i="15"/>
  <c r="BX24" i="15"/>
  <c r="BW24" i="15"/>
  <c r="BJ24" i="15"/>
  <c r="BV24" i="15" s="1"/>
  <c r="BI24" i="15"/>
  <c r="BU24" i="15" s="1"/>
  <c r="BH24" i="15"/>
  <c r="BT24" i="15" s="1"/>
  <c r="BG24" i="15"/>
  <c r="BS24" i="15" s="1"/>
  <c r="BF24" i="15"/>
  <c r="BR24" i="15" s="1"/>
  <c r="BE24" i="15"/>
  <c r="BQ24" i="15" s="1"/>
  <c r="BD24" i="15"/>
  <c r="BP24" i="15" s="1"/>
  <c r="BC24" i="15"/>
  <c r="BO24" i="15" s="1"/>
  <c r="BB24" i="15"/>
  <c r="BN24" i="15" s="1"/>
  <c r="BA24" i="15"/>
  <c r="BM24" i="15" s="1"/>
  <c r="AZ24" i="15"/>
  <c r="BL24" i="15" s="1"/>
  <c r="AY24" i="15"/>
  <c r="BK24" i="15" s="1"/>
  <c r="BJ22" i="15"/>
  <c r="BI22" i="15"/>
  <c r="BH22" i="15"/>
  <c r="BG22" i="15"/>
  <c r="BF22" i="15"/>
  <c r="BE22" i="15"/>
  <c r="BD22" i="15"/>
  <c r="BP22" i="15" s="1"/>
  <c r="BC22" i="15"/>
  <c r="BB22" i="15"/>
  <c r="BA22" i="15"/>
  <c r="AZ22" i="15"/>
  <c r="AY22" i="15"/>
  <c r="CC21" i="15"/>
  <c r="CB21" i="15"/>
  <c r="CA21" i="15"/>
  <c r="BZ21" i="15"/>
  <c r="BY21" i="15"/>
  <c r="BX21" i="15"/>
  <c r="BW21" i="15"/>
  <c r="BJ21" i="15"/>
  <c r="BV21" i="15" s="1"/>
  <c r="BI21" i="15"/>
  <c r="BU21" i="15" s="1"/>
  <c r="BH21" i="15"/>
  <c r="BT21" i="15" s="1"/>
  <c r="BG21" i="15"/>
  <c r="BS21" i="15" s="1"/>
  <c r="BF21" i="15"/>
  <c r="BR21" i="15" s="1"/>
  <c r="BE21" i="15"/>
  <c r="BQ21" i="15" s="1"/>
  <c r="BD21" i="15"/>
  <c r="BP21" i="15" s="1"/>
  <c r="BC21" i="15"/>
  <c r="BO21" i="15" s="1"/>
  <c r="BB21" i="15"/>
  <c r="BN21" i="15" s="1"/>
  <c r="BA21" i="15"/>
  <c r="BM21" i="15" s="1"/>
  <c r="AZ21" i="15"/>
  <c r="BL21" i="15" s="1"/>
  <c r="AY21" i="15"/>
  <c r="BK21" i="15" s="1"/>
  <c r="CC20" i="15"/>
  <c r="CD20" i="15" s="1"/>
  <c r="CB20" i="15"/>
  <c r="CA20" i="15"/>
  <c r="BZ20" i="15"/>
  <c r="BY20" i="15"/>
  <c r="BX20" i="15"/>
  <c r="BW20" i="15"/>
  <c r="BJ20" i="15"/>
  <c r="BV20" i="15" s="1"/>
  <c r="BI20" i="15"/>
  <c r="BU20" i="15" s="1"/>
  <c r="BH20" i="15"/>
  <c r="BT20" i="15" s="1"/>
  <c r="BG20" i="15"/>
  <c r="BS20" i="15" s="1"/>
  <c r="BF20" i="15"/>
  <c r="BR20" i="15" s="1"/>
  <c r="BE20" i="15"/>
  <c r="BQ20" i="15" s="1"/>
  <c r="BD20" i="15"/>
  <c r="BP20" i="15" s="1"/>
  <c r="BC20" i="15"/>
  <c r="BO20" i="15" s="1"/>
  <c r="BB20" i="15"/>
  <c r="BN20" i="15" s="1"/>
  <c r="BA20" i="15"/>
  <c r="BM20" i="15" s="1"/>
  <c r="AZ20" i="15"/>
  <c r="BL20" i="15" s="1"/>
  <c r="AY20" i="15"/>
  <c r="BK20" i="15" s="1"/>
  <c r="CC19" i="15"/>
  <c r="CB19" i="15"/>
  <c r="CA19" i="15"/>
  <c r="BZ19" i="15"/>
  <c r="BY19" i="15"/>
  <c r="BX19" i="15"/>
  <c r="BW19" i="15"/>
  <c r="BJ19" i="15"/>
  <c r="BV19" i="15" s="1"/>
  <c r="BI19" i="15"/>
  <c r="BU19" i="15" s="1"/>
  <c r="BH19" i="15"/>
  <c r="BT19" i="15" s="1"/>
  <c r="BG19" i="15"/>
  <c r="BS19" i="15" s="1"/>
  <c r="BF19" i="15"/>
  <c r="BR19" i="15" s="1"/>
  <c r="BE19" i="15"/>
  <c r="BQ19" i="15" s="1"/>
  <c r="BD19" i="15"/>
  <c r="BP19" i="15" s="1"/>
  <c r="BC19" i="15"/>
  <c r="BO19" i="15" s="1"/>
  <c r="BB19" i="15"/>
  <c r="BN19" i="15" s="1"/>
  <c r="BA19" i="15"/>
  <c r="BM19" i="15" s="1"/>
  <c r="AZ19" i="15"/>
  <c r="BL19" i="15" s="1"/>
  <c r="AY19" i="15"/>
  <c r="BK19" i="15" s="1"/>
  <c r="BJ18" i="15"/>
  <c r="BI18" i="15"/>
  <c r="BH18" i="15"/>
  <c r="BG18" i="15"/>
  <c r="BF18" i="15"/>
  <c r="BE18" i="15"/>
  <c r="BD18" i="15"/>
  <c r="BP18" i="15" s="1"/>
  <c r="BC18" i="15"/>
  <c r="BB18" i="15"/>
  <c r="BA18" i="15"/>
  <c r="AZ18" i="15"/>
  <c r="AY18" i="15"/>
  <c r="BJ16" i="15"/>
  <c r="BI16" i="15"/>
  <c r="BH16" i="15"/>
  <c r="BG16" i="15"/>
  <c r="BF16" i="15"/>
  <c r="BE16" i="15"/>
  <c r="BD16" i="15"/>
  <c r="BP16" i="15" s="1"/>
  <c r="BC16" i="15"/>
  <c r="BB16" i="15"/>
  <c r="BA16" i="15"/>
  <c r="AZ16" i="15"/>
  <c r="AY16" i="15"/>
  <c r="BJ15" i="15"/>
  <c r="BI15" i="15"/>
  <c r="BH15" i="15"/>
  <c r="BG15" i="15"/>
  <c r="BF15" i="15"/>
  <c r="BE15" i="15"/>
  <c r="BD15" i="15"/>
  <c r="BP15" i="15" s="1"/>
  <c r="BC15" i="15"/>
  <c r="BB15" i="15"/>
  <c r="BA15" i="15"/>
  <c r="AZ15" i="15"/>
  <c r="AY15" i="15"/>
  <c r="CC14" i="15"/>
  <c r="CD14" i="15" s="1"/>
  <c r="CB14" i="15"/>
  <c r="CA14" i="15"/>
  <c r="BZ14" i="15"/>
  <c r="BY14" i="15"/>
  <c r="BX14" i="15"/>
  <c r="BW14" i="15"/>
  <c r="BJ14" i="15"/>
  <c r="BV14" i="15" s="1"/>
  <c r="BI14" i="15"/>
  <c r="BU14" i="15" s="1"/>
  <c r="BH14" i="15"/>
  <c r="BT14" i="15" s="1"/>
  <c r="BG14" i="15"/>
  <c r="BS14" i="15" s="1"/>
  <c r="BF14" i="15"/>
  <c r="BR14" i="15" s="1"/>
  <c r="BE14" i="15"/>
  <c r="BQ14" i="15" s="1"/>
  <c r="BD14" i="15"/>
  <c r="BP14" i="15" s="1"/>
  <c r="BC14" i="15"/>
  <c r="BO14" i="15" s="1"/>
  <c r="BB14" i="15"/>
  <c r="BN14" i="15" s="1"/>
  <c r="BA14" i="15"/>
  <c r="BM14" i="15" s="1"/>
  <c r="AZ14" i="15"/>
  <c r="BL14" i="15" s="1"/>
  <c r="AY14" i="15"/>
  <c r="BK14" i="15" s="1"/>
  <c r="CC13" i="15"/>
  <c r="CD13" i="15" s="1"/>
  <c r="CB13" i="15"/>
  <c r="CA13" i="15"/>
  <c r="BZ13" i="15"/>
  <c r="BY13" i="15"/>
  <c r="BX13" i="15"/>
  <c r="BW13" i="15"/>
  <c r="BJ13" i="15"/>
  <c r="BV13" i="15" s="1"/>
  <c r="BI13" i="15"/>
  <c r="BU13" i="15" s="1"/>
  <c r="BH13" i="15"/>
  <c r="BT13" i="15" s="1"/>
  <c r="BG13" i="15"/>
  <c r="BS13" i="15" s="1"/>
  <c r="BF13" i="15"/>
  <c r="BR13" i="15" s="1"/>
  <c r="BE13" i="15"/>
  <c r="BQ13" i="15" s="1"/>
  <c r="BD13" i="15"/>
  <c r="BP13" i="15" s="1"/>
  <c r="BC13" i="15"/>
  <c r="BO13" i="15" s="1"/>
  <c r="BB13" i="15"/>
  <c r="BN13" i="15" s="1"/>
  <c r="BA13" i="15"/>
  <c r="BM13" i="15" s="1"/>
  <c r="AZ13" i="15"/>
  <c r="BL13" i="15" s="1"/>
  <c r="AY13" i="15"/>
  <c r="BK13" i="15" s="1"/>
  <c r="CC12" i="15"/>
  <c r="CD12" i="15" s="1"/>
  <c r="CB12" i="15"/>
  <c r="CA12" i="15"/>
  <c r="BZ12" i="15"/>
  <c r="BY12" i="15"/>
  <c r="BX12" i="15"/>
  <c r="BW12" i="15"/>
  <c r="BJ12" i="15"/>
  <c r="BV12" i="15" s="1"/>
  <c r="BI12" i="15"/>
  <c r="BU12" i="15" s="1"/>
  <c r="BH12" i="15"/>
  <c r="BT12" i="15" s="1"/>
  <c r="BG12" i="15"/>
  <c r="BS12" i="15" s="1"/>
  <c r="BF12" i="15"/>
  <c r="BR12" i="15" s="1"/>
  <c r="BE12" i="15"/>
  <c r="BQ12" i="15" s="1"/>
  <c r="BD12" i="15"/>
  <c r="BP12" i="15" s="1"/>
  <c r="BC12" i="15"/>
  <c r="BO12" i="15" s="1"/>
  <c r="BB12" i="15"/>
  <c r="BN12" i="15" s="1"/>
  <c r="BA12" i="15"/>
  <c r="BM12" i="15" s="1"/>
  <c r="AZ12" i="15"/>
  <c r="BL12" i="15" s="1"/>
  <c r="AY12" i="15"/>
  <c r="BK12" i="15" s="1"/>
  <c r="CC11" i="15"/>
  <c r="CD11" i="15" s="1"/>
  <c r="CB11" i="15"/>
  <c r="CA11" i="15"/>
  <c r="BZ11" i="15"/>
  <c r="BY11" i="15"/>
  <c r="BX11" i="15"/>
  <c r="BW11" i="15"/>
  <c r="BJ11" i="15"/>
  <c r="BV11" i="15" s="1"/>
  <c r="BI11" i="15"/>
  <c r="BU11" i="15" s="1"/>
  <c r="BH11" i="15"/>
  <c r="BT11" i="15" s="1"/>
  <c r="BG11" i="15"/>
  <c r="BS11" i="15" s="1"/>
  <c r="BF11" i="15"/>
  <c r="BR11" i="15" s="1"/>
  <c r="BE11" i="15"/>
  <c r="BQ11" i="15" s="1"/>
  <c r="BD11" i="15"/>
  <c r="BP11" i="15" s="1"/>
  <c r="BC11" i="15"/>
  <c r="BO11" i="15" s="1"/>
  <c r="BB11" i="15"/>
  <c r="BN11" i="15" s="1"/>
  <c r="BA11" i="15"/>
  <c r="BM11" i="15" s="1"/>
  <c r="AZ11" i="15"/>
  <c r="BL11" i="15" s="1"/>
  <c r="AY11" i="15"/>
  <c r="BK11" i="15" s="1"/>
  <c r="CC10" i="15"/>
  <c r="CD10" i="15" s="1"/>
  <c r="CB10" i="15"/>
  <c r="CA10" i="15"/>
  <c r="BZ10" i="15"/>
  <c r="BY10" i="15"/>
  <c r="BX10" i="15"/>
  <c r="BW10" i="15"/>
  <c r="BJ10" i="15"/>
  <c r="BV10" i="15" s="1"/>
  <c r="BI10" i="15"/>
  <c r="BU10" i="15" s="1"/>
  <c r="BH10" i="15"/>
  <c r="BT10" i="15" s="1"/>
  <c r="BG10" i="15"/>
  <c r="BS10" i="15" s="1"/>
  <c r="BF10" i="15"/>
  <c r="BR10" i="15" s="1"/>
  <c r="BE10" i="15"/>
  <c r="BQ10" i="15" s="1"/>
  <c r="BD10" i="15"/>
  <c r="BP10" i="15" s="1"/>
  <c r="BC10" i="15"/>
  <c r="BO10" i="15" s="1"/>
  <c r="BB10" i="15"/>
  <c r="BN10" i="15" s="1"/>
  <c r="BA10" i="15"/>
  <c r="BM10" i="15" s="1"/>
  <c r="AZ10" i="15"/>
  <c r="BL10" i="15" s="1"/>
  <c r="AY10" i="15"/>
  <c r="BK10" i="15" s="1"/>
  <c r="CC9" i="15"/>
  <c r="CD9" i="15" s="1"/>
  <c r="CB9" i="15"/>
  <c r="CA9" i="15"/>
  <c r="BZ9" i="15"/>
  <c r="BY9" i="15"/>
  <c r="BX9" i="15"/>
  <c r="BW9" i="15"/>
  <c r="BJ9" i="15"/>
  <c r="BV9" i="15" s="1"/>
  <c r="BI9" i="15"/>
  <c r="BU9" i="15" s="1"/>
  <c r="BH9" i="15"/>
  <c r="BT9" i="15" s="1"/>
  <c r="BG9" i="15"/>
  <c r="BS9" i="15" s="1"/>
  <c r="BF9" i="15"/>
  <c r="BR9" i="15" s="1"/>
  <c r="BE9" i="15"/>
  <c r="BQ9" i="15" s="1"/>
  <c r="BD9" i="15"/>
  <c r="BP9" i="15" s="1"/>
  <c r="BC9" i="15"/>
  <c r="BO9" i="15" s="1"/>
  <c r="BB9" i="15"/>
  <c r="BN9" i="15" s="1"/>
  <c r="BA9" i="15"/>
  <c r="BM9" i="15" s="1"/>
  <c r="AZ9" i="15"/>
  <c r="BL9" i="15" s="1"/>
  <c r="AY9" i="15"/>
  <c r="BK9" i="15" s="1"/>
  <c r="CC8" i="15"/>
  <c r="CD8" i="15" s="1"/>
  <c r="CB8" i="15"/>
  <c r="CA8" i="15"/>
  <c r="BZ8" i="15"/>
  <c r="BY8" i="15"/>
  <c r="BX8" i="15"/>
  <c r="BW8" i="15"/>
  <c r="BJ8" i="15"/>
  <c r="BV8" i="15" s="1"/>
  <c r="BI8" i="15"/>
  <c r="BU8" i="15" s="1"/>
  <c r="BH8" i="15"/>
  <c r="BT8" i="15" s="1"/>
  <c r="BG8" i="15"/>
  <c r="BS8" i="15" s="1"/>
  <c r="BF8" i="15"/>
  <c r="BR8" i="15" s="1"/>
  <c r="BE8" i="15"/>
  <c r="BQ8" i="15" s="1"/>
  <c r="BD8" i="15"/>
  <c r="BP8" i="15" s="1"/>
  <c r="BC8" i="15"/>
  <c r="BO8" i="15" s="1"/>
  <c r="BB8" i="15"/>
  <c r="BN8" i="15" s="1"/>
  <c r="BA8" i="15"/>
  <c r="BM8" i="15" s="1"/>
  <c r="AZ8" i="15"/>
  <c r="BL8" i="15" s="1"/>
  <c r="AY8" i="15"/>
  <c r="BK8" i="15" s="1"/>
  <c r="CC7" i="15"/>
  <c r="CD7" i="15" s="1"/>
  <c r="CB7" i="15"/>
  <c r="CA7" i="15"/>
  <c r="BZ7" i="15"/>
  <c r="BY7" i="15"/>
  <c r="BX7" i="15"/>
  <c r="BW7" i="15"/>
  <c r="BJ7" i="15"/>
  <c r="BV7" i="15" s="1"/>
  <c r="BI7" i="15"/>
  <c r="BU7" i="15" s="1"/>
  <c r="BH7" i="15"/>
  <c r="BT7" i="15" s="1"/>
  <c r="BG7" i="15"/>
  <c r="BS7" i="15" s="1"/>
  <c r="BF7" i="15"/>
  <c r="BR7" i="15" s="1"/>
  <c r="BE7" i="15"/>
  <c r="BQ7" i="15" s="1"/>
  <c r="BD7" i="15"/>
  <c r="BP7" i="15" s="1"/>
  <c r="BC7" i="15"/>
  <c r="BO7" i="15" s="1"/>
  <c r="BB7" i="15"/>
  <c r="BN7" i="15" s="1"/>
  <c r="BA7" i="15"/>
  <c r="BM7" i="15" s="1"/>
  <c r="AZ7" i="15"/>
  <c r="BL7" i="15" s="1"/>
  <c r="AY7" i="15"/>
  <c r="BK7" i="15" s="1"/>
  <c r="CC6" i="15"/>
  <c r="CD6" i="15" s="1"/>
  <c r="CB6" i="15"/>
  <c r="CA6" i="15"/>
  <c r="BZ6" i="15"/>
  <c r="BY6" i="15"/>
  <c r="BX6" i="15"/>
  <c r="BW6" i="15"/>
  <c r="BJ6" i="15"/>
  <c r="BV6" i="15" s="1"/>
  <c r="BI6" i="15"/>
  <c r="BU6" i="15" s="1"/>
  <c r="BH6" i="15"/>
  <c r="BT6" i="15" s="1"/>
  <c r="BG6" i="15"/>
  <c r="BS6" i="15" s="1"/>
  <c r="BF6" i="15"/>
  <c r="BR6" i="15" s="1"/>
  <c r="BE6" i="15"/>
  <c r="BQ6" i="15" s="1"/>
  <c r="BD6" i="15"/>
  <c r="BP6" i="15" s="1"/>
  <c r="BC6" i="15"/>
  <c r="BO6" i="15" s="1"/>
  <c r="BB6" i="15"/>
  <c r="BN6" i="15" s="1"/>
  <c r="BA6" i="15"/>
  <c r="BM6" i="15" s="1"/>
  <c r="AZ6" i="15"/>
  <c r="BL6" i="15" s="1"/>
  <c r="AY6" i="15"/>
  <c r="BK6" i="15" s="1"/>
  <c r="CC5" i="15"/>
  <c r="CD5" i="15" s="1"/>
  <c r="CB5" i="15"/>
  <c r="CA5" i="15"/>
  <c r="BZ5" i="15"/>
  <c r="BY5" i="15"/>
  <c r="BX5" i="15"/>
  <c r="BW5" i="15"/>
  <c r="BJ5" i="15"/>
  <c r="BV5" i="15" s="1"/>
  <c r="BI5" i="15"/>
  <c r="BU5" i="15" s="1"/>
  <c r="BH5" i="15"/>
  <c r="BT5" i="15" s="1"/>
  <c r="BG5" i="15"/>
  <c r="BS5" i="15" s="1"/>
  <c r="BF5" i="15"/>
  <c r="BR5" i="15" s="1"/>
  <c r="BE5" i="15"/>
  <c r="BQ5" i="15" s="1"/>
  <c r="BD5" i="15"/>
  <c r="BP5" i="15" s="1"/>
  <c r="BC5" i="15"/>
  <c r="BO5" i="15" s="1"/>
  <c r="BB5" i="15"/>
  <c r="BN5" i="15" s="1"/>
  <c r="BA5" i="15"/>
  <c r="BM5" i="15" s="1"/>
  <c r="AZ5" i="15"/>
  <c r="BL5" i="15" s="1"/>
  <c r="AY5" i="15"/>
  <c r="BK5" i="15" s="1"/>
  <c r="CC4" i="15"/>
  <c r="CD4" i="15" s="1"/>
  <c r="CB4" i="15"/>
  <c r="CA4" i="15"/>
  <c r="BZ4" i="15"/>
  <c r="BY4" i="15"/>
  <c r="BX4" i="15"/>
  <c r="BW4" i="15"/>
  <c r="BJ4" i="15"/>
  <c r="BV4" i="15" s="1"/>
  <c r="BI4" i="15"/>
  <c r="BU4" i="15" s="1"/>
  <c r="BH4" i="15"/>
  <c r="BT4" i="15" s="1"/>
  <c r="BG4" i="15"/>
  <c r="BS4" i="15" s="1"/>
  <c r="BF4" i="15"/>
  <c r="BE4" i="15"/>
  <c r="BD4" i="15"/>
  <c r="BP4" i="15" s="1"/>
  <c r="BC4" i="15"/>
  <c r="BO4" i="15" s="1"/>
  <c r="BB4" i="15"/>
  <c r="BN4" i="15" s="1"/>
  <c r="BA4" i="15"/>
  <c r="BM4" i="15" s="1"/>
  <c r="AZ4" i="15"/>
  <c r="BL4" i="15" s="1"/>
  <c r="AY4" i="15"/>
  <c r="BK4" i="15" s="1"/>
  <c r="BQ3" i="15"/>
  <c r="BK3" i="15"/>
  <c r="BY17" i="15"/>
  <c r="BJ4" i="3"/>
  <c r="BI4" i="3"/>
  <c r="BH4" i="3"/>
  <c r="BG4" i="3"/>
  <c r="BF4" i="3"/>
  <c r="BE4" i="3"/>
  <c r="AY4" i="3"/>
  <c r="BD9" i="3"/>
  <c r="BD8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BJ9" i="3"/>
  <c r="BI9" i="3"/>
  <c r="BH9" i="3"/>
  <c r="BG9" i="3"/>
  <c r="BF9" i="3"/>
  <c r="BE9" i="3"/>
  <c r="BC9" i="3"/>
  <c r="BB9" i="3"/>
  <c r="BA9" i="3"/>
  <c r="AZ9" i="3"/>
  <c r="AY9" i="3"/>
  <c r="BJ8" i="3"/>
  <c r="BI8" i="3"/>
  <c r="BH8" i="3"/>
  <c r="BG8" i="3"/>
  <c r="BF8" i="3"/>
  <c r="BE8" i="3"/>
  <c r="BC8" i="3"/>
  <c r="BB8" i="3"/>
  <c r="BA8" i="3"/>
  <c r="AZ8" i="3"/>
  <c r="AY8" i="3"/>
  <c r="BJ7" i="3"/>
  <c r="BI7" i="3"/>
  <c r="BH7" i="3"/>
  <c r="BG7" i="3"/>
  <c r="BF7" i="3"/>
  <c r="BE7" i="3"/>
  <c r="BD7" i="3"/>
  <c r="BC7" i="3"/>
  <c r="BB7" i="3"/>
  <c r="BA7" i="3"/>
  <c r="AZ7" i="3"/>
  <c r="AY7" i="3"/>
  <c r="BJ6" i="3"/>
  <c r="BI6" i="3"/>
  <c r="BH6" i="3"/>
  <c r="BG6" i="3"/>
  <c r="BF6" i="3"/>
  <c r="BE6" i="3"/>
  <c r="BD6" i="3"/>
  <c r="BC6" i="3"/>
  <c r="BB6" i="3"/>
  <c r="BA6" i="3"/>
  <c r="AZ6" i="3"/>
  <c r="AY6" i="3"/>
  <c r="BJ5" i="3"/>
  <c r="BI5" i="3"/>
  <c r="BH5" i="3"/>
  <c r="BG5" i="3"/>
  <c r="BF5" i="3"/>
  <c r="BE5" i="3"/>
  <c r="BD5" i="3"/>
  <c r="BC5" i="3"/>
  <c r="BB5" i="3"/>
  <c r="BA5" i="3"/>
  <c r="AZ5" i="3"/>
  <c r="AY5" i="3"/>
  <c r="BD4" i="3"/>
  <c r="BC4" i="3"/>
  <c r="BB4" i="3"/>
  <c r="BA4" i="3"/>
  <c r="AZ4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Y160" i="3"/>
  <c r="AY163" i="3"/>
  <c r="AY164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AZ160" i="3"/>
  <c r="BA160" i="3"/>
  <c r="BB160" i="3"/>
  <c r="BC160" i="3"/>
  <c r="BD160" i="3"/>
  <c r="BE160" i="3"/>
  <c r="BF160" i="3"/>
  <c r="BG160" i="3"/>
  <c r="BH160" i="3"/>
  <c r="BI160" i="3"/>
  <c r="BJ160" i="3"/>
  <c r="AZ163" i="3"/>
  <c r="BA163" i="3"/>
  <c r="BB163" i="3"/>
  <c r="BC163" i="3"/>
  <c r="BD163" i="3"/>
  <c r="BE163" i="3"/>
  <c r="BF163" i="3"/>
  <c r="BG163" i="3"/>
  <c r="BH163" i="3"/>
  <c r="BI163" i="3"/>
  <c r="BJ163" i="3"/>
  <c r="AZ164" i="3"/>
  <c r="BA164" i="3"/>
  <c r="BB164" i="3"/>
  <c r="BC164" i="3"/>
  <c r="BD164" i="3"/>
  <c r="BE164" i="3"/>
  <c r="BF164" i="3"/>
  <c r="BG164" i="3"/>
  <c r="BH164" i="3"/>
  <c r="BI164" i="3"/>
  <c r="BJ164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131" i="15" l="1" a="1"/>
  <c r="B131" i="15" s="1"/>
  <c r="CC81" i="18"/>
  <c r="BM82" i="18"/>
  <c r="AI188" i="3" a="1"/>
  <c r="AI188" i="3" s="1"/>
  <c r="J76" i="3" a="1"/>
  <c r="J76" i="3" s="1"/>
  <c r="B65" i="3" a="1"/>
  <c r="B65" i="3" s="1"/>
  <c r="C65" i="3" a="1"/>
  <c r="C65" i="3" s="1"/>
  <c r="F90" i="3" a="1"/>
  <c r="F90" i="3" s="1"/>
  <c r="B131" i="3" a="1"/>
  <c r="B131" i="3" s="1"/>
  <c r="C131" i="3" a="1"/>
  <c r="C131" i="3" s="1"/>
  <c r="F152" i="3" a="1"/>
  <c r="F152" i="3" s="1"/>
  <c r="C198" i="3" a="1"/>
  <c r="C198" i="3" s="1"/>
  <c r="B198" i="3" a="1"/>
  <c r="B198" i="3" s="1"/>
  <c r="H86" i="3" a="1"/>
  <c r="H86" i="3" s="1"/>
  <c r="G93" i="3" a="1"/>
  <c r="G93" i="3" s="1"/>
  <c r="AA131" i="3" a="1"/>
  <c r="AA131" i="3" s="1"/>
  <c r="AA65" i="3" a="1"/>
  <c r="AA65" i="3" s="1"/>
  <c r="AF160" i="3" a="1"/>
  <c r="AF160" i="3" s="1"/>
  <c r="AE179" i="3" a="1"/>
  <c r="AE179" i="3" s="1"/>
  <c r="AA198" i="3" a="1"/>
  <c r="AA198" i="3" s="1"/>
  <c r="AA65" i="15" a="1"/>
  <c r="AA65" i="15" s="1"/>
  <c r="H183" i="15" a="1"/>
  <c r="H183" i="15" s="1"/>
  <c r="AA131" i="15" a="1"/>
  <c r="AA131" i="15" s="1"/>
  <c r="B132" i="15" s="1"/>
  <c r="BF131" i="15"/>
  <c r="AE168" i="15" a="1"/>
  <c r="AE168" i="15" s="1"/>
  <c r="AA198" i="15" a="1"/>
  <c r="AA198" i="15" s="1"/>
  <c r="AH141" i="15" a="1"/>
  <c r="AH141" i="15" s="1"/>
  <c r="C65" i="15" a="1"/>
  <c r="C65" i="15" s="1"/>
  <c r="B65" i="15" a="1"/>
  <c r="B65" i="15" s="1"/>
  <c r="B133" i="15" s="1"/>
  <c r="BH198" i="15"/>
  <c r="J187" i="15" a="1"/>
  <c r="J187" i="15" s="1"/>
  <c r="AF150" i="15" a="1"/>
  <c r="AF150" i="15" s="1"/>
  <c r="BH65" i="15"/>
  <c r="BD65" i="15"/>
  <c r="AZ65" i="15"/>
  <c r="BG65" i="15"/>
  <c r="BC65" i="15"/>
  <c r="AY65" i="15"/>
  <c r="BE65" i="15"/>
  <c r="BJ65" i="15"/>
  <c r="BB65" i="15"/>
  <c r="BI65" i="15"/>
  <c r="BA65" i="15"/>
  <c r="BF65" i="15"/>
  <c r="AI185" i="15" a="1"/>
  <c r="AI185" i="15" s="1"/>
  <c r="G141" i="15" a="1"/>
  <c r="G141" i="15" s="1"/>
  <c r="AG147" i="15" a="1"/>
  <c r="AG147" i="15" s="1"/>
  <c r="BF198" i="15"/>
  <c r="BG198" i="15"/>
  <c r="AZ131" i="15"/>
  <c r="K175" i="15" a="1"/>
  <c r="K175" i="15" s="1"/>
  <c r="I175" i="15" a="1"/>
  <c r="I175" i="15" s="1"/>
  <c r="F156" i="15" a="1"/>
  <c r="F156" i="15" s="1"/>
  <c r="C198" i="15" a="1"/>
  <c r="C198" i="15" s="1"/>
  <c r="B198" i="15" a="1"/>
  <c r="B198" i="15" s="1"/>
  <c r="AJ147" i="15" a="1"/>
  <c r="AJ147" i="15" s="1"/>
  <c r="BA198" i="15"/>
  <c r="BE198" i="15"/>
  <c r="AZ198" i="15"/>
  <c r="C131" i="15" a="1"/>
  <c r="C131" i="15" s="1"/>
  <c r="B131" i="18" a="1"/>
  <c r="B131" i="18" s="1"/>
  <c r="C131" i="18" a="1"/>
  <c r="C131" i="18" s="1"/>
  <c r="AY130" i="18"/>
  <c r="AI162" i="18" a="1"/>
  <c r="AI162" i="18" s="1"/>
  <c r="BI197" i="18"/>
  <c r="AF168" i="18" a="1"/>
  <c r="AF168" i="18" s="1"/>
  <c r="BF197" i="18"/>
  <c r="H180" i="18" a="1"/>
  <c r="H180" i="18" s="1"/>
  <c r="BA197" i="18"/>
  <c r="BG64" i="18"/>
  <c r="BG65" i="18"/>
  <c r="BH64" i="18"/>
  <c r="BH65" i="18"/>
  <c r="BA198" i="18"/>
  <c r="AH139" i="18" a="1"/>
  <c r="AH139" i="18" s="1"/>
  <c r="BH197" i="18"/>
  <c r="BA64" i="18"/>
  <c r="BA65" i="18"/>
  <c r="BB64" i="18"/>
  <c r="BB65" i="18"/>
  <c r="BC64" i="18"/>
  <c r="BC65" i="18"/>
  <c r="AA65" i="18" a="1"/>
  <c r="AA65" i="18" s="1"/>
  <c r="BE64" i="18"/>
  <c r="BE65" i="18"/>
  <c r="BF64" i="18"/>
  <c r="BF65" i="18"/>
  <c r="BH130" i="18"/>
  <c r="BI64" i="18"/>
  <c r="BI65" i="18"/>
  <c r="BI198" i="18"/>
  <c r="AZ64" i="18"/>
  <c r="AZ65" i="18"/>
  <c r="BA130" i="18"/>
  <c r="BB130" i="18"/>
  <c r="BC130" i="18"/>
  <c r="AA131" i="18" a="1"/>
  <c r="AA131" i="18" s="1"/>
  <c r="B132" i="18" s="1"/>
  <c r="BE130" i="18"/>
  <c r="BF130" i="18"/>
  <c r="AF111" i="18" a="1"/>
  <c r="AF111" i="18" s="1"/>
  <c r="AE160" i="18" a="1"/>
  <c r="AE160" i="18" s="1"/>
  <c r="AA198" i="18" a="1"/>
  <c r="AA198" i="18" s="1"/>
  <c r="BE197" i="18"/>
  <c r="BI130" i="18"/>
  <c r="BE198" i="18"/>
  <c r="BO198" i="18" s="1"/>
  <c r="BA131" i="18"/>
  <c r="AY131" i="18"/>
  <c r="C65" i="18" a="1"/>
  <c r="C65" i="18" s="1"/>
  <c r="B65" i="18" a="1"/>
  <c r="B65" i="18" s="1"/>
  <c r="AY64" i="18"/>
  <c r="AY65" i="18"/>
  <c r="AZ130" i="18"/>
  <c r="BL130" i="18" s="1"/>
  <c r="F194" i="18" a="1"/>
  <c r="F194" i="18" s="1"/>
  <c r="C198" i="18" a="1"/>
  <c r="C198" i="18" s="1"/>
  <c r="B198" i="18" a="1"/>
  <c r="B198" i="18" s="1"/>
  <c r="AY197" i="18"/>
  <c r="G169" i="18" a="1"/>
  <c r="G169" i="18" s="1"/>
  <c r="AZ197" i="18"/>
  <c r="I165" i="18" a="1"/>
  <c r="I165" i="18" s="1"/>
  <c r="BB197" i="18"/>
  <c r="J194" i="18" a="1"/>
  <c r="J194" i="18" s="1"/>
  <c r="BC197" i="18"/>
  <c r="BF198" i="18"/>
  <c r="BC198" i="18"/>
  <c r="BH198" i="18"/>
  <c r="BT198" i="18" s="1"/>
  <c r="BB131" i="18"/>
  <c r="BC131" i="18"/>
  <c r="BH131" i="18"/>
  <c r="AH21" i="19" a="1"/>
  <c r="AH21" i="19" s="1"/>
  <c r="AH5" i="19" a="1"/>
  <c r="AH5" i="19" s="1"/>
  <c r="AH39" i="19" a="1"/>
  <c r="AH39" i="19" s="1"/>
  <c r="AH12" i="19" a="1"/>
  <c r="AH12" i="19" s="1"/>
  <c r="AH15" i="19" a="1"/>
  <c r="AH15" i="19" s="1"/>
  <c r="AH28" i="19" a="1"/>
  <c r="AH28" i="19" s="1"/>
  <c r="AH11" i="19" a="1"/>
  <c r="AH11" i="19" s="1"/>
  <c r="AH35" i="19" a="1"/>
  <c r="AH35" i="19" s="1"/>
  <c r="AH60" i="19" a="1"/>
  <c r="AH60" i="19" s="1"/>
  <c r="AH54" i="19" a="1"/>
  <c r="AH54" i="19" s="1"/>
  <c r="AH7" i="19" a="1"/>
  <c r="AH7" i="19" s="1"/>
  <c r="BG65" i="19"/>
  <c r="G20" i="19" a="1"/>
  <c r="G20" i="19" s="1"/>
  <c r="G50" i="19" a="1"/>
  <c r="G50" i="19" s="1"/>
  <c r="G38" i="19" a="1"/>
  <c r="G38" i="19" s="1"/>
  <c r="G37" i="19" a="1"/>
  <c r="G37" i="19" s="1"/>
  <c r="J185" i="19" a="1"/>
  <c r="J185" i="19" s="1"/>
  <c r="I179" i="19" a="1"/>
  <c r="I179" i="19" s="1"/>
  <c r="J153" i="19" a="1"/>
  <c r="J153" i="19" s="1"/>
  <c r="J137" i="19" a="1"/>
  <c r="J137" i="19" s="1"/>
  <c r="AG150" i="19" a="1"/>
  <c r="AG150" i="19" s="1"/>
  <c r="K117" i="19" a="1"/>
  <c r="K117" i="19" s="1"/>
  <c r="K77" i="19" a="1"/>
  <c r="K77" i="19" s="1"/>
  <c r="K70" i="19" a="1"/>
  <c r="K70" i="19" s="1"/>
  <c r="I180" i="19" a="1"/>
  <c r="I180" i="19" s="1"/>
  <c r="I146" i="19" a="1"/>
  <c r="I146" i="19" s="1"/>
  <c r="K109" i="19" a="1"/>
  <c r="K109" i="19" s="1"/>
  <c r="K115" i="19" a="1"/>
  <c r="K115" i="19" s="1"/>
  <c r="K76" i="19" a="1"/>
  <c r="K76" i="19" s="1"/>
  <c r="K88" i="19" a="1"/>
  <c r="K88" i="19" s="1"/>
  <c r="K89" i="19" a="1"/>
  <c r="K89" i="19" s="1"/>
  <c r="K75" i="19" a="1"/>
  <c r="K75" i="19" s="1"/>
  <c r="K120" i="19" a="1"/>
  <c r="K120" i="19" s="1"/>
  <c r="K97" i="19" a="1"/>
  <c r="K97" i="19" s="1"/>
  <c r="AH40" i="19" a="1"/>
  <c r="AH40" i="19" s="1"/>
  <c r="AH46" i="19" a="1"/>
  <c r="AH46" i="19" s="1"/>
  <c r="AH17" i="19" a="1"/>
  <c r="AH17" i="19" s="1"/>
  <c r="AH32" i="19" a="1"/>
  <c r="AH32" i="19" s="1"/>
  <c r="AH31" i="19" a="1"/>
  <c r="AH31" i="19" s="1"/>
  <c r="AH50" i="19" a="1"/>
  <c r="AH50" i="19" s="1"/>
  <c r="AH19" i="19" a="1"/>
  <c r="AH19" i="19" s="1"/>
  <c r="AH63" i="19" a="1"/>
  <c r="AH63" i="19" s="1"/>
  <c r="AH62" i="19" a="1"/>
  <c r="AH62" i="19" s="1"/>
  <c r="AH43" i="19" a="1"/>
  <c r="AH43" i="19" s="1"/>
  <c r="AH16" i="19" a="1"/>
  <c r="AH16" i="19" s="1"/>
  <c r="AH49" i="19" a="1"/>
  <c r="AH49" i="19" s="1"/>
  <c r="AH42" i="19" a="1"/>
  <c r="AH42" i="19" s="1"/>
  <c r="AH34" i="19" a="1"/>
  <c r="AH34" i="19" s="1"/>
  <c r="AH9" i="19" a="1"/>
  <c r="AH9" i="19" s="1"/>
  <c r="AH55" i="19" a="1"/>
  <c r="AH55" i="19" s="1"/>
  <c r="AH41" i="19" a="1"/>
  <c r="AH41" i="19" s="1"/>
  <c r="AH33" i="19" a="1"/>
  <c r="AH33" i="19" s="1"/>
  <c r="AH47" i="19" a="1"/>
  <c r="AH47" i="19" s="1"/>
  <c r="H59" i="19" a="1"/>
  <c r="H59" i="19" s="1"/>
  <c r="I195" i="19" a="1"/>
  <c r="I195" i="19" s="1"/>
  <c r="I175" i="19" a="1"/>
  <c r="I175" i="19" s="1"/>
  <c r="J169" i="19" a="1"/>
  <c r="J169" i="19" s="1"/>
  <c r="I147" i="19" a="1"/>
  <c r="I147" i="19" s="1"/>
  <c r="J196" i="19" a="1"/>
  <c r="J196" i="19" s="1"/>
  <c r="I190" i="19" a="1"/>
  <c r="I190" i="19" s="1"/>
  <c r="I156" i="19" a="1"/>
  <c r="I156" i="19" s="1"/>
  <c r="J148" i="19" a="1"/>
  <c r="J148" i="19" s="1"/>
  <c r="AH53" i="19" a="1"/>
  <c r="AH53" i="19" s="1"/>
  <c r="AH30" i="19" a="1"/>
  <c r="AH30" i="19" s="1"/>
  <c r="AH25" i="19" a="1"/>
  <c r="AH25" i="19" s="1"/>
  <c r="AH36" i="19" a="1"/>
  <c r="AH36" i="19" s="1"/>
  <c r="AH52" i="19" a="1"/>
  <c r="AH52" i="19" s="1"/>
  <c r="AH37" i="19" a="1"/>
  <c r="AH37" i="19" s="1"/>
  <c r="AH27" i="19" a="1"/>
  <c r="AH27" i="19" s="1"/>
  <c r="AH4" i="19" a="1"/>
  <c r="AH4" i="19" s="1"/>
  <c r="AH44" i="19" a="1"/>
  <c r="AH44" i="19" s="1"/>
  <c r="AH18" i="19" a="1"/>
  <c r="AH18" i="19" s="1"/>
  <c r="AH24" i="19" a="1"/>
  <c r="AH24" i="19" s="1"/>
  <c r="AH14" i="19" a="1"/>
  <c r="AH14" i="19" s="1"/>
  <c r="AH22" i="19" a="1"/>
  <c r="AH22" i="19" s="1"/>
  <c r="H40" i="19" a="1"/>
  <c r="H40" i="19" s="1"/>
  <c r="G53" i="19" a="1"/>
  <c r="G53" i="19" s="1"/>
  <c r="H39" i="19" a="1"/>
  <c r="H39" i="19" s="1"/>
  <c r="G28" i="19" a="1"/>
  <c r="G28" i="19" s="1"/>
  <c r="G51" i="19" a="1"/>
  <c r="G51" i="19" s="1"/>
  <c r="J177" i="19" a="1"/>
  <c r="J177" i="19" s="1"/>
  <c r="J161" i="19" a="1"/>
  <c r="J161" i="19" s="1"/>
  <c r="K119" i="19" a="1"/>
  <c r="K119" i="19" s="1"/>
  <c r="K94" i="19" a="1"/>
  <c r="K94" i="19" s="1"/>
  <c r="K86" i="19" a="1"/>
  <c r="K86" i="19" s="1"/>
  <c r="K71" i="19" a="1"/>
  <c r="K71" i="19" s="1"/>
  <c r="K102" i="19" a="1"/>
  <c r="K102" i="19" s="1"/>
  <c r="K129" i="19" a="1"/>
  <c r="K129" i="19" s="1"/>
  <c r="K110" i="19" a="1"/>
  <c r="K110" i="19" s="1"/>
  <c r="K196" i="19" a="1"/>
  <c r="K196" i="19" s="1"/>
  <c r="K190" i="19" a="1"/>
  <c r="K190" i="19" s="1"/>
  <c r="K182" i="19" a="1"/>
  <c r="K182" i="19" s="1"/>
  <c r="K176" i="19" a="1"/>
  <c r="K176" i="19" s="1"/>
  <c r="K170" i="19" a="1"/>
  <c r="K170" i="19" s="1"/>
  <c r="J164" i="19" a="1"/>
  <c r="J164" i="19" s="1"/>
  <c r="K154" i="19" a="1"/>
  <c r="K154" i="19" s="1"/>
  <c r="K148" i="19" a="1"/>
  <c r="K148" i="19" s="1"/>
  <c r="K92" i="19" a="1"/>
  <c r="K92" i="19" s="1"/>
  <c r="K96" i="19" a="1"/>
  <c r="K96" i="19" s="1"/>
  <c r="K128" i="19" a="1"/>
  <c r="K128" i="19" s="1"/>
  <c r="K84" i="19" a="1"/>
  <c r="K84" i="19" s="1"/>
  <c r="K100" i="19" a="1"/>
  <c r="K100" i="19" s="1"/>
  <c r="K121" i="19" a="1"/>
  <c r="K121" i="19" s="1"/>
  <c r="K81" i="19" a="1"/>
  <c r="K81" i="19" s="1"/>
  <c r="AJ31" i="19" a="1"/>
  <c r="AJ31" i="19" s="1"/>
  <c r="AJ22" i="19" a="1"/>
  <c r="AJ22" i="19" s="1"/>
  <c r="AJ47" i="19" a="1"/>
  <c r="AJ47" i="19" s="1"/>
  <c r="AJ23" i="19" a="1"/>
  <c r="AJ23" i="19" s="1"/>
  <c r="AJ55" i="19" a="1"/>
  <c r="AJ55" i="19" s="1"/>
  <c r="AJ24" i="19" a="1"/>
  <c r="AJ24" i="19" s="1"/>
  <c r="AJ48" i="19" a="1"/>
  <c r="AJ48" i="19" s="1"/>
  <c r="AJ60" i="19" a="1"/>
  <c r="AJ60" i="19" s="1"/>
  <c r="AJ9" i="19" a="1"/>
  <c r="AJ9" i="19" s="1"/>
  <c r="AJ42" i="19" a="1"/>
  <c r="AJ42" i="19" s="1"/>
  <c r="AJ62" i="19" a="1"/>
  <c r="AJ62" i="19" s="1"/>
  <c r="AJ37" i="19" a="1"/>
  <c r="AJ37" i="19" s="1"/>
  <c r="AJ45" i="19" a="1"/>
  <c r="AJ45" i="19" s="1"/>
  <c r="AJ11" i="19" a="1"/>
  <c r="AJ11" i="19" s="1"/>
  <c r="AJ50" i="19" a="1"/>
  <c r="AJ50" i="19" s="1"/>
  <c r="AJ58" i="19" a="1"/>
  <c r="AJ58" i="19" s="1"/>
  <c r="AJ8" i="19" a="1"/>
  <c r="AJ8" i="19" s="1"/>
  <c r="AJ30" i="19" a="1"/>
  <c r="AJ30" i="19" s="1"/>
  <c r="AJ39" i="19" a="1"/>
  <c r="AJ39" i="19" s="1"/>
  <c r="AJ20" i="19" a="1"/>
  <c r="AJ20" i="19" s="1"/>
  <c r="AJ52" i="19" a="1"/>
  <c r="AJ52" i="19" s="1"/>
  <c r="AJ54" i="19" a="1"/>
  <c r="AJ54" i="19" s="1"/>
  <c r="J138" i="19" a="1"/>
  <c r="J138" i="19" s="1"/>
  <c r="J144" i="19" a="1"/>
  <c r="J144" i="19" s="1"/>
  <c r="J154" i="19" a="1"/>
  <c r="J154" i="19" s="1"/>
  <c r="J162" i="19" a="1"/>
  <c r="J162" i="19" s="1"/>
  <c r="J168" i="19" a="1"/>
  <c r="J168" i="19" s="1"/>
  <c r="J178" i="19" a="1"/>
  <c r="J178" i="19" s="1"/>
  <c r="J186" i="19" a="1"/>
  <c r="J186" i="19" s="1"/>
  <c r="J192" i="19" a="1"/>
  <c r="J192" i="19" s="1"/>
  <c r="J194" i="19" a="1"/>
  <c r="J194" i="19" s="1"/>
  <c r="J143" i="19" a="1"/>
  <c r="J143" i="19" s="1"/>
  <c r="J151" i="19" a="1"/>
  <c r="J151" i="19" s="1"/>
  <c r="J159" i="19" a="1"/>
  <c r="J159" i="19" s="1"/>
  <c r="J167" i="19" a="1"/>
  <c r="J167" i="19" s="1"/>
  <c r="J175" i="19" a="1"/>
  <c r="J175" i="19" s="1"/>
  <c r="J183" i="19" a="1"/>
  <c r="J183" i="19" s="1"/>
  <c r="J191" i="19" a="1"/>
  <c r="J191" i="19" s="1"/>
  <c r="J146" i="19" a="1"/>
  <c r="J146" i="19" s="1"/>
  <c r="J152" i="19" a="1"/>
  <c r="J152" i="19" s="1"/>
  <c r="J160" i="19" a="1"/>
  <c r="J160" i="19" s="1"/>
  <c r="J170" i="19" a="1"/>
  <c r="J170" i="19" s="1"/>
  <c r="J176" i="19" a="1"/>
  <c r="J176" i="19" s="1"/>
  <c r="J184" i="19" a="1"/>
  <c r="J184" i="19" s="1"/>
  <c r="J141" i="19" a="1"/>
  <c r="J141" i="19" s="1"/>
  <c r="J149" i="19" a="1"/>
  <c r="J149" i="19" s="1"/>
  <c r="J157" i="19" a="1"/>
  <c r="J157" i="19" s="1"/>
  <c r="J165" i="19" a="1"/>
  <c r="J165" i="19" s="1"/>
  <c r="J173" i="19" a="1"/>
  <c r="J173" i="19" s="1"/>
  <c r="J181" i="19" a="1"/>
  <c r="J181" i="19" s="1"/>
  <c r="J189" i="19" a="1"/>
  <c r="J189" i="19" s="1"/>
  <c r="J142" i="19" a="1"/>
  <c r="J142" i="19" s="1"/>
  <c r="J150" i="19" a="1"/>
  <c r="J150" i="19" s="1"/>
  <c r="J156" i="19" a="1"/>
  <c r="J156" i="19" s="1"/>
  <c r="J166" i="19" a="1"/>
  <c r="J166" i="19" s="1"/>
  <c r="J174" i="19" a="1"/>
  <c r="J174" i="19" s="1"/>
  <c r="J180" i="19" a="1"/>
  <c r="J180" i="19" s="1"/>
  <c r="J182" i="19" a="1"/>
  <c r="J182" i="19" s="1"/>
  <c r="J190" i="19" a="1"/>
  <c r="J190" i="19" s="1"/>
  <c r="J139" i="19" a="1"/>
  <c r="J139" i="19" s="1"/>
  <c r="J147" i="19" a="1"/>
  <c r="J147" i="19" s="1"/>
  <c r="J155" i="19" a="1"/>
  <c r="J155" i="19" s="1"/>
  <c r="J163" i="19" a="1"/>
  <c r="J163" i="19" s="1"/>
  <c r="J171" i="19" a="1"/>
  <c r="J171" i="19" s="1"/>
  <c r="J179" i="19" a="1"/>
  <c r="J179" i="19" s="1"/>
  <c r="J187" i="19" a="1"/>
  <c r="J187" i="19" s="1"/>
  <c r="J195" i="19" a="1"/>
  <c r="J195" i="19" s="1"/>
  <c r="BH131" i="19"/>
  <c r="BB198" i="19"/>
  <c r="I140" i="19" a="1"/>
  <c r="I140" i="19" s="1"/>
  <c r="I148" i="19" a="1"/>
  <c r="I148" i="19" s="1"/>
  <c r="I164" i="19" a="1"/>
  <c r="I164" i="19" s="1"/>
  <c r="I172" i="19" a="1"/>
  <c r="I172" i="19" s="1"/>
  <c r="I188" i="19" a="1"/>
  <c r="I188" i="19" s="1"/>
  <c r="I196" i="19" a="1"/>
  <c r="I196" i="19" s="1"/>
  <c r="I137" i="19" a="1"/>
  <c r="I137" i="19" s="1"/>
  <c r="I145" i="19" a="1"/>
  <c r="I145" i="19" s="1"/>
  <c r="I153" i="19" a="1"/>
  <c r="I153" i="19" s="1"/>
  <c r="I161" i="19" a="1"/>
  <c r="I161" i="19" s="1"/>
  <c r="I169" i="19" a="1"/>
  <c r="I169" i="19" s="1"/>
  <c r="I177" i="19" a="1"/>
  <c r="I177" i="19" s="1"/>
  <c r="I185" i="19" a="1"/>
  <c r="I185" i="19" s="1"/>
  <c r="I193" i="19" a="1"/>
  <c r="I193" i="19" s="1"/>
  <c r="I138" i="19" a="1"/>
  <c r="I138" i="19" s="1"/>
  <c r="I144" i="19" a="1"/>
  <c r="I144" i="19" s="1"/>
  <c r="I154" i="19" a="1"/>
  <c r="I154" i="19" s="1"/>
  <c r="I162" i="19" a="1"/>
  <c r="I162" i="19" s="1"/>
  <c r="I168" i="19" a="1"/>
  <c r="I168" i="19" s="1"/>
  <c r="I178" i="19" a="1"/>
  <c r="I178" i="19" s="1"/>
  <c r="I186" i="19" a="1"/>
  <c r="I186" i="19" s="1"/>
  <c r="I192" i="19" a="1"/>
  <c r="I192" i="19" s="1"/>
  <c r="I194" i="19" a="1"/>
  <c r="I194" i="19" s="1"/>
  <c r="I139" i="19" a="1"/>
  <c r="I139" i="19" s="1"/>
  <c r="I143" i="19" a="1"/>
  <c r="I143" i="19" s="1"/>
  <c r="I159" i="19" a="1"/>
  <c r="I159" i="19" s="1"/>
  <c r="I163" i="19" a="1"/>
  <c r="I163" i="19" s="1"/>
  <c r="I167" i="19" a="1"/>
  <c r="I167" i="19" s="1"/>
  <c r="I183" i="19" a="1"/>
  <c r="I183" i="19" s="1"/>
  <c r="I187" i="19" a="1"/>
  <c r="I187" i="19" s="1"/>
  <c r="I191" i="19" a="1"/>
  <c r="I191" i="19" s="1"/>
  <c r="I152" i="19" a="1"/>
  <c r="I152" i="19" s="1"/>
  <c r="I158" i="19" a="1"/>
  <c r="I158" i="19" s="1"/>
  <c r="I160" i="19" a="1"/>
  <c r="I160" i="19" s="1"/>
  <c r="I176" i="19" a="1"/>
  <c r="I176" i="19" s="1"/>
  <c r="I184" i="19" a="1"/>
  <c r="I184" i="19" s="1"/>
  <c r="I141" i="19" a="1"/>
  <c r="I141" i="19" s="1"/>
  <c r="I149" i="19" a="1"/>
  <c r="I149" i="19" s="1"/>
  <c r="I157" i="19" a="1"/>
  <c r="I157" i="19" s="1"/>
  <c r="I165" i="19" a="1"/>
  <c r="I165" i="19" s="1"/>
  <c r="I173" i="19" a="1"/>
  <c r="I173" i="19" s="1"/>
  <c r="I181" i="19" a="1"/>
  <c r="I181" i="19" s="1"/>
  <c r="I189" i="19" a="1"/>
  <c r="I189" i="19" s="1"/>
  <c r="BG131" i="19"/>
  <c r="AJ13" i="19" a="1"/>
  <c r="AJ13" i="19" s="1"/>
  <c r="AJ46" i="19" a="1"/>
  <c r="AJ46" i="19" s="1"/>
  <c r="AJ27" i="19" a="1"/>
  <c r="AJ27" i="19" s="1"/>
  <c r="AJ19" i="19" a="1"/>
  <c r="AJ19" i="19" s="1"/>
  <c r="AJ57" i="19" a="1"/>
  <c r="AJ57" i="19" s="1"/>
  <c r="AJ26" i="19" a="1"/>
  <c r="AJ26" i="19" s="1"/>
  <c r="AJ18" i="19" a="1"/>
  <c r="AJ18" i="19" s="1"/>
  <c r="AJ61" i="19" a="1"/>
  <c r="AJ61" i="19" s="1"/>
  <c r="AJ49" i="19" a="1"/>
  <c r="AJ49" i="19" s="1"/>
  <c r="AE41" i="19" a="1"/>
  <c r="AE41" i="19" s="1"/>
  <c r="AE28" i="19" a="1"/>
  <c r="AE28" i="19" s="1"/>
  <c r="AJ6" i="19" a="1"/>
  <c r="AJ6" i="19" s="1"/>
  <c r="J188" i="19" a="1"/>
  <c r="J188" i="19" s="1"/>
  <c r="I182" i="19" a="1"/>
  <c r="I182" i="19" s="1"/>
  <c r="J172" i="19" a="1"/>
  <c r="J172" i="19" s="1"/>
  <c r="I142" i="19" a="1"/>
  <c r="I142" i="19" s="1"/>
  <c r="K22" i="19" a="1"/>
  <c r="K22" i="19" s="1"/>
  <c r="K8" i="19" a="1"/>
  <c r="K8" i="19" s="1"/>
  <c r="K42" i="19" a="1"/>
  <c r="K42" i="19" s="1"/>
  <c r="K54" i="19" a="1"/>
  <c r="K54" i="19" s="1"/>
  <c r="K57" i="19" a="1"/>
  <c r="K57" i="19" s="1"/>
  <c r="K63" i="19" a="1"/>
  <c r="K63" i="19" s="1"/>
  <c r="K52" i="19" a="1"/>
  <c r="K52" i="19" s="1"/>
  <c r="K11" i="19" a="1"/>
  <c r="K11" i="19" s="1"/>
  <c r="K39" i="19" a="1"/>
  <c r="K39" i="19" s="1"/>
  <c r="K20" i="19" a="1"/>
  <c r="K20" i="19" s="1"/>
  <c r="K33" i="19" a="1"/>
  <c r="K33" i="19" s="1"/>
  <c r="K60" i="19" a="1"/>
  <c r="K60" i="19" s="1"/>
  <c r="K19" i="19" a="1"/>
  <c r="K19" i="19" s="1"/>
  <c r="K27" i="19" a="1"/>
  <c r="K27" i="19" s="1"/>
  <c r="K36" i="19" a="1"/>
  <c r="K36" i="19" s="1"/>
  <c r="K21" i="19" a="1"/>
  <c r="K21" i="19" s="1"/>
  <c r="K30" i="19" a="1"/>
  <c r="K30" i="19" s="1"/>
  <c r="K59" i="19" a="1"/>
  <c r="K59" i="19" s="1"/>
  <c r="K55" i="19" a="1"/>
  <c r="K55" i="19" s="1"/>
  <c r="K49" i="19" a="1"/>
  <c r="K49" i="19" s="1"/>
  <c r="K35" i="19" a="1"/>
  <c r="K35" i="19" s="1"/>
  <c r="K28" i="19" a="1"/>
  <c r="K28" i="19" s="1"/>
  <c r="K4" i="19" a="1"/>
  <c r="K4" i="19" s="1"/>
  <c r="K5" i="19" a="1"/>
  <c r="K5" i="19" s="1"/>
  <c r="AJ40" i="19" a="1"/>
  <c r="AJ40" i="19" s="1"/>
  <c r="AE13" i="19" a="1"/>
  <c r="AE13" i="19" s="1"/>
  <c r="AJ53" i="19" a="1"/>
  <c r="AJ53" i="19" s="1"/>
  <c r="AJ21" i="19" a="1"/>
  <c r="AJ21" i="19" s="1"/>
  <c r="AJ63" i="19" a="1"/>
  <c r="AJ63" i="19" s="1"/>
  <c r="AJ51" i="19" a="1"/>
  <c r="AJ51" i="19" s="1"/>
  <c r="AJ44" i="19" a="1"/>
  <c r="AJ44" i="19" s="1"/>
  <c r="AJ43" i="19" a="1"/>
  <c r="AJ43" i="19" s="1"/>
  <c r="AJ35" i="19" a="1"/>
  <c r="AJ35" i="19" s="1"/>
  <c r="AJ16" i="19" a="1"/>
  <c r="AJ16" i="19" s="1"/>
  <c r="AJ56" i="19" a="1"/>
  <c r="AJ56" i="19" s="1"/>
  <c r="AJ29" i="19" a="1"/>
  <c r="AJ29" i="19" s="1"/>
  <c r="I166" i="19" a="1"/>
  <c r="I166" i="19" s="1"/>
  <c r="I150" i="19" a="1"/>
  <c r="I150" i="19" s="1"/>
  <c r="G39" i="19" a="1"/>
  <c r="G39" i="19" s="1"/>
  <c r="G58" i="19" a="1"/>
  <c r="G58" i="19" s="1"/>
  <c r="G63" i="19" a="1"/>
  <c r="G63" i="19" s="1"/>
  <c r="AG196" i="19" a="1"/>
  <c r="AG196" i="19" s="1"/>
  <c r="AG170" i="19" a="1"/>
  <c r="AG170" i="19" s="1"/>
  <c r="H47" i="19" a="1"/>
  <c r="H47" i="19" s="1"/>
  <c r="H5" i="19" a="1"/>
  <c r="H5" i="19" s="1"/>
  <c r="H50" i="19" a="1"/>
  <c r="H50" i="19" s="1"/>
  <c r="H4" i="19" a="1"/>
  <c r="H4" i="19" s="1"/>
  <c r="H58" i="19" a="1"/>
  <c r="H58" i="19" s="1"/>
  <c r="AG152" i="19" a="1"/>
  <c r="AG152" i="19" s="1"/>
  <c r="AE37" i="19" a="1"/>
  <c r="AE37" i="19" s="1"/>
  <c r="H7" i="19" a="1"/>
  <c r="H7" i="19" s="1"/>
  <c r="H20" i="19" a="1"/>
  <c r="H20" i="19" s="1"/>
  <c r="H53" i="19" a="1"/>
  <c r="H53" i="19" s="1"/>
  <c r="G13" i="19" a="1"/>
  <c r="G13" i="19" s="1"/>
  <c r="G21" i="19" a="1"/>
  <c r="G21" i="19" s="1"/>
  <c r="G4" i="19" a="1"/>
  <c r="G4" i="19" s="1"/>
  <c r="G52" i="19" a="1"/>
  <c r="G52" i="19" s="1"/>
  <c r="G12" i="19" a="1"/>
  <c r="G12" i="19" s="1"/>
  <c r="H36" i="19" a="1"/>
  <c r="H36" i="19" s="1"/>
  <c r="G27" i="19" a="1"/>
  <c r="G27" i="19" s="1"/>
  <c r="G48" i="19" a="1"/>
  <c r="G48" i="19" s="1"/>
  <c r="AG159" i="19" a="1"/>
  <c r="AG159" i="19" s="1"/>
  <c r="AG191" i="19" a="1"/>
  <c r="AG191" i="19" s="1"/>
  <c r="AG194" i="19" a="1"/>
  <c r="AG194" i="19" s="1"/>
  <c r="AG148" i="19" a="1"/>
  <c r="AG148" i="19" s="1"/>
  <c r="G7" i="19" a="1"/>
  <c r="G7" i="19" s="1"/>
  <c r="G30" i="19" a="1"/>
  <c r="G30" i="19" s="1"/>
  <c r="H13" i="19" a="1"/>
  <c r="H13" i="19" s="1"/>
  <c r="G46" i="19" a="1"/>
  <c r="G46" i="19" s="1"/>
  <c r="H12" i="19" a="1"/>
  <c r="H12" i="19" s="1"/>
  <c r="G45" i="19" a="1"/>
  <c r="G45" i="19" s="1"/>
  <c r="AG184" i="19" a="1"/>
  <c r="AG184" i="19" s="1"/>
  <c r="AG157" i="19" a="1"/>
  <c r="AG157" i="19" s="1"/>
  <c r="AG175" i="19" a="1"/>
  <c r="AG175" i="19" s="1"/>
  <c r="J73" i="19" a="1"/>
  <c r="J73" i="19" s="1"/>
  <c r="BC130" i="19"/>
  <c r="G170" i="19" a="1"/>
  <c r="G170" i="19" s="1"/>
  <c r="AZ197" i="19"/>
  <c r="BC131" i="19"/>
  <c r="H71" i="19" a="1"/>
  <c r="H71" i="19" s="1"/>
  <c r="BA130" i="19"/>
  <c r="AE53" i="19" a="1"/>
  <c r="AE53" i="19" s="1"/>
  <c r="AE39" i="19" a="1"/>
  <c r="AE39" i="19" s="1"/>
  <c r="F158" i="19" a="1"/>
  <c r="F158" i="19" s="1"/>
  <c r="AY197" i="19"/>
  <c r="I73" i="19" a="1"/>
  <c r="I73" i="19" s="1"/>
  <c r="BB130" i="19"/>
  <c r="K44" i="19" a="1"/>
  <c r="K44" i="19" s="1"/>
  <c r="K32" i="19" a="1"/>
  <c r="K32" i="19" s="1"/>
  <c r="K34" i="19" a="1"/>
  <c r="K34" i="19" s="1"/>
  <c r="K6" i="19" a="1"/>
  <c r="K6" i="19" s="1"/>
  <c r="K26" i="19" a="1"/>
  <c r="K26" i="19" s="1"/>
  <c r="K18" i="19" a="1"/>
  <c r="K18" i="19" s="1"/>
  <c r="BI130" i="19"/>
  <c r="BC197" i="19"/>
  <c r="BH130" i="19"/>
  <c r="BI131" i="19"/>
  <c r="BC198" i="19"/>
  <c r="G118" i="19" a="1"/>
  <c r="G118" i="19" s="1"/>
  <c r="AZ130" i="19"/>
  <c r="AE21" i="19" a="1"/>
  <c r="AE21" i="19" s="1"/>
  <c r="AE147" i="19" a="1"/>
  <c r="AE147" i="19" s="1"/>
  <c r="BE197" i="19"/>
  <c r="AH188" i="19" a="1"/>
  <c r="AH188" i="19" s="1"/>
  <c r="BH197" i="19"/>
  <c r="BF197" i="19"/>
  <c r="K47" i="19" a="1"/>
  <c r="K47" i="19" s="1"/>
  <c r="K7" i="19" a="1"/>
  <c r="K7" i="19" s="1"/>
  <c r="K40" i="19" a="1"/>
  <c r="K40" i="19" s="1"/>
  <c r="G5" i="19" a="1"/>
  <c r="G5" i="19" s="1"/>
  <c r="G59" i="19" a="1"/>
  <c r="G59" i="19" s="1"/>
  <c r="K53" i="19" a="1"/>
  <c r="K53" i="19" s="1"/>
  <c r="K13" i="19" a="1"/>
  <c r="K13" i="19" s="1"/>
  <c r="K50" i="19" a="1"/>
  <c r="K50" i="19" s="1"/>
  <c r="H46" i="19" a="1"/>
  <c r="H46" i="19" s="1"/>
  <c r="H38" i="19" a="1"/>
  <c r="H38" i="19" s="1"/>
  <c r="H21" i="19" a="1"/>
  <c r="H21" i="19" s="1"/>
  <c r="H11" i="19" a="1"/>
  <c r="H11" i="19" s="1"/>
  <c r="K58" i="19" a="1"/>
  <c r="K58" i="19" s="1"/>
  <c r="H52" i="19" a="1"/>
  <c r="H52" i="19" s="1"/>
  <c r="K12" i="19" a="1"/>
  <c r="K12" i="19" s="1"/>
  <c r="H63" i="19" a="1"/>
  <c r="H63" i="19" s="1"/>
  <c r="K37" i="19" a="1"/>
  <c r="K37" i="19" s="1"/>
  <c r="G36" i="19" a="1"/>
  <c r="G36" i="19" s="1"/>
  <c r="K51" i="19" a="1"/>
  <c r="K51" i="19" s="1"/>
  <c r="K61" i="19" a="1"/>
  <c r="K61" i="19" s="1"/>
  <c r="K43" i="19" a="1"/>
  <c r="K43" i="19" s="1"/>
  <c r="K9" i="19" a="1"/>
  <c r="K9" i="19" s="1"/>
  <c r="K10" i="19" a="1"/>
  <c r="K10" i="19" s="1"/>
  <c r="K24" i="19" a="1"/>
  <c r="K24" i="19" s="1"/>
  <c r="K41" i="19" a="1"/>
  <c r="K41" i="19" s="1"/>
  <c r="K25" i="19" a="1"/>
  <c r="K25" i="19" s="1"/>
  <c r="K17" i="19" a="1"/>
  <c r="K17" i="19" s="1"/>
  <c r="AG137" i="19" a="1"/>
  <c r="AG137" i="19" s="1"/>
  <c r="BG197" i="19"/>
  <c r="AJ36" i="19" a="1"/>
  <c r="AJ36" i="19" s="1"/>
  <c r="K31" i="19" a="1"/>
  <c r="K31" i="19" s="1"/>
  <c r="AJ25" i="19" a="1"/>
  <c r="AJ25" i="19" s="1"/>
  <c r="AJ17" i="19" a="1"/>
  <c r="AJ17" i="19" s="1"/>
  <c r="AY198" i="19"/>
  <c r="AZ131" i="19"/>
  <c r="BK131" i="19" s="1"/>
  <c r="F84" i="19" a="1"/>
  <c r="F84" i="19" s="1"/>
  <c r="AY130" i="19"/>
  <c r="H143" i="19" a="1"/>
  <c r="H143" i="19" s="1"/>
  <c r="BA197" i="19"/>
  <c r="AI151" i="19" a="1"/>
  <c r="AI151" i="19" s="1"/>
  <c r="BI197" i="19"/>
  <c r="K62" i="19" a="1"/>
  <c r="K62" i="19" s="1"/>
  <c r="K16" i="19" a="1"/>
  <c r="K16" i="19" s="1"/>
  <c r="AJ12" i="19" a="1"/>
  <c r="AJ12" i="19" s="1"/>
  <c r="K14" i="19" a="1"/>
  <c r="K14" i="19" s="1"/>
  <c r="BE130" i="19"/>
  <c r="AJ15" i="19" a="1"/>
  <c r="AJ15" i="19" s="1"/>
  <c r="BB197" i="19"/>
  <c r="BG130" i="19"/>
  <c r="BF130" i="19"/>
  <c r="BA198" i="19"/>
  <c r="BF131" i="19"/>
  <c r="AZ198" i="19"/>
  <c r="BA131" i="19"/>
  <c r="BG198" i="19"/>
  <c r="AY131" i="19"/>
  <c r="CE7" i="18" a="1"/>
  <c r="CE7" i="18" s="1"/>
  <c r="CG7" i="18" s="1"/>
  <c r="BQ4" i="15"/>
  <c r="BR38" i="15"/>
  <c r="BR4" i="15"/>
  <c r="BZ36" i="15"/>
  <c r="BZ64" i="15"/>
  <c r="H115" i="3" a="1"/>
  <c r="H115" i="3" s="1"/>
  <c r="H113" i="3" a="1"/>
  <c r="H113" i="3" s="1"/>
  <c r="H95" i="3" a="1"/>
  <c r="H95" i="3" s="1"/>
  <c r="H128" i="3" a="1"/>
  <c r="H128" i="3" s="1"/>
  <c r="H109" i="3" a="1"/>
  <c r="H109" i="3" s="1"/>
  <c r="H97" i="3" a="1"/>
  <c r="H97" i="3" s="1"/>
  <c r="H88" i="3" a="1"/>
  <c r="H88" i="3" s="1"/>
  <c r="H94" i="3" a="1"/>
  <c r="H94" i="3" s="1"/>
  <c r="H99" i="3" a="1"/>
  <c r="H99" i="3" s="1"/>
  <c r="H114" i="3" a="1"/>
  <c r="H114" i="3" s="1"/>
  <c r="H85" i="3" a="1"/>
  <c r="H85" i="3" s="1"/>
  <c r="H112" i="3" a="1"/>
  <c r="H112" i="3" s="1"/>
  <c r="H118" i="3" a="1"/>
  <c r="H118" i="3" s="1"/>
  <c r="H93" i="3" a="1"/>
  <c r="H93" i="3" s="1"/>
  <c r="H111" i="3" a="1"/>
  <c r="H111" i="3" s="1"/>
  <c r="H92" i="3" a="1"/>
  <c r="H92" i="3" s="1"/>
  <c r="AI189" i="3" a="1"/>
  <c r="AI189" i="3" s="1"/>
  <c r="AF182" i="3" a="1"/>
  <c r="AF182" i="3" s="1"/>
  <c r="AE91" i="3" a="1"/>
  <c r="AE91" i="3" s="1"/>
  <c r="AE115" i="3" a="1"/>
  <c r="AE115" i="3" s="1"/>
  <c r="AE86" i="3" a="1"/>
  <c r="AE86" i="3" s="1"/>
  <c r="AE110" i="3" a="1"/>
  <c r="AE110" i="3" s="1"/>
  <c r="AE124" i="3" a="1"/>
  <c r="AE124" i="3" s="1"/>
  <c r="AE93" i="3" a="1"/>
  <c r="AE93" i="3" s="1"/>
  <c r="AE117" i="3" a="1"/>
  <c r="AE117" i="3" s="1"/>
  <c r="AE88" i="3" a="1"/>
  <c r="AE88" i="3" s="1"/>
  <c r="AE112" i="3" a="1"/>
  <c r="AE112" i="3" s="1"/>
  <c r="AE80" i="3" a="1"/>
  <c r="AE80" i="3" s="1"/>
  <c r="AE71" i="3" a="1"/>
  <c r="AE71" i="3" s="1"/>
  <c r="AE95" i="3" a="1"/>
  <c r="AE95" i="3" s="1"/>
  <c r="AE119" i="3" a="1"/>
  <c r="AE119" i="3" s="1"/>
  <c r="AE90" i="3" a="1"/>
  <c r="AE90" i="3" s="1"/>
  <c r="AE114" i="3" a="1"/>
  <c r="AE114" i="3" s="1"/>
  <c r="AE73" i="3" a="1"/>
  <c r="AE73" i="3" s="1"/>
  <c r="AE97" i="3" a="1"/>
  <c r="AE97" i="3" s="1"/>
  <c r="AE121" i="3" a="1"/>
  <c r="AE121" i="3" s="1"/>
  <c r="AE129" i="3" a="1"/>
  <c r="AE129" i="3" s="1"/>
  <c r="AE92" i="3" a="1"/>
  <c r="AE92" i="3" s="1"/>
  <c r="AE116" i="3" a="1"/>
  <c r="AE116" i="3" s="1"/>
  <c r="AE75" i="3" a="1"/>
  <c r="AE75" i="3" s="1"/>
  <c r="AE99" i="3" a="1"/>
  <c r="AE99" i="3" s="1"/>
  <c r="AE123" i="3" a="1"/>
  <c r="AE123" i="3" s="1"/>
  <c r="AE70" i="3" a="1"/>
  <c r="AE70" i="3" s="1"/>
  <c r="AE94" i="3" a="1"/>
  <c r="AE94" i="3" s="1"/>
  <c r="AE118" i="3" a="1"/>
  <c r="AE118" i="3" s="1"/>
  <c r="AE85" i="3" a="1"/>
  <c r="AE85" i="3" s="1"/>
  <c r="AE77" i="3" a="1"/>
  <c r="AE77" i="3" s="1"/>
  <c r="AE101" i="3" a="1"/>
  <c r="AE101" i="3" s="1"/>
  <c r="AE127" i="3" a="1"/>
  <c r="AE127" i="3" s="1"/>
  <c r="AE72" i="3" a="1"/>
  <c r="AE72" i="3" s="1"/>
  <c r="AE96" i="3" a="1"/>
  <c r="AE96" i="3" s="1"/>
  <c r="AE120" i="3" a="1"/>
  <c r="AE120" i="3" s="1"/>
  <c r="AE109" i="3" a="1"/>
  <c r="AE109" i="3" s="1"/>
  <c r="AE89" i="3" a="1"/>
  <c r="AE89" i="3" s="1"/>
  <c r="AE79" i="3" a="1"/>
  <c r="AE79" i="3" s="1"/>
  <c r="AE103" i="3" a="1"/>
  <c r="AE103" i="3" s="1"/>
  <c r="AE74" i="3" a="1"/>
  <c r="AE74" i="3" s="1"/>
  <c r="AE98" i="3" a="1"/>
  <c r="AE98" i="3" s="1"/>
  <c r="AE122" i="3" a="1"/>
  <c r="AE122" i="3" s="1"/>
  <c r="AE104" i="3" a="1"/>
  <c r="AE104" i="3" s="1"/>
  <c r="AE81" i="3" a="1"/>
  <c r="AE81" i="3" s="1"/>
  <c r="AE105" i="3" a="1"/>
  <c r="AE105" i="3" s="1"/>
  <c r="AE76" i="3" a="1"/>
  <c r="AE76" i="3" s="1"/>
  <c r="AE100" i="3" a="1"/>
  <c r="AE100" i="3" s="1"/>
  <c r="AE126" i="3" a="1"/>
  <c r="AE126" i="3" s="1"/>
  <c r="AE128" i="3" a="1"/>
  <c r="AE128" i="3" s="1"/>
  <c r="AE125" i="3" a="1"/>
  <c r="AE125" i="3" s="1"/>
  <c r="AE83" i="3" a="1"/>
  <c r="AE83" i="3" s="1"/>
  <c r="AE107" i="3" a="1"/>
  <c r="AE107" i="3" s="1"/>
  <c r="AE78" i="3" a="1"/>
  <c r="AE78" i="3" s="1"/>
  <c r="AE102" i="3" a="1"/>
  <c r="AE102" i="3" s="1"/>
  <c r="AE113" i="3" a="1"/>
  <c r="AE113" i="3" s="1"/>
  <c r="AE87" i="3" a="1"/>
  <c r="AE87" i="3" s="1"/>
  <c r="AE111" i="3" a="1"/>
  <c r="AE111" i="3" s="1"/>
  <c r="AE82" i="3" a="1"/>
  <c r="AE82" i="3" s="1"/>
  <c r="AE106" i="3" a="1"/>
  <c r="AE106" i="3" s="1"/>
  <c r="AE84" i="3" a="1"/>
  <c r="AE84" i="3" s="1"/>
  <c r="AE108" i="3" a="1"/>
  <c r="AE108" i="3" s="1"/>
  <c r="H74" i="3" a="1"/>
  <c r="H74" i="3" s="1"/>
  <c r="H123" i="3" a="1"/>
  <c r="H123" i="3" s="1"/>
  <c r="H96" i="3" a="1"/>
  <c r="H96" i="3" s="1"/>
  <c r="AI173" i="3" a="1"/>
  <c r="AI173" i="3" s="1"/>
  <c r="AF168" i="3" a="1"/>
  <c r="AF168" i="3" s="1"/>
  <c r="H125" i="3" a="1"/>
  <c r="H125" i="3" s="1"/>
  <c r="H107" i="3" a="1"/>
  <c r="H107" i="3" s="1"/>
  <c r="H100" i="3" a="1"/>
  <c r="H100" i="3" s="1"/>
  <c r="H106" i="3" a="1"/>
  <c r="H106" i="3" s="1"/>
  <c r="H79" i="3" a="1"/>
  <c r="H79" i="3" s="1"/>
  <c r="H71" i="3" a="1"/>
  <c r="H71" i="3" s="1"/>
  <c r="H83" i="3" a="1"/>
  <c r="H83" i="3" s="1"/>
  <c r="H98" i="3" a="1"/>
  <c r="H98" i="3" s="1"/>
  <c r="H73" i="3" a="1"/>
  <c r="H73" i="3" s="1"/>
  <c r="H70" i="3" a="1"/>
  <c r="H70" i="3" s="1"/>
  <c r="H102" i="3" a="1"/>
  <c r="H102" i="3" s="1"/>
  <c r="H121" i="3" a="1"/>
  <c r="H121" i="3" s="1"/>
  <c r="H105" i="3" a="1"/>
  <c r="H105" i="3" s="1"/>
  <c r="H122" i="3" a="1"/>
  <c r="H122" i="3" s="1"/>
  <c r="H104" i="3" a="1"/>
  <c r="H104" i="3" s="1"/>
  <c r="H75" i="3" a="1"/>
  <c r="H75" i="3" s="1"/>
  <c r="H72" i="3" a="1"/>
  <c r="H72" i="3" s="1"/>
  <c r="H108" i="3" a="1"/>
  <c r="H108" i="3" s="1"/>
  <c r="AF192" i="3" a="1"/>
  <c r="AF192" i="3" s="1"/>
  <c r="H77" i="3" a="1"/>
  <c r="H77" i="3" s="1"/>
  <c r="H78" i="3" a="1"/>
  <c r="H78" i="3" s="1"/>
  <c r="H124" i="3" a="1"/>
  <c r="H124" i="3" s="1"/>
  <c r="H127" i="3" a="1"/>
  <c r="H127" i="3" s="1"/>
  <c r="H119" i="3" a="1"/>
  <c r="H119" i="3" s="1"/>
  <c r="H103" i="3" a="1"/>
  <c r="H103" i="3" s="1"/>
  <c r="H120" i="3" a="1"/>
  <c r="H120" i="3" s="1"/>
  <c r="H90" i="3" a="1"/>
  <c r="H90" i="3" s="1"/>
  <c r="H81" i="3" a="1"/>
  <c r="H81" i="3" s="1"/>
  <c r="H80" i="3" a="1"/>
  <c r="H80" i="3" s="1"/>
  <c r="AI183" i="3" a="1"/>
  <c r="AI183" i="3" s="1"/>
  <c r="AF172" i="3" a="1"/>
  <c r="AF172" i="3" s="1"/>
  <c r="H87" i="3" a="1"/>
  <c r="H87" i="3" s="1"/>
  <c r="H82" i="3" a="1"/>
  <c r="H82" i="3" s="1"/>
  <c r="AF75" i="3" a="1"/>
  <c r="AF75" i="3" s="1"/>
  <c r="AF73" i="3" a="1"/>
  <c r="AF73" i="3" s="1"/>
  <c r="AF101" i="3" a="1"/>
  <c r="AF101" i="3" s="1"/>
  <c r="AF128" i="3" a="1"/>
  <c r="AF128" i="3" s="1"/>
  <c r="AF123" i="3" a="1"/>
  <c r="AF123" i="3" s="1"/>
  <c r="AF113" i="3" a="1"/>
  <c r="AF113" i="3" s="1"/>
  <c r="AF76" i="3" a="1"/>
  <c r="AF76" i="3" s="1"/>
  <c r="AF100" i="3" a="1"/>
  <c r="AF100" i="3" s="1"/>
  <c r="AF118" i="3" a="1"/>
  <c r="AF118" i="3" s="1"/>
  <c r="AF98" i="3" a="1"/>
  <c r="AF98" i="3" s="1"/>
  <c r="AF95" i="3" a="1"/>
  <c r="AF95" i="3" s="1"/>
  <c r="AF97" i="3" a="1"/>
  <c r="AF97" i="3" s="1"/>
  <c r="AF71" i="3" a="1"/>
  <c r="AF71" i="3" s="1"/>
  <c r="AF78" i="3" a="1"/>
  <c r="AF78" i="3" s="1"/>
  <c r="AF102" i="3" a="1"/>
  <c r="AF102" i="3" s="1"/>
  <c r="AF126" i="3" a="1"/>
  <c r="AF126" i="3" s="1"/>
  <c r="AF79" i="3" a="1"/>
  <c r="AF79" i="3" s="1"/>
  <c r="AF111" i="3" a="1"/>
  <c r="AF111" i="3" s="1"/>
  <c r="AF80" i="3" a="1"/>
  <c r="AF80" i="3" s="1"/>
  <c r="AF104" i="3" a="1"/>
  <c r="AF104" i="3" s="1"/>
  <c r="AF94" i="3" a="1"/>
  <c r="AF94" i="3" s="1"/>
  <c r="AF122" i="3" a="1"/>
  <c r="AF122" i="3" s="1"/>
  <c r="AF121" i="3" a="1"/>
  <c r="AF121" i="3" s="1"/>
  <c r="AF77" i="3" a="1"/>
  <c r="AF77" i="3" s="1"/>
  <c r="AF82" i="3" a="1"/>
  <c r="AF82" i="3" s="1"/>
  <c r="AF106" i="3" a="1"/>
  <c r="AF106" i="3" s="1"/>
  <c r="AF115" i="3" a="1"/>
  <c r="AF115" i="3" s="1"/>
  <c r="AF93" i="3" a="1"/>
  <c r="AF93" i="3" s="1"/>
  <c r="AF84" i="3" a="1"/>
  <c r="AF84" i="3" s="1"/>
  <c r="AF108" i="3" a="1"/>
  <c r="AF108" i="3" s="1"/>
  <c r="AF107" i="3" a="1"/>
  <c r="AF107" i="3" s="1"/>
  <c r="AF86" i="3" a="1"/>
  <c r="AF86" i="3" s="1"/>
  <c r="AF110" i="3" a="1"/>
  <c r="AF110" i="3" s="1"/>
  <c r="AF89" i="3" a="1"/>
  <c r="AF89" i="3" s="1"/>
  <c r="AF119" i="3" a="1"/>
  <c r="AF119" i="3" s="1"/>
  <c r="AF83" i="3" a="1"/>
  <c r="AF83" i="3" s="1"/>
  <c r="AF88" i="3" a="1"/>
  <c r="AF88" i="3" s="1"/>
  <c r="AF112" i="3" a="1"/>
  <c r="AF112" i="3" s="1"/>
  <c r="AF124" i="3" a="1"/>
  <c r="AF124" i="3" s="1"/>
  <c r="AF74" i="3" a="1"/>
  <c r="AF74" i="3" s="1"/>
  <c r="AF105" i="3" a="1"/>
  <c r="AF105" i="3" s="1"/>
  <c r="AF81" i="3" a="1"/>
  <c r="AF81" i="3" s="1"/>
  <c r="AF90" i="3" a="1"/>
  <c r="AF90" i="3" s="1"/>
  <c r="AF114" i="3" a="1"/>
  <c r="AF114" i="3" s="1"/>
  <c r="AF103" i="3" a="1"/>
  <c r="AF103" i="3" s="1"/>
  <c r="AF70" i="3" a="1"/>
  <c r="AF70" i="3" s="1"/>
  <c r="AF125" i="3" a="1"/>
  <c r="AF125" i="3" s="1"/>
  <c r="AF85" i="3" a="1"/>
  <c r="AF85" i="3" s="1"/>
  <c r="AF99" i="3" a="1"/>
  <c r="AF99" i="3" s="1"/>
  <c r="AF129" i="3" a="1"/>
  <c r="AF129" i="3" s="1"/>
  <c r="AF92" i="3" a="1"/>
  <c r="AF92" i="3" s="1"/>
  <c r="AF116" i="3" a="1"/>
  <c r="AF116" i="3" s="1"/>
  <c r="AF91" i="3" a="1"/>
  <c r="AF91" i="3" s="1"/>
  <c r="AF117" i="3" a="1"/>
  <c r="AF117" i="3" s="1"/>
  <c r="AF127" i="3" a="1"/>
  <c r="AF127" i="3" s="1"/>
  <c r="AF72" i="3" a="1"/>
  <c r="AF72" i="3" s="1"/>
  <c r="AF96" i="3" a="1"/>
  <c r="AF96" i="3" s="1"/>
  <c r="AF120" i="3" a="1"/>
  <c r="AF120" i="3" s="1"/>
  <c r="AF109" i="3" a="1"/>
  <c r="AF109" i="3" s="1"/>
  <c r="AF87" i="3" a="1"/>
  <c r="AF87" i="3" s="1"/>
  <c r="H101" i="3" a="1"/>
  <c r="H101" i="3" s="1"/>
  <c r="H117" i="3" a="1"/>
  <c r="H117" i="3" s="1"/>
  <c r="H116" i="3" a="1"/>
  <c r="H116" i="3" s="1"/>
  <c r="H76" i="3" a="1"/>
  <c r="H76" i="3" s="1"/>
  <c r="H89" i="3" a="1"/>
  <c r="H89" i="3" s="1"/>
  <c r="H84" i="3" a="1"/>
  <c r="H84" i="3" s="1"/>
  <c r="AI167" i="3" a="1"/>
  <c r="AI167" i="3" s="1"/>
  <c r="AF164" i="3" a="1"/>
  <c r="AF164" i="3" s="1"/>
  <c r="H126" i="3" a="1"/>
  <c r="H126" i="3" s="1"/>
  <c r="H129" i="3" a="1"/>
  <c r="H129" i="3" s="1"/>
  <c r="H91" i="3" a="1"/>
  <c r="H91" i="3" s="1"/>
  <c r="AF186" i="3" a="1"/>
  <c r="AF186" i="3" s="1"/>
  <c r="BQ18" i="15"/>
  <c r="BQ15" i="15"/>
  <c r="AJ168" i="15" a="1"/>
  <c r="AJ168" i="15" s="1"/>
  <c r="AF70" i="15" a="1"/>
  <c r="AF70" i="15" s="1"/>
  <c r="AF104" i="15" a="1"/>
  <c r="AF104" i="15" s="1"/>
  <c r="AF128" i="15" a="1"/>
  <c r="AF128" i="15" s="1"/>
  <c r="AF107" i="15" a="1"/>
  <c r="AF107" i="15" s="1"/>
  <c r="AF72" i="15" a="1"/>
  <c r="AF72" i="15" s="1"/>
  <c r="AF106" i="15" a="1"/>
  <c r="AF106" i="15" s="1"/>
  <c r="AF86" i="15" a="1"/>
  <c r="AF86" i="15" s="1"/>
  <c r="AF85" i="15" a="1"/>
  <c r="AF85" i="15" s="1"/>
  <c r="AF109" i="15" a="1"/>
  <c r="AF109" i="15" s="1"/>
  <c r="AF100" i="15" a="1"/>
  <c r="AF100" i="15" s="1"/>
  <c r="AF74" i="15" a="1"/>
  <c r="AF74" i="15" s="1"/>
  <c r="AF108" i="15" a="1"/>
  <c r="AF108" i="15" s="1"/>
  <c r="AF88" i="15" a="1"/>
  <c r="AF88" i="15" s="1"/>
  <c r="AF87" i="15" a="1"/>
  <c r="AF87" i="15" s="1"/>
  <c r="AF111" i="15" a="1"/>
  <c r="AF111" i="15" s="1"/>
  <c r="AF76" i="15" a="1"/>
  <c r="AF76" i="15" s="1"/>
  <c r="AF110" i="15" a="1"/>
  <c r="AF110" i="15" s="1"/>
  <c r="AF90" i="15" a="1"/>
  <c r="AF90" i="15" s="1"/>
  <c r="AF89" i="15" a="1"/>
  <c r="AF89" i="15" s="1"/>
  <c r="AF113" i="15" a="1"/>
  <c r="AF113" i="15" s="1"/>
  <c r="AF78" i="15" a="1"/>
  <c r="AF78" i="15" s="1"/>
  <c r="AF112" i="15" a="1"/>
  <c r="AF112" i="15" s="1"/>
  <c r="AF80" i="15" a="1"/>
  <c r="AF80" i="15" s="1"/>
  <c r="AF91" i="15" a="1"/>
  <c r="AF91" i="15" s="1"/>
  <c r="AF115" i="15" a="1"/>
  <c r="AF115" i="15" s="1"/>
  <c r="AF127" i="15" a="1"/>
  <c r="AF127" i="15" s="1"/>
  <c r="AF84" i="15" a="1"/>
  <c r="AF84" i="15" s="1"/>
  <c r="AF114" i="15" a="1"/>
  <c r="AF114" i="15" s="1"/>
  <c r="AF82" i="15" a="1"/>
  <c r="AF82" i="15" s="1"/>
  <c r="AF93" i="15" a="1"/>
  <c r="AF93" i="15" s="1"/>
  <c r="AF117" i="15" a="1"/>
  <c r="AF117" i="15" s="1"/>
  <c r="AF92" i="15" a="1"/>
  <c r="AF92" i="15" s="1"/>
  <c r="AF116" i="15" a="1"/>
  <c r="AF116" i="15" s="1"/>
  <c r="AF71" i="15" a="1"/>
  <c r="AF71" i="15" s="1"/>
  <c r="AF95" i="15" a="1"/>
  <c r="AF95" i="15" s="1"/>
  <c r="AF119" i="15" a="1"/>
  <c r="AF119" i="15" s="1"/>
  <c r="AF103" i="15" a="1"/>
  <c r="AF103" i="15" s="1"/>
  <c r="AF94" i="15" a="1"/>
  <c r="AF94" i="15" s="1"/>
  <c r="AF118" i="15" a="1"/>
  <c r="AF118" i="15" s="1"/>
  <c r="AF73" i="15" a="1"/>
  <c r="AF73" i="15" s="1"/>
  <c r="AF97" i="15" a="1"/>
  <c r="AF97" i="15" s="1"/>
  <c r="AF121" i="15" a="1"/>
  <c r="AF121" i="15" s="1"/>
  <c r="AF96" i="15" a="1"/>
  <c r="AF96" i="15" s="1"/>
  <c r="AF120" i="15" a="1"/>
  <c r="AF120" i="15" s="1"/>
  <c r="AF75" i="15" a="1"/>
  <c r="AF75" i="15" s="1"/>
  <c r="AF99" i="15" a="1"/>
  <c r="AF99" i="15" s="1"/>
  <c r="AF123" i="15" a="1"/>
  <c r="AF123" i="15" s="1"/>
  <c r="AF124" i="15" a="1"/>
  <c r="AF124" i="15" s="1"/>
  <c r="AF98" i="15" a="1"/>
  <c r="AF98" i="15" s="1"/>
  <c r="AF122" i="15" a="1"/>
  <c r="AF122" i="15" s="1"/>
  <c r="AF77" i="15" a="1"/>
  <c r="AF77" i="15" s="1"/>
  <c r="AF101" i="15" a="1"/>
  <c r="AF101" i="15" s="1"/>
  <c r="AF125" i="15" a="1"/>
  <c r="AF125" i="15" s="1"/>
  <c r="AF79" i="15" a="1"/>
  <c r="AF79" i="15" s="1"/>
  <c r="AF102" i="15" a="1"/>
  <c r="AF102" i="15" s="1"/>
  <c r="AF126" i="15" a="1"/>
  <c r="AF126" i="15" s="1"/>
  <c r="AF81" i="15" a="1"/>
  <c r="AF81" i="15" s="1"/>
  <c r="AF105" i="15" a="1"/>
  <c r="AF105" i="15" s="1"/>
  <c r="AF129" i="15" a="1"/>
  <c r="AF129" i="15" s="1"/>
  <c r="AF83" i="15" a="1"/>
  <c r="AF83" i="15" s="1"/>
  <c r="AG164" i="15" a="1"/>
  <c r="AG164" i="15" s="1"/>
  <c r="AG154" i="15" a="1"/>
  <c r="AG154" i="15" s="1"/>
  <c r="AG150" i="15" a="1"/>
  <c r="AG150" i="15" s="1"/>
  <c r="AE141" i="15" a="1"/>
  <c r="AE141" i="15" s="1"/>
  <c r="BQ38" i="15"/>
  <c r="AJ189" i="15" a="1"/>
  <c r="AJ189" i="15" s="1"/>
  <c r="AG161" i="15" a="1"/>
  <c r="AG161" i="15" s="1"/>
  <c r="BQ155" i="15"/>
  <c r="AI183" i="15" a="1"/>
  <c r="AI183" i="15" s="1"/>
  <c r="BS38" i="15"/>
  <c r="AH82" i="15" a="1"/>
  <c r="AH82" i="15" s="1"/>
  <c r="AH106" i="15" a="1"/>
  <c r="AH106" i="15" s="1"/>
  <c r="AH83" i="15" a="1"/>
  <c r="AH83" i="15" s="1"/>
  <c r="AH84" i="15" a="1"/>
  <c r="AH84" i="15" s="1"/>
  <c r="AH108" i="15" a="1"/>
  <c r="AH108" i="15" s="1"/>
  <c r="AH85" i="15" a="1"/>
  <c r="AH85" i="15" s="1"/>
  <c r="AH109" i="15" a="1"/>
  <c r="AH109" i="15" s="1"/>
  <c r="AH86" i="15" a="1"/>
  <c r="AH86" i="15" s="1"/>
  <c r="AH110" i="15" a="1"/>
  <c r="AH110" i="15" s="1"/>
  <c r="AH87" i="15" a="1"/>
  <c r="AH87" i="15" s="1"/>
  <c r="AH111" i="15" a="1"/>
  <c r="AH111" i="15" s="1"/>
  <c r="AH88" i="15" a="1"/>
  <c r="AH88" i="15" s="1"/>
  <c r="AH112" i="15" a="1"/>
  <c r="AH112" i="15" s="1"/>
  <c r="AH89" i="15" a="1"/>
  <c r="AH89" i="15" s="1"/>
  <c r="AH113" i="15" a="1"/>
  <c r="AH113" i="15" s="1"/>
  <c r="AH90" i="15" a="1"/>
  <c r="AH90" i="15" s="1"/>
  <c r="AH114" i="15" a="1"/>
  <c r="AH114" i="15" s="1"/>
  <c r="AH91" i="15" a="1"/>
  <c r="AH91" i="15" s="1"/>
  <c r="AH115" i="15" a="1"/>
  <c r="AH115" i="15" s="1"/>
  <c r="AH102" i="15" a="1"/>
  <c r="AH102" i="15" s="1"/>
  <c r="AH92" i="15" a="1"/>
  <c r="AH92" i="15" s="1"/>
  <c r="AH116" i="15" a="1"/>
  <c r="AH116" i="15" s="1"/>
  <c r="AH93" i="15" a="1"/>
  <c r="AH93" i="15" s="1"/>
  <c r="AH117" i="15" a="1"/>
  <c r="AH117" i="15" s="1"/>
  <c r="AH103" i="15" a="1"/>
  <c r="AH103" i="15" s="1"/>
  <c r="AH70" i="15" a="1"/>
  <c r="AH70" i="15" s="1"/>
  <c r="AH94" i="15" a="1"/>
  <c r="AH94" i="15" s="1"/>
  <c r="AH118" i="15" a="1"/>
  <c r="AH118" i="15" s="1"/>
  <c r="AH71" i="15" a="1"/>
  <c r="AH71" i="15" s="1"/>
  <c r="AH95" i="15" a="1"/>
  <c r="AH95" i="15" s="1"/>
  <c r="AH119" i="15" a="1"/>
  <c r="AH119" i="15" s="1"/>
  <c r="AH72" i="15" a="1"/>
  <c r="AH72" i="15" s="1"/>
  <c r="AH96" i="15" a="1"/>
  <c r="AH96" i="15" s="1"/>
  <c r="AH120" i="15" a="1"/>
  <c r="AH120" i="15" s="1"/>
  <c r="AH73" i="15" a="1"/>
  <c r="AH73" i="15" s="1"/>
  <c r="AH97" i="15" a="1"/>
  <c r="AH97" i="15" s="1"/>
  <c r="AH121" i="15" a="1"/>
  <c r="AH121" i="15" s="1"/>
  <c r="AH74" i="15" a="1"/>
  <c r="AH74" i="15" s="1"/>
  <c r="AH98" i="15" a="1"/>
  <c r="AH98" i="15" s="1"/>
  <c r="AH122" i="15" a="1"/>
  <c r="AH122" i="15" s="1"/>
  <c r="AH75" i="15" a="1"/>
  <c r="AH75" i="15" s="1"/>
  <c r="AH99" i="15" a="1"/>
  <c r="AH99" i="15" s="1"/>
  <c r="AH123" i="15" a="1"/>
  <c r="AH123" i="15" s="1"/>
  <c r="AH126" i="15" a="1"/>
  <c r="AH126" i="15" s="1"/>
  <c r="AH79" i="15" a="1"/>
  <c r="AH79" i="15" s="1"/>
  <c r="AH76" i="15" a="1"/>
  <c r="AH76" i="15" s="1"/>
  <c r="AH100" i="15" a="1"/>
  <c r="AH100" i="15" s="1"/>
  <c r="AH124" i="15" a="1"/>
  <c r="AH124" i="15" s="1"/>
  <c r="AH77" i="15" a="1"/>
  <c r="AH77" i="15" s="1"/>
  <c r="AH101" i="15" a="1"/>
  <c r="AH101" i="15" s="1"/>
  <c r="AH125" i="15" a="1"/>
  <c r="AH125" i="15" s="1"/>
  <c r="AH78" i="15" a="1"/>
  <c r="AH78" i="15" s="1"/>
  <c r="AH127" i="15" a="1"/>
  <c r="AH127" i="15" s="1"/>
  <c r="AH80" i="15" a="1"/>
  <c r="AH80" i="15" s="1"/>
  <c r="AH104" i="15" a="1"/>
  <c r="AH104" i="15" s="1"/>
  <c r="AH128" i="15" a="1"/>
  <c r="AH128" i="15" s="1"/>
  <c r="AH81" i="15" a="1"/>
  <c r="AH81" i="15" s="1"/>
  <c r="AH105" i="15" a="1"/>
  <c r="AH105" i="15" s="1"/>
  <c r="AH129" i="15" a="1"/>
  <c r="AH129" i="15" s="1"/>
  <c r="AH107" i="15" a="1"/>
  <c r="AH107" i="15" s="1"/>
  <c r="AJ159" i="15" a="1"/>
  <c r="AJ159" i="15" s="1"/>
  <c r="BT38" i="15"/>
  <c r="AE143" i="15" a="1"/>
  <c r="AE143" i="15" s="1"/>
  <c r="BU38" i="15"/>
  <c r="AJ89" i="15" a="1"/>
  <c r="AJ89" i="15" s="1"/>
  <c r="AJ113" i="15" a="1"/>
  <c r="AJ113" i="15" s="1"/>
  <c r="AJ82" i="15" a="1"/>
  <c r="AJ82" i="15" s="1"/>
  <c r="AJ106" i="15" a="1"/>
  <c r="AJ106" i="15" s="1"/>
  <c r="AJ91" i="15" a="1"/>
  <c r="AJ91" i="15" s="1"/>
  <c r="AJ115" i="15" a="1"/>
  <c r="AJ115" i="15" s="1"/>
  <c r="AJ84" i="15" a="1"/>
  <c r="AJ84" i="15" s="1"/>
  <c r="AJ108" i="15" a="1"/>
  <c r="AJ108" i="15" s="1"/>
  <c r="AJ93" i="15" a="1"/>
  <c r="AJ93" i="15" s="1"/>
  <c r="AJ117" i="15" a="1"/>
  <c r="AJ117" i="15" s="1"/>
  <c r="AJ86" i="15" a="1"/>
  <c r="AJ86" i="15" s="1"/>
  <c r="AJ110" i="15" a="1"/>
  <c r="AJ110" i="15" s="1"/>
  <c r="AJ95" i="15" a="1"/>
  <c r="AJ95" i="15" s="1"/>
  <c r="AJ119" i="15" a="1"/>
  <c r="AJ119" i="15" s="1"/>
  <c r="AJ88" i="15" a="1"/>
  <c r="AJ88" i="15" s="1"/>
  <c r="AJ112" i="15" a="1"/>
  <c r="AJ112" i="15" s="1"/>
  <c r="AJ77" i="15" a="1"/>
  <c r="AJ77" i="15" s="1"/>
  <c r="AJ97" i="15" a="1"/>
  <c r="AJ97" i="15" s="1"/>
  <c r="AJ121" i="15" a="1"/>
  <c r="AJ121" i="15" s="1"/>
  <c r="AJ90" i="15" a="1"/>
  <c r="AJ90" i="15" s="1"/>
  <c r="AJ114" i="15" a="1"/>
  <c r="AJ114" i="15" s="1"/>
  <c r="AJ102" i="15" a="1"/>
  <c r="AJ102" i="15" s="1"/>
  <c r="AJ99" i="15" a="1"/>
  <c r="AJ99" i="15" s="1"/>
  <c r="AJ123" i="15" a="1"/>
  <c r="AJ123" i="15" s="1"/>
  <c r="AJ92" i="15" a="1"/>
  <c r="AJ92" i="15" s="1"/>
  <c r="AJ116" i="15" a="1"/>
  <c r="AJ116" i="15" s="1"/>
  <c r="AJ126" i="15" a="1"/>
  <c r="AJ126" i="15" s="1"/>
  <c r="AJ73" i="15" a="1"/>
  <c r="AJ73" i="15" s="1"/>
  <c r="AJ101" i="15" a="1"/>
  <c r="AJ101" i="15" s="1"/>
  <c r="AJ125" i="15" a="1"/>
  <c r="AJ125" i="15" s="1"/>
  <c r="AJ70" i="15" a="1"/>
  <c r="AJ70" i="15" s="1"/>
  <c r="AJ94" i="15" a="1"/>
  <c r="AJ94" i="15" s="1"/>
  <c r="AJ118" i="15" a="1"/>
  <c r="AJ118" i="15" s="1"/>
  <c r="AJ85" i="15" a="1"/>
  <c r="AJ85" i="15" s="1"/>
  <c r="AJ79" i="15" a="1"/>
  <c r="AJ79" i="15" s="1"/>
  <c r="AJ103" i="15" a="1"/>
  <c r="AJ103" i="15" s="1"/>
  <c r="AJ127" i="15" a="1"/>
  <c r="AJ127" i="15" s="1"/>
  <c r="AJ72" i="15" a="1"/>
  <c r="AJ72" i="15" s="1"/>
  <c r="AJ96" i="15" a="1"/>
  <c r="AJ96" i="15" s="1"/>
  <c r="AJ120" i="15" a="1"/>
  <c r="AJ120" i="15" s="1"/>
  <c r="AJ109" i="15" a="1"/>
  <c r="AJ109" i="15" s="1"/>
  <c r="AJ78" i="15" a="1"/>
  <c r="AJ78" i="15" s="1"/>
  <c r="AJ81" i="15" a="1"/>
  <c r="AJ81" i="15" s="1"/>
  <c r="AJ105" i="15" a="1"/>
  <c r="AJ105" i="15" s="1"/>
  <c r="AJ129" i="15" a="1"/>
  <c r="AJ129" i="15" s="1"/>
  <c r="AJ74" i="15" a="1"/>
  <c r="AJ74" i="15" s="1"/>
  <c r="AJ98" i="15" a="1"/>
  <c r="AJ98" i="15" s="1"/>
  <c r="AJ122" i="15" a="1"/>
  <c r="AJ122" i="15" s="1"/>
  <c r="AJ83" i="15" a="1"/>
  <c r="AJ83" i="15" s="1"/>
  <c r="AJ107" i="15" a="1"/>
  <c r="AJ107" i="15" s="1"/>
  <c r="AJ71" i="15" a="1"/>
  <c r="AJ71" i="15" s="1"/>
  <c r="AJ76" i="15" a="1"/>
  <c r="AJ76" i="15" s="1"/>
  <c r="AJ100" i="15" a="1"/>
  <c r="AJ100" i="15" s="1"/>
  <c r="AJ124" i="15" a="1"/>
  <c r="AJ124" i="15" s="1"/>
  <c r="AJ87" i="15" a="1"/>
  <c r="AJ87" i="15" s="1"/>
  <c r="AJ111" i="15" a="1"/>
  <c r="AJ111" i="15" s="1"/>
  <c r="AJ75" i="15" a="1"/>
  <c r="AJ75" i="15" s="1"/>
  <c r="AJ80" i="15" a="1"/>
  <c r="AJ80" i="15" s="1"/>
  <c r="AJ104" i="15" a="1"/>
  <c r="AJ104" i="15" s="1"/>
  <c r="AJ128" i="15" a="1"/>
  <c r="AJ128" i="15" s="1"/>
  <c r="AJ192" i="15" a="1"/>
  <c r="AJ192" i="15" s="1"/>
  <c r="BV38" i="15"/>
  <c r="AJ186" i="15" a="1"/>
  <c r="AJ186" i="15" s="1"/>
  <c r="AI180" i="15" a="1"/>
  <c r="AI180" i="15" s="1"/>
  <c r="AJ170" i="18" a="1"/>
  <c r="AJ170" i="18" s="1"/>
  <c r="K148" i="18" a="1"/>
  <c r="K148" i="18" s="1"/>
  <c r="AI192" i="18" a="1"/>
  <c r="AI192" i="18" s="1"/>
  <c r="K188" i="18" a="1"/>
  <c r="K188" i="18" s="1"/>
  <c r="BS82" i="18"/>
  <c r="BR82" i="18"/>
  <c r="AJ146" i="18" a="1"/>
  <c r="AJ146" i="18" s="1"/>
  <c r="BO82" i="18"/>
  <c r="BN82" i="18"/>
  <c r="BK82" i="18"/>
  <c r="BU82" i="18"/>
  <c r="BQ82" i="18"/>
  <c r="K143" i="18" a="1"/>
  <c r="K143" i="18" s="1"/>
  <c r="BT82" i="18"/>
  <c r="K179" i="18" a="1"/>
  <c r="K179" i="18" s="1"/>
  <c r="BL82" i="18"/>
  <c r="K184" i="18" a="1"/>
  <c r="K184" i="18" s="1"/>
  <c r="AI139" i="18" a="1"/>
  <c r="AI139" i="18" s="1"/>
  <c r="AJ173" i="18" a="1"/>
  <c r="AJ173" i="18" s="1"/>
  <c r="AJ194" i="18" a="1"/>
  <c r="AJ194" i="18" s="1"/>
  <c r="AH175" i="18" a="1"/>
  <c r="AH175" i="18" s="1"/>
  <c r="AJ137" i="18" a="1"/>
  <c r="AJ137" i="18" s="1"/>
  <c r="K156" i="18" a="1"/>
  <c r="K156" i="18" s="1"/>
  <c r="K181" i="18" a="1"/>
  <c r="K181" i="18" s="1"/>
  <c r="K185" i="18" a="1"/>
  <c r="K185" i="18" s="1"/>
  <c r="AJ139" i="18" a="1"/>
  <c r="AJ139" i="18" s="1"/>
  <c r="AF174" i="18" a="1"/>
  <c r="AF174" i="18" s="1"/>
  <c r="AJ195" i="18" a="1"/>
  <c r="AJ195" i="18" s="1"/>
  <c r="AI175" i="18" a="1"/>
  <c r="AI175" i="18" s="1"/>
  <c r="AJ177" i="18" a="1"/>
  <c r="AJ177" i="18" s="1"/>
  <c r="AJ192" i="18" a="1"/>
  <c r="AJ192" i="18" s="1"/>
  <c r="AJ147" i="18" a="1"/>
  <c r="AJ147" i="18" s="1"/>
  <c r="K149" i="18" a="1"/>
  <c r="K149" i="18" s="1"/>
  <c r="K191" i="18" a="1"/>
  <c r="K191" i="18" s="1"/>
  <c r="K158" i="18" a="1"/>
  <c r="K158" i="18" s="1"/>
  <c r="K182" i="18" a="1"/>
  <c r="K182" i="18" s="1"/>
  <c r="K190" i="18" a="1"/>
  <c r="K190" i="18" s="1"/>
  <c r="AJ154" i="18" a="1"/>
  <c r="AJ154" i="18" s="1"/>
  <c r="AJ174" i="18" a="1"/>
  <c r="AJ174" i="18" s="1"/>
  <c r="AF196" i="18" a="1"/>
  <c r="AF196" i="18" s="1"/>
  <c r="AJ175" i="18" a="1"/>
  <c r="AJ175" i="18" s="1"/>
  <c r="AF189" i="18" a="1"/>
  <c r="AF189" i="18" s="1"/>
  <c r="AJ159" i="18" a="1"/>
  <c r="AJ159" i="18" s="1"/>
  <c r="AJ150" i="18" a="1"/>
  <c r="AJ150" i="18" s="1"/>
  <c r="K150" i="18" a="1"/>
  <c r="K150" i="18" s="1"/>
  <c r="K195" i="18" a="1"/>
  <c r="K195" i="18" s="1"/>
  <c r="BS16" i="18"/>
  <c r="AF71" i="18" a="1"/>
  <c r="AF71" i="18" s="1"/>
  <c r="AF95" i="18" a="1"/>
  <c r="AF95" i="18" s="1"/>
  <c r="AF119" i="18" a="1"/>
  <c r="AF119" i="18" s="1"/>
  <c r="AF90" i="18" a="1"/>
  <c r="AF90" i="18" s="1"/>
  <c r="AF114" i="18" a="1"/>
  <c r="AF114" i="18" s="1"/>
  <c r="AF73" i="18" a="1"/>
  <c r="AF73" i="18" s="1"/>
  <c r="AF97" i="18" a="1"/>
  <c r="AF97" i="18" s="1"/>
  <c r="AF121" i="18" a="1"/>
  <c r="AF121" i="18" s="1"/>
  <c r="AF92" i="18" a="1"/>
  <c r="AF92" i="18" s="1"/>
  <c r="AF116" i="18" a="1"/>
  <c r="AF116" i="18" s="1"/>
  <c r="AF129" i="18" a="1"/>
  <c r="AF129" i="18" s="1"/>
  <c r="AF88" i="18" a="1"/>
  <c r="AF88" i="18" s="1"/>
  <c r="AF75" i="18" a="1"/>
  <c r="AF75" i="18" s="1"/>
  <c r="AF99" i="18" a="1"/>
  <c r="AF99" i="18" s="1"/>
  <c r="AF123" i="18" a="1"/>
  <c r="AF123" i="18" s="1"/>
  <c r="AF70" i="18" a="1"/>
  <c r="AF70" i="18" s="1"/>
  <c r="AF94" i="18" a="1"/>
  <c r="AF94" i="18" s="1"/>
  <c r="AF118" i="18" a="1"/>
  <c r="AF118" i="18" s="1"/>
  <c r="AF91" i="18" a="1"/>
  <c r="AF91" i="18" s="1"/>
  <c r="AF117" i="18" a="1"/>
  <c r="AF117" i="18" s="1"/>
  <c r="AF77" i="18" a="1"/>
  <c r="AF77" i="18" s="1"/>
  <c r="AF101" i="18" a="1"/>
  <c r="AF101" i="18" s="1"/>
  <c r="AF125" i="18" a="1"/>
  <c r="AF125" i="18" s="1"/>
  <c r="AF72" i="18" a="1"/>
  <c r="AF72" i="18" s="1"/>
  <c r="AF96" i="18" a="1"/>
  <c r="AF96" i="18" s="1"/>
  <c r="AF120" i="18" a="1"/>
  <c r="AF120" i="18" s="1"/>
  <c r="AF79" i="18" a="1"/>
  <c r="AF79" i="18" s="1"/>
  <c r="AF103" i="18" a="1"/>
  <c r="AF103" i="18" s="1"/>
  <c r="AF127" i="18" a="1"/>
  <c r="AF127" i="18" s="1"/>
  <c r="AF74" i="18" a="1"/>
  <c r="AF74" i="18" s="1"/>
  <c r="AF98" i="18" a="1"/>
  <c r="AF98" i="18" s="1"/>
  <c r="AF122" i="18" a="1"/>
  <c r="AF122" i="18" s="1"/>
  <c r="AF81" i="18" a="1"/>
  <c r="AF81" i="18" s="1"/>
  <c r="AF105" i="18" a="1"/>
  <c r="AF105" i="18" s="1"/>
  <c r="AF76" i="18" a="1"/>
  <c r="AF76" i="18" s="1"/>
  <c r="AF100" i="18" a="1"/>
  <c r="AF100" i="18" s="1"/>
  <c r="AF124" i="18" a="1"/>
  <c r="AF124" i="18" s="1"/>
  <c r="AF83" i="18" a="1"/>
  <c r="AF83" i="18" s="1"/>
  <c r="AF107" i="18" a="1"/>
  <c r="AF107" i="18" s="1"/>
  <c r="AF78" i="18" a="1"/>
  <c r="AF78" i="18" s="1"/>
  <c r="AF102" i="18" a="1"/>
  <c r="AF102" i="18" s="1"/>
  <c r="AF126" i="18" a="1"/>
  <c r="AF126" i="18" s="1"/>
  <c r="AF110" i="18" a="1"/>
  <c r="AF110" i="18" s="1"/>
  <c r="AF85" i="18" a="1"/>
  <c r="AF85" i="18" s="1"/>
  <c r="AF109" i="18" a="1"/>
  <c r="AF109" i="18" s="1"/>
  <c r="AF80" i="18" a="1"/>
  <c r="AF80" i="18" s="1"/>
  <c r="AF104" i="18" a="1"/>
  <c r="AF104" i="18" s="1"/>
  <c r="AF128" i="18" a="1"/>
  <c r="AF128" i="18" s="1"/>
  <c r="AF86" i="18" a="1"/>
  <c r="AF86" i="18" s="1"/>
  <c r="AF93" i="18" a="1"/>
  <c r="AF93" i="18" s="1"/>
  <c r="AF87" i="18" a="1"/>
  <c r="AF87" i="18" s="1"/>
  <c r="AF82" i="18" a="1"/>
  <c r="AF82" i="18" s="1"/>
  <c r="AF106" i="18" a="1"/>
  <c r="AF106" i="18" s="1"/>
  <c r="AF112" i="18" a="1"/>
  <c r="AF112" i="18" s="1"/>
  <c r="AF89" i="18" a="1"/>
  <c r="AF89" i="18" s="1"/>
  <c r="AF113" i="18" a="1"/>
  <c r="AF113" i="18" s="1"/>
  <c r="AF84" i="18" a="1"/>
  <c r="AF84" i="18" s="1"/>
  <c r="AF108" i="18" a="1"/>
  <c r="AF108" i="18" s="1"/>
  <c r="AF115" i="18" a="1"/>
  <c r="AF115" i="18" s="1"/>
  <c r="AI92" i="18" a="1"/>
  <c r="AI92" i="18" s="1"/>
  <c r="AI116" i="18" a="1"/>
  <c r="AI116" i="18" s="1"/>
  <c r="AI81" i="18" a="1"/>
  <c r="AI81" i="18" s="1"/>
  <c r="AI105" i="18" a="1"/>
  <c r="AI105" i="18" s="1"/>
  <c r="AI94" i="18" a="1"/>
  <c r="AI94" i="18" s="1"/>
  <c r="AI118" i="18" a="1"/>
  <c r="AI118" i="18" s="1"/>
  <c r="AI83" i="18" a="1"/>
  <c r="AI83" i="18" s="1"/>
  <c r="AI107" i="18" a="1"/>
  <c r="AI107" i="18" s="1"/>
  <c r="AI129" i="18" a="1"/>
  <c r="AI129" i="18" s="1"/>
  <c r="AI112" i="18" a="1"/>
  <c r="AI112" i="18" s="1"/>
  <c r="AI70" i="18" a="1"/>
  <c r="AI70" i="18" s="1"/>
  <c r="AI96" i="18" a="1"/>
  <c r="AI96" i="18" s="1"/>
  <c r="AI120" i="18" a="1"/>
  <c r="AI120" i="18" s="1"/>
  <c r="AI85" i="18" a="1"/>
  <c r="AI85" i="18" s="1"/>
  <c r="AI109" i="18" a="1"/>
  <c r="AI109" i="18" s="1"/>
  <c r="AI88" i="18" a="1"/>
  <c r="AI88" i="18" s="1"/>
  <c r="AI72" i="18" a="1"/>
  <c r="AI72" i="18" s="1"/>
  <c r="AI98" i="18" a="1"/>
  <c r="AI98" i="18" s="1"/>
  <c r="AI122" i="18" a="1"/>
  <c r="AI122" i="18" s="1"/>
  <c r="AI87" i="18" a="1"/>
  <c r="AI87" i="18" s="1"/>
  <c r="AI111" i="18" a="1"/>
  <c r="AI111" i="18" s="1"/>
  <c r="AI77" i="18" a="1"/>
  <c r="AI77" i="18" s="1"/>
  <c r="AI74" i="18" a="1"/>
  <c r="AI74" i="18" s="1"/>
  <c r="AI100" i="18" a="1"/>
  <c r="AI100" i="18" s="1"/>
  <c r="AI124" i="18" a="1"/>
  <c r="AI124" i="18" s="1"/>
  <c r="AI89" i="18" a="1"/>
  <c r="AI89" i="18" s="1"/>
  <c r="AI113" i="18" a="1"/>
  <c r="AI113" i="18" s="1"/>
  <c r="AI114" i="18" a="1"/>
  <c r="AI114" i="18" s="1"/>
  <c r="AI79" i="18" a="1"/>
  <c r="AI79" i="18" s="1"/>
  <c r="AI76" i="18" a="1"/>
  <c r="AI76" i="18" s="1"/>
  <c r="AI102" i="18" a="1"/>
  <c r="AI102" i="18" s="1"/>
  <c r="AI126" i="18" a="1"/>
  <c r="AI126" i="18" s="1"/>
  <c r="AI91" i="18" a="1"/>
  <c r="AI91" i="18" s="1"/>
  <c r="AI115" i="18" a="1"/>
  <c r="AI115" i="18" s="1"/>
  <c r="AI125" i="18" a="1"/>
  <c r="AI125" i="18" s="1"/>
  <c r="AI78" i="18" a="1"/>
  <c r="AI78" i="18" s="1"/>
  <c r="AI104" i="18" a="1"/>
  <c r="AI104" i="18" s="1"/>
  <c r="AI93" i="18" a="1"/>
  <c r="AI93" i="18" s="1"/>
  <c r="AI117" i="18" a="1"/>
  <c r="AI117" i="18" s="1"/>
  <c r="AI80" i="18" a="1"/>
  <c r="AI80" i="18" s="1"/>
  <c r="AI106" i="18" a="1"/>
  <c r="AI106" i="18" s="1"/>
  <c r="AI71" i="18" a="1"/>
  <c r="AI71" i="18" s="1"/>
  <c r="AI95" i="18" a="1"/>
  <c r="AI95" i="18" s="1"/>
  <c r="AI119" i="18" a="1"/>
  <c r="AI119" i="18" s="1"/>
  <c r="AI127" i="18" a="1"/>
  <c r="AI127" i="18" s="1"/>
  <c r="AI82" i="18" a="1"/>
  <c r="AI82" i="18" s="1"/>
  <c r="AI108" i="18" a="1"/>
  <c r="AI108" i="18" s="1"/>
  <c r="AI73" i="18" a="1"/>
  <c r="AI73" i="18" s="1"/>
  <c r="AI97" i="18" a="1"/>
  <c r="AI97" i="18" s="1"/>
  <c r="AI121" i="18" a="1"/>
  <c r="AI121" i="18" s="1"/>
  <c r="AI84" i="18" a="1"/>
  <c r="AI84" i="18" s="1"/>
  <c r="AI101" i="18" a="1"/>
  <c r="AI101" i="18" s="1"/>
  <c r="AI90" i="18" a="1"/>
  <c r="AI90" i="18" s="1"/>
  <c r="AI128" i="18" a="1"/>
  <c r="AI128" i="18" s="1"/>
  <c r="AI86" i="18" a="1"/>
  <c r="AI86" i="18" s="1"/>
  <c r="AI110" i="18" a="1"/>
  <c r="AI110" i="18" s="1"/>
  <c r="AI75" i="18" a="1"/>
  <c r="AI75" i="18" s="1"/>
  <c r="AI99" i="18" a="1"/>
  <c r="AI99" i="18" s="1"/>
  <c r="AI123" i="18" a="1"/>
  <c r="AI123" i="18" s="1"/>
  <c r="AI103" i="18" a="1"/>
  <c r="AI103" i="18" s="1"/>
  <c r="K159" i="18" a="1"/>
  <c r="K159" i="18" s="1"/>
  <c r="K183" i="18" a="1"/>
  <c r="K183" i="18" s="1"/>
  <c r="K193" i="18" a="1"/>
  <c r="K193" i="18" s="1"/>
  <c r="AF157" i="18" a="1"/>
  <c r="AF157" i="18" s="1"/>
  <c r="AJ176" i="18" a="1"/>
  <c r="AJ176" i="18" s="1"/>
  <c r="AJ196" i="18" a="1"/>
  <c r="AJ196" i="18" s="1"/>
  <c r="AJ182" i="18" a="1"/>
  <c r="AJ182" i="18" s="1"/>
  <c r="AJ189" i="18" a="1"/>
  <c r="AJ189" i="18" s="1"/>
  <c r="AG168" i="18" a="1"/>
  <c r="AG168" i="18" s="1"/>
  <c r="AJ141" i="18" a="1"/>
  <c r="AJ141" i="18" s="1"/>
  <c r="K151" i="18" a="1"/>
  <c r="K151" i="18" s="1"/>
  <c r="AJ140" i="18" a="1"/>
  <c r="AJ140" i="18" s="1"/>
  <c r="BS38" i="18"/>
  <c r="K160" i="18" a="1"/>
  <c r="K160" i="18" s="1"/>
  <c r="K186" i="18" a="1"/>
  <c r="K186" i="18" s="1"/>
  <c r="K196" i="18" a="1"/>
  <c r="K196" i="18" s="1"/>
  <c r="AJ157" i="18" a="1"/>
  <c r="AJ157" i="18" s="1"/>
  <c r="AG180" i="18" a="1"/>
  <c r="AG180" i="18" s="1"/>
  <c r="AJ152" i="18" a="1"/>
  <c r="AJ152" i="18" s="1"/>
  <c r="AF155" i="18" a="1"/>
  <c r="AF155" i="18" s="1"/>
  <c r="AJ160" i="18" a="1"/>
  <c r="AJ160" i="18" s="1"/>
  <c r="AI168" i="18" a="1"/>
  <c r="AI168" i="18" s="1"/>
  <c r="K137" i="18" a="1"/>
  <c r="K137" i="18" s="1"/>
  <c r="K157" i="18" a="1"/>
  <c r="K157" i="18" s="1"/>
  <c r="AJ149" i="18" a="1"/>
  <c r="AJ149" i="18" s="1"/>
  <c r="BT157" i="18"/>
  <c r="K163" i="18" a="1"/>
  <c r="K163" i="18" s="1"/>
  <c r="K189" i="18" a="1"/>
  <c r="K189" i="18" s="1"/>
  <c r="K146" i="18" a="1"/>
  <c r="K146" i="18" s="1"/>
  <c r="AJ165" i="18" a="1"/>
  <c r="AJ165" i="18" s="1"/>
  <c r="AI180" i="18" a="1"/>
  <c r="AI180" i="18" s="1"/>
  <c r="AJ161" i="18" a="1"/>
  <c r="AJ161" i="18" s="1"/>
  <c r="AJ155" i="18" a="1"/>
  <c r="AJ155" i="18" s="1"/>
  <c r="AG156" i="18" a="1"/>
  <c r="AG156" i="18" s="1"/>
  <c r="AJ168" i="18" a="1"/>
  <c r="AJ168" i="18" s="1"/>
  <c r="K138" i="18" a="1"/>
  <c r="K138" i="18" s="1"/>
  <c r="K171" i="18" a="1"/>
  <c r="K171" i="18" s="1"/>
  <c r="AJ191" i="18" a="1"/>
  <c r="AJ191" i="18" s="1"/>
  <c r="BR38" i="18"/>
  <c r="AG83" i="18" a="1"/>
  <c r="AG83" i="18" s="1"/>
  <c r="AG107" i="18" a="1"/>
  <c r="AG107" i="18" s="1"/>
  <c r="AG78" i="18" a="1"/>
  <c r="AG78" i="18" s="1"/>
  <c r="AG102" i="18" a="1"/>
  <c r="AG102" i="18" s="1"/>
  <c r="AG126" i="18" a="1"/>
  <c r="AG126" i="18" s="1"/>
  <c r="AG124" i="18" a="1"/>
  <c r="AG124" i="18" s="1"/>
  <c r="AG85" i="18" a="1"/>
  <c r="AG85" i="18" s="1"/>
  <c r="AG109" i="18" a="1"/>
  <c r="AG109" i="18" s="1"/>
  <c r="AG80" i="18" a="1"/>
  <c r="AG80" i="18" s="1"/>
  <c r="AG104" i="18" a="1"/>
  <c r="AG104" i="18" s="1"/>
  <c r="AG79" i="18" a="1"/>
  <c r="AG79" i="18" s="1"/>
  <c r="AG128" i="18" a="1"/>
  <c r="AG128" i="18" s="1"/>
  <c r="AG87" i="18" a="1"/>
  <c r="AG87" i="18" s="1"/>
  <c r="AG111" i="18" a="1"/>
  <c r="AG111" i="18" s="1"/>
  <c r="AG82" i="18" a="1"/>
  <c r="AG82" i="18" s="1"/>
  <c r="AG106" i="18" a="1"/>
  <c r="AG106" i="18" s="1"/>
  <c r="AG122" i="18" a="1"/>
  <c r="AG122" i="18" s="1"/>
  <c r="AG89" i="18" a="1"/>
  <c r="AG89" i="18" s="1"/>
  <c r="AG113" i="18" a="1"/>
  <c r="AG113" i="18" s="1"/>
  <c r="AG84" i="18" a="1"/>
  <c r="AG84" i="18" s="1"/>
  <c r="AG108" i="18" a="1"/>
  <c r="AG108" i="18" s="1"/>
  <c r="AG105" i="18" a="1"/>
  <c r="AG105" i="18" s="1"/>
  <c r="AG91" i="18" a="1"/>
  <c r="AG91" i="18" s="1"/>
  <c r="AG115" i="18" a="1"/>
  <c r="AG115" i="18" s="1"/>
  <c r="AG86" i="18" a="1"/>
  <c r="AG86" i="18" s="1"/>
  <c r="AG110" i="18" a="1"/>
  <c r="AG110" i="18" s="1"/>
  <c r="AG98" i="18" a="1"/>
  <c r="AG98" i="18" s="1"/>
  <c r="AG76" i="18" a="1"/>
  <c r="AG76" i="18" s="1"/>
  <c r="AG93" i="18" a="1"/>
  <c r="AG93" i="18" s="1"/>
  <c r="AG117" i="18" a="1"/>
  <c r="AG117" i="18" s="1"/>
  <c r="AG129" i="18" a="1"/>
  <c r="AG129" i="18" s="1"/>
  <c r="AG88" i="18" a="1"/>
  <c r="AG88" i="18" s="1"/>
  <c r="AG112" i="18" a="1"/>
  <c r="AG112" i="18" s="1"/>
  <c r="AG81" i="18" a="1"/>
  <c r="AG81" i="18" s="1"/>
  <c r="AG71" i="18" a="1"/>
  <c r="AG71" i="18" s="1"/>
  <c r="AG95" i="18" a="1"/>
  <c r="AG95" i="18" s="1"/>
  <c r="AG119" i="18" a="1"/>
  <c r="AG119" i="18" s="1"/>
  <c r="AG90" i="18" a="1"/>
  <c r="AG90" i="18" s="1"/>
  <c r="AG114" i="18" a="1"/>
  <c r="AG114" i="18" s="1"/>
  <c r="AG127" i="18" a="1"/>
  <c r="AG127" i="18" s="1"/>
  <c r="AG100" i="18" a="1"/>
  <c r="AG100" i="18" s="1"/>
  <c r="AG73" i="18" a="1"/>
  <c r="AG73" i="18" s="1"/>
  <c r="AG97" i="18" a="1"/>
  <c r="AG97" i="18" s="1"/>
  <c r="AG121" i="18" a="1"/>
  <c r="AG121" i="18" s="1"/>
  <c r="AG92" i="18" a="1"/>
  <c r="AG92" i="18" s="1"/>
  <c r="AG116" i="18" a="1"/>
  <c r="AG116" i="18" s="1"/>
  <c r="AG103" i="18" a="1"/>
  <c r="AG103" i="18" s="1"/>
  <c r="AG75" i="18" a="1"/>
  <c r="AG75" i="18" s="1"/>
  <c r="AG99" i="18" a="1"/>
  <c r="AG99" i="18" s="1"/>
  <c r="AG123" i="18" a="1"/>
  <c r="AG123" i="18" s="1"/>
  <c r="AG70" i="18" a="1"/>
  <c r="AG70" i="18" s="1"/>
  <c r="AG94" i="18" a="1"/>
  <c r="AG94" i="18" s="1"/>
  <c r="AG118" i="18" a="1"/>
  <c r="AG118" i="18" s="1"/>
  <c r="AG74" i="18" a="1"/>
  <c r="AG74" i="18" s="1"/>
  <c r="AG77" i="18" a="1"/>
  <c r="AG77" i="18" s="1"/>
  <c r="AG101" i="18" a="1"/>
  <c r="AG101" i="18" s="1"/>
  <c r="AG125" i="18" a="1"/>
  <c r="AG125" i="18" s="1"/>
  <c r="AG72" i="18" a="1"/>
  <c r="AG72" i="18" s="1"/>
  <c r="AG96" i="18" a="1"/>
  <c r="AG96" i="18" s="1"/>
  <c r="AG120" i="18" a="1"/>
  <c r="AG120" i="18" s="1"/>
  <c r="K166" i="18" a="1"/>
  <c r="K166" i="18" s="1"/>
  <c r="K192" i="18" a="1"/>
  <c r="K192" i="18" s="1"/>
  <c r="K152" i="18" a="1"/>
  <c r="K152" i="18" s="1"/>
  <c r="AF169" i="18" a="1"/>
  <c r="AF169" i="18" s="1"/>
  <c r="AJ180" i="18" a="1"/>
  <c r="AJ180" i="18" s="1"/>
  <c r="AI161" i="18" a="1"/>
  <c r="AI161" i="18" s="1"/>
  <c r="AJ186" i="18" a="1"/>
  <c r="AJ186" i="18" s="1"/>
  <c r="AI156" i="18" a="1"/>
  <c r="AI156" i="18" s="1"/>
  <c r="AJ183" i="18" a="1"/>
  <c r="AJ183" i="18" s="1"/>
  <c r="K140" i="18" a="1"/>
  <c r="K140" i="18" s="1"/>
  <c r="K172" i="18" a="1"/>
  <c r="K172" i="18" s="1"/>
  <c r="AJ142" i="18" a="1"/>
  <c r="AJ142" i="18" s="1"/>
  <c r="K167" i="18" a="1"/>
  <c r="K167" i="18" s="1"/>
  <c r="K154" i="18" a="1"/>
  <c r="K154" i="18" s="1"/>
  <c r="K153" i="18" a="1"/>
  <c r="K153" i="18" s="1"/>
  <c r="AJ169" i="18" a="1"/>
  <c r="AJ169" i="18" s="1"/>
  <c r="AJ184" i="18" a="1"/>
  <c r="AJ184" i="18" s="1"/>
  <c r="AJ178" i="18" a="1"/>
  <c r="AJ178" i="18" s="1"/>
  <c r="AF143" i="18" a="1"/>
  <c r="AF143" i="18" s="1"/>
  <c r="AJ156" i="18" a="1"/>
  <c r="AJ156" i="18" s="1"/>
  <c r="AF162" i="18" a="1"/>
  <c r="AF162" i="18" s="1"/>
  <c r="K141" i="18" a="1"/>
  <c r="K141" i="18" s="1"/>
  <c r="K173" i="18" a="1"/>
  <c r="K173" i="18" s="1"/>
  <c r="AJ151" i="18" a="1"/>
  <c r="AJ151" i="18" s="1"/>
  <c r="AE89" i="18" a="1"/>
  <c r="AE89" i="18" s="1"/>
  <c r="AE113" i="18" a="1"/>
  <c r="AE113" i="18" s="1"/>
  <c r="AE80" i="18" a="1"/>
  <c r="AE80" i="18" s="1"/>
  <c r="AE104" i="18" a="1"/>
  <c r="AE104" i="18" s="1"/>
  <c r="AE128" i="18" a="1"/>
  <c r="AE128" i="18" s="1"/>
  <c r="AE91" i="18" a="1"/>
  <c r="AE91" i="18" s="1"/>
  <c r="AE115" i="18" a="1"/>
  <c r="AE115" i="18" s="1"/>
  <c r="AE82" i="18" a="1"/>
  <c r="AE82" i="18" s="1"/>
  <c r="AE106" i="18" a="1"/>
  <c r="AE106" i="18" s="1"/>
  <c r="AE124" i="18" a="1"/>
  <c r="AE124" i="18" s="1"/>
  <c r="AE93" i="18" a="1"/>
  <c r="AE93" i="18" s="1"/>
  <c r="AE117" i="18" a="1"/>
  <c r="AE117" i="18" s="1"/>
  <c r="AE84" i="18" a="1"/>
  <c r="AE84" i="18" s="1"/>
  <c r="AE108" i="18" a="1"/>
  <c r="AE108" i="18" s="1"/>
  <c r="AE76" i="18" a="1"/>
  <c r="AE76" i="18" s="1"/>
  <c r="AE126" i="18" a="1"/>
  <c r="AE126" i="18" s="1"/>
  <c r="AE71" i="18" a="1"/>
  <c r="AE71" i="18" s="1"/>
  <c r="AE95" i="18" a="1"/>
  <c r="AE95" i="18" s="1"/>
  <c r="AE119" i="18" a="1"/>
  <c r="AE119" i="18" s="1"/>
  <c r="AE86" i="18" a="1"/>
  <c r="AE86" i="18" s="1"/>
  <c r="AE110" i="18" a="1"/>
  <c r="AE110" i="18" s="1"/>
  <c r="AE78" i="18" a="1"/>
  <c r="AE78" i="18" s="1"/>
  <c r="AB78" i="18" s="1" a="1"/>
  <c r="AB78" i="18" s="1"/>
  <c r="AE73" i="18" a="1"/>
  <c r="AE73" i="18" s="1"/>
  <c r="AE97" i="18" a="1"/>
  <c r="AE97" i="18" s="1"/>
  <c r="AE121" i="18" a="1"/>
  <c r="AE121" i="18" s="1"/>
  <c r="AE88" i="18" a="1"/>
  <c r="AE88" i="18" s="1"/>
  <c r="AE112" i="18" a="1"/>
  <c r="AE112" i="18" s="1"/>
  <c r="AE111" i="18" a="1"/>
  <c r="AE111" i="18" s="1"/>
  <c r="AE75" i="18" a="1"/>
  <c r="AE75" i="18" s="1"/>
  <c r="AE99" i="18" a="1"/>
  <c r="AE99" i="18" s="1"/>
  <c r="AE123" i="18" a="1"/>
  <c r="AE123" i="18" s="1"/>
  <c r="AE129" i="18" a="1"/>
  <c r="AE129" i="18" s="1"/>
  <c r="AE90" i="18" a="1"/>
  <c r="AE90" i="18" s="1"/>
  <c r="AE114" i="18" a="1"/>
  <c r="AE114" i="18" s="1"/>
  <c r="AE102" i="18" a="1"/>
  <c r="AE102" i="18" s="1"/>
  <c r="AE77" i="18" a="1"/>
  <c r="AE77" i="18" s="1"/>
  <c r="AE101" i="18" a="1"/>
  <c r="AE101" i="18" s="1"/>
  <c r="AE125" i="18" a="1"/>
  <c r="AE125" i="18" s="1"/>
  <c r="AE92" i="18" a="1"/>
  <c r="AE92" i="18" s="1"/>
  <c r="AE116" i="18" a="1"/>
  <c r="AE116" i="18" s="1"/>
  <c r="AE87" i="18" a="1"/>
  <c r="AE87" i="18" s="1"/>
  <c r="AE79" i="18" a="1"/>
  <c r="AE79" i="18" s="1"/>
  <c r="AE103" i="18" a="1"/>
  <c r="AE103" i="18" s="1"/>
  <c r="AE127" i="18" a="1"/>
  <c r="AE127" i="18" s="1"/>
  <c r="AE70" i="18" a="1"/>
  <c r="AE70" i="18" s="1"/>
  <c r="AE94" i="18" a="1"/>
  <c r="AE94" i="18" s="1"/>
  <c r="AE118" i="18" a="1"/>
  <c r="AE118" i="18" s="1"/>
  <c r="AE81" i="18" a="1"/>
  <c r="AE81" i="18" s="1"/>
  <c r="AE105" i="18" a="1"/>
  <c r="AE105" i="18" s="1"/>
  <c r="AE72" i="18" a="1"/>
  <c r="AE72" i="18" s="1"/>
  <c r="AE96" i="18" a="1"/>
  <c r="AE96" i="18" s="1"/>
  <c r="AE120" i="18" a="1"/>
  <c r="AE120" i="18" s="1"/>
  <c r="AE83" i="18" a="1"/>
  <c r="AE83" i="18" s="1"/>
  <c r="AE107" i="18" a="1"/>
  <c r="AE107" i="18" s="1"/>
  <c r="AE74" i="18" a="1"/>
  <c r="AE74" i="18" s="1"/>
  <c r="AE98" i="18" a="1"/>
  <c r="AE98" i="18" s="1"/>
  <c r="AE122" i="18" a="1"/>
  <c r="AE122" i="18" s="1"/>
  <c r="AE85" i="18" a="1"/>
  <c r="AE85" i="18" s="1"/>
  <c r="AE109" i="18" a="1"/>
  <c r="AE109" i="18" s="1"/>
  <c r="AE100" i="18" a="1"/>
  <c r="AE100" i="18" s="1"/>
  <c r="K73" i="18" a="1"/>
  <c r="K73" i="18" s="1"/>
  <c r="K109" i="18" a="1"/>
  <c r="K109" i="18" s="1"/>
  <c r="K93" i="18" a="1"/>
  <c r="K93" i="18" s="1"/>
  <c r="K110" i="18" a="1"/>
  <c r="K110" i="18" s="1"/>
  <c r="K103" i="18" a="1"/>
  <c r="K103" i="18" s="1"/>
  <c r="K97" i="18" a="1"/>
  <c r="K97" i="18" s="1"/>
  <c r="K121" i="18" a="1"/>
  <c r="K121" i="18" s="1"/>
  <c r="K99" i="18" a="1"/>
  <c r="K99" i="18" s="1"/>
  <c r="K78" i="18" a="1"/>
  <c r="K78" i="18" s="1"/>
  <c r="K113" i="18" a="1"/>
  <c r="K113" i="18" s="1"/>
  <c r="K112" i="18" a="1"/>
  <c r="K112" i="18" s="1"/>
  <c r="K71" i="18" a="1"/>
  <c r="K71" i="18" s="1"/>
  <c r="K127" i="18" a="1"/>
  <c r="K127" i="18" s="1"/>
  <c r="K117" i="18" a="1"/>
  <c r="K117" i="18" s="1"/>
  <c r="K96" i="18" a="1"/>
  <c r="K96" i="18" s="1"/>
  <c r="K116" i="18" a="1"/>
  <c r="K116" i="18" s="1"/>
  <c r="K115" i="18" a="1"/>
  <c r="K115" i="18" s="1"/>
  <c r="K70" i="18" a="1"/>
  <c r="K70" i="18" s="1"/>
  <c r="K75" i="18" a="1"/>
  <c r="K75" i="18" s="1"/>
  <c r="K102" i="18" a="1"/>
  <c r="K102" i="18" s="1"/>
  <c r="K119" i="18" a="1"/>
  <c r="K119" i="18" s="1"/>
  <c r="K118" i="18" a="1"/>
  <c r="K118" i="18" s="1"/>
  <c r="K105" i="18" a="1"/>
  <c r="K105" i="18" s="1"/>
  <c r="K92" i="18" a="1"/>
  <c r="K92" i="18" s="1"/>
  <c r="K101" i="18" a="1"/>
  <c r="K101" i="18" s="1"/>
  <c r="K80" i="18" a="1"/>
  <c r="K80" i="18" s="1"/>
  <c r="K77" i="18" a="1"/>
  <c r="K77" i="18" s="1"/>
  <c r="K108" i="18" a="1"/>
  <c r="K108" i="18" s="1"/>
  <c r="K122" i="18" a="1"/>
  <c r="K122" i="18" s="1"/>
  <c r="K72" i="18" a="1"/>
  <c r="K72" i="18" s="1"/>
  <c r="K128" i="18" a="1"/>
  <c r="K128" i="18" s="1"/>
  <c r="K84" i="18" a="1"/>
  <c r="K84" i="18" s="1"/>
  <c r="K79" i="18" a="1"/>
  <c r="K79" i="18" s="1"/>
  <c r="K114" i="18" a="1"/>
  <c r="K114" i="18" s="1"/>
  <c r="K125" i="18" a="1"/>
  <c r="K125" i="18" s="1"/>
  <c r="K107" i="18" a="1"/>
  <c r="K107" i="18" s="1"/>
  <c r="K90" i="18" a="1"/>
  <c r="K90" i="18" s="1"/>
  <c r="K81" i="18" a="1"/>
  <c r="K81" i="18" s="1"/>
  <c r="K111" i="18" a="1"/>
  <c r="K111" i="18" s="1"/>
  <c r="K126" i="18" a="1"/>
  <c r="K126" i="18" s="1"/>
  <c r="K76" i="18" a="1"/>
  <c r="K76" i="18" s="1"/>
  <c r="K100" i="18" a="1"/>
  <c r="K100" i="18" s="1"/>
  <c r="K104" i="18" a="1"/>
  <c r="K104" i="18" s="1"/>
  <c r="K82" i="18" a="1"/>
  <c r="K82" i="18" s="1"/>
  <c r="K83" i="18" a="1"/>
  <c r="K83" i="18" s="1"/>
  <c r="K74" i="18" a="1"/>
  <c r="K74" i="18" s="1"/>
  <c r="K88" i="18" a="1"/>
  <c r="K88" i="18" s="1"/>
  <c r="K106" i="18" a="1"/>
  <c r="K106" i="18" s="1"/>
  <c r="K98" i="18" a="1"/>
  <c r="K98" i="18" s="1"/>
  <c r="K85" i="18" a="1"/>
  <c r="K85" i="18" s="1"/>
  <c r="K86" i="18" a="1"/>
  <c r="K86" i="18" s="1"/>
  <c r="K91" i="18" a="1"/>
  <c r="K91" i="18" s="1"/>
  <c r="K123" i="18" a="1"/>
  <c r="K123" i="18" s="1"/>
  <c r="K124" i="18" a="1"/>
  <c r="K124" i="18" s="1"/>
  <c r="K120" i="18" a="1"/>
  <c r="K120" i="18" s="1"/>
  <c r="K95" i="18" a="1"/>
  <c r="K95" i="18" s="1"/>
  <c r="K87" i="18" a="1"/>
  <c r="K87" i="18" s="1"/>
  <c r="K89" i="18" a="1"/>
  <c r="K89" i="18" s="1"/>
  <c r="K94" i="18" a="1"/>
  <c r="K94" i="18" s="1"/>
  <c r="K129" i="18" a="1"/>
  <c r="K129" i="18" s="1"/>
  <c r="K168" i="18" a="1"/>
  <c r="K168" i="18" s="1"/>
  <c r="K155" i="18" a="1"/>
  <c r="K155" i="18" s="1"/>
  <c r="K165" i="18" a="1"/>
  <c r="K165" i="18" s="1"/>
  <c r="AJ171" i="18" a="1"/>
  <c r="AJ171" i="18" s="1"/>
  <c r="AJ190" i="18" a="1"/>
  <c r="AJ190" i="18" s="1"/>
  <c r="AH158" i="18" a="1"/>
  <c r="AH158" i="18" s="1"/>
  <c r="AJ143" i="18" a="1"/>
  <c r="AJ143" i="18" s="1"/>
  <c r="AJ166" i="18" a="1"/>
  <c r="AJ166" i="18" s="1"/>
  <c r="AJ162" i="18" a="1"/>
  <c r="AJ162" i="18" s="1"/>
  <c r="K142" i="18" a="1"/>
  <c r="K142" i="18" s="1"/>
  <c r="K174" i="18" a="1"/>
  <c r="K174" i="18" s="1"/>
  <c r="AJ145" i="18" a="1"/>
  <c r="AJ145" i="18" s="1"/>
  <c r="AJ73" i="18" a="1"/>
  <c r="AJ73" i="18" s="1"/>
  <c r="AJ103" i="18" a="1"/>
  <c r="AJ103" i="18" s="1"/>
  <c r="AJ127" i="18" a="1"/>
  <c r="AJ127" i="18" s="1"/>
  <c r="AJ82" i="18" a="1"/>
  <c r="AJ82" i="18" s="1"/>
  <c r="AJ106" i="18" a="1"/>
  <c r="AJ106" i="18" s="1"/>
  <c r="AJ78" i="18" a="1"/>
  <c r="AJ78" i="18" s="1"/>
  <c r="AJ80" i="18" a="1"/>
  <c r="AJ80" i="18" s="1"/>
  <c r="AJ75" i="18" a="1"/>
  <c r="AJ75" i="18" s="1"/>
  <c r="AJ105" i="18" a="1"/>
  <c r="AJ105" i="18" s="1"/>
  <c r="AJ129" i="18" a="1"/>
  <c r="AJ129" i="18" s="1"/>
  <c r="AJ84" i="18" a="1"/>
  <c r="AJ84" i="18" s="1"/>
  <c r="AJ108" i="18" a="1"/>
  <c r="AJ108" i="18" s="1"/>
  <c r="AJ101" i="18" a="1"/>
  <c r="AJ101" i="18" s="1"/>
  <c r="AJ104" i="18" a="1"/>
  <c r="AJ104" i="18" s="1"/>
  <c r="AJ77" i="18" a="1"/>
  <c r="AJ77" i="18" s="1"/>
  <c r="AJ107" i="18" a="1"/>
  <c r="AJ107" i="18" s="1"/>
  <c r="AJ86" i="18" a="1"/>
  <c r="AJ86" i="18" s="1"/>
  <c r="AJ110" i="18" a="1"/>
  <c r="AJ110" i="18" s="1"/>
  <c r="AJ79" i="18" a="1"/>
  <c r="AJ79" i="18" s="1"/>
  <c r="AJ109" i="18" a="1"/>
  <c r="AJ109" i="18" s="1"/>
  <c r="AJ99" i="18" a="1"/>
  <c r="AJ99" i="18" s="1"/>
  <c r="AJ88" i="18" a="1"/>
  <c r="AJ88" i="18" s="1"/>
  <c r="AJ112" i="18" a="1"/>
  <c r="AJ112" i="18" s="1"/>
  <c r="AJ125" i="18" a="1"/>
  <c r="AJ125" i="18" s="1"/>
  <c r="AJ81" i="18" a="1"/>
  <c r="AJ81" i="18" s="1"/>
  <c r="AJ111" i="18" a="1"/>
  <c r="AJ111" i="18" s="1"/>
  <c r="AJ95" i="18" a="1"/>
  <c r="AJ95" i="18" s="1"/>
  <c r="AJ90" i="18" a="1"/>
  <c r="AJ90" i="18" s="1"/>
  <c r="AJ114" i="18" a="1"/>
  <c r="AJ114" i="18" s="1"/>
  <c r="AJ83" i="18" a="1"/>
  <c r="AJ83" i="18" s="1"/>
  <c r="AJ113" i="18" a="1"/>
  <c r="AJ113" i="18" s="1"/>
  <c r="AJ93" i="18" a="1"/>
  <c r="AJ93" i="18" s="1"/>
  <c r="AJ92" i="18" a="1"/>
  <c r="AJ92" i="18" s="1"/>
  <c r="AJ116" i="18" a="1"/>
  <c r="AJ116" i="18" s="1"/>
  <c r="AJ97" i="18" a="1"/>
  <c r="AJ97" i="18" s="1"/>
  <c r="AJ85" i="18" a="1"/>
  <c r="AJ85" i="18" s="1"/>
  <c r="AJ115" i="18" a="1"/>
  <c r="AJ115" i="18" s="1"/>
  <c r="AJ70" i="18" a="1"/>
  <c r="AJ70" i="18" s="1"/>
  <c r="AJ94" i="18" a="1"/>
  <c r="AJ94" i="18" s="1"/>
  <c r="AJ118" i="18" a="1"/>
  <c r="AJ118" i="18" s="1"/>
  <c r="AJ71" i="18" a="1"/>
  <c r="AJ71" i="18" s="1"/>
  <c r="AJ87" i="18" a="1"/>
  <c r="AJ87" i="18" s="1"/>
  <c r="AJ117" i="18" a="1"/>
  <c r="AJ117" i="18" s="1"/>
  <c r="AJ72" i="18" a="1"/>
  <c r="AJ72" i="18" s="1"/>
  <c r="AJ96" i="18" a="1"/>
  <c r="AJ96" i="18" s="1"/>
  <c r="AJ120" i="18" a="1"/>
  <c r="AJ120" i="18" s="1"/>
  <c r="AJ89" i="18" a="1"/>
  <c r="AJ89" i="18" s="1"/>
  <c r="AJ119" i="18" a="1"/>
  <c r="AJ119" i="18" s="1"/>
  <c r="AJ74" i="18" a="1"/>
  <c r="AJ74" i="18" s="1"/>
  <c r="AJ98" i="18" a="1"/>
  <c r="AJ98" i="18" s="1"/>
  <c r="AB98" i="18" s="1" a="1"/>
  <c r="AB98" i="18" s="1"/>
  <c r="AJ122" i="18" a="1"/>
  <c r="AJ122" i="18" s="1"/>
  <c r="AJ128" i="18" a="1"/>
  <c r="AJ128" i="18" s="1"/>
  <c r="AJ91" i="18" a="1"/>
  <c r="AJ91" i="18" s="1"/>
  <c r="AJ121" i="18" a="1"/>
  <c r="AJ121" i="18" s="1"/>
  <c r="AJ76" i="18" a="1"/>
  <c r="AJ76" i="18" s="1"/>
  <c r="AJ100" i="18" a="1"/>
  <c r="AJ100" i="18" s="1"/>
  <c r="AJ124" i="18" a="1"/>
  <c r="AJ124" i="18" s="1"/>
  <c r="AJ123" i="18" a="1"/>
  <c r="AJ123" i="18" s="1"/>
  <c r="AJ102" i="18" a="1"/>
  <c r="AJ102" i="18" s="1"/>
  <c r="AJ126" i="18" a="1"/>
  <c r="AJ126" i="18" s="1"/>
  <c r="K170" i="18" a="1"/>
  <c r="K170" i="18" s="1"/>
  <c r="K161" i="18" a="1"/>
  <c r="K161" i="18" s="1"/>
  <c r="K169" i="18" a="1"/>
  <c r="K169" i="18" s="1"/>
  <c r="AE190" i="18" a="1"/>
  <c r="AE190" i="18" s="1"/>
  <c r="AI158" i="18" a="1"/>
  <c r="AI158" i="18" s="1"/>
  <c r="AJ163" i="18" a="1"/>
  <c r="AJ163" i="18" s="1"/>
  <c r="AF181" i="18" a="1"/>
  <c r="AF181" i="18" s="1"/>
  <c r="AJ179" i="18" a="1"/>
  <c r="AJ179" i="18" s="1"/>
  <c r="AJ144" i="18" a="1"/>
  <c r="AJ144" i="18" s="1"/>
  <c r="K144" i="18" a="1"/>
  <c r="K144" i="18" s="1"/>
  <c r="K176" i="18" a="1"/>
  <c r="K176" i="18" s="1"/>
  <c r="AJ138" i="18" a="1"/>
  <c r="AJ138" i="18" s="1"/>
  <c r="AH70" i="18" a="1"/>
  <c r="AH70" i="18" s="1"/>
  <c r="AH100" i="18" a="1"/>
  <c r="AH100" i="18" s="1"/>
  <c r="AH124" i="18" a="1"/>
  <c r="AH124" i="18" s="1"/>
  <c r="AH76" i="18" a="1"/>
  <c r="AH76" i="18" s="1"/>
  <c r="AH71" i="18" a="1"/>
  <c r="AH71" i="18" s="1"/>
  <c r="AH95" i="18" a="1"/>
  <c r="AH95" i="18" s="1"/>
  <c r="AH119" i="18" a="1"/>
  <c r="AH119" i="18" s="1"/>
  <c r="AH129" i="18" a="1"/>
  <c r="AH129" i="18" s="1"/>
  <c r="AH72" i="18" a="1"/>
  <c r="AH72" i="18" s="1"/>
  <c r="AH102" i="18" a="1"/>
  <c r="AH102" i="18" s="1"/>
  <c r="AH126" i="18" a="1"/>
  <c r="AH126" i="18" s="1"/>
  <c r="AH86" i="18" a="1"/>
  <c r="AH86" i="18" s="1"/>
  <c r="AH73" i="18" a="1"/>
  <c r="AH73" i="18" s="1"/>
  <c r="AH97" i="18" a="1"/>
  <c r="AH97" i="18" s="1"/>
  <c r="AH121" i="18" a="1"/>
  <c r="AH121" i="18" s="1"/>
  <c r="AH74" i="18" a="1"/>
  <c r="AH74" i="18" s="1"/>
  <c r="AH104" i="18" a="1"/>
  <c r="AH104" i="18" s="1"/>
  <c r="AH75" i="18" a="1"/>
  <c r="AH75" i="18" s="1"/>
  <c r="AH99" i="18" a="1"/>
  <c r="AH99" i="18" s="1"/>
  <c r="AH123" i="18" a="1"/>
  <c r="AH123" i="18" s="1"/>
  <c r="AH122" i="18" a="1"/>
  <c r="AH122" i="18" s="1"/>
  <c r="AH78" i="18" a="1"/>
  <c r="AH78" i="18" s="1"/>
  <c r="AH106" i="18" a="1"/>
  <c r="AH106" i="18" s="1"/>
  <c r="AH77" i="18" a="1"/>
  <c r="AH77" i="18" s="1"/>
  <c r="AB77" i="18" s="1" a="1"/>
  <c r="AB77" i="18" s="1"/>
  <c r="AH101" i="18" a="1"/>
  <c r="AH101" i="18" s="1"/>
  <c r="AH125" i="18" a="1"/>
  <c r="AH125" i="18" s="1"/>
  <c r="AH80" i="18" a="1"/>
  <c r="AH80" i="18" s="1"/>
  <c r="AH108" i="18" a="1"/>
  <c r="AH108" i="18" s="1"/>
  <c r="AH79" i="18" a="1"/>
  <c r="AH79" i="18" s="1"/>
  <c r="AH103" i="18" a="1"/>
  <c r="AH103" i="18" s="1"/>
  <c r="AH127" i="18" a="1"/>
  <c r="AH127" i="18" s="1"/>
  <c r="AH91" i="18" a="1"/>
  <c r="AH91" i="18" s="1"/>
  <c r="AH82" i="18" a="1"/>
  <c r="AH82" i="18" s="1"/>
  <c r="AH110" i="18" a="1"/>
  <c r="AH110" i="18" s="1"/>
  <c r="AH81" i="18" a="1"/>
  <c r="AH81" i="18" s="1"/>
  <c r="AH105" i="18" a="1"/>
  <c r="AH105" i="18" s="1"/>
  <c r="AH84" i="18" a="1"/>
  <c r="AH84" i="18" s="1"/>
  <c r="AH112" i="18" a="1"/>
  <c r="AH112" i="18" s="1"/>
  <c r="AH128" i="18" a="1"/>
  <c r="AH128" i="18" s="1"/>
  <c r="AH83" i="18" a="1"/>
  <c r="AH83" i="18" s="1"/>
  <c r="AH107" i="18" a="1"/>
  <c r="AH107" i="18" s="1"/>
  <c r="AH96" i="18" a="1"/>
  <c r="AH96" i="18" s="1"/>
  <c r="AH117" i="18" a="1"/>
  <c r="AH117" i="18" s="1"/>
  <c r="AH90" i="18" a="1"/>
  <c r="AH90" i="18" s="1"/>
  <c r="AH114" i="18" a="1"/>
  <c r="AH114" i="18" s="1"/>
  <c r="AH85" i="18" a="1"/>
  <c r="AH85" i="18" s="1"/>
  <c r="AH109" i="18" a="1"/>
  <c r="AH109" i="18" s="1"/>
  <c r="AH120" i="18" a="1"/>
  <c r="AH120" i="18" s="1"/>
  <c r="AH88" i="18" a="1"/>
  <c r="AH88" i="18" s="1"/>
  <c r="AH92" i="18" a="1"/>
  <c r="AH92" i="18" s="1"/>
  <c r="AH116" i="18" a="1"/>
  <c r="AH116" i="18" s="1"/>
  <c r="AH87" i="18" a="1"/>
  <c r="AH87" i="18" s="1"/>
  <c r="AH111" i="18" a="1"/>
  <c r="AH111" i="18" s="1"/>
  <c r="AH93" i="18" a="1"/>
  <c r="AH93" i="18" s="1"/>
  <c r="AH94" i="18" a="1"/>
  <c r="AH94" i="18" s="1"/>
  <c r="AH118" i="18" a="1"/>
  <c r="AH118" i="18" s="1"/>
  <c r="AH89" i="18" a="1"/>
  <c r="AH89" i="18" s="1"/>
  <c r="AH113" i="18" a="1"/>
  <c r="AH113" i="18" s="1"/>
  <c r="AH115" i="18" a="1"/>
  <c r="AH115" i="18" s="1"/>
  <c r="AH98" i="18" a="1"/>
  <c r="AH98" i="18" s="1"/>
  <c r="K175" i="18" a="1"/>
  <c r="K175" i="18" s="1"/>
  <c r="K162" i="18" a="1"/>
  <c r="K162" i="18" s="1"/>
  <c r="K180" i="18" a="1"/>
  <c r="K180" i="18" s="1"/>
  <c r="AH172" i="18" a="1"/>
  <c r="AH172" i="18" s="1"/>
  <c r="AJ193" i="18" a="1"/>
  <c r="AJ193" i="18" s="1"/>
  <c r="AJ158" i="18" a="1"/>
  <c r="AJ158" i="18" s="1"/>
  <c r="AH170" i="18" a="1"/>
  <c r="AH170" i="18" s="1"/>
  <c r="AJ181" i="18" a="1"/>
  <c r="AJ181" i="18" s="1"/>
  <c r="AH185" i="18" a="1"/>
  <c r="AH185" i="18" s="1"/>
  <c r="AJ153" i="18" a="1"/>
  <c r="AJ153" i="18" s="1"/>
  <c r="K145" i="18" a="1"/>
  <c r="K145" i="18" s="1"/>
  <c r="K178" i="18" a="1"/>
  <c r="K178" i="18" s="1"/>
  <c r="AJ148" i="18" a="1"/>
  <c r="AJ148" i="18" s="1"/>
  <c r="K139" i="18" a="1"/>
  <c r="K139" i="18" s="1"/>
  <c r="K177" i="18" a="1"/>
  <c r="K177" i="18" s="1"/>
  <c r="K164" i="18" a="1"/>
  <c r="K164" i="18" s="1"/>
  <c r="K194" i="18" a="1"/>
  <c r="K194" i="18" s="1"/>
  <c r="AJ172" i="18" a="1"/>
  <c r="AJ172" i="18" s="1"/>
  <c r="AF194" i="18" a="1"/>
  <c r="AF194" i="18" s="1"/>
  <c r="AJ167" i="18" a="1"/>
  <c r="AJ167" i="18" s="1"/>
  <c r="AI170" i="18" a="1"/>
  <c r="AI170" i="18" s="1"/>
  <c r="AJ164" i="18" a="1"/>
  <c r="AJ164" i="18" s="1"/>
  <c r="AJ185" i="18" a="1"/>
  <c r="AJ185" i="18" s="1"/>
  <c r="AJ187" i="18" a="1"/>
  <c r="AJ187" i="18" s="1"/>
  <c r="K147" i="18" a="1"/>
  <c r="K147" i="18" s="1"/>
  <c r="AF30" i="19" a="1"/>
  <c r="AF30" i="19" s="1"/>
  <c r="G49" i="19" a="1"/>
  <c r="G49" i="19" s="1"/>
  <c r="AF59" i="19" a="1"/>
  <c r="AF59" i="19" s="1"/>
  <c r="G61" i="19" a="1"/>
  <c r="G61" i="19" s="1"/>
  <c r="AF40" i="19" a="1"/>
  <c r="AF40" i="19" s="1"/>
  <c r="AF46" i="19" a="1"/>
  <c r="AF46" i="19" s="1"/>
  <c r="AF11" i="19" a="1"/>
  <c r="AF11" i="19" s="1"/>
  <c r="AE189" i="19" a="1"/>
  <c r="AE189" i="19" s="1"/>
  <c r="AG162" i="19" a="1"/>
  <c r="AG162" i="19" s="1"/>
  <c r="AZ65" i="19"/>
  <c r="CE45" i="19" a="1"/>
  <c r="CE45" i="19" s="1"/>
  <c r="CI45" i="19" s="1"/>
  <c r="J24" i="19" a="1"/>
  <c r="J24" i="19" s="1"/>
  <c r="BC64" i="19"/>
  <c r="G44" i="19" a="1"/>
  <c r="G44" i="19" s="1"/>
  <c r="H183" i="19" a="1"/>
  <c r="H183" i="19" s="1"/>
  <c r="F139" i="19" a="1"/>
  <c r="F139" i="19" s="1"/>
  <c r="AI170" i="19" a="1"/>
  <c r="AI170" i="19" s="1"/>
  <c r="AG178" i="19" a="1"/>
  <c r="AG178" i="19" s="1"/>
  <c r="G194" i="19" a="1"/>
  <c r="G194" i="19" s="1"/>
  <c r="I19" i="19" a="1"/>
  <c r="I19" i="19" s="1"/>
  <c r="BB64" i="19"/>
  <c r="AF20" i="19" a="1"/>
  <c r="AF20" i="19" s="1"/>
  <c r="AF50" i="19" a="1"/>
  <c r="AF50" i="19" s="1"/>
  <c r="G54" i="19" a="1"/>
  <c r="G54" i="19" s="1"/>
  <c r="H159" i="19" a="1"/>
  <c r="H159" i="19" s="1"/>
  <c r="AG168" i="19" a="1"/>
  <c r="AG168" i="19" s="1"/>
  <c r="J86" i="19" a="1"/>
  <c r="J86" i="19" s="1"/>
  <c r="AI153" i="19" a="1"/>
  <c r="AI153" i="19" s="1"/>
  <c r="BF65" i="19"/>
  <c r="G35" i="19" a="1"/>
  <c r="G35" i="19" s="1"/>
  <c r="AE155" i="19" a="1"/>
  <c r="AE155" i="19" s="1"/>
  <c r="G146" i="19" a="1"/>
  <c r="G146" i="19" s="1"/>
  <c r="AF39" i="19" a="1"/>
  <c r="AF39" i="19" s="1"/>
  <c r="AF58" i="19" a="1"/>
  <c r="AF58" i="19" s="1"/>
  <c r="AG161" i="19" a="1"/>
  <c r="AG161" i="19" s="1"/>
  <c r="AG171" i="19" a="1"/>
  <c r="AG171" i="19" s="1"/>
  <c r="AI188" i="19" a="1"/>
  <c r="AI188" i="19" s="1"/>
  <c r="H195" i="19" a="1"/>
  <c r="H195" i="19" s="1"/>
  <c r="J105" i="19" a="1"/>
  <c r="J105" i="19" s="1"/>
  <c r="AI150" i="19" a="1"/>
  <c r="AI150" i="19" s="1"/>
  <c r="AI183" i="19" a="1"/>
  <c r="AI183" i="19" s="1"/>
  <c r="H33" i="19" a="1"/>
  <c r="H33" i="19" s="1"/>
  <c r="BA64" i="19"/>
  <c r="G34" i="19" a="1"/>
  <c r="G34" i="19" s="1"/>
  <c r="AZ64" i="19"/>
  <c r="AG154" i="19" a="1"/>
  <c r="AG154" i="19" s="1"/>
  <c r="AF22" i="19" a="1"/>
  <c r="AF22" i="19" s="1"/>
  <c r="BF64" i="19"/>
  <c r="AF53" i="19" a="1"/>
  <c r="AF53" i="19" s="1"/>
  <c r="BI64" i="19"/>
  <c r="H171" i="19" a="1"/>
  <c r="H171" i="19" s="1"/>
  <c r="AI191" i="19" a="1"/>
  <c r="AI191" i="19" s="1"/>
  <c r="AI180" i="19" a="1"/>
  <c r="AI180" i="19" s="1"/>
  <c r="G182" i="19" a="1"/>
  <c r="G182" i="19" s="1"/>
  <c r="I115" i="19" a="1"/>
  <c r="I115" i="19" s="1"/>
  <c r="F37" i="19" a="1"/>
  <c r="F37" i="19" s="1"/>
  <c r="AY64" i="19"/>
  <c r="AF13" i="19" a="1"/>
  <c r="AF13" i="19" s="1"/>
  <c r="AF5" i="19" a="1"/>
  <c r="AF5" i="19" s="1"/>
  <c r="BH64" i="19"/>
  <c r="AE165" i="19" a="1"/>
  <c r="AE165" i="19" s="1"/>
  <c r="G158" i="19" a="1"/>
  <c r="G158" i="19" s="1"/>
  <c r="BC65" i="19"/>
  <c r="AF38" i="19" a="1"/>
  <c r="AF38" i="19" s="1"/>
  <c r="BG64" i="19"/>
  <c r="H147" i="19" a="1"/>
  <c r="H147" i="19" s="1"/>
  <c r="AG164" i="19" a="1"/>
  <c r="AG164" i="19" s="1"/>
  <c r="AG192" i="19" a="1"/>
  <c r="AG192" i="19" s="1"/>
  <c r="AG160" i="19" a="1"/>
  <c r="AG160" i="19" s="1"/>
  <c r="BB65" i="19"/>
  <c r="AG141" i="19" a="1"/>
  <c r="AG141" i="19" s="1"/>
  <c r="AH137" i="19" a="1"/>
  <c r="AH137" i="19" s="1"/>
  <c r="AB137" i="19" s="1" a="1"/>
  <c r="AB137" i="19" s="1"/>
  <c r="BA65" i="19"/>
  <c r="J89" i="19" a="1"/>
  <c r="J89" i="19" s="1"/>
  <c r="AF171" i="19" a="1"/>
  <c r="AF171" i="19" s="1"/>
  <c r="AF160" i="19" a="1"/>
  <c r="AF160" i="19" s="1"/>
  <c r="AF178" i="19" a="1"/>
  <c r="AF178" i="19" s="1"/>
  <c r="AF164" i="19" a="1"/>
  <c r="AF164" i="19" s="1"/>
  <c r="AF154" i="19" a="1"/>
  <c r="AF154" i="19" s="1"/>
  <c r="AF141" i="19" a="1"/>
  <c r="AF141" i="19" s="1"/>
  <c r="AF138" i="19" a="1"/>
  <c r="AF138" i="19" s="1"/>
  <c r="AF182" i="19" a="1"/>
  <c r="AF182" i="19" s="1"/>
  <c r="AF196" i="19" a="1"/>
  <c r="AF196" i="19" s="1"/>
  <c r="AF137" i="19" a="1"/>
  <c r="AF137" i="19" s="1"/>
  <c r="AF144" i="19" a="1"/>
  <c r="AF144" i="19" s="1"/>
  <c r="AF140" i="19" a="1"/>
  <c r="AF140" i="19" s="1"/>
  <c r="AF188" i="19" a="1"/>
  <c r="AF188" i="19" s="1"/>
  <c r="AF195" i="19" a="1"/>
  <c r="AF195" i="19" s="1"/>
  <c r="AF172" i="19" a="1"/>
  <c r="AF172" i="19" s="1"/>
  <c r="AF150" i="19" a="1"/>
  <c r="AF150" i="19" s="1"/>
  <c r="AF170" i="19" a="1"/>
  <c r="AF170" i="19" s="1"/>
  <c r="AF180" i="19" a="1"/>
  <c r="AF180" i="19" s="1"/>
  <c r="AF191" i="19" a="1"/>
  <c r="AF191" i="19" s="1"/>
  <c r="AF151" i="19" a="1"/>
  <c r="AF151" i="19" s="1"/>
  <c r="AF169" i="19" a="1"/>
  <c r="AF169" i="19" s="1"/>
  <c r="AF190" i="19" a="1"/>
  <c r="AF190" i="19" s="1"/>
  <c r="AF139" i="19" a="1"/>
  <c r="AF139" i="19" s="1"/>
  <c r="AF183" i="19" a="1"/>
  <c r="AF183" i="19" s="1"/>
  <c r="AF149" i="19" a="1"/>
  <c r="AF149" i="19" s="1"/>
  <c r="AF193" i="19" a="1"/>
  <c r="AF193" i="19" s="1"/>
  <c r="AF155" i="19" a="1"/>
  <c r="AF155" i="19" s="1"/>
  <c r="AF165" i="19" a="1"/>
  <c r="AF165" i="19" s="1"/>
  <c r="AF187" i="19" a="1"/>
  <c r="AF187" i="19" s="1"/>
  <c r="AF184" i="19" a="1"/>
  <c r="AF184" i="19" s="1"/>
  <c r="AF156" i="19" a="1"/>
  <c r="AF156" i="19" s="1"/>
  <c r="AF166" i="19" a="1"/>
  <c r="AF166" i="19" s="1"/>
  <c r="AF192" i="19" a="1"/>
  <c r="AF192" i="19" s="1"/>
  <c r="AF148" i="19" a="1"/>
  <c r="AF148" i="19" s="1"/>
  <c r="AF175" i="19" a="1"/>
  <c r="AF175" i="19" s="1"/>
  <c r="AF174" i="19" a="1"/>
  <c r="AF174" i="19" s="1"/>
  <c r="AF163" i="19" a="1"/>
  <c r="AF163" i="19" s="1"/>
  <c r="AF176" i="19" a="1"/>
  <c r="AF176" i="19" s="1"/>
  <c r="AF162" i="19" a="1"/>
  <c r="AF162" i="19" s="1"/>
  <c r="AF161" i="19" a="1"/>
  <c r="AF161" i="19" s="1"/>
  <c r="AF157" i="19" a="1"/>
  <c r="AF157" i="19" s="1"/>
  <c r="AF159" i="19" a="1"/>
  <c r="AF159" i="19" s="1"/>
  <c r="AF145" i="19" a="1"/>
  <c r="AF145" i="19" s="1"/>
  <c r="AF186" i="19" a="1"/>
  <c r="AF186" i="19" s="1"/>
  <c r="AF142" i="19" a="1"/>
  <c r="AF142" i="19" s="1"/>
  <c r="AF153" i="19" a="1"/>
  <c r="AF153" i="19" s="1"/>
  <c r="AF158" i="19" a="1"/>
  <c r="AF158" i="19" s="1"/>
  <c r="AF185" i="19" a="1"/>
  <c r="AF185" i="19" s="1"/>
  <c r="AF168" i="19" a="1"/>
  <c r="AF168" i="19" s="1"/>
  <c r="AF194" i="19" a="1"/>
  <c r="AF194" i="19" s="1"/>
  <c r="AF181" i="19" a="1"/>
  <c r="AF181" i="19" s="1"/>
  <c r="AF146" i="19" a="1"/>
  <c r="AF146" i="19" s="1"/>
  <c r="AF173" i="19" a="1"/>
  <c r="AF173" i="19" s="1"/>
  <c r="AF143" i="19" a="1"/>
  <c r="AF143" i="19" s="1"/>
  <c r="AF189" i="19" a="1"/>
  <c r="AF189" i="19" s="1"/>
  <c r="J103" i="19" a="1"/>
  <c r="J103" i="19" s="1"/>
  <c r="AF177" i="19" a="1"/>
  <c r="AF177" i="19" s="1"/>
  <c r="AF147" i="19" a="1"/>
  <c r="AF147" i="19" s="1"/>
  <c r="J101" i="19" a="1"/>
  <c r="J101" i="19" s="1"/>
  <c r="H97" i="19" a="1"/>
  <c r="H97" i="19" s="1"/>
  <c r="H73" i="19" a="1"/>
  <c r="H73" i="19" s="1"/>
  <c r="H81" i="19" a="1"/>
  <c r="H81" i="19" s="1"/>
  <c r="H89" i="19" a="1"/>
  <c r="H89" i="19" s="1"/>
  <c r="H83" i="19" a="1"/>
  <c r="H83" i="19" s="1"/>
  <c r="H101" i="19" a="1"/>
  <c r="H101" i="19" s="1"/>
  <c r="H86" i="19" a="1"/>
  <c r="H86" i="19" s="1"/>
  <c r="H95" i="19" a="1"/>
  <c r="H95" i="19" s="1"/>
  <c r="H105" i="19" a="1"/>
  <c r="H105" i="19" s="1"/>
  <c r="H75" i="19" a="1"/>
  <c r="H75" i="19" s="1"/>
  <c r="H126" i="19" a="1"/>
  <c r="H126" i="19" s="1"/>
  <c r="H100" i="19" a="1"/>
  <c r="H100" i="19" s="1"/>
  <c r="H70" i="19" a="1"/>
  <c r="H70" i="19" s="1"/>
  <c r="H77" i="19" a="1"/>
  <c r="H77" i="19" s="1"/>
  <c r="H110" i="19" a="1"/>
  <c r="H110" i="19" s="1"/>
  <c r="H117" i="19" a="1"/>
  <c r="H117" i="19" s="1"/>
  <c r="H129" i="19" a="1"/>
  <c r="H129" i="19" s="1"/>
  <c r="H112" i="19" a="1"/>
  <c r="H112" i="19" s="1"/>
  <c r="H90" i="19" a="1"/>
  <c r="H90" i="19" s="1"/>
  <c r="H122" i="19" a="1"/>
  <c r="H122" i="19" s="1"/>
  <c r="H99" i="19" a="1"/>
  <c r="H99" i="19" s="1"/>
  <c r="H127" i="19" a="1"/>
  <c r="H127" i="19" s="1"/>
  <c r="H109" i="19" a="1"/>
  <c r="H109" i="19" s="1"/>
  <c r="H102" i="19" a="1"/>
  <c r="H102" i="19" s="1"/>
  <c r="H78" i="19" a="1"/>
  <c r="H78" i="19" s="1"/>
  <c r="H124" i="19" a="1"/>
  <c r="H124" i="19" s="1"/>
  <c r="H106" i="19" a="1"/>
  <c r="H106" i="19" s="1"/>
  <c r="H120" i="19" a="1"/>
  <c r="H120" i="19" s="1"/>
  <c r="H72" i="19" a="1"/>
  <c r="H72" i="19" s="1"/>
  <c r="H79" i="19" a="1"/>
  <c r="H79" i="19" s="1"/>
  <c r="H125" i="19" a="1"/>
  <c r="H125" i="19" s="1"/>
  <c r="H115" i="19" a="1"/>
  <c r="H115" i="19" s="1"/>
  <c r="H74" i="19" a="1"/>
  <c r="H74" i="19" s="1"/>
  <c r="H82" i="19" a="1"/>
  <c r="H82" i="19" s="1"/>
  <c r="H114" i="19" a="1"/>
  <c r="H114" i="19" s="1"/>
  <c r="H92" i="19" a="1"/>
  <c r="H92" i="19" s="1"/>
  <c r="H103" i="19" a="1"/>
  <c r="H103" i="19" s="1"/>
  <c r="H111" i="19" a="1"/>
  <c r="H111" i="19" s="1"/>
  <c r="H104" i="19" a="1"/>
  <c r="H104" i="19" s="1"/>
  <c r="H113" i="19" a="1"/>
  <c r="H113" i="19" s="1"/>
  <c r="H80" i="19" a="1"/>
  <c r="H80" i="19" s="1"/>
  <c r="H76" i="19" a="1"/>
  <c r="H76" i="19" s="1"/>
  <c r="H116" i="19" a="1"/>
  <c r="H116" i="19" s="1"/>
  <c r="H123" i="19" a="1"/>
  <c r="H123" i="19" s="1"/>
  <c r="H88" i="19" a="1"/>
  <c r="H88" i="19" s="1"/>
  <c r="H84" i="19" a="1"/>
  <c r="H84" i="19" s="1"/>
  <c r="H128" i="19" a="1"/>
  <c r="H128" i="19" s="1"/>
  <c r="H96" i="19" a="1"/>
  <c r="H96" i="19" s="1"/>
  <c r="H98" i="19" a="1"/>
  <c r="H98" i="19" s="1"/>
  <c r="H107" i="19" a="1"/>
  <c r="H107" i="19" s="1"/>
  <c r="H121" i="19" a="1"/>
  <c r="H121" i="19" s="1"/>
  <c r="H91" i="19" a="1"/>
  <c r="H91" i="19" s="1"/>
  <c r="H85" i="19" a="1"/>
  <c r="H85" i="19" s="1"/>
  <c r="H93" i="19" a="1"/>
  <c r="H93" i="19" s="1"/>
  <c r="H118" i="19" a="1"/>
  <c r="H118" i="19" s="1"/>
  <c r="H94" i="19" a="1"/>
  <c r="H94" i="19" s="1"/>
  <c r="G94" i="19" a="1"/>
  <c r="G94" i="19" s="1"/>
  <c r="F88" i="19" a="1"/>
  <c r="F88" i="19" s="1"/>
  <c r="H108" i="19" a="1"/>
  <c r="H108" i="19" s="1"/>
  <c r="J81" i="19" a="1"/>
  <c r="J81" i="19" s="1"/>
  <c r="G93" i="19" a="1"/>
  <c r="G93" i="19" s="1"/>
  <c r="F96" i="19" a="1"/>
  <c r="F96" i="19" s="1"/>
  <c r="G107" i="19" a="1"/>
  <c r="G107" i="19" s="1"/>
  <c r="G91" i="19" a="1"/>
  <c r="G91" i="19" s="1"/>
  <c r="AA83" i="19" a="1"/>
  <c r="AA83" i="19" s="1"/>
  <c r="AA112" i="19" a="1"/>
  <c r="AA112" i="19" s="1"/>
  <c r="AA98" i="19" a="1"/>
  <c r="AA98" i="19" s="1"/>
  <c r="BL102" i="19"/>
  <c r="H119" i="19" a="1"/>
  <c r="H119" i="19" s="1"/>
  <c r="AF179" i="19" a="1"/>
  <c r="AF179" i="19" s="1"/>
  <c r="G98" i="19" a="1"/>
  <c r="G98" i="19" s="1"/>
  <c r="AF152" i="19" a="1"/>
  <c r="AF152" i="19" s="1"/>
  <c r="F98" i="19" a="1"/>
  <c r="F98" i="19" s="1"/>
  <c r="F107" i="19" a="1"/>
  <c r="F107" i="19" s="1"/>
  <c r="F121" i="19" a="1"/>
  <c r="F121" i="19" s="1"/>
  <c r="F91" i="19" a="1"/>
  <c r="F91" i="19" s="1"/>
  <c r="F93" i="19" a="1"/>
  <c r="F93" i="19" s="1"/>
  <c r="F118" i="19" a="1"/>
  <c r="F118" i="19" s="1"/>
  <c r="F94" i="19" a="1"/>
  <c r="F94" i="19" s="1"/>
  <c r="F108" i="19" a="1"/>
  <c r="F108" i="19" s="1"/>
  <c r="F71" i="19" a="1"/>
  <c r="F71" i="19" s="1"/>
  <c r="F87" i="19" a="1"/>
  <c r="F87" i="19" s="1"/>
  <c r="F119" i="19" a="1"/>
  <c r="F119" i="19" s="1"/>
  <c r="F97" i="19" a="1"/>
  <c r="F97" i="19" s="1"/>
  <c r="F81" i="19" a="1"/>
  <c r="F81" i="19" s="1"/>
  <c r="F89" i="19" a="1"/>
  <c r="F89" i="19" s="1"/>
  <c r="F83" i="19" a="1"/>
  <c r="F83" i="19" s="1"/>
  <c r="F101" i="19" a="1"/>
  <c r="F101" i="19" s="1"/>
  <c r="F86" i="19" a="1"/>
  <c r="F86" i="19" s="1"/>
  <c r="F95" i="19" a="1"/>
  <c r="F95" i="19" s="1"/>
  <c r="F105" i="19" a="1"/>
  <c r="F105" i="19" s="1"/>
  <c r="F126" i="19" a="1"/>
  <c r="F126" i="19" s="1"/>
  <c r="F100" i="19" a="1"/>
  <c r="F100" i="19" s="1"/>
  <c r="F80" i="19" a="1"/>
  <c r="F80" i="19" s="1"/>
  <c r="F70" i="19" a="1"/>
  <c r="F70" i="19" s="1"/>
  <c r="F77" i="19" a="1"/>
  <c r="F77" i="19" s="1"/>
  <c r="F110" i="19" a="1"/>
  <c r="F110" i="19" s="1"/>
  <c r="F117" i="19" a="1"/>
  <c r="F117" i="19" s="1"/>
  <c r="F129" i="19" a="1"/>
  <c r="F129" i="19" s="1"/>
  <c r="F112" i="19" a="1"/>
  <c r="F112" i="19" s="1"/>
  <c r="F90" i="19" a="1"/>
  <c r="F90" i="19" s="1"/>
  <c r="F122" i="19" a="1"/>
  <c r="F122" i="19" s="1"/>
  <c r="F99" i="19" a="1"/>
  <c r="F99" i="19" s="1"/>
  <c r="F127" i="19" a="1"/>
  <c r="F127" i="19" s="1"/>
  <c r="F109" i="19" a="1"/>
  <c r="F109" i="19" s="1"/>
  <c r="F85" i="19" a="1"/>
  <c r="F85" i="19" s="1"/>
  <c r="F102" i="19" a="1"/>
  <c r="F102" i="19" s="1"/>
  <c r="F78" i="19" a="1"/>
  <c r="F78" i="19" s="1"/>
  <c r="F124" i="19" a="1"/>
  <c r="F124" i="19" s="1"/>
  <c r="F106" i="19" a="1"/>
  <c r="F106" i="19" s="1"/>
  <c r="F120" i="19" a="1"/>
  <c r="F120" i="19" s="1"/>
  <c r="F72" i="19" a="1"/>
  <c r="F72" i="19" s="1"/>
  <c r="F79" i="19" a="1"/>
  <c r="F79" i="19" s="1"/>
  <c r="F125" i="19" a="1"/>
  <c r="F125" i="19" s="1"/>
  <c r="F115" i="19" a="1"/>
  <c r="F115" i="19" s="1"/>
  <c r="F73" i="19" a="1"/>
  <c r="F73" i="19" s="1"/>
  <c r="F74" i="19" a="1"/>
  <c r="F74" i="19" s="1"/>
  <c r="F82" i="19" a="1"/>
  <c r="F82" i="19" s="1"/>
  <c r="F114" i="19" a="1"/>
  <c r="F114" i="19" s="1"/>
  <c r="F92" i="19" a="1"/>
  <c r="F92" i="19" s="1"/>
  <c r="F103" i="19" a="1"/>
  <c r="F103" i="19" s="1"/>
  <c r="F111" i="19" a="1"/>
  <c r="F111" i="19" s="1"/>
  <c r="F104" i="19" a="1"/>
  <c r="F104" i="19" s="1"/>
  <c r="F113" i="19" a="1"/>
  <c r="F113" i="19" s="1"/>
  <c r="F75" i="19" a="1"/>
  <c r="F75" i="19" s="1"/>
  <c r="F76" i="19" a="1"/>
  <c r="F76" i="19" s="1"/>
  <c r="F116" i="19" a="1"/>
  <c r="F116" i="19" s="1"/>
  <c r="F123" i="19" a="1"/>
  <c r="F123" i="19" s="1"/>
  <c r="G108" i="19" a="1"/>
  <c r="G108" i="19" s="1"/>
  <c r="G71" i="19" a="1"/>
  <c r="G71" i="19" s="1"/>
  <c r="G87" i="19" a="1"/>
  <c r="G87" i="19" s="1"/>
  <c r="G119" i="19" a="1"/>
  <c r="G119" i="19" s="1"/>
  <c r="G97" i="19" a="1"/>
  <c r="G97" i="19" s="1"/>
  <c r="G81" i="19" a="1"/>
  <c r="G81" i="19" s="1"/>
  <c r="G89" i="19" a="1"/>
  <c r="G89" i="19" s="1"/>
  <c r="G83" i="19" a="1"/>
  <c r="G83" i="19" s="1"/>
  <c r="G101" i="19" a="1"/>
  <c r="G101" i="19" s="1"/>
  <c r="G86" i="19" a="1"/>
  <c r="G86" i="19" s="1"/>
  <c r="G95" i="19" a="1"/>
  <c r="G95" i="19" s="1"/>
  <c r="G105" i="19" a="1"/>
  <c r="G105" i="19" s="1"/>
  <c r="G75" i="19" a="1"/>
  <c r="G75" i="19" s="1"/>
  <c r="G126" i="19" a="1"/>
  <c r="G126" i="19" s="1"/>
  <c r="G100" i="19" a="1"/>
  <c r="G100" i="19" s="1"/>
  <c r="G80" i="19" a="1"/>
  <c r="G80" i="19" s="1"/>
  <c r="G70" i="19" a="1"/>
  <c r="G70" i="19" s="1"/>
  <c r="G77" i="19" a="1"/>
  <c r="G77" i="19" s="1"/>
  <c r="G110" i="19" a="1"/>
  <c r="G110" i="19" s="1"/>
  <c r="G117" i="19" a="1"/>
  <c r="G117" i="19" s="1"/>
  <c r="G129" i="19" a="1"/>
  <c r="G129" i="19" s="1"/>
  <c r="G112" i="19" a="1"/>
  <c r="G112" i="19" s="1"/>
  <c r="G90" i="19" a="1"/>
  <c r="G90" i="19" s="1"/>
  <c r="G122" i="19" a="1"/>
  <c r="G122" i="19" s="1"/>
  <c r="G99" i="19" a="1"/>
  <c r="G99" i="19" s="1"/>
  <c r="G127" i="19" a="1"/>
  <c r="G127" i="19" s="1"/>
  <c r="G109" i="19" a="1"/>
  <c r="G109" i="19" s="1"/>
  <c r="G85" i="19" a="1"/>
  <c r="G85" i="19" s="1"/>
  <c r="G102" i="19" a="1"/>
  <c r="G102" i="19" s="1"/>
  <c r="G78" i="19" a="1"/>
  <c r="G78" i="19" s="1"/>
  <c r="G124" i="19" a="1"/>
  <c r="G124" i="19" s="1"/>
  <c r="G106" i="19" a="1"/>
  <c r="G106" i="19" s="1"/>
  <c r="G120" i="19" a="1"/>
  <c r="G120" i="19" s="1"/>
  <c r="G72" i="19" a="1"/>
  <c r="G72" i="19" s="1"/>
  <c r="G79" i="19" a="1"/>
  <c r="G79" i="19" s="1"/>
  <c r="G125" i="19" a="1"/>
  <c r="G125" i="19" s="1"/>
  <c r="G115" i="19" a="1"/>
  <c r="G115" i="19" s="1"/>
  <c r="G73" i="19" a="1"/>
  <c r="G73" i="19" s="1"/>
  <c r="G74" i="19" a="1"/>
  <c r="G74" i="19" s="1"/>
  <c r="G82" i="19" a="1"/>
  <c r="G82" i="19" s="1"/>
  <c r="G114" i="19" a="1"/>
  <c r="G114" i="19" s="1"/>
  <c r="G92" i="19" a="1"/>
  <c r="G92" i="19" s="1"/>
  <c r="G103" i="19" a="1"/>
  <c r="G103" i="19" s="1"/>
  <c r="G111" i="19" a="1"/>
  <c r="G111" i="19" s="1"/>
  <c r="G104" i="19" a="1"/>
  <c r="G104" i="19" s="1"/>
  <c r="G113" i="19" a="1"/>
  <c r="G113" i="19" s="1"/>
  <c r="G76" i="19" a="1"/>
  <c r="G76" i="19" s="1"/>
  <c r="G123" i="19" a="1"/>
  <c r="G123" i="19" s="1"/>
  <c r="G88" i="19" a="1"/>
  <c r="G88" i="19" s="1"/>
  <c r="G84" i="19" a="1"/>
  <c r="G84" i="19" s="1"/>
  <c r="G128" i="19" a="1"/>
  <c r="G128" i="19" s="1"/>
  <c r="G96" i="19" a="1"/>
  <c r="G96" i="19" s="1"/>
  <c r="J75" i="19" a="1"/>
  <c r="J75" i="19" s="1"/>
  <c r="J126" i="19" a="1"/>
  <c r="J126" i="19" s="1"/>
  <c r="J70" i="19" a="1"/>
  <c r="J70" i="19" s="1"/>
  <c r="J77" i="19" a="1"/>
  <c r="J77" i="19" s="1"/>
  <c r="J110" i="19" a="1"/>
  <c r="J110" i="19" s="1"/>
  <c r="J117" i="19" a="1"/>
  <c r="J117" i="19" s="1"/>
  <c r="J129" i="19" a="1"/>
  <c r="J129" i="19" s="1"/>
  <c r="J88" i="19" a="1"/>
  <c r="J88" i="19" s="1"/>
  <c r="J90" i="19" a="1"/>
  <c r="J90" i="19" s="1"/>
  <c r="J122" i="19" a="1"/>
  <c r="J122" i="19" s="1"/>
  <c r="J99" i="19" a="1"/>
  <c r="J99" i="19" s="1"/>
  <c r="J121" i="19" a="1"/>
  <c r="J121" i="19" s="1"/>
  <c r="J91" i="19" a="1"/>
  <c r="J91" i="19" s="1"/>
  <c r="J102" i="19" a="1"/>
  <c r="J102" i="19" s="1"/>
  <c r="J118" i="19" a="1"/>
  <c r="J118" i="19" s="1"/>
  <c r="J94" i="19" a="1"/>
  <c r="J94" i="19" s="1"/>
  <c r="J120" i="19" a="1"/>
  <c r="J120" i="19" s="1"/>
  <c r="J71" i="19" a="1"/>
  <c r="J71" i="19" s="1"/>
  <c r="J72" i="19" a="1"/>
  <c r="J72" i="19" s="1"/>
  <c r="J79" i="19" a="1"/>
  <c r="J79" i="19" s="1"/>
  <c r="J125" i="19" a="1"/>
  <c r="J125" i="19" s="1"/>
  <c r="J97" i="19" a="1"/>
  <c r="J97" i="19" s="1"/>
  <c r="J74" i="19" a="1"/>
  <c r="J74" i="19" s="1"/>
  <c r="J82" i="19" a="1"/>
  <c r="J82" i="19" s="1"/>
  <c r="J114" i="19" a="1"/>
  <c r="J114" i="19" s="1"/>
  <c r="J83" i="19" a="1"/>
  <c r="J83" i="19" s="1"/>
  <c r="J92" i="19" a="1"/>
  <c r="J92" i="19" s="1"/>
  <c r="J111" i="19" a="1"/>
  <c r="J111" i="19" s="1"/>
  <c r="J104" i="19" a="1"/>
  <c r="J104" i="19" s="1"/>
  <c r="J113" i="19" a="1"/>
  <c r="J113" i="19" s="1"/>
  <c r="J100" i="19" a="1"/>
  <c r="J100" i="19" s="1"/>
  <c r="J80" i="19" a="1"/>
  <c r="J80" i="19" s="1"/>
  <c r="J76" i="19" a="1"/>
  <c r="J76" i="19" s="1"/>
  <c r="J116" i="19" a="1"/>
  <c r="J116" i="19" s="1"/>
  <c r="J123" i="19" a="1"/>
  <c r="J123" i="19" s="1"/>
  <c r="J112" i="19" a="1"/>
  <c r="J112" i="19" s="1"/>
  <c r="J84" i="19" a="1"/>
  <c r="J84" i="19" s="1"/>
  <c r="J128" i="19" a="1"/>
  <c r="J128" i="19" s="1"/>
  <c r="J96" i="19" a="1"/>
  <c r="J96" i="19" s="1"/>
  <c r="J98" i="19" a="1"/>
  <c r="J98" i="19" s="1"/>
  <c r="J107" i="19" a="1"/>
  <c r="J107" i="19" s="1"/>
  <c r="J127" i="19" a="1"/>
  <c r="J127" i="19" s="1"/>
  <c r="J109" i="19" a="1"/>
  <c r="J109" i="19" s="1"/>
  <c r="J85" i="19" a="1"/>
  <c r="J85" i="19" s="1"/>
  <c r="J93" i="19" a="1"/>
  <c r="J93" i="19" s="1"/>
  <c r="J78" i="19" a="1"/>
  <c r="J78" i="19" s="1"/>
  <c r="J124" i="19" a="1"/>
  <c r="J124" i="19" s="1"/>
  <c r="J106" i="19" a="1"/>
  <c r="J106" i="19" s="1"/>
  <c r="J108" i="19" a="1"/>
  <c r="J108" i="19" s="1"/>
  <c r="J87" i="19" a="1"/>
  <c r="J87" i="19" s="1"/>
  <c r="J119" i="19" a="1"/>
  <c r="J119" i="19" s="1"/>
  <c r="J115" i="19" a="1"/>
  <c r="J115" i="19" s="1"/>
  <c r="H87" i="19" a="1"/>
  <c r="H87" i="19" s="1"/>
  <c r="J95" i="19" a="1"/>
  <c r="J95" i="19" s="1"/>
  <c r="F128" i="19" a="1"/>
  <c r="F128" i="19" s="1"/>
  <c r="G121" i="19" a="1"/>
  <c r="G121" i="19" s="1"/>
  <c r="AF167" i="19" a="1"/>
  <c r="AF167" i="19" s="1"/>
  <c r="H54" i="19" a="1"/>
  <c r="H54" i="19" s="1"/>
  <c r="G41" i="19" a="1"/>
  <c r="G41" i="19" s="1"/>
  <c r="G187" i="19" a="1"/>
  <c r="G187" i="19" s="1"/>
  <c r="G175" i="19" a="1"/>
  <c r="G175" i="19" s="1"/>
  <c r="G163" i="19" a="1"/>
  <c r="G163" i="19" s="1"/>
  <c r="G151" i="19" a="1"/>
  <c r="G151" i="19" s="1"/>
  <c r="G139" i="19" a="1"/>
  <c r="G139" i="19" s="1"/>
  <c r="AH196" i="19" a="1"/>
  <c r="AH196" i="19" s="1"/>
  <c r="AH182" i="19" a="1"/>
  <c r="AH182" i="19" s="1"/>
  <c r="AH138" i="19" a="1"/>
  <c r="AH138" i="19" s="1"/>
  <c r="I119" i="19" a="1"/>
  <c r="I119" i="19" s="1"/>
  <c r="I87" i="19" a="1"/>
  <c r="I87" i="19" s="1"/>
  <c r="AH141" i="19" a="1"/>
  <c r="AH141" i="19" s="1"/>
  <c r="I71" i="19" a="1"/>
  <c r="I71" i="19" s="1"/>
  <c r="AH154" i="19" a="1"/>
  <c r="AH154" i="19" s="1"/>
  <c r="AH164" i="19" a="1"/>
  <c r="AH164" i="19" s="1"/>
  <c r="AH192" i="19" a="1"/>
  <c r="AH192" i="19" s="1"/>
  <c r="AE173" i="19" a="1"/>
  <c r="AE173" i="19" s="1"/>
  <c r="AE146" i="19" a="1"/>
  <c r="AE146" i="19" s="1"/>
  <c r="H194" i="19" a="1"/>
  <c r="H194" i="19" s="1"/>
  <c r="F186" i="19" a="1"/>
  <c r="F186" i="19" s="1"/>
  <c r="H182" i="19" a="1"/>
  <c r="H182" i="19" s="1"/>
  <c r="H170" i="19" a="1"/>
  <c r="H170" i="19" s="1"/>
  <c r="F162" i="19" a="1"/>
  <c r="F162" i="19" s="1"/>
  <c r="H158" i="19" a="1"/>
  <c r="H158" i="19" s="1"/>
  <c r="F150" i="19" a="1"/>
  <c r="F150" i="19" s="1"/>
  <c r="H146" i="19" a="1"/>
  <c r="H146" i="19" s="1"/>
  <c r="F138" i="19" a="1"/>
  <c r="F138" i="19" s="1"/>
  <c r="AH160" i="19" a="1"/>
  <c r="AH160" i="19" s="1"/>
  <c r="AE139" i="19" a="1"/>
  <c r="AE139" i="19" s="1"/>
  <c r="AG177" i="19" a="1"/>
  <c r="AG177" i="19" s="1"/>
  <c r="K29" i="19" a="1"/>
  <c r="K29" i="19" s="1"/>
  <c r="AE181" i="19" a="1"/>
  <c r="AE181" i="19" s="1"/>
  <c r="AH171" i="19" a="1"/>
  <c r="AH171" i="19" s="1"/>
  <c r="I108" i="19" a="1"/>
  <c r="I108" i="19" s="1"/>
  <c r="AH163" i="19" a="1"/>
  <c r="AH163" i="19" s="1"/>
  <c r="AI145" i="19" a="1"/>
  <c r="AI145" i="19" s="1"/>
  <c r="AE151" i="19" a="1"/>
  <c r="AE151" i="19" s="1"/>
  <c r="AI137" i="19" a="1"/>
  <c r="AI137" i="19" s="1"/>
  <c r="AG179" i="19" a="1"/>
  <c r="AG179" i="19" s="1"/>
  <c r="AG167" i="19" a="1"/>
  <c r="AG167" i="19" s="1"/>
  <c r="AG147" i="19" a="1"/>
  <c r="AG147" i="19" s="1"/>
  <c r="H187" i="19" a="1"/>
  <c r="H187" i="19" s="1"/>
  <c r="H175" i="19" a="1"/>
  <c r="H175" i="19" s="1"/>
  <c r="H163" i="19" a="1"/>
  <c r="H163" i="19" s="1"/>
  <c r="H151" i="19" a="1"/>
  <c r="H151" i="19" s="1"/>
  <c r="H139" i="19" a="1"/>
  <c r="H139" i="19" s="1"/>
  <c r="AI196" i="19" a="1"/>
  <c r="AI196" i="19" s="1"/>
  <c r="AI182" i="19" a="1"/>
  <c r="AI182" i="19" s="1"/>
  <c r="AI138" i="19" a="1"/>
  <c r="AI138" i="19" s="1"/>
  <c r="I106" i="19" a="1"/>
  <c r="I106" i="19" s="1"/>
  <c r="AI157" i="19" a="1"/>
  <c r="AI157" i="19" s="1"/>
  <c r="AE194" i="19" a="1"/>
  <c r="AE194" i="19" s="1"/>
  <c r="AH175" i="19" a="1"/>
  <c r="AH175" i="19" s="1"/>
  <c r="AE168" i="19" a="1"/>
  <c r="AE168" i="19" s="1"/>
  <c r="AH148" i="19" a="1"/>
  <c r="AH148" i="19" s="1"/>
  <c r="I124" i="19" a="1"/>
  <c r="I124" i="19" s="1"/>
  <c r="I78" i="19" a="1"/>
  <c r="I78" i="19" s="1"/>
  <c r="AI154" i="19" a="1"/>
  <c r="AI154" i="19" s="1"/>
  <c r="AI164" i="19" a="1"/>
  <c r="AI164" i="19" s="1"/>
  <c r="I93" i="19" a="1"/>
  <c r="I93" i="19" s="1"/>
  <c r="I85" i="19" a="1"/>
  <c r="I85" i="19" s="1"/>
  <c r="G196" i="19" a="1"/>
  <c r="G196" i="19" s="1"/>
  <c r="F188" i="19" a="1"/>
  <c r="F188" i="19" s="1"/>
  <c r="H184" i="19" a="1"/>
  <c r="H184" i="19" s="1"/>
  <c r="F180" i="19" a="1"/>
  <c r="F180" i="19" s="1"/>
  <c r="F176" i="19" a="1"/>
  <c r="F176" i="19" s="1"/>
  <c r="H172" i="19" a="1"/>
  <c r="H172" i="19" s="1"/>
  <c r="F164" i="19" a="1"/>
  <c r="F164" i="19" s="1"/>
  <c r="G160" i="19" a="1"/>
  <c r="G160" i="19" s="1"/>
  <c r="F152" i="19" a="1"/>
  <c r="F152" i="19" s="1"/>
  <c r="H148" i="19" a="1"/>
  <c r="H148" i="19" s="1"/>
  <c r="F144" i="19" a="1"/>
  <c r="F144" i="19" s="1"/>
  <c r="F140" i="19" a="1"/>
  <c r="F140" i="19" s="1"/>
  <c r="AE185" i="19" a="1"/>
  <c r="AE185" i="19" s="1"/>
  <c r="AH166" i="19" a="1"/>
  <c r="AH166" i="19" s="1"/>
  <c r="AE158" i="19" a="1"/>
  <c r="AE158" i="19" s="1"/>
  <c r="I109" i="19" a="1"/>
  <c r="I109" i="19" s="1"/>
  <c r="AH177" i="19" a="1"/>
  <c r="AH177" i="19" s="1"/>
  <c r="AE153" i="19" a="1"/>
  <c r="AE153" i="19" s="1"/>
  <c r="AI171" i="19" a="1"/>
  <c r="AI171" i="19" s="1"/>
  <c r="AI163" i="19" a="1"/>
  <c r="AI163" i="19" s="1"/>
  <c r="AH156" i="19" a="1"/>
  <c r="AH156" i="19" s="1"/>
  <c r="AE142" i="19" a="1"/>
  <c r="AE142" i="19" s="1"/>
  <c r="I127" i="19" a="1"/>
  <c r="I127" i="19" s="1"/>
  <c r="AH179" i="19" a="1"/>
  <c r="AH179" i="19" s="1"/>
  <c r="AH167" i="19" a="1"/>
  <c r="AH167" i="19" s="1"/>
  <c r="AH147" i="19" a="1"/>
  <c r="AH147" i="19" s="1"/>
  <c r="I107" i="19" a="1"/>
  <c r="I107" i="19" s="1"/>
  <c r="I98" i="19" a="1"/>
  <c r="I98" i="19" s="1"/>
  <c r="H35" i="19" a="1"/>
  <c r="H35" i="19" s="1"/>
  <c r="H49" i="19" a="1"/>
  <c r="H49" i="19" s="1"/>
  <c r="F191" i="19" a="1"/>
  <c r="F191" i="19" s="1"/>
  <c r="F179" i="19" a="1"/>
  <c r="F179" i="19" s="1"/>
  <c r="F167" i="19" a="1"/>
  <c r="F167" i="19" s="1"/>
  <c r="F155" i="19" a="1"/>
  <c r="F155" i="19" s="1"/>
  <c r="F143" i="19" a="1"/>
  <c r="F143" i="19" s="1"/>
  <c r="AG143" i="19" a="1"/>
  <c r="AG143" i="19" s="1"/>
  <c r="AI175" i="19" a="1"/>
  <c r="AI175" i="19" s="1"/>
  <c r="AI148" i="19" a="1"/>
  <c r="AI148" i="19" s="1"/>
  <c r="AI192" i="19" a="1"/>
  <c r="AI192" i="19" s="1"/>
  <c r="AG173" i="19" a="1"/>
  <c r="AG173" i="19" s="1"/>
  <c r="AG146" i="19" a="1"/>
  <c r="AG146" i="19" s="1"/>
  <c r="H196" i="19" a="1"/>
  <c r="H196" i="19" s="1"/>
  <c r="F192" i="19" a="1"/>
  <c r="F192" i="19" s="1"/>
  <c r="G188" i="19" a="1"/>
  <c r="G188" i="19" s="1"/>
  <c r="G184" i="19" a="1"/>
  <c r="G184" i="19" s="1"/>
  <c r="G176" i="19" a="1"/>
  <c r="G176" i="19" s="1"/>
  <c r="F168" i="19" a="1"/>
  <c r="F168" i="19" s="1"/>
  <c r="G164" i="19" a="1"/>
  <c r="G164" i="19" s="1"/>
  <c r="H160" i="19" a="1"/>
  <c r="H160" i="19" s="1"/>
  <c r="F156" i="19" a="1"/>
  <c r="F156" i="19" s="1"/>
  <c r="G152" i="19" a="1"/>
  <c r="G152" i="19" s="1"/>
  <c r="G140" i="19" a="1"/>
  <c r="G140" i="19" s="1"/>
  <c r="AI166" i="19" a="1"/>
  <c r="AI166" i="19" s="1"/>
  <c r="AI177" i="19" a="1"/>
  <c r="AI177" i="19" s="1"/>
  <c r="I96" i="19" a="1"/>
  <c r="I96" i="19" s="1"/>
  <c r="I128" i="19" a="1"/>
  <c r="I128" i="19" s="1"/>
  <c r="I84" i="19" a="1"/>
  <c r="I84" i="19" s="1"/>
  <c r="AE186" i="19" a="1"/>
  <c r="AE186" i="19" s="1"/>
  <c r="AG181" i="19" a="1"/>
  <c r="AG181" i="19" s="1"/>
  <c r="AE145" i="19" a="1"/>
  <c r="AE145" i="19" s="1"/>
  <c r="AI156" i="19" a="1"/>
  <c r="AI156" i="19" s="1"/>
  <c r="AI179" i="19" a="1"/>
  <c r="AI179" i="19" s="1"/>
  <c r="AI167" i="19" a="1"/>
  <c r="AI167" i="19" s="1"/>
  <c r="AI147" i="19" a="1"/>
  <c r="AI147" i="19" s="1"/>
  <c r="H61" i="19" a="1"/>
  <c r="H61" i="19" s="1"/>
  <c r="H19" i="19" a="1"/>
  <c r="H19" i="19" s="1"/>
  <c r="H32" i="19" a="1"/>
  <c r="H32" i="19" s="1"/>
  <c r="F193" i="19" a="1"/>
  <c r="F193" i="19" s="1"/>
  <c r="H189" i="19" a="1"/>
  <c r="H189" i="19" s="1"/>
  <c r="F185" i="19" a="1"/>
  <c r="F185" i="19" s="1"/>
  <c r="F181" i="19" a="1"/>
  <c r="F181" i="19" s="1"/>
  <c r="F173" i="19" a="1"/>
  <c r="F173" i="19" s="1"/>
  <c r="F169" i="19" a="1"/>
  <c r="F169" i="19" s="1"/>
  <c r="F161" i="19" a="1"/>
  <c r="F161" i="19" s="1"/>
  <c r="F157" i="19" a="1"/>
  <c r="F157" i="19" s="1"/>
  <c r="F149" i="19" a="1"/>
  <c r="F149" i="19" s="1"/>
  <c r="F145" i="19" a="1"/>
  <c r="F145" i="19" s="1"/>
  <c r="F137" i="19" a="1"/>
  <c r="F137" i="19" s="1"/>
  <c r="AI184" i="19" a="1"/>
  <c r="AI184" i="19" s="1"/>
  <c r="AE159" i="19" a="1"/>
  <c r="AE159" i="19" s="1"/>
  <c r="I112" i="19" a="1"/>
  <c r="I112" i="19" s="1"/>
  <c r="AE157" i="19" a="1"/>
  <c r="AE157" i="19" s="1"/>
  <c r="AH143" i="19" a="1"/>
  <c r="AH143" i="19" s="1"/>
  <c r="AE161" i="19" a="1"/>
  <c r="AE161" i="19" s="1"/>
  <c r="AI187" i="19" a="1"/>
  <c r="AI187" i="19" s="1"/>
  <c r="AE162" i="19" a="1"/>
  <c r="AE162" i="19" s="1"/>
  <c r="AH173" i="19" a="1"/>
  <c r="AH173" i="19" s="1"/>
  <c r="AH146" i="19" a="1"/>
  <c r="AH146" i="19" s="1"/>
  <c r="I123" i="19" a="1"/>
  <c r="I123" i="19" s="1"/>
  <c r="I116" i="19" a="1"/>
  <c r="I116" i="19" s="1"/>
  <c r="G192" i="19" a="1"/>
  <c r="G192" i="19" s="1"/>
  <c r="H188" i="19" a="1"/>
  <c r="H188" i="19" s="1"/>
  <c r="G180" i="19" a="1"/>
  <c r="G180" i="19" s="1"/>
  <c r="H176" i="19" a="1"/>
  <c r="H176" i="19" s="1"/>
  <c r="G168" i="19" a="1"/>
  <c r="G168" i="19" s="1"/>
  <c r="H164" i="19" a="1"/>
  <c r="H164" i="19" s="1"/>
  <c r="G156" i="19" a="1"/>
  <c r="G156" i="19" s="1"/>
  <c r="H152" i="19" a="1"/>
  <c r="H152" i="19" s="1"/>
  <c r="G144" i="19" a="1"/>
  <c r="G144" i="19" s="1"/>
  <c r="H140" i="19" a="1"/>
  <c r="H140" i="19" s="1"/>
  <c r="AG185" i="19" a="1"/>
  <c r="AG185" i="19" s="1"/>
  <c r="AG158" i="19" a="1"/>
  <c r="AG158" i="19" s="1"/>
  <c r="AG153" i="19" a="1"/>
  <c r="AG153" i="19" s="1"/>
  <c r="I76" i="19" a="1"/>
  <c r="I76" i="19" s="1"/>
  <c r="I80" i="19" a="1"/>
  <c r="I80" i="19" s="1"/>
  <c r="AG195" i="19" a="1"/>
  <c r="AG195" i="19" s="1"/>
  <c r="AE176" i="19" a="1"/>
  <c r="AE176" i="19" s="1"/>
  <c r="AH169" i="19" a="1"/>
  <c r="AH169" i="19" s="1"/>
  <c r="I100" i="19" a="1"/>
  <c r="I100" i="19" s="1"/>
  <c r="AE163" i="19" a="1"/>
  <c r="AE163" i="19" s="1"/>
  <c r="AG142" i="19" a="1"/>
  <c r="AG142" i="19" s="1"/>
  <c r="H57" i="19" a="1"/>
  <c r="H57" i="19" s="1"/>
  <c r="G24" i="19" a="1"/>
  <c r="G24" i="19" s="1"/>
  <c r="G193" i="19" a="1"/>
  <c r="G193" i="19" s="1"/>
  <c r="G185" i="19" a="1"/>
  <c r="G185" i="19" s="1"/>
  <c r="G181" i="19" a="1"/>
  <c r="G181" i="19" s="1"/>
  <c r="G173" i="19" a="1"/>
  <c r="G173" i="19" s="1"/>
  <c r="G169" i="19" a="1"/>
  <c r="G169" i="19" s="1"/>
  <c r="G161" i="19" a="1"/>
  <c r="G161" i="19" s="1"/>
  <c r="G157" i="19" a="1"/>
  <c r="G157" i="19" s="1"/>
  <c r="G149" i="19" a="1"/>
  <c r="G149" i="19" s="1"/>
  <c r="G145" i="19" a="1"/>
  <c r="G145" i="19" s="1"/>
  <c r="G137" i="19" a="1"/>
  <c r="G137" i="19" s="1"/>
  <c r="I113" i="19" a="1"/>
  <c r="I113" i="19" s="1"/>
  <c r="AI143" i="19" a="1"/>
  <c r="AI143" i="19" s="1"/>
  <c r="I104" i="19" a="1"/>
  <c r="I104" i="19" s="1"/>
  <c r="AH194" i="19" a="1"/>
  <c r="AH194" i="19" s="1"/>
  <c r="AE175" i="19" a="1"/>
  <c r="AE175" i="19" s="1"/>
  <c r="AH168" i="19" a="1"/>
  <c r="AH168" i="19" s="1"/>
  <c r="AE148" i="19" a="1"/>
  <c r="AE148" i="19" s="1"/>
  <c r="AB148" i="19" s="1" a="1"/>
  <c r="AB148" i="19" s="1"/>
  <c r="I111" i="19" a="1"/>
  <c r="I111" i="19" s="1"/>
  <c r="AE192" i="19" a="1"/>
  <c r="AE192" i="19" s="1"/>
  <c r="AI173" i="19" a="1"/>
  <c r="AI173" i="19" s="1"/>
  <c r="AI146" i="19" a="1"/>
  <c r="AI146" i="19" s="1"/>
  <c r="H192" i="19" a="1"/>
  <c r="H192" i="19" s="1"/>
  <c r="H180" i="19" a="1"/>
  <c r="H180" i="19" s="1"/>
  <c r="H168" i="19" a="1"/>
  <c r="H168" i="19" s="1"/>
  <c r="H156" i="19" a="1"/>
  <c r="H156" i="19" s="1"/>
  <c r="H144" i="19" a="1"/>
  <c r="H144" i="19" s="1"/>
  <c r="AH185" i="19" a="1"/>
  <c r="AH185" i="19" s="1"/>
  <c r="AE166" i="19" a="1"/>
  <c r="AE166" i="19" s="1"/>
  <c r="AH158" i="19" a="1"/>
  <c r="AH158" i="19" s="1"/>
  <c r="I92" i="19" a="1"/>
  <c r="I92" i="19" s="1"/>
  <c r="AE177" i="19" a="1"/>
  <c r="AE177" i="19" s="1"/>
  <c r="AH153" i="19" a="1"/>
  <c r="AH153" i="19" s="1"/>
  <c r="AG186" i="19" a="1"/>
  <c r="AG186" i="19" s="1"/>
  <c r="AH195" i="19" a="1"/>
  <c r="AH195" i="19" s="1"/>
  <c r="AI169" i="19" a="1"/>
  <c r="AI169" i="19" s="1"/>
  <c r="AG145" i="19" a="1"/>
  <c r="AG145" i="19" s="1"/>
  <c r="AE156" i="19" a="1"/>
  <c r="AE156" i="19" s="1"/>
  <c r="AH142" i="19" a="1"/>
  <c r="AH142" i="19" s="1"/>
  <c r="I114" i="19" a="1"/>
  <c r="I114" i="19" s="1"/>
  <c r="I82" i="19" a="1"/>
  <c r="I82" i="19" s="1"/>
  <c r="I74" i="19" a="1"/>
  <c r="I74" i="19" s="1"/>
  <c r="AH140" i="19" a="1"/>
  <c r="AH140" i="19" s="1"/>
  <c r="I97" i="19" a="1"/>
  <c r="I97" i="19" s="1"/>
  <c r="H193" i="19" a="1"/>
  <c r="H193" i="19" s="1"/>
  <c r="H185" i="19" a="1"/>
  <c r="H185" i="19" s="1"/>
  <c r="H181" i="19" a="1"/>
  <c r="H181" i="19" s="1"/>
  <c r="H173" i="19" a="1"/>
  <c r="H173" i="19" s="1"/>
  <c r="H169" i="19" a="1"/>
  <c r="H169" i="19" s="1"/>
  <c r="H161" i="19" a="1"/>
  <c r="H161" i="19" s="1"/>
  <c r="H157" i="19" a="1"/>
  <c r="H157" i="19" s="1"/>
  <c r="H149" i="19" a="1"/>
  <c r="H149" i="19" s="1"/>
  <c r="H145" i="19" a="1"/>
  <c r="H145" i="19" s="1"/>
  <c r="H137" i="19" a="1"/>
  <c r="H137" i="19" s="1"/>
  <c r="AE184" i="19" a="1"/>
  <c r="AE184" i="19" s="1"/>
  <c r="AI194" i="19" a="1"/>
  <c r="AI194" i="19" s="1"/>
  <c r="AI168" i="19" a="1"/>
  <c r="AI168" i="19" s="1"/>
  <c r="AE187" i="19" a="1"/>
  <c r="AE187" i="19" s="1"/>
  <c r="G172" i="19" a="1"/>
  <c r="G172" i="19" s="1"/>
  <c r="G148" i="19" a="1"/>
  <c r="G148" i="19" s="1"/>
  <c r="AI185" i="19" a="1"/>
  <c r="AI185" i="19" s="1"/>
  <c r="AI158" i="19" a="1"/>
  <c r="AI158" i="19" s="1"/>
  <c r="AI172" i="19" a="1"/>
  <c r="AI172" i="19" s="1"/>
  <c r="AH144" i="19" a="1"/>
  <c r="AH144" i="19" s="1"/>
  <c r="AH186" i="19" a="1"/>
  <c r="AH186" i="19" s="1"/>
  <c r="AI195" i="19" a="1"/>
  <c r="AI195" i="19" s="1"/>
  <c r="AG176" i="19" a="1"/>
  <c r="AG176" i="19" s="1"/>
  <c r="AG163" i="19" a="1"/>
  <c r="AG163" i="19" s="1"/>
  <c r="AH145" i="19" a="1"/>
  <c r="AH145" i="19" s="1"/>
  <c r="AI142" i="19" a="1"/>
  <c r="AI142" i="19" s="1"/>
  <c r="AE193" i="19" a="1"/>
  <c r="AE193" i="19" s="1"/>
  <c r="AE174" i="19" a="1"/>
  <c r="AE174" i="19" s="1"/>
  <c r="AE149" i="19" a="1"/>
  <c r="AE149" i="19" s="1"/>
  <c r="AI140" i="19" a="1"/>
  <c r="AI140" i="19" s="1"/>
  <c r="H45" i="19" a="1"/>
  <c r="H45" i="19" s="1"/>
  <c r="H48" i="19" a="1"/>
  <c r="H48" i="19" s="1"/>
  <c r="G10" i="19" a="1"/>
  <c r="G10" i="19" s="1"/>
  <c r="G23" i="19" a="1"/>
  <c r="G23" i="19" s="1"/>
  <c r="F177" i="19" a="1"/>
  <c r="F177" i="19" s="1"/>
  <c r="F165" i="19" a="1"/>
  <c r="F165" i="19" s="1"/>
  <c r="H153" i="19" a="1"/>
  <c r="H153" i="19" s="1"/>
  <c r="H141" i="19" a="1"/>
  <c r="H141" i="19" s="1"/>
  <c r="AH159" i="19" a="1"/>
  <c r="AH159" i="19" s="1"/>
  <c r="I125" i="19" a="1"/>
  <c r="I125" i="19" s="1"/>
  <c r="I79" i="19" a="1"/>
  <c r="I79" i="19" s="1"/>
  <c r="I72" i="19" a="1"/>
  <c r="I72" i="19" s="1"/>
  <c r="AH157" i="19" a="1"/>
  <c r="AH157" i="19" s="1"/>
  <c r="AE143" i="19" a="1"/>
  <c r="AE143" i="19" s="1"/>
  <c r="AH161" i="19" a="1"/>
  <c r="AH161" i="19" s="1"/>
  <c r="AH162" i="19" a="1"/>
  <c r="AH162" i="19" s="1"/>
  <c r="AH178" i="19" a="1"/>
  <c r="AH178" i="19" s="1"/>
  <c r="F196" i="19" a="1"/>
  <c r="F196" i="19" s="1"/>
  <c r="F184" i="19" a="1"/>
  <c r="F184" i="19" s="1"/>
  <c r="F172" i="19" a="1"/>
  <c r="F172" i="19" s="1"/>
  <c r="F160" i="19" a="1"/>
  <c r="F160" i="19" s="1"/>
  <c r="F148" i="19" a="1"/>
  <c r="F148" i="19" s="1"/>
  <c r="AG166" i="19" a="1"/>
  <c r="AG166" i="19" s="1"/>
  <c r="AE190" i="19" a="1"/>
  <c r="AE190" i="19" s="1"/>
  <c r="AI144" i="19" a="1"/>
  <c r="AI144" i="19" s="1"/>
  <c r="AI186" i="19" a="1"/>
  <c r="AI186" i="19" s="1"/>
  <c r="AH176" i="19" a="1"/>
  <c r="AH176" i="19" s="1"/>
  <c r="AE169" i="19" a="1"/>
  <c r="AE169" i="19" s="1"/>
  <c r="AG156" i="19" a="1"/>
  <c r="AG156" i="19" s="1"/>
  <c r="I120" i="19" a="1"/>
  <c r="I120" i="19" s="1"/>
  <c r="AG174" i="19" a="1"/>
  <c r="AG174" i="19" s="1"/>
  <c r="H51" i="19" a="1"/>
  <c r="H51" i="19" s="1"/>
  <c r="H10" i="19" a="1"/>
  <c r="H10" i="19" s="1"/>
  <c r="H55" i="19" a="1"/>
  <c r="H55" i="19" s="1"/>
  <c r="F189" i="19" a="1"/>
  <c r="F189" i="19" s="1"/>
  <c r="H177" i="19" a="1"/>
  <c r="H177" i="19" s="1"/>
  <c r="H165" i="19" a="1"/>
  <c r="H165" i="19" s="1"/>
  <c r="F153" i="19" a="1"/>
  <c r="F153" i="19" s="1"/>
  <c r="F141" i="19" a="1"/>
  <c r="F141" i="19" s="1"/>
  <c r="AI159" i="19" a="1"/>
  <c r="AI159" i="19" s="1"/>
  <c r="AE191" i="19" a="1"/>
  <c r="AE191" i="19" s="1"/>
  <c r="AG189" i="19" a="1"/>
  <c r="AG189" i="19" s="1"/>
  <c r="AH152" i="19" a="1"/>
  <c r="AH152" i="19" s="1"/>
  <c r="I94" i="19" a="1"/>
  <c r="I94" i="19" s="1"/>
  <c r="AE180" i="19" a="1"/>
  <c r="AE180" i="19" s="1"/>
  <c r="AE170" i="19" a="1"/>
  <c r="AE170" i="19" s="1"/>
  <c r="AE150" i="19" a="1"/>
  <c r="AE150" i="19" s="1"/>
  <c r="AI141" i="19" a="1"/>
  <c r="AI141" i="19" s="1"/>
  <c r="I118" i="19" a="1"/>
  <c r="I118" i="19" s="1"/>
  <c r="AI161" i="19" a="1"/>
  <c r="AI161" i="19" s="1"/>
  <c r="AG187" i="19" a="1"/>
  <c r="AG187" i="19" s="1"/>
  <c r="AI162" i="19" a="1"/>
  <c r="AI162" i="19" s="1"/>
  <c r="I102" i="19" a="1"/>
  <c r="I102" i="19" s="1"/>
  <c r="AG165" i="19" a="1"/>
  <c r="AG165" i="19" s="1"/>
  <c r="AI178" i="19" a="1"/>
  <c r="AI178" i="19" s="1"/>
  <c r="AG155" i="19" a="1"/>
  <c r="AG155" i="19" s="1"/>
  <c r="F190" i="19" a="1"/>
  <c r="F190" i="19" s="1"/>
  <c r="G186" i="19" a="1"/>
  <c r="G186" i="19" s="1"/>
  <c r="F178" i="19" a="1"/>
  <c r="F178" i="19" s="1"/>
  <c r="G174" i="19" a="1"/>
  <c r="G174" i="19" s="1"/>
  <c r="F166" i="19" a="1"/>
  <c r="F166" i="19" s="1"/>
  <c r="G162" i="19" a="1"/>
  <c r="G162" i="19" s="1"/>
  <c r="F154" i="19" a="1"/>
  <c r="F154" i="19" s="1"/>
  <c r="G150" i="19" a="1"/>
  <c r="G150" i="19" s="1"/>
  <c r="F142" i="19" a="1"/>
  <c r="F142" i="19" s="1"/>
  <c r="G138" i="19" a="1"/>
  <c r="G138" i="19" s="1"/>
  <c r="AI160" i="19" a="1"/>
  <c r="AI160" i="19" s="1"/>
  <c r="I91" i="19" a="1"/>
  <c r="I91" i="19" s="1"/>
  <c r="AE172" i="19" a="1"/>
  <c r="AE172" i="19" s="1"/>
  <c r="AE195" i="19" a="1"/>
  <c r="AE195" i="19" s="1"/>
  <c r="AI176" i="19" a="1"/>
  <c r="AI176" i="19" s="1"/>
  <c r="AE188" i="19" a="1"/>
  <c r="AE188" i="19" s="1"/>
  <c r="I121" i="19" a="1"/>
  <c r="I121" i="19" s="1"/>
  <c r="AG193" i="19" a="1"/>
  <c r="AG193" i="19" s="1"/>
  <c r="AH174" i="19" a="1"/>
  <c r="AH174" i="19" s="1"/>
  <c r="AG149" i="19" a="1"/>
  <c r="AG149" i="19" s="1"/>
  <c r="AE140" i="19" a="1"/>
  <c r="AE140" i="19" s="1"/>
  <c r="I99" i="19" a="1"/>
  <c r="I99" i="19" s="1"/>
  <c r="H9" i="19" a="1"/>
  <c r="H9" i="19" s="1"/>
  <c r="G55" i="19" a="1"/>
  <c r="G55" i="19" s="1"/>
  <c r="G189" i="19" a="1"/>
  <c r="G189" i="19" s="1"/>
  <c r="G177" i="19" a="1"/>
  <c r="G177" i="19" s="1"/>
  <c r="G165" i="19" a="1"/>
  <c r="G165" i="19" s="1"/>
  <c r="G153" i="19" a="1"/>
  <c r="G153" i="19" s="1"/>
  <c r="G141" i="19" a="1"/>
  <c r="G141" i="19" s="1"/>
  <c r="AH184" i="19" a="1"/>
  <c r="AH184" i="19" s="1"/>
  <c r="AH189" i="19" a="1"/>
  <c r="AH189" i="19" s="1"/>
  <c r="AI152" i="19" a="1"/>
  <c r="AI152" i="19" s="1"/>
  <c r="AH187" i="19" a="1"/>
  <c r="AH187" i="19" s="1"/>
  <c r="AH165" i="19" a="1"/>
  <c r="AH165" i="19" s="1"/>
  <c r="AH155" i="19" a="1"/>
  <c r="AH155" i="19" s="1"/>
  <c r="G190" i="19" a="1"/>
  <c r="G190" i="19" s="1"/>
  <c r="H186" i="19" a="1"/>
  <c r="H186" i="19" s="1"/>
  <c r="G178" i="19" a="1"/>
  <c r="G178" i="19" s="1"/>
  <c r="H174" i="19" a="1"/>
  <c r="H174" i="19" s="1"/>
  <c r="G166" i="19" a="1"/>
  <c r="G166" i="19" s="1"/>
  <c r="H162" i="19" a="1"/>
  <c r="H162" i="19" s="1"/>
  <c r="G154" i="19" a="1"/>
  <c r="G154" i="19" s="1"/>
  <c r="H150" i="19" a="1"/>
  <c r="H150" i="19" s="1"/>
  <c r="G142" i="19" a="1"/>
  <c r="G142" i="19" s="1"/>
  <c r="H138" i="19" a="1"/>
  <c r="H138" i="19" s="1"/>
  <c r="AE183" i="19" a="1"/>
  <c r="AE183" i="19" s="1"/>
  <c r="AG139" i="19" a="1"/>
  <c r="AG139" i="19" s="1"/>
  <c r="AG190" i="19" a="1"/>
  <c r="AG190" i="19" s="1"/>
  <c r="AE144" i="19" a="1"/>
  <c r="AE144" i="19" s="1"/>
  <c r="I122" i="19" a="1"/>
  <c r="I122" i="19" s="1"/>
  <c r="I90" i="19" a="1"/>
  <c r="I90" i="19" s="1"/>
  <c r="I88" i="19" a="1"/>
  <c r="I88" i="19" s="1"/>
  <c r="AG169" i="19" a="1"/>
  <c r="AG169" i="19" s="1"/>
  <c r="AG151" i="19" a="1"/>
  <c r="AG151" i="19" s="1"/>
  <c r="AH193" i="19" a="1"/>
  <c r="AH193" i="19" s="1"/>
  <c r="AI174" i="19" a="1"/>
  <c r="AI174" i="19" s="1"/>
  <c r="AH149" i="19" a="1"/>
  <c r="AH149" i="19" s="1"/>
  <c r="H43" i="19" a="1"/>
  <c r="H43" i="19" s="1"/>
  <c r="G9" i="19" a="1"/>
  <c r="G9" i="19" s="1"/>
  <c r="G60" i="19" a="1"/>
  <c r="G60" i="19" s="1"/>
  <c r="F195" i="19" a="1"/>
  <c r="F195" i="19" s="1"/>
  <c r="G191" i="19" a="1"/>
  <c r="G191" i="19" s="1"/>
  <c r="F183" i="19" a="1"/>
  <c r="F183" i="19" s="1"/>
  <c r="G179" i="19" a="1"/>
  <c r="G179" i="19" s="1"/>
  <c r="F171" i="19" a="1"/>
  <c r="F171" i="19" s="1"/>
  <c r="G167" i="19" a="1"/>
  <c r="G167" i="19" s="1"/>
  <c r="F159" i="19" a="1"/>
  <c r="F159" i="19" s="1"/>
  <c r="G155" i="19" a="1"/>
  <c r="G155" i="19" s="1"/>
  <c r="F147" i="19" a="1"/>
  <c r="F147" i="19" s="1"/>
  <c r="G143" i="19" a="1"/>
  <c r="G143" i="19" s="1"/>
  <c r="AE196" i="19" a="1"/>
  <c r="AE196" i="19" s="1"/>
  <c r="AE182" i="19" a="1"/>
  <c r="AE182" i="19" s="1"/>
  <c r="AE138" i="19" a="1"/>
  <c r="AE138" i="19" s="1"/>
  <c r="AI189" i="19" a="1"/>
  <c r="AI189" i="19" s="1"/>
  <c r="AE141" i="19" a="1"/>
  <c r="AE141" i="19" s="1"/>
  <c r="AE154" i="19" a="1"/>
  <c r="AE154" i="19" s="1"/>
  <c r="AE164" i="19" a="1"/>
  <c r="AE164" i="19" s="1"/>
  <c r="AI165" i="19" a="1"/>
  <c r="AI165" i="19" s="1"/>
  <c r="AE178" i="19" a="1"/>
  <c r="AE178" i="19" s="1"/>
  <c r="AI155" i="19" a="1"/>
  <c r="AI155" i="19" s="1"/>
  <c r="I129" i="19" a="1"/>
  <c r="I129" i="19" s="1"/>
  <c r="I117" i="19" a="1"/>
  <c r="I117" i="19" s="1"/>
  <c r="I110" i="19" a="1"/>
  <c r="I110" i="19" s="1"/>
  <c r="I77" i="19" a="1"/>
  <c r="I77" i="19" s="1"/>
  <c r="I70" i="19" a="1"/>
  <c r="I70" i="19" s="1"/>
  <c r="H190" i="19" a="1"/>
  <c r="H190" i="19" s="1"/>
  <c r="H178" i="19" a="1"/>
  <c r="H178" i="19" s="1"/>
  <c r="F174" i="19" a="1"/>
  <c r="F174" i="19" s="1"/>
  <c r="F170" i="19" a="1"/>
  <c r="F170" i="19" s="1"/>
  <c r="H166" i="19" a="1"/>
  <c r="H166" i="19" s="1"/>
  <c r="H154" i="19" a="1"/>
  <c r="H154" i="19" s="1"/>
  <c r="F146" i="19" a="1"/>
  <c r="F146" i="19" s="1"/>
  <c r="H142" i="19" a="1"/>
  <c r="H142" i="19" s="1"/>
  <c r="AG183" i="19" a="1"/>
  <c r="AG183" i="19" s="1"/>
  <c r="AE160" i="19" a="1"/>
  <c r="AE160" i="19" s="1"/>
  <c r="AH139" i="19" a="1"/>
  <c r="AH139" i="19" s="1"/>
  <c r="AG172" i="19" a="1"/>
  <c r="AG172" i="19" s="1"/>
  <c r="AH190" i="19" a="1"/>
  <c r="AH190" i="19" s="1"/>
  <c r="AH181" i="19" a="1"/>
  <c r="AH181" i="19" s="1"/>
  <c r="AE171" i="19" a="1"/>
  <c r="AE171" i="19" s="1"/>
  <c r="I126" i="19" a="1"/>
  <c r="I126" i="19" s="1"/>
  <c r="AG188" i="19" a="1"/>
  <c r="AG188" i="19" s="1"/>
  <c r="AH151" i="19" a="1"/>
  <c r="AH151" i="19" s="1"/>
  <c r="I75" i="19" a="1"/>
  <c r="I75" i="19" s="1"/>
  <c r="AI193" i="19" a="1"/>
  <c r="AI193" i="19" s="1"/>
  <c r="AI149" i="19" a="1"/>
  <c r="AI149" i="19" s="1"/>
  <c r="AG140" i="19" a="1"/>
  <c r="AG140" i="19" s="1"/>
  <c r="H28" i="19" a="1"/>
  <c r="H28" i="19" s="1"/>
  <c r="H27" i="19" a="1"/>
  <c r="H27" i="19" s="1"/>
  <c r="G43" i="19" a="1"/>
  <c r="G43" i="19" s="1"/>
  <c r="H56" i="19" a="1"/>
  <c r="H56" i="19" s="1"/>
  <c r="H60" i="19" a="1"/>
  <c r="H60" i="19" s="1"/>
  <c r="G6" i="19" a="1"/>
  <c r="G6" i="19" s="1"/>
  <c r="G195" i="19" a="1"/>
  <c r="G195" i="19" s="1"/>
  <c r="H191" i="19" a="1"/>
  <c r="H191" i="19" s="1"/>
  <c r="F187" i="19" a="1"/>
  <c r="F187" i="19" s="1"/>
  <c r="G183" i="19" a="1"/>
  <c r="G183" i="19" s="1"/>
  <c r="H179" i="19" a="1"/>
  <c r="H179" i="19" s="1"/>
  <c r="F175" i="19" a="1"/>
  <c r="F175" i="19" s="1"/>
  <c r="G171" i="19" a="1"/>
  <c r="G171" i="19" s="1"/>
  <c r="H167" i="19" a="1"/>
  <c r="H167" i="19" s="1"/>
  <c r="F163" i="19" a="1"/>
  <c r="F163" i="19" s="1"/>
  <c r="G159" i="19" a="1"/>
  <c r="G159" i="19" s="1"/>
  <c r="H155" i="19" a="1"/>
  <c r="H155" i="19" s="1"/>
  <c r="F151" i="19" a="1"/>
  <c r="F151" i="19" s="1"/>
  <c r="G147" i="19" a="1"/>
  <c r="G147" i="19" s="1"/>
  <c r="AH191" i="19" a="1"/>
  <c r="AH191" i="19" s="1"/>
  <c r="AE152" i="19" a="1"/>
  <c r="AE152" i="19" s="1"/>
  <c r="I105" i="19" a="1"/>
  <c r="I105" i="19" s="1"/>
  <c r="I95" i="19" a="1"/>
  <c r="I95" i="19" s="1"/>
  <c r="AH180" i="19" a="1"/>
  <c r="AH180" i="19" s="1"/>
  <c r="AH170" i="19" a="1"/>
  <c r="AH170" i="19" s="1"/>
  <c r="AH150" i="19" a="1"/>
  <c r="AH150" i="19" s="1"/>
  <c r="I86" i="19" a="1"/>
  <c r="I86" i="19" s="1"/>
  <c r="I103" i="19" a="1"/>
  <c r="I103" i="19" s="1"/>
  <c r="F194" i="19" a="1"/>
  <c r="F194" i="19" s="1"/>
  <c r="F182" i="19" a="1"/>
  <c r="F182" i="19" s="1"/>
  <c r="AH183" i="19" a="1"/>
  <c r="AH183" i="19" s="1"/>
  <c r="AI139" i="19" a="1"/>
  <c r="AI139" i="19" s="1"/>
  <c r="I101" i="19" a="1"/>
  <c r="I101" i="19" s="1"/>
  <c r="AH172" i="19" a="1"/>
  <c r="AH172" i="19" s="1"/>
  <c r="AI190" i="19" a="1"/>
  <c r="AI190" i="19" s="1"/>
  <c r="AG144" i="19" a="1"/>
  <c r="AG144" i="19" s="1"/>
  <c r="I83" i="19" a="1"/>
  <c r="I83" i="19" s="1"/>
  <c r="AI181" i="19" a="1"/>
  <c r="AI181" i="19" s="1"/>
  <c r="I89" i="19" a="1"/>
  <c r="I89" i="19" s="1"/>
  <c r="I81" i="19" a="1"/>
  <c r="I81" i="19" s="1"/>
  <c r="AE179" i="19" a="1"/>
  <c r="AE179" i="19" s="1"/>
  <c r="AE167" i="19" a="1"/>
  <c r="AE167" i="19" s="1"/>
  <c r="CE13" i="19" a="1"/>
  <c r="CE13" i="19" s="1"/>
  <c r="AG149" i="18" a="1"/>
  <c r="AG149" i="18" s="1"/>
  <c r="AB149" i="18" s="1" a="1"/>
  <c r="AB149" i="18" s="1"/>
  <c r="AG137" i="18" a="1"/>
  <c r="AG137" i="18" s="1"/>
  <c r="AG142" i="18" a="1"/>
  <c r="AG142" i="18" s="1"/>
  <c r="AG147" i="18" a="1"/>
  <c r="AG147" i="18" s="1"/>
  <c r="AG187" i="18" a="1"/>
  <c r="AG187" i="18" s="1"/>
  <c r="AG188" i="18" a="1"/>
  <c r="AG188" i="18" s="1"/>
  <c r="AG140" i="18" a="1"/>
  <c r="AG140" i="18" s="1"/>
  <c r="AG151" i="18" a="1"/>
  <c r="AG151" i="18" s="1"/>
  <c r="AG145" i="18" a="1"/>
  <c r="AG145" i="18" s="1"/>
  <c r="AG150" i="18" a="1"/>
  <c r="AG150" i="18" s="1"/>
  <c r="AG138" i="18" a="1"/>
  <c r="AG138" i="18" s="1"/>
  <c r="AG191" i="18" a="1"/>
  <c r="AG191" i="18" s="1"/>
  <c r="AG148" i="18" a="1"/>
  <c r="AG148" i="18" s="1"/>
  <c r="AG153" i="18" a="1"/>
  <c r="AG153" i="18" s="1"/>
  <c r="AG141" i="18" a="1"/>
  <c r="AG141" i="18" s="1"/>
  <c r="AG144" i="18" a="1"/>
  <c r="AG144" i="18" s="1"/>
  <c r="AG157" i="18" a="1"/>
  <c r="AG157" i="18" s="1"/>
  <c r="AG169" i="18" a="1"/>
  <c r="AG169" i="18" s="1"/>
  <c r="AG174" i="18" a="1"/>
  <c r="AG174" i="18" s="1"/>
  <c r="AG194" i="18" a="1"/>
  <c r="AG194" i="18" s="1"/>
  <c r="AG196" i="18" a="1"/>
  <c r="AG196" i="18" s="1"/>
  <c r="AG155" i="18" a="1"/>
  <c r="AG155" i="18" s="1"/>
  <c r="AG143" i="18" a="1"/>
  <c r="AG143" i="18" s="1"/>
  <c r="AG189" i="18" a="1"/>
  <c r="AG189" i="18" s="1"/>
  <c r="AG181" i="18" a="1"/>
  <c r="AG181" i="18" s="1"/>
  <c r="AG162" i="18" a="1"/>
  <c r="AG162" i="18" s="1"/>
  <c r="AH142" i="18" a="1"/>
  <c r="AH142" i="18" s="1"/>
  <c r="AH147" i="18" a="1"/>
  <c r="AH147" i="18" s="1"/>
  <c r="AH188" i="18" a="1"/>
  <c r="AH188" i="18" s="1"/>
  <c r="AH140" i="18" a="1"/>
  <c r="AH140" i="18" s="1"/>
  <c r="AH145" i="18" a="1"/>
  <c r="AH145" i="18" s="1"/>
  <c r="AH150" i="18" a="1"/>
  <c r="AH150" i="18" s="1"/>
  <c r="AH138" i="18" a="1"/>
  <c r="AH138" i="18" s="1"/>
  <c r="AH191" i="18" a="1"/>
  <c r="AH191" i="18" s="1"/>
  <c r="AH148" i="18" a="1"/>
  <c r="AH148" i="18" s="1"/>
  <c r="AH153" i="18" a="1"/>
  <c r="AH153" i="18" s="1"/>
  <c r="AH141" i="18" a="1"/>
  <c r="AH141" i="18" s="1"/>
  <c r="AH187" i="18" a="1"/>
  <c r="AH187" i="18" s="1"/>
  <c r="AH151" i="18" a="1"/>
  <c r="AH151" i="18" s="1"/>
  <c r="AH149" i="18" a="1"/>
  <c r="AH149" i="18" s="1"/>
  <c r="AH137" i="18" a="1"/>
  <c r="AH137" i="18" s="1"/>
  <c r="AH144" i="18" a="1"/>
  <c r="AH144" i="18" s="1"/>
  <c r="AH157" i="18" a="1"/>
  <c r="AH157" i="18" s="1"/>
  <c r="AH169" i="18" a="1"/>
  <c r="AH169" i="18" s="1"/>
  <c r="AI172" i="18" a="1"/>
  <c r="AI172" i="18" s="1"/>
  <c r="AH174" i="18" a="1"/>
  <c r="AH174" i="18" s="1"/>
  <c r="AF190" i="18" a="1"/>
  <c r="AF190" i="18" s="1"/>
  <c r="AH194" i="18" a="1"/>
  <c r="AH194" i="18" s="1"/>
  <c r="AH196" i="18" a="1"/>
  <c r="AH196" i="18" s="1"/>
  <c r="AE161" i="18" a="1"/>
  <c r="AE161" i="18" s="1"/>
  <c r="AG175" i="18" a="1"/>
  <c r="AG175" i="18" s="1"/>
  <c r="AH155" i="18" a="1"/>
  <c r="AH155" i="18" s="1"/>
  <c r="AH143" i="18" a="1"/>
  <c r="AH143" i="18" s="1"/>
  <c r="AH189" i="18" a="1"/>
  <c r="AH189" i="18" s="1"/>
  <c r="AH181" i="18" a="1"/>
  <c r="AH181" i="18" s="1"/>
  <c r="AH192" i="18" a="1"/>
  <c r="AH192" i="18" s="1"/>
  <c r="AH162" i="18" a="1"/>
  <c r="AH162" i="18" s="1"/>
  <c r="AE185" i="18" a="1"/>
  <c r="AE185" i="18" s="1"/>
  <c r="AG139" i="18" a="1"/>
  <c r="AG139" i="18" s="1"/>
  <c r="AI157" i="18" a="1"/>
  <c r="AI157" i="18" s="1"/>
  <c r="AI169" i="18" a="1"/>
  <c r="AI169" i="18" s="1"/>
  <c r="AI174" i="18" a="1"/>
  <c r="AI174" i="18" s="1"/>
  <c r="AE180" i="18" a="1"/>
  <c r="AE180" i="18" s="1"/>
  <c r="AG190" i="18" a="1"/>
  <c r="AG190" i="18" s="1"/>
  <c r="AI194" i="18" a="1"/>
  <c r="AI194" i="18" s="1"/>
  <c r="AI196" i="18" a="1"/>
  <c r="AI196" i="18" s="1"/>
  <c r="AF161" i="18" a="1"/>
  <c r="AF161" i="18" s="1"/>
  <c r="AF158" i="18" a="1"/>
  <c r="AF158" i="18" s="1"/>
  <c r="AI155" i="18" a="1"/>
  <c r="AI155" i="18" s="1"/>
  <c r="AI143" i="18" a="1"/>
  <c r="AI143" i="18" s="1"/>
  <c r="AF170" i="18" a="1"/>
  <c r="AF170" i="18" s="1"/>
  <c r="AI189" i="18" a="1"/>
  <c r="AI189" i="18" s="1"/>
  <c r="AE156" i="18" a="1"/>
  <c r="AE156" i="18" s="1"/>
  <c r="AI181" i="18" a="1"/>
  <c r="AI181" i="18" s="1"/>
  <c r="AE192" i="18" a="1"/>
  <c r="AE192" i="18" s="1"/>
  <c r="AE168" i="18" a="1"/>
  <c r="AE168" i="18" s="1"/>
  <c r="AF185" i="18" a="1"/>
  <c r="AF185" i="18" s="1"/>
  <c r="AE139" i="18" a="1"/>
  <c r="AE139" i="18" s="1"/>
  <c r="AE172" i="18" a="1"/>
  <c r="AE172" i="18" s="1"/>
  <c r="AF180" i="18" a="1"/>
  <c r="AF180" i="18" s="1"/>
  <c r="AH190" i="18" a="1"/>
  <c r="AH190" i="18" s="1"/>
  <c r="AG161" i="18" a="1"/>
  <c r="AG161" i="18" s="1"/>
  <c r="AE158" i="18" a="1"/>
  <c r="AE158" i="18" s="1"/>
  <c r="AE175" i="18" a="1"/>
  <c r="AE175" i="18" s="1"/>
  <c r="AE170" i="18" a="1"/>
  <c r="AE170" i="18" s="1"/>
  <c r="AF156" i="18" a="1"/>
  <c r="AF156" i="18" s="1"/>
  <c r="AF192" i="18" a="1"/>
  <c r="AF192" i="18" s="1"/>
  <c r="AG185" i="18" a="1"/>
  <c r="AG185" i="18" s="1"/>
  <c r="AI147" i="18" a="1"/>
  <c r="AI147" i="18" s="1"/>
  <c r="AI149" i="18" a="1"/>
  <c r="AI149" i="18" s="1"/>
  <c r="AI188" i="18" a="1"/>
  <c r="AI188" i="18" s="1"/>
  <c r="AI140" i="18" a="1"/>
  <c r="AI140" i="18" s="1"/>
  <c r="AI137" i="18" a="1"/>
  <c r="AI137" i="18" s="1"/>
  <c r="AI145" i="18" a="1"/>
  <c r="AI145" i="18" s="1"/>
  <c r="AI150" i="18" a="1"/>
  <c r="AI150" i="18" s="1"/>
  <c r="AI138" i="18" a="1"/>
  <c r="AI138" i="18" s="1"/>
  <c r="AI191" i="18" a="1"/>
  <c r="AI191" i="18" s="1"/>
  <c r="AI148" i="18" a="1"/>
  <c r="AI148" i="18" s="1"/>
  <c r="AI153" i="18" a="1"/>
  <c r="AI153" i="18" s="1"/>
  <c r="AI141" i="18" a="1"/>
  <c r="AI141" i="18" s="1"/>
  <c r="AI187" i="18" a="1"/>
  <c r="AI187" i="18" s="1"/>
  <c r="AI151" i="18" a="1"/>
  <c r="AI151" i="18" s="1"/>
  <c r="AI144" i="18" a="1"/>
  <c r="AI144" i="18" s="1"/>
  <c r="AI142" i="18" a="1"/>
  <c r="AI142" i="18" s="1"/>
  <c r="AF144" i="18" a="1"/>
  <c r="AF144" i="18" s="1"/>
  <c r="AF149" i="18" a="1"/>
  <c r="AF149" i="18" s="1"/>
  <c r="AF137" i="18" a="1"/>
  <c r="AF137" i="18" s="1"/>
  <c r="AF142" i="18" a="1"/>
  <c r="AF142" i="18" s="1"/>
  <c r="AF147" i="18" a="1"/>
  <c r="AF147" i="18" s="1"/>
  <c r="AF188" i="18" a="1"/>
  <c r="AF188" i="18" s="1"/>
  <c r="AF140" i="18" a="1"/>
  <c r="AF140" i="18" s="1"/>
  <c r="AF145" i="18" a="1"/>
  <c r="AF145" i="18" s="1"/>
  <c r="AF150" i="18" a="1"/>
  <c r="AF150" i="18" s="1"/>
  <c r="AF138" i="18" a="1"/>
  <c r="AF138" i="18" s="1"/>
  <c r="AF191" i="18" a="1"/>
  <c r="AF191" i="18" s="1"/>
  <c r="AF148" i="18" a="1"/>
  <c r="AF148" i="18" s="1"/>
  <c r="AF153" i="18" a="1"/>
  <c r="AF153" i="18" s="1"/>
  <c r="AF141" i="18" a="1"/>
  <c r="AF141" i="18" s="1"/>
  <c r="AF187" i="18" a="1"/>
  <c r="AF187" i="18" s="1"/>
  <c r="AF151" i="18" a="1"/>
  <c r="AF151" i="18" s="1"/>
  <c r="AI154" i="18" a="1"/>
  <c r="AI154" i="18" s="1"/>
  <c r="AE165" i="18" a="1"/>
  <c r="AE165" i="18" s="1"/>
  <c r="AH173" i="18" a="1"/>
  <c r="AH173" i="18" s="1"/>
  <c r="AE176" i="18" a="1"/>
  <c r="AE176" i="18" s="1"/>
  <c r="AF184" i="18" a="1"/>
  <c r="AF184" i="18" s="1"/>
  <c r="AE193" i="18" a="1"/>
  <c r="AE193" i="18" s="1"/>
  <c r="AH195" i="18" a="1"/>
  <c r="AH195" i="18" s="1"/>
  <c r="AE152" i="18" a="1"/>
  <c r="AE152" i="18" s="1"/>
  <c r="AI178" i="18" a="1"/>
  <c r="AI178" i="18" s="1"/>
  <c r="AE167" i="18" a="1"/>
  <c r="AE167" i="18" s="1"/>
  <c r="AG182" i="18" a="1"/>
  <c r="AG182" i="18" s="1"/>
  <c r="AE186" i="18" a="1"/>
  <c r="AE186" i="18" s="1"/>
  <c r="AF163" i="18" a="1"/>
  <c r="AF163" i="18" s="1"/>
  <c r="AE177" i="18" a="1"/>
  <c r="AE177" i="18" s="1"/>
  <c r="AF160" i="18" a="1"/>
  <c r="AF160" i="18" s="1"/>
  <c r="AI166" i="18" a="1"/>
  <c r="AI166" i="18" s="1"/>
  <c r="AE164" i="18" a="1"/>
  <c r="AE164" i="18" s="1"/>
  <c r="AE179" i="18" a="1"/>
  <c r="AE179" i="18" s="1"/>
  <c r="AE154" i="18" a="1"/>
  <c r="AE154" i="18" s="1"/>
  <c r="AF165" i="18" a="1"/>
  <c r="AF165" i="18" s="1"/>
  <c r="AE171" i="18" a="1"/>
  <c r="AE171" i="18" s="1"/>
  <c r="AF176" i="18" a="1"/>
  <c r="AF176" i="18" s="1"/>
  <c r="AG184" i="18" a="1"/>
  <c r="AG184" i="18" s="1"/>
  <c r="AF193" i="18" a="1"/>
  <c r="AF193" i="18" s="1"/>
  <c r="AI195" i="18" a="1"/>
  <c r="AI195" i="18" s="1"/>
  <c r="AF152" i="18" a="1"/>
  <c r="AF152" i="18" s="1"/>
  <c r="AF167" i="18" a="1"/>
  <c r="AF167" i="18" s="1"/>
  <c r="AH182" i="18" a="1"/>
  <c r="AH182" i="18" s="1"/>
  <c r="AF186" i="18" a="1"/>
  <c r="AF186" i="18" s="1"/>
  <c r="AH163" i="18" a="1"/>
  <c r="AH163" i="18" s="1"/>
  <c r="AF177" i="18" a="1"/>
  <c r="AF177" i="18" s="1"/>
  <c r="AG160" i="18" a="1"/>
  <c r="AG160" i="18" s="1"/>
  <c r="AE166" i="18" a="1"/>
  <c r="AE166" i="18" s="1"/>
  <c r="AF164" i="18" a="1"/>
  <c r="AF164" i="18" s="1"/>
  <c r="AE159" i="18" a="1"/>
  <c r="AE159" i="18" s="1"/>
  <c r="AE183" i="18" a="1"/>
  <c r="AE183" i="18" s="1"/>
  <c r="AF179" i="18" a="1"/>
  <c r="AF179" i="18" s="1"/>
  <c r="AG146" i="18" a="1"/>
  <c r="AG146" i="18" s="1"/>
  <c r="AG165" i="18" a="1"/>
  <c r="AG165" i="18" s="1"/>
  <c r="AF171" i="18" a="1"/>
  <c r="AF171" i="18" s="1"/>
  <c r="AI173" i="18" a="1"/>
  <c r="AI173" i="18" s="1"/>
  <c r="AG176" i="18" a="1"/>
  <c r="AG176" i="18" s="1"/>
  <c r="AH184" i="18" a="1"/>
  <c r="AH184" i="18" s="1"/>
  <c r="AG193" i="18" a="1"/>
  <c r="AG193" i="18" s="1"/>
  <c r="AG152" i="18" a="1"/>
  <c r="AG152" i="18" s="1"/>
  <c r="AE178" i="18" a="1"/>
  <c r="AE178" i="18" s="1"/>
  <c r="AG167" i="18" a="1"/>
  <c r="AG167" i="18" s="1"/>
  <c r="AI182" i="18" a="1"/>
  <c r="AI182" i="18" s="1"/>
  <c r="AG186" i="18" a="1"/>
  <c r="AG186" i="18" s="1"/>
  <c r="AI163" i="18" a="1"/>
  <c r="AI163" i="18" s="1"/>
  <c r="AG177" i="18" a="1"/>
  <c r="AG177" i="18" s="1"/>
  <c r="AH160" i="18" a="1"/>
  <c r="AH160" i="18" s="1"/>
  <c r="AG164" i="18" a="1"/>
  <c r="AG164" i="18" s="1"/>
  <c r="AF159" i="18" a="1"/>
  <c r="AF159" i="18" s="1"/>
  <c r="AF183" i="18" a="1"/>
  <c r="AF183" i="18" s="1"/>
  <c r="AG179" i="18" a="1"/>
  <c r="AG179" i="18" s="1"/>
  <c r="AH146" i="18" a="1"/>
  <c r="AH146" i="18" s="1"/>
  <c r="AF154" i="18" a="1"/>
  <c r="AF154" i="18" s="1"/>
  <c r="AH165" i="18" a="1"/>
  <c r="AH165" i="18" s="1"/>
  <c r="AG171" i="18" a="1"/>
  <c r="AG171" i="18" s="1"/>
  <c r="AE173" i="18" a="1"/>
  <c r="AE173" i="18" s="1"/>
  <c r="AH176" i="18" a="1"/>
  <c r="AH176" i="18" s="1"/>
  <c r="AI184" i="18" a="1"/>
  <c r="AI184" i="18" s="1"/>
  <c r="AH193" i="18" a="1"/>
  <c r="AH193" i="18" s="1"/>
  <c r="AE195" i="18" a="1"/>
  <c r="AE195" i="18" s="1"/>
  <c r="AH152" i="18" a="1"/>
  <c r="AH152" i="18" s="1"/>
  <c r="AF178" i="18" a="1"/>
  <c r="AF178" i="18" s="1"/>
  <c r="AH167" i="18" a="1"/>
  <c r="AH167" i="18" s="1"/>
  <c r="AH186" i="18" a="1"/>
  <c r="AH186" i="18" s="1"/>
  <c r="AH177" i="18" a="1"/>
  <c r="AH177" i="18" s="1"/>
  <c r="AI160" i="18" a="1"/>
  <c r="AI160" i="18" s="1"/>
  <c r="AF166" i="18" a="1"/>
  <c r="AF166" i="18" s="1"/>
  <c r="AH164" i="18" a="1"/>
  <c r="AH164" i="18" s="1"/>
  <c r="AG159" i="18" a="1"/>
  <c r="AG159" i="18" s="1"/>
  <c r="AG183" i="18" a="1"/>
  <c r="AG183" i="18" s="1"/>
  <c r="AH179" i="18" a="1"/>
  <c r="AH179" i="18" s="1"/>
  <c r="AF146" i="18" a="1"/>
  <c r="AF146" i="18" s="1"/>
  <c r="AG154" i="18" a="1"/>
  <c r="AG154" i="18" s="1"/>
  <c r="AI165" i="18" a="1"/>
  <c r="AI165" i="18" s="1"/>
  <c r="AH171" i="18" a="1"/>
  <c r="AH171" i="18" s="1"/>
  <c r="AF173" i="18" a="1"/>
  <c r="AF173" i="18" s="1"/>
  <c r="AI176" i="18" a="1"/>
  <c r="AI176" i="18" s="1"/>
  <c r="AI193" i="18" a="1"/>
  <c r="AI193" i="18" s="1"/>
  <c r="AF195" i="18" a="1"/>
  <c r="AF195" i="18" s="1"/>
  <c r="AI152" i="18" a="1"/>
  <c r="AI152" i="18" s="1"/>
  <c r="AG178" i="18" a="1"/>
  <c r="AG178" i="18" s="1"/>
  <c r="AI167" i="18" a="1"/>
  <c r="AI167" i="18" s="1"/>
  <c r="AF182" i="18" a="1"/>
  <c r="AF182" i="18" s="1"/>
  <c r="AI186" i="18" a="1"/>
  <c r="AI186" i="18" s="1"/>
  <c r="AG163" i="18" a="1"/>
  <c r="AG163" i="18" s="1"/>
  <c r="AI177" i="18" a="1"/>
  <c r="AI177" i="18" s="1"/>
  <c r="AG166" i="18" a="1"/>
  <c r="AG166" i="18" s="1"/>
  <c r="AI164" i="18" a="1"/>
  <c r="AI164" i="18" s="1"/>
  <c r="AH159" i="18" a="1"/>
  <c r="AH159" i="18" s="1"/>
  <c r="AH183" i="18" a="1"/>
  <c r="AH183" i="18" s="1"/>
  <c r="AI179" i="18" a="1"/>
  <c r="AI179" i="18" s="1"/>
  <c r="AI146" i="18" a="1"/>
  <c r="AI146" i="18" s="1"/>
  <c r="AH154" i="18" a="1"/>
  <c r="AH154" i="18" s="1"/>
  <c r="AI171" i="18" a="1"/>
  <c r="AI171" i="18" s="1"/>
  <c r="AG173" i="18" a="1"/>
  <c r="AG173" i="18" s="1"/>
  <c r="AE184" i="18" a="1"/>
  <c r="AE184" i="18" s="1"/>
  <c r="AG195" i="18" a="1"/>
  <c r="AG195" i="18" s="1"/>
  <c r="AH178" i="18" a="1"/>
  <c r="AH178" i="18" s="1"/>
  <c r="AE182" i="18" a="1"/>
  <c r="AE182" i="18" s="1"/>
  <c r="AE163" i="18" a="1"/>
  <c r="AE163" i="18" s="1"/>
  <c r="AH166" i="18" a="1"/>
  <c r="AH166" i="18" s="1"/>
  <c r="AI159" i="18" a="1"/>
  <c r="AI159" i="18" s="1"/>
  <c r="AI183" i="18" a="1"/>
  <c r="AI183" i="18" s="1"/>
  <c r="AE187" i="18" a="1"/>
  <c r="AE187" i="18" s="1"/>
  <c r="AE151" i="18" a="1"/>
  <c r="AE151" i="18" s="1"/>
  <c r="AE144" i="18" a="1"/>
  <c r="AE144" i="18" s="1"/>
  <c r="AE149" i="18" a="1"/>
  <c r="AE149" i="18" s="1"/>
  <c r="AE137" i="18" a="1"/>
  <c r="AE137" i="18" s="1"/>
  <c r="AE142" i="18" a="1"/>
  <c r="AE142" i="18" s="1"/>
  <c r="AE148" i="18" a="1"/>
  <c r="AE148" i="18" s="1"/>
  <c r="AE147" i="18" a="1"/>
  <c r="AE147" i="18" s="1"/>
  <c r="AE188" i="18" a="1"/>
  <c r="AE188" i="18" s="1"/>
  <c r="AE140" i="18" a="1"/>
  <c r="AE140" i="18" s="1"/>
  <c r="AE145" i="18" a="1"/>
  <c r="AE145" i="18" s="1"/>
  <c r="AE150" i="18" a="1"/>
  <c r="AE150" i="18" s="1"/>
  <c r="AE138" i="18" a="1"/>
  <c r="AE138" i="18" s="1"/>
  <c r="AE191" i="18" a="1"/>
  <c r="AE191" i="18" s="1"/>
  <c r="AE153" i="18" a="1"/>
  <c r="AE153" i="18" s="1"/>
  <c r="AE141" i="18" a="1"/>
  <c r="AE141" i="18" s="1"/>
  <c r="AF139" i="18" a="1"/>
  <c r="AF139" i="18" s="1"/>
  <c r="AE157" i="18" a="1"/>
  <c r="AE157" i="18" s="1"/>
  <c r="AE169" i="18" a="1"/>
  <c r="AE169" i="18" s="1"/>
  <c r="AF172" i="18" a="1"/>
  <c r="AF172" i="18" s="1"/>
  <c r="AE174" i="18" a="1"/>
  <c r="AE174" i="18" s="1"/>
  <c r="AH180" i="18" a="1"/>
  <c r="AH180" i="18" s="1"/>
  <c r="AI190" i="18" a="1"/>
  <c r="AI190" i="18" s="1"/>
  <c r="AE194" i="18" a="1"/>
  <c r="AE194" i="18" s="1"/>
  <c r="AE196" i="18" a="1"/>
  <c r="AE196" i="18" s="1"/>
  <c r="AH161" i="18" a="1"/>
  <c r="AH161" i="18" s="1"/>
  <c r="AG158" i="18" a="1"/>
  <c r="AG158" i="18" s="1"/>
  <c r="AF175" i="18" a="1"/>
  <c r="AF175" i="18" s="1"/>
  <c r="AE155" i="18" a="1"/>
  <c r="AE155" i="18" s="1"/>
  <c r="AE143" i="18" a="1"/>
  <c r="AE143" i="18" s="1"/>
  <c r="AG170" i="18" a="1"/>
  <c r="AG170" i="18" s="1"/>
  <c r="AE189" i="18" a="1"/>
  <c r="AE189" i="18" s="1"/>
  <c r="AH156" i="18" a="1"/>
  <c r="AH156" i="18" s="1"/>
  <c r="AE181" i="18" a="1"/>
  <c r="AE181" i="18" s="1"/>
  <c r="AG192" i="18" a="1"/>
  <c r="AG192" i="18" s="1"/>
  <c r="AH168" i="18" a="1"/>
  <c r="AH168" i="18" s="1"/>
  <c r="AE162" i="18" a="1"/>
  <c r="AE162" i="18" s="1"/>
  <c r="AI185" i="18" a="1"/>
  <c r="AI185" i="18" s="1"/>
  <c r="AE146" i="18" a="1"/>
  <c r="AE146" i="18" s="1"/>
  <c r="AF167" i="15" a="1"/>
  <c r="AF167" i="15" s="1"/>
  <c r="AH189" i="15" a="1"/>
  <c r="AH189" i="15" s="1"/>
  <c r="AH183" i="15" a="1"/>
  <c r="AH183" i="15" s="1"/>
  <c r="AE179" i="15" a="1"/>
  <c r="AE179" i="15" s="1"/>
  <c r="AE175" i="15" a="1"/>
  <c r="AE175" i="15" s="1"/>
  <c r="AE167" i="15" a="1"/>
  <c r="AE167" i="15" s="1"/>
  <c r="AH159" i="15" a="1"/>
  <c r="AH159" i="15" s="1"/>
  <c r="AJ143" i="15" a="1"/>
  <c r="AJ143" i="15" s="1"/>
  <c r="AH192" i="15" a="1"/>
  <c r="AH192" i="15" s="1"/>
  <c r="AH186" i="15" a="1"/>
  <c r="AH186" i="15" s="1"/>
  <c r="AH180" i="15" a="1"/>
  <c r="AH180" i="15" s="1"/>
  <c r="AH168" i="15" a="1"/>
  <c r="AH168" i="15" s="1"/>
  <c r="AE164" i="15" a="1"/>
  <c r="AE164" i="15" s="1"/>
  <c r="AE158" i="15" a="1"/>
  <c r="AE158" i="15" s="1"/>
  <c r="AE154" i="15" a="1"/>
  <c r="AE154" i="15" s="1"/>
  <c r="AE150" i="15" a="1"/>
  <c r="AE150" i="15" s="1"/>
  <c r="AJ141" i="15" a="1"/>
  <c r="AJ141" i="15" s="1"/>
  <c r="AE161" i="15" a="1"/>
  <c r="AE161" i="15" s="1"/>
  <c r="AE189" i="15" a="1"/>
  <c r="AE189" i="15" s="1"/>
  <c r="AJ183" i="15" a="1"/>
  <c r="AJ183" i="15" s="1"/>
  <c r="AG179" i="15" a="1"/>
  <c r="AG179" i="15" s="1"/>
  <c r="AG175" i="15" a="1"/>
  <c r="AG175" i="15" s="1"/>
  <c r="AG167" i="15" a="1"/>
  <c r="AG167" i="15" s="1"/>
  <c r="AI159" i="15" a="1"/>
  <c r="AI159" i="15" s="1"/>
  <c r="AF143" i="15" a="1"/>
  <c r="AF143" i="15" s="1"/>
  <c r="AI192" i="15" a="1"/>
  <c r="AI192" i="15" s="1"/>
  <c r="AI186" i="15" a="1"/>
  <c r="AI186" i="15" s="1"/>
  <c r="AJ180" i="15" a="1"/>
  <c r="AJ180" i="15" s="1"/>
  <c r="AI168" i="15" a="1"/>
  <c r="AI168" i="15" s="1"/>
  <c r="AH164" i="15" a="1"/>
  <c r="AH164" i="15" s="1"/>
  <c r="AG158" i="15" a="1"/>
  <c r="AG158" i="15" s="1"/>
  <c r="AH154" i="15" a="1"/>
  <c r="AH154" i="15" s="1"/>
  <c r="AH150" i="15" a="1"/>
  <c r="AH150" i="15" s="1"/>
  <c r="AF141" i="15" a="1"/>
  <c r="AF141" i="15" s="1"/>
  <c r="AF161" i="15" a="1"/>
  <c r="AF161" i="15" s="1"/>
  <c r="AF189" i="15" a="1"/>
  <c r="AF189" i="15" s="1"/>
  <c r="AE183" i="15" a="1"/>
  <c r="AE183" i="15" s="1"/>
  <c r="AH179" i="15" a="1"/>
  <c r="AH179" i="15" s="1"/>
  <c r="AH175" i="15" a="1"/>
  <c r="AH175" i="15" s="1"/>
  <c r="AH167" i="15" a="1"/>
  <c r="AH167" i="15" s="1"/>
  <c r="AE159" i="15" a="1"/>
  <c r="AE159" i="15" s="1"/>
  <c r="AG143" i="15" a="1"/>
  <c r="AG143" i="15" s="1"/>
  <c r="AE192" i="15" a="1"/>
  <c r="AE192" i="15" s="1"/>
  <c r="AE186" i="15" a="1"/>
  <c r="AE186" i="15" s="1"/>
  <c r="AE180" i="15" a="1"/>
  <c r="AE180" i="15" s="1"/>
  <c r="AI164" i="15" a="1"/>
  <c r="AI164" i="15" s="1"/>
  <c r="AH158" i="15" a="1"/>
  <c r="AH158" i="15" s="1"/>
  <c r="AI154" i="15" a="1"/>
  <c r="AI154" i="15" s="1"/>
  <c r="AI150" i="15" a="1"/>
  <c r="AI150" i="15" s="1"/>
  <c r="AG141" i="15" a="1"/>
  <c r="AG141" i="15" s="1"/>
  <c r="AH161" i="15" a="1"/>
  <c r="AH161" i="15" s="1"/>
  <c r="AI189" i="15" a="1"/>
  <c r="AI189" i="15" s="1"/>
  <c r="AF183" i="15" a="1"/>
  <c r="AF183" i="15" s="1"/>
  <c r="AI179" i="15" a="1"/>
  <c r="AI179" i="15" s="1"/>
  <c r="AI175" i="15" a="1"/>
  <c r="AI175" i="15" s="1"/>
  <c r="AI167" i="15" a="1"/>
  <c r="AI167" i="15" s="1"/>
  <c r="AF159" i="15" a="1"/>
  <c r="AF159" i="15" s="1"/>
  <c r="AH143" i="15" a="1"/>
  <c r="AH143" i="15" s="1"/>
  <c r="AF192" i="15" a="1"/>
  <c r="AF192" i="15" s="1"/>
  <c r="AF186" i="15" a="1"/>
  <c r="AF186" i="15" s="1"/>
  <c r="AF180" i="15" a="1"/>
  <c r="AF180" i="15" s="1"/>
  <c r="AF168" i="15" a="1"/>
  <c r="AF168" i="15" s="1"/>
  <c r="AJ164" i="15" a="1"/>
  <c r="AJ164" i="15" s="1"/>
  <c r="AI158" i="15" a="1"/>
  <c r="AI158" i="15" s="1"/>
  <c r="AJ154" i="15" a="1"/>
  <c r="AJ154" i="15" s="1"/>
  <c r="AJ150" i="15" a="1"/>
  <c r="AJ150" i="15" s="1"/>
  <c r="AI161" i="15" a="1"/>
  <c r="AI161" i="15" s="1"/>
  <c r="AF179" i="15" a="1"/>
  <c r="AF179" i="15" s="1"/>
  <c r="AE195" i="15" a="1"/>
  <c r="AE195" i="15" s="1"/>
  <c r="AE174" i="15" a="1"/>
  <c r="AE174" i="15" s="1"/>
  <c r="AE171" i="15" a="1"/>
  <c r="AE171" i="15" s="1"/>
  <c r="AE165" i="15" a="1"/>
  <c r="AE165" i="15" s="1"/>
  <c r="AE162" i="15" a="1"/>
  <c r="AE162" i="15" s="1"/>
  <c r="AE153" i="15" a="1"/>
  <c r="AE153" i="15" s="1"/>
  <c r="AE151" i="15" a="1"/>
  <c r="AE151" i="15" s="1"/>
  <c r="AE149" i="15" a="1"/>
  <c r="AE149" i="15" s="1"/>
  <c r="AE145" i="15" a="1"/>
  <c r="AE145" i="15" s="1"/>
  <c r="AE139" i="15" a="1"/>
  <c r="AE139" i="15" s="1"/>
  <c r="AE137" i="15" a="1"/>
  <c r="AE137" i="15" s="1"/>
  <c r="AE193" i="15" a="1"/>
  <c r="AE193" i="15" s="1"/>
  <c r="AE190" i="15" a="1"/>
  <c r="AE190" i="15" s="1"/>
  <c r="AE184" i="15" a="1"/>
  <c r="AE184" i="15" s="1"/>
  <c r="AE178" i="15" a="1"/>
  <c r="AE178" i="15" s="1"/>
  <c r="AE172" i="15" a="1"/>
  <c r="AE172" i="15" s="1"/>
  <c r="AE148" i="15" a="1"/>
  <c r="AE148" i="15" s="1"/>
  <c r="AE144" i="15" a="1"/>
  <c r="AE144" i="15" s="1"/>
  <c r="AE142" i="15" a="1"/>
  <c r="AE142" i="15" s="1"/>
  <c r="AE140" i="15" a="1"/>
  <c r="AE140" i="15" s="1"/>
  <c r="AE138" i="15" a="1"/>
  <c r="AE138" i="15" s="1"/>
  <c r="AE194" i="15" a="1"/>
  <c r="AE194" i="15" s="1"/>
  <c r="AE191" i="15" a="1"/>
  <c r="AE191" i="15" s="1"/>
  <c r="AE176" i="15" a="1"/>
  <c r="AE176" i="15" s="1"/>
  <c r="AE173" i="15" a="1"/>
  <c r="AE173" i="15" s="1"/>
  <c r="AH153" i="15" a="1"/>
  <c r="AH153" i="15" s="1"/>
  <c r="AH151" i="15" a="1"/>
  <c r="AH151" i="15" s="1"/>
  <c r="AH149" i="15" a="1"/>
  <c r="AH149" i="15" s="1"/>
  <c r="AH145" i="15" a="1"/>
  <c r="AH145" i="15" s="1"/>
  <c r="AH139" i="15" a="1"/>
  <c r="AH139" i="15" s="1"/>
  <c r="AH137" i="15" a="1"/>
  <c r="AH137" i="15" s="1"/>
  <c r="AH193" i="15" a="1"/>
  <c r="AH193" i="15" s="1"/>
  <c r="AH190" i="15" a="1"/>
  <c r="AH190" i="15" s="1"/>
  <c r="AH184" i="15" a="1"/>
  <c r="AH184" i="15" s="1"/>
  <c r="AH178" i="15" a="1"/>
  <c r="AH178" i="15" s="1"/>
  <c r="AH172" i="15" a="1"/>
  <c r="AH172" i="15" s="1"/>
  <c r="AH194" i="15" a="1"/>
  <c r="AH194" i="15" s="1"/>
  <c r="AH191" i="15" a="1"/>
  <c r="AH191" i="15" s="1"/>
  <c r="AH176" i="15" a="1"/>
  <c r="AH176" i="15" s="1"/>
  <c r="AH173" i="15" a="1"/>
  <c r="AH173" i="15" s="1"/>
  <c r="AH148" i="15" a="1"/>
  <c r="AH148" i="15" s="1"/>
  <c r="AH144" i="15" a="1"/>
  <c r="AH144" i="15" s="1"/>
  <c r="AH142" i="15" a="1"/>
  <c r="AH142" i="15" s="1"/>
  <c r="AH140" i="15" a="1"/>
  <c r="AH140" i="15" s="1"/>
  <c r="AH138" i="15" a="1"/>
  <c r="AH138" i="15" s="1"/>
  <c r="AH195" i="15" a="1"/>
  <c r="AH195" i="15" s="1"/>
  <c r="AH174" i="15" a="1"/>
  <c r="AH174" i="15" s="1"/>
  <c r="AH171" i="15" a="1"/>
  <c r="AH171" i="15" s="1"/>
  <c r="AH165" i="15" a="1"/>
  <c r="AH165" i="15" s="1"/>
  <c r="AH162" i="15" a="1"/>
  <c r="AH162" i="15" s="1"/>
  <c r="AG189" i="15" a="1"/>
  <c r="AG189" i="15" s="1"/>
  <c r="AG183" i="15" a="1"/>
  <c r="AG183" i="15" s="1"/>
  <c r="AJ179" i="15" a="1"/>
  <c r="AJ179" i="15" s="1"/>
  <c r="AJ175" i="15" a="1"/>
  <c r="AJ175" i="15" s="1"/>
  <c r="AJ167" i="15" a="1"/>
  <c r="AJ167" i="15" s="1"/>
  <c r="AG159" i="15" a="1"/>
  <c r="AG159" i="15" s="1"/>
  <c r="AI143" i="15" a="1"/>
  <c r="AI143" i="15" s="1"/>
  <c r="AG192" i="15" a="1"/>
  <c r="AG192" i="15" s="1"/>
  <c r="AG186" i="15" a="1"/>
  <c r="AG186" i="15" s="1"/>
  <c r="AG180" i="15" a="1"/>
  <c r="AG180" i="15" s="1"/>
  <c r="AG168" i="15" a="1"/>
  <c r="AG168" i="15" s="1"/>
  <c r="AF164" i="15" a="1"/>
  <c r="AF164" i="15" s="1"/>
  <c r="AJ158" i="15" a="1"/>
  <c r="AJ158" i="15" s="1"/>
  <c r="AF154" i="15" a="1"/>
  <c r="AF154" i="15" s="1"/>
  <c r="AI141" i="15" a="1"/>
  <c r="AI141" i="15" s="1"/>
  <c r="AJ161" i="15" a="1"/>
  <c r="AJ161" i="15" s="1"/>
  <c r="AF140" i="15" a="1"/>
  <c r="AF140" i="15" s="1"/>
  <c r="AF195" i="15" a="1"/>
  <c r="AF195" i="15" s="1"/>
  <c r="AF174" i="15" a="1"/>
  <c r="AF174" i="15" s="1"/>
  <c r="AF171" i="15" a="1"/>
  <c r="AF171" i="15" s="1"/>
  <c r="AF165" i="15" a="1"/>
  <c r="AF165" i="15" s="1"/>
  <c r="AF162" i="15" a="1"/>
  <c r="AF162" i="15" s="1"/>
  <c r="AF194" i="15" a="1"/>
  <c r="AF194" i="15" s="1"/>
  <c r="AF148" i="15" a="1"/>
  <c r="AF148" i="15" s="1"/>
  <c r="AF153" i="15" a="1"/>
  <c r="AF153" i="15" s="1"/>
  <c r="AF151" i="15" a="1"/>
  <c r="AF151" i="15" s="1"/>
  <c r="AF149" i="15" a="1"/>
  <c r="AF149" i="15" s="1"/>
  <c r="AF145" i="15" a="1"/>
  <c r="AF145" i="15" s="1"/>
  <c r="AF139" i="15" a="1"/>
  <c r="AF139" i="15" s="1"/>
  <c r="AF137" i="15" a="1"/>
  <c r="AF137" i="15" s="1"/>
  <c r="AF191" i="15" a="1"/>
  <c r="AF191" i="15" s="1"/>
  <c r="AF193" i="15" a="1"/>
  <c r="AF193" i="15" s="1"/>
  <c r="AF190" i="15" a="1"/>
  <c r="AF190" i="15" s="1"/>
  <c r="AF184" i="15" a="1"/>
  <c r="AF184" i="15" s="1"/>
  <c r="AF178" i="15" a="1"/>
  <c r="AF178" i="15" s="1"/>
  <c r="AF172" i="15" a="1"/>
  <c r="AF172" i="15" s="1"/>
  <c r="AF138" i="15" a="1"/>
  <c r="AF138" i="15" s="1"/>
  <c r="AF176" i="15" a="1"/>
  <c r="AF176" i="15" s="1"/>
  <c r="AF142" i="15" a="1"/>
  <c r="AF142" i="15" s="1"/>
  <c r="AF173" i="15" a="1"/>
  <c r="AF173" i="15" s="1"/>
  <c r="AF144" i="15" a="1"/>
  <c r="AF144" i="15" s="1"/>
  <c r="AF158" i="15" a="1"/>
  <c r="AF158" i="15" s="1"/>
  <c r="AJ155" i="15" a="1"/>
  <c r="AJ155" i="15" s="1"/>
  <c r="AE187" i="15" a="1"/>
  <c r="AE187" i="15" s="1"/>
  <c r="AE181" i="15" a="1"/>
  <c r="AE181" i="15" s="1"/>
  <c r="AH177" i="15" a="1"/>
  <c r="AH177" i="15" s="1"/>
  <c r="AE169" i="15" a="1"/>
  <c r="AE169" i="15" s="1"/>
  <c r="AE163" i="15" a="1"/>
  <c r="AE163" i="15" s="1"/>
  <c r="AJ157" i="15" a="1"/>
  <c r="AJ157" i="15" s="1"/>
  <c r="AE196" i="15" a="1"/>
  <c r="AE196" i="15" s="1"/>
  <c r="AE188" i="15" a="1"/>
  <c r="AE188" i="15" s="1"/>
  <c r="AE182" i="15" a="1"/>
  <c r="AE182" i="15" s="1"/>
  <c r="AE170" i="15" a="1"/>
  <c r="AE170" i="15" s="1"/>
  <c r="AE166" i="15" a="1"/>
  <c r="AE166" i="15" s="1"/>
  <c r="AE160" i="15" a="1"/>
  <c r="AE160" i="15" s="1"/>
  <c r="AE156" i="15" a="1"/>
  <c r="AE156" i="15" s="1"/>
  <c r="AE152" i="15" a="1"/>
  <c r="AE152" i="15" s="1"/>
  <c r="AE146" i="15" a="1"/>
  <c r="AE146" i="15" s="1"/>
  <c r="AE185" i="15" a="1"/>
  <c r="AE185" i="15" s="1"/>
  <c r="AE155" i="15" a="1"/>
  <c r="AE155" i="15" s="1"/>
  <c r="AF187" i="15" a="1"/>
  <c r="AF187" i="15" s="1"/>
  <c r="AF181" i="15" a="1"/>
  <c r="AF181" i="15" s="1"/>
  <c r="AI177" i="15" a="1"/>
  <c r="AI177" i="15" s="1"/>
  <c r="AF169" i="15" a="1"/>
  <c r="AF169" i="15" s="1"/>
  <c r="AF163" i="15" a="1"/>
  <c r="AF163" i="15" s="1"/>
  <c r="AE157" i="15" a="1"/>
  <c r="AE157" i="15" s="1"/>
  <c r="AF196" i="15" a="1"/>
  <c r="AF196" i="15" s="1"/>
  <c r="AG188" i="15" a="1"/>
  <c r="AG188" i="15" s="1"/>
  <c r="AF182" i="15" a="1"/>
  <c r="AF182" i="15" s="1"/>
  <c r="AG170" i="15" a="1"/>
  <c r="AG170" i="15" s="1"/>
  <c r="AF166" i="15" a="1"/>
  <c r="AF166" i="15" s="1"/>
  <c r="AF160" i="15" a="1"/>
  <c r="AF160" i="15" s="1"/>
  <c r="AF156" i="15" a="1"/>
  <c r="AF156" i="15" s="1"/>
  <c r="AG152" i="15" a="1"/>
  <c r="AG152" i="15" s="1"/>
  <c r="AG146" i="15" a="1"/>
  <c r="AG146" i="15" s="1"/>
  <c r="AG185" i="15" a="1"/>
  <c r="AG185" i="15" s="1"/>
  <c r="AE147" i="15" a="1"/>
  <c r="AE147" i="15" s="1"/>
  <c r="AJ193" i="15" a="1"/>
  <c r="AJ193" i="15" s="1"/>
  <c r="AJ190" i="15" a="1"/>
  <c r="AJ190" i="15" s="1"/>
  <c r="AJ184" i="15" a="1"/>
  <c r="AJ184" i="15" s="1"/>
  <c r="AJ178" i="15" a="1"/>
  <c r="AJ178" i="15" s="1"/>
  <c r="AJ172" i="15" a="1"/>
  <c r="AJ172" i="15" s="1"/>
  <c r="AJ194" i="15" a="1"/>
  <c r="AJ194" i="15" s="1"/>
  <c r="AJ191" i="15" a="1"/>
  <c r="AJ191" i="15" s="1"/>
  <c r="AJ176" i="15" a="1"/>
  <c r="AJ176" i="15" s="1"/>
  <c r="AJ173" i="15" a="1"/>
  <c r="AJ173" i="15" s="1"/>
  <c r="AJ148" i="15" a="1"/>
  <c r="AJ148" i="15" s="1"/>
  <c r="AJ144" i="15" a="1"/>
  <c r="AJ144" i="15" s="1"/>
  <c r="AJ142" i="15" a="1"/>
  <c r="AJ142" i="15" s="1"/>
  <c r="AJ140" i="15" a="1"/>
  <c r="AJ140" i="15" s="1"/>
  <c r="AJ138" i="15" a="1"/>
  <c r="AJ138" i="15" s="1"/>
  <c r="AJ195" i="15" a="1"/>
  <c r="AJ195" i="15" s="1"/>
  <c r="AJ174" i="15" a="1"/>
  <c r="AJ174" i="15" s="1"/>
  <c r="AJ171" i="15" a="1"/>
  <c r="AJ171" i="15" s="1"/>
  <c r="AJ165" i="15" a="1"/>
  <c r="AJ165" i="15" s="1"/>
  <c r="AJ162" i="15" a="1"/>
  <c r="AJ162" i="15" s="1"/>
  <c r="AJ153" i="15" a="1"/>
  <c r="AJ153" i="15" s="1"/>
  <c r="AJ151" i="15" a="1"/>
  <c r="AJ151" i="15" s="1"/>
  <c r="AJ149" i="15" a="1"/>
  <c r="AJ149" i="15" s="1"/>
  <c r="AJ145" i="15" a="1"/>
  <c r="AJ145" i="15" s="1"/>
  <c r="AJ139" i="15" a="1"/>
  <c r="AJ139" i="15" s="1"/>
  <c r="AJ137" i="15" a="1"/>
  <c r="AJ137" i="15" s="1"/>
  <c r="AF155" i="15" a="1"/>
  <c r="AF155" i="15" s="1"/>
  <c r="AG187" i="15" a="1"/>
  <c r="AG187" i="15" s="1"/>
  <c r="AG181" i="15" a="1"/>
  <c r="AG181" i="15" s="1"/>
  <c r="AJ177" i="15" a="1"/>
  <c r="AJ177" i="15" s="1"/>
  <c r="AG169" i="15" a="1"/>
  <c r="AG169" i="15" s="1"/>
  <c r="AG163" i="15" a="1"/>
  <c r="AG163" i="15" s="1"/>
  <c r="AF157" i="15" a="1"/>
  <c r="AF157" i="15" s="1"/>
  <c r="AG196" i="15" a="1"/>
  <c r="AG196" i="15" s="1"/>
  <c r="AF188" i="15" a="1"/>
  <c r="AF188" i="15" s="1"/>
  <c r="AG182" i="15" a="1"/>
  <c r="AG182" i="15" s="1"/>
  <c r="AF170" i="15" a="1"/>
  <c r="AF170" i="15" s="1"/>
  <c r="AG166" i="15" a="1"/>
  <c r="AG166" i="15" s="1"/>
  <c r="AG160" i="15" a="1"/>
  <c r="AG160" i="15" s="1"/>
  <c r="AG156" i="15" a="1"/>
  <c r="AG156" i="15" s="1"/>
  <c r="AF152" i="15" a="1"/>
  <c r="AF152" i="15" s="1"/>
  <c r="AH146" i="15" a="1"/>
  <c r="AH146" i="15" s="1"/>
  <c r="AF185" i="15" a="1"/>
  <c r="AF185" i="15" s="1"/>
  <c r="AF147" i="15" a="1"/>
  <c r="AF147" i="15" s="1"/>
  <c r="AF175" i="15" a="1"/>
  <c r="AF175" i="15" s="1"/>
  <c r="AG155" i="15" a="1"/>
  <c r="AG155" i="15" s="1"/>
  <c r="AH187" i="15" a="1"/>
  <c r="AH187" i="15" s="1"/>
  <c r="AH181" i="15" a="1"/>
  <c r="AH181" i="15" s="1"/>
  <c r="AE177" i="15" a="1"/>
  <c r="AE177" i="15" s="1"/>
  <c r="AH169" i="15" a="1"/>
  <c r="AH169" i="15" s="1"/>
  <c r="AH163" i="15" a="1"/>
  <c r="AH163" i="15" s="1"/>
  <c r="AG157" i="15" a="1"/>
  <c r="AG157" i="15" s="1"/>
  <c r="AH196" i="15" a="1"/>
  <c r="AH196" i="15" s="1"/>
  <c r="AH188" i="15" a="1"/>
  <c r="AH188" i="15" s="1"/>
  <c r="AH182" i="15" a="1"/>
  <c r="AH182" i="15" s="1"/>
  <c r="AH170" i="15" a="1"/>
  <c r="AH170" i="15" s="1"/>
  <c r="AH166" i="15" a="1"/>
  <c r="AH166" i="15" s="1"/>
  <c r="AH160" i="15" a="1"/>
  <c r="AH160" i="15" s="1"/>
  <c r="AH156" i="15" a="1"/>
  <c r="AH156" i="15" s="1"/>
  <c r="AH152" i="15" a="1"/>
  <c r="AH152" i="15" s="1"/>
  <c r="AI146" i="15" a="1"/>
  <c r="AI146" i="15" s="1"/>
  <c r="AH185" i="15" a="1"/>
  <c r="AH185" i="15" s="1"/>
  <c r="AH155" i="15" a="1"/>
  <c r="AH155" i="15" s="1"/>
  <c r="AI187" i="15" a="1"/>
  <c r="AI187" i="15" s="1"/>
  <c r="AI181" i="15" a="1"/>
  <c r="AI181" i="15" s="1"/>
  <c r="AF177" i="15" a="1"/>
  <c r="AF177" i="15" s="1"/>
  <c r="AI169" i="15" a="1"/>
  <c r="AI169" i="15" s="1"/>
  <c r="AI163" i="15" a="1"/>
  <c r="AI163" i="15" s="1"/>
  <c r="AH157" i="15" a="1"/>
  <c r="AH157" i="15" s="1"/>
  <c r="AI196" i="15" a="1"/>
  <c r="AI196" i="15" s="1"/>
  <c r="AI188" i="15" a="1"/>
  <c r="AI188" i="15" s="1"/>
  <c r="AI182" i="15" a="1"/>
  <c r="AI182" i="15" s="1"/>
  <c r="AI170" i="15" a="1"/>
  <c r="AI170" i="15" s="1"/>
  <c r="AI166" i="15" a="1"/>
  <c r="AI166" i="15" s="1"/>
  <c r="AI160" i="15" a="1"/>
  <c r="AI160" i="15" s="1"/>
  <c r="AI156" i="15" a="1"/>
  <c r="AI156" i="15" s="1"/>
  <c r="AI152" i="15" a="1"/>
  <c r="AI152" i="15" s="1"/>
  <c r="AJ146" i="15" a="1"/>
  <c r="AJ146" i="15" s="1"/>
  <c r="AH147" i="15" a="1"/>
  <c r="AH147" i="15" s="1"/>
  <c r="AI153" i="15" a="1"/>
  <c r="AI153" i="15" s="1"/>
  <c r="AI151" i="15" a="1"/>
  <c r="AI151" i="15" s="1"/>
  <c r="AI149" i="15" a="1"/>
  <c r="AI149" i="15" s="1"/>
  <c r="AI145" i="15" a="1"/>
  <c r="AI145" i="15" s="1"/>
  <c r="AI139" i="15" a="1"/>
  <c r="AI139" i="15" s="1"/>
  <c r="AI137" i="15" a="1"/>
  <c r="AI137" i="15" s="1"/>
  <c r="AI171" i="15" a="1"/>
  <c r="AI171" i="15" s="1"/>
  <c r="AI193" i="15" a="1"/>
  <c r="AI193" i="15" s="1"/>
  <c r="AI190" i="15" a="1"/>
  <c r="AI190" i="15" s="1"/>
  <c r="AI184" i="15" a="1"/>
  <c r="AI184" i="15" s="1"/>
  <c r="AI178" i="15" a="1"/>
  <c r="AI178" i="15" s="1"/>
  <c r="AI172" i="15" a="1"/>
  <c r="AI172" i="15" s="1"/>
  <c r="AI195" i="15" a="1"/>
  <c r="AI195" i="15" s="1"/>
  <c r="AI162" i="15" a="1"/>
  <c r="AI162" i="15" s="1"/>
  <c r="AI194" i="15" a="1"/>
  <c r="AI194" i="15" s="1"/>
  <c r="AI191" i="15" a="1"/>
  <c r="AI191" i="15" s="1"/>
  <c r="AI176" i="15" a="1"/>
  <c r="AI176" i="15" s="1"/>
  <c r="AI173" i="15" a="1"/>
  <c r="AI173" i="15" s="1"/>
  <c r="AI174" i="15" a="1"/>
  <c r="AI174" i="15" s="1"/>
  <c r="AI148" i="15" a="1"/>
  <c r="AI148" i="15" s="1"/>
  <c r="AI144" i="15" a="1"/>
  <c r="AI144" i="15" s="1"/>
  <c r="AI142" i="15" a="1"/>
  <c r="AI142" i="15" s="1"/>
  <c r="AI140" i="15" a="1"/>
  <c r="AI140" i="15" s="1"/>
  <c r="AI138" i="15" a="1"/>
  <c r="AI138" i="15" s="1"/>
  <c r="AI165" i="15" a="1"/>
  <c r="AI165" i="15" s="1"/>
  <c r="AG195" i="15" a="1"/>
  <c r="AG195" i="15" s="1"/>
  <c r="AG174" i="15" a="1"/>
  <c r="AG174" i="15" s="1"/>
  <c r="AG171" i="15" a="1"/>
  <c r="AG171" i="15" s="1"/>
  <c r="AG165" i="15" a="1"/>
  <c r="AG165" i="15" s="1"/>
  <c r="AG162" i="15" a="1"/>
  <c r="AG162" i="15" s="1"/>
  <c r="AG153" i="15" a="1"/>
  <c r="AG153" i="15" s="1"/>
  <c r="AG151" i="15" a="1"/>
  <c r="AG151" i="15" s="1"/>
  <c r="AG149" i="15" a="1"/>
  <c r="AG149" i="15" s="1"/>
  <c r="AG145" i="15" a="1"/>
  <c r="AG145" i="15" s="1"/>
  <c r="AG139" i="15" a="1"/>
  <c r="AG139" i="15" s="1"/>
  <c r="AG137" i="15" a="1"/>
  <c r="AG137" i="15" s="1"/>
  <c r="AG193" i="15" a="1"/>
  <c r="AG193" i="15" s="1"/>
  <c r="AG190" i="15" a="1"/>
  <c r="AG190" i="15" s="1"/>
  <c r="AG184" i="15" a="1"/>
  <c r="AG184" i="15" s="1"/>
  <c r="AG178" i="15" a="1"/>
  <c r="AG178" i="15" s="1"/>
  <c r="AG172" i="15" a="1"/>
  <c r="AG172" i="15" s="1"/>
  <c r="AG194" i="15" a="1"/>
  <c r="AG194" i="15" s="1"/>
  <c r="AG191" i="15" a="1"/>
  <c r="AG191" i="15" s="1"/>
  <c r="AG176" i="15" a="1"/>
  <c r="AG176" i="15" s="1"/>
  <c r="AG173" i="15" a="1"/>
  <c r="AG173" i="15" s="1"/>
  <c r="AG148" i="15" a="1"/>
  <c r="AG148" i="15" s="1"/>
  <c r="AG144" i="15" a="1"/>
  <c r="AG144" i="15" s="1"/>
  <c r="AG142" i="15" a="1"/>
  <c r="AG142" i="15" s="1"/>
  <c r="AG140" i="15" a="1"/>
  <c r="AG140" i="15" s="1"/>
  <c r="AG138" i="15" a="1"/>
  <c r="AG138" i="15" s="1"/>
  <c r="AI155" i="15" a="1"/>
  <c r="AI155" i="15" s="1"/>
  <c r="AJ187" i="15" a="1"/>
  <c r="AJ187" i="15" s="1"/>
  <c r="AJ181" i="15" a="1"/>
  <c r="AJ181" i="15" s="1"/>
  <c r="AG177" i="15" a="1"/>
  <c r="AG177" i="15" s="1"/>
  <c r="AJ169" i="15" a="1"/>
  <c r="AJ169" i="15" s="1"/>
  <c r="AJ163" i="15" a="1"/>
  <c r="AJ163" i="15" s="1"/>
  <c r="AI157" i="15" a="1"/>
  <c r="AI157" i="15" s="1"/>
  <c r="AJ196" i="15" a="1"/>
  <c r="AJ196" i="15" s="1"/>
  <c r="AJ188" i="15" a="1"/>
  <c r="AJ188" i="15" s="1"/>
  <c r="AJ182" i="15" a="1"/>
  <c r="AJ182" i="15" s="1"/>
  <c r="AJ170" i="15" a="1"/>
  <c r="AJ170" i="15" s="1"/>
  <c r="AJ166" i="15" a="1"/>
  <c r="AJ166" i="15" s="1"/>
  <c r="AJ160" i="15" a="1"/>
  <c r="AJ160" i="15" s="1"/>
  <c r="AJ156" i="15" a="1"/>
  <c r="AJ156" i="15" s="1"/>
  <c r="AJ152" i="15" a="1"/>
  <c r="AJ152" i="15" s="1"/>
  <c r="AF146" i="15" a="1"/>
  <c r="AF146" i="15" s="1"/>
  <c r="AJ185" i="15" a="1"/>
  <c r="AJ185" i="15" s="1"/>
  <c r="AI147" i="15" a="1"/>
  <c r="AI147" i="15" s="1"/>
  <c r="AI179" i="3" a="1"/>
  <c r="AI179" i="3" s="1"/>
  <c r="AI192" i="3" a="1"/>
  <c r="AI192" i="3" s="1"/>
  <c r="AI164" i="3" a="1"/>
  <c r="AI164" i="3" s="1"/>
  <c r="AE143" i="3" a="1"/>
  <c r="AE143" i="3" s="1"/>
  <c r="AE187" i="3" a="1"/>
  <c r="AE187" i="3" s="1"/>
  <c r="AE181" i="3" a="1"/>
  <c r="AE181" i="3" s="1"/>
  <c r="AE171" i="3" a="1"/>
  <c r="AE171" i="3" s="1"/>
  <c r="AE157" i="3" a="1"/>
  <c r="AE157" i="3" s="1"/>
  <c r="AI186" i="3" a="1"/>
  <c r="AI186" i="3" s="1"/>
  <c r="AI182" i="3" a="1"/>
  <c r="AI182" i="3" s="1"/>
  <c r="AI172" i="3" a="1"/>
  <c r="AI172" i="3" s="1"/>
  <c r="AI168" i="3" a="1"/>
  <c r="AI168" i="3" s="1"/>
  <c r="AF143" i="3" a="1"/>
  <c r="AF143" i="3" s="1"/>
  <c r="AF187" i="3" a="1"/>
  <c r="AF187" i="3" s="1"/>
  <c r="AF181" i="3" a="1"/>
  <c r="AF181" i="3" s="1"/>
  <c r="AF171" i="3" a="1"/>
  <c r="AF171" i="3" s="1"/>
  <c r="AF157" i="3" a="1"/>
  <c r="AF157" i="3" s="1"/>
  <c r="AE188" i="3" a="1"/>
  <c r="AE188" i="3" s="1"/>
  <c r="AF188" i="3" a="1"/>
  <c r="AF188" i="3" s="1"/>
  <c r="AE152" i="3" a="1"/>
  <c r="AE152" i="3" s="1"/>
  <c r="AE184" i="3" a="1"/>
  <c r="AE184" i="3" s="1"/>
  <c r="AE174" i="3" a="1"/>
  <c r="AE174" i="3" s="1"/>
  <c r="AE170" i="3" a="1"/>
  <c r="AE170" i="3" s="1"/>
  <c r="AE166" i="3" a="1"/>
  <c r="AE166" i="3" s="1"/>
  <c r="AE160" i="3" a="1"/>
  <c r="AE160" i="3" s="1"/>
  <c r="AF152" i="3" a="1"/>
  <c r="AF152" i="3" s="1"/>
  <c r="AF184" i="3" a="1"/>
  <c r="AF184" i="3" s="1"/>
  <c r="AF174" i="3" a="1"/>
  <c r="AF174" i="3" s="1"/>
  <c r="AF170" i="3" a="1"/>
  <c r="AF170" i="3" s="1"/>
  <c r="AF166" i="3" a="1"/>
  <c r="AF166" i="3" s="1"/>
  <c r="AF196" i="3" a="1"/>
  <c r="AF196" i="3" s="1"/>
  <c r="AF194" i="3" a="1"/>
  <c r="AF194" i="3" s="1"/>
  <c r="AF190" i="3" a="1"/>
  <c r="AF190" i="3" s="1"/>
  <c r="AF180" i="3" a="1"/>
  <c r="AF180" i="3" s="1"/>
  <c r="AF178" i="3" a="1"/>
  <c r="AF178" i="3" s="1"/>
  <c r="AF176" i="3" a="1"/>
  <c r="AF176" i="3" s="1"/>
  <c r="AF162" i="3" a="1"/>
  <c r="AF162" i="3" s="1"/>
  <c r="AF158" i="3" a="1"/>
  <c r="AF158" i="3" s="1"/>
  <c r="AF156" i="3" a="1"/>
  <c r="AF156" i="3" s="1"/>
  <c r="AF154" i="3" a="1"/>
  <c r="AF154" i="3" s="1"/>
  <c r="AF150" i="3" a="1"/>
  <c r="AF150" i="3" s="1"/>
  <c r="AF148" i="3" a="1"/>
  <c r="AF148" i="3" s="1"/>
  <c r="AF146" i="3" a="1"/>
  <c r="AF146" i="3" s="1"/>
  <c r="AF144" i="3" a="1"/>
  <c r="AF144" i="3" s="1"/>
  <c r="AF142" i="3" a="1"/>
  <c r="AF142" i="3" s="1"/>
  <c r="AF140" i="3" a="1"/>
  <c r="AF140" i="3" s="1"/>
  <c r="AF138" i="3" a="1"/>
  <c r="AF138" i="3" s="1"/>
  <c r="AF195" i="3" a="1"/>
  <c r="AF195" i="3" s="1"/>
  <c r="AF193" i="3" a="1"/>
  <c r="AF193" i="3" s="1"/>
  <c r="AF191" i="3" a="1"/>
  <c r="AF191" i="3" s="1"/>
  <c r="AF185" i="3" a="1"/>
  <c r="AF185" i="3" s="1"/>
  <c r="AF177" i="3" a="1"/>
  <c r="AF177" i="3" s="1"/>
  <c r="AF175" i="3" a="1"/>
  <c r="AF175" i="3" s="1"/>
  <c r="AF169" i="3" a="1"/>
  <c r="AF169" i="3" s="1"/>
  <c r="AF165" i="3" a="1"/>
  <c r="AF165" i="3" s="1"/>
  <c r="AF163" i="3" a="1"/>
  <c r="AF163" i="3" s="1"/>
  <c r="AF161" i="3" a="1"/>
  <c r="AF161" i="3" s="1"/>
  <c r="AF159" i="3" a="1"/>
  <c r="AF159" i="3" s="1"/>
  <c r="AF155" i="3" a="1"/>
  <c r="AF155" i="3" s="1"/>
  <c r="AF153" i="3" a="1"/>
  <c r="AF153" i="3" s="1"/>
  <c r="AF151" i="3" a="1"/>
  <c r="AF151" i="3" s="1"/>
  <c r="AF149" i="3" a="1"/>
  <c r="AF149" i="3" s="1"/>
  <c r="AF147" i="3" a="1"/>
  <c r="AF147" i="3" s="1"/>
  <c r="AF145" i="3" a="1"/>
  <c r="AF145" i="3" s="1"/>
  <c r="AF139" i="3" a="1"/>
  <c r="AF139" i="3" s="1"/>
  <c r="AF137" i="3" a="1"/>
  <c r="AF137" i="3" s="1"/>
  <c r="AF141" i="3" a="1"/>
  <c r="AF141" i="3" s="1"/>
  <c r="AI143" i="3" a="1"/>
  <c r="AI143" i="3" s="1"/>
  <c r="AI187" i="3" a="1"/>
  <c r="AI187" i="3" s="1"/>
  <c r="AI181" i="3" a="1"/>
  <c r="AI181" i="3" s="1"/>
  <c r="AI171" i="3" a="1"/>
  <c r="AI171" i="3" s="1"/>
  <c r="AI157" i="3" a="1"/>
  <c r="AI157" i="3" s="1"/>
  <c r="AI196" i="3" a="1"/>
  <c r="AI196" i="3" s="1"/>
  <c r="AI194" i="3" a="1"/>
  <c r="AI194" i="3" s="1"/>
  <c r="AI190" i="3" a="1"/>
  <c r="AI190" i="3" s="1"/>
  <c r="AI180" i="3" a="1"/>
  <c r="AI180" i="3" s="1"/>
  <c r="AI178" i="3" a="1"/>
  <c r="AI178" i="3" s="1"/>
  <c r="AI176" i="3" a="1"/>
  <c r="AI176" i="3" s="1"/>
  <c r="AI162" i="3" a="1"/>
  <c r="AI162" i="3" s="1"/>
  <c r="AI158" i="3" a="1"/>
  <c r="AI158" i="3" s="1"/>
  <c r="AI156" i="3" a="1"/>
  <c r="AI156" i="3" s="1"/>
  <c r="AI154" i="3" a="1"/>
  <c r="AI154" i="3" s="1"/>
  <c r="AI150" i="3" a="1"/>
  <c r="AI150" i="3" s="1"/>
  <c r="AI148" i="3" a="1"/>
  <c r="AI148" i="3" s="1"/>
  <c r="AI146" i="3" a="1"/>
  <c r="AI146" i="3" s="1"/>
  <c r="AI144" i="3" a="1"/>
  <c r="AI144" i="3" s="1"/>
  <c r="AI142" i="3" a="1"/>
  <c r="AI142" i="3" s="1"/>
  <c r="AI140" i="3" a="1"/>
  <c r="AI140" i="3" s="1"/>
  <c r="AI138" i="3" a="1"/>
  <c r="AI138" i="3" s="1"/>
  <c r="AI195" i="3" a="1"/>
  <c r="AI195" i="3" s="1"/>
  <c r="AI193" i="3" a="1"/>
  <c r="AI193" i="3" s="1"/>
  <c r="AI191" i="3" a="1"/>
  <c r="AI191" i="3" s="1"/>
  <c r="AI185" i="3" a="1"/>
  <c r="AI185" i="3" s="1"/>
  <c r="AI177" i="3" a="1"/>
  <c r="AI177" i="3" s="1"/>
  <c r="AI175" i="3" a="1"/>
  <c r="AI175" i="3" s="1"/>
  <c r="AI169" i="3" a="1"/>
  <c r="AI169" i="3" s="1"/>
  <c r="AI165" i="3" a="1"/>
  <c r="AI165" i="3" s="1"/>
  <c r="AI163" i="3" a="1"/>
  <c r="AI163" i="3" s="1"/>
  <c r="AI161" i="3" a="1"/>
  <c r="AI161" i="3" s="1"/>
  <c r="AI159" i="3" a="1"/>
  <c r="AI159" i="3" s="1"/>
  <c r="AI155" i="3" a="1"/>
  <c r="AI155" i="3" s="1"/>
  <c r="AI153" i="3" a="1"/>
  <c r="AI153" i="3" s="1"/>
  <c r="AI151" i="3" a="1"/>
  <c r="AI151" i="3" s="1"/>
  <c r="AI149" i="3" a="1"/>
  <c r="AI149" i="3" s="1"/>
  <c r="AI147" i="3" a="1"/>
  <c r="AI147" i="3" s="1"/>
  <c r="AI145" i="3" a="1"/>
  <c r="AI145" i="3" s="1"/>
  <c r="AI139" i="3" a="1"/>
  <c r="AI139" i="3" s="1"/>
  <c r="AI137" i="3" a="1"/>
  <c r="AI137" i="3" s="1"/>
  <c r="AI141" i="3" a="1"/>
  <c r="AI141" i="3" s="1"/>
  <c r="AE189" i="3" a="1"/>
  <c r="AE189" i="3" s="1"/>
  <c r="AE183" i="3" a="1"/>
  <c r="AE183" i="3" s="1"/>
  <c r="AE173" i="3" a="1"/>
  <c r="AE173" i="3" s="1"/>
  <c r="AE167" i="3" a="1"/>
  <c r="AE167" i="3" s="1"/>
  <c r="AI152" i="3" a="1"/>
  <c r="AI152" i="3" s="1"/>
  <c r="AI184" i="3" a="1"/>
  <c r="AI184" i="3" s="1"/>
  <c r="AI174" i="3" a="1"/>
  <c r="AI174" i="3" s="1"/>
  <c r="AI170" i="3" a="1"/>
  <c r="AI170" i="3" s="1"/>
  <c r="AI166" i="3" a="1"/>
  <c r="AI166" i="3" s="1"/>
  <c r="AI160" i="3" a="1"/>
  <c r="AI160" i="3" s="1"/>
  <c r="AF189" i="3" a="1"/>
  <c r="AF189" i="3" s="1"/>
  <c r="AF183" i="3" a="1"/>
  <c r="AF183" i="3" s="1"/>
  <c r="AF173" i="3" a="1"/>
  <c r="AF173" i="3" s="1"/>
  <c r="AF167" i="3" a="1"/>
  <c r="AF167" i="3" s="1"/>
  <c r="AE196" i="3" a="1"/>
  <c r="AE196" i="3" s="1"/>
  <c r="AE194" i="3" a="1"/>
  <c r="AE194" i="3" s="1"/>
  <c r="AE190" i="3" a="1"/>
  <c r="AE190" i="3" s="1"/>
  <c r="AE180" i="3" a="1"/>
  <c r="AE180" i="3" s="1"/>
  <c r="AA180" i="3" s="1" a="1"/>
  <c r="AA180" i="3" s="1"/>
  <c r="AE178" i="3" a="1"/>
  <c r="AE178" i="3" s="1"/>
  <c r="AE176" i="3" a="1"/>
  <c r="AE176" i="3" s="1"/>
  <c r="AE162" i="3" a="1"/>
  <c r="AE162" i="3" s="1"/>
  <c r="AE158" i="3" a="1"/>
  <c r="AE158" i="3" s="1"/>
  <c r="AA158" i="3" s="1" a="1"/>
  <c r="AA158" i="3" s="1"/>
  <c r="AE156" i="3" a="1"/>
  <c r="AE156" i="3" s="1"/>
  <c r="AE154" i="3" a="1"/>
  <c r="AE154" i="3" s="1"/>
  <c r="AE150" i="3" a="1"/>
  <c r="AE150" i="3" s="1"/>
  <c r="AE148" i="3" a="1"/>
  <c r="AE148" i="3" s="1"/>
  <c r="AA148" i="3" s="1" a="1"/>
  <c r="AA148" i="3" s="1"/>
  <c r="AE146" i="3" a="1"/>
  <c r="AE146" i="3" s="1"/>
  <c r="AE144" i="3" a="1"/>
  <c r="AE144" i="3" s="1"/>
  <c r="AE142" i="3" a="1"/>
  <c r="AE142" i="3" s="1"/>
  <c r="AE140" i="3" a="1"/>
  <c r="AE140" i="3" s="1"/>
  <c r="AA140" i="3" s="1" a="1"/>
  <c r="AA140" i="3" s="1"/>
  <c r="AE138" i="3" a="1"/>
  <c r="AE138" i="3" s="1"/>
  <c r="AE195" i="3" a="1"/>
  <c r="AE195" i="3" s="1"/>
  <c r="AE193" i="3" a="1"/>
  <c r="AE193" i="3" s="1"/>
  <c r="AE191" i="3" a="1"/>
  <c r="AE191" i="3" s="1"/>
  <c r="AA191" i="3" s="1" a="1"/>
  <c r="AA191" i="3" s="1"/>
  <c r="AE185" i="3" a="1"/>
  <c r="AE185" i="3" s="1"/>
  <c r="AE177" i="3" a="1"/>
  <c r="AE177" i="3" s="1"/>
  <c r="AE175" i="3" a="1"/>
  <c r="AE175" i="3" s="1"/>
  <c r="AE169" i="3" a="1"/>
  <c r="AE169" i="3" s="1"/>
  <c r="AA169" i="3" s="1" a="1"/>
  <c r="AA169" i="3" s="1"/>
  <c r="AE165" i="3" a="1"/>
  <c r="AE165" i="3" s="1"/>
  <c r="AE163" i="3" a="1"/>
  <c r="AE163" i="3" s="1"/>
  <c r="AE161" i="3" a="1"/>
  <c r="AE161" i="3" s="1"/>
  <c r="AE159" i="3" a="1"/>
  <c r="AE159" i="3" s="1"/>
  <c r="AA159" i="3" s="1" a="1"/>
  <c r="AA159" i="3" s="1"/>
  <c r="AE155" i="3" a="1"/>
  <c r="AE155" i="3" s="1"/>
  <c r="AE153" i="3" a="1"/>
  <c r="AE153" i="3" s="1"/>
  <c r="AE151" i="3" a="1"/>
  <c r="AE151" i="3" s="1"/>
  <c r="AE149" i="3" a="1"/>
  <c r="AE149" i="3" s="1"/>
  <c r="AA149" i="3" s="1" a="1"/>
  <c r="AA149" i="3" s="1"/>
  <c r="AE147" i="3" a="1"/>
  <c r="AE147" i="3" s="1"/>
  <c r="AE145" i="3" a="1"/>
  <c r="AE145" i="3" s="1"/>
  <c r="AE141" i="3" a="1"/>
  <c r="AE141" i="3" s="1"/>
  <c r="AE139" i="3" a="1"/>
  <c r="AE139" i="3" s="1"/>
  <c r="AA139" i="3" s="1" a="1"/>
  <c r="AA139" i="3" s="1"/>
  <c r="AE137" i="3" a="1"/>
  <c r="AE137" i="3" s="1"/>
  <c r="AF179" i="3" a="1"/>
  <c r="AF179" i="3" s="1"/>
  <c r="AE186" i="3" a="1"/>
  <c r="AE186" i="3" s="1"/>
  <c r="AA186" i="3" s="1" a="1"/>
  <c r="AA186" i="3" s="1"/>
  <c r="AE192" i="3" a="1"/>
  <c r="AE192" i="3" s="1"/>
  <c r="AA192" i="3" s="1" a="1"/>
  <c r="AA192" i="3" s="1"/>
  <c r="AE182" i="3" a="1"/>
  <c r="AE182" i="3" s="1"/>
  <c r="AE172" i="3" a="1"/>
  <c r="AE172" i="3" s="1"/>
  <c r="AE168" i="3" a="1"/>
  <c r="AE168" i="3" s="1"/>
  <c r="AA168" i="3" s="1" a="1"/>
  <c r="AA168" i="3" s="1"/>
  <c r="AE164" i="3" a="1"/>
  <c r="AE164" i="3" s="1"/>
  <c r="AA164" i="3" s="1" a="1"/>
  <c r="AA164" i="3" s="1"/>
  <c r="F124" i="18" a="1"/>
  <c r="F124" i="18" s="1"/>
  <c r="F109" i="18" a="1"/>
  <c r="F109" i="18" s="1"/>
  <c r="F106" i="18" a="1"/>
  <c r="F106" i="18" s="1"/>
  <c r="F82" i="18" a="1"/>
  <c r="F82" i="18" s="1"/>
  <c r="F73" i="18" a="1"/>
  <c r="F73" i="18" s="1"/>
  <c r="F70" i="18" a="1"/>
  <c r="F70" i="18" s="1"/>
  <c r="F128" i="18" a="1"/>
  <c r="F128" i="18" s="1"/>
  <c r="F107" i="18" a="1"/>
  <c r="F107" i="18" s="1"/>
  <c r="F104" i="18" a="1"/>
  <c r="F104" i="18" s="1"/>
  <c r="F98" i="18" a="1"/>
  <c r="F98" i="18" s="1"/>
  <c r="F95" i="18" a="1"/>
  <c r="F95" i="18" s="1"/>
  <c r="F83" i="18" a="1"/>
  <c r="F83" i="18" s="1"/>
  <c r="F80" i="18" a="1"/>
  <c r="F80" i="18" s="1"/>
  <c r="F77" i="18" a="1"/>
  <c r="F77" i="18" s="1"/>
  <c r="F71" i="18" a="1"/>
  <c r="F71" i="18" s="1"/>
  <c r="F129" i="18" a="1"/>
  <c r="F129" i="18" s="1"/>
  <c r="F123" i="18" a="1"/>
  <c r="F123" i="18" s="1"/>
  <c r="F120" i="18" a="1"/>
  <c r="F120" i="18" s="1"/>
  <c r="F117" i="18" a="1"/>
  <c r="F117" i="18" s="1"/>
  <c r="F111" i="18" a="1"/>
  <c r="F111" i="18" s="1"/>
  <c r="F105" i="18" a="1"/>
  <c r="F105" i="18" s="1"/>
  <c r="F99" i="18" a="1"/>
  <c r="F99" i="18" s="1"/>
  <c r="F93" i="18" a="1"/>
  <c r="F93" i="18" s="1"/>
  <c r="F90" i="18" a="1"/>
  <c r="F90" i="18" s="1"/>
  <c r="F87" i="18" a="1"/>
  <c r="F87" i="18" s="1"/>
  <c r="F84" i="18" a="1"/>
  <c r="F84" i="18" s="1"/>
  <c r="F81" i="18" a="1"/>
  <c r="F81" i="18" s="1"/>
  <c r="F75" i="18" a="1"/>
  <c r="F75" i="18" s="1"/>
  <c r="F122" i="18" a="1"/>
  <c r="F122" i="18" s="1"/>
  <c r="F103" i="18" a="1"/>
  <c r="F103" i="18" s="1"/>
  <c r="F76" i="18" a="1"/>
  <c r="F76" i="18" s="1"/>
  <c r="F88" i="18" a="1"/>
  <c r="F88" i="18" s="1"/>
  <c r="F86" i="18" a="1"/>
  <c r="F86" i="18" s="1"/>
  <c r="F94" i="18" a="1"/>
  <c r="F94" i="18" s="1"/>
  <c r="F97" i="18" a="1"/>
  <c r="F97" i="18" s="1"/>
  <c r="F114" i="18" a="1"/>
  <c r="F114" i="18" s="1"/>
  <c r="F125" i="18" a="1"/>
  <c r="F125" i="18" s="1"/>
  <c r="F112" i="18" a="1"/>
  <c r="F112" i="18" s="1"/>
  <c r="F96" i="18" a="1"/>
  <c r="F96" i="18" s="1"/>
  <c r="F102" i="18" a="1"/>
  <c r="F102" i="18" s="1"/>
  <c r="F89" i="18" a="1"/>
  <c r="F89" i="18" s="1"/>
  <c r="F115" i="18" a="1"/>
  <c r="F115" i="18" s="1"/>
  <c r="F121" i="18" a="1"/>
  <c r="F121" i="18" s="1"/>
  <c r="F79" i="18" a="1"/>
  <c r="F79" i="18" s="1"/>
  <c r="F85" i="18" a="1"/>
  <c r="F85" i="18" s="1"/>
  <c r="F74" i="18" a="1"/>
  <c r="F74" i="18" s="1"/>
  <c r="F116" i="18" a="1"/>
  <c r="F116" i="18" s="1"/>
  <c r="F72" i="18" a="1"/>
  <c r="F72" i="18" s="1"/>
  <c r="F126" i="18" a="1"/>
  <c r="F126" i="18" s="1"/>
  <c r="F101" i="18" a="1"/>
  <c r="F101" i="18" s="1"/>
  <c r="F118" i="18" a="1"/>
  <c r="F118" i="18" s="1"/>
  <c r="F110" i="18" a="1"/>
  <c r="F110" i="18" s="1"/>
  <c r="F113" i="18" a="1"/>
  <c r="F113" i="18" s="1"/>
  <c r="F91" i="18" a="1"/>
  <c r="F91" i="18" s="1"/>
  <c r="F108" i="18" a="1"/>
  <c r="F108" i="18" s="1"/>
  <c r="F92" i="18" a="1"/>
  <c r="F92" i="18" s="1"/>
  <c r="F119" i="18" a="1"/>
  <c r="F119" i="18" s="1"/>
  <c r="F100" i="18" a="1"/>
  <c r="F100" i="18" s="1"/>
  <c r="F78" i="18" a="1"/>
  <c r="F78" i="18" s="1"/>
  <c r="F127" i="18" a="1"/>
  <c r="F127" i="18" s="1"/>
  <c r="J128" i="18" a="1"/>
  <c r="J128" i="18" s="1"/>
  <c r="J107" i="18" a="1"/>
  <c r="J107" i="18" s="1"/>
  <c r="J104" i="18" a="1"/>
  <c r="J104" i="18" s="1"/>
  <c r="J98" i="18" a="1"/>
  <c r="J98" i="18" s="1"/>
  <c r="J95" i="18" a="1"/>
  <c r="J95" i="18" s="1"/>
  <c r="J83" i="18" a="1"/>
  <c r="J83" i="18" s="1"/>
  <c r="J80" i="18" a="1"/>
  <c r="J80" i="18" s="1"/>
  <c r="J77" i="18" a="1"/>
  <c r="J77" i="18" s="1"/>
  <c r="J71" i="18" a="1"/>
  <c r="J71" i="18" s="1"/>
  <c r="J129" i="18" a="1"/>
  <c r="J129" i="18" s="1"/>
  <c r="J123" i="18" a="1"/>
  <c r="J123" i="18" s="1"/>
  <c r="J120" i="18" a="1"/>
  <c r="J120" i="18" s="1"/>
  <c r="J111" i="18" a="1"/>
  <c r="J111" i="18" s="1"/>
  <c r="J105" i="18" a="1"/>
  <c r="J105" i="18" s="1"/>
  <c r="J90" i="18" a="1"/>
  <c r="J90" i="18" s="1"/>
  <c r="J87" i="18" a="1"/>
  <c r="J87" i="18" s="1"/>
  <c r="J84" i="18" a="1"/>
  <c r="J84" i="18" s="1"/>
  <c r="J81" i="18" a="1"/>
  <c r="J81" i="18" s="1"/>
  <c r="J75" i="18" a="1"/>
  <c r="J75" i="18" s="1"/>
  <c r="J79" i="18" a="1"/>
  <c r="J79" i="18" s="1"/>
  <c r="J85" i="18" a="1"/>
  <c r="J85" i="18" s="1"/>
  <c r="J127" i="18" a="1"/>
  <c r="J127" i="18" s="1"/>
  <c r="J124" i="18" a="1"/>
  <c r="J124" i="18" s="1"/>
  <c r="J121" i="18" a="1"/>
  <c r="J121" i="18" s="1"/>
  <c r="J115" i="18" a="1"/>
  <c r="J115" i="18" s="1"/>
  <c r="J109" i="18" a="1"/>
  <c r="J109" i="18" s="1"/>
  <c r="J106" i="18" a="1"/>
  <c r="J106" i="18" s="1"/>
  <c r="J103" i="18" a="1"/>
  <c r="J103" i="18" s="1"/>
  <c r="J97" i="18" a="1"/>
  <c r="J97" i="18" s="1"/>
  <c r="J91" i="18" a="1"/>
  <c r="J91" i="18" s="1"/>
  <c r="J82" i="18" a="1"/>
  <c r="J82" i="18" s="1"/>
  <c r="J73" i="18" a="1"/>
  <c r="J73" i="18" s="1"/>
  <c r="J70" i="18" a="1"/>
  <c r="J70" i="18" s="1"/>
  <c r="J86" i="18" a="1"/>
  <c r="J86" i="18" s="1"/>
  <c r="J125" i="18" a="1"/>
  <c r="J125" i="18" s="1"/>
  <c r="J112" i="18" a="1"/>
  <c r="J112" i="18" s="1"/>
  <c r="J93" i="18" a="1"/>
  <c r="J93" i="18" s="1"/>
  <c r="J113" i="18" a="1"/>
  <c r="J113" i="18" s="1"/>
  <c r="J122" i="18" a="1"/>
  <c r="J122" i="18" s="1"/>
  <c r="J96" i="18" a="1"/>
  <c r="J96" i="18" s="1"/>
  <c r="J78" i="18" a="1"/>
  <c r="J78" i="18" s="1"/>
  <c r="J100" i="18" a="1"/>
  <c r="J100" i="18" s="1"/>
  <c r="J74" i="18" a="1"/>
  <c r="J74" i="18" s="1"/>
  <c r="J118" i="18" a="1"/>
  <c r="J118" i="18" s="1"/>
  <c r="J99" i="18" a="1"/>
  <c r="J99" i="18" s="1"/>
  <c r="J126" i="18" a="1"/>
  <c r="J126" i="18" s="1"/>
  <c r="J110" i="18" a="1"/>
  <c r="J110" i="18" s="1"/>
  <c r="J88" i="18" a="1"/>
  <c r="J88" i="18" s="1"/>
  <c r="J101" i="18" a="1"/>
  <c r="J101" i="18" s="1"/>
  <c r="J94" i="18" a="1"/>
  <c r="J94" i="18" s="1"/>
  <c r="J89" i="18" a="1"/>
  <c r="J89" i="18" s="1"/>
  <c r="J76" i="18" a="1"/>
  <c r="J76" i="18" s="1"/>
  <c r="J102" i="18" a="1"/>
  <c r="J102" i="18" s="1"/>
  <c r="J92" i="18" a="1"/>
  <c r="J92" i="18" s="1"/>
  <c r="J119" i="18" a="1"/>
  <c r="J119" i="18" s="1"/>
  <c r="J116" i="18" a="1"/>
  <c r="J116" i="18" s="1"/>
  <c r="J108" i="18" a="1"/>
  <c r="J108" i="18" s="1"/>
  <c r="J72" i="18" a="1"/>
  <c r="J72" i="18" s="1"/>
  <c r="J114" i="18" a="1"/>
  <c r="J114" i="18" s="1"/>
  <c r="J117" i="18" a="1"/>
  <c r="J117" i="18" s="1"/>
  <c r="G124" i="18" a="1"/>
  <c r="G124" i="18" s="1"/>
  <c r="G109" i="18" a="1"/>
  <c r="G109" i="18" s="1"/>
  <c r="G106" i="18" a="1"/>
  <c r="G106" i="18" s="1"/>
  <c r="G82" i="18" a="1"/>
  <c r="G82" i="18" s="1"/>
  <c r="G73" i="18" a="1"/>
  <c r="G73" i="18" s="1"/>
  <c r="G70" i="18" a="1"/>
  <c r="G70" i="18" s="1"/>
  <c r="G128" i="18" a="1"/>
  <c r="G128" i="18" s="1"/>
  <c r="G107" i="18" a="1"/>
  <c r="G107" i="18" s="1"/>
  <c r="G104" i="18" a="1"/>
  <c r="G104" i="18" s="1"/>
  <c r="G98" i="18" a="1"/>
  <c r="G98" i="18" s="1"/>
  <c r="G95" i="18" a="1"/>
  <c r="G95" i="18" s="1"/>
  <c r="G83" i="18" a="1"/>
  <c r="G83" i="18" s="1"/>
  <c r="G80" i="18" a="1"/>
  <c r="G80" i="18" s="1"/>
  <c r="G77" i="18" a="1"/>
  <c r="G77" i="18" s="1"/>
  <c r="G71" i="18" a="1"/>
  <c r="G71" i="18" s="1"/>
  <c r="G129" i="18" a="1"/>
  <c r="G129" i="18" s="1"/>
  <c r="G123" i="18" a="1"/>
  <c r="G123" i="18" s="1"/>
  <c r="G120" i="18" a="1"/>
  <c r="G120" i="18" s="1"/>
  <c r="G111" i="18" a="1"/>
  <c r="G111" i="18" s="1"/>
  <c r="G105" i="18" a="1"/>
  <c r="G105" i="18" s="1"/>
  <c r="G90" i="18" a="1"/>
  <c r="G90" i="18" s="1"/>
  <c r="G87" i="18" a="1"/>
  <c r="G87" i="18" s="1"/>
  <c r="G84" i="18" a="1"/>
  <c r="G84" i="18" s="1"/>
  <c r="G81" i="18" a="1"/>
  <c r="G81" i="18" s="1"/>
  <c r="G75" i="18" a="1"/>
  <c r="G75" i="18" s="1"/>
  <c r="G118" i="18" a="1"/>
  <c r="G118" i="18" s="1"/>
  <c r="G117" i="18" a="1"/>
  <c r="G117" i="18" s="1"/>
  <c r="G119" i="18" a="1"/>
  <c r="G119" i="18" s="1"/>
  <c r="G100" i="18" a="1"/>
  <c r="G100" i="18" s="1"/>
  <c r="G101" i="18" a="1"/>
  <c r="G101" i="18" s="1"/>
  <c r="G88" i="18" a="1"/>
  <c r="G88" i="18" s="1"/>
  <c r="G121" i="18" a="1"/>
  <c r="G121" i="18" s="1"/>
  <c r="G126" i="18" a="1"/>
  <c r="G126" i="18" s="1"/>
  <c r="G122" i="18" a="1"/>
  <c r="G122" i="18" s="1"/>
  <c r="G97" i="18" a="1"/>
  <c r="G97" i="18" s="1"/>
  <c r="G89" i="18" a="1"/>
  <c r="G89" i="18" s="1"/>
  <c r="G94" i="18" a="1"/>
  <c r="G94" i="18" s="1"/>
  <c r="G85" i="18" a="1"/>
  <c r="G85" i="18" s="1"/>
  <c r="G125" i="18" a="1"/>
  <c r="G125" i="18" s="1"/>
  <c r="G91" i="18" a="1"/>
  <c r="G91" i="18" s="1"/>
  <c r="G103" i="18" a="1"/>
  <c r="G103" i="18" s="1"/>
  <c r="G112" i="18" a="1"/>
  <c r="G112" i="18" s="1"/>
  <c r="G113" i="18" a="1"/>
  <c r="G113" i="18" s="1"/>
  <c r="G79" i="18" a="1"/>
  <c r="G79" i="18" s="1"/>
  <c r="G127" i="18" a="1"/>
  <c r="G127" i="18" s="1"/>
  <c r="G102" i="18" a="1"/>
  <c r="G102" i="18" s="1"/>
  <c r="G110" i="18" a="1"/>
  <c r="G110" i="18" s="1"/>
  <c r="G72" i="18" a="1"/>
  <c r="G72" i="18" s="1"/>
  <c r="G74" i="18" a="1"/>
  <c r="G74" i="18" s="1"/>
  <c r="G76" i="18" a="1"/>
  <c r="G76" i="18" s="1"/>
  <c r="G78" i="18" a="1"/>
  <c r="G78" i="18" s="1"/>
  <c r="G86" i="18" a="1"/>
  <c r="G86" i="18" s="1"/>
  <c r="G115" i="18" a="1"/>
  <c r="G115" i="18" s="1"/>
  <c r="G114" i="18" a="1"/>
  <c r="G114" i="18" s="1"/>
  <c r="G116" i="18" a="1"/>
  <c r="G116" i="18" s="1"/>
  <c r="G93" i="18" a="1"/>
  <c r="G93" i="18" s="1"/>
  <c r="G96" i="18" a="1"/>
  <c r="G96" i="18" s="1"/>
  <c r="G92" i="18" a="1"/>
  <c r="G92" i="18" s="1"/>
  <c r="G99" i="18" a="1"/>
  <c r="G99" i="18" s="1"/>
  <c r="G108" i="18" a="1"/>
  <c r="G108" i="18" s="1"/>
  <c r="H128" i="18" a="1"/>
  <c r="H128" i="18" s="1"/>
  <c r="H107" i="18" a="1"/>
  <c r="H107" i="18" s="1"/>
  <c r="H104" i="18" a="1"/>
  <c r="H104" i="18" s="1"/>
  <c r="H98" i="18" a="1"/>
  <c r="H98" i="18" s="1"/>
  <c r="H95" i="18" a="1"/>
  <c r="H95" i="18" s="1"/>
  <c r="H83" i="18" a="1"/>
  <c r="H83" i="18" s="1"/>
  <c r="H80" i="18" a="1"/>
  <c r="H80" i="18" s="1"/>
  <c r="H77" i="18" a="1"/>
  <c r="H77" i="18" s="1"/>
  <c r="H71" i="18" a="1"/>
  <c r="H71" i="18" s="1"/>
  <c r="H129" i="18" a="1"/>
  <c r="H129" i="18" s="1"/>
  <c r="H123" i="18" a="1"/>
  <c r="H123" i="18" s="1"/>
  <c r="H120" i="18" a="1"/>
  <c r="H120" i="18" s="1"/>
  <c r="H111" i="18" a="1"/>
  <c r="H111" i="18" s="1"/>
  <c r="H105" i="18" a="1"/>
  <c r="H105" i="18" s="1"/>
  <c r="H90" i="18" a="1"/>
  <c r="H90" i="18" s="1"/>
  <c r="H87" i="18" a="1"/>
  <c r="H87" i="18" s="1"/>
  <c r="H84" i="18" a="1"/>
  <c r="H84" i="18" s="1"/>
  <c r="H81" i="18" a="1"/>
  <c r="H81" i="18" s="1"/>
  <c r="H75" i="18" a="1"/>
  <c r="H75" i="18" s="1"/>
  <c r="H124" i="18" a="1"/>
  <c r="H124" i="18" s="1"/>
  <c r="H109" i="18" a="1"/>
  <c r="H109" i="18" s="1"/>
  <c r="H106" i="18" a="1"/>
  <c r="H106" i="18" s="1"/>
  <c r="H82" i="18" a="1"/>
  <c r="H82" i="18" s="1"/>
  <c r="H73" i="18" a="1"/>
  <c r="H73" i="18" s="1"/>
  <c r="H70" i="18" a="1"/>
  <c r="H70" i="18" s="1"/>
  <c r="H97" i="18" a="1"/>
  <c r="H97" i="18" s="1"/>
  <c r="H99" i="18" a="1"/>
  <c r="H99" i="18" s="1"/>
  <c r="H116" i="18" a="1"/>
  <c r="H116" i="18" s="1"/>
  <c r="H85" i="18" a="1"/>
  <c r="H85" i="18" s="1"/>
  <c r="H78" i="18" a="1"/>
  <c r="H78" i="18" s="1"/>
  <c r="H93" i="18" a="1"/>
  <c r="H93" i="18" s="1"/>
  <c r="H100" i="18" a="1"/>
  <c r="H100" i="18" s="1"/>
  <c r="H119" i="18" a="1"/>
  <c r="H119" i="18" s="1"/>
  <c r="H74" i="18" a="1"/>
  <c r="H74" i="18" s="1"/>
  <c r="H114" i="18" a="1"/>
  <c r="H114" i="18" s="1"/>
  <c r="H127" i="18" a="1"/>
  <c r="H127" i="18" s="1"/>
  <c r="H102" i="18" a="1"/>
  <c r="H102" i="18" s="1"/>
  <c r="H122" i="18" a="1"/>
  <c r="H122" i="18" s="1"/>
  <c r="H115" i="18" a="1"/>
  <c r="H115" i="18" s="1"/>
  <c r="H89" i="18" a="1"/>
  <c r="H89" i="18" s="1"/>
  <c r="H117" i="18" a="1"/>
  <c r="H117" i="18" s="1"/>
  <c r="H92" i="18" a="1"/>
  <c r="H92" i="18" s="1"/>
  <c r="H96" i="18" a="1"/>
  <c r="H96" i="18" s="1"/>
  <c r="H76" i="18" a="1"/>
  <c r="H76" i="18" s="1"/>
  <c r="H103" i="18" a="1"/>
  <c r="H103" i="18" s="1"/>
  <c r="H72" i="18" a="1"/>
  <c r="H72" i="18" s="1"/>
  <c r="H125" i="18" a="1"/>
  <c r="H125" i="18" s="1"/>
  <c r="H112" i="18" a="1"/>
  <c r="H112" i="18" s="1"/>
  <c r="H79" i="18" a="1"/>
  <c r="H79" i="18" s="1"/>
  <c r="H108" i="18" a="1"/>
  <c r="H108" i="18" s="1"/>
  <c r="H88" i="18" a="1"/>
  <c r="H88" i="18" s="1"/>
  <c r="H118" i="18" a="1"/>
  <c r="H118" i="18" s="1"/>
  <c r="H101" i="18" a="1"/>
  <c r="H101" i="18" s="1"/>
  <c r="H126" i="18" a="1"/>
  <c r="H126" i="18" s="1"/>
  <c r="H110" i="18" a="1"/>
  <c r="H110" i="18" s="1"/>
  <c r="H94" i="18" a="1"/>
  <c r="H94" i="18" s="1"/>
  <c r="H121" i="18" a="1"/>
  <c r="H121" i="18" s="1"/>
  <c r="H113" i="18" a="1"/>
  <c r="H113" i="18" s="1"/>
  <c r="H86" i="18" a="1"/>
  <c r="H86" i="18" s="1"/>
  <c r="H91" i="18" a="1"/>
  <c r="H91" i="18" s="1"/>
  <c r="I75" i="18" a="1"/>
  <c r="I75" i="18" s="1"/>
  <c r="I128" i="18" a="1"/>
  <c r="I128" i="18" s="1"/>
  <c r="I107" i="18" a="1"/>
  <c r="I107" i="18" s="1"/>
  <c r="I104" i="18" a="1"/>
  <c r="I104" i="18" s="1"/>
  <c r="I98" i="18" a="1"/>
  <c r="I98" i="18" s="1"/>
  <c r="I95" i="18" a="1"/>
  <c r="I95" i="18" s="1"/>
  <c r="I83" i="18" a="1"/>
  <c r="I83" i="18" s="1"/>
  <c r="I80" i="18" a="1"/>
  <c r="I80" i="18" s="1"/>
  <c r="I77" i="18" a="1"/>
  <c r="I77" i="18" s="1"/>
  <c r="I71" i="18" a="1"/>
  <c r="I71" i="18" s="1"/>
  <c r="I115" i="18" a="1"/>
  <c r="I115" i="18" s="1"/>
  <c r="I79" i="18" a="1"/>
  <c r="I79" i="18" s="1"/>
  <c r="I106" i="18" a="1"/>
  <c r="I106" i="18" s="1"/>
  <c r="I88" i="18" a="1"/>
  <c r="I88" i="18" s="1"/>
  <c r="I124" i="18" a="1"/>
  <c r="I124" i="18" s="1"/>
  <c r="I91" i="18" a="1"/>
  <c r="I91" i="18" s="1"/>
  <c r="I73" i="18" a="1"/>
  <c r="I73" i="18" s="1"/>
  <c r="I129" i="18" a="1"/>
  <c r="I129" i="18" s="1"/>
  <c r="I123" i="18" a="1"/>
  <c r="I123" i="18" s="1"/>
  <c r="I120" i="18" a="1"/>
  <c r="I120" i="18" s="1"/>
  <c r="I111" i="18" a="1"/>
  <c r="I111" i="18" s="1"/>
  <c r="I105" i="18" a="1"/>
  <c r="I105" i="18" s="1"/>
  <c r="I99" i="18" a="1"/>
  <c r="I99" i="18" s="1"/>
  <c r="I93" i="18" a="1"/>
  <c r="I93" i="18" s="1"/>
  <c r="I90" i="18" a="1"/>
  <c r="I90" i="18" s="1"/>
  <c r="I87" i="18" a="1"/>
  <c r="I87" i="18" s="1"/>
  <c r="I84" i="18" a="1"/>
  <c r="I84" i="18" s="1"/>
  <c r="I81" i="18" a="1"/>
  <c r="I81" i="18" s="1"/>
  <c r="I127" i="18" a="1"/>
  <c r="I127" i="18" s="1"/>
  <c r="I109" i="18" a="1"/>
  <c r="I109" i="18" s="1"/>
  <c r="I85" i="18" a="1"/>
  <c r="I85" i="18" s="1"/>
  <c r="I121" i="18" a="1"/>
  <c r="I121" i="18" s="1"/>
  <c r="I103" i="18" a="1"/>
  <c r="I103" i="18" s="1"/>
  <c r="I97" i="18" a="1"/>
  <c r="I97" i="18" s="1"/>
  <c r="I82" i="18" a="1"/>
  <c r="I82" i="18" s="1"/>
  <c r="I70" i="18" a="1"/>
  <c r="I70" i="18" s="1"/>
  <c r="I102" i="18" a="1"/>
  <c r="I102" i="18" s="1"/>
  <c r="I119" i="18" a="1"/>
  <c r="I119" i="18" s="1"/>
  <c r="I86" i="18" a="1"/>
  <c r="I86" i="18" s="1"/>
  <c r="I108" i="18" a="1"/>
  <c r="I108" i="18" s="1"/>
  <c r="I122" i="18" a="1"/>
  <c r="I122" i="18" s="1"/>
  <c r="I74" i="18" a="1"/>
  <c r="I74" i="18" s="1"/>
  <c r="I100" i="18" a="1"/>
  <c r="I100" i="18" s="1"/>
  <c r="I101" i="18" a="1"/>
  <c r="I101" i="18" s="1"/>
  <c r="I113" i="18" a="1"/>
  <c r="I113" i="18" s="1"/>
  <c r="I94" i="18" a="1"/>
  <c r="I94" i="18" s="1"/>
  <c r="I114" i="18" a="1"/>
  <c r="I114" i="18" s="1"/>
  <c r="I125" i="18" a="1"/>
  <c r="I125" i="18" s="1"/>
  <c r="I112" i="18" a="1"/>
  <c r="I112" i="18" s="1"/>
  <c r="I117" i="18" a="1"/>
  <c r="I117" i="18" s="1"/>
  <c r="I76" i="18" a="1"/>
  <c r="I76" i="18" s="1"/>
  <c r="I78" i="18" a="1"/>
  <c r="I78" i="18" s="1"/>
  <c r="I118" i="18" a="1"/>
  <c r="I118" i="18" s="1"/>
  <c r="I89" i="18" a="1"/>
  <c r="I89" i="18" s="1"/>
  <c r="I92" i="18" a="1"/>
  <c r="I92" i="18" s="1"/>
  <c r="I110" i="18" a="1"/>
  <c r="I110" i="18" s="1"/>
  <c r="I72" i="18" a="1"/>
  <c r="I72" i="18" s="1"/>
  <c r="I126" i="18" a="1"/>
  <c r="I126" i="18" s="1"/>
  <c r="I96" i="18" a="1"/>
  <c r="I96" i="18" s="1"/>
  <c r="I116" i="18" a="1"/>
  <c r="I116" i="18" s="1"/>
  <c r="J143" i="18" a="1"/>
  <c r="J143" i="18" s="1"/>
  <c r="F158" i="18" a="1"/>
  <c r="F158" i="18" s="1"/>
  <c r="F160" i="18" a="1"/>
  <c r="F160" i="18" s="1"/>
  <c r="F166" i="18" a="1"/>
  <c r="F166" i="18" s="1"/>
  <c r="F168" i="18" a="1"/>
  <c r="F168" i="18" s="1"/>
  <c r="J175" i="18" a="1"/>
  <c r="J175" i="18" s="1"/>
  <c r="J179" i="18" a="1"/>
  <c r="J179" i="18" s="1"/>
  <c r="F182" i="18" a="1"/>
  <c r="F182" i="18" s="1"/>
  <c r="F186" i="18" a="1"/>
  <c r="F186" i="18" s="1"/>
  <c r="F192" i="18" a="1"/>
  <c r="F192" i="18" s="1"/>
  <c r="J155" i="18" a="1"/>
  <c r="J155" i="18" s="1"/>
  <c r="F162" i="18" a="1"/>
  <c r="F162" i="18" s="1"/>
  <c r="F184" i="18" a="1"/>
  <c r="F184" i="18" s="1"/>
  <c r="F190" i="18" a="1"/>
  <c r="F190" i="18" s="1"/>
  <c r="F196" i="18" a="1"/>
  <c r="F196" i="18" s="1"/>
  <c r="F152" i="18" a="1"/>
  <c r="F152" i="18" s="1"/>
  <c r="J165" i="18" a="1"/>
  <c r="J165" i="18" s="1"/>
  <c r="F180" i="18" a="1"/>
  <c r="F180" i="18" s="1"/>
  <c r="G158" i="18" a="1"/>
  <c r="G158" i="18" s="1"/>
  <c r="G160" i="18" a="1"/>
  <c r="G160" i="18" s="1"/>
  <c r="G166" i="18" a="1"/>
  <c r="G166" i="18" s="1"/>
  <c r="G168" i="18" a="1"/>
  <c r="G168" i="18" s="1"/>
  <c r="G182" i="18" a="1"/>
  <c r="G182" i="18" s="1"/>
  <c r="G186" i="18" a="1"/>
  <c r="G186" i="18" s="1"/>
  <c r="G192" i="18" a="1"/>
  <c r="G192" i="18" s="1"/>
  <c r="G162" i="18" a="1"/>
  <c r="G162" i="18" s="1"/>
  <c r="G184" i="18" a="1"/>
  <c r="G184" i="18" s="1"/>
  <c r="G190" i="18" a="1"/>
  <c r="G190" i="18" s="1"/>
  <c r="G196" i="18" a="1"/>
  <c r="G196" i="18" s="1"/>
  <c r="G152" i="18" a="1"/>
  <c r="G152" i="18" s="1"/>
  <c r="G180" i="18" a="1"/>
  <c r="G180" i="18" s="1"/>
  <c r="F143" i="18" a="1"/>
  <c r="F143" i="18" s="1"/>
  <c r="H158" i="18" a="1"/>
  <c r="H158" i="18" s="1"/>
  <c r="H160" i="18" a="1"/>
  <c r="H160" i="18" s="1"/>
  <c r="H166" i="18" a="1"/>
  <c r="H166" i="18" s="1"/>
  <c r="H168" i="18" a="1"/>
  <c r="H168" i="18" s="1"/>
  <c r="F175" i="18" a="1"/>
  <c r="F175" i="18" s="1"/>
  <c r="F179" i="18" a="1"/>
  <c r="F179" i="18" s="1"/>
  <c r="H182" i="18" a="1"/>
  <c r="H182" i="18" s="1"/>
  <c r="H186" i="18" a="1"/>
  <c r="H186" i="18" s="1"/>
  <c r="H192" i="18" a="1"/>
  <c r="H192" i="18" s="1"/>
  <c r="F155" i="18" a="1"/>
  <c r="F155" i="18" s="1"/>
  <c r="H162" i="18" a="1"/>
  <c r="H162" i="18" s="1"/>
  <c r="H184" i="18" a="1"/>
  <c r="H184" i="18" s="1"/>
  <c r="H190" i="18" a="1"/>
  <c r="H190" i="18" s="1"/>
  <c r="H196" i="18" a="1"/>
  <c r="H196" i="18" s="1"/>
  <c r="H152" i="18" a="1"/>
  <c r="H152" i="18" s="1"/>
  <c r="F165" i="18" a="1"/>
  <c r="F165" i="18" s="1"/>
  <c r="G143" i="18" a="1"/>
  <c r="G143" i="18" s="1"/>
  <c r="I158" i="18" a="1"/>
  <c r="I158" i="18" s="1"/>
  <c r="I160" i="18" a="1"/>
  <c r="I160" i="18" s="1"/>
  <c r="I166" i="18" a="1"/>
  <c r="I166" i="18" s="1"/>
  <c r="I168" i="18" a="1"/>
  <c r="I168" i="18" s="1"/>
  <c r="G175" i="18" a="1"/>
  <c r="G175" i="18" s="1"/>
  <c r="G179" i="18" a="1"/>
  <c r="G179" i="18" s="1"/>
  <c r="I182" i="18" a="1"/>
  <c r="I182" i="18" s="1"/>
  <c r="I186" i="18" a="1"/>
  <c r="I186" i="18" s="1"/>
  <c r="I192" i="18" a="1"/>
  <c r="I192" i="18" s="1"/>
  <c r="G155" i="18" a="1"/>
  <c r="G155" i="18" s="1"/>
  <c r="I162" i="18" a="1"/>
  <c r="I162" i="18" s="1"/>
  <c r="I184" i="18" a="1"/>
  <c r="I184" i="18" s="1"/>
  <c r="I190" i="18" a="1"/>
  <c r="I190" i="18" s="1"/>
  <c r="I196" i="18" a="1"/>
  <c r="I196" i="18" s="1"/>
  <c r="I152" i="18" a="1"/>
  <c r="I152" i="18" s="1"/>
  <c r="G165" i="18" a="1"/>
  <c r="G165" i="18" s="1"/>
  <c r="I180" i="18" a="1"/>
  <c r="I180" i="18" s="1"/>
  <c r="H195" i="18" a="1"/>
  <c r="H195" i="18" s="1"/>
  <c r="H191" i="18" a="1"/>
  <c r="H191" i="18" s="1"/>
  <c r="H187" i="18" a="1"/>
  <c r="H187" i="18" s="1"/>
  <c r="H173" i="18" a="1"/>
  <c r="H173" i="18" s="1"/>
  <c r="H171" i="18" a="1"/>
  <c r="H171" i="18" s="1"/>
  <c r="H157" i="18" a="1"/>
  <c r="H157" i="18" s="1"/>
  <c r="H151" i="18" a="1"/>
  <c r="H151" i="18" s="1"/>
  <c r="H149" i="18" a="1"/>
  <c r="H149" i="18" s="1"/>
  <c r="H147" i="18" a="1"/>
  <c r="H147" i="18" s="1"/>
  <c r="H145" i="18" a="1"/>
  <c r="H145" i="18" s="1"/>
  <c r="H141" i="18" a="1"/>
  <c r="H141" i="18" s="1"/>
  <c r="H137" i="18" a="1"/>
  <c r="H137" i="18" s="1"/>
  <c r="H188" i="18" a="1"/>
  <c r="H188" i="18" s="1"/>
  <c r="H178" i="18" a="1"/>
  <c r="H178" i="18" s="1"/>
  <c r="H176" i="18" a="1"/>
  <c r="H176" i="18" s="1"/>
  <c r="H174" i="18" a="1"/>
  <c r="H174" i="18" s="1"/>
  <c r="H172" i="18" a="1"/>
  <c r="H172" i="18" s="1"/>
  <c r="H150" i="18" a="1"/>
  <c r="H150" i="18" s="1"/>
  <c r="H148" i="18" a="1"/>
  <c r="H148" i="18" s="1"/>
  <c r="H144" i="18" a="1"/>
  <c r="H144" i="18" s="1"/>
  <c r="H142" i="18" a="1"/>
  <c r="H142" i="18" s="1"/>
  <c r="H140" i="18" a="1"/>
  <c r="H140" i="18" s="1"/>
  <c r="H138" i="18" a="1"/>
  <c r="H138" i="18" s="1"/>
  <c r="H143" i="18" a="1"/>
  <c r="H143" i="18" s="1"/>
  <c r="J158" i="18" a="1"/>
  <c r="J158" i="18" s="1"/>
  <c r="J160" i="18" a="1"/>
  <c r="J160" i="18" s="1"/>
  <c r="J166" i="18" a="1"/>
  <c r="J166" i="18" s="1"/>
  <c r="J168" i="18" a="1"/>
  <c r="J168" i="18" s="1"/>
  <c r="H175" i="18" a="1"/>
  <c r="H175" i="18" s="1"/>
  <c r="H179" i="18" a="1"/>
  <c r="H179" i="18" s="1"/>
  <c r="J182" i="18" a="1"/>
  <c r="J182" i="18" s="1"/>
  <c r="J186" i="18" a="1"/>
  <c r="J186" i="18" s="1"/>
  <c r="J192" i="18" a="1"/>
  <c r="J192" i="18" s="1"/>
  <c r="H155" i="18" a="1"/>
  <c r="H155" i="18" s="1"/>
  <c r="J162" i="18" a="1"/>
  <c r="J162" i="18" s="1"/>
  <c r="J184" i="18" a="1"/>
  <c r="J184" i="18" s="1"/>
  <c r="J190" i="18" a="1"/>
  <c r="J190" i="18" s="1"/>
  <c r="J196" i="18" a="1"/>
  <c r="J196" i="18" s="1"/>
  <c r="J152" i="18" a="1"/>
  <c r="J152" i="18" s="1"/>
  <c r="H165" i="18" a="1"/>
  <c r="H165" i="18" s="1"/>
  <c r="J180" i="18" a="1"/>
  <c r="J180" i="18" s="1"/>
  <c r="I143" i="18" a="1"/>
  <c r="I143" i="18" s="1"/>
  <c r="I175" i="18" a="1"/>
  <c r="I175" i="18" s="1"/>
  <c r="I179" i="18" a="1"/>
  <c r="I179" i="18" s="1"/>
  <c r="I155" i="18" a="1"/>
  <c r="I155" i="18" s="1"/>
  <c r="J139" i="18" a="1"/>
  <c r="J139" i="18" s="1"/>
  <c r="F156" i="18" a="1"/>
  <c r="F156" i="18" s="1"/>
  <c r="J163" i="18" a="1"/>
  <c r="J163" i="18" s="1"/>
  <c r="J167" i="18" a="1"/>
  <c r="J167" i="18" s="1"/>
  <c r="F170" i="18" a="1"/>
  <c r="F170" i="18" s="1"/>
  <c r="J177" i="18" a="1"/>
  <c r="J177" i="18" s="1"/>
  <c r="J181" i="18" a="1"/>
  <c r="J181" i="18" s="1"/>
  <c r="J189" i="18" a="1"/>
  <c r="J189" i="18" s="1"/>
  <c r="F154" i="18" a="1"/>
  <c r="F154" i="18" s="1"/>
  <c r="J161" i="18" a="1"/>
  <c r="J161" i="18" s="1"/>
  <c r="F164" i="18" a="1"/>
  <c r="F164" i="18" s="1"/>
  <c r="J185" i="18" a="1"/>
  <c r="J185" i="18" s="1"/>
  <c r="J193" i="18" a="1"/>
  <c r="J193" i="18" s="1"/>
  <c r="F146" i="18" a="1"/>
  <c r="F146" i="18" s="1"/>
  <c r="J153" i="18" a="1"/>
  <c r="J153" i="18" s="1"/>
  <c r="J169" i="18" a="1"/>
  <c r="J169" i="18" s="1"/>
  <c r="F195" i="18" a="1"/>
  <c r="F195" i="18" s="1"/>
  <c r="F191" i="18" a="1"/>
  <c r="F191" i="18" s="1"/>
  <c r="F187" i="18" a="1"/>
  <c r="F187" i="18" s="1"/>
  <c r="F173" i="18" a="1"/>
  <c r="F173" i="18" s="1"/>
  <c r="F171" i="18" a="1"/>
  <c r="F171" i="18" s="1"/>
  <c r="F157" i="18" a="1"/>
  <c r="F157" i="18" s="1"/>
  <c r="F151" i="18" a="1"/>
  <c r="F151" i="18" s="1"/>
  <c r="F149" i="18" a="1"/>
  <c r="F149" i="18" s="1"/>
  <c r="F147" i="18" a="1"/>
  <c r="F147" i="18" s="1"/>
  <c r="F145" i="18" a="1"/>
  <c r="F145" i="18" s="1"/>
  <c r="F141" i="18" a="1"/>
  <c r="F141" i="18" s="1"/>
  <c r="F137" i="18" a="1"/>
  <c r="F137" i="18" s="1"/>
  <c r="F188" i="18" a="1"/>
  <c r="F188" i="18" s="1"/>
  <c r="F178" i="18" a="1"/>
  <c r="F178" i="18" s="1"/>
  <c r="F176" i="18" a="1"/>
  <c r="F176" i="18" s="1"/>
  <c r="F174" i="18" a="1"/>
  <c r="F174" i="18" s="1"/>
  <c r="F172" i="18" a="1"/>
  <c r="F172" i="18" s="1"/>
  <c r="F150" i="18" a="1"/>
  <c r="F150" i="18" s="1"/>
  <c r="F148" i="18" a="1"/>
  <c r="F148" i="18" s="1"/>
  <c r="F144" i="18" a="1"/>
  <c r="F144" i="18" s="1"/>
  <c r="F142" i="18" a="1"/>
  <c r="F142" i="18" s="1"/>
  <c r="F140" i="18" a="1"/>
  <c r="F140" i="18" s="1"/>
  <c r="F138" i="18" a="1"/>
  <c r="F138" i="18" s="1"/>
  <c r="I195" i="18" a="1"/>
  <c r="I195" i="18" s="1"/>
  <c r="I191" i="18" a="1"/>
  <c r="I191" i="18" s="1"/>
  <c r="I187" i="18" a="1"/>
  <c r="I187" i="18" s="1"/>
  <c r="I173" i="18" a="1"/>
  <c r="I173" i="18" s="1"/>
  <c r="I171" i="18" a="1"/>
  <c r="I171" i="18" s="1"/>
  <c r="I157" i="18" a="1"/>
  <c r="I157" i="18" s="1"/>
  <c r="I151" i="18" a="1"/>
  <c r="I151" i="18" s="1"/>
  <c r="I149" i="18" a="1"/>
  <c r="I149" i="18" s="1"/>
  <c r="I147" i="18" a="1"/>
  <c r="I147" i="18" s="1"/>
  <c r="I145" i="18" a="1"/>
  <c r="I145" i="18" s="1"/>
  <c r="I141" i="18" a="1"/>
  <c r="I141" i="18" s="1"/>
  <c r="I137" i="18" a="1"/>
  <c r="I137" i="18" s="1"/>
  <c r="I188" i="18" a="1"/>
  <c r="I188" i="18" s="1"/>
  <c r="I178" i="18" a="1"/>
  <c r="I178" i="18" s="1"/>
  <c r="I176" i="18" a="1"/>
  <c r="I176" i="18" s="1"/>
  <c r="I174" i="18" a="1"/>
  <c r="I174" i="18" s="1"/>
  <c r="I172" i="18" a="1"/>
  <c r="I172" i="18" s="1"/>
  <c r="I150" i="18" a="1"/>
  <c r="I150" i="18" s="1"/>
  <c r="I148" i="18" a="1"/>
  <c r="I148" i="18" s="1"/>
  <c r="I144" i="18" a="1"/>
  <c r="I144" i="18" s="1"/>
  <c r="I142" i="18" a="1"/>
  <c r="I142" i="18" s="1"/>
  <c r="I140" i="18" a="1"/>
  <c r="I140" i="18" s="1"/>
  <c r="I138" i="18" a="1"/>
  <c r="I138" i="18" s="1"/>
  <c r="G156" i="18" a="1"/>
  <c r="G156" i="18" s="1"/>
  <c r="J159" i="18" a="1"/>
  <c r="J159" i="18" s="1"/>
  <c r="F167" i="18" a="1"/>
  <c r="F167" i="18" s="1"/>
  <c r="G170" i="18" a="1"/>
  <c r="G170" i="18" s="1"/>
  <c r="F177" i="18" a="1"/>
  <c r="F177" i="18" s="1"/>
  <c r="J183" i="18" a="1"/>
  <c r="J183" i="18" s="1"/>
  <c r="G154" i="18" a="1"/>
  <c r="G154" i="18" s="1"/>
  <c r="F161" i="18" a="1"/>
  <c r="F161" i="18" s="1"/>
  <c r="G164" i="18" a="1"/>
  <c r="G164" i="18" s="1"/>
  <c r="F193" i="18" a="1"/>
  <c r="F193" i="18" s="1"/>
  <c r="G146" i="18" a="1"/>
  <c r="G146" i="18" s="1"/>
  <c r="F153" i="18" a="1"/>
  <c r="F153" i="18" s="1"/>
  <c r="G194" i="18" a="1"/>
  <c r="G194" i="18" s="1"/>
  <c r="F139" i="18" a="1"/>
  <c r="F139" i="18" s="1"/>
  <c r="H156" i="18" a="1"/>
  <c r="H156" i="18" s="1"/>
  <c r="F159" i="18" a="1"/>
  <c r="F159" i="18" s="1"/>
  <c r="F163" i="18" a="1"/>
  <c r="F163" i="18" s="1"/>
  <c r="G167" i="18" a="1"/>
  <c r="G167" i="18" s="1"/>
  <c r="H170" i="18" a="1"/>
  <c r="H170" i="18" s="1"/>
  <c r="G177" i="18" a="1"/>
  <c r="G177" i="18" s="1"/>
  <c r="F181" i="18" a="1"/>
  <c r="F181" i="18" s="1"/>
  <c r="F183" i="18" a="1"/>
  <c r="F183" i="18" s="1"/>
  <c r="F189" i="18" a="1"/>
  <c r="F189" i="18" s="1"/>
  <c r="H154" i="18" a="1"/>
  <c r="H154" i="18" s="1"/>
  <c r="H164" i="18" a="1"/>
  <c r="H164" i="18" s="1"/>
  <c r="F185" i="18" a="1"/>
  <c r="F185" i="18" s="1"/>
  <c r="G193" i="18" a="1"/>
  <c r="G193" i="18" s="1"/>
  <c r="H146" i="18" a="1"/>
  <c r="H146" i="18" s="1"/>
  <c r="G153" i="18" a="1"/>
  <c r="G153" i="18" s="1"/>
  <c r="F169" i="18" a="1"/>
  <c r="F169" i="18" s="1"/>
  <c r="H194" i="18" a="1"/>
  <c r="H194" i="18" s="1"/>
  <c r="G139" i="18" a="1"/>
  <c r="G139" i="18" s="1"/>
  <c r="I156" i="18" a="1"/>
  <c r="I156" i="18" s="1"/>
  <c r="G159" i="18" a="1"/>
  <c r="G159" i="18" s="1"/>
  <c r="G163" i="18" a="1"/>
  <c r="G163" i="18" s="1"/>
  <c r="H167" i="18" a="1"/>
  <c r="H167" i="18" s="1"/>
  <c r="I170" i="18" a="1"/>
  <c r="I170" i="18" s="1"/>
  <c r="H177" i="18" a="1"/>
  <c r="H177" i="18" s="1"/>
  <c r="G181" i="18" a="1"/>
  <c r="G181" i="18" s="1"/>
  <c r="G183" i="18" a="1"/>
  <c r="G183" i="18" s="1"/>
  <c r="G189" i="18" a="1"/>
  <c r="G189" i="18" s="1"/>
  <c r="I154" i="18" a="1"/>
  <c r="I154" i="18" s="1"/>
  <c r="G161" i="18" a="1"/>
  <c r="G161" i="18" s="1"/>
  <c r="I164" i="18" a="1"/>
  <c r="I164" i="18" s="1"/>
  <c r="G185" i="18" a="1"/>
  <c r="G185" i="18" s="1"/>
  <c r="H193" i="18" a="1"/>
  <c r="H193" i="18" s="1"/>
  <c r="I146" i="18" a="1"/>
  <c r="I146" i="18" s="1"/>
  <c r="H153" i="18" a="1"/>
  <c r="H153" i="18" s="1"/>
  <c r="I194" i="18" a="1"/>
  <c r="I194" i="18" s="1"/>
  <c r="H139" i="18" a="1"/>
  <c r="H139" i="18" s="1"/>
  <c r="J156" i="18" a="1"/>
  <c r="J156" i="18" s="1"/>
  <c r="H159" i="18" a="1"/>
  <c r="H159" i="18" s="1"/>
  <c r="H163" i="18" a="1"/>
  <c r="H163" i="18" s="1"/>
  <c r="J170" i="18" a="1"/>
  <c r="J170" i="18" s="1"/>
  <c r="H181" i="18" a="1"/>
  <c r="H181" i="18" s="1"/>
  <c r="H183" i="18" a="1"/>
  <c r="H183" i="18" s="1"/>
  <c r="H189" i="18" a="1"/>
  <c r="H189" i="18" s="1"/>
  <c r="J154" i="18" a="1"/>
  <c r="J154" i="18" s="1"/>
  <c r="H161" i="18" a="1"/>
  <c r="H161" i="18" s="1"/>
  <c r="J164" i="18" a="1"/>
  <c r="J164" i="18" s="1"/>
  <c r="H185" i="18" a="1"/>
  <c r="H185" i="18" s="1"/>
  <c r="J146" i="18" a="1"/>
  <c r="J146" i="18" s="1"/>
  <c r="H169" i="18" a="1"/>
  <c r="H169" i="18" s="1"/>
  <c r="G195" i="18" a="1"/>
  <c r="G195" i="18" s="1"/>
  <c r="G191" i="18" a="1"/>
  <c r="G191" i="18" s="1"/>
  <c r="G187" i="18" a="1"/>
  <c r="G187" i="18" s="1"/>
  <c r="G173" i="18" a="1"/>
  <c r="G173" i="18" s="1"/>
  <c r="G171" i="18" a="1"/>
  <c r="G171" i="18" s="1"/>
  <c r="G157" i="18" a="1"/>
  <c r="G157" i="18" s="1"/>
  <c r="G151" i="18" a="1"/>
  <c r="G151" i="18" s="1"/>
  <c r="G149" i="18" a="1"/>
  <c r="G149" i="18" s="1"/>
  <c r="G147" i="18" a="1"/>
  <c r="G147" i="18" s="1"/>
  <c r="G145" i="18" a="1"/>
  <c r="G145" i="18" s="1"/>
  <c r="G141" i="18" a="1"/>
  <c r="G141" i="18" s="1"/>
  <c r="G137" i="18" a="1"/>
  <c r="G137" i="18" s="1"/>
  <c r="G188" i="18" a="1"/>
  <c r="G188" i="18" s="1"/>
  <c r="G178" i="18" a="1"/>
  <c r="G178" i="18" s="1"/>
  <c r="G176" i="18" a="1"/>
  <c r="G176" i="18" s="1"/>
  <c r="G174" i="18" a="1"/>
  <c r="G174" i="18" s="1"/>
  <c r="G172" i="18" a="1"/>
  <c r="G172" i="18" s="1"/>
  <c r="G150" i="18" a="1"/>
  <c r="G150" i="18" s="1"/>
  <c r="G148" i="18" a="1"/>
  <c r="G148" i="18" s="1"/>
  <c r="G144" i="18" a="1"/>
  <c r="G144" i="18" s="1"/>
  <c r="G142" i="18" a="1"/>
  <c r="G142" i="18" s="1"/>
  <c r="G140" i="18" a="1"/>
  <c r="G140" i="18" s="1"/>
  <c r="G138" i="18" a="1"/>
  <c r="G138" i="18" s="1"/>
  <c r="J188" i="18" a="1"/>
  <c r="J188" i="18" s="1"/>
  <c r="J178" i="18" a="1"/>
  <c r="J178" i="18" s="1"/>
  <c r="J176" i="18" a="1"/>
  <c r="J176" i="18" s="1"/>
  <c r="J174" i="18" a="1"/>
  <c r="J174" i="18" s="1"/>
  <c r="J172" i="18" a="1"/>
  <c r="J172" i="18" s="1"/>
  <c r="J150" i="18" a="1"/>
  <c r="J150" i="18" s="1"/>
  <c r="J148" i="18" a="1"/>
  <c r="J148" i="18" s="1"/>
  <c r="J144" i="18" a="1"/>
  <c r="J144" i="18" s="1"/>
  <c r="J142" i="18" a="1"/>
  <c r="J142" i="18" s="1"/>
  <c r="J140" i="18" a="1"/>
  <c r="J140" i="18" s="1"/>
  <c r="J138" i="18" a="1"/>
  <c r="J138" i="18" s="1"/>
  <c r="J195" i="18" a="1"/>
  <c r="J195" i="18" s="1"/>
  <c r="J191" i="18" a="1"/>
  <c r="J191" i="18" s="1"/>
  <c r="J187" i="18" a="1"/>
  <c r="J187" i="18" s="1"/>
  <c r="J173" i="18" a="1"/>
  <c r="J173" i="18" s="1"/>
  <c r="J171" i="18" a="1"/>
  <c r="J171" i="18" s="1"/>
  <c r="J157" i="18" a="1"/>
  <c r="J157" i="18" s="1"/>
  <c r="J151" i="18" a="1"/>
  <c r="J151" i="18" s="1"/>
  <c r="J149" i="18" a="1"/>
  <c r="J149" i="18" s="1"/>
  <c r="J147" i="18" a="1"/>
  <c r="J147" i="18" s="1"/>
  <c r="J145" i="18" a="1"/>
  <c r="J145" i="18" s="1"/>
  <c r="J141" i="18" a="1"/>
  <c r="J141" i="18" s="1"/>
  <c r="J137" i="18" a="1"/>
  <c r="J137" i="18" s="1"/>
  <c r="I139" i="18" a="1"/>
  <c r="I139" i="18" s="1"/>
  <c r="I159" i="18" a="1"/>
  <c r="I159" i="18" s="1"/>
  <c r="I163" i="18" a="1"/>
  <c r="I163" i="18" s="1"/>
  <c r="I167" i="18" a="1"/>
  <c r="I167" i="18" s="1"/>
  <c r="I177" i="18" a="1"/>
  <c r="I177" i="18" s="1"/>
  <c r="I181" i="18" a="1"/>
  <c r="I181" i="18" s="1"/>
  <c r="I183" i="18" a="1"/>
  <c r="I183" i="18" s="1"/>
  <c r="I189" i="18" a="1"/>
  <c r="I189" i="18" s="1"/>
  <c r="I161" i="18" a="1"/>
  <c r="I161" i="18" s="1"/>
  <c r="I185" i="18" a="1"/>
  <c r="I185" i="18" s="1"/>
  <c r="I193" i="18" a="1"/>
  <c r="I193" i="18" s="1"/>
  <c r="I153" i="18" a="1"/>
  <c r="I153" i="18" s="1"/>
  <c r="I169" i="18" a="1"/>
  <c r="I169" i="18" s="1"/>
  <c r="G98" i="15" a="1"/>
  <c r="G98" i="15" s="1"/>
  <c r="G96" i="15" a="1"/>
  <c r="G96" i="15" s="1"/>
  <c r="G77" i="15" a="1"/>
  <c r="G77" i="15" s="1"/>
  <c r="G75" i="15" a="1"/>
  <c r="G75" i="15" s="1"/>
  <c r="G73" i="15" a="1"/>
  <c r="G73" i="15" s="1"/>
  <c r="G111" i="15" a="1"/>
  <c r="G111" i="15" s="1"/>
  <c r="G109" i="15" a="1"/>
  <c r="G109" i="15" s="1"/>
  <c r="G71" i="15" a="1"/>
  <c r="G71" i="15" s="1"/>
  <c r="G128" i="15" a="1"/>
  <c r="G128" i="15" s="1"/>
  <c r="G104" i="15" a="1"/>
  <c r="G104" i="15" s="1"/>
  <c r="G126" i="15" a="1"/>
  <c r="G126" i="15" s="1"/>
  <c r="G124" i="15" a="1"/>
  <c r="G124" i="15" s="1"/>
  <c r="G88" i="15" a="1"/>
  <c r="G88" i="15" s="1"/>
  <c r="G86" i="15" a="1"/>
  <c r="G86" i="15" s="1"/>
  <c r="G84" i="15" a="1"/>
  <c r="G84" i="15" s="1"/>
  <c r="G82" i="15" a="1"/>
  <c r="G82" i="15" s="1"/>
  <c r="G79" i="15" a="1"/>
  <c r="G79" i="15" s="1"/>
  <c r="G105" i="15" a="1"/>
  <c r="G105" i="15" s="1"/>
  <c r="G80" i="15" a="1"/>
  <c r="G80" i="15" s="1"/>
  <c r="G103" i="15" a="1"/>
  <c r="G103" i="15" s="1"/>
  <c r="G78" i="15" a="1"/>
  <c r="G78" i="15" s="1"/>
  <c r="G81" i="15" a="1"/>
  <c r="G81" i="15" s="1"/>
  <c r="G95" i="15" a="1"/>
  <c r="G95" i="15" s="1"/>
  <c r="G72" i="15" a="1"/>
  <c r="G72" i="15" s="1"/>
  <c r="G70" i="15" a="1"/>
  <c r="G70" i="15" s="1"/>
  <c r="G127" i="15" a="1"/>
  <c r="G127" i="15" s="1"/>
  <c r="G123" i="15" a="1"/>
  <c r="G123" i="15" s="1"/>
  <c r="G106" i="15" a="1"/>
  <c r="G106" i="15" s="1"/>
  <c r="G119" i="15" a="1"/>
  <c r="G119" i="15" s="1"/>
  <c r="G102" i="15" a="1"/>
  <c r="G102" i="15" s="1"/>
  <c r="G87" i="15" a="1"/>
  <c r="G87" i="15" s="1"/>
  <c r="G129" i="15" a="1"/>
  <c r="G129" i="15" s="1"/>
  <c r="G115" i="15" a="1"/>
  <c r="G115" i="15" s="1"/>
  <c r="G76" i="15" a="1"/>
  <c r="G76" i="15" s="1"/>
  <c r="G90" i="15" a="1"/>
  <c r="G90" i="15" s="1"/>
  <c r="G83" i="15" a="1"/>
  <c r="G83" i="15" s="1"/>
  <c r="G107" i="15" a="1"/>
  <c r="G107" i="15" s="1"/>
  <c r="G93" i="15" a="1"/>
  <c r="G93" i="15" s="1"/>
  <c r="G117" i="15" a="1"/>
  <c r="G117" i="15" s="1"/>
  <c r="G89" i="15" a="1"/>
  <c r="G89" i="15" s="1"/>
  <c r="G100" i="15" a="1"/>
  <c r="G100" i="15" s="1"/>
  <c r="G118" i="15" a="1"/>
  <c r="G118" i="15" s="1"/>
  <c r="G92" i="15" a="1"/>
  <c r="G92" i="15" s="1"/>
  <c r="G74" i="15" a="1"/>
  <c r="G74" i="15" s="1"/>
  <c r="G108" i="15" a="1"/>
  <c r="G108" i="15" s="1"/>
  <c r="G97" i="15" a="1"/>
  <c r="G97" i="15" s="1"/>
  <c r="G85" i="15" a="1"/>
  <c r="G85" i="15" s="1"/>
  <c r="G110" i="15" a="1"/>
  <c r="G110" i="15" s="1"/>
  <c r="G99" i="15" a="1"/>
  <c r="G99" i="15" s="1"/>
  <c r="G91" i="15" a="1"/>
  <c r="G91" i="15" s="1"/>
  <c r="G121" i="15" a="1"/>
  <c r="G121" i="15" s="1"/>
  <c r="G112" i="15" a="1"/>
  <c r="G112" i="15" s="1"/>
  <c r="G116" i="15" a="1"/>
  <c r="G116" i="15" s="1"/>
  <c r="G101" i="15" a="1"/>
  <c r="G101" i="15" s="1"/>
  <c r="G125" i="15" a="1"/>
  <c r="G125" i="15" s="1"/>
  <c r="G114" i="15" a="1"/>
  <c r="G114" i="15" s="1"/>
  <c r="G120" i="15" a="1"/>
  <c r="G120" i="15" s="1"/>
  <c r="G94" i="15" a="1"/>
  <c r="G94" i="15" s="1"/>
  <c r="G122" i="15" a="1"/>
  <c r="G122" i="15" s="1"/>
  <c r="G113" i="15" a="1"/>
  <c r="G113" i="15" s="1"/>
  <c r="J124" i="15" a="1"/>
  <c r="J124" i="15" s="1"/>
  <c r="J105" i="15" a="1"/>
  <c r="J105" i="15" s="1"/>
  <c r="J88" i="15" a="1"/>
  <c r="J88" i="15" s="1"/>
  <c r="J86" i="15" a="1"/>
  <c r="J86" i="15" s="1"/>
  <c r="J84" i="15" a="1"/>
  <c r="J84" i="15" s="1"/>
  <c r="J82" i="15" a="1"/>
  <c r="J82" i="15" s="1"/>
  <c r="J103" i="15" a="1"/>
  <c r="J103" i="15" s="1"/>
  <c r="J80" i="15" a="1"/>
  <c r="J80" i="15" s="1"/>
  <c r="J78" i="15" a="1"/>
  <c r="J78" i="15" s="1"/>
  <c r="J95" i="15" a="1"/>
  <c r="J95" i="15" s="1"/>
  <c r="J111" i="15" a="1"/>
  <c r="J111" i="15" s="1"/>
  <c r="J107" i="15" a="1"/>
  <c r="J107" i="15" s="1"/>
  <c r="J72" i="15" a="1"/>
  <c r="J72" i="15" s="1"/>
  <c r="J70" i="15" a="1"/>
  <c r="J70" i="15" s="1"/>
  <c r="J106" i="15" a="1"/>
  <c r="J106" i="15" s="1"/>
  <c r="J123" i="15" a="1"/>
  <c r="J123" i="15" s="1"/>
  <c r="J81" i="15" a="1"/>
  <c r="J81" i="15" s="1"/>
  <c r="J104" i="15" a="1"/>
  <c r="J104" i="15" s="1"/>
  <c r="J79" i="15" a="1"/>
  <c r="J79" i="15" s="1"/>
  <c r="J94" i="15" a="1"/>
  <c r="J94" i="15" s="1"/>
  <c r="J73" i="15" a="1"/>
  <c r="J73" i="15" s="1"/>
  <c r="J128" i="15" a="1"/>
  <c r="J128" i="15" s="1"/>
  <c r="J113" i="15" a="1"/>
  <c r="J113" i="15" s="1"/>
  <c r="J109" i="15" a="1"/>
  <c r="J109" i="15" s="1"/>
  <c r="J71" i="15" a="1"/>
  <c r="J71" i="15" s="1"/>
  <c r="J98" i="15" a="1"/>
  <c r="J98" i="15" s="1"/>
  <c r="J96" i="15" a="1"/>
  <c r="J96" i="15" s="1"/>
  <c r="J77" i="15" a="1"/>
  <c r="J77" i="15" s="1"/>
  <c r="J75" i="15" a="1"/>
  <c r="J75" i="15" s="1"/>
  <c r="J100" i="15" a="1"/>
  <c r="J100" i="15" s="1"/>
  <c r="J76" i="15" a="1"/>
  <c r="J76" i="15" s="1"/>
  <c r="J122" i="15" a="1"/>
  <c r="J122" i="15" s="1"/>
  <c r="J127" i="15" a="1"/>
  <c r="J127" i="15" s="1"/>
  <c r="J114" i="15" a="1"/>
  <c r="J114" i="15" s="1"/>
  <c r="J92" i="15" a="1"/>
  <c r="J92" i="15" s="1"/>
  <c r="J102" i="15" a="1"/>
  <c r="J102" i="15" s="1"/>
  <c r="J118" i="15" a="1"/>
  <c r="J118" i="15" s="1"/>
  <c r="J126" i="15" a="1"/>
  <c r="J126" i="15" s="1"/>
  <c r="J112" i="15" a="1"/>
  <c r="J112" i="15" s="1"/>
  <c r="J91" i="15" a="1"/>
  <c r="J91" i="15" s="1"/>
  <c r="J90" i="15" a="1"/>
  <c r="J90" i="15" s="1"/>
  <c r="J74" i="15" a="1"/>
  <c r="J74" i="15" s="1"/>
  <c r="J108" i="15" a="1"/>
  <c r="J108" i="15" s="1"/>
  <c r="J99" i="15" a="1"/>
  <c r="J99" i="15" s="1"/>
  <c r="J110" i="15" a="1"/>
  <c r="J110" i="15" s="1"/>
  <c r="J129" i="15" a="1"/>
  <c r="J129" i="15" s="1"/>
  <c r="J97" i="15" a="1"/>
  <c r="J97" i="15" s="1"/>
  <c r="J93" i="15" a="1"/>
  <c r="J93" i="15" s="1"/>
  <c r="J101" i="15" a="1"/>
  <c r="J101" i="15" s="1"/>
  <c r="J117" i="15" a="1"/>
  <c r="J117" i="15" s="1"/>
  <c r="J83" i="15" a="1"/>
  <c r="J83" i="15" s="1"/>
  <c r="J116" i="15" a="1"/>
  <c r="J116" i="15" s="1"/>
  <c r="J85" i="15" a="1"/>
  <c r="J85" i="15" s="1"/>
  <c r="J125" i="15" a="1"/>
  <c r="J125" i="15" s="1"/>
  <c r="J120" i="15" a="1"/>
  <c r="J120" i="15" s="1"/>
  <c r="J115" i="15" a="1"/>
  <c r="J115" i="15" s="1"/>
  <c r="J87" i="15" a="1"/>
  <c r="J87" i="15" s="1"/>
  <c r="J119" i="15" a="1"/>
  <c r="J119" i="15" s="1"/>
  <c r="J89" i="15" a="1"/>
  <c r="J89" i="15" s="1"/>
  <c r="J121" i="15" a="1"/>
  <c r="J121" i="15" s="1"/>
  <c r="F188" i="15" a="1"/>
  <c r="F188" i="15" s="1"/>
  <c r="F152" i="15" a="1"/>
  <c r="F152" i="15" s="1"/>
  <c r="H168" i="15" a="1"/>
  <c r="H168" i="15" s="1"/>
  <c r="F164" i="15" a="1"/>
  <c r="F164" i="15" s="1"/>
  <c r="G158" i="15" a="1"/>
  <c r="G158" i="15" s="1"/>
  <c r="J154" i="15" a="1"/>
  <c r="J154" i="15" s="1"/>
  <c r="G146" i="15" a="1"/>
  <c r="G146" i="15" s="1"/>
  <c r="I185" i="15" a="1"/>
  <c r="I185" i="15" s="1"/>
  <c r="K183" i="15" a="1"/>
  <c r="K183" i="15" s="1"/>
  <c r="F179" i="15" a="1"/>
  <c r="F179" i="15" s="1"/>
  <c r="G175" i="15" a="1"/>
  <c r="G175" i="15" s="1"/>
  <c r="F167" i="15" a="1"/>
  <c r="F167" i="15" s="1"/>
  <c r="F143" i="15" a="1"/>
  <c r="F143" i="15" s="1"/>
  <c r="G188" i="15" a="1"/>
  <c r="G188" i="15" s="1"/>
  <c r="G152" i="15" a="1"/>
  <c r="G152" i="15" s="1"/>
  <c r="J168" i="15" a="1"/>
  <c r="J168" i="15" s="1"/>
  <c r="G164" i="15" a="1"/>
  <c r="G164" i="15" s="1"/>
  <c r="H158" i="15" a="1"/>
  <c r="H158" i="15" s="1"/>
  <c r="F154" i="15" a="1"/>
  <c r="F154" i="15" s="1"/>
  <c r="H146" i="15" a="1"/>
  <c r="H146" i="15" s="1"/>
  <c r="K185" i="15" a="1"/>
  <c r="K185" i="15" s="1"/>
  <c r="F183" i="15" a="1"/>
  <c r="F183" i="15" s="1"/>
  <c r="G179" i="15" a="1"/>
  <c r="G179" i="15" s="1"/>
  <c r="G167" i="15" a="1"/>
  <c r="G167" i="15" s="1"/>
  <c r="G143" i="15" a="1"/>
  <c r="G143" i="15" s="1"/>
  <c r="I190" i="15" a="1"/>
  <c r="I190" i="15" s="1"/>
  <c r="I178" i="15" a="1"/>
  <c r="I178" i="15" s="1"/>
  <c r="I142" i="15" a="1"/>
  <c r="I142" i="15" s="1"/>
  <c r="I195" i="15" a="1"/>
  <c r="I195" i="15" s="1"/>
  <c r="I171" i="15" a="1"/>
  <c r="I171" i="15" s="1"/>
  <c r="I147" i="15" a="1"/>
  <c r="I147" i="15" s="1"/>
  <c r="I176" i="15" a="1"/>
  <c r="I176" i="15" s="1"/>
  <c r="I140" i="15" a="1"/>
  <c r="I140" i="15" s="1"/>
  <c r="I193" i="15" a="1"/>
  <c r="I193" i="15" s="1"/>
  <c r="I157" i="15" a="1"/>
  <c r="I157" i="15" s="1"/>
  <c r="I145" i="15" a="1"/>
  <c r="I145" i="15" s="1"/>
  <c r="I144" i="15" a="1"/>
  <c r="I144" i="15" s="1"/>
  <c r="I174" i="15" a="1"/>
  <c r="I174" i="15" s="1"/>
  <c r="I162" i="15" a="1"/>
  <c r="I162" i="15" s="1"/>
  <c r="I138" i="15" a="1"/>
  <c r="I138" i="15" s="1"/>
  <c r="I191" i="15" a="1"/>
  <c r="I191" i="15" s="1"/>
  <c r="I155" i="15" a="1"/>
  <c r="I155" i="15" s="1"/>
  <c r="I196" i="15" a="1"/>
  <c r="I196" i="15" s="1"/>
  <c r="I184" i="15" a="1"/>
  <c r="I184" i="15" s="1"/>
  <c r="I172" i="15" a="1"/>
  <c r="I172" i="15" s="1"/>
  <c r="I148" i="15" a="1"/>
  <c r="I148" i="15" s="1"/>
  <c r="I165" i="15" a="1"/>
  <c r="I165" i="15" s="1"/>
  <c r="I153" i="15" a="1"/>
  <c r="I153" i="15" s="1"/>
  <c r="I194" i="15" a="1"/>
  <c r="I194" i="15" s="1"/>
  <c r="I182" i="15" a="1"/>
  <c r="I182" i="15" s="1"/>
  <c r="I170" i="15" a="1"/>
  <c r="I170" i="15" s="1"/>
  <c r="I163" i="15" a="1"/>
  <c r="I163" i="15" s="1"/>
  <c r="I151" i="15" a="1"/>
  <c r="I151" i="15" s="1"/>
  <c r="I139" i="15" a="1"/>
  <c r="I139" i="15" s="1"/>
  <c r="I173" i="15" a="1"/>
  <c r="I173" i="15" s="1"/>
  <c r="I161" i="15" a="1"/>
  <c r="I161" i="15" s="1"/>
  <c r="I149" i="15" a="1"/>
  <c r="I149" i="15" s="1"/>
  <c r="I137" i="15" a="1"/>
  <c r="I137" i="15" s="1"/>
  <c r="H188" i="15" a="1"/>
  <c r="H188" i="15" s="1"/>
  <c r="H152" i="15" a="1"/>
  <c r="H152" i="15" s="1"/>
  <c r="K168" i="15" a="1"/>
  <c r="K168" i="15" s="1"/>
  <c r="H164" i="15" a="1"/>
  <c r="H164" i="15" s="1"/>
  <c r="I158" i="15" a="1"/>
  <c r="I158" i="15" s="1"/>
  <c r="K154" i="15" a="1"/>
  <c r="K154" i="15" s="1"/>
  <c r="I146" i="15" a="1"/>
  <c r="I146" i="15" s="1"/>
  <c r="J185" i="15" a="1"/>
  <c r="J185" i="15" s="1"/>
  <c r="G183" i="15" a="1"/>
  <c r="G183" i="15" s="1"/>
  <c r="H179" i="15" a="1"/>
  <c r="H179" i="15" s="1"/>
  <c r="J175" i="15" a="1"/>
  <c r="J175" i="15" s="1"/>
  <c r="H167" i="15" a="1"/>
  <c r="H167" i="15" s="1"/>
  <c r="H143" i="15" a="1"/>
  <c r="H143" i="15" s="1"/>
  <c r="I188" i="15" a="1"/>
  <c r="I188" i="15" s="1"/>
  <c r="I152" i="15" a="1"/>
  <c r="I152" i="15" s="1"/>
  <c r="I168" i="15" a="1"/>
  <c r="I168" i="15" s="1"/>
  <c r="I164" i="15" a="1"/>
  <c r="I164" i="15" s="1"/>
  <c r="J158" i="15" a="1"/>
  <c r="J158" i="15" s="1"/>
  <c r="G154" i="15" a="1"/>
  <c r="G154" i="15" s="1"/>
  <c r="J146" i="15" a="1"/>
  <c r="J146" i="15" s="1"/>
  <c r="F185" i="15" a="1"/>
  <c r="F185" i="15" s="1"/>
  <c r="I179" i="15" a="1"/>
  <c r="I179" i="15" s="1"/>
  <c r="I167" i="15" a="1"/>
  <c r="I167" i="15" s="1"/>
  <c r="I143" i="15" a="1"/>
  <c r="I143" i="15" s="1"/>
  <c r="K176" i="15" a="1"/>
  <c r="K176" i="15" s="1"/>
  <c r="K140" i="15" a="1"/>
  <c r="K140" i="15" s="1"/>
  <c r="K193" i="15" a="1"/>
  <c r="K193" i="15" s="1"/>
  <c r="K157" i="15" a="1"/>
  <c r="K157" i="15" s="1"/>
  <c r="K145" i="15" a="1"/>
  <c r="K145" i="15" s="1"/>
  <c r="K174" i="15" a="1"/>
  <c r="K174" i="15" s="1"/>
  <c r="K162" i="15" a="1"/>
  <c r="K162" i="15" s="1"/>
  <c r="K138" i="15" a="1"/>
  <c r="K138" i="15" s="1"/>
  <c r="K142" i="15" a="1"/>
  <c r="K142" i="15" s="1"/>
  <c r="K191" i="15" a="1"/>
  <c r="K191" i="15" s="1"/>
  <c r="K155" i="15" a="1"/>
  <c r="K155" i="15" s="1"/>
  <c r="K196" i="15" a="1"/>
  <c r="K196" i="15" s="1"/>
  <c r="K184" i="15" a="1"/>
  <c r="K184" i="15" s="1"/>
  <c r="K172" i="15" a="1"/>
  <c r="K172" i="15" s="1"/>
  <c r="K148" i="15" a="1"/>
  <c r="K148" i="15" s="1"/>
  <c r="K165" i="15" a="1"/>
  <c r="K165" i="15" s="1"/>
  <c r="K153" i="15" a="1"/>
  <c r="K153" i="15" s="1"/>
  <c r="K194" i="15" a="1"/>
  <c r="K194" i="15" s="1"/>
  <c r="K182" i="15" a="1"/>
  <c r="K182" i="15" s="1"/>
  <c r="K170" i="15" a="1"/>
  <c r="K170" i="15" s="1"/>
  <c r="K163" i="15" a="1"/>
  <c r="K163" i="15" s="1"/>
  <c r="K151" i="15" a="1"/>
  <c r="K151" i="15" s="1"/>
  <c r="K139" i="15" a="1"/>
  <c r="K139" i="15" s="1"/>
  <c r="K144" i="15" a="1"/>
  <c r="K144" i="15" s="1"/>
  <c r="K173" i="15" a="1"/>
  <c r="K173" i="15" s="1"/>
  <c r="K161" i="15" a="1"/>
  <c r="K161" i="15" s="1"/>
  <c r="K149" i="15" a="1"/>
  <c r="K149" i="15" s="1"/>
  <c r="K137" i="15" a="1"/>
  <c r="K137" i="15" s="1"/>
  <c r="K195" i="15" a="1"/>
  <c r="K195" i="15" s="1"/>
  <c r="K171" i="15" a="1"/>
  <c r="K171" i="15" s="1"/>
  <c r="K147" i="15" a="1"/>
  <c r="K147" i="15" s="1"/>
  <c r="K190" i="15" a="1"/>
  <c r="K190" i="15" s="1"/>
  <c r="K178" i="15" a="1"/>
  <c r="K178" i="15" s="1"/>
  <c r="H173" i="15" a="1"/>
  <c r="H173" i="15" s="1"/>
  <c r="H161" i="15" a="1"/>
  <c r="H161" i="15" s="1"/>
  <c r="H149" i="15" a="1"/>
  <c r="H149" i="15" s="1"/>
  <c r="H137" i="15" a="1"/>
  <c r="H137" i="15" s="1"/>
  <c r="H190" i="15" a="1"/>
  <c r="H190" i="15" s="1"/>
  <c r="H178" i="15" a="1"/>
  <c r="H178" i="15" s="1"/>
  <c r="H142" i="15" a="1"/>
  <c r="H142" i="15" s="1"/>
  <c r="H195" i="15" a="1"/>
  <c r="H195" i="15" s="1"/>
  <c r="H171" i="15" a="1"/>
  <c r="H171" i="15" s="1"/>
  <c r="H147" i="15" a="1"/>
  <c r="H147" i="15" s="1"/>
  <c r="H176" i="15" a="1"/>
  <c r="H176" i="15" s="1"/>
  <c r="H140" i="15" a="1"/>
  <c r="H140" i="15" s="1"/>
  <c r="H163" i="15" a="1"/>
  <c r="H163" i="15" s="1"/>
  <c r="H193" i="15" a="1"/>
  <c r="H193" i="15" s="1"/>
  <c r="H157" i="15" a="1"/>
  <c r="H157" i="15" s="1"/>
  <c r="H145" i="15" a="1"/>
  <c r="H145" i="15" s="1"/>
  <c r="H139" i="15" a="1"/>
  <c r="H139" i="15" s="1"/>
  <c r="H174" i="15" a="1"/>
  <c r="H174" i="15" s="1"/>
  <c r="H162" i="15" a="1"/>
  <c r="H162" i="15" s="1"/>
  <c r="H138" i="15" a="1"/>
  <c r="H138" i="15" s="1"/>
  <c r="H191" i="15" a="1"/>
  <c r="H191" i="15" s="1"/>
  <c r="H155" i="15" a="1"/>
  <c r="H155" i="15" s="1"/>
  <c r="H196" i="15" a="1"/>
  <c r="H196" i="15" s="1"/>
  <c r="H184" i="15" a="1"/>
  <c r="H184" i="15" s="1"/>
  <c r="H172" i="15" a="1"/>
  <c r="H172" i="15" s="1"/>
  <c r="H148" i="15" a="1"/>
  <c r="H148" i="15" s="1"/>
  <c r="H165" i="15" a="1"/>
  <c r="H165" i="15" s="1"/>
  <c r="H153" i="15" a="1"/>
  <c r="H153" i="15" s="1"/>
  <c r="H194" i="15" a="1"/>
  <c r="H194" i="15" s="1"/>
  <c r="H182" i="15" a="1"/>
  <c r="H182" i="15" s="1"/>
  <c r="H170" i="15" a="1"/>
  <c r="H170" i="15" s="1"/>
  <c r="H144" i="15" a="1"/>
  <c r="H144" i="15" s="1"/>
  <c r="H151" i="15" a="1"/>
  <c r="H151" i="15" s="1"/>
  <c r="J188" i="15" a="1"/>
  <c r="J188" i="15" s="1"/>
  <c r="J152" i="15" a="1"/>
  <c r="J152" i="15" s="1"/>
  <c r="F168" i="15" a="1"/>
  <c r="F168" i="15" s="1"/>
  <c r="J164" i="15" a="1"/>
  <c r="J164" i="15" s="1"/>
  <c r="K158" i="15" a="1"/>
  <c r="K158" i="15" s="1"/>
  <c r="H154" i="15" a="1"/>
  <c r="H154" i="15" s="1"/>
  <c r="K146" i="15" a="1"/>
  <c r="K146" i="15" s="1"/>
  <c r="G185" i="15" a="1"/>
  <c r="G185" i="15" s="1"/>
  <c r="I183" i="15" a="1"/>
  <c r="I183" i="15" s="1"/>
  <c r="J179" i="15" a="1"/>
  <c r="J179" i="15" s="1"/>
  <c r="H175" i="15" a="1"/>
  <c r="H175" i="15" s="1"/>
  <c r="J167" i="15" a="1"/>
  <c r="J167" i="15" s="1"/>
  <c r="J143" i="15" a="1"/>
  <c r="J143" i="15" s="1"/>
  <c r="K188" i="15" a="1"/>
  <c r="K188" i="15" s="1"/>
  <c r="K152" i="15" a="1"/>
  <c r="K152" i="15" s="1"/>
  <c r="G168" i="15" a="1"/>
  <c r="G168" i="15" s="1"/>
  <c r="K164" i="15" a="1"/>
  <c r="K164" i="15" s="1"/>
  <c r="F158" i="15" a="1"/>
  <c r="F158" i="15" s="1"/>
  <c r="I154" i="15" a="1"/>
  <c r="I154" i="15" s="1"/>
  <c r="F146" i="15" a="1"/>
  <c r="F146" i="15" s="1"/>
  <c r="H185" i="15" a="1"/>
  <c r="H185" i="15" s="1"/>
  <c r="J183" i="15" a="1"/>
  <c r="J183" i="15" s="1"/>
  <c r="K179" i="15" a="1"/>
  <c r="K179" i="15" s="1"/>
  <c r="F175" i="15" a="1"/>
  <c r="F175" i="15" s="1"/>
  <c r="K167" i="15" a="1"/>
  <c r="K167" i="15" s="1"/>
  <c r="K143" i="15" a="1"/>
  <c r="K143" i="15" s="1"/>
  <c r="H192" i="15" a="1"/>
  <c r="H192" i="15" s="1"/>
  <c r="H180" i="15" a="1"/>
  <c r="H180" i="15" s="1"/>
  <c r="F186" i="15" a="1"/>
  <c r="F186" i="15" s="1"/>
  <c r="J166" i="15" a="1"/>
  <c r="J166" i="15" s="1"/>
  <c r="G160" i="15" a="1"/>
  <c r="G160" i="15" s="1"/>
  <c r="H156" i="15" a="1"/>
  <c r="H156" i="15" s="1"/>
  <c r="F150" i="15" a="1"/>
  <c r="F150" i="15" s="1"/>
  <c r="G187" i="15" a="1"/>
  <c r="G187" i="15" s="1"/>
  <c r="F189" i="15" a="1"/>
  <c r="F189" i="15" s="1"/>
  <c r="F181" i="15" a="1"/>
  <c r="F181" i="15" s="1"/>
  <c r="F177" i="15" a="1"/>
  <c r="F177" i="15" s="1"/>
  <c r="F169" i="15" a="1"/>
  <c r="F169" i="15" s="1"/>
  <c r="K159" i="15" a="1"/>
  <c r="K159" i="15" s="1"/>
  <c r="F141" i="15" a="1"/>
  <c r="F141" i="15" s="1"/>
  <c r="J192" i="15" a="1"/>
  <c r="J192" i="15" s="1"/>
  <c r="J180" i="15" a="1"/>
  <c r="J180" i="15" s="1"/>
  <c r="G186" i="15" a="1"/>
  <c r="G186" i="15" s="1"/>
  <c r="F166" i="15" a="1"/>
  <c r="F166" i="15" s="1"/>
  <c r="H160" i="15" a="1"/>
  <c r="H160" i="15" s="1"/>
  <c r="J156" i="15" a="1"/>
  <c r="J156" i="15" s="1"/>
  <c r="G150" i="15" a="1"/>
  <c r="G150" i="15" s="1"/>
  <c r="I187" i="15" a="1"/>
  <c r="I187" i="15" s="1"/>
  <c r="G189" i="15" a="1"/>
  <c r="G189" i="15" s="1"/>
  <c r="G181" i="15" a="1"/>
  <c r="G181" i="15" s="1"/>
  <c r="G177" i="15" a="1"/>
  <c r="G177" i="15" s="1"/>
  <c r="G169" i="15" a="1"/>
  <c r="G169" i="15" s="1"/>
  <c r="F159" i="15" a="1"/>
  <c r="F159" i="15" s="1"/>
  <c r="G144" i="15" a="1"/>
  <c r="G144" i="15" s="1"/>
  <c r="G182" i="15" a="1"/>
  <c r="G182" i="15" s="1"/>
  <c r="G173" i="15" a="1"/>
  <c r="G173" i="15" s="1"/>
  <c r="G161" i="15" a="1"/>
  <c r="G161" i="15" s="1"/>
  <c r="G149" i="15" a="1"/>
  <c r="G149" i="15" s="1"/>
  <c r="G137" i="15" a="1"/>
  <c r="G137" i="15" s="1"/>
  <c r="G190" i="15" a="1"/>
  <c r="G190" i="15" s="1"/>
  <c r="G178" i="15" a="1"/>
  <c r="G178" i="15" s="1"/>
  <c r="G142" i="15" a="1"/>
  <c r="G142" i="15" s="1"/>
  <c r="G195" i="15" a="1"/>
  <c r="G195" i="15" s="1"/>
  <c r="G171" i="15" a="1"/>
  <c r="G171" i="15" s="1"/>
  <c r="G147" i="15" a="1"/>
  <c r="G147" i="15" s="1"/>
  <c r="G194" i="15" a="1"/>
  <c r="G194" i="15" s="1"/>
  <c r="G176" i="15" a="1"/>
  <c r="G176" i="15" s="1"/>
  <c r="G140" i="15" a="1"/>
  <c r="G140" i="15" s="1"/>
  <c r="G193" i="15" a="1"/>
  <c r="G193" i="15" s="1"/>
  <c r="G157" i="15" a="1"/>
  <c r="G157" i="15" s="1"/>
  <c r="G145" i="15" a="1"/>
  <c r="G145" i="15" s="1"/>
  <c r="G174" i="15" a="1"/>
  <c r="G174" i="15" s="1"/>
  <c r="G162" i="15" a="1"/>
  <c r="G162" i="15" s="1"/>
  <c r="G138" i="15" a="1"/>
  <c r="G138" i="15" s="1"/>
  <c r="G191" i="15" a="1"/>
  <c r="G191" i="15" s="1"/>
  <c r="G155" i="15" a="1"/>
  <c r="G155" i="15" s="1"/>
  <c r="G196" i="15" a="1"/>
  <c r="G196" i="15" s="1"/>
  <c r="G184" i="15" a="1"/>
  <c r="G184" i="15" s="1"/>
  <c r="G172" i="15" a="1"/>
  <c r="G172" i="15" s="1"/>
  <c r="G148" i="15" a="1"/>
  <c r="G148" i="15" s="1"/>
  <c r="G165" i="15" a="1"/>
  <c r="G165" i="15" s="1"/>
  <c r="G153" i="15" a="1"/>
  <c r="G153" i="15" s="1"/>
  <c r="G163" i="15" a="1"/>
  <c r="G163" i="15" s="1"/>
  <c r="G151" i="15" a="1"/>
  <c r="G151" i="15" s="1"/>
  <c r="G139" i="15" a="1"/>
  <c r="G139" i="15" s="1"/>
  <c r="G170" i="15" a="1"/>
  <c r="G170" i="15" s="1"/>
  <c r="K192" i="15" a="1"/>
  <c r="K192" i="15" s="1"/>
  <c r="K180" i="15" a="1"/>
  <c r="K180" i="15" s="1"/>
  <c r="H186" i="15" a="1"/>
  <c r="H186" i="15" s="1"/>
  <c r="K166" i="15" a="1"/>
  <c r="K166" i="15" s="1"/>
  <c r="I160" i="15" a="1"/>
  <c r="I160" i="15" s="1"/>
  <c r="K156" i="15" a="1"/>
  <c r="K156" i="15" s="1"/>
  <c r="H150" i="15" a="1"/>
  <c r="H150" i="15" s="1"/>
  <c r="H189" i="15" a="1"/>
  <c r="H189" i="15" s="1"/>
  <c r="H181" i="15" a="1"/>
  <c r="H181" i="15" s="1"/>
  <c r="H177" i="15" a="1"/>
  <c r="H177" i="15" s="1"/>
  <c r="H169" i="15" a="1"/>
  <c r="H169" i="15" s="1"/>
  <c r="G159" i="15" a="1"/>
  <c r="G159" i="15" s="1"/>
  <c r="H141" i="15" a="1"/>
  <c r="H141" i="15" s="1"/>
  <c r="J195" i="15" a="1"/>
  <c r="J195" i="15" s="1"/>
  <c r="J171" i="15" a="1"/>
  <c r="J171" i="15" s="1"/>
  <c r="J147" i="15" a="1"/>
  <c r="J147" i="15" s="1"/>
  <c r="J149" i="15" a="1"/>
  <c r="J149" i="15" s="1"/>
  <c r="J176" i="15" a="1"/>
  <c r="J176" i="15" s="1"/>
  <c r="J140" i="15" a="1"/>
  <c r="J140" i="15" s="1"/>
  <c r="J193" i="15" a="1"/>
  <c r="J193" i="15" s="1"/>
  <c r="J157" i="15" a="1"/>
  <c r="J157" i="15" s="1"/>
  <c r="J145" i="15" a="1"/>
  <c r="J145" i="15" s="1"/>
  <c r="J173" i="15" a="1"/>
  <c r="J173" i="15" s="1"/>
  <c r="J161" i="15" a="1"/>
  <c r="J161" i="15" s="1"/>
  <c r="J174" i="15" a="1"/>
  <c r="J174" i="15" s="1"/>
  <c r="J162" i="15" a="1"/>
  <c r="J162" i="15" s="1"/>
  <c r="J138" i="15" a="1"/>
  <c r="J138" i="15" s="1"/>
  <c r="J191" i="15" a="1"/>
  <c r="J191" i="15" s="1"/>
  <c r="J155" i="15" a="1"/>
  <c r="J155" i="15" s="1"/>
  <c r="J196" i="15" a="1"/>
  <c r="J196" i="15" s="1"/>
  <c r="J184" i="15" a="1"/>
  <c r="J184" i="15" s="1"/>
  <c r="J172" i="15" a="1"/>
  <c r="J172" i="15" s="1"/>
  <c r="J148" i="15" a="1"/>
  <c r="J148" i="15" s="1"/>
  <c r="J165" i="15" a="1"/>
  <c r="J165" i="15" s="1"/>
  <c r="J153" i="15" a="1"/>
  <c r="J153" i="15" s="1"/>
  <c r="J194" i="15" a="1"/>
  <c r="J194" i="15" s="1"/>
  <c r="J182" i="15" a="1"/>
  <c r="J182" i="15" s="1"/>
  <c r="J170" i="15" a="1"/>
  <c r="J170" i="15" s="1"/>
  <c r="J163" i="15" a="1"/>
  <c r="J163" i="15" s="1"/>
  <c r="J151" i="15" a="1"/>
  <c r="J151" i="15" s="1"/>
  <c r="J139" i="15" a="1"/>
  <c r="J139" i="15" s="1"/>
  <c r="J144" i="15" a="1"/>
  <c r="J144" i="15" s="1"/>
  <c r="J190" i="15" a="1"/>
  <c r="J190" i="15" s="1"/>
  <c r="J178" i="15" a="1"/>
  <c r="J178" i="15" s="1"/>
  <c r="J142" i="15" a="1"/>
  <c r="J142" i="15" s="1"/>
  <c r="J137" i="15" a="1"/>
  <c r="J137" i="15" s="1"/>
  <c r="I192" i="15" a="1"/>
  <c r="I192" i="15" s="1"/>
  <c r="I180" i="15" a="1"/>
  <c r="I180" i="15" s="1"/>
  <c r="I186" i="15" a="1"/>
  <c r="I186" i="15" s="1"/>
  <c r="G166" i="15" a="1"/>
  <c r="G166" i="15" s="1"/>
  <c r="J160" i="15" a="1"/>
  <c r="J160" i="15" s="1"/>
  <c r="I150" i="15" a="1"/>
  <c r="I150" i="15" s="1"/>
  <c r="K187" i="15" a="1"/>
  <c r="K187" i="15" s="1"/>
  <c r="I189" i="15" a="1"/>
  <c r="I189" i="15" s="1"/>
  <c r="I181" i="15" a="1"/>
  <c r="I181" i="15" s="1"/>
  <c r="I177" i="15" a="1"/>
  <c r="I177" i="15" s="1"/>
  <c r="I169" i="15" a="1"/>
  <c r="I169" i="15" s="1"/>
  <c r="H159" i="15" a="1"/>
  <c r="H159" i="15" s="1"/>
  <c r="I141" i="15" a="1"/>
  <c r="I141" i="15" s="1"/>
  <c r="F194" i="15" a="1"/>
  <c r="F194" i="15" s="1"/>
  <c r="F182" i="15" a="1"/>
  <c r="F182" i="15" s="1"/>
  <c r="F170" i="15" a="1"/>
  <c r="F170" i="15" s="1"/>
  <c r="F196" i="15" a="1"/>
  <c r="F196" i="15" s="1"/>
  <c r="F172" i="15" a="1"/>
  <c r="F172" i="15" s="1"/>
  <c r="F163" i="15" a="1"/>
  <c r="F163" i="15" s="1"/>
  <c r="F151" i="15" a="1"/>
  <c r="F151" i="15" s="1"/>
  <c r="F139" i="15" a="1"/>
  <c r="F139" i="15" s="1"/>
  <c r="F144" i="15" a="1"/>
  <c r="F144" i="15" s="1"/>
  <c r="F173" i="15" a="1"/>
  <c r="F173" i="15" s="1"/>
  <c r="F161" i="15" a="1"/>
  <c r="F161" i="15" s="1"/>
  <c r="F149" i="15" a="1"/>
  <c r="F149" i="15" s="1"/>
  <c r="F137" i="15" a="1"/>
  <c r="F137" i="15" s="1"/>
  <c r="F184" i="15" a="1"/>
  <c r="F184" i="15" s="1"/>
  <c r="F190" i="15" a="1"/>
  <c r="F190" i="15" s="1"/>
  <c r="F178" i="15" a="1"/>
  <c r="F178" i="15" s="1"/>
  <c r="F142" i="15" a="1"/>
  <c r="F142" i="15" s="1"/>
  <c r="F195" i="15" a="1"/>
  <c r="F195" i="15" s="1"/>
  <c r="F171" i="15" a="1"/>
  <c r="F171" i="15" s="1"/>
  <c r="F147" i="15" a="1"/>
  <c r="F147" i="15" s="1"/>
  <c r="F148" i="15" a="1"/>
  <c r="F148" i="15" s="1"/>
  <c r="F176" i="15" a="1"/>
  <c r="F176" i="15" s="1"/>
  <c r="F140" i="15" a="1"/>
  <c r="F140" i="15" s="1"/>
  <c r="F193" i="15" a="1"/>
  <c r="F193" i="15" s="1"/>
  <c r="F157" i="15" a="1"/>
  <c r="F157" i="15" s="1"/>
  <c r="F145" i="15" a="1"/>
  <c r="F145" i="15" s="1"/>
  <c r="F174" i="15" a="1"/>
  <c r="F174" i="15" s="1"/>
  <c r="F162" i="15" a="1"/>
  <c r="F162" i="15" s="1"/>
  <c r="F138" i="15" a="1"/>
  <c r="F138" i="15" s="1"/>
  <c r="F191" i="15" a="1"/>
  <c r="F191" i="15" s="1"/>
  <c r="F155" i="15" a="1"/>
  <c r="F155" i="15" s="1"/>
  <c r="F165" i="15" a="1"/>
  <c r="F165" i="15" s="1"/>
  <c r="F153" i="15" a="1"/>
  <c r="F153" i="15" s="1"/>
  <c r="F192" i="15" a="1"/>
  <c r="F192" i="15" s="1"/>
  <c r="F180" i="15" a="1"/>
  <c r="F180" i="15" s="1"/>
  <c r="J186" i="15" a="1"/>
  <c r="J186" i="15" s="1"/>
  <c r="H166" i="15" a="1"/>
  <c r="H166" i="15" s="1"/>
  <c r="K160" i="15" a="1"/>
  <c r="K160" i="15" s="1"/>
  <c r="I156" i="15" a="1"/>
  <c r="I156" i="15" s="1"/>
  <c r="J150" i="15" a="1"/>
  <c r="J150" i="15" s="1"/>
  <c r="F187" i="15" a="1"/>
  <c r="F187" i="15" s="1"/>
  <c r="J189" i="15" a="1"/>
  <c r="J189" i="15" s="1"/>
  <c r="J181" i="15" a="1"/>
  <c r="J181" i="15" s="1"/>
  <c r="J177" i="15" a="1"/>
  <c r="J177" i="15" s="1"/>
  <c r="J169" i="15" a="1"/>
  <c r="J169" i="15" s="1"/>
  <c r="I159" i="15" a="1"/>
  <c r="I159" i="15" s="1"/>
  <c r="J141" i="15" a="1"/>
  <c r="J141" i="15" s="1"/>
  <c r="G192" i="15" a="1"/>
  <c r="G192" i="15" s="1"/>
  <c r="G180" i="15" a="1"/>
  <c r="G180" i="15" s="1"/>
  <c r="K186" i="15" a="1"/>
  <c r="K186" i="15" s="1"/>
  <c r="I166" i="15" a="1"/>
  <c r="I166" i="15" s="1"/>
  <c r="F160" i="15" a="1"/>
  <c r="F160" i="15" s="1"/>
  <c r="G156" i="15" a="1"/>
  <c r="G156" i="15" s="1"/>
  <c r="K150" i="15" a="1"/>
  <c r="K150" i="15" s="1"/>
  <c r="H187" i="15" a="1"/>
  <c r="H187" i="15" s="1"/>
  <c r="K189" i="15" a="1"/>
  <c r="K189" i="15" s="1"/>
  <c r="K181" i="15" a="1"/>
  <c r="K181" i="15" s="1"/>
  <c r="K177" i="15" a="1"/>
  <c r="K177" i="15" s="1"/>
  <c r="K169" i="15" a="1"/>
  <c r="K169" i="15" s="1"/>
  <c r="J159" i="15" a="1"/>
  <c r="J159" i="15" s="1"/>
  <c r="K141" i="15" a="1"/>
  <c r="K141" i="15" s="1"/>
  <c r="J127" i="3" a="1"/>
  <c r="J127" i="3" s="1"/>
  <c r="F99" i="3" a="1"/>
  <c r="F99" i="3" s="1"/>
  <c r="J125" i="3" a="1"/>
  <c r="J125" i="3" s="1"/>
  <c r="F119" i="3" a="1"/>
  <c r="F119" i="3" s="1"/>
  <c r="F115" i="3" a="1"/>
  <c r="F115" i="3" s="1"/>
  <c r="F107" i="3" a="1"/>
  <c r="F107" i="3" s="1"/>
  <c r="F103" i="3" a="1"/>
  <c r="F103" i="3" s="1"/>
  <c r="J118" i="3" a="1"/>
  <c r="J118" i="3" s="1"/>
  <c r="J100" i="3" a="1"/>
  <c r="J100" i="3" s="1"/>
  <c r="J120" i="3" a="1"/>
  <c r="J120" i="3" s="1"/>
  <c r="J114" i="3" a="1"/>
  <c r="J114" i="3" s="1"/>
  <c r="J106" i="3" a="1"/>
  <c r="J106" i="3" s="1"/>
  <c r="J90" i="3" a="1"/>
  <c r="J90" i="3" s="1"/>
  <c r="F113" i="3" a="1"/>
  <c r="F113" i="3" s="1"/>
  <c r="F79" i="3" a="1"/>
  <c r="F79" i="3" s="1"/>
  <c r="K129" i="3" a="1"/>
  <c r="K129" i="3" s="1"/>
  <c r="K127" i="3" a="1"/>
  <c r="K127" i="3" s="1"/>
  <c r="G99" i="3" a="1"/>
  <c r="G99" i="3" s="1"/>
  <c r="K125" i="3" a="1"/>
  <c r="K125" i="3" s="1"/>
  <c r="G119" i="3" a="1"/>
  <c r="G119" i="3" s="1"/>
  <c r="G115" i="3" a="1"/>
  <c r="G115" i="3" s="1"/>
  <c r="G107" i="3" a="1"/>
  <c r="G107" i="3" s="1"/>
  <c r="G103" i="3" a="1"/>
  <c r="G103" i="3" s="1"/>
  <c r="K118" i="3" a="1"/>
  <c r="K118" i="3" s="1"/>
  <c r="K100" i="3" a="1"/>
  <c r="K100" i="3" s="1"/>
  <c r="K120" i="3" a="1"/>
  <c r="K120" i="3" s="1"/>
  <c r="K114" i="3" a="1"/>
  <c r="K114" i="3" s="1"/>
  <c r="K106" i="3" a="1"/>
  <c r="K106" i="3" s="1"/>
  <c r="K90" i="3" a="1"/>
  <c r="K90" i="3" s="1"/>
  <c r="G113" i="3" a="1"/>
  <c r="G113" i="3" s="1"/>
  <c r="G79" i="3" a="1"/>
  <c r="G79" i="3" s="1"/>
  <c r="F110" i="3" a="1"/>
  <c r="F110" i="3" s="1"/>
  <c r="F122" i="3" a="1"/>
  <c r="F122" i="3" s="1"/>
  <c r="F116" i="3" a="1"/>
  <c r="F116" i="3" s="1"/>
  <c r="F112" i="3" a="1"/>
  <c r="F112" i="3" s="1"/>
  <c r="F104" i="3" a="1"/>
  <c r="F104" i="3" s="1"/>
  <c r="F76" i="3" a="1"/>
  <c r="F76" i="3" s="1"/>
  <c r="J126" i="3" a="1"/>
  <c r="J126" i="3" s="1"/>
  <c r="G110" i="3" a="1"/>
  <c r="G110" i="3" s="1"/>
  <c r="G122" i="3" a="1"/>
  <c r="G122" i="3" s="1"/>
  <c r="G116" i="3" a="1"/>
  <c r="G116" i="3" s="1"/>
  <c r="G112" i="3" a="1"/>
  <c r="G112" i="3" s="1"/>
  <c r="G104" i="3" a="1"/>
  <c r="G104" i="3" s="1"/>
  <c r="G76" i="3" a="1"/>
  <c r="G76" i="3" s="1"/>
  <c r="J93" i="3" a="1"/>
  <c r="J93" i="3" s="1"/>
  <c r="J101" i="3" a="1"/>
  <c r="J101" i="3" s="1"/>
  <c r="J85" i="3" a="1"/>
  <c r="J85" i="3" s="1"/>
  <c r="J121" i="3" a="1"/>
  <c r="J121" i="3" s="1"/>
  <c r="J117" i="3" a="1"/>
  <c r="J117" i="3" s="1"/>
  <c r="J109" i="3" a="1"/>
  <c r="J109" i="3" s="1"/>
  <c r="J105" i="3" a="1"/>
  <c r="J105" i="3" s="1"/>
  <c r="K126" i="3" a="1"/>
  <c r="K126" i="3" s="1"/>
  <c r="J97" i="3" a="1"/>
  <c r="J97" i="3" s="1"/>
  <c r="K93" i="3" a="1"/>
  <c r="K93" i="3" s="1"/>
  <c r="K101" i="3" a="1"/>
  <c r="K101" i="3" s="1"/>
  <c r="K85" i="3" a="1"/>
  <c r="K85" i="3" s="1"/>
  <c r="K121" i="3" a="1"/>
  <c r="K121" i="3" s="1"/>
  <c r="K117" i="3" a="1"/>
  <c r="K117" i="3" s="1"/>
  <c r="K109" i="3" a="1"/>
  <c r="K109" i="3" s="1"/>
  <c r="K105" i="3" a="1"/>
  <c r="K105" i="3" s="1"/>
  <c r="F126" i="3" a="1"/>
  <c r="F126" i="3" s="1"/>
  <c r="F93" i="3" a="1"/>
  <c r="F93" i="3" s="1"/>
  <c r="K108" i="3" a="1"/>
  <c r="K108" i="3" s="1"/>
  <c r="K102" i="3" a="1"/>
  <c r="K102" i="3" s="1"/>
  <c r="K98" i="3" a="1"/>
  <c r="K98" i="3" s="1"/>
  <c r="K96" i="3" a="1"/>
  <c r="K96" i="3" s="1"/>
  <c r="K94" i="3" a="1"/>
  <c r="K94" i="3" s="1"/>
  <c r="K92" i="3" a="1"/>
  <c r="K92" i="3" s="1"/>
  <c r="K88" i="3" a="1"/>
  <c r="K88" i="3" s="1"/>
  <c r="K86" i="3" a="1"/>
  <c r="K86" i="3" s="1"/>
  <c r="K84" i="3" a="1"/>
  <c r="K84" i="3" s="1"/>
  <c r="K82" i="3" a="1"/>
  <c r="K82" i="3" s="1"/>
  <c r="K80" i="3" a="1"/>
  <c r="K80" i="3" s="1"/>
  <c r="K78" i="3" a="1"/>
  <c r="K78" i="3" s="1"/>
  <c r="K72" i="3" a="1"/>
  <c r="K72" i="3" s="1"/>
  <c r="K70" i="3" a="1"/>
  <c r="K70" i="3" s="1"/>
  <c r="K123" i="3" a="1"/>
  <c r="K123" i="3" s="1"/>
  <c r="K128" i="3" a="1"/>
  <c r="K128" i="3" s="1"/>
  <c r="K111" i="3" a="1"/>
  <c r="K111" i="3" s="1"/>
  <c r="K95" i="3" a="1"/>
  <c r="K95" i="3" s="1"/>
  <c r="K91" i="3" a="1"/>
  <c r="K91" i="3" s="1"/>
  <c r="K89" i="3" a="1"/>
  <c r="K89" i="3" s="1"/>
  <c r="K87" i="3" a="1"/>
  <c r="K87" i="3" s="1"/>
  <c r="K83" i="3" a="1"/>
  <c r="K83" i="3" s="1"/>
  <c r="K81" i="3" a="1"/>
  <c r="K81" i="3" s="1"/>
  <c r="K77" i="3" a="1"/>
  <c r="K77" i="3" s="1"/>
  <c r="K75" i="3" a="1"/>
  <c r="K75" i="3" s="1"/>
  <c r="K73" i="3" a="1"/>
  <c r="K73" i="3" s="1"/>
  <c r="K71" i="3" a="1"/>
  <c r="K71" i="3" s="1"/>
  <c r="K124" i="3" a="1"/>
  <c r="K124" i="3" s="1"/>
  <c r="K74" i="3" a="1"/>
  <c r="K74" i="3" s="1"/>
  <c r="F101" i="3" a="1"/>
  <c r="F101" i="3" s="1"/>
  <c r="F85" i="3" a="1"/>
  <c r="F85" i="3" s="1"/>
  <c r="F121" i="3" a="1"/>
  <c r="F121" i="3" s="1"/>
  <c r="F117" i="3" a="1"/>
  <c r="F117" i="3" s="1"/>
  <c r="F109" i="3" a="1"/>
  <c r="F109" i="3" s="1"/>
  <c r="F105" i="3" a="1"/>
  <c r="F105" i="3" s="1"/>
  <c r="G126" i="3" a="1"/>
  <c r="G126" i="3" s="1"/>
  <c r="J110" i="3" a="1"/>
  <c r="J110" i="3" s="1"/>
  <c r="J122" i="3" a="1"/>
  <c r="J122" i="3" s="1"/>
  <c r="J116" i="3" a="1"/>
  <c r="J116" i="3" s="1"/>
  <c r="J112" i="3" a="1"/>
  <c r="J112" i="3" s="1"/>
  <c r="J104" i="3" a="1"/>
  <c r="J104" i="3" s="1"/>
  <c r="F97" i="3" a="1"/>
  <c r="F97" i="3" s="1"/>
  <c r="G128" i="3" a="1"/>
  <c r="G128" i="3" s="1"/>
  <c r="G111" i="3" a="1"/>
  <c r="G111" i="3" s="1"/>
  <c r="G95" i="3" a="1"/>
  <c r="G95" i="3" s="1"/>
  <c r="G91" i="3" a="1"/>
  <c r="G91" i="3" s="1"/>
  <c r="G89" i="3" a="1"/>
  <c r="G89" i="3" s="1"/>
  <c r="G87" i="3" a="1"/>
  <c r="G87" i="3" s="1"/>
  <c r="G83" i="3" a="1"/>
  <c r="G83" i="3" s="1"/>
  <c r="G81" i="3" a="1"/>
  <c r="G81" i="3" s="1"/>
  <c r="G77" i="3" a="1"/>
  <c r="G77" i="3" s="1"/>
  <c r="G75" i="3" a="1"/>
  <c r="G75" i="3" s="1"/>
  <c r="G73" i="3" a="1"/>
  <c r="G73" i="3" s="1"/>
  <c r="G71" i="3" a="1"/>
  <c r="G71" i="3" s="1"/>
  <c r="G124" i="3" a="1"/>
  <c r="G124" i="3" s="1"/>
  <c r="G108" i="3" a="1"/>
  <c r="G108" i="3" s="1"/>
  <c r="G102" i="3" a="1"/>
  <c r="G102" i="3" s="1"/>
  <c r="G98" i="3" a="1"/>
  <c r="G98" i="3" s="1"/>
  <c r="G96" i="3" a="1"/>
  <c r="G96" i="3" s="1"/>
  <c r="G94" i="3" a="1"/>
  <c r="G94" i="3" s="1"/>
  <c r="G92" i="3" a="1"/>
  <c r="G92" i="3" s="1"/>
  <c r="G88" i="3" a="1"/>
  <c r="G88" i="3" s="1"/>
  <c r="G86" i="3" a="1"/>
  <c r="G86" i="3" s="1"/>
  <c r="G84" i="3" a="1"/>
  <c r="G84" i="3" s="1"/>
  <c r="G82" i="3" a="1"/>
  <c r="G82" i="3" s="1"/>
  <c r="G80" i="3" a="1"/>
  <c r="G80" i="3" s="1"/>
  <c r="G78" i="3" a="1"/>
  <c r="G78" i="3" s="1"/>
  <c r="G72" i="3" a="1"/>
  <c r="G72" i="3" s="1"/>
  <c r="G70" i="3" a="1"/>
  <c r="G70" i="3" s="1"/>
  <c r="G123" i="3" a="1"/>
  <c r="G123" i="3" s="1"/>
  <c r="G74" i="3" a="1"/>
  <c r="G74" i="3" s="1"/>
  <c r="J124" i="3" a="1"/>
  <c r="J124" i="3" s="1"/>
  <c r="J108" i="3" a="1"/>
  <c r="J108" i="3" s="1"/>
  <c r="J102" i="3" a="1"/>
  <c r="J102" i="3" s="1"/>
  <c r="J98" i="3" a="1"/>
  <c r="J98" i="3" s="1"/>
  <c r="J96" i="3" a="1"/>
  <c r="J96" i="3" s="1"/>
  <c r="J94" i="3" a="1"/>
  <c r="J94" i="3" s="1"/>
  <c r="J92" i="3" a="1"/>
  <c r="J92" i="3" s="1"/>
  <c r="J88" i="3" a="1"/>
  <c r="J88" i="3" s="1"/>
  <c r="J86" i="3" a="1"/>
  <c r="J86" i="3" s="1"/>
  <c r="J84" i="3" a="1"/>
  <c r="J84" i="3" s="1"/>
  <c r="J82" i="3" a="1"/>
  <c r="J82" i="3" s="1"/>
  <c r="J80" i="3" a="1"/>
  <c r="J80" i="3" s="1"/>
  <c r="J78" i="3" a="1"/>
  <c r="J78" i="3" s="1"/>
  <c r="J72" i="3" a="1"/>
  <c r="J72" i="3" s="1"/>
  <c r="J70" i="3" a="1"/>
  <c r="J70" i="3" s="1"/>
  <c r="J123" i="3" a="1"/>
  <c r="J123" i="3" s="1"/>
  <c r="J128" i="3" a="1"/>
  <c r="J128" i="3" s="1"/>
  <c r="J111" i="3" a="1"/>
  <c r="J111" i="3" s="1"/>
  <c r="J95" i="3" a="1"/>
  <c r="J95" i="3" s="1"/>
  <c r="J91" i="3" a="1"/>
  <c r="J91" i="3" s="1"/>
  <c r="J89" i="3" a="1"/>
  <c r="J89" i="3" s="1"/>
  <c r="J87" i="3" a="1"/>
  <c r="J87" i="3" s="1"/>
  <c r="J83" i="3" a="1"/>
  <c r="J83" i="3" s="1"/>
  <c r="J81" i="3" a="1"/>
  <c r="J81" i="3" s="1"/>
  <c r="J77" i="3" a="1"/>
  <c r="J77" i="3" s="1"/>
  <c r="J75" i="3" a="1"/>
  <c r="J75" i="3" s="1"/>
  <c r="J73" i="3" a="1"/>
  <c r="J73" i="3" s="1"/>
  <c r="J71" i="3" a="1"/>
  <c r="J71" i="3" s="1"/>
  <c r="J74" i="3" a="1"/>
  <c r="J74" i="3" s="1"/>
  <c r="G101" i="3" a="1"/>
  <c r="G101" i="3" s="1"/>
  <c r="G85" i="3" a="1"/>
  <c r="G85" i="3" s="1"/>
  <c r="G121" i="3" a="1"/>
  <c r="G121" i="3" s="1"/>
  <c r="G117" i="3" a="1"/>
  <c r="G117" i="3" s="1"/>
  <c r="G109" i="3" a="1"/>
  <c r="G109" i="3" s="1"/>
  <c r="G105" i="3" a="1"/>
  <c r="G105" i="3" s="1"/>
  <c r="K110" i="3" a="1"/>
  <c r="K110" i="3" s="1"/>
  <c r="K122" i="3" a="1"/>
  <c r="K122" i="3" s="1"/>
  <c r="K116" i="3" a="1"/>
  <c r="K116" i="3" s="1"/>
  <c r="K112" i="3" a="1"/>
  <c r="K112" i="3" s="1"/>
  <c r="K104" i="3" a="1"/>
  <c r="K104" i="3" s="1"/>
  <c r="K76" i="3" a="1"/>
  <c r="K76" i="3" s="1"/>
  <c r="G97" i="3" a="1"/>
  <c r="G97" i="3" s="1"/>
  <c r="F129" i="3" a="1"/>
  <c r="F129" i="3" s="1"/>
  <c r="F127" i="3" a="1"/>
  <c r="F127" i="3" s="1"/>
  <c r="F125" i="3" a="1"/>
  <c r="F125" i="3" s="1"/>
  <c r="F118" i="3" a="1"/>
  <c r="F118" i="3" s="1"/>
  <c r="F100" i="3" a="1"/>
  <c r="F100" i="3" s="1"/>
  <c r="F120" i="3" a="1"/>
  <c r="F120" i="3" s="1"/>
  <c r="F114" i="3" a="1"/>
  <c r="F114" i="3" s="1"/>
  <c r="F106" i="3" a="1"/>
  <c r="F106" i="3" s="1"/>
  <c r="G129" i="3" a="1"/>
  <c r="G129" i="3" s="1"/>
  <c r="G127" i="3" a="1"/>
  <c r="G127" i="3" s="1"/>
  <c r="G125" i="3" a="1"/>
  <c r="G125" i="3" s="1"/>
  <c r="G118" i="3" a="1"/>
  <c r="G118" i="3" s="1"/>
  <c r="G100" i="3" a="1"/>
  <c r="G100" i="3" s="1"/>
  <c r="G120" i="3" a="1"/>
  <c r="G120" i="3" s="1"/>
  <c r="G114" i="3" a="1"/>
  <c r="G114" i="3" s="1"/>
  <c r="G106" i="3" a="1"/>
  <c r="G106" i="3" s="1"/>
  <c r="G90" i="3" a="1"/>
  <c r="G90" i="3" s="1"/>
  <c r="J99" i="3" a="1"/>
  <c r="J99" i="3" s="1"/>
  <c r="J119" i="3" a="1"/>
  <c r="J119" i="3" s="1"/>
  <c r="J115" i="3" a="1"/>
  <c r="J115" i="3" s="1"/>
  <c r="J107" i="3" a="1"/>
  <c r="J107" i="3" s="1"/>
  <c r="J103" i="3" a="1"/>
  <c r="J103" i="3" s="1"/>
  <c r="J113" i="3" a="1"/>
  <c r="J113" i="3" s="1"/>
  <c r="J79" i="3" a="1"/>
  <c r="J79" i="3" s="1"/>
  <c r="F123" i="3" a="1"/>
  <c r="F123" i="3" s="1"/>
  <c r="F128" i="3" a="1"/>
  <c r="F128" i="3" s="1"/>
  <c r="F111" i="3" a="1"/>
  <c r="F111" i="3" s="1"/>
  <c r="F95" i="3" a="1"/>
  <c r="F95" i="3" s="1"/>
  <c r="F91" i="3" a="1"/>
  <c r="F91" i="3" s="1"/>
  <c r="F89" i="3" a="1"/>
  <c r="F89" i="3" s="1"/>
  <c r="F87" i="3" a="1"/>
  <c r="F87" i="3" s="1"/>
  <c r="F83" i="3" a="1"/>
  <c r="F83" i="3" s="1"/>
  <c r="F81" i="3" a="1"/>
  <c r="F81" i="3" s="1"/>
  <c r="F77" i="3" a="1"/>
  <c r="F77" i="3" s="1"/>
  <c r="F75" i="3" a="1"/>
  <c r="F75" i="3" s="1"/>
  <c r="F73" i="3" a="1"/>
  <c r="F73" i="3" s="1"/>
  <c r="F71" i="3" a="1"/>
  <c r="F71" i="3" s="1"/>
  <c r="F124" i="3" a="1"/>
  <c r="F124" i="3" s="1"/>
  <c r="F108" i="3" a="1"/>
  <c r="F108" i="3" s="1"/>
  <c r="F102" i="3" a="1"/>
  <c r="F102" i="3" s="1"/>
  <c r="F98" i="3" a="1"/>
  <c r="F98" i="3" s="1"/>
  <c r="F96" i="3" a="1"/>
  <c r="F96" i="3" s="1"/>
  <c r="F94" i="3" a="1"/>
  <c r="F94" i="3" s="1"/>
  <c r="F92" i="3" a="1"/>
  <c r="F92" i="3" s="1"/>
  <c r="F88" i="3" a="1"/>
  <c r="F88" i="3" s="1"/>
  <c r="F86" i="3" a="1"/>
  <c r="F86" i="3" s="1"/>
  <c r="F84" i="3" a="1"/>
  <c r="F84" i="3" s="1"/>
  <c r="F82" i="3" a="1"/>
  <c r="F82" i="3" s="1"/>
  <c r="F80" i="3" a="1"/>
  <c r="F80" i="3" s="1"/>
  <c r="F78" i="3" a="1"/>
  <c r="F78" i="3" s="1"/>
  <c r="F72" i="3" a="1"/>
  <c r="F72" i="3" s="1"/>
  <c r="F70" i="3" a="1"/>
  <c r="F70" i="3" s="1"/>
  <c r="F74" i="3" a="1"/>
  <c r="F74" i="3" s="1"/>
  <c r="K99" i="3" a="1"/>
  <c r="K99" i="3" s="1"/>
  <c r="K119" i="3" a="1"/>
  <c r="K119" i="3" s="1"/>
  <c r="K115" i="3" a="1"/>
  <c r="K115" i="3" s="1"/>
  <c r="K107" i="3" a="1"/>
  <c r="K107" i="3" s="1"/>
  <c r="K103" i="3" a="1"/>
  <c r="K103" i="3" s="1"/>
  <c r="K113" i="3" a="1"/>
  <c r="K113" i="3" s="1"/>
  <c r="K79" i="3" a="1"/>
  <c r="K79" i="3" s="1"/>
  <c r="J129" i="3" a="1"/>
  <c r="J129" i="3" s="1"/>
  <c r="G190" i="3" a="1"/>
  <c r="G190" i="3" s="1"/>
  <c r="G180" i="3" a="1"/>
  <c r="G180" i="3" s="1"/>
  <c r="G162" i="3" a="1"/>
  <c r="G162" i="3" s="1"/>
  <c r="G154" i="3" a="1"/>
  <c r="G154" i="3" s="1"/>
  <c r="G148" i="3" a="1"/>
  <c r="G148" i="3" s="1"/>
  <c r="G144" i="3" a="1"/>
  <c r="G144" i="3" s="1"/>
  <c r="G140" i="3" a="1"/>
  <c r="G140" i="3" s="1"/>
  <c r="G191" i="3" a="1"/>
  <c r="G191" i="3" s="1"/>
  <c r="G159" i="3" a="1"/>
  <c r="G159" i="3" s="1"/>
  <c r="G175" i="3" a="1"/>
  <c r="G175" i="3" s="1"/>
  <c r="G156" i="3" a="1"/>
  <c r="G156" i="3" s="1"/>
  <c r="G161" i="3" a="1"/>
  <c r="G161" i="3" s="1"/>
  <c r="G145" i="3" a="1"/>
  <c r="G145" i="3" s="1"/>
  <c r="G194" i="3" a="1"/>
  <c r="G194" i="3" s="1"/>
  <c r="G158" i="3" a="1"/>
  <c r="G158" i="3" s="1"/>
  <c r="G150" i="3" a="1"/>
  <c r="G150" i="3" s="1"/>
  <c r="G146" i="3" a="1"/>
  <c r="G146" i="3" s="1"/>
  <c r="G142" i="3" a="1"/>
  <c r="G142" i="3" s="1"/>
  <c r="G138" i="3" a="1"/>
  <c r="G138" i="3" s="1"/>
  <c r="G147" i="3" a="1"/>
  <c r="G147" i="3" s="1"/>
  <c r="G178" i="3" a="1"/>
  <c r="G178" i="3" s="1"/>
  <c r="G193" i="3" a="1"/>
  <c r="G193" i="3" s="1"/>
  <c r="G165" i="3" a="1"/>
  <c r="G165" i="3" s="1"/>
  <c r="G155" i="3" a="1"/>
  <c r="G155" i="3" s="1"/>
  <c r="G151" i="3" a="1"/>
  <c r="G151" i="3" s="1"/>
  <c r="G139" i="3" a="1"/>
  <c r="G139" i="3" s="1"/>
  <c r="G195" i="3" a="1"/>
  <c r="G195" i="3" s="1"/>
  <c r="G169" i="3" a="1"/>
  <c r="G169" i="3" s="1"/>
  <c r="G153" i="3" a="1"/>
  <c r="G153" i="3" s="1"/>
  <c r="G141" i="3" a="1"/>
  <c r="G141" i="3" s="1"/>
  <c r="G137" i="3" a="1"/>
  <c r="G137" i="3" s="1"/>
  <c r="G185" i="3" a="1"/>
  <c r="G185" i="3" s="1"/>
  <c r="G163" i="3" a="1"/>
  <c r="G163" i="3" s="1"/>
  <c r="G149" i="3" a="1"/>
  <c r="G149" i="3" s="1"/>
  <c r="G189" i="3" a="1"/>
  <c r="G189" i="3" s="1"/>
  <c r="G167" i="3" a="1"/>
  <c r="G167" i="3" s="1"/>
  <c r="G143" i="3" a="1"/>
  <c r="G143" i="3" s="1"/>
  <c r="F188" i="3" a="1"/>
  <c r="F188" i="3" s="1"/>
  <c r="G152" i="3" a="1"/>
  <c r="G152" i="3" s="1"/>
  <c r="F184" i="3" a="1"/>
  <c r="F184" i="3" s="1"/>
  <c r="F174" i="3" a="1"/>
  <c r="F174" i="3" s="1"/>
  <c r="F170" i="3" a="1"/>
  <c r="F170" i="3" s="1"/>
  <c r="F166" i="3" a="1"/>
  <c r="F166" i="3" s="1"/>
  <c r="F160" i="3" a="1"/>
  <c r="F160" i="3" s="1"/>
  <c r="F177" i="3" a="1"/>
  <c r="F177" i="3" s="1"/>
  <c r="F187" i="3" a="1"/>
  <c r="F187" i="3" s="1"/>
  <c r="F181" i="3" a="1"/>
  <c r="F181" i="3" s="1"/>
  <c r="F171" i="3" a="1"/>
  <c r="F171" i="3" s="1"/>
  <c r="F157" i="3" a="1"/>
  <c r="F157" i="3" s="1"/>
  <c r="G160" i="3" a="1"/>
  <c r="G160" i="3" s="1"/>
  <c r="G157" i="3" a="1"/>
  <c r="G157" i="3" s="1"/>
  <c r="F194" i="3" a="1"/>
  <c r="F194" i="3" s="1"/>
  <c r="F190" i="3" a="1"/>
  <c r="F190" i="3" s="1"/>
  <c r="F180" i="3" a="1"/>
  <c r="F180" i="3" s="1"/>
  <c r="F178" i="3" a="1"/>
  <c r="F178" i="3" s="1"/>
  <c r="F162" i="3" a="1"/>
  <c r="F162" i="3" s="1"/>
  <c r="F158" i="3" a="1"/>
  <c r="F158" i="3" s="1"/>
  <c r="F156" i="3" a="1"/>
  <c r="F156" i="3" s="1"/>
  <c r="F154" i="3" a="1"/>
  <c r="F154" i="3" s="1"/>
  <c r="F150" i="3" a="1"/>
  <c r="F150" i="3" s="1"/>
  <c r="F148" i="3" a="1"/>
  <c r="F148" i="3" s="1"/>
  <c r="F146" i="3" a="1"/>
  <c r="F146" i="3" s="1"/>
  <c r="F144" i="3" a="1"/>
  <c r="F144" i="3" s="1"/>
  <c r="F142" i="3" a="1"/>
  <c r="F142" i="3" s="1"/>
  <c r="F140" i="3" a="1"/>
  <c r="F140" i="3" s="1"/>
  <c r="F138" i="3" a="1"/>
  <c r="F138" i="3" s="1"/>
  <c r="F195" i="3" a="1"/>
  <c r="F195" i="3" s="1"/>
  <c r="F193" i="3" a="1"/>
  <c r="F193" i="3" s="1"/>
  <c r="F191" i="3" a="1"/>
  <c r="F191" i="3" s="1"/>
  <c r="F185" i="3" a="1"/>
  <c r="F185" i="3" s="1"/>
  <c r="F175" i="3" a="1"/>
  <c r="F175" i="3" s="1"/>
  <c r="F169" i="3" a="1"/>
  <c r="F169" i="3" s="1"/>
  <c r="F165" i="3" a="1"/>
  <c r="F165" i="3" s="1"/>
  <c r="F163" i="3" a="1"/>
  <c r="F163" i="3" s="1"/>
  <c r="F161" i="3" a="1"/>
  <c r="F161" i="3" s="1"/>
  <c r="F159" i="3" a="1"/>
  <c r="F159" i="3" s="1"/>
  <c r="F155" i="3" a="1"/>
  <c r="F155" i="3" s="1"/>
  <c r="F153" i="3" a="1"/>
  <c r="F153" i="3" s="1"/>
  <c r="F151" i="3" a="1"/>
  <c r="F151" i="3" s="1"/>
  <c r="F149" i="3" a="1"/>
  <c r="F149" i="3" s="1"/>
  <c r="F147" i="3" a="1"/>
  <c r="F147" i="3" s="1"/>
  <c r="F145" i="3" a="1"/>
  <c r="F145" i="3" s="1"/>
  <c r="F139" i="3" a="1"/>
  <c r="F139" i="3" s="1"/>
  <c r="F137" i="3" a="1"/>
  <c r="F137" i="3" s="1"/>
  <c r="F141" i="3" a="1"/>
  <c r="F141" i="3" s="1"/>
  <c r="G188" i="3" a="1"/>
  <c r="G188" i="3" s="1"/>
  <c r="F176" i="3" a="1"/>
  <c r="F176" i="3" s="1"/>
  <c r="G184" i="3" a="1"/>
  <c r="G184" i="3" s="1"/>
  <c r="G174" i="3" a="1"/>
  <c r="G174" i="3" s="1"/>
  <c r="G170" i="3" a="1"/>
  <c r="G170" i="3" s="1"/>
  <c r="G166" i="3" a="1"/>
  <c r="G166" i="3" s="1"/>
  <c r="G171" i="3" a="1"/>
  <c r="G171" i="3" s="1"/>
  <c r="G176" i="3" a="1"/>
  <c r="G176" i="3" s="1"/>
  <c r="G177" i="3" a="1"/>
  <c r="G177" i="3" s="1"/>
  <c r="G187" i="3" a="1"/>
  <c r="G187" i="3" s="1"/>
  <c r="G181" i="3" a="1"/>
  <c r="G181" i="3" s="1"/>
  <c r="F196" i="3" a="1"/>
  <c r="F196" i="3" s="1"/>
  <c r="F186" i="3" a="1"/>
  <c r="F186" i="3" s="1"/>
  <c r="G192" i="3" a="1"/>
  <c r="G192" i="3" s="1"/>
  <c r="F182" i="3" a="1"/>
  <c r="F182" i="3" s="1"/>
  <c r="F172" i="3" a="1"/>
  <c r="F172" i="3" s="1"/>
  <c r="F168" i="3" a="1"/>
  <c r="F168" i="3" s="1"/>
  <c r="F164" i="3" a="1"/>
  <c r="F164" i="3" s="1"/>
  <c r="F179" i="3" a="1"/>
  <c r="F179" i="3" s="1"/>
  <c r="F189" i="3" a="1"/>
  <c r="F189" i="3" s="1"/>
  <c r="F183" i="3" a="1"/>
  <c r="F183" i="3" s="1"/>
  <c r="F173" i="3" a="1"/>
  <c r="F173" i="3" s="1"/>
  <c r="F167" i="3" a="1"/>
  <c r="F167" i="3" s="1"/>
  <c r="F143" i="3" a="1"/>
  <c r="F143" i="3" s="1"/>
  <c r="G186" i="3" a="1"/>
  <c r="G186" i="3" s="1"/>
  <c r="F192" i="3" a="1"/>
  <c r="F192" i="3" s="1"/>
  <c r="G182" i="3" a="1"/>
  <c r="G182" i="3" s="1"/>
  <c r="G172" i="3" a="1"/>
  <c r="G172" i="3" s="1"/>
  <c r="G168" i="3" a="1"/>
  <c r="G168" i="3" s="1"/>
  <c r="G164" i="3" a="1"/>
  <c r="G164" i="3" s="1"/>
  <c r="G173" i="3" a="1"/>
  <c r="G173" i="3" s="1"/>
  <c r="G196" i="3" a="1"/>
  <c r="G196" i="3" s="1"/>
  <c r="G179" i="3" a="1"/>
  <c r="G179" i="3" s="1"/>
  <c r="G183" i="3" a="1"/>
  <c r="G183" i="3" s="1"/>
  <c r="CE77" i="18" a="1"/>
  <c r="CE77" i="18" s="1"/>
  <c r="CE71" i="18" a="1"/>
  <c r="CE71" i="18" s="1"/>
  <c r="CE74" i="18" a="1"/>
  <c r="CE74" i="18" s="1"/>
  <c r="CE70" i="18" a="1"/>
  <c r="CE70" i="18" s="1"/>
  <c r="CE72" i="18" a="1"/>
  <c r="CE72" i="18" s="1"/>
  <c r="CE80" i="18" a="1"/>
  <c r="CE80" i="18" s="1"/>
  <c r="CE76" i="18" a="1"/>
  <c r="CE76" i="18" s="1"/>
  <c r="CE73" i="18" a="1"/>
  <c r="CE73" i="18" s="1"/>
  <c r="CE79" i="18" a="1"/>
  <c r="CE79" i="18" s="1"/>
  <c r="CE78" i="18" a="1"/>
  <c r="CE78" i="18" s="1"/>
  <c r="CE75" i="18" a="1"/>
  <c r="CE75" i="18" s="1"/>
  <c r="CD81" i="18"/>
  <c r="CE81" i="18" a="1"/>
  <c r="CE81" i="18" s="1"/>
  <c r="AB95" i="18" a="1"/>
  <c r="AB95" i="18" s="1"/>
  <c r="AB80" i="18" a="1"/>
  <c r="AB80" i="18" s="1"/>
  <c r="BU16" i="18"/>
  <c r="BT38" i="18"/>
  <c r="BX38" i="18" s="1"/>
  <c r="CB38" i="18" s="1"/>
  <c r="BT16" i="18"/>
  <c r="BU38" i="18"/>
  <c r="BQ38" i="18"/>
  <c r="AE9" i="3" a="1"/>
  <c r="AE9" i="3" s="1"/>
  <c r="AE32" i="3" a="1"/>
  <c r="AE32" i="3" s="1"/>
  <c r="AE27" i="3" a="1"/>
  <c r="AE27" i="3" s="1"/>
  <c r="AE19" i="3" a="1"/>
  <c r="AE19" i="3" s="1"/>
  <c r="AE18" i="3" a="1"/>
  <c r="AE18" i="3" s="1"/>
  <c r="AE55" i="3" a="1"/>
  <c r="AE55" i="3" s="1"/>
  <c r="AE22" i="3" a="1"/>
  <c r="AE22" i="3" s="1"/>
  <c r="AE61" i="3" a="1"/>
  <c r="AE61" i="3" s="1"/>
  <c r="AE49" i="3" a="1"/>
  <c r="AE49" i="3" s="1"/>
  <c r="AE58" i="3" a="1"/>
  <c r="AE58" i="3" s="1"/>
  <c r="AE24" i="3" a="1"/>
  <c r="AE24" i="3" s="1"/>
  <c r="AE16" i="3" a="1"/>
  <c r="AE16" i="3" s="1"/>
  <c r="AE33" i="3" a="1"/>
  <c r="AE33" i="3" s="1"/>
  <c r="AE62" i="3" a="1"/>
  <c r="AE62" i="3" s="1"/>
  <c r="AE51" i="3" a="1"/>
  <c r="AE51" i="3" s="1"/>
  <c r="AE30" i="3" a="1"/>
  <c r="AE30" i="3" s="1"/>
  <c r="AE31" i="3" a="1"/>
  <c r="AE31" i="3" s="1"/>
  <c r="AE4" i="3" a="1"/>
  <c r="AE4" i="3" s="1"/>
  <c r="AE17" i="3" a="1"/>
  <c r="AE17" i="3" s="1"/>
  <c r="AE20" i="3" a="1"/>
  <c r="AE20" i="3" s="1"/>
  <c r="AE57" i="3" a="1"/>
  <c r="AE57" i="3" s="1"/>
  <c r="AE42" i="3" a="1"/>
  <c r="AE42" i="3" s="1"/>
  <c r="AE10" i="3" a="1"/>
  <c r="AE10" i="3" s="1"/>
  <c r="AE6" i="3" a="1"/>
  <c r="AE6" i="3" s="1"/>
  <c r="AE63" i="3" a="1"/>
  <c r="AE63" i="3" s="1"/>
  <c r="AE40" i="3" a="1"/>
  <c r="AE40" i="3" s="1"/>
  <c r="AE46" i="3" a="1"/>
  <c r="AE46" i="3" s="1"/>
  <c r="AE13" i="3" a="1"/>
  <c r="AE13" i="3" s="1"/>
  <c r="AE14" i="3" a="1"/>
  <c r="AE14" i="3" s="1"/>
  <c r="AE26" i="3" a="1"/>
  <c r="AE26" i="3" s="1"/>
  <c r="AE39" i="3" a="1"/>
  <c r="AE39" i="3" s="1"/>
  <c r="AE53" i="3" a="1"/>
  <c r="AE53" i="3" s="1"/>
  <c r="AE21" i="3" a="1"/>
  <c r="AE21" i="3" s="1"/>
  <c r="AE28" i="3" a="1"/>
  <c r="AE28" i="3" s="1"/>
  <c r="AE48" i="3" a="1"/>
  <c r="AE48" i="3" s="1"/>
  <c r="AE8" i="3" a="1"/>
  <c r="AE8" i="3" s="1"/>
  <c r="AE34" i="3" a="1"/>
  <c r="AE34" i="3" s="1"/>
  <c r="AE41" i="3" a="1"/>
  <c r="AE41" i="3" s="1"/>
  <c r="AE59" i="3" a="1"/>
  <c r="AE59" i="3" s="1"/>
  <c r="AE56" i="3" a="1"/>
  <c r="AE56" i="3" s="1"/>
  <c r="AE5" i="3" a="1"/>
  <c r="AE5" i="3" s="1"/>
  <c r="AE15" i="3" a="1"/>
  <c r="AE15" i="3" s="1"/>
  <c r="AE43" i="3" a="1"/>
  <c r="AE43" i="3" s="1"/>
  <c r="AE37" i="3" a="1"/>
  <c r="AE37" i="3" s="1"/>
  <c r="AE12" i="3" a="1"/>
  <c r="AE12" i="3" s="1"/>
  <c r="AE45" i="3" a="1"/>
  <c r="AE45" i="3" s="1"/>
  <c r="AE25" i="3" a="1"/>
  <c r="AE25" i="3" s="1"/>
  <c r="AE52" i="3" a="1"/>
  <c r="AE52" i="3" s="1"/>
  <c r="AE23" i="3" a="1"/>
  <c r="AE23" i="3" s="1"/>
  <c r="AE47" i="3" a="1"/>
  <c r="AE47" i="3" s="1"/>
  <c r="AE29" i="3" a="1"/>
  <c r="AE29" i="3" s="1"/>
  <c r="AE36" i="3" a="1"/>
  <c r="AE36" i="3" s="1"/>
  <c r="AE11" i="3" a="1"/>
  <c r="AE11" i="3" s="1"/>
  <c r="AE35" i="3" a="1"/>
  <c r="AE35" i="3" s="1"/>
  <c r="AE54" i="3" a="1"/>
  <c r="AE54" i="3" s="1"/>
  <c r="AE7" i="3" a="1"/>
  <c r="AE7" i="3" s="1"/>
  <c r="AE60" i="3" a="1"/>
  <c r="AE60" i="3" s="1"/>
  <c r="AE50" i="3" a="1"/>
  <c r="AE50" i="3" s="1"/>
  <c r="AE38" i="3" a="1"/>
  <c r="AE38" i="3" s="1"/>
  <c r="AE44" i="3" a="1"/>
  <c r="AE44" i="3" s="1"/>
  <c r="AG7" i="3" a="1"/>
  <c r="AG7" i="3" s="1"/>
  <c r="AG40" i="3" a="1"/>
  <c r="AG40" i="3" s="1"/>
  <c r="AG9" i="3" a="1"/>
  <c r="AG9" i="3" s="1"/>
  <c r="AG27" i="3" a="1"/>
  <c r="AG27" i="3" s="1"/>
  <c r="AG42" i="3" a="1"/>
  <c r="AG42" i="3" s="1"/>
  <c r="AG13" i="3" a="1"/>
  <c r="AG13" i="3" s="1"/>
  <c r="AG10" i="3" a="1"/>
  <c r="AG10" i="3" s="1"/>
  <c r="AG38" i="3" a="1"/>
  <c r="AG38" i="3" s="1"/>
  <c r="AG44" i="3" a="1"/>
  <c r="AG44" i="3" s="1"/>
  <c r="AG14" i="3" a="1"/>
  <c r="AG14" i="3" s="1"/>
  <c r="AG26" i="3" a="1"/>
  <c r="AG26" i="3" s="1"/>
  <c r="AG39" i="3" a="1"/>
  <c r="AG39" i="3" s="1"/>
  <c r="AG45" i="3" a="1"/>
  <c r="AG45" i="3" s="1"/>
  <c r="AG51" i="3" a="1"/>
  <c r="AG51" i="3" s="1"/>
  <c r="AG57" i="3" a="1"/>
  <c r="AG57" i="3" s="1"/>
  <c r="AG63" i="3" a="1"/>
  <c r="AG63" i="3" s="1"/>
  <c r="AG6" i="3" a="1"/>
  <c r="AG6" i="3" s="1"/>
  <c r="AG19" i="3" a="1"/>
  <c r="AG19" i="3" s="1"/>
  <c r="AG46" i="3" a="1"/>
  <c r="AG46" i="3" s="1"/>
  <c r="AG11" i="3" a="1"/>
  <c r="AG11" i="3" s="1"/>
  <c r="AG22" i="3" a="1"/>
  <c r="AG22" i="3" s="1"/>
  <c r="AG37" i="3" a="1"/>
  <c r="AG37" i="3" s="1"/>
  <c r="AG12" i="3" a="1"/>
  <c r="AG12" i="3" s="1"/>
  <c r="AG41" i="3" a="1"/>
  <c r="AG41" i="3" s="1"/>
  <c r="AG47" i="3" a="1"/>
  <c r="AG47" i="3" s="1"/>
  <c r="AG53" i="3" a="1"/>
  <c r="AG53" i="3" s="1"/>
  <c r="AG59" i="3" a="1"/>
  <c r="AG59" i="3" s="1"/>
  <c r="AG31" i="3" a="1"/>
  <c r="AG31" i="3" s="1"/>
  <c r="AG54" i="3" a="1"/>
  <c r="AG54" i="3" s="1"/>
  <c r="AG25" i="3" a="1"/>
  <c r="AG25" i="3" s="1"/>
  <c r="AG23" i="3" a="1"/>
  <c r="AG23" i="3" s="1"/>
  <c r="AG17" i="3" a="1"/>
  <c r="AG17" i="3" s="1"/>
  <c r="AG36" i="3" a="1"/>
  <c r="AG36" i="3" s="1"/>
  <c r="AG21" i="3" a="1"/>
  <c r="AG21" i="3" s="1"/>
  <c r="AG30" i="3" a="1"/>
  <c r="AG30" i="3" s="1"/>
  <c r="AG58" i="3" a="1"/>
  <c r="AG58" i="3" s="1"/>
  <c r="AG15" i="3" a="1"/>
  <c r="AG15" i="3" s="1"/>
  <c r="AG24" i="3" a="1"/>
  <c r="AG24" i="3" s="1"/>
  <c r="AG20" i="3" a="1"/>
  <c r="AG20" i="3" s="1"/>
  <c r="AG16" i="3" a="1"/>
  <c r="AG16" i="3" s="1"/>
  <c r="AG35" i="3" a="1"/>
  <c r="AG35" i="3" s="1"/>
  <c r="AG60" i="3" a="1"/>
  <c r="AG60" i="3" s="1"/>
  <c r="AG8" i="3" a="1"/>
  <c r="AG8" i="3" s="1"/>
  <c r="AG32" i="3" a="1"/>
  <c r="AG32" i="3" s="1"/>
  <c r="AG33" i="3" a="1"/>
  <c r="AG33" i="3" s="1"/>
  <c r="AG18" i="3" a="1"/>
  <c r="AG18" i="3" s="1"/>
  <c r="AG62" i="3" a="1"/>
  <c r="AG62" i="3" s="1"/>
  <c r="AG55" i="3" a="1"/>
  <c r="AG55" i="3" s="1"/>
  <c r="AG28" i="3" a="1"/>
  <c r="AG28" i="3" s="1"/>
  <c r="AG4" i="3" a="1"/>
  <c r="AG4" i="3" s="1"/>
  <c r="AG43" i="3" a="1"/>
  <c r="AG43" i="3" s="1"/>
  <c r="AG48" i="3" a="1"/>
  <c r="AG48" i="3" s="1"/>
  <c r="AG56" i="3" a="1"/>
  <c r="AG56" i="3" s="1"/>
  <c r="AG61" i="3" a="1"/>
  <c r="AG61" i="3" s="1"/>
  <c r="AG5" i="3" a="1"/>
  <c r="AG5" i="3" s="1"/>
  <c r="AG50" i="3" a="1"/>
  <c r="AG50" i="3" s="1"/>
  <c r="AG49" i="3" a="1"/>
  <c r="AG49" i="3" s="1"/>
  <c r="AG29" i="3" a="1"/>
  <c r="AG29" i="3" s="1"/>
  <c r="AG52" i="3" a="1"/>
  <c r="AG52" i="3" s="1"/>
  <c r="AG34" i="3" a="1"/>
  <c r="AG34" i="3" s="1"/>
  <c r="AF29" i="3" a="1"/>
  <c r="AF29" i="3" s="1"/>
  <c r="AF5" i="3" a="1"/>
  <c r="AF5" i="3" s="1"/>
  <c r="AF26" i="3" a="1"/>
  <c r="AF26" i="3" s="1"/>
  <c r="AF19" i="3" a="1"/>
  <c r="AF19" i="3" s="1"/>
  <c r="AF18" i="3" a="1"/>
  <c r="AF18" i="3" s="1"/>
  <c r="AF17" i="3" a="1"/>
  <c r="AF17" i="3" s="1"/>
  <c r="AF20" i="3" a="1"/>
  <c r="AF20" i="3" s="1"/>
  <c r="AF34" i="3" a="1"/>
  <c r="AF34" i="3" s="1"/>
  <c r="AF33" i="3" a="1"/>
  <c r="AF33" i="3" s="1"/>
  <c r="AF58" i="3" a="1"/>
  <c r="AF58" i="3" s="1"/>
  <c r="AF52" i="3" a="1"/>
  <c r="AF52" i="3" s="1"/>
  <c r="AF7" i="3" a="1"/>
  <c r="AF7" i="3" s="1"/>
  <c r="AF25" i="3" a="1"/>
  <c r="AF25" i="3" s="1"/>
  <c r="AF54" i="3" a="1"/>
  <c r="AF54" i="3" s="1"/>
  <c r="AF15" i="3" a="1"/>
  <c r="AF15" i="3" s="1"/>
  <c r="AF40" i="3" a="1"/>
  <c r="AF40" i="3" s="1"/>
  <c r="AF14" i="3" a="1"/>
  <c r="AF14" i="3" s="1"/>
  <c r="AF49" i="3" a="1"/>
  <c r="AF49" i="3" s="1"/>
  <c r="AF38" i="3" a="1"/>
  <c r="AF38" i="3" s="1"/>
  <c r="AF53" i="3" a="1"/>
  <c r="AF53" i="3" s="1"/>
  <c r="AF8" i="3" a="1"/>
  <c r="AF8" i="3" s="1"/>
  <c r="AF57" i="3" a="1"/>
  <c r="AF57" i="3" s="1"/>
  <c r="AF60" i="3" a="1"/>
  <c r="AF60" i="3" s="1"/>
  <c r="AF31" i="3" a="1"/>
  <c r="AF31" i="3" s="1"/>
  <c r="AF51" i="3" a="1"/>
  <c r="AF51" i="3" s="1"/>
  <c r="AF44" i="3" a="1"/>
  <c r="AF44" i="3" s="1"/>
  <c r="AF32" i="3" a="1"/>
  <c r="AF32" i="3" s="1"/>
  <c r="AF10" i="3" a="1"/>
  <c r="AF10" i="3" s="1"/>
  <c r="AF6" i="3" a="1"/>
  <c r="AF6" i="3" s="1"/>
  <c r="AF55" i="3" a="1"/>
  <c r="AF55" i="3" s="1"/>
  <c r="AF9" i="3" a="1"/>
  <c r="AF9" i="3" s="1"/>
  <c r="AF48" i="3" a="1"/>
  <c r="AF48" i="3" s="1"/>
  <c r="AF42" i="3" a="1"/>
  <c r="AF42" i="3" s="1"/>
  <c r="AF27" i="3" a="1"/>
  <c r="AF27" i="3" s="1"/>
  <c r="AF22" i="3" a="1"/>
  <c r="AF22" i="3" s="1"/>
  <c r="AF4" i="3" a="1"/>
  <c r="AF4" i="3" s="1"/>
  <c r="AF11" i="3" a="1"/>
  <c r="AF11" i="3" s="1"/>
  <c r="AF39" i="3" a="1"/>
  <c r="AF39" i="3" s="1"/>
  <c r="AF63" i="3" a="1"/>
  <c r="AF63" i="3" s="1"/>
  <c r="AF23" i="3" a="1"/>
  <c r="AF23" i="3" s="1"/>
  <c r="AF12" i="3" a="1"/>
  <c r="AF12" i="3" s="1"/>
  <c r="AF50" i="3" a="1"/>
  <c r="AF50" i="3" s="1"/>
  <c r="AF56" i="3" a="1"/>
  <c r="AF56" i="3" s="1"/>
  <c r="AF13" i="3" a="1"/>
  <c r="AF13" i="3" s="1"/>
  <c r="AF37" i="3" a="1"/>
  <c r="AF37" i="3" s="1"/>
  <c r="AF41" i="3" a="1"/>
  <c r="AF41" i="3" s="1"/>
  <c r="AF62" i="3" a="1"/>
  <c r="AF62" i="3" s="1"/>
  <c r="AF43" i="3" a="1"/>
  <c r="AF43" i="3" s="1"/>
  <c r="AF36" i="3" a="1"/>
  <c r="AF36" i="3" s="1"/>
  <c r="AF45" i="3" a="1"/>
  <c r="AF45" i="3" s="1"/>
  <c r="AF24" i="3" a="1"/>
  <c r="AF24" i="3" s="1"/>
  <c r="AF30" i="3" a="1"/>
  <c r="AF30" i="3" s="1"/>
  <c r="AF16" i="3" a="1"/>
  <c r="AF16" i="3" s="1"/>
  <c r="AF47" i="3" a="1"/>
  <c r="AF47" i="3" s="1"/>
  <c r="AF59" i="3" a="1"/>
  <c r="AF59" i="3" s="1"/>
  <c r="AF28" i="3" a="1"/>
  <c r="AF28" i="3" s="1"/>
  <c r="AF61" i="3" a="1"/>
  <c r="AF61" i="3" s="1"/>
  <c r="AF35" i="3" a="1"/>
  <c r="AF35" i="3" s="1"/>
  <c r="AF21" i="3" a="1"/>
  <c r="AF21" i="3" s="1"/>
  <c r="AF46" i="3" a="1"/>
  <c r="AF46" i="3" s="1"/>
  <c r="BK38" i="15"/>
  <c r="AI17" i="15" a="1"/>
  <c r="AI17" i="15" s="1"/>
  <c r="AI41" i="15" a="1"/>
  <c r="AI41" i="15" s="1"/>
  <c r="AI47" i="15" a="1"/>
  <c r="AI47" i="15" s="1"/>
  <c r="AI16" i="15" a="1"/>
  <c r="AI16" i="15" s="1"/>
  <c r="AI40" i="15" a="1"/>
  <c r="AI40" i="15" s="1"/>
  <c r="AI44" i="15" a="1"/>
  <c r="AI44" i="15" s="1"/>
  <c r="AI51" i="15" a="1"/>
  <c r="AI51" i="15" s="1"/>
  <c r="AI46" i="15" a="1"/>
  <c r="AI46" i="15" s="1"/>
  <c r="AI25" i="15" a="1"/>
  <c r="AI25" i="15" s="1"/>
  <c r="AI49" i="15" a="1"/>
  <c r="AI49" i="15" s="1"/>
  <c r="AI48" i="15" a="1"/>
  <c r="AI48" i="15" s="1"/>
  <c r="AI30" i="15" a="1"/>
  <c r="AI30" i="15" s="1"/>
  <c r="AI19" i="15" a="1"/>
  <c r="AI19" i="15" s="1"/>
  <c r="AI43" i="15" a="1"/>
  <c r="AI43" i="15" s="1"/>
  <c r="AI18" i="15" a="1"/>
  <c r="AI18" i="15" s="1"/>
  <c r="AI42" i="15" a="1"/>
  <c r="AI42" i="15" s="1"/>
  <c r="AI45" i="15" a="1"/>
  <c r="AI45" i="15" s="1"/>
  <c r="AI20" i="15" a="1"/>
  <c r="AI20" i="15" s="1"/>
  <c r="AI22" i="15" a="1"/>
  <c r="AI22" i="15" s="1"/>
  <c r="AI27" i="15" a="1"/>
  <c r="AI27" i="15" s="1"/>
  <c r="AI52" i="15" a="1"/>
  <c r="AI52" i="15" s="1"/>
  <c r="AI54" i="15" a="1"/>
  <c r="AI54" i="15" s="1"/>
  <c r="AI26" i="15" a="1"/>
  <c r="AI26" i="15" s="1"/>
  <c r="AI4" i="15" a="1"/>
  <c r="AI4" i="15" s="1"/>
  <c r="AI8" i="15" a="1"/>
  <c r="AI8" i="15" s="1"/>
  <c r="AI55" i="15" a="1"/>
  <c r="AI55" i="15" s="1"/>
  <c r="AI5" i="15" a="1"/>
  <c r="AI5" i="15" s="1"/>
  <c r="AI29" i="15" a="1"/>
  <c r="AI29" i="15" s="1"/>
  <c r="AI53" i="15" a="1"/>
  <c r="AI53" i="15" s="1"/>
  <c r="AI28" i="15" a="1"/>
  <c r="AI28" i="15" s="1"/>
  <c r="AI7" i="15" a="1"/>
  <c r="AI7" i="15" s="1"/>
  <c r="AI31" i="15" a="1"/>
  <c r="AI31" i="15" s="1"/>
  <c r="AI6" i="15" a="1"/>
  <c r="AI6" i="15" s="1"/>
  <c r="AI34" i="15" a="1"/>
  <c r="AI34" i="15" s="1"/>
  <c r="AI9" i="15" a="1"/>
  <c r="AI9" i="15" s="1"/>
  <c r="AI33" i="15" a="1"/>
  <c r="AI33" i="15" s="1"/>
  <c r="AI57" i="15" a="1"/>
  <c r="AI57" i="15" s="1"/>
  <c r="AI32" i="15" a="1"/>
  <c r="AI32" i="15" s="1"/>
  <c r="AI11" i="15" a="1"/>
  <c r="AI11" i="15" s="1"/>
  <c r="AI35" i="15" a="1"/>
  <c r="AI35" i="15" s="1"/>
  <c r="AI21" i="15" a="1"/>
  <c r="AI21" i="15" s="1"/>
  <c r="AI10" i="15" a="1"/>
  <c r="AI10" i="15" s="1"/>
  <c r="AI13" i="15" a="1"/>
  <c r="AI13" i="15" s="1"/>
  <c r="AI37" i="15" a="1"/>
  <c r="AI37" i="15" s="1"/>
  <c r="AI61" i="15" a="1"/>
  <c r="AI61" i="15" s="1"/>
  <c r="AI59" i="15" a="1"/>
  <c r="AI59" i="15" s="1"/>
  <c r="AI12" i="15" a="1"/>
  <c r="AI12" i="15" s="1"/>
  <c r="AI36" i="15" a="1"/>
  <c r="AI36" i="15" s="1"/>
  <c r="AI60" i="15" a="1"/>
  <c r="AI60" i="15" s="1"/>
  <c r="AI15" i="15" a="1"/>
  <c r="AI15" i="15" s="1"/>
  <c r="AI39" i="15" a="1"/>
  <c r="AI39" i="15" s="1"/>
  <c r="AI63" i="15" a="1"/>
  <c r="AI63" i="15" s="1"/>
  <c r="AI23" i="15" a="1"/>
  <c r="AI23" i="15" s="1"/>
  <c r="AI14" i="15" a="1"/>
  <c r="AI14" i="15" s="1"/>
  <c r="AI38" i="15" a="1"/>
  <c r="AI38" i="15" s="1"/>
  <c r="AI62" i="15" a="1"/>
  <c r="AI62" i="15" s="1"/>
  <c r="AI24" i="15" a="1"/>
  <c r="AI24" i="15" s="1"/>
  <c r="AI50" i="15" a="1"/>
  <c r="AI50" i="15" s="1"/>
  <c r="AI56" i="15" a="1"/>
  <c r="AI56" i="15" s="1"/>
  <c r="AI58" i="15" a="1"/>
  <c r="AI58" i="15" s="1"/>
  <c r="AF61" i="15" a="1"/>
  <c r="AF61" i="15" s="1"/>
  <c r="AF59" i="15" a="1"/>
  <c r="AF59" i="15" s="1"/>
  <c r="AF57" i="15" a="1"/>
  <c r="AF57" i="15" s="1"/>
  <c r="AF55" i="15" a="1"/>
  <c r="AF55" i="15" s="1"/>
  <c r="AF53" i="15" a="1"/>
  <c r="AF53" i="15" s="1"/>
  <c r="AF51" i="15" a="1"/>
  <c r="AF51" i="15" s="1"/>
  <c r="AF49" i="15" a="1"/>
  <c r="AF49" i="15" s="1"/>
  <c r="AF47" i="15" a="1"/>
  <c r="AF47" i="15" s="1"/>
  <c r="AF45" i="15" a="1"/>
  <c r="AF45" i="15" s="1"/>
  <c r="AF43" i="15" a="1"/>
  <c r="AF43" i="15" s="1"/>
  <c r="AF41" i="15" a="1"/>
  <c r="AF41" i="15" s="1"/>
  <c r="AF39" i="15" a="1"/>
  <c r="AF39" i="15" s="1"/>
  <c r="AF37" i="15" a="1"/>
  <c r="AF37" i="15" s="1"/>
  <c r="AF35" i="15" a="1"/>
  <c r="AF35" i="15" s="1"/>
  <c r="AF33" i="15" a="1"/>
  <c r="AF33" i="15" s="1"/>
  <c r="AF31" i="15" a="1"/>
  <c r="AF31" i="15" s="1"/>
  <c r="AF29" i="15" a="1"/>
  <c r="AF29" i="15" s="1"/>
  <c r="AF27" i="15" a="1"/>
  <c r="AF27" i="15" s="1"/>
  <c r="AF25" i="15" a="1"/>
  <c r="AF25" i="15" s="1"/>
  <c r="AF23" i="15" a="1"/>
  <c r="AF23" i="15" s="1"/>
  <c r="AF21" i="15" a="1"/>
  <c r="AF21" i="15" s="1"/>
  <c r="AF19" i="15" a="1"/>
  <c r="AF19" i="15" s="1"/>
  <c r="AF17" i="15" a="1"/>
  <c r="AF17" i="15" s="1"/>
  <c r="AF15" i="15" a="1"/>
  <c r="AF15" i="15" s="1"/>
  <c r="AF13" i="15" a="1"/>
  <c r="AF13" i="15" s="1"/>
  <c r="AF11" i="15" a="1"/>
  <c r="AF11" i="15" s="1"/>
  <c r="AF9" i="15" a="1"/>
  <c r="AF9" i="15" s="1"/>
  <c r="AF7" i="15" a="1"/>
  <c r="AF7" i="15" s="1"/>
  <c r="AF5" i="15" a="1"/>
  <c r="AF5" i="15" s="1"/>
  <c r="AF4" i="15" a="1"/>
  <c r="AF4" i="15" s="1"/>
  <c r="AF24" i="15" a="1"/>
  <c r="AF24" i="15" s="1"/>
  <c r="AF62" i="15" a="1"/>
  <c r="AF62" i="15" s="1"/>
  <c r="AF63" i="15" a="1"/>
  <c r="AF63" i="15" s="1"/>
  <c r="AF12" i="15" a="1"/>
  <c r="AF12" i="15" s="1"/>
  <c r="AF14" i="15" a="1"/>
  <c r="AF14" i="15" s="1"/>
  <c r="AF16" i="15" a="1"/>
  <c r="AF16" i="15" s="1"/>
  <c r="AF6" i="15" a="1"/>
  <c r="AF6" i="15" s="1"/>
  <c r="AF26" i="15" a="1"/>
  <c r="AF26" i="15" s="1"/>
  <c r="AF48" i="15" a="1"/>
  <c r="AF48" i="15" s="1"/>
  <c r="AF8" i="15" a="1"/>
  <c r="AF8" i="15" s="1"/>
  <c r="AF28" i="15" a="1"/>
  <c r="AF28" i="15" s="1"/>
  <c r="AF50" i="15" a="1"/>
  <c r="AF50" i="15" s="1"/>
  <c r="AF10" i="15" a="1"/>
  <c r="AF10" i="15" s="1"/>
  <c r="AF30" i="15" a="1"/>
  <c r="AF30" i="15" s="1"/>
  <c r="AF34" i="15" a="1"/>
  <c r="AF34" i="15" s="1"/>
  <c r="AF32" i="15" a="1"/>
  <c r="AF32" i="15" s="1"/>
  <c r="AF36" i="15" a="1"/>
  <c r="AF36" i="15" s="1"/>
  <c r="AF18" i="15" a="1"/>
  <c r="AF18" i="15" s="1"/>
  <c r="AF38" i="15" a="1"/>
  <c r="AF38" i="15" s="1"/>
  <c r="AF56" i="15" a="1"/>
  <c r="AF56" i="15" s="1"/>
  <c r="AF20" i="15" a="1"/>
  <c r="AF20" i="15" s="1"/>
  <c r="AF40" i="15" a="1"/>
  <c r="AF40" i="15" s="1"/>
  <c r="AF42" i="15" a="1"/>
  <c r="AF42" i="15" s="1"/>
  <c r="AF58" i="15" a="1"/>
  <c r="AF58" i="15" s="1"/>
  <c r="AF22" i="15" a="1"/>
  <c r="AF22" i="15" s="1"/>
  <c r="AF44" i="15" a="1"/>
  <c r="AF44" i="15" s="1"/>
  <c r="AF46" i="15" a="1"/>
  <c r="AF46" i="15" s="1"/>
  <c r="AF60" i="15" a="1"/>
  <c r="AF60" i="15" s="1"/>
  <c r="AF52" i="15" a="1"/>
  <c r="AF52" i="15" s="1"/>
  <c r="AF54" i="15" a="1"/>
  <c r="AF54" i="15" s="1"/>
  <c r="AJ4" i="15" a="1"/>
  <c r="AJ4" i="15" s="1"/>
  <c r="AJ28" i="15" a="1"/>
  <c r="AJ28" i="15" s="1"/>
  <c r="AJ52" i="15" a="1"/>
  <c r="AJ52" i="15" s="1"/>
  <c r="AJ47" i="15" a="1"/>
  <c r="AJ47" i="15" s="1"/>
  <c r="AJ31" i="15" a="1"/>
  <c r="AJ31" i="15" s="1"/>
  <c r="AJ63" i="15" a="1"/>
  <c r="AJ63" i="15" s="1"/>
  <c r="AJ34" i="15" a="1"/>
  <c r="AJ34" i="15" s="1"/>
  <c r="AJ12" i="15" a="1"/>
  <c r="AJ12" i="15" s="1"/>
  <c r="AJ6" i="15" a="1"/>
  <c r="AJ6" i="15" s="1"/>
  <c r="AJ30" i="15" a="1"/>
  <c r="AJ30" i="15" s="1"/>
  <c r="AJ54" i="15" a="1"/>
  <c r="AJ54" i="15" s="1"/>
  <c r="AJ51" i="15" a="1"/>
  <c r="AJ51" i="15" s="1"/>
  <c r="AJ39" i="15" a="1"/>
  <c r="AJ39" i="15" s="1"/>
  <c r="AJ8" i="15" a="1"/>
  <c r="AJ8" i="15" s="1"/>
  <c r="AJ32" i="15" a="1"/>
  <c r="AJ32" i="15" s="1"/>
  <c r="AJ56" i="15" a="1"/>
  <c r="AJ56" i="15" s="1"/>
  <c r="AJ53" i="15" a="1"/>
  <c r="AJ53" i="15" s="1"/>
  <c r="AJ43" i="15" a="1"/>
  <c r="AJ43" i="15" s="1"/>
  <c r="AJ10" i="15" a="1"/>
  <c r="AJ10" i="15" s="1"/>
  <c r="AJ58" i="15" a="1"/>
  <c r="AJ58" i="15" s="1"/>
  <c r="AJ55" i="15" a="1"/>
  <c r="AJ55" i="15" s="1"/>
  <c r="AJ49" i="15" a="1"/>
  <c r="AJ49" i="15" s="1"/>
  <c r="AJ36" i="15" a="1"/>
  <c r="AJ36" i="15" s="1"/>
  <c r="AJ9" i="15" a="1"/>
  <c r="AJ9" i="15" s="1"/>
  <c r="AJ5" i="15" a="1"/>
  <c r="AJ5" i="15" s="1"/>
  <c r="AJ37" i="15" a="1"/>
  <c r="AJ37" i="15" s="1"/>
  <c r="AJ13" i="15" a="1"/>
  <c r="AJ13" i="15" s="1"/>
  <c r="AJ14" i="15" a="1"/>
  <c r="AJ14" i="15" s="1"/>
  <c r="AJ38" i="15" a="1"/>
  <c r="AJ38" i="15" s="1"/>
  <c r="AJ16" i="15" a="1"/>
  <c r="AJ16" i="15" s="1"/>
  <c r="AJ40" i="15" a="1"/>
  <c r="AJ40" i="15" s="1"/>
  <c r="AJ15" i="15" a="1"/>
  <c r="AJ15" i="15" s="1"/>
  <c r="AJ18" i="15" a="1"/>
  <c r="AJ18" i="15" s="1"/>
  <c r="AJ42" i="15" a="1"/>
  <c r="AJ42" i="15" s="1"/>
  <c r="AJ21" i="15" a="1"/>
  <c r="AJ21" i="15" s="1"/>
  <c r="AJ7" i="15" a="1"/>
  <c r="AJ7" i="15" s="1"/>
  <c r="AJ25" i="15" a="1"/>
  <c r="AJ25" i="15" s="1"/>
  <c r="AJ20" i="15" a="1"/>
  <c r="AJ20" i="15" s="1"/>
  <c r="AJ44" i="15" a="1"/>
  <c r="AJ44" i="15" s="1"/>
  <c r="AJ29" i="15" a="1"/>
  <c r="AJ29" i="15" s="1"/>
  <c r="AJ11" i="15" a="1"/>
  <c r="AJ11" i="15" s="1"/>
  <c r="AJ33" i="15" a="1"/>
  <c r="AJ33" i="15" s="1"/>
  <c r="AJ22" i="15" a="1"/>
  <c r="AJ22" i="15" s="1"/>
  <c r="AJ46" i="15" a="1"/>
  <c r="AJ46" i="15" s="1"/>
  <c r="AJ35" i="15" a="1"/>
  <c r="AJ35" i="15" s="1"/>
  <c r="AJ17" i="15" a="1"/>
  <c r="AJ17" i="15" s="1"/>
  <c r="AJ59" i="15" a="1"/>
  <c r="AJ59" i="15" s="1"/>
  <c r="AJ24" i="15" a="1"/>
  <c r="AJ24" i="15" s="1"/>
  <c r="AJ48" i="15" a="1"/>
  <c r="AJ48" i="15" s="1"/>
  <c r="AJ41" i="15" a="1"/>
  <c r="AJ41" i="15" s="1"/>
  <c r="AJ23" i="15" a="1"/>
  <c r="AJ23" i="15" s="1"/>
  <c r="AJ61" i="15" a="1"/>
  <c r="AJ61" i="15" s="1"/>
  <c r="AJ26" i="15" a="1"/>
  <c r="AJ26" i="15" s="1"/>
  <c r="AJ50" i="15" a="1"/>
  <c r="AJ50" i="15" s="1"/>
  <c r="AJ45" i="15" a="1"/>
  <c r="AJ45" i="15" s="1"/>
  <c r="AJ27" i="15" a="1"/>
  <c r="AJ27" i="15" s="1"/>
  <c r="AJ60" i="15" a="1"/>
  <c r="AJ60" i="15" s="1"/>
  <c r="AJ57" i="15" a="1"/>
  <c r="AJ57" i="15" s="1"/>
  <c r="AJ62" i="15" a="1"/>
  <c r="AJ62" i="15" s="1"/>
  <c r="AJ19" i="15" a="1"/>
  <c r="AJ19" i="15" s="1"/>
  <c r="BM38" i="15"/>
  <c r="BN38" i="15"/>
  <c r="BO38" i="15"/>
  <c r="AJ61" i="18" a="1"/>
  <c r="AJ61" i="18" s="1"/>
  <c r="AJ55" i="18" a="1"/>
  <c r="AJ55" i="18" s="1"/>
  <c r="AJ49" i="18" a="1"/>
  <c r="AJ49" i="18" s="1"/>
  <c r="AJ43" i="18" a="1"/>
  <c r="AJ43" i="18" s="1"/>
  <c r="AJ13" i="18" a="1"/>
  <c r="AJ13" i="18" s="1"/>
  <c r="AJ9" i="18" a="1"/>
  <c r="AJ9" i="18" s="1"/>
  <c r="AJ33" i="18" a="1"/>
  <c r="AJ33" i="18" s="1"/>
  <c r="AJ21" i="18" a="1"/>
  <c r="AJ21" i="18" s="1"/>
  <c r="AJ5" i="18" a="1"/>
  <c r="AJ5" i="18" s="1"/>
  <c r="AJ57" i="18" a="1"/>
  <c r="AJ57" i="18" s="1"/>
  <c r="AJ46" i="18" a="1"/>
  <c r="AJ46" i="18" s="1"/>
  <c r="AJ38" i="18" a="1"/>
  <c r="AJ38" i="18" s="1"/>
  <c r="AJ12" i="18" a="1"/>
  <c r="AJ12" i="18" s="1"/>
  <c r="AJ36" i="18" a="1"/>
  <c r="AJ36" i="18" s="1"/>
  <c r="AJ44" i="18" a="1"/>
  <c r="AJ44" i="18" s="1"/>
  <c r="AJ23" i="18" a="1"/>
  <c r="AJ23" i="18" s="1"/>
  <c r="AJ19" i="18" a="1"/>
  <c r="AJ19" i="18" s="1"/>
  <c r="AJ25" i="18" a="1"/>
  <c r="AJ25" i="18" s="1"/>
  <c r="AJ22" i="18" a="1"/>
  <c r="AJ22" i="18" s="1"/>
  <c r="AJ24" i="18" a="1"/>
  <c r="AJ24" i="18" s="1"/>
  <c r="AJ7" i="18" a="1"/>
  <c r="AJ7" i="18" s="1"/>
  <c r="AJ59" i="18" a="1"/>
  <c r="AJ59" i="18" s="1"/>
  <c r="AJ63" i="18" a="1"/>
  <c r="AJ63" i="18" s="1"/>
  <c r="AJ20" i="18" a="1"/>
  <c r="AJ20" i="18" s="1"/>
  <c r="AJ18" i="18" a="1"/>
  <c r="AJ18" i="18" s="1"/>
  <c r="AJ52" i="18" a="1"/>
  <c r="AJ52" i="18" s="1"/>
  <c r="AJ16" i="18" a="1"/>
  <c r="AJ16" i="18" s="1"/>
  <c r="AJ14" i="18" a="1"/>
  <c r="AJ14" i="18" s="1"/>
  <c r="AJ15" i="18" a="1"/>
  <c r="AJ15" i="18" s="1"/>
  <c r="AJ11" i="18" a="1"/>
  <c r="AJ11" i="18" s="1"/>
  <c r="AJ50" i="18" a="1"/>
  <c r="AJ50" i="18" s="1"/>
  <c r="AJ17" i="18" a="1"/>
  <c r="AJ17" i="18" s="1"/>
  <c r="AJ10" i="18" a="1"/>
  <c r="AJ10" i="18" s="1"/>
  <c r="AJ58" i="18" a="1"/>
  <c r="AJ58" i="18" s="1"/>
  <c r="AJ56" i="18" a="1"/>
  <c r="AJ56" i="18" s="1"/>
  <c r="AJ42" i="18" a="1"/>
  <c r="AJ42" i="18" s="1"/>
  <c r="AJ27" i="18" a="1"/>
  <c r="AJ27" i="18" s="1"/>
  <c r="AJ41" i="18" a="1"/>
  <c r="AJ41" i="18" s="1"/>
  <c r="AJ48" i="18" a="1"/>
  <c r="AJ48" i="18" s="1"/>
  <c r="AJ32" i="18" a="1"/>
  <c r="AJ32" i="18" s="1"/>
  <c r="AJ28" i="18" a="1"/>
  <c r="AJ28" i="18" s="1"/>
  <c r="AJ26" i="18" a="1"/>
  <c r="AJ26" i="18" s="1"/>
  <c r="AJ29" i="18" a="1"/>
  <c r="AJ29" i="18" s="1"/>
  <c r="AJ45" i="18" a="1"/>
  <c r="AJ45" i="18" s="1"/>
  <c r="AJ54" i="18" a="1"/>
  <c r="AJ54" i="18" s="1"/>
  <c r="AJ34" i="18" a="1"/>
  <c r="AJ34" i="18" s="1"/>
  <c r="AJ35" i="18" a="1"/>
  <c r="AJ35" i="18" s="1"/>
  <c r="AJ62" i="18" a="1"/>
  <c r="AJ62" i="18" s="1"/>
  <c r="AJ39" i="18" a="1"/>
  <c r="AJ39" i="18" s="1"/>
  <c r="AJ31" i="18" a="1"/>
  <c r="AJ31" i="18" s="1"/>
  <c r="AJ47" i="18" a="1"/>
  <c r="AJ47" i="18" s="1"/>
  <c r="AJ60" i="18" a="1"/>
  <c r="AJ60" i="18" s="1"/>
  <c r="AJ8" i="18" a="1"/>
  <c r="AJ8" i="18" s="1"/>
  <c r="AJ37" i="18" a="1"/>
  <c r="AJ37" i="18" s="1"/>
  <c r="AJ51" i="18" a="1"/>
  <c r="AJ51" i="18" s="1"/>
  <c r="AJ6" i="18" a="1"/>
  <c r="AJ6" i="18" s="1"/>
  <c r="AJ40" i="18" a="1"/>
  <c r="AJ40" i="18" s="1"/>
  <c r="AJ4" i="18" a="1"/>
  <c r="AJ4" i="18" s="1"/>
  <c r="AJ53" i="18" a="1"/>
  <c r="AJ53" i="18" s="1"/>
  <c r="AJ30" i="18" a="1"/>
  <c r="AJ30" i="18" s="1"/>
  <c r="BM38" i="18"/>
  <c r="AH13" i="18" a="1"/>
  <c r="AH13" i="18" s="1"/>
  <c r="AH32" i="18" a="1"/>
  <c r="AH32" i="18" s="1"/>
  <c r="AH20" i="18" a="1"/>
  <c r="AH20" i="18" s="1"/>
  <c r="AH7" i="18" a="1"/>
  <c r="AH7" i="18" s="1"/>
  <c r="AH31" i="18" a="1"/>
  <c r="AH31" i="18" s="1"/>
  <c r="AH19" i="18" a="1"/>
  <c r="AH19" i="18" s="1"/>
  <c r="AH8" i="18" a="1"/>
  <c r="AH8" i="18" s="1"/>
  <c r="AH4" i="18" a="1"/>
  <c r="AH4" i="18" s="1"/>
  <c r="AH40" i="18" a="1"/>
  <c r="AH40" i="18" s="1"/>
  <c r="AH41" i="18" a="1"/>
  <c r="AH41" i="18" s="1"/>
  <c r="AH11" i="18" a="1"/>
  <c r="AH11" i="18" s="1"/>
  <c r="AH49" i="18" a="1"/>
  <c r="AH49" i="18" s="1"/>
  <c r="AH61" i="18" a="1"/>
  <c r="AH61" i="18" s="1"/>
  <c r="AH39" i="18" a="1"/>
  <c r="AH39" i="18" s="1"/>
  <c r="AH58" i="18" a="1"/>
  <c r="AH58" i="18" s="1"/>
  <c r="AH42" i="18" a="1"/>
  <c r="AH42" i="18" s="1"/>
  <c r="AH18" i="18" a="1"/>
  <c r="AH18" i="18" s="1"/>
  <c r="AH47" i="18" a="1"/>
  <c r="AH47" i="18" s="1"/>
  <c r="AH25" i="18" a="1"/>
  <c r="AH25" i="18" s="1"/>
  <c r="AH6" i="18" a="1"/>
  <c r="AH6" i="18" s="1"/>
  <c r="AH46" i="18" a="1"/>
  <c r="AH46" i="18" s="1"/>
  <c r="AH17" i="18" a="1"/>
  <c r="AH17" i="18" s="1"/>
  <c r="AH15" i="18" a="1"/>
  <c r="AH15" i="18" s="1"/>
  <c r="AH12" i="18" a="1"/>
  <c r="AH12" i="18" s="1"/>
  <c r="AH14" i="18" a="1"/>
  <c r="AH14" i="18" s="1"/>
  <c r="AH52" i="18" a="1"/>
  <c r="AH52" i="18" s="1"/>
  <c r="AH57" i="18" a="1"/>
  <c r="AH57" i="18" s="1"/>
  <c r="AH16" i="18" a="1"/>
  <c r="AH16" i="18" s="1"/>
  <c r="AH59" i="18" a="1"/>
  <c r="AH59" i="18" s="1"/>
  <c r="AH54" i="18" a="1"/>
  <c r="AH54" i="18" s="1"/>
  <c r="AH21" i="18" a="1"/>
  <c r="AH21" i="18" s="1"/>
  <c r="AH27" i="18" a="1"/>
  <c r="AH27" i="18" s="1"/>
  <c r="AH26" i="18" a="1"/>
  <c r="AH26" i="18" s="1"/>
  <c r="AH45" i="18" a="1"/>
  <c r="AH45" i="18" s="1"/>
  <c r="AH55" i="18" a="1"/>
  <c r="AH55" i="18" s="1"/>
  <c r="AH30" i="18" a="1"/>
  <c r="AH30" i="18" s="1"/>
  <c r="AH38" i="18" a="1"/>
  <c r="AH38" i="18" s="1"/>
  <c r="AH44" i="18" a="1"/>
  <c r="AH44" i="18" s="1"/>
  <c r="AH5" i="18" a="1"/>
  <c r="AH5" i="18" s="1"/>
  <c r="AH62" i="18" a="1"/>
  <c r="AH62" i="18" s="1"/>
  <c r="AH37" i="18" a="1"/>
  <c r="AH37" i="18" s="1"/>
  <c r="AH34" i="18" a="1"/>
  <c r="AH34" i="18" s="1"/>
  <c r="AH23" i="18" a="1"/>
  <c r="AH23" i="18" s="1"/>
  <c r="AH43" i="18" a="1"/>
  <c r="AH43" i="18" s="1"/>
  <c r="AH50" i="18" a="1"/>
  <c r="AH50" i="18" s="1"/>
  <c r="AH48" i="18" a="1"/>
  <c r="AH48" i="18" s="1"/>
  <c r="AH60" i="18" a="1"/>
  <c r="AH60" i="18" s="1"/>
  <c r="AH24" i="18" a="1"/>
  <c r="AH24" i="18" s="1"/>
  <c r="AH56" i="18" a="1"/>
  <c r="AH56" i="18" s="1"/>
  <c r="AH53" i="18" a="1"/>
  <c r="AH53" i="18" s="1"/>
  <c r="AH51" i="18" a="1"/>
  <c r="AH51" i="18" s="1"/>
  <c r="AH9" i="18" a="1"/>
  <c r="AH9" i="18" s="1"/>
  <c r="AH33" i="18" a="1"/>
  <c r="AH33" i="18" s="1"/>
  <c r="AH36" i="18" a="1"/>
  <c r="AH36" i="18" s="1"/>
  <c r="AH35" i="18" a="1"/>
  <c r="AH35" i="18" s="1"/>
  <c r="AH10" i="18" a="1"/>
  <c r="AH10" i="18" s="1"/>
  <c r="AH22" i="18" a="1"/>
  <c r="AH22" i="18" s="1"/>
  <c r="AH28" i="18" a="1"/>
  <c r="AH28" i="18" s="1"/>
  <c r="AH29" i="18" a="1"/>
  <c r="AH29" i="18" s="1"/>
  <c r="AH63" i="18" a="1"/>
  <c r="AH63" i="18" s="1"/>
  <c r="AE20" i="18" a="1"/>
  <c r="AE20" i="18" s="1"/>
  <c r="AE32" i="18" a="1"/>
  <c r="AE32" i="18" s="1"/>
  <c r="AE61" i="18" a="1"/>
  <c r="AE61" i="18" s="1"/>
  <c r="AE55" i="18" a="1"/>
  <c r="AE55" i="18" s="1"/>
  <c r="AE49" i="18" a="1"/>
  <c r="AE49" i="18" s="1"/>
  <c r="AE43" i="18" a="1"/>
  <c r="AE43" i="18" s="1"/>
  <c r="AE17" i="18" a="1"/>
  <c r="AE17" i="18" s="1"/>
  <c r="AE28" i="18" a="1"/>
  <c r="AE28" i="18" s="1"/>
  <c r="AE16" i="18" a="1"/>
  <c r="AE16" i="18" s="1"/>
  <c r="AE4" i="18" a="1"/>
  <c r="AE4" i="18" s="1"/>
  <c r="AE29" i="18" a="1"/>
  <c r="AE29" i="18" s="1"/>
  <c r="AE5" i="18" a="1"/>
  <c r="AE5" i="18" s="1"/>
  <c r="AE57" i="18" a="1"/>
  <c r="AE57" i="18" s="1"/>
  <c r="AE24" i="18" a="1"/>
  <c r="AE24" i="18" s="1"/>
  <c r="AE11" i="18" a="1"/>
  <c r="AE11" i="18" s="1"/>
  <c r="AE19" i="18" a="1"/>
  <c r="AE19" i="18" s="1"/>
  <c r="AE53" i="18" a="1"/>
  <c r="AE53" i="18" s="1"/>
  <c r="AE21" i="18" a="1"/>
  <c r="AE21" i="18" s="1"/>
  <c r="AE42" i="18" a="1"/>
  <c r="AE42" i="18" s="1"/>
  <c r="AE14" i="18" a="1"/>
  <c r="AE14" i="18" s="1"/>
  <c r="AE50" i="18" a="1"/>
  <c r="AE50" i="18" s="1"/>
  <c r="AE62" i="18" a="1"/>
  <c r="AE62" i="18" s="1"/>
  <c r="AE13" i="18" a="1"/>
  <c r="AE13" i="18" s="1"/>
  <c r="AE45" i="18" a="1"/>
  <c r="AE45" i="18" s="1"/>
  <c r="AE41" i="18" a="1"/>
  <c r="AE41" i="18" s="1"/>
  <c r="AE40" i="18" a="1"/>
  <c r="AE40" i="18" s="1"/>
  <c r="AE58" i="18" a="1"/>
  <c r="AE58" i="18" s="1"/>
  <c r="AE8" i="18" a="1"/>
  <c r="AE8" i="18" s="1"/>
  <c r="AE27" i="18" a="1"/>
  <c r="AE27" i="18" s="1"/>
  <c r="AE60" i="18" a="1"/>
  <c r="AE60" i="18" s="1"/>
  <c r="AE25" i="18" a="1"/>
  <c r="AE25" i="18" s="1"/>
  <c r="AE23" i="18" a="1"/>
  <c r="AE23" i="18" s="1"/>
  <c r="AA23" i="18" s="1" a="1"/>
  <c r="AA23" i="18" s="1"/>
  <c r="AE30" i="18" a="1"/>
  <c r="AE30" i="18" s="1"/>
  <c r="AE51" i="18" a="1"/>
  <c r="AE51" i="18" s="1"/>
  <c r="AE46" i="18" a="1"/>
  <c r="AE46" i="18" s="1"/>
  <c r="AE44" i="18" a="1"/>
  <c r="AE44" i="18" s="1"/>
  <c r="AE56" i="18" a="1"/>
  <c r="AE56" i="18" s="1"/>
  <c r="AE37" i="18" a="1"/>
  <c r="AE37" i="18" s="1"/>
  <c r="AE12" i="18" a="1"/>
  <c r="AE12" i="18" s="1"/>
  <c r="AE10" i="18" a="1"/>
  <c r="AE10" i="18" s="1"/>
  <c r="AE22" i="18" a="1"/>
  <c r="AE22" i="18" s="1"/>
  <c r="AE7" i="18" a="1"/>
  <c r="AE7" i="18" s="1"/>
  <c r="AE31" i="18" a="1"/>
  <c r="AE31" i="18" s="1"/>
  <c r="AE47" i="18" a="1"/>
  <c r="AE47" i="18" s="1"/>
  <c r="AE59" i="18" a="1"/>
  <c r="AE59" i="18" s="1"/>
  <c r="AE34" i="18" a="1"/>
  <c r="AE34" i="18" s="1"/>
  <c r="AE26" i="18" a="1"/>
  <c r="AE26" i="18" s="1"/>
  <c r="AE48" i="18" a="1"/>
  <c r="AE48" i="18" s="1"/>
  <c r="AA48" i="18" s="1" a="1"/>
  <c r="AA48" i="18" s="1"/>
  <c r="AE39" i="18" a="1"/>
  <c r="AE39" i="18" s="1"/>
  <c r="AE38" i="18" a="1"/>
  <c r="AE38" i="18" s="1"/>
  <c r="AE35" i="18" a="1"/>
  <c r="AE35" i="18" s="1"/>
  <c r="AE33" i="18" a="1"/>
  <c r="AE33" i="18" s="1"/>
  <c r="AE9" i="18" a="1"/>
  <c r="AE9" i="18" s="1"/>
  <c r="AE15" i="18" a="1"/>
  <c r="AE15" i="18" s="1"/>
  <c r="AE54" i="18" a="1"/>
  <c r="AE54" i="18" s="1"/>
  <c r="AE52" i="18" a="1"/>
  <c r="AE52" i="18" s="1"/>
  <c r="AE18" i="18" a="1"/>
  <c r="AE18" i="18" s="1"/>
  <c r="AE63" i="18" a="1"/>
  <c r="AE63" i="18" s="1"/>
  <c r="AE36" i="18" a="1"/>
  <c r="AE36" i="18" s="1"/>
  <c r="AE6" i="18" a="1"/>
  <c r="AE6" i="18" s="1"/>
  <c r="AA6" i="18" s="1" a="1"/>
  <c r="AA6" i="18" s="1"/>
  <c r="AG60" i="18" a="1"/>
  <c r="AG60" i="18" s="1"/>
  <c r="AG48" i="18" a="1"/>
  <c r="AG48" i="18" s="1"/>
  <c r="AG42" i="18" a="1"/>
  <c r="AG42" i="18" s="1"/>
  <c r="AG54" i="18" a="1"/>
  <c r="AG54" i="18" s="1"/>
  <c r="AG28" i="18" a="1"/>
  <c r="AG28" i="18" s="1"/>
  <c r="AG16" i="18" a="1"/>
  <c r="AG16" i="18" s="1"/>
  <c r="AG4" i="18" a="1"/>
  <c r="AG4" i="18" s="1"/>
  <c r="AG58" i="18" a="1"/>
  <c r="AG58" i="18" s="1"/>
  <c r="AG52" i="18" a="1"/>
  <c r="AG52" i="18" s="1"/>
  <c r="AG46" i="18" a="1"/>
  <c r="AG46" i="18" s="1"/>
  <c r="AG40" i="18" a="1"/>
  <c r="AG40" i="18" s="1"/>
  <c r="AG30" i="18" a="1"/>
  <c r="AG30" i="18" s="1"/>
  <c r="AG18" i="18" a="1"/>
  <c r="AG18" i="18" s="1"/>
  <c r="AG6" i="18" a="1"/>
  <c r="AG6" i="18" s="1"/>
  <c r="AG39" i="18" a="1"/>
  <c r="AG39" i="18" s="1"/>
  <c r="AG57" i="18" a="1"/>
  <c r="AG57" i="18" s="1"/>
  <c r="AG10" i="18" a="1"/>
  <c r="AG10" i="18" s="1"/>
  <c r="AG20" i="18" a="1"/>
  <c r="AG20" i="18" s="1"/>
  <c r="AG23" i="18" a="1"/>
  <c r="AG23" i="18" s="1"/>
  <c r="AG47" i="18" a="1"/>
  <c r="AG47" i="18" s="1"/>
  <c r="AG19" i="18" a="1"/>
  <c r="AG19" i="18" s="1"/>
  <c r="AG13" i="18" a="1"/>
  <c r="AG13" i="18" s="1"/>
  <c r="AG45" i="18" a="1"/>
  <c r="AG45" i="18" s="1"/>
  <c r="AG43" i="18" a="1"/>
  <c r="AG43" i="18" s="1"/>
  <c r="AG59" i="18" a="1"/>
  <c r="AG59" i="18" s="1"/>
  <c r="AG26" i="18" a="1"/>
  <c r="AG26" i="18" s="1"/>
  <c r="AG21" i="18" a="1"/>
  <c r="AG21" i="18" s="1"/>
  <c r="AG22" i="18" a="1"/>
  <c r="AG22" i="18" s="1"/>
  <c r="AG29" i="18" a="1"/>
  <c r="AG29" i="18" s="1"/>
  <c r="AG25" i="18" a="1"/>
  <c r="AG25" i="18" s="1"/>
  <c r="AG63" i="18" a="1"/>
  <c r="AG63" i="18" s="1"/>
  <c r="AG55" i="18" a="1"/>
  <c r="AG55" i="18" s="1"/>
  <c r="AG14" i="18" a="1"/>
  <c r="AG14" i="18" s="1"/>
  <c r="AG34" i="18" a="1"/>
  <c r="AG34" i="18" s="1"/>
  <c r="AG15" i="18" a="1"/>
  <c r="AG15" i="18" s="1"/>
  <c r="AG38" i="18" a="1"/>
  <c r="AG38" i="18" s="1"/>
  <c r="AG31" i="18" a="1"/>
  <c r="AG31" i="18" s="1"/>
  <c r="AG5" i="18" a="1"/>
  <c r="AG5" i="18" s="1"/>
  <c r="AG50" i="18" a="1"/>
  <c r="AG50" i="18" s="1"/>
  <c r="AG36" i="18" a="1"/>
  <c r="AG36" i="18" s="1"/>
  <c r="AG8" i="18" a="1"/>
  <c r="AG8" i="18" s="1"/>
  <c r="AG35" i="18" a="1"/>
  <c r="AG35" i="18" s="1"/>
  <c r="AG53" i="18" a="1"/>
  <c r="AG53" i="18" s="1"/>
  <c r="AG56" i="18" a="1"/>
  <c r="AG56" i="18" s="1"/>
  <c r="AG51" i="18" a="1"/>
  <c r="AG51" i="18" s="1"/>
  <c r="AG33" i="18" a="1"/>
  <c r="AG33" i="18" s="1"/>
  <c r="AG44" i="18" a="1"/>
  <c r="AG44" i="18" s="1"/>
  <c r="AG12" i="18" a="1"/>
  <c r="AG12" i="18" s="1"/>
  <c r="AG62" i="18" a="1"/>
  <c r="AG62" i="18" s="1"/>
  <c r="AG24" i="18" a="1"/>
  <c r="AG24" i="18" s="1"/>
  <c r="AG27" i="18" a="1"/>
  <c r="AG27" i="18" s="1"/>
  <c r="AG11" i="18" a="1"/>
  <c r="AG11" i="18" s="1"/>
  <c r="AG41" i="18" a="1"/>
  <c r="AG41" i="18" s="1"/>
  <c r="AG17" i="18" a="1"/>
  <c r="AG17" i="18" s="1"/>
  <c r="AG49" i="18" a="1"/>
  <c r="AG49" i="18" s="1"/>
  <c r="AG61" i="18" a="1"/>
  <c r="AG61" i="18" s="1"/>
  <c r="AG9" i="18" a="1"/>
  <c r="AG9" i="18" s="1"/>
  <c r="AG7" i="18" a="1"/>
  <c r="AG7" i="18" s="1"/>
  <c r="AG32" i="18" a="1"/>
  <c r="AG32" i="18" s="1"/>
  <c r="AG37" i="18" a="1"/>
  <c r="AG37" i="18" s="1"/>
  <c r="AF60" i="18" a="1"/>
  <c r="AF60" i="18" s="1"/>
  <c r="AF54" i="18" a="1"/>
  <c r="AF54" i="18" s="1"/>
  <c r="AF48" i="18" a="1"/>
  <c r="AF48" i="18" s="1"/>
  <c r="AF42" i="18" a="1"/>
  <c r="AF42" i="18" s="1"/>
  <c r="AF40" i="18" a="1"/>
  <c r="AF40" i="18" s="1"/>
  <c r="AF30" i="18" a="1"/>
  <c r="AF30" i="18" s="1"/>
  <c r="AF18" i="18" a="1"/>
  <c r="AF18" i="18" s="1"/>
  <c r="AF58" i="18" a="1"/>
  <c r="AF58" i="18" s="1"/>
  <c r="AF52" i="18" a="1"/>
  <c r="AF52" i="18" s="1"/>
  <c r="AF46" i="18" a="1"/>
  <c r="AF46" i="18" s="1"/>
  <c r="AF6" i="18" a="1"/>
  <c r="AF6" i="18" s="1"/>
  <c r="AF9" i="18" a="1"/>
  <c r="AF9" i="18" s="1"/>
  <c r="AF16" i="18" a="1"/>
  <c r="AF16" i="18" s="1"/>
  <c r="AF7" i="18" a="1"/>
  <c r="AF7" i="18" s="1"/>
  <c r="AF14" i="18" a="1"/>
  <c r="AF14" i="18" s="1"/>
  <c r="AF59" i="18" a="1"/>
  <c r="AF59" i="18" s="1"/>
  <c r="AF21" i="18" a="1"/>
  <c r="AF21" i="18" s="1"/>
  <c r="AF56" i="18" a="1"/>
  <c r="AF56" i="18" s="1"/>
  <c r="AF23" i="18" a="1"/>
  <c r="AF23" i="18" s="1"/>
  <c r="AF47" i="18" a="1"/>
  <c r="AF47" i="18" s="1"/>
  <c r="AF19" i="18" a="1"/>
  <c r="AF19" i="18" s="1"/>
  <c r="AF29" i="18" a="1"/>
  <c r="AF29" i="18" s="1"/>
  <c r="AF25" i="18" a="1"/>
  <c r="AF25" i="18" s="1"/>
  <c r="AF62" i="18" a="1"/>
  <c r="AF62" i="18" s="1"/>
  <c r="AF22" i="18" a="1"/>
  <c r="AF22" i="18" s="1"/>
  <c r="AF55" i="18" a="1"/>
  <c r="AF55" i="18" s="1"/>
  <c r="AF50" i="18" a="1"/>
  <c r="AF50" i="18" s="1"/>
  <c r="AF12" i="18" a="1"/>
  <c r="AF12" i="18" s="1"/>
  <c r="AF39" i="18" a="1"/>
  <c r="AF39" i="18" s="1"/>
  <c r="AF57" i="18" a="1"/>
  <c r="AF57" i="18" s="1"/>
  <c r="AF13" i="18" a="1"/>
  <c r="AF13" i="18" s="1"/>
  <c r="AF20" i="18" a="1"/>
  <c r="AF20" i="18" s="1"/>
  <c r="AF28" i="18" a="1"/>
  <c r="AF28" i="18" s="1"/>
  <c r="AF45" i="18" a="1"/>
  <c r="AF45" i="18" s="1"/>
  <c r="AF33" i="18" a="1"/>
  <c r="AF33" i="18" s="1"/>
  <c r="AF4" i="18" a="1"/>
  <c r="AF4" i="18" s="1"/>
  <c r="AF15" i="18" a="1"/>
  <c r="AF15" i="18" s="1"/>
  <c r="AF37" i="18" a="1"/>
  <c r="AF37" i="18" s="1"/>
  <c r="AF31" i="18" a="1"/>
  <c r="AF31" i="18" s="1"/>
  <c r="AF35" i="18" a="1"/>
  <c r="AF35" i="18" s="1"/>
  <c r="AF41" i="18" a="1"/>
  <c r="AF41" i="18" s="1"/>
  <c r="AF17" i="18" a="1"/>
  <c r="AF17" i="18" s="1"/>
  <c r="AF10" i="18" a="1"/>
  <c r="AF10" i="18" s="1"/>
  <c r="AF61" i="18" a="1"/>
  <c r="AF61" i="18" s="1"/>
  <c r="AF24" i="18" a="1"/>
  <c r="AF24" i="18" s="1"/>
  <c r="AF43" i="18" a="1"/>
  <c r="AF43" i="18" s="1"/>
  <c r="AF5" i="18" a="1"/>
  <c r="AF5" i="18" s="1"/>
  <c r="AF53" i="18" a="1"/>
  <c r="AF53" i="18" s="1"/>
  <c r="AF38" i="18" a="1"/>
  <c r="AF38" i="18" s="1"/>
  <c r="AF51" i="18" a="1"/>
  <c r="AF51" i="18" s="1"/>
  <c r="AF8" i="18" a="1"/>
  <c r="AF8" i="18" s="1"/>
  <c r="AF32" i="18" a="1"/>
  <c r="AF32" i="18" s="1"/>
  <c r="AF36" i="18" a="1"/>
  <c r="AF36" i="18" s="1"/>
  <c r="AF34" i="18" a="1"/>
  <c r="AF34" i="18" s="1"/>
  <c r="AF27" i="18" a="1"/>
  <c r="AF27" i="18" s="1"/>
  <c r="AF11" i="18" a="1"/>
  <c r="AF11" i="18" s="1"/>
  <c r="AF44" i="18" a="1"/>
  <c r="AF44" i="18" s="1"/>
  <c r="AF49" i="18" a="1"/>
  <c r="AF49" i="18" s="1"/>
  <c r="AF26" i="18" a="1"/>
  <c r="AF26" i="18" s="1"/>
  <c r="AF63" i="18" a="1"/>
  <c r="AF63" i="18" s="1"/>
  <c r="AI37" i="18" a="1"/>
  <c r="AI37" i="18" s="1"/>
  <c r="AI61" i="18" a="1"/>
  <c r="AI61" i="18" s="1"/>
  <c r="AI55" i="18" a="1"/>
  <c r="AI55" i="18" s="1"/>
  <c r="AI49" i="18" a="1"/>
  <c r="AI49" i="18" s="1"/>
  <c r="AI43" i="18" a="1"/>
  <c r="AI43" i="18" s="1"/>
  <c r="AI25" i="18" a="1"/>
  <c r="AI25" i="18" s="1"/>
  <c r="AI13" i="18" a="1"/>
  <c r="AI13" i="18" s="1"/>
  <c r="AI59" i="18" a="1"/>
  <c r="AI59" i="18" s="1"/>
  <c r="AI53" i="18" a="1"/>
  <c r="AI53" i="18" s="1"/>
  <c r="AI47" i="18" a="1"/>
  <c r="AI47" i="18" s="1"/>
  <c r="AI41" i="18" a="1"/>
  <c r="AI41" i="18" s="1"/>
  <c r="AI45" i="18" a="1"/>
  <c r="AI45" i="18" s="1"/>
  <c r="AI46" i="18" a="1"/>
  <c r="AI46" i="18" s="1"/>
  <c r="AI63" i="18" a="1"/>
  <c r="AI63" i="18" s="1"/>
  <c r="AI16" i="18" a="1"/>
  <c r="AI16" i="18" s="1"/>
  <c r="AI14" i="18" a="1"/>
  <c r="AI14" i="18" s="1"/>
  <c r="AI31" i="18" a="1"/>
  <c r="AI31" i="18" s="1"/>
  <c r="AI23" i="18" a="1"/>
  <c r="AI23" i="18" s="1"/>
  <c r="AI51" i="18" a="1"/>
  <c r="AI51" i="18" s="1"/>
  <c r="AI19" i="18" a="1"/>
  <c r="AI19" i="18" s="1"/>
  <c r="AI38" i="18" a="1"/>
  <c r="AI38" i="18" s="1"/>
  <c r="AI11" i="18" a="1"/>
  <c r="AI11" i="18" s="1"/>
  <c r="AI12" i="18" a="1"/>
  <c r="AI12" i="18" s="1"/>
  <c r="AI36" i="18" a="1"/>
  <c r="AI36" i="18" s="1"/>
  <c r="AI21" i="18" a="1"/>
  <c r="AI21" i="18" s="1"/>
  <c r="AI48" i="18" a="1"/>
  <c r="AI48" i="18" s="1"/>
  <c r="AI57" i="18" a="1"/>
  <c r="AI57" i="18" s="1"/>
  <c r="AI17" i="18" a="1"/>
  <c r="AI17" i="18" s="1"/>
  <c r="AI27" i="18" a="1"/>
  <c r="AI27" i="18" s="1"/>
  <c r="AI50" i="18" a="1"/>
  <c r="AI50" i="18" s="1"/>
  <c r="AI20" i="18" a="1"/>
  <c r="AI20" i="18" s="1"/>
  <c r="AI18" i="18" a="1"/>
  <c r="AI18" i="18" s="1"/>
  <c r="AI52" i="18" a="1"/>
  <c r="AI52" i="18" s="1"/>
  <c r="AI54" i="18" a="1"/>
  <c r="AI54" i="18" s="1"/>
  <c r="AI35" i="18" a="1"/>
  <c r="AI35" i="18" s="1"/>
  <c r="AI29" i="18" a="1"/>
  <c r="AI29" i="18" s="1"/>
  <c r="AI58" i="18" a="1"/>
  <c r="AI58" i="18" s="1"/>
  <c r="AI22" i="18" a="1"/>
  <c r="AI22" i="18" s="1"/>
  <c r="AI30" i="18" a="1"/>
  <c r="AI30" i="18" s="1"/>
  <c r="AI24" i="18" a="1"/>
  <c r="AI24" i="18" s="1"/>
  <c r="AI60" i="18" a="1"/>
  <c r="AI60" i="18" s="1"/>
  <c r="AI32" i="18" a="1"/>
  <c r="AI32" i="18" s="1"/>
  <c r="AI28" i="18" a="1"/>
  <c r="AI28" i="18" s="1"/>
  <c r="AI26" i="18" a="1"/>
  <c r="AI26" i="18" s="1"/>
  <c r="AI9" i="18" a="1"/>
  <c r="AI9" i="18" s="1"/>
  <c r="AI62" i="18" a="1"/>
  <c r="AI62" i="18" s="1"/>
  <c r="AI6" i="18" a="1"/>
  <c r="AI6" i="18" s="1"/>
  <c r="AI44" i="18" a="1"/>
  <c r="AI44" i="18" s="1"/>
  <c r="AI10" i="18" a="1"/>
  <c r="AI10" i="18" s="1"/>
  <c r="AI56" i="18" a="1"/>
  <c r="AI56" i="18" s="1"/>
  <c r="AI33" i="18" a="1"/>
  <c r="AI33" i="18" s="1"/>
  <c r="AI34" i="18" a="1"/>
  <c r="AI34" i="18" s="1"/>
  <c r="AI15" i="18" a="1"/>
  <c r="AI15" i="18" s="1"/>
  <c r="AI40" i="18" a="1"/>
  <c r="AI40" i="18" s="1"/>
  <c r="AI7" i="18" a="1"/>
  <c r="AI7" i="18" s="1"/>
  <c r="AI8" i="18" a="1"/>
  <c r="AI8" i="18" s="1"/>
  <c r="AI5" i="18" a="1"/>
  <c r="AI5" i="18" s="1"/>
  <c r="AI42" i="18" a="1"/>
  <c r="AI42" i="18" s="1"/>
  <c r="AI39" i="18" a="1"/>
  <c r="AI39" i="18" s="1"/>
  <c r="AI4" i="18" a="1"/>
  <c r="AI4" i="18" s="1"/>
  <c r="BN16" i="18"/>
  <c r="BM43" i="18"/>
  <c r="BM16" i="18"/>
  <c r="BO16" i="18"/>
  <c r="BL16" i="18"/>
  <c r="BL38" i="18"/>
  <c r="K52" i="3" a="1"/>
  <c r="K52" i="3" s="1"/>
  <c r="K21" i="3" a="1"/>
  <c r="K21" i="3" s="1"/>
  <c r="K39" i="3" a="1"/>
  <c r="K39" i="3" s="1"/>
  <c r="K45" i="3" a="1"/>
  <c r="K45" i="3" s="1"/>
  <c r="K16" i="3" a="1"/>
  <c r="K16" i="3" s="1"/>
  <c r="K6" i="3" a="1"/>
  <c r="K6" i="3" s="1"/>
  <c r="K53" i="3" a="1"/>
  <c r="K53" i="3" s="1"/>
  <c r="K61" i="3" a="1"/>
  <c r="K61" i="3" s="1"/>
  <c r="K5" i="3" a="1"/>
  <c r="K5" i="3" s="1"/>
  <c r="K8" i="3" a="1"/>
  <c r="K8" i="3" s="1"/>
  <c r="K63" i="3" a="1"/>
  <c r="K63" i="3" s="1"/>
  <c r="K11" i="3" a="1"/>
  <c r="K11" i="3" s="1"/>
  <c r="K47" i="3" a="1"/>
  <c r="K47" i="3" s="1"/>
  <c r="K14" i="3" a="1"/>
  <c r="K14" i="3" s="1"/>
  <c r="K27" i="3" a="1"/>
  <c r="K27" i="3" s="1"/>
  <c r="K12" i="3" a="1"/>
  <c r="K12" i="3" s="1"/>
  <c r="K58" i="3" a="1"/>
  <c r="K58" i="3" s="1"/>
  <c r="K40" i="3" a="1"/>
  <c r="K40" i="3" s="1"/>
  <c r="K18" i="3" a="1"/>
  <c r="K18" i="3" s="1"/>
  <c r="K37" i="3" a="1"/>
  <c r="K37" i="3" s="1"/>
  <c r="K28" i="3" a="1"/>
  <c r="K28" i="3" s="1"/>
  <c r="K13" i="3" a="1"/>
  <c r="K13" i="3" s="1"/>
  <c r="K50" i="3" a="1"/>
  <c r="K50" i="3" s="1"/>
  <c r="K41" i="3" a="1"/>
  <c r="K41" i="3" s="1"/>
  <c r="K57" i="3" a="1"/>
  <c r="K57" i="3" s="1"/>
  <c r="K17" i="3" a="1"/>
  <c r="K17" i="3" s="1"/>
  <c r="K62" i="3" a="1"/>
  <c r="K62" i="3" s="1"/>
  <c r="K9" i="3" a="1"/>
  <c r="K9" i="3" s="1"/>
  <c r="K19" i="3" a="1"/>
  <c r="K19" i="3" s="1"/>
  <c r="K26" i="3" a="1"/>
  <c r="K26" i="3" s="1"/>
  <c r="K29" i="3" a="1"/>
  <c r="K29" i="3" s="1"/>
  <c r="K49" i="3" a="1"/>
  <c r="K49" i="3" s="1"/>
  <c r="K59" i="3" a="1"/>
  <c r="K59" i="3" s="1"/>
  <c r="K46" i="3" a="1"/>
  <c r="K46" i="3" s="1"/>
  <c r="K43" i="3" a="1"/>
  <c r="K43" i="3" s="1"/>
  <c r="K22" i="3" a="1"/>
  <c r="K22" i="3" s="1"/>
  <c r="K25" i="3" a="1"/>
  <c r="K25" i="3" s="1"/>
  <c r="K7" i="3" a="1"/>
  <c r="K7" i="3" s="1"/>
  <c r="K38" i="3" a="1"/>
  <c r="K38" i="3" s="1"/>
  <c r="K15" i="3" a="1"/>
  <c r="K15" i="3" s="1"/>
  <c r="K4" i="3" a="1"/>
  <c r="K4" i="3" s="1"/>
  <c r="K54" i="3" a="1"/>
  <c r="K54" i="3" s="1"/>
  <c r="K32" i="3" a="1"/>
  <c r="K32" i="3" s="1"/>
  <c r="K44" i="3" a="1"/>
  <c r="K44" i="3" s="1"/>
  <c r="K51" i="3" a="1"/>
  <c r="K51" i="3" s="1"/>
  <c r="K35" i="3" a="1"/>
  <c r="K35" i="3" s="1"/>
  <c r="K60" i="3" a="1"/>
  <c r="K60" i="3" s="1"/>
  <c r="K33" i="3" a="1"/>
  <c r="K33" i="3" s="1"/>
  <c r="K55" i="3" a="1"/>
  <c r="K55" i="3" s="1"/>
  <c r="K34" i="3" a="1"/>
  <c r="K34" i="3" s="1"/>
  <c r="K36" i="3" a="1"/>
  <c r="K36" i="3" s="1"/>
  <c r="K23" i="3" a="1"/>
  <c r="K23" i="3" s="1"/>
  <c r="K48" i="3" a="1"/>
  <c r="K48" i="3" s="1"/>
  <c r="K30" i="3" a="1"/>
  <c r="K30" i="3" s="1"/>
  <c r="K31" i="3" a="1"/>
  <c r="K31" i="3" s="1"/>
  <c r="K24" i="3" a="1"/>
  <c r="K24" i="3" s="1"/>
  <c r="K20" i="3" a="1"/>
  <c r="K20" i="3" s="1"/>
  <c r="K42" i="3" a="1"/>
  <c r="K42" i="3" s="1"/>
  <c r="K10" i="3" a="1"/>
  <c r="K10" i="3" s="1"/>
  <c r="K56" i="3" a="1"/>
  <c r="K56" i="3" s="1"/>
  <c r="G27" i="3" a="1"/>
  <c r="G27" i="3" s="1"/>
  <c r="G58" i="3" a="1"/>
  <c r="G58" i="3" s="1"/>
  <c r="G46" i="3" a="1"/>
  <c r="G46" i="3" s="1"/>
  <c r="G32" i="3" a="1"/>
  <c r="G32" i="3" s="1"/>
  <c r="G20" i="3" a="1"/>
  <c r="G20" i="3" s="1"/>
  <c r="G8" i="3" a="1"/>
  <c r="G8" i="3" s="1"/>
  <c r="G35" i="3" a="1"/>
  <c r="G35" i="3" s="1"/>
  <c r="G28" i="3" a="1"/>
  <c r="G28" i="3" s="1"/>
  <c r="G38" i="3" a="1"/>
  <c r="G38" i="3" s="1"/>
  <c r="G6" i="3" a="1"/>
  <c r="G6" i="3" s="1"/>
  <c r="G7" i="3" a="1"/>
  <c r="G7" i="3" s="1"/>
  <c r="G24" i="3" a="1"/>
  <c r="G24" i="3" s="1"/>
  <c r="G17" i="3" a="1"/>
  <c r="G17" i="3" s="1"/>
  <c r="G60" i="3" a="1"/>
  <c r="G60" i="3" s="1"/>
  <c r="G4" i="3" a="1"/>
  <c r="G4" i="3" s="1"/>
  <c r="G10" i="3" a="1"/>
  <c r="G10" i="3" s="1"/>
  <c r="G63" i="3" a="1"/>
  <c r="G63" i="3" s="1"/>
  <c r="G39" i="3" a="1"/>
  <c r="G39" i="3" s="1"/>
  <c r="G22" i="3" a="1"/>
  <c r="G22" i="3" s="1"/>
  <c r="G52" i="3" a="1"/>
  <c r="G52" i="3" s="1"/>
  <c r="G33" i="3" a="1"/>
  <c r="G33" i="3" s="1"/>
  <c r="G40" i="3" a="1"/>
  <c r="G40" i="3" s="1"/>
  <c r="G41" i="3" a="1"/>
  <c r="G41" i="3" s="1"/>
  <c r="G47" i="3" a="1"/>
  <c r="G47" i="3" s="1"/>
  <c r="G48" i="3" a="1"/>
  <c r="G48" i="3" s="1"/>
  <c r="G21" i="3" a="1"/>
  <c r="G21" i="3" s="1"/>
  <c r="G57" i="3" a="1"/>
  <c r="G57" i="3" s="1"/>
  <c r="G43" i="3" a="1"/>
  <c r="G43" i="3" s="1"/>
  <c r="G62" i="3" a="1"/>
  <c r="G62" i="3" s="1"/>
  <c r="G12" i="3" a="1"/>
  <c r="G12" i="3" s="1"/>
  <c r="G42" i="3" a="1"/>
  <c r="G42" i="3" s="1"/>
  <c r="G45" i="3" a="1"/>
  <c r="G45" i="3" s="1"/>
  <c r="G23" i="3" a="1"/>
  <c r="G23" i="3" s="1"/>
  <c r="G13" i="3" a="1"/>
  <c r="G13" i="3" s="1"/>
  <c r="G25" i="3" a="1"/>
  <c r="G25" i="3" s="1"/>
  <c r="G11" i="3" a="1"/>
  <c r="G11" i="3" s="1"/>
  <c r="G36" i="3" a="1"/>
  <c r="G36" i="3" s="1"/>
  <c r="G26" i="3" a="1"/>
  <c r="G26" i="3" s="1"/>
  <c r="G51" i="3" a="1"/>
  <c r="G51" i="3" s="1"/>
  <c r="G61" i="3" a="1"/>
  <c r="G61" i="3" s="1"/>
  <c r="G5" i="3" a="1"/>
  <c r="G5" i="3" s="1"/>
  <c r="G15" i="3" a="1"/>
  <c r="G15" i="3" s="1"/>
  <c r="G16" i="3" a="1"/>
  <c r="G16" i="3" s="1"/>
  <c r="G50" i="3" a="1"/>
  <c r="G50" i="3" s="1"/>
  <c r="G14" i="3" a="1"/>
  <c r="G14" i="3" s="1"/>
  <c r="G56" i="3" a="1"/>
  <c r="G56" i="3" s="1"/>
  <c r="G29" i="3" a="1"/>
  <c r="G29" i="3" s="1"/>
  <c r="G9" i="3" a="1"/>
  <c r="G9" i="3" s="1"/>
  <c r="G31" i="3" a="1"/>
  <c r="G31" i="3" s="1"/>
  <c r="G55" i="3" a="1"/>
  <c r="G55" i="3" s="1"/>
  <c r="G30" i="3" a="1"/>
  <c r="G30" i="3" s="1"/>
  <c r="G34" i="3" a="1"/>
  <c r="G34" i="3" s="1"/>
  <c r="G53" i="3" a="1"/>
  <c r="G53" i="3" s="1"/>
  <c r="G37" i="3" a="1"/>
  <c r="G37" i="3" s="1"/>
  <c r="G19" i="3" a="1"/>
  <c r="G19" i="3" s="1"/>
  <c r="G54" i="3" a="1"/>
  <c r="G54" i="3" s="1"/>
  <c r="G18" i="3" a="1"/>
  <c r="G18" i="3" s="1"/>
  <c r="G59" i="3" a="1"/>
  <c r="G59" i="3" s="1"/>
  <c r="G44" i="3" a="1"/>
  <c r="G44" i="3" s="1"/>
  <c r="G49" i="3" a="1"/>
  <c r="G49" i="3" s="1"/>
  <c r="J35" i="3" a="1"/>
  <c r="J35" i="3" s="1"/>
  <c r="J23" i="3" a="1"/>
  <c r="J23" i="3" s="1"/>
  <c r="J11" i="3" a="1"/>
  <c r="J11" i="3" s="1"/>
  <c r="J61" i="3" a="1"/>
  <c r="J61" i="3" s="1"/>
  <c r="J20" i="3" a="1"/>
  <c r="J20" i="3" s="1"/>
  <c r="J10" i="3" a="1"/>
  <c r="J10" i="3" s="1"/>
  <c r="J5" i="3" a="1"/>
  <c r="J5" i="3" s="1"/>
  <c r="J49" i="3" a="1"/>
  <c r="J49" i="3" s="1"/>
  <c r="J8" i="3" a="1"/>
  <c r="J8" i="3" s="1"/>
  <c r="J47" i="3" a="1"/>
  <c r="J47" i="3" s="1"/>
  <c r="J34" i="3" a="1"/>
  <c r="J34" i="3" s="1"/>
  <c r="J59" i="3" a="1"/>
  <c r="J59" i="3" s="1"/>
  <c r="J22" i="3" a="1"/>
  <c r="J22" i="3" s="1"/>
  <c r="J32" i="3" a="1"/>
  <c r="J32" i="3" s="1"/>
  <c r="J33" i="3" a="1"/>
  <c r="J33" i="3" s="1"/>
  <c r="J39" i="3" a="1"/>
  <c r="J39" i="3" s="1"/>
  <c r="J60" i="3" a="1"/>
  <c r="J60" i="3" s="1"/>
  <c r="J12" i="3" a="1"/>
  <c r="J12" i="3" s="1"/>
  <c r="J54" i="3" a="1"/>
  <c r="J54" i="3" s="1"/>
  <c r="J28" i="3" a="1"/>
  <c r="J28" i="3" s="1"/>
  <c r="J21" i="3" a="1"/>
  <c r="J21" i="3" s="1"/>
  <c r="J24" i="3" a="1"/>
  <c r="J24" i="3" s="1"/>
  <c r="J41" i="3" a="1"/>
  <c r="J41" i="3" s="1"/>
  <c r="J30" i="3" a="1"/>
  <c r="J30" i="3" s="1"/>
  <c r="J4" i="3" a="1"/>
  <c r="J4" i="3" s="1"/>
  <c r="J29" i="3" a="1"/>
  <c r="J29" i="3" s="1"/>
  <c r="J43" i="3" a="1"/>
  <c r="J43" i="3" s="1"/>
  <c r="J45" i="3" a="1"/>
  <c r="J45" i="3" s="1"/>
  <c r="J15" i="3" a="1"/>
  <c r="J15" i="3" s="1"/>
  <c r="J38" i="3" a="1"/>
  <c r="J38" i="3" s="1"/>
  <c r="J6" i="3" a="1"/>
  <c r="J6" i="3" s="1"/>
  <c r="J51" i="3" a="1"/>
  <c r="J51" i="3" s="1"/>
  <c r="J46" i="3" a="1"/>
  <c r="J46" i="3" s="1"/>
  <c r="J40" i="3" a="1"/>
  <c r="J40" i="3" s="1"/>
  <c r="J37" i="3" a="1"/>
  <c r="J37" i="3" s="1"/>
  <c r="J14" i="3" a="1"/>
  <c r="J14" i="3" s="1"/>
  <c r="J58" i="3" a="1"/>
  <c r="J58" i="3" s="1"/>
  <c r="J9" i="3" a="1"/>
  <c r="J9" i="3" s="1"/>
  <c r="J31" i="3" a="1"/>
  <c r="J31" i="3" s="1"/>
  <c r="J57" i="3" a="1"/>
  <c r="J57" i="3" s="1"/>
  <c r="J27" i="3" a="1"/>
  <c r="J27" i="3" s="1"/>
  <c r="J48" i="3" a="1"/>
  <c r="J48" i="3" s="1"/>
  <c r="J55" i="3" a="1"/>
  <c r="J55" i="3" s="1"/>
  <c r="J19" i="3" a="1"/>
  <c r="J19" i="3" s="1"/>
  <c r="J62" i="3" a="1"/>
  <c r="J62" i="3" s="1"/>
  <c r="J26" i="3" a="1"/>
  <c r="J26" i="3" s="1"/>
  <c r="J16" i="3" a="1"/>
  <c r="J16" i="3" s="1"/>
  <c r="J56" i="3" a="1"/>
  <c r="J56" i="3" s="1"/>
  <c r="J18" i="3" a="1"/>
  <c r="J18" i="3" s="1"/>
  <c r="J25" i="3" a="1"/>
  <c r="J25" i="3" s="1"/>
  <c r="J52" i="3" a="1"/>
  <c r="J52" i="3" s="1"/>
  <c r="J63" i="3" a="1"/>
  <c r="J63" i="3" s="1"/>
  <c r="J7" i="3" a="1"/>
  <c r="J7" i="3" s="1"/>
  <c r="J53" i="3" a="1"/>
  <c r="J53" i="3" s="1"/>
  <c r="J13" i="3" a="1"/>
  <c r="J13" i="3" s="1"/>
  <c r="J50" i="3" a="1"/>
  <c r="J50" i="3" s="1"/>
  <c r="J17" i="3" a="1"/>
  <c r="J17" i="3" s="1"/>
  <c r="J42" i="3" a="1"/>
  <c r="J42" i="3" s="1"/>
  <c r="J44" i="3" a="1"/>
  <c r="J44" i="3" s="1"/>
  <c r="J36" i="3" a="1"/>
  <c r="J36" i="3" s="1"/>
  <c r="H27" i="3" a="1"/>
  <c r="H27" i="3" s="1"/>
  <c r="H63" i="3" a="1"/>
  <c r="H63" i="3" s="1"/>
  <c r="H34" i="3" a="1"/>
  <c r="H34" i="3" s="1"/>
  <c r="H36" i="3" a="1"/>
  <c r="H36" i="3" s="1"/>
  <c r="H56" i="3" a="1"/>
  <c r="H56" i="3" s="1"/>
  <c r="H57" i="3" a="1"/>
  <c r="H57" i="3" s="1"/>
  <c r="H11" i="3" a="1"/>
  <c r="H11" i="3" s="1"/>
  <c r="H12" i="3" a="1"/>
  <c r="H12" i="3" s="1"/>
  <c r="H13" i="3" a="1"/>
  <c r="H13" i="3" s="1"/>
  <c r="H41" i="3" a="1"/>
  <c r="H41" i="3" s="1"/>
  <c r="H17" i="3" a="1"/>
  <c r="H17" i="3" s="1"/>
  <c r="H8" i="3" a="1"/>
  <c r="H8" i="3" s="1"/>
  <c r="H16" i="3" a="1"/>
  <c r="H16" i="3" s="1"/>
  <c r="H5" i="3" a="1"/>
  <c r="H5" i="3" s="1"/>
  <c r="H6" i="3" a="1"/>
  <c r="H6" i="3" s="1"/>
  <c r="H47" i="3" a="1"/>
  <c r="H47" i="3" s="1"/>
  <c r="H37" i="3" a="1"/>
  <c r="H37" i="3" s="1"/>
  <c r="H58" i="3" a="1"/>
  <c r="H58" i="3" s="1"/>
  <c r="H60" i="3" a="1"/>
  <c r="H60" i="3" s="1"/>
  <c r="H18" i="3" a="1"/>
  <c r="H18" i="3" s="1"/>
  <c r="H62" i="3" a="1"/>
  <c r="H62" i="3" s="1"/>
  <c r="H28" i="3" a="1"/>
  <c r="H28" i="3" s="1"/>
  <c r="H31" i="3" a="1"/>
  <c r="H31" i="3" s="1"/>
  <c r="H43" i="3" a="1"/>
  <c r="H43" i="3" s="1"/>
  <c r="H30" i="3" a="1"/>
  <c r="H30" i="3" s="1"/>
  <c r="H24" i="3" a="1"/>
  <c r="H24" i="3" s="1"/>
  <c r="H25" i="3" a="1"/>
  <c r="H25" i="3" s="1"/>
  <c r="H46" i="3" a="1"/>
  <c r="H46" i="3" s="1"/>
  <c r="H7" i="3" a="1"/>
  <c r="H7" i="3" s="1"/>
  <c r="H26" i="3" a="1"/>
  <c r="H26" i="3" s="1"/>
  <c r="H15" i="3" a="1"/>
  <c r="H15" i="3" s="1"/>
  <c r="H48" i="3" a="1"/>
  <c r="H48" i="3" s="1"/>
  <c r="H40" i="3" a="1"/>
  <c r="H40" i="3" s="1"/>
  <c r="H55" i="3" a="1"/>
  <c r="H55" i="3" s="1"/>
  <c r="H51" i="3" a="1"/>
  <c r="H51" i="3" s="1"/>
  <c r="H22" i="3" a="1"/>
  <c r="H22" i="3" s="1"/>
  <c r="H35" i="3" a="1"/>
  <c r="H35" i="3" s="1"/>
  <c r="H50" i="3" a="1"/>
  <c r="H50" i="3" s="1"/>
  <c r="H33" i="3" a="1"/>
  <c r="H33" i="3" s="1"/>
  <c r="H38" i="3" a="1"/>
  <c r="H38" i="3" s="1"/>
  <c r="H4" i="3" a="1"/>
  <c r="H4" i="3" s="1"/>
  <c r="H53" i="3" a="1"/>
  <c r="H53" i="3" s="1"/>
  <c r="H32" i="3" a="1"/>
  <c r="H32" i="3" s="1"/>
  <c r="H61" i="3" a="1"/>
  <c r="H61" i="3" s="1"/>
  <c r="H52" i="3" a="1"/>
  <c r="H52" i="3" s="1"/>
  <c r="H21" i="3" a="1"/>
  <c r="H21" i="3" s="1"/>
  <c r="H39" i="3" a="1"/>
  <c r="H39" i="3" s="1"/>
  <c r="H45" i="3" a="1"/>
  <c r="H45" i="3" s="1"/>
  <c r="H54" i="3" a="1"/>
  <c r="H54" i="3" s="1"/>
  <c r="H44" i="3" a="1"/>
  <c r="H44" i="3" s="1"/>
  <c r="H29" i="3" a="1"/>
  <c r="H29" i="3" s="1"/>
  <c r="H19" i="3" a="1"/>
  <c r="H19" i="3" s="1"/>
  <c r="H14" i="3" a="1"/>
  <c r="H14" i="3" s="1"/>
  <c r="H42" i="3" a="1"/>
  <c r="H42" i="3" s="1"/>
  <c r="H9" i="3" a="1"/>
  <c r="H9" i="3" s="1"/>
  <c r="H20" i="3" a="1"/>
  <c r="H20" i="3" s="1"/>
  <c r="H59" i="3" a="1"/>
  <c r="H59" i="3" s="1"/>
  <c r="H10" i="3" a="1"/>
  <c r="H10" i="3" s="1"/>
  <c r="H49" i="3" a="1"/>
  <c r="H49" i="3" s="1"/>
  <c r="H23" i="3" a="1"/>
  <c r="H23" i="3" s="1"/>
  <c r="I32" i="3" a="1"/>
  <c r="I32" i="3" s="1"/>
  <c r="I20" i="3" a="1"/>
  <c r="I20" i="3" s="1"/>
  <c r="I8" i="3" a="1"/>
  <c r="I8" i="3" s="1"/>
  <c r="I62" i="3" a="1"/>
  <c r="I62" i="3" s="1"/>
  <c r="I48" i="3" a="1"/>
  <c r="I48" i="3" s="1"/>
  <c r="I23" i="3" a="1"/>
  <c r="I23" i="3" s="1"/>
  <c r="I35" i="3" a="1"/>
  <c r="I35" i="3" s="1"/>
  <c r="I60" i="3" a="1"/>
  <c r="I60" i="3" s="1"/>
  <c r="I10" i="3" a="1"/>
  <c r="I10" i="3" s="1"/>
  <c r="I36" i="3" a="1"/>
  <c r="I36" i="3" s="1"/>
  <c r="I24" i="3" a="1"/>
  <c r="I24" i="3" s="1"/>
  <c r="I11" i="3" a="1"/>
  <c r="I11" i="3" s="1"/>
  <c r="I37" i="3" a="1"/>
  <c r="I37" i="3" s="1"/>
  <c r="I50" i="3" a="1"/>
  <c r="I50" i="3" s="1"/>
  <c r="I34" i="3" a="1"/>
  <c r="I34" i="3" s="1"/>
  <c r="I25" i="3" a="1"/>
  <c r="I25" i="3" s="1"/>
  <c r="I22" i="3" a="1"/>
  <c r="I22" i="3" s="1"/>
  <c r="I12" i="3" a="1"/>
  <c r="I12" i="3" s="1"/>
  <c r="I7" i="3" a="1"/>
  <c r="I7" i="3" s="1"/>
  <c r="I55" i="3" a="1"/>
  <c r="I55" i="3" s="1"/>
  <c r="I5" i="3" a="1"/>
  <c r="I5" i="3" s="1"/>
  <c r="I56" i="3" a="1"/>
  <c r="I56" i="3" s="1"/>
  <c r="I21" i="3" a="1"/>
  <c r="I21" i="3" s="1"/>
  <c r="I44" i="3" a="1"/>
  <c r="I44" i="3" s="1"/>
  <c r="I63" i="3" a="1"/>
  <c r="I63" i="3" s="1"/>
  <c r="I15" i="3" a="1"/>
  <c r="I15" i="3" s="1"/>
  <c r="I16" i="3" a="1"/>
  <c r="I16" i="3" s="1"/>
  <c r="I57" i="3" a="1"/>
  <c r="I57" i="3" s="1"/>
  <c r="I52" i="3" a="1"/>
  <c r="I52" i="3" s="1"/>
  <c r="I33" i="3" a="1"/>
  <c r="I33" i="3" s="1"/>
  <c r="I39" i="3" a="1"/>
  <c r="I39" i="3" s="1"/>
  <c r="I45" i="3" a="1"/>
  <c r="I45" i="3" s="1"/>
  <c r="I53" i="3" a="1"/>
  <c r="I53" i="3" s="1"/>
  <c r="I61" i="3" a="1"/>
  <c r="I61" i="3" s="1"/>
  <c r="I30" i="3" a="1"/>
  <c r="I30" i="3" s="1"/>
  <c r="I13" i="3" a="1"/>
  <c r="I13" i="3" s="1"/>
  <c r="I46" i="3" a="1"/>
  <c r="I46" i="3" s="1"/>
  <c r="I47" i="3" a="1"/>
  <c r="I47" i="3" s="1"/>
  <c r="I26" i="3" a="1"/>
  <c r="I26" i="3" s="1"/>
  <c r="I40" i="3" a="1"/>
  <c r="I40" i="3" s="1"/>
  <c r="I14" i="3" a="1"/>
  <c r="I14" i="3" s="1"/>
  <c r="I49" i="3" a="1"/>
  <c r="I49" i="3" s="1"/>
  <c r="I27" i="3" a="1"/>
  <c r="I27" i="3" s="1"/>
  <c r="I59" i="3" a="1"/>
  <c r="I59" i="3" s="1"/>
  <c r="I4" i="3" a="1"/>
  <c r="I4" i="3" s="1"/>
  <c r="I41" i="3" a="1"/>
  <c r="I41" i="3" s="1"/>
  <c r="I9" i="3" a="1"/>
  <c r="I9" i="3" s="1"/>
  <c r="I31" i="3" a="1"/>
  <c r="I31" i="3" s="1"/>
  <c r="I42" i="3" a="1"/>
  <c r="I42" i="3" s="1"/>
  <c r="I43" i="3" a="1"/>
  <c r="I43" i="3" s="1"/>
  <c r="I58" i="3" a="1"/>
  <c r="I58" i="3" s="1"/>
  <c r="I19" i="3" a="1"/>
  <c r="I19" i="3" s="1"/>
  <c r="I18" i="3" a="1"/>
  <c r="I18" i="3" s="1"/>
  <c r="I28" i="3" a="1"/>
  <c r="I28" i="3" s="1"/>
  <c r="I51" i="3" a="1"/>
  <c r="I51" i="3" s="1"/>
  <c r="I38" i="3" a="1"/>
  <c r="I38" i="3" s="1"/>
  <c r="I29" i="3" a="1"/>
  <c r="I29" i="3" s="1"/>
  <c r="I6" i="3" a="1"/>
  <c r="I6" i="3" s="1"/>
  <c r="I54" i="3" a="1"/>
  <c r="I54" i="3" s="1"/>
  <c r="I17" i="3" a="1"/>
  <c r="I17" i="3" s="1"/>
  <c r="F61" i="3" a="1"/>
  <c r="F61" i="3" s="1"/>
  <c r="F49" i="3" a="1"/>
  <c r="F49" i="3" s="1"/>
  <c r="F57" i="3" a="1"/>
  <c r="F57" i="3" s="1"/>
  <c r="F26" i="3" a="1"/>
  <c r="F26" i="3" s="1"/>
  <c r="F14" i="3" a="1"/>
  <c r="F14" i="3" s="1"/>
  <c r="F47" i="3" a="1"/>
  <c r="F47" i="3" s="1"/>
  <c r="F59" i="3" a="1"/>
  <c r="F59" i="3" s="1"/>
  <c r="F52" i="3" a="1"/>
  <c r="F52" i="3" s="1"/>
  <c r="F16" i="3" a="1"/>
  <c r="F16" i="3" s="1"/>
  <c r="F32" i="3" a="1"/>
  <c r="F32" i="3" s="1"/>
  <c r="F34" i="3" a="1"/>
  <c r="F34" i="3" s="1"/>
  <c r="F5" i="3" a="1"/>
  <c r="F5" i="3" s="1"/>
  <c r="F12" i="3" a="1"/>
  <c r="F12" i="3" s="1"/>
  <c r="F25" i="3" a="1"/>
  <c r="F25" i="3" s="1"/>
  <c r="F4" i="3" a="1"/>
  <c r="F4" i="3" s="1"/>
  <c r="F39" i="3" a="1"/>
  <c r="F39" i="3" s="1"/>
  <c r="F8" i="3" a="1"/>
  <c r="F8" i="3" s="1"/>
  <c r="F38" i="3" a="1"/>
  <c r="F38" i="3" s="1"/>
  <c r="F18" i="3" a="1"/>
  <c r="F18" i="3" s="1"/>
  <c r="F23" i="3" a="1"/>
  <c r="F23" i="3" s="1"/>
  <c r="F30" i="3" a="1"/>
  <c r="F30" i="3" s="1"/>
  <c r="F33" i="3" a="1"/>
  <c r="F33" i="3" s="1"/>
  <c r="F28" i="3" a="1"/>
  <c r="F28" i="3" s="1"/>
  <c r="F41" i="3" a="1"/>
  <c r="F41" i="3" s="1"/>
  <c r="F60" i="3" a="1"/>
  <c r="F60" i="3" s="1"/>
  <c r="F9" i="3" a="1"/>
  <c r="F9" i="3" s="1"/>
  <c r="F21" i="3" a="1"/>
  <c r="F21" i="3" s="1"/>
  <c r="F54" i="3" a="1"/>
  <c r="F54" i="3" s="1"/>
  <c r="F15" i="3" a="1"/>
  <c r="F15" i="3" s="1"/>
  <c r="F46" i="3" a="1"/>
  <c r="F46" i="3" s="1"/>
  <c r="F31" i="3" a="1"/>
  <c r="F31" i="3" s="1"/>
  <c r="F63" i="3" a="1"/>
  <c r="F63" i="3" s="1"/>
  <c r="F51" i="3" a="1"/>
  <c r="F51" i="3" s="1"/>
  <c r="F10" i="3" a="1"/>
  <c r="F10" i="3" s="1"/>
  <c r="F42" i="3" a="1"/>
  <c r="F42" i="3" s="1"/>
  <c r="F45" i="3" a="1"/>
  <c r="F45" i="3" s="1"/>
  <c r="F17" i="3" a="1"/>
  <c r="F17" i="3" s="1"/>
  <c r="F50" i="3" a="1"/>
  <c r="F50" i="3" s="1"/>
  <c r="F13" i="3" a="1"/>
  <c r="F13" i="3" s="1"/>
  <c r="F19" i="3" a="1"/>
  <c r="F19" i="3" s="1"/>
  <c r="F58" i="3" a="1"/>
  <c r="F58" i="3" s="1"/>
  <c r="F44" i="3" a="1"/>
  <c r="F44" i="3" s="1"/>
  <c r="F36" i="3" a="1"/>
  <c r="F36" i="3" s="1"/>
  <c r="F24" i="3" a="1"/>
  <c r="F24" i="3" s="1"/>
  <c r="F37" i="3" a="1"/>
  <c r="F37" i="3" s="1"/>
  <c r="F48" i="3" a="1"/>
  <c r="F48" i="3" s="1"/>
  <c r="F6" i="3" a="1"/>
  <c r="F6" i="3" s="1"/>
  <c r="F27" i="3" a="1"/>
  <c r="F27" i="3" s="1"/>
  <c r="F7" i="3" a="1"/>
  <c r="F7" i="3" s="1"/>
  <c r="F29" i="3" a="1"/>
  <c r="F29" i="3" s="1"/>
  <c r="F62" i="3" a="1"/>
  <c r="F62" i="3" s="1"/>
  <c r="F53" i="3" a="1"/>
  <c r="F53" i="3" s="1"/>
  <c r="F22" i="3" a="1"/>
  <c r="F22" i="3" s="1"/>
  <c r="F11" i="3" a="1"/>
  <c r="F11" i="3" s="1"/>
  <c r="F56" i="3" a="1"/>
  <c r="F56" i="3" s="1"/>
  <c r="F35" i="3" a="1"/>
  <c r="F35" i="3" s="1"/>
  <c r="F40" i="3" a="1"/>
  <c r="F40" i="3" s="1"/>
  <c r="F43" i="3" a="1"/>
  <c r="F43" i="3" s="1"/>
  <c r="F55" i="3" a="1"/>
  <c r="F55" i="3" s="1"/>
  <c r="F20" i="3" a="1"/>
  <c r="F20" i="3" s="1"/>
  <c r="F34" i="15" a="1"/>
  <c r="F34" i="15" s="1"/>
  <c r="F22" i="15" a="1"/>
  <c r="F22" i="15" s="1"/>
  <c r="F10" i="15" a="1"/>
  <c r="F10" i="15" s="1"/>
  <c r="F8" i="15" a="1"/>
  <c r="F8" i="15" s="1"/>
  <c r="F32" i="15" a="1"/>
  <c r="F32" i="15" s="1"/>
  <c r="F59" i="15" a="1"/>
  <c r="F59" i="15" s="1"/>
  <c r="F61" i="15" a="1"/>
  <c r="F61" i="15" s="1"/>
  <c r="F37" i="15" a="1"/>
  <c r="F37" i="15" s="1"/>
  <c r="F13" i="15" a="1"/>
  <c r="F13" i="15" s="1"/>
  <c r="F25" i="15" a="1"/>
  <c r="F25" i="15" s="1"/>
  <c r="F44" i="15" a="1"/>
  <c r="F44" i="15" s="1"/>
  <c r="F16" i="15" a="1"/>
  <c r="F16" i="15" s="1"/>
  <c r="F55" i="15" a="1"/>
  <c r="F55" i="15" s="1"/>
  <c r="F38" i="15" a="1"/>
  <c r="F38" i="15" s="1"/>
  <c r="F45" i="15" a="1"/>
  <c r="F45" i="15" s="1"/>
  <c r="F9" i="15" a="1"/>
  <c r="F9" i="15" s="1"/>
  <c r="F46" i="15" a="1"/>
  <c r="F46" i="15" s="1"/>
  <c r="F4" i="15" a="1"/>
  <c r="F4" i="15" s="1"/>
  <c r="F51" i="15" a="1"/>
  <c r="F51" i="15" s="1"/>
  <c r="F48" i="15" a="1"/>
  <c r="F48" i="15" s="1"/>
  <c r="F14" i="15" a="1"/>
  <c r="F14" i="15" s="1"/>
  <c r="F6" i="15" a="1"/>
  <c r="F6" i="15" s="1"/>
  <c r="F41" i="15" a="1"/>
  <c r="F41" i="15" s="1"/>
  <c r="F19" i="15" a="1"/>
  <c r="F19" i="15" s="1"/>
  <c r="F33" i="15" a="1"/>
  <c r="F33" i="15" s="1"/>
  <c r="F35" i="15" a="1"/>
  <c r="F35" i="15" s="1"/>
  <c r="F12" i="15" a="1"/>
  <c r="F12" i="15" s="1"/>
  <c r="F36" i="15" a="1"/>
  <c r="F36" i="15" s="1"/>
  <c r="F20" i="15" a="1"/>
  <c r="F20" i="15" s="1"/>
  <c r="F40" i="15" a="1"/>
  <c r="F40" i="15" s="1"/>
  <c r="F52" i="15" a="1"/>
  <c r="F52" i="15" s="1"/>
  <c r="F53" i="15" a="1"/>
  <c r="F53" i="15" s="1"/>
  <c r="F5" i="15" a="1"/>
  <c r="F5" i="15" s="1"/>
  <c r="F15" i="15" a="1"/>
  <c r="F15" i="15" s="1"/>
  <c r="F43" i="15" a="1"/>
  <c r="F43" i="15" s="1"/>
  <c r="F31" i="15" a="1"/>
  <c r="F31" i="15" s="1"/>
  <c r="F56" i="15" a="1"/>
  <c r="F56" i="15" s="1"/>
  <c r="F49" i="15" a="1"/>
  <c r="F49" i="15" s="1"/>
  <c r="F24" i="15" a="1"/>
  <c r="F24" i="15" s="1"/>
  <c r="F28" i="15" a="1"/>
  <c r="F28" i="15" s="1"/>
  <c r="F58" i="15" a="1"/>
  <c r="F58" i="15" s="1"/>
  <c r="F54" i="15" a="1"/>
  <c r="F54" i="15" s="1"/>
  <c r="F21" i="15" a="1"/>
  <c r="F21" i="15" s="1"/>
  <c r="F17" i="15" a="1"/>
  <c r="F17" i="15" s="1"/>
  <c r="F63" i="15" a="1"/>
  <c r="F63" i="15" s="1"/>
  <c r="F7" i="15" a="1"/>
  <c r="F7" i="15" s="1"/>
  <c r="F11" i="15" a="1"/>
  <c r="F11" i="15" s="1"/>
  <c r="F30" i="15" a="1"/>
  <c r="F30" i="15" s="1"/>
  <c r="F27" i="15" a="1"/>
  <c r="F27" i="15" s="1"/>
  <c r="F23" i="15" a="1"/>
  <c r="F23" i="15" s="1"/>
  <c r="F39" i="15" a="1"/>
  <c r="F39" i="15" s="1"/>
  <c r="F60" i="15" a="1"/>
  <c r="F60" i="15" s="1"/>
  <c r="F29" i="15" a="1"/>
  <c r="F29" i="15" s="1"/>
  <c r="F57" i="15" a="1"/>
  <c r="F57" i="15" s="1"/>
  <c r="F50" i="15" a="1"/>
  <c r="F50" i="15" s="1"/>
  <c r="F42" i="15" a="1"/>
  <c r="F42" i="15" s="1"/>
  <c r="F18" i="15" a="1"/>
  <c r="F18" i="15" s="1"/>
  <c r="F47" i="15" a="1"/>
  <c r="F47" i="15" s="1"/>
  <c r="F62" i="15" a="1"/>
  <c r="F62" i="15" s="1"/>
  <c r="F26" i="15" a="1"/>
  <c r="F26" i="15" s="1"/>
  <c r="I60" i="15" a="1"/>
  <c r="I60" i="15" s="1"/>
  <c r="I27" i="15" a="1"/>
  <c r="I27" i="15" s="1"/>
  <c r="I15" i="15" a="1"/>
  <c r="I15" i="15" s="1"/>
  <c r="I36" i="15" a="1"/>
  <c r="I36" i="15" s="1"/>
  <c r="I24" i="15" a="1"/>
  <c r="I24" i="15" s="1"/>
  <c r="I12" i="15" a="1"/>
  <c r="I12" i="15" s="1"/>
  <c r="I34" i="15" a="1"/>
  <c r="I34" i="15" s="1"/>
  <c r="I22" i="15" a="1"/>
  <c r="I22" i="15" s="1"/>
  <c r="I10" i="15" a="1"/>
  <c r="I10" i="15" s="1"/>
  <c r="I30" i="15" a="1"/>
  <c r="I30" i="15" s="1"/>
  <c r="I35" i="15" a="1"/>
  <c r="I35" i="15" s="1"/>
  <c r="I42" i="15" a="1"/>
  <c r="I42" i="15" s="1"/>
  <c r="I39" i="15" a="1"/>
  <c r="I39" i="15" s="1"/>
  <c r="I47" i="15" a="1"/>
  <c r="I47" i="15" s="1"/>
  <c r="I19" i="15" a="1"/>
  <c r="I19" i="15" s="1"/>
  <c r="I20" i="15" a="1"/>
  <c r="I20" i="15" s="1"/>
  <c r="I57" i="15" a="1"/>
  <c r="I57" i="15" s="1"/>
  <c r="I44" i="15" a="1"/>
  <c r="I44" i="15" s="1"/>
  <c r="I21" i="15" a="1"/>
  <c r="I21" i="15" s="1"/>
  <c r="I56" i="15" a="1"/>
  <c r="I56" i="15" s="1"/>
  <c r="I29" i="15" a="1"/>
  <c r="I29" i="15" s="1"/>
  <c r="I13" i="15" a="1"/>
  <c r="I13" i="15" s="1"/>
  <c r="I46" i="15" a="1"/>
  <c r="I46" i="15" s="1"/>
  <c r="I31" i="15" a="1"/>
  <c r="I31" i="15" s="1"/>
  <c r="I28" i="15" a="1"/>
  <c r="I28" i="15" s="1"/>
  <c r="I54" i="15" a="1"/>
  <c r="I54" i="15" s="1"/>
  <c r="I23" i="15" a="1"/>
  <c r="I23" i="15" s="1"/>
  <c r="I45" i="15" a="1"/>
  <c r="I45" i="15" s="1"/>
  <c r="I16" i="15" a="1"/>
  <c r="I16" i="15" s="1"/>
  <c r="I38" i="15" a="1"/>
  <c r="I38" i="15" s="1"/>
  <c r="I4" i="15" a="1"/>
  <c r="I4" i="15" s="1"/>
  <c r="I40" i="15" a="1"/>
  <c r="I40" i="15" s="1"/>
  <c r="I17" i="15" a="1"/>
  <c r="I17" i="15" s="1"/>
  <c r="I58" i="15" a="1"/>
  <c r="I58" i="15" s="1"/>
  <c r="I49" i="15" a="1"/>
  <c r="I49" i="15" s="1"/>
  <c r="I59" i="15" a="1"/>
  <c r="I59" i="15" s="1"/>
  <c r="I52" i="15" a="1"/>
  <c r="I52" i="15" s="1"/>
  <c r="I14" i="15" a="1"/>
  <c r="I14" i="15" s="1"/>
  <c r="I55" i="15" a="1"/>
  <c r="I55" i="15" s="1"/>
  <c r="I32" i="15" a="1"/>
  <c r="I32" i="15" s="1"/>
  <c r="I26" i="15" a="1"/>
  <c r="I26" i="15" s="1"/>
  <c r="I50" i="15" a="1"/>
  <c r="I50" i="15" s="1"/>
  <c r="I51" i="15" a="1"/>
  <c r="I51" i="15" s="1"/>
  <c r="I33" i="15" a="1"/>
  <c r="I33" i="15" s="1"/>
  <c r="I62" i="15" a="1"/>
  <c r="I62" i="15" s="1"/>
  <c r="I25" i="15" a="1"/>
  <c r="I25" i="15" s="1"/>
  <c r="I61" i="15" a="1"/>
  <c r="I61" i="15" s="1"/>
  <c r="I41" i="15" a="1"/>
  <c r="I41" i="15" s="1"/>
  <c r="I6" i="15" a="1"/>
  <c r="I6" i="15" s="1"/>
  <c r="I11" i="15" a="1"/>
  <c r="I11" i="15" s="1"/>
  <c r="I37" i="15" a="1"/>
  <c r="I37" i="15" s="1"/>
  <c r="I53" i="15" a="1"/>
  <c r="I53" i="15" s="1"/>
  <c r="I7" i="15" a="1"/>
  <c r="I7" i="15" s="1"/>
  <c r="I5" i="15" a="1"/>
  <c r="I5" i="15" s="1"/>
  <c r="I63" i="15" a="1"/>
  <c r="I63" i="15" s="1"/>
  <c r="I8" i="15" a="1"/>
  <c r="I8" i="15" s="1"/>
  <c r="I18" i="15" a="1"/>
  <c r="I18" i="15" s="1"/>
  <c r="I43" i="15" a="1"/>
  <c r="I43" i="15" s="1"/>
  <c r="I9" i="15" a="1"/>
  <c r="I9" i="15" s="1"/>
  <c r="I48" i="15" a="1"/>
  <c r="I48" i="15" s="1"/>
  <c r="J59" i="15" a="1"/>
  <c r="J59" i="15" s="1"/>
  <c r="J49" i="15" a="1"/>
  <c r="J49" i="15" s="1"/>
  <c r="J47" i="15" a="1"/>
  <c r="J47" i="15" s="1"/>
  <c r="J45" i="15" a="1"/>
  <c r="J45" i="15" s="1"/>
  <c r="J43" i="15" a="1"/>
  <c r="J43" i="15" s="1"/>
  <c r="J41" i="15" a="1"/>
  <c r="J41" i="15" s="1"/>
  <c r="J39" i="15" a="1"/>
  <c r="J39" i="15" s="1"/>
  <c r="J36" i="15" a="1"/>
  <c r="J36" i="15" s="1"/>
  <c r="J61" i="15" a="1"/>
  <c r="J61" i="15" s="1"/>
  <c r="J24" i="15" a="1"/>
  <c r="J24" i="15" s="1"/>
  <c r="J12" i="15" a="1"/>
  <c r="J12" i="15" s="1"/>
  <c r="J34" i="15" a="1"/>
  <c r="J34" i="15" s="1"/>
  <c r="J22" i="15" a="1"/>
  <c r="J22" i="15" s="1"/>
  <c r="J10" i="15" a="1"/>
  <c r="J10" i="15" s="1"/>
  <c r="J33" i="15" a="1"/>
  <c r="J33" i="15" s="1"/>
  <c r="J9" i="15" a="1"/>
  <c r="J9" i="15" s="1"/>
  <c r="J21" i="15" a="1"/>
  <c r="J21" i="15" s="1"/>
  <c r="J53" i="15" a="1"/>
  <c r="J53" i="15" s="1"/>
  <c r="J46" i="15" a="1"/>
  <c r="J46" i="15" s="1"/>
  <c r="J37" i="15" a="1"/>
  <c r="J37" i="15" s="1"/>
  <c r="J57" i="15" a="1"/>
  <c r="J57" i="15" s="1"/>
  <c r="J55" i="15" a="1"/>
  <c r="J55" i="15" s="1"/>
  <c r="J48" i="15" a="1"/>
  <c r="J48" i="15" s="1"/>
  <c r="J23" i="15" a="1"/>
  <c r="J23" i="15" s="1"/>
  <c r="J19" i="15" a="1"/>
  <c r="J19" i="15" s="1"/>
  <c r="J28" i="15" a="1"/>
  <c r="J28" i="15" s="1"/>
  <c r="J63" i="15" a="1"/>
  <c r="J63" i="15" s="1"/>
  <c r="J62" i="15" a="1"/>
  <c r="J62" i="15" s="1"/>
  <c r="J26" i="15" a="1"/>
  <c r="J26" i="15" s="1"/>
  <c r="J18" i="15" a="1"/>
  <c r="J18" i="15" s="1"/>
  <c r="J25" i="15" a="1"/>
  <c r="J25" i="15" s="1"/>
  <c r="J5" i="15" a="1"/>
  <c r="J5" i="15" s="1"/>
  <c r="J40" i="15" a="1"/>
  <c r="J40" i="15" s="1"/>
  <c r="J16" i="15" a="1"/>
  <c r="J16" i="15" s="1"/>
  <c r="J11" i="15" a="1"/>
  <c r="J11" i="15" s="1"/>
  <c r="J52" i="15" a="1"/>
  <c r="J52" i="15" s="1"/>
  <c r="J42" i="15" a="1"/>
  <c r="J42" i="15" s="1"/>
  <c r="J13" i="15" a="1"/>
  <c r="J13" i="15" s="1"/>
  <c r="J4" i="15" a="1"/>
  <c r="J4" i="15" s="1"/>
  <c r="J51" i="15" a="1"/>
  <c r="J51" i="15" s="1"/>
  <c r="J44" i="15" a="1"/>
  <c r="J44" i="15" s="1"/>
  <c r="J15" i="15" a="1"/>
  <c r="J15" i="15" s="1"/>
  <c r="J30" i="15" a="1"/>
  <c r="J30" i="15" s="1"/>
  <c r="J32" i="15" a="1"/>
  <c r="J32" i="15" s="1"/>
  <c r="J17" i="15" a="1"/>
  <c r="J17" i="15" s="1"/>
  <c r="J58" i="15" a="1"/>
  <c r="J58" i="15" s="1"/>
  <c r="J54" i="15" a="1"/>
  <c r="J54" i="15" s="1"/>
  <c r="J38" i="15" a="1"/>
  <c r="J38" i="15" s="1"/>
  <c r="J7" i="15" a="1"/>
  <c r="J7" i="15" s="1"/>
  <c r="J27" i="15" a="1"/>
  <c r="J27" i="15" s="1"/>
  <c r="J14" i="15" a="1"/>
  <c r="J14" i="15" s="1"/>
  <c r="J8" i="15" a="1"/>
  <c r="J8" i="15" s="1"/>
  <c r="J35" i="15" a="1"/>
  <c r="J35" i="15" s="1"/>
  <c r="J31" i="15" a="1"/>
  <c r="J31" i="15" s="1"/>
  <c r="J29" i="15" a="1"/>
  <c r="J29" i="15" s="1"/>
  <c r="J60" i="15" a="1"/>
  <c r="J60" i="15" s="1"/>
  <c r="J50" i="15" a="1"/>
  <c r="J50" i="15" s="1"/>
  <c r="J20" i="15" a="1"/>
  <c r="J20" i="15" s="1"/>
  <c r="J56" i="15" a="1"/>
  <c r="J56" i="15" s="1"/>
  <c r="J6" i="15" a="1"/>
  <c r="J6" i="15" s="1"/>
  <c r="G52" i="15" a="1"/>
  <c r="G52" i="15" s="1"/>
  <c r="G36" i="15" a="1"/>
  <c r="G36" i="15" s="1"/>
  <c r="G35" i="15" a="1"/>
  <c r="G35" i="15" s="1"/>
  <c r="G24" i="15" a="1"/>
  <c r="G24" i="15" s="1"/>
  <c r="G11" i="15" a="1"/>
  <c r="G11" i="15" s="1"/>
  <c r="G23" i="15" a="1"/>
  <c r="G23" i="15" s="1"/>
  <c r="G12" i="15" a="1"/>
  <c r="G12" i="15" s="1"/>
  <c r="G16" i="15" a="1"/>
  <c r="G16" i="15" s="1"/>
  <c r="G44" i="15" a="1"/>
  <c r="G44" i="15" s="1"/>
  <c r="G43" i="15" a="1"/>
  <c r="G43" i="15" s="1"/>
  <c r="G8" i="15" a="1"/>
  <c r="G8" i="15" s="1"/>
  <c r="G38" i="15" a="1"/>
  <c r="G38" i="15" s="1"/>
  <c r="G14" i="15" a="1"/>
  <c r="G14" i="15" s="1"/>
  <c r="G4" i="15" a="1"/>
  <c r="G4" i="15" s="1"/>
  <c r="G45" i="15" a="1"/>
  <c r="G45" i="15" s="1"/>
  <c r="G60" i="15" a="1"/>
  <c r="G60" i="15" s="1"/>
  <c r="G30" i="15" a="1"/>
  <c r="G30" i="15" s="1"/>
  <c r="G25" i="15" a="1"/>
  <c r="G25" i="15" s="1"/>
  <c r="G46" i="15" a="1"/>
  <c r="G46" i="15" s="1"/>
  <c r="G47" i="15" a="1"/>
  <c r="G47" i="15" s="1"/>
  <c r="G51" i="15" a="1"/>
  <c r="G51" i="15" s="1"/>
  <c r="G21" i="15" a="1"/>
  <c r="G21" i="15" s="1"/>
  <c r="G26" i="15" a="1"/>
  <c r="G26" i="15" s="1"/>
  <c r="G9" i="15" a="1"/>
  <c r="G9" i="15" s="1"/>
  <c r="G62" i="15" a="1"/>
  <c r="G62" i="15" s="1"/>
  <c r="G5" i="15" a="1"/>
  <c r="G5" i="15" s="1"/>
  <c r="G13" i="15" a="1"/>
  <c r="G13" i="15" s="1"/>
  <c r="G42" i="15" a="1"/>
  <c r="G42" i="15" s="1"/>
  <c r="G39" i="15" a="1"/>
  <c r="G39" i="15" s="1"/>
  <c r="G10" i="15" a="1"/>
  <c r="G10" i="15" s="1"/>
  <c r="G57" i="15" a="1"/>
  <c r="G57" i="15" s="1"/>
  <c r="G41" i="15" a="1"/>
  <c r="G41" i="15" s="1"/>
  <c r="G48" i="15" a="1"/>
  <c r="G48" i="15" s="1"/>
  <c r="G19" i="15" a="1"/>
  <c r="G19" i="15" s="1"/>
  <c r="G28" i="15" a="1"/>
  <c r="G28" i="15" s="1"/>
  <c r="G18" i="15" a="1"/>
  <c r="G18" i="15" s="1"/>
  <c r="G20" i="15" a="1"/>
  <c r="G20" i="15" s="1"/>
  <c r="G59" i="15" a="1"/>
  <c r="G59" i="15" s="1"/>
  <c r="G17" i="15" a="1"/>
  <c r="G17" i="15" s="1"/>
  <c r="G15" i="15" a="1"/>
  <c r="G15" i="15" s="1"/>
  <c r="G50" i="15" a="1"/>
  <c r="G50" i="15" s="1"/>
  <c r="G55" i="15" a="1"/>
  <c r="G55" i="15" s="1"/>
  <c r="G56" i="15" a="1"/>
  <c r="G56" i="15" s="1"/>
  <c r="G27" i="15" a="1"/>
  <c r="G27" i="15" s="1"/>
  <c r="G31" i="15" a="1"/>
  <c r="G31" i="15" s="1"/>
  <c r="G61" i="15" a="1"/>
  <c r="G61" i="15" s="1"/>
  <c r="G22" i="15" a="1"/>
  <c r="G22" i="15" s="1"/>
  <c r="G49" i="15" a="1"/>
  <c r="G49" i="15" s="1"/>
  <c r="G32" i="15" a="1"/>
  <c r="G32" i="15" s="1"/>
  <c r="G58" i="15" a="1"/>
  <c r="G58" i="15" s="1"/>
  <c r="G37" i="15" a="1"/>
  <c r="G37" i="15" s="1"/>
  <c r="G33" i="15" a="1"/>
  <c r="G33" i="15" s="1"/>
  <c r="G29" i="15" a="1"/>
  <c r="G29" i="15" s="1"/>
  <c r="G34" i="15" a="1"/>
  <c r="G34" i="15" s="1"/>
  <c r="G6" i="15" a="1"/>
  <c r="G6" i="15" s="1"/>
  <c r="G40" i="15" a="1"/>
  <c r="G40" i="15" s="1"/>
  <c r="G7" i="15" a="1"/>
  <c r="G7" i="15" s="1"/>
  <c r="G54" i="15" a="1"/>
  <c r="G54" i="15" s="1"/>
  <c r="G53" i="15" a="1"/>
  <c r="G53" i="15" s="1"/>
  <c r="G63" i="15" a="1"/>
  <c r="G63" i="15" s="1"/>
  <c r="K27" i="15" a="1"/>
  <c r="K27" i="15" s="1"/>
  <c r="K15" i="15" a="1"/>
  <c r="K15" i="15" s="1"/>
  <c r="K59" i="15" a="1"/>
  <c r="K59" i="15" s="1"/>
  <c r="K37" i="15" a="1"/>
  <c r="K37" i="15" s="1"/>
  <c r="K25" i="15" a="1"/>
  <c r="K25" i="15" s="1"/>
  <c r="K13" i="15" a="1"/>
  <c r="K13" i="15" s="1"/>
  <c r="K55" i="15" a="1"/>
  <c r="K55" i="15" s="1"/>
  <c r="K39" i="15" a="1"/>
  <c r="K39" i="15" s="1"/>
  <c r="K49" i="15" a="1"/>
  <c r="K49" i="15" s="1"/>
  <c r="K20" i="15" a="1"/>
  <c r="K20" i="15" s="1"/>
  <c r="K36" i="15" a="1"/>
  <c r="K36" i="15" s="1"/>
  <c r="K16" i="15" a="1"/>
  <c r="K16" i="15" s="1"/>
  <c r="K21" i="15" a="1"/>
  <c r="K21" i="15" s="1"/>
  <c r="K51" i="15" a="1"/>
  <c r="K51" i="15" s="1"/>
  <c r="K40" i="15" a="1"/>
  <c r="K40" i="15" s="1"/>
  <c r="K48" i="15" a="1"/>
  <c r="K48" i="15" s="1"/>
  <c r="K60" i="15" a="1"/>
  <c r="K60" i="15" s="1"/>
  <c r="K23" i="15" a="1"/>
  <c r="K23" i="15" s="1"/>
  <c r="K18" i="15" a="1"/>
  <c r="K18" i="15" s="1"/>
  <c r="K53" i="15" a="1"/>
  <c r="K53" i="15" s="1"/>
  <c r="K54" i="15" a="1"/>
  <c r="K54" i="15" s="1"/>
  <c r="K14" i="15" a="1"/>
  <c r="K14" i="15" s="1"/>
  <c r="K58" i="15" a="1"/>
  <c r="K58" i="15" s="1"/>
  <c r="K29" i="15" a="1"/>
  <c r="K29" i="15" s="1"/>
  <c r="K63" i="15" a="1"/>
  <c r="K63" i="15" s="1"/>
  <c r="K33" i="15" a="1"/>
  <c r="K33" i="15" s="1"/>
  <c r="K43" i="15" a="1"/>
  <c r="K43" i="15" s="1"/>
  <c r="K34" i="15" a="1"/>
  <c r="K34" i="15" s="1"/>
  <c r="K45" i="15" a="1"/>
  <c r="K45" i="15" s="1"/>
  <c r="K30" i="15" a="1"/>
  <c r="K30" i="15" s="1"/>
  <c r="K24" i="15" a="1"/>
  <c r="K24" i="15" s="1"/>
  <c r="K38" i="15" a="1"/>
  <c r="K38" i="15" s="1"/>
  <c r="K46" i="15" a="1"/>
  <c r="K46" i="15" s="1"/>
  <c r="K62" i="15" a="1"/>
  <c r="K62" i="15" s="1"/>
  <c r="K47" i="15" a="1"/>
  <c r="K47" i="15" s="1"/>
  <c r="K41" i="15" a="1"/>
  <c r="K41" i="15" s="1"/>
  <c r="K56" i="15" a="1"/>
  <c r="K56" i="15" s="1"/>
  <c r="K52" i="15" a="1"/>
  <c r="K52" i="15" s="1"/>
  <c r="K57" i="15" a="1"/>
  <c r="K57" i="15" s="1"/>
  <c r="K19" i="15" a="1"/>
  <c r="K19" i="15" s="1"/>
  <c r="K61" i="15" a="1"/>
  <c r="K61" i="15" s="1"/>
  <c r="K10" i="15" a="1"/>
  <c r="K10" i="15" s="1"/>
  <c r="K4" i="15" a="1"/>
  <c r="K4" i="15" s="1"/>
  <c r="K11" i="15" a="1"/>
  <c r="K11" i="15" s="1"/>
  <c r="K22" i="15" a="1"/>
  <c r="K22" i="15" s="1"/>
  <c r="K26" i="15" a="1"/>
  <c r="K26" i="15" s="1"/>
  <c r="K31" i="15" a="1"/>
  <c r="K31" i="15" s="1"/>
  <c r="K8" i="15" a="1"/>
  <c r="K8" i="15" s="1"/>
  <c r="K12" i="15" a="1"/>
  <c r="K12" i="15" s="1"/>
  <c r="K50" i="15" a="1"/>
  <c r="K50" i="15" s="1"/>
  <c r="K6" i="15" a="1"/>
  <c r="K6" i="15" s="1"/>
  <c r="K32" i="15" a="1"/>
  <c r="K32" i="15" s="1"/>
  <c r="K28" i="15" a="1"/>
  <c r="K28" i="15" s="1"/>
  <c r="K9" i="15" a="1"/>
  <c r="K9" i="15" s="1"/>
  <c r="K5" i="15" a="1"/>
  <c r="K5" i="15" s="1"/>
  <c r="K42" i="15" a="1"/>
  <c r="K42" i="15" s="1"/>
  <c r="K7" i="15" a="1"/>
  <c r="K7" i="15" s="1"/>
  <c r="K35" i="15" a="1"/>
  <c r="K35" i="15" s="1"/>
  <c r="K17" i="15" a="1"/>
  <c r="K17" i="15" s="1"/>
  <c r="K44" i="15" a="1"/>
  <c r="K44" i="15" s="1"/>
  <c r="F61" i="18" a="1"/>
  <c r="F61" i="18" s="1"/>
  <c r="F57" i="18" a="1"/>
  <c r="F57" i="18" s="1"/>
  <c r="F53" i="18" a="1"/>
  <c r="F53" i="18" s="1"/>
  <c r="F45" i="18" a="1"/>
  <c r="F45" i="18" s="1"/>
  <c r="F41" i="18" a="1"/>
  <c r="F41" i="18" s="1"/>
  <c r="F49" i="18" a="1"/>
  <c r="F49" i="18" s="1"/>
  <c r="F29" i="18" a="1"/>
  <c r="F29" i="18" s="1"/>
  <c r="F17" i="18" a="1"/>
  <c r="F17" i="18" s="1"/>
  <c r="F25" i="18" a="1"/>
  <c r="F25" i="18" s="1"/>
  <c r="F11" i="18" a="1"/>
  <c r="F11" i="18" s="1"/>
  <c r="F56" i="18" a="1"/>
  <c r="F56" i="18" s="1"/>
  <c r="F19" i="18" a="1"/>
  <c r="F19" i="18" s="1"/>
  <c r="F62" i="18" a="1"/>
  <c r="F62" i="18" s="1"/>
  <c r="F46" i="18" a="1"/>
  <c r="F46" i="18" s="1"/>
  <c r="F58" i="18" a="1"/>
  <c r="F58" i="18" s="1"/>
  <c r="F51" i="18" a="1"/>
  <c r="F51" i="18" s="1"/>
  <c r="F59" i="18" a="1"/>
  <c r="F59" i="18" s="1"/>
  <c r="F32" i="18" a="1"/>
  <c r="F32" i="18" s="1"/>
  <c r="F22" i="18" a="1"/>
  <c r="F22" i="18" s="1"/>
  <c r="F15" i="18" a="1"/>
  <c r="F15" i="18" s="1"/>
  <c r="F6" i="18" a="1"/>
  <c r="F6" i="18" s="1"/>
  <c r="F63" i="18" a="1"/>
  <c r="F63" i="18" s="1"/>
  <c r="F60" i="18" a="1"/>
  <c r="F60" i="18" s="1"/>
  <c r="F24" i="18" a="1"/>
  <c r="F24" i="18" s="1"/>
  <c r="F34" i="18" a="1"/>
  <c r="F34" i="18" s="1"/>
  <c r="F36" i="18" a="1"/>
  <c r="F36" i="18" s="1"/>
  <c r="F37" i="18" a="1"/>
  <c r="F37" i="18" s="1"/>
  <c r="F50" i="18" a="1"/>
  <c r="F50" i="18" s="1"/>
  <c r="F8" i="18" a="1"/>
  <c r="F8" i="18" s="1"/>
  <c r="F39" i="18" a="1"/>
  <c r="F39" i="18" s="1"/>
  <c r="F4" i="18" a="1"/>
  <c r="F4" i="18" s="1"/>
  <c r="F23" i="18" a="1"/>
  <c r="F23" i="18" s="1"/>
  <c r="F33" i="18" a="1"/>
  <c r="F33" i="18" s="1"/>
  <c r="F48" i="18" a="1"/>
  <c r="F48" i="18" s="1"/>
  <c r="F28" i="18" a="1"/>
  <c r="F28" i="18" s="1"/>
  <c r="F26" i="18" a="1"/>
  <c r="F26" i="18" s="1"/>
  <c r="F20" i="18" a="1"/>
  <c r="F20" i="18" s="1"/>
  <c r="F27" i="18" a="1"/>
  <c r="F27" i="18" s="1"/>
  <c r="F10" i="18" a="1"/>
  <c r="F10" i="18" s="1"/>
  <c r="F21" i="18" a="1"/>
  <c r="F21" i="18" s="1"/>
  <c r="F13" i="18" a="1"/>
  <c r="F13" i="18" s="1"/>
  <c r="F40" i="18" a="1"/>
  <c r="F40" i="18" s="1"/>
  <c r="F31" i="18" a="1"/>
  <c r="F31" i="18" s="1"/>
  <c r="F52" i="18" a="1"/>
  <c r="F52" i="18" s="1"/>
  <c r="F35" i="18" a="1"/>
  <c r="F35" i="18" s="1"/>
  <c r="F5" i="18" a="1"/>
  <c r="F5" i="18" s="1"/>
  <c r="F38" i="18" a="1"/>
  <c r="F38" i="18" s="1"/>
  <c r="F55" i="18" a="1"/>
  <c r="F55" i="18" s="1"/>
  <c r="F30" i="18" a="1"/>
  <c r="F30" i="18" s="1"/>
  <c r="F42" i="18" a="1"/>
  <c r="F42" i="18" s="1"/>
  <c r="F54" i="18" a="1"/>
  <c r="F54" i="18" s="1"/>
  <c r="F43" i="18" a="1"/>
  <c r="F43" i="18" s="1"/>
  <c r="F18" i="18" a="1"/>
  <c r="F18" i="18" s="1"/>
  <c r="F7" i="18" a="1"/>
  <c r="F7" i="18" s="1"/>
  <c r="F44" i="18" a="1"/>
  <c r="F44" i="18" s="1"/>
  <c r="F14" i="18" a="1"/>
  <c r="F14" i="18" s="1"/>
  <c r="F12" i="18" a="1"/>
  <c r="F12" i="18" s="1"/>
  <c r="F9" i="18" a="1"/>
  <c r="F9" i="18" s="1"/>
  <c r="F47" i="18" a="1"/>
  <c r="F47" i="18" s="1"/>
  <c r="F16" i="18" a="1"/>
  <c r="F16" i="18" s="1"/>
  <c r="G29" i="18" a="1"/>
  <c r="G29" i="18" s="1"/>
  <c r="G49" i="18" a="1"/>
  <c r="G49" i="18" s="1"/>
  <c r="G55" i="18" a="1"/>
  <c r="G55" i="18" s="1"/>
  <c r="G32" i="18" a="1"/>
  <c r="G32" i="18" s="1"/>
  <c r="G22" i="18" a="1"/>
  <c r="G22" i="18" s="1"/>
  <c r="G40" i="18" a="1"/>
  <c r="G40" i="18" s="1"/>
  <c r="G59" i="18" a="1"/>
  <c r="G59" i="18" s="1"/>
  <c r="G34" i="18" a="1"/>
  <c r="G34" i="18" s="1"/>
  <c r="G36" i="18" a="1"/>
  <c r="G36" i="18" s="1"/>
  <c r="G61" i="18" a="1"/>
  <c r="G61" i="18" s="1"/>
  <c r="G60" i="18" a="1"/>
  <c r="G60" i="18" s="1"/>
  <c r="G24" i="18" a="1"/>
  <c r="G24" i="18" s="1"/>
  <c r="G38" i="18" a="1"/>
  <c r="G38" i="18" s="1"/>
  <c r="G47" i="18" a="1"/>
  <c r="G47" i="18" s="1"/>
  <c r="G9" i="18" a="1"/>
  <c r="G9" i="18" s="1"/>
  <c r="G53" i="18" a="1"/>
  <c r="G53" i="18" s="1"/>
  <c r="G63" i="18" a="1"/>
  <c r="G63" i="18" s="1"/>
  <c r="G48" i="18" a="1"/>
  <c r="G48" i="18" s="1"/>
  <c r="G28" i="18" a="1"/>
  <c r="G28" i="18" s="1"/>
  <c r="G8" i="18" a="1"/>
  <c r="G8" i="18" s="1"/>
  <c r="G17" i="18" a="1"/>
  <c r="G17" i="18" s="1"/>
  <c r="G50" i="18" a="1"/>
  <c r="G50" i="18" s="1"/>
  <c r="G41" i="18" a="1"/>
  <c r="G41" i="18" s="1"/>
  <c r="G57" i="18" a="1"/>
  <c r="G57" i="18" s="1"/>
  <c r="G26" i="18" a="1"/>
  <c r="G26" i="18" s="1"/>
  <c r="G20" i="18" a="1"/>
  <c r="G20" i="18" s="1"/>
  <c r="G31" i="18" a="1"/>
  <c r="G31" i="18" s="1"/>
  <c r="G13" i="18" a="1"/>
  <c r="G13" i="18" s="1"/>
  <c r="G52" i="18" a="1"/>
  <c r="G52" i="18" s="1"/>
  <c r="G5" i="18" a="1"/>
  <c r="G5" i="18" s="1"/>
  <c r="G4" i="18" a="1"/>
  <c r="G4" i="18" s="1"/>
  <c r="G10" i="18" a="1"/>
  <c r="G10" i="18" s="1"/>
  <c r="G35" i="18" a="1"/>
  <c r="G35" i="18" s="1"/>
  <c r="G42" i="18" a="1"/>
  <c r="G42" i="18" s="1"/>
  <c r="G39" i="18" a="1"/>
  <c r="G39" i="18" s="1"/>
  <c r="G12" i="18" a="1"/>
  <c r="G12" i="18" s="1"/>
  <c r="G46" i="18" a="1"/>
  <c r="G46" i="18" s="1"/>
  <c r="G7" i="18" a="1"/>
  <c r="G7" i="18" s="1"/>
  <c r="G25" i="18" a="1"/>
  <c r="G25" i="18" s="1"/>
  <c r="G11" i="18" a="1"/>
  <c r="G11" i="18" s="1"/>
  <c r="G30" i="18" a="1"/>
  <c r="G30" i="18" s="1"/>
  <c r="G54" i="18" a="1"/>
  <c r="G54" i="18" s="1"/>
  <c r="G15" i="18" a="1"/>
  <c r="G15" i="18" s="1"/>
  <c r="G37" i="18" a="1"/>
  <c r="G37" i="18" s="1"/>
  <c r="G62" i="18" a="1"/>
  <c r="G62" i="18" s="1"/>
  <c r="G58" i="18" a="1"/>
  <c r="G58" i="18" s="1"/>
  <c r="G21" i="18" a="1"/>
  <c r="G21" i="18" s="1"/>
  <c r="G33" i="18" a="1"/>
  <c r="G33" i="18" s="1"/>
  <c r="G23" i="18" a="1"/>
  <c r="G23" i="18" s="1"/>
  <c r="G19" i="18" a="1"/>
  <c r="G19" i="18" s="1"/>
  <c r="G18" i="18" a="1"/>
  <c r="G18" i="18" s="1"/>
  <c r="G44" i="18" a="1"/>
  <c r="G44" i="18" s="1"/>
  <c r="G14" i="18" a="1"/>
  <c r="G14" i="18" s="1"/>
  <c r="G43" i="18" a="1"/>
  <c r="G43" i="18" s="1"/>
  <c r="G16" i="18" a="1"/>
  <c r="G16" i="18" s="1"/>
  <c r="G6" i="18" a="1"/>
  <c r="G6" i="18" s="1"/>
  <c r="G27" i="18" a="1"/>
  <c r="G27" i="18" s="1"/>
  <c r="G45" i="18" a="1"/>
  <c r="G45" i="18" s="1"/>
  <c r="G51" i="18" a="1"/>
  <c r="G51" i="18" s="1"/>
  <c r="G56" i="18" a="1"/>
  <c r="G56" i="18" s="1"/>
  <c r="H34" i="18" a="1"/>
  <c r="H34" i="18" s="1"/>
  <c r="H13" i="18" a="1"/>
  <c r="H13" i="18" s="1"/>
  <c r="H55" i="18" a="1"/>
  <c r="H55" i="18" s="1"/>
  <c r="H36" i="18" a="1"/>
  <c r="H36" i="18" s="1"/>
  <c r="H35" i="18" a="1"/>
  <c r="H35" i="18" s="1"/>
  <c r="H17" i="18" a="1"/>
  <c r="H17" i="18" s="1"/>
  <c r="H48" i="18" a="1"/>
  <c r="H48" i="18" s="1"/>
  <c r="H28" i="18" a="1"/>
  <c r="H28" i="18" s="1"/>
  <c r="H25" i="18" a="1"/>
  <c r="H25" i="18" s="1"/>
  <c r="H59" i="18" a="1"/>
  <c r="H59" i="18" s="1"/>
  <c r="H8" i="18" a="1"/>
  <c r="H8" i="18" s="1"/>
  <c r="H45" i="18" a="1"/>
  <c r="H45" i="18" s="1"/>
  <c r="H31" i="18" a="1"/>
  <c r="H31" i="18" s="1"/>
  <c r="H29" i="18" a="1"/>
  <c r="H29" i="18" s="1"/>
  <c r="H26" i="18" a="1"/>
  <c r="H26" i="18" s="1"/>
  <c r="H63" i="18" a="1"/>
  <c r="H63" i="18" s="1"/>
  <c r="H20" i="18" a="1"/>
  <c r="H20" i="18" s="1"/>
  <c r="H50" i="18" a="1"/>
  <c r="H50" i="18" s="1"/>
  <c r="H40" i="18" a="1"/>
  <c r="H40" i="18" s="1"/>
  <c r="H41" i="18" a="1"/>
  <c r="H41" i="18" s="1"/>
  <c r="H60" i="18" a="1"/>
  <c r="H60" i="18" s="1"/>
  <c r="H33" i="18" a="1"/>
  <c r="H33" i="18" s="1"/>
  <c r="H24" i="18" a="1"/>
  <c r="H24" i="18" s="1"/>
  <c r="H9" i="18" a="1"/>
  <c r="H9" i="18" s="1"/>
  <c r="H38" i="18" a="1"/>
  <c r="H38" i="18" s="1"/>
  <c r="H21" i="18" a="1"/>
  <c r="H21" i="18" s="1"/>
  <c r="H49" i="18" a="1"/>
  <c r="H49" i="18" s="1"/>
  <c r="H52" i="18" a="1"/>
  <c r="H52" i="18" s="1"/>
  <c r="H53" i="18" a="1"/>
  <c r="H53" i="18" s="1"/>
  <c r="H39" i="18" a="1"/>
  <c r="H39" i="18" s="1"/>
  <c r="H30" i="18" a="1"/>
  <c r="H30" i="18" s="1"/>
  <c r="H42" i="18" a="1"/>
  <c r="H42" i="18" s="1"/>
  <c r="H54" i="18" a="1"/>
  <c r="H54" i="18" s="1"/>
  <c r="H16" i="18" a="1"/>
  <c r="H16" i="18" s="1"/>
  <c r="H23" i="18" a="1"/>
  <c r="H23" i="18" s="1"/>
  <c r="H32" i="18" a="1"/>
  <c r="H32" i="18" s="1"/>
  <c r="H57" i="18" a="1"/>
  <c r="H57" i="18" s="1"/>
  <c r="H15" i="18" a="1"/>
  <c r="H15" i="18" s="1"/>
  <c r="H5" i="18" a="1"/>
  <c r="H5" i="18" s="1"/>
  <c r="H11" i="18" a="1"/>
  <c r="H11" i="18" s="1"/>
  <c r="H43" i="18" a="1"/>
  <c r="H43" i="18" s="1"/>
  <c r="H18" i="18" a="1"/>
  <c r="H18" i="18" s="1"/>
  <c r="H61" i="18" a="1"/>
  <c r="H61" i="18" s="1"/>
  <c r="H44" i="18" a="1"/>
  <c r="H44" i="18" s="1"/>
  <c r="H14" i="18" a="1"/>
  <c r="H14" i="18" s="1"/>
  <c r="H12" i="18" a="1"/>
  <c r="H12" i="18" s="1"/>
  <c r="H37" i="18" a="1"/>
  <c r="H37" i="18" s="1"/>
  <c r="H6" i="18" a="1"/>
  <c r="H6" i="18" s="1"/>
  <c r="H19" i="18" a="1"/>
  <c r="H19" i="18" s="1"/>
  <c r="H7" i="18" a="1"/>
  <c r="H7" i="18" s="1"/>
  <c r="H4" i="18" a="1"/>
  <c r="H4" i="18" s="1"/>
  <c r="H27" i="18" a="1"/>
  <c r="H27" i="18" s="1"/>
  <c r="H56" i="18" a="1"/>
  <c r="H56" i="18" s="1"/>
  <c r="H47" i="18" a="1"/>
  <c r="H47" i="18" s="1"/>
  <c r="H62" i="18" a="1"/>
  <c r="H62" i="18" s="1"/>
  <c r="H46" i="18" a="1"/>
  <c r="H46" i="18" s="1"/>
  <c r="H58" i="18" a="1"/>
  <c r="H58" i="18" s="1"/>
  <c r="H51" i="18" a="1"/>
  <c r="H51" i="18" s="1"/>
  <c r="H22" i="18" a="1"/>
  <c r="H22" i="18" s="1"/>
  <c r="H10" i="18" a="1"/>
  <c r="H10" i="18" s="1"/>
  <c r="J58" i="18" a="1"/>
  <c r="J58" i="18" s="1"/>
  <c r="J50" i="18" a="1"/>
  <c r="J50" i="18" s="1"/>
  <c r="J42" i="18" a="1"/>
  <c r="J42" i="18" s="1"/>
  <c r="J62" i="18" a="1"/>
  <c r="J62" i="18" s="1"/>
  <c r="J54" i="18" a="1"/>
  <c r="J54" i="18" s="1"/>
  <c r="J46" i="18" a="1"/>
  <c r="J46" i="18" s="1"/>
  <c r="J56" i="18" a="1"/>
  <c r="J56" i="18" s="1"/>
  <c r="J48" i="18" a="1"/>
  <c r="J48" i="18" s="1"/>
  <c r="J60" i="18" a="1"/>
  <c r="J60" i="18" s="1"/>
  <c r="J44" i="18" a="1"/>
  <c r="J44" i="18" s="1"/>
  <c r="J34" i="18" a="1"/>
  <c r="J34" i="18" s="1"/>
  <c r="J52" i="18" a="1"/>
  <c r="J52" i="18" s="1"/>
  <c r="J40" i="18" a="1"/>
  <c r="J40" i="18" s="1"/>
  <c r="J4" i="18" a="1"/>
  <c r="J4" i="18" s="1"/>
  <c r="J23" i="18" a="1"/>
  <c r="J23" i="18" s="1"/>
  <c r="J47" i="18" a="1"/>
  <c r="J47" i="18" s="1"/>
  <c r="J22" i="18" a="1"/>
  <c r="J22" i="18" s="1"/>
  <c r="J6" i="18" a="1"/>
  <c r="J6" i="18" s="1"/>
  <c r="J25" i="18" a="1"/>
  <c r="J25" i="18" s="1"/>
  <c r="J49" i="18" a="1"/>
  <c r="J49" i="18" s="1"/>
  <c r="J7" i="18" a="1"/>
  <c r="J7" i="18" s="1"/>
  <c r="J8" i="18" a="1"/>
  <c r="J8" i="18" s="1"/>
  <c r="J27" i="18" a="1"/>
  <c r="J27" i="18" s="1"/>
  <c r="J51" i="18" a="1"/>
  <c r="J51" i="18" s="1"/>
  <c r="J29" i="18" a="1"/>
  <c r="J29" i="18" s="1"/>
  <c r="J55" i="18" a="1"/>
  <c r="J55" i="18" s="1"/>
  <c r="J10" i="18" a="1"/>
  <c r="J10" i="18" s="1"/>
  <c r="J5" i="18" a="1"/>
  <c r="J5" i="18" s="1"/>
  <c r="J53" i="18" a="1"/>
  <c r="J53" i="18" s="1"/>
  <c r="J16" i="18" a="1"/>
  <c r="J16" i="18" s="1"/>
  <c r="J31" i="18" a="1"/>
  <c r="J31" i="18" s="1"/>
  <c r="J28" i="18" a="1"/>
  <c r="J28" i="18" s="1"/>
  <c r="J14" i="18" a="1"/>
  <c r="J14" i="18" s="1"/>
  <c r="J11" i="18" a="1"/>
  <c r="J11" i="18" s="1"/>
  <c r="J35" i="18" a="1"/>
  <c r="J35" i="18" s="1"/>
  <c r="J59" i="18" a="1"/>
  <c r="J59" i="18" s="1"/>
  <c r="J37" i="18" a="1"/>
  <c r="J37" i="18" s="1"/>
  <c r="J12" i="18" a="1"/>
  <c r="J12" i="18" s="1"/>
  <c r="J26" i="18" a="1"/>
  <c r="J26" i="18" s="1"/>
  <c r="J41" i="18" a="1"/>
  <c r="J41" i="18" s="1"/>
  <c r="J45" i="18" a="1"/>
  <c r="J45" i="18" s="1"/>
  <c r="J33" i="18" a="1"/>
  <c r="J33" i="18" s="1"/>
  <c r="J32" i="18" a="1"/>
  <c r="J32" i="18" s="1"/>
  <c r="J20" i="18" a="1"/>
  <c r="J20" i="18" s="1"/>
  <c r="J13" i="18" a="1"/>
  <c r="J13" i="18" s="1"/>
  <c r="J61" i="18" a="1"/>
  <c r="J61" i="18" s="1"/>
  <c r="J17" i="18" a="1"/>
  <c r="J17" i="18" s="1"/>
  <c r="J21" i="18" a="1"/>
  <c r="J21" i="18" s="1"/>
  <c r="J57" i="18" a="1"/>
  <c r="J57" i="18" s="1"/>
  <c r="J38" i="18" a="1"/>
  <c r="J38" i="18" s="1"/>
  <c r="J36" i="18" a="1"/>
  <c r="J36" i="18" s="1"/>
  <c r="J18" i="18" a="1"/>
  <c r="J18" i="18" s="1"/>
  <c r="J15" i="18" a="1"/>
  <c r="J15" i="18" s="1"/>
  <c r="J39" i="18" a="1"/>
  <c r="J39" i="18" s="1"/>
  <c r="J63" i="18" a="1"/>
  <c r="J63" i="18" s="1"/>
  <c r="J9" i="18" a="1"/>
  <c r="J9" i="18" s="1"/>
  <c r="J24" i="18" a="1"/>
  <c r="J24" i="18" s="1"/>
  <c r="J19" i="18" a="1"/>
  <c r="J19" i="18" s="1"/>
  <c r="J43" i="18" a="1"/>
  <c r="J43" i="18" s="1"/>
  <c r="J30" i="18" a="1"/>
  <c r="J30" i="18" s="1"/>
  <c r="I36" i="18" a="1"/>
  <c r="I36" i="18" s="1"/>
  <c r="I30" i="18" a="1"/>
  <c r="I30" i="18" s="1"/>
  <c r="I20" i="18" a="1"/>
  <c r="I20" i="18" s="1"/>
  <c r="I60" i="18" a="1"/>
  <c r="I60" i="18" s="1"/>
  <c r="I56" i="18" a="1"/>
  <c r="I56" i="18" s="1"/>
  <c r="I52" i="18" a="1"/>
  <c r="I52" i="18" s="1"/>
  <c r="I48" i="18" a="1"/>
  <c r="I48" i="18" s="1"/>
  <c r="I44" i="18" a="1"/>
  <c r="I44" i="18" s="1"/>
  <c r="I40" i="18" a="1"/>
  <c r="I40" i="18" s="1"/>
  <c r="I34" i="18" a="1"/>
  <c r="I34" i="18" s="1"/>
  <c r="I16" i="18" a="1"/>
  <c r="I16" i="18" s="1"/>
  <c r="I54" i="18" a="1"/>
  <c r="I54" i="18" s="1"/>
  <c r="I14" i="18" a="1"/>
  <c r="I14" i="18" s="1"/>
  <c r="I24" i="18" a="1"/>
  <c r="I24" i="18" s="1"/>
  <c r="I59" i="18" a="1"/>
  <c r="I59" i="18" s="1"/>
  <c r="I43" i="18" a="1"/>
  <c r="I43" i="18" s="1"/>
  <c r="I58" i="18" a="1"/>
  <c r="I58" i="18" s="1"/>
  <c r="I26" i="18" a="1"/>
  <c r="I26" i="18" s="1"/>
  <c r="I28" i="18" a="1"/>
  <c r="I28" i="18" s="1"/>
  <c r="I22" i="18" a="1"/>
  <c r="I22" i="18" s="1"/>
  <c r="I61" i="18" a="1"/>
  <c r="I61" i="18" s="1"/>
  <c r="I41" i="18" a="1"/>
  <c r="I41" i="18" s="1"/>
  <c r="I7" i="18" a="1"/>
  <c r="I7" i="18" s="1"/>
  <c r="I31" i="18" a="1"/>
  <c r="I31" i="18" s="1"/>
  <c r="I62" i="18" a="1"/>
  <c r="I62" i="18" s="1"/>
  <c r="I29" i="18" a="1"/>
  <c r="I29" i="18" s="1"/>
  <c r="I32" i="18" a="1"/>
  <c r="I32" i="18" s="1"/>
  <c r="I18" i="18" a="1"/>
  <c r="I18" i="18" s="1"/>
  <c r="I63" i="18" a="1"/>
  <c r="I63" i="18" s="1"/>
  <c r="I35" i="18" a="1"/>
  <c r="I35" i="18" s="1"/>
  <c r="I9" i="18" a="1"/>
  <c r="I9" i="18" s="1"/>
  <c r="I11" i="18" a="1"/>
  <c r="I11" i="18" s="1"/>
  <c r="I21" i="18" a="1"/>
  <c r="I21" i="18" s="1"/>
  <c r="I27" i="18" a="1"/>
  <c r="I27" i="18" s="1"/>
  <c r="I5" i="18" a="1"/>
  <c r="I5" i="18" s="1"/>
  <c r="I12" i="18" a="1"/>
  <c r="I12" i="18" s="1"/>
  <c r="I25" i="18" a="1"/>
  <c r="I25" i="18" s="1"/>
  <c r="I23" i="18" a="1"/>
  <c r="I23" i="18" s="1"/>
  <c r="I47" i="18" a="1"/>
  <c r="I47" i="18" s="1"/>
  <c r="I49" i="18" a="1"/>
  <c r="I49" i="18" s="1"/>
  <c r="I53" i="18" a="1"/>
  <c r="I53" i="18" s="1"/>
  <c r="I38" i="18" a="1"/>
  <c r="I38" i="18" s="1"/>
  <c r="I17" i="18" a="1"/>
  <c r="I17" i="18" s="1"/>
  <c r="I33" i="18" a="1"/>
  <c r="I33" i="18" s="1"/>
  <c r="I6" i="18" a="1"/>
  <c r="I6" i="18" s="1"/>
  <c r="I4" i="18" a="1"/>
  <c r="I4" i="18" s="1"/>
  <c r="I39" i="18" a="1"/>
  <c r="I39" i="18" s="1"/>
  <c r="I51" i="18" a="1"/>
  <c r="I51" i="18" s="1"/>
  <c r="I42" i="18" a="1"/>
  <c r="I42" i="18" s="1"/>
  <c r="I37" i="18" a="1"/>
  <c r="I37" i="18" s="1"/>
  <c r="I46" i="18" a="1"/>
  <c r="I46" i="18" s="1"/>
  <c r="I8" i="18" a="1"/>
  <c r="I8" i="18" s="1"/>
  <c r="I55" i="18" a="1"/>
  <c r="I55" i="18" s="1"/>
  <c r="I50" i="18" a="1"/>
  <c r="I50" i="18" s="1"/>
  <c r="I19" i="18" a="1"/>
  <c r="I19" i="18" s="1"/>
  <c r="I15" i="18" a="1"/>
  <c r="I15" i="18" s="1"/>
  <c r="I10" i="18" a="1"/>
  <c r="I10" i="18" s="1"/>
  <c r="I13" i="18" a="1"/>
  <c r="I13" i="18" s="1"/>
  <c r="I57" i="18" a="1"/>
  <c r="I57" i="18" s="1"/>
  <c r="I45" i="18" a="1"/>
  <c r="I45" i="18" s="1"/>
  <c r="K48" i="18" a="1"/>
  <c r="K48" i="18" s="1"/>
  <c r="K28" i="18" a="1"/>
  <c r="K28" i="18" s="1"/>
  <c r="K8" i="18" a="1"/>
  <c r="K8" i="18" s="1"/>
  <c r="K11" i="18" a="1"/>
  <c r="K11" i="18" s="1"/>
  <c r="K35" i="18" a="1"/>
  <c r="K35" i="18" s="1"/>
  <c r="K59" i="18" a="1"/>
  <c r="K59" i="18" s="1"/>
  <c r="K42" i="18" a="1"/>
  <c r="K42" i="18" s="1"/>
  <c r="K26" i="18" a="1"/>
  <c r="K26" i="18" s="1"/>
  <c r="K20" i="18" a="1"/>
  <c r="K20" i="18" s="1"/>
  <c r="K50" i="18" a="1"/>
  <c r="K50" i="18" s="1"/>
  <c r="K13" i="18" a="1"/>
  <c r="K13" i="18" s="1"/>
  <c r="K37" i="18" a="1"/>
  <c r="K37" i="18" s="1"/>
  <c r="K61" i="18" a="1"/>
  <c r="K61" i="18" s="1"/>
  <c r="K17" i="18" a="1"/>
  <c r="K17" i="18" s="1"/>
  <c r="K19" i="18" a="1"/>
  <c r="K19" i="18" s="1"/>
  <c r="K60" i="18" a="1"/>
  <c r="K60" i="18" s="1"/>
  <c r="K24" i="18" a="1"/>
  <c r="K24" i="18" s="1"/>
  <c r="K38" i="18" a="1"/>
  <c r="K38" i="18" s="1"/>
  <c r="K15" i="18" a="1"/>
  <c r="K15" i="18" s="1"/>
  <c r="K39" i="18" a="1"/>
  <c r="K39" i="18" s="1"/>
  <c r="K63" i="18" a="1"/>
  <c r="K63" i="18" s="1"/>
  <c r="K41" i="18" a="1"/>
  <c r="K41" i="18" s="1"/>
  <c r="K10" i="18" a="1"/>
  <c r="K10" i="18" s="1"/>
  <c r="K30" i="18" a="1"/>
  <c r="K30" i="18" s="1"/>
  <c r="K21" i="18" a="1"/>
  <c r="K21" i="18" s="1"/>
  <c r="K40" i="18" a="1"/>
  <c r="K40" i="18" s="1"/>
  <c r="K52" i="18" a="1"/>
  <c r="K52" i="18" s="1"/>
  <c r="K4" i="18" a="1"/>
  <c r="K4" i="18" s="1"/>
  <c r="K43" i="18" a="1"/>
  <c r="K43" i="18" s="1"/>
  <c r="K54" i="18" a="1"/>
  <c r="K54" i="18" s="1"/>
  <c r="K23" i="18" a="1"/>
  <c r="K23" i="18" s="1"/>
  <c r="K47" i="18" a="1"/>
  <c r="K47" i="18" s="1"/>
  <c r="K25" i="18" a="1"/>
  <c r="K25" i="18" s="1"/>
  <c r="K46" i="18" a="1"/>
  <c r="K46" i="18" s="1"/>
  <c r="K53" i="18" a="1"/>
  <c r="K53" i="18" s="1"/>
  <c r="K18" i="18" a="1"/>
  <c r="K18" i="18" s="1"/>
  <c r="K44" i="18" a="1"/>
  <c r="K44" i="18" s="1"/>
  <c r="K14" i="18" a="1"/>
  <c r="K14" i="18" s="1"/>
  <c r="K12" i="18" a="1"/>
  <c r="K12" i="18" s="1"/>
  <c r="K49" i="18" a="1"/>
  <c r="K49" i="18" s="1"/>
  <c r="K56" i="18" a="1"/>
  <c r="K56" i="18" s="1"/>
  <c r="K62" i="18" a="1"/>
  <c r="K62" i="18" s="1"/>
  <c r="K58" i="18" a="1"/>
  <c r="K58" i="18" s="1"/>
  <c r="K29" i="18" a="1"/>
  <c r="K29" i="18" s="1"/>
  <c r="K57" i="18" a="1"/>
  <c r="K57" i="18" s="1"/>
  <c r="K16" i="18" a="1"/>
  <c r="K16" i="18" s="1"/>
  <c r="K6" i="18" a="1"/>
  <c r="K6" i="18" s="1"/>
  <c r="K27" i="18" a="1"/>
  <c r="K27" i="18" s="1"/>
  <c r="K51" i="18" a="1"/>
  <c r="K51" i="18" s="1"/>
  <c r="K5" i="18" a="1"/>
  <c r="K5" i="18" s="1"/>
  <c r="K36" i="18" a="1"/>
  <c r="K36" i="18" s="1"/>
  <c r="K33" i="18" a="1"/>
  <c r="K33" i="18" s="1"/>
  <c r="K32" i="18" a="1"/>
  <c r="K32" i="18" s="1"/>
  <c r="K22" i="18" a="1"/>
  <c r="K22" i="18" s="1"/>
  <c r="K7" i="18" a="1"/>
  <c r="K7" i="18" s="1"/>
  <c r="K31" i="18" a="1"/>
  <c r="K31" i="18" s="1"/>
  <c r="K55" i="18" a="1"/>
  <c r="K55" i="18" s="1"/>
  <c r="K34" i="18" a="1"/>
  <c r="K34" i="18" s="1"/>
  <c r="K9" i="18" a="1"/>
  <c r="K9" i="18" s="1"/>
  <c r="K45" i="18" a="1"/>
  <c r="K45" i="18" s="1"/>
  <c r="BQ104" i="18"/>
  <c r="BQ98" i="18"/>
  <c r="AB131" i="18" a="1"/>
  <c r="AB131" i="18" s="1"/>
  <c r="BS32" i="18"/>
  <c r="BT171" i="18"/>
  <c r="BQ157" i="18"/>
  <c r="BQ90" i="18"/>
  <c r="AB198" i="18" a="1"/>
  <c r="AB198" i="18" s="1"/>
  <c r="BQ109" i="18"/>
  <c r="BU165" i="18"/>
  <c r="BY171" i="15"/>
  <c r="BY149" i="15"/>
  <c r="BM43" i="15"/>
  <c r="AB65" i="15" a="1"/>
  <c r="AB65" i="15" s="1"/>
  <c r="BY18" i="15"/>
  <c r="AB198" i="15" a="1"/>
  <c r="AB198" i="15" s="1"/>
  <c r="BN90" i="18"/>
  <c r="BR104" i="18"/>
  <c r="BU32" i="18"/>
  <c r="BR90" i="18"/>
  <c r="BQ32" i="18"/>
  <c r="BU171" i="18"/>
  <c r="BR16" i="18"/>
  <c r="BR98" i="18"/>
  <c r="BU157" i="18"/>
  <c r="AF37" i="19" a="1"/>
  <c r="AF37" i="19" s="1"/>
  <c r="J20" i="19" a="1"/>
  <c r="J20" i="19" s="1"/>
  <c r="I59" i="19" a="1"/>
  <c r="I59" i="19" s="1"/>
  <c r="J12" i="19" a="1"/>
  <c r="J12" i="19" s="1"/>
  <c r="J45" i="19" a="1"/>
  <c r="J45" i="19" s="1"/>
  <c r="F36" i="19" a="1"/>
  <c r="F36" i="19" s="1"/>
  <c r="J61" i="19" a="1"/>
  <c r="J61" i="19" s="1"/>
  <c r="I44" i="19" a="1"/>
  <c r="I44" i="19" s="1"/>
  <c r="I35" i="19" a="1"/>
  <c r="I35" i="19" s="1"/>
  <c r="I9" i="19" a="1"/>
  <c r="I9" i="19" s="1"/>
  <c r="I10" i="19" a="1"/>
  <c r="I10" i="19" s="1"/>
  <c r="I20" i="19" a="1"/>
  <c r="I20" i="19" s="1"/>
  <c r="F50" i="19" a="1"/>
  <c r="F50" i="19" s="1"/>
  <c r="I4" i="19" a="1"/>
  <c r="I4" i="19" s="1"/>
  <c r="I52" i="19" a="1"/>
  <c r="I52" i="19" s="1"/>
  <c r="I51" i="19" a="1"/>
  <c r="I51" i="19" s="1"/>
  <c r="F61" i="19" a="1"/>
  <c r="F61" i="19" s="1"/>
  <c r="F44" i="19" a="1"/>
  <c r="F44" i="19" s="1"/>
  <c r="J49" i="19" a="1"/>
  <c r="J49" i="19" s="1"/>
  <c r="J10" i="19" a="1"/>
  <c r="J10" i="19" s="1"/>
  <c r="F24" i="19" a="1"/>
  <c r="F24" i="19" s="1"/>
  <c r="F41" i="19" a="1"/>
  <c r="F41" i="19" s="1"/>
  <c r="I7" i="19" a="1"/>
  <c r="I7" i="19" s="1"/>
  <c r="I30" i="19" a="1"/>
  <c r="I30" i="19" s="1"/>
  <c r="I50" i="19" a="1"/>
  <c r="I50" i="19" s="1"/>
  <c r="I39" i="19" a="1"/>
  <c r="I39" i="19" s="1"/>
  <c r="J21" i="19" a="1"/>
  <c r="J21" i="19" s="1"/>
  <c r="J4" i="19" a="1"/>
  <c r="J4" i="19" s="1"/>
  <c r="J52" i="19" a="1"/>
  <c r="J52" i="19" s="1"/>
  <c r="F45" i="19" a="1"/>
  <c r="F45" i="19" s="1"/>
  <c r="J51" i="19" a="1"/>
  <c r="J51" i="19" s="1"/>
  <c r="J44" i="19" a="1"/>
  <c r="J44" i="19" s="1"/>
  <c r="F49" i="19" a="1"/>
  <c r="F49" i="19" s="1"/>
  <c r="I54" i="19" a="1"/>
  <c r="I54" i="19" s="1"/>
  <c r="I55" i="19" a="1"/>
  <c r="I55" i="19" s="1"/>
  <c r="H41" i="19" a="1"/>
  <c r="H41" i="19" s="1"/>
  <c r="J62" i="19" a="1"/>
  <c r="J62" i="19" s="1"/>
  <c r="J26" i="19" a="1"/>
  <c r="J26" i="19" s="1"/>
  <c r="J14" i="19" a="1"/>
  <c r="J14" i="19" s="1"/>
  <c r="J42" i="19" a="1"/>
  <c r="J42" i="19" s="1"/>
  <c r="J15" i="19" a="1"/>
  <c r="J15" i="19" s="1"/>
  <c r="J16" i="19" a="1"/>
  <c r="J16" i="19" s="1"/>
  <c r="J29" i="19" a="1"/>
  <c r="J29" i="19" s="1"/>
  <c r="J17" i="19" a="1"/>
  <c r="J17" i="19" s="1"/>
  <c r="J18" i="19" a="1"/>
  <c r="J18" i="19" s="1"/>
  <c r="J22" i="19" a="1"/>
  <c r="J22" i="19" s="1"/>
  <c r="J25" i="19" a="1"/>
  <c r="J25" i="19" s="1"/>
  <c r="J31" i="19" a="1"/>
  <c r="J31" i="19" s="1"/>
  <c r="J8" i="19" a="1"/>
  <c r="J8" i="19" s="1"/>
  <c r="F7" i="19" a="1"/>
  <c r="F7" i="19" s="1"/>
  <c r="F20" i="19" a="1"/>
  <c r="F20" i="19" s="1"/>
  <c r="J30" i="19" a="1"/>
  <c r="J30" i="19" s="1"/>
  <c r="J39" i="19" a="1"/>
  <c r="J39" i="19" s="1"/>
  <c r="F21" i="19" a="1"/>
  <c r="F21" i="19" s="1"/>
  <c r="I12" i="19" a="1"/>
  <c r="I12" i="19" s="1"/>
  <c r="I36" i="19" a="1"/>
  <c r="I36" i="19" s="1"/>
  <c r="F35" i="19" a="1"/>
  <c r="F35" i="19" s="1"/>
  <c r="J9" i="19" a="1"/>
  <c r="J9" i="19" s="1"/>
  <c r="F10" i="19" a="1"/>
  <c r="F10" i="19" s="1"/>
  <c r="I41" i="19" a="1"/>
  <c r="I41" i="19" s="1"/>
  <c r="J7" i="19" a="1"/>
  <c r="J7" i="19" s="1"/>
  <c r="F59" i="19" a="1"/>
  <c r="F59" i="19" s="1"/>
  <c r="F30" i="19" a="1"/>
  <c r="F30" i="19" s="1"/>
  <c r="J50" i="19" a="1"/>
  <c r="J50" i="19" s="1"/>
  <c r="I58" i="19" a="1"/>
  <c r="I58" i="19" s="1"/>
  <c r="F28" i="19" a="1"/>
  <c r="F28" i="19" s="1"/>
  <c r="F63" i="19" a="1"/>
  <c r="F63" i="19" s="1"/>
  <c r="I57" i="19" a="1"/>
  <c r="I57" i="19" s="1"/>
  <c r="F27" i="19" a="1"/>
  <c r="F27" i="19" s="1"/>
  <c r="I61" i="19" a="1"/>
  <c r="I61" i="19" s="1"/>
  <c r="F9" i="19" a="1"/>
  <c r="F9" i="19" s="1"/>
  <c r="J54" i="19" a="1"/>
  <c r="J54" i="19" s="1"/>
  <c r="H24" i="19" a="1"/>
  <c r="H24" i="19" s="1"/>
  <c r="J55" i="19" a="1"/>
  <c r="J55" i="19" s="1"/>
  <c r="J41" i="19" a="1"/>
  <c r="J41" i="19" s="1"/>
  <c r="J47" i="19" a="1"/>
  <c r="J47" i="19" s="1"/>
  <c r="F40" i="19" a="1"/>
  <c r="F40" i="19" s="1"/>
  <c r="I46" i="19" a="1"/>
  <c r="I46" i="19" s="1"/>
  <c r="J11" i="19" a="1"/>
  <c r="J11" i="19" s="1"/>
  <c r="J58" i="19" a="1"/>
  <c r="J58" i="19" s="1"/>
  <c r="J37" i="19" a="1"/>
  <c r="J37" i="19" s="1"/>
  <c r="J48" i="19" a="1"/>
  <c r="J48" i="19" s="1"/>
  <c r="I49" i="19" a="1"/>
  <c r="I49" i="19" s="1"/>
  <c r="F54" i="19" a="1"/>
  <c r="F54" i="19" s="1"/>
  <c r="I24" i="19" a="1"/>
  <c r="I24" i="19" s="1"/>
  <c r="F55" i="19" a="1"/>
  <c r="F55" i="19" s="1"/>
  <c r="I47" i="19" a="1"/>
  <c r="I47" i="19" s="1"/>
  <c r="F5" i="19" a="1"/>
  <c r="F5" i="19" s="1"/>
  <c r="F53" i="19" a="1"/>
  <c r="F53" i="19" s="1"/>
  <c r="J13" i="19" a="1"/>
  <c r="J13" i="19" s="1"/>
  <c r="J46" i="19" a="1"/>
  <c r="J46" i="19" s="1"/>
  <c r="F11" i="19" a="1"/>
  <c r="F11" i="19" s="1"/>
  <c r="I34" i="19" a="1"/>
  <c r="I34" i="19" s="1"/>
  <c r="J23" i="19" a="1"/>
  <c r="J23" i="19" s="1"/>
  <c r="I6" i="19" a="1"/>
  <c r="I6" i="19" s="1"/>
  <c r="I33" i="19" a="1"/>
  <c r="I33" i="19" s="1"/>
  <c r="F42" i="19" a="1"/>
  <c r="F42" i="19" s="1"/>
  <c r="F18" i="19" a="1"/>
  <c r="F18" i="19" s="1"/>
  <c r="F31" i="19" a="1"/>
  <c r="F31" i="19" s="1"/>
  <c r="F8" i="19" a="1"/>
  <c r="F8" i="19" s="1"/>
  <c r="F22" i="19" a="1"/>
  <c r="F22" i="19" s="1"/>
  <c r="F25" i="19" a="1"/>
  <c r="F25" i="19" s="1"/>
  <c r="F62" i="19" a="1"/>
  <c r="F62" i="19" s="1"/>
  <c r="F26" i="19" a="1"/>
  <c r="F26" i="19" s="1"/>
  <c r="F14" i="19" a="1"/>
  <c r="F14" i="19" s="1"/>
  <c r="F29" i="19" a="1"/>
  <c r="F29" i="19" s="1"/>
  <c r="F17" i="19" a="1"/>
  <c r="F17" i="19" s="1"/>
  <c r="F15" i="19" a="1"/>
  <c r="F15" i="19" s="1"/>
  <c r="F16" i="19" a="1"/>
  <c r="F16" i="19" s="1"/>
  <c r="F13" i="19" a="1"/>
  <c r="F13" i="19" s="1"/>
  <c r="F38" i="19" a="1"/>
  <c r="F38" i="19" s="1"/>
  <c r="I11" i="19" a="1"/>
  <c r="I11" i="19" s="1"/>
  <c r="F58" i="19" a="1"/>
  <c r="F58" i="19" s="1"/>
  <c r="J28" i="19" a="1"/>
  <c r="J28" i="19" s="1"/>
  <c r="I63" i="19" a="1"/>
  <c r="I63" i="19" s="1"/>
  <c r="J57" i="19" a="1"/>
  <c r="J57" i="19" s="1"/>
  <c r="I27" i="19" a="1"/>
  <c r="I27" i="19" s="1"/>
  <c r="F48" i="19" a="1"/>
  <c r="F48" i="19" s="1"/>
  <c r="I43" i="19" a="1"/>
  <c r="I43" i="19" s="1"/>
  <c r="J56" i="19" a="1"/>
  <c r="J56" i="19" s="1"/>
  <c r="I32" i="19" a="1"/>
  <c r="I32" i="19" s="1"/>
  <c r="J60" i="19" a="1"/>
  <c r="J60" i="19" s="1"/>
  <c r="J34" i="19" a="1"/>
  <c r="J34" i="19" s="1"/>
  <c r="I23" i="19" a="1"/>
  <c r="I23" i="19" s="1"/>
  <c r="F47" i="19" a="1"/>
  <c r="F47" i="19" s="1"/>
  <c r="I40" i="19" a="1"/>
  <c r="I40" i="19" s="1"/>
  <c r="J5" i="19" a="1"/>
  <c r="J5" i="19" s="1"/>
  <c r="I53" i="19" a="1"/>
  <c r="I53" i="19" s="1"/>
  <c r="I38" i="19" a="1"/>
  <c r="I38" i="19" s="1"/>
  <c r="I28" i="19" a="1"/>
  <c r="I28" i="19" s="1"/>
  <c r="J63" i="19" a="1"/>
  <c r="J63" i="19" s="1"/>
  <c r="J27" i="19" a="1"/>
  <c r="J27" i="19" s="1"/>
  <c r="H6" i="19" a="1"/>
  <c r="H6" i="19" s="1"/>
  <c r="I16" i="19" a="1"/>
  <c r="I16" i="19" s="1"/>
  <c r="I25" i="19" a="1"/>
  <c r="I25" i="19" s="1"/>
  <c r="I62" i="19" a="1"/>
  <c r="I62" i="19" s="1"/>
  <c r="I26" i="19" a="1"/>
  <c r="I26" i="19" s="1"/>
  <c r="I14" i="19" a="1"/>
  <c r="I14" i="19" s="1"/>
  <c r="I15" i="19" a="1"/>
  <c r="I15" i="19" s="1"/>
  <c r="I42" i="19" a="1"/>
  <c r="I42" i="19" s="1"/>
  <c r="I29" i="19" a="1"/>
  <c r="I29" i="19" s="1"/>
  <c r="I31" i="19" a="1"/>
  <c r="I31" i="19" s="1"/>
  <c r="I8" i="19" a="1"/>
  <c r="I8" i="19" s="1"/>
  <c r="I17" i="19" a="1"/>
  <c r="I17" i="19" s="1"/>
  <c r="I18" i="19" a="1"/>
  <c r="I18" i="19" s="1"/>
  <c r="I22" i="19" a="1"/>
  <c r="I22" i="19" s="1"/>
  <c r="J40" i="19" a="1"/>
  <c r="J40" i="19" s="1"/>
  <c r="I5" i="19" a="1"/>
  <c r="I5" i="19" s="1"/>
  <c r="J53" i="19" a="1"/>
  <c r="J53" i="19" s="1"/>
  <c r="F46" i="19" a="1"/>
  <c r="F46" i="19" s="1"/>
  <c r="I37" i="19" a="1"/>
  <c r="I37" i="19" s="1"/>
  <c r="J43" i="19" a="1"/>
  <c r="J43" i="19" s="1"/>
  <c r="J19" i="19" a="1"/>
  <c r="J19" i="19" s="1"/>
  <c r="I56" i="19" a="1"/>
  <c r="I56" i="19" s="1"/>
  <c r="F32" i="19" a="1"/>
  <c r="F32" i="19" s="1"/>
  <c r="F34" i="19" a="1"/>
  <c r="F34" i="19" s="1"/>
  <c r="J33" i="19" a="1"/>
  <c r="J33" i="19" s="1"/>
  <c r="I13" i="19" a="1"/>
  <c r="I13" i="19" s="1"/>
  <c r="J38" i="19" a="1"/>
  <c r="J38" i="19" s="1"/>
  <c r="F52" i="19" a="1"/>
  <c r="F52" i="19" s="1"/>
  <c r="I45" i="19" a="1"/>
  <c r="I45" i="19" s="1"/>
  <c r="J36" i="19" a="1"/>
  <c r="J36" i="19" s="1"/>
  <c r="F51" i="19" a="1"/>
  <c r="F51" i="19" s="1"/>
  <c r="H22" i="19" a="1"/>
  <c r="H22" i="19" s="1"/>
  <c r="H26" i="19" a="1"/>
  <c r="H26" i="19" s="1"/>
  <c r="H62" i="19" a="1"/>
  <c r="H62" i="19" s="1"/>
  <c r="H14" i="19" a="1"/>
  <c r="H14" i="19" s="1"/>
  <c r="H15" i="19" a="1"/>
  <c r="H15" i="19" s="1"/>
  <c r="H25" i="19" a="1"/>
  <c r="H25" i="19" s="1"/>
  <c r="H29" i="19" a="1"/>
  <c r="H29" i="19" s="1"/>
  <c r="H17" i="19" a="1"/>
  <c r="H17" i="19" s="1"/>
  <c r="H42" i="19" a="1"/>
  <c r="H42" i="19" s="1"/>
  <c r="H18" i="19" a="1"/>
  <c r="H18" i="19" s="1"/>
  <c r="H31" i="19" a="1"/>
  <c r="H31" i="19" s="1"/>
  <c r="H16" i="19" a="1"/>
  <c r="H16" i="19" s="1"/>
  <c r="H8" i="19" a="1"/>
  <c r="H8" i="19" s="1"/>
  <c r="I48" i="19" a="1"/>
  <c r="I48" i="19" s="1"/>
  <c r="F43" i="19" a="1"/>
  <c r="F43" i="19" s="1"/>
  <c r="F19" i="19" a="1"/>
  <c r="F19" i="19" s="1"/>
  <c r="F56" i="19" a="1"/>
  <c r="F56" i="19" s="1"/>
  <c r="J32" i="19" a="1"/>
  <c r="J32" i="19" s="1"/>
  <c r="F60" i="19" a="1"/>
  <c r="F60" i="19" s="1"/>
  <c r="H23" i="19" a="1"/>
  <c r="H23" i="19" s="1"/>
  <c r="J6" i="19" a="1"/>
  <c r="J6" i="19" s="1"/>
  <c r="F33" i="19" a="1"/>
  <c r="F33" i="19" s="1"/>
  <c r="J59" i="19" a="1"/>
  <c r="J59" i="19" s="1"/>
  <c r="F39" i="19" a="1"/>
  <c r="F39" i="19" s="1"/>
  <c r="I21" i="19" a="1"/>
  <c r="I21" i="19" s="1"/>
  <c r="F12" i="19" a="1"/>
  <c r="F12" i="19" s="1"/>
  <c r="H44" i="19" a="1"/>
  <c r="H44" i="19" s="1"/>
  <c r="J35" i="19" a="1"/>
  <c r="J35" i="19" s="1"/>
  <c r="G8" i="19" a="1"/>
  <c r="G8" i="19" s="1"/>
  <c r="G62" i="19" a="1"/>
  <c r="G62" i="19" s="1"/>
  <c r="G22" i="19" a="1"/>
  <c r="G22" i="19" s="1"/>
  <c r="G15" i="19" a="1"/>
  <c r="G15" i="19" s="1"/>
  <c r="G16" i="19" a="1"/>
  <c r="G16" i="19" s="1"/>
  <c r="G31" i="19" a="1"/>
  <c r="G31" i="19" s="1"/>
  <c r="G25" i="19" a="1"/>
  <c r="G25" i="19" s="1"/>
  <c r="G26" i="19" a="1"/>
  <c r="G26" i="19" s="1"/>
  <c r="G42" i="19" a="1"/>
  <c r="G42" i="19" s="1"/>
  <c r="G18" i="19" a="1"/>
  <c r="G18" i="19" s="1"/>
  <c r="G14" i="19" a="1"/>
  <c r="G14" i="19" s="1"/>
  <c r="G29" i="19" a="1"/>
  <c r="G29" i="19" s="1"/>
  <c r="G17" i="19" a="1"/>
  <c r="G17" i="19" s="1"/>
  <c r="G56" i="19" a="1"/>
  <c r="G56" i="19" s="1"/>
  <c r="G32" i="19" a="1"/>
  <c r="G32" i="19" s="1"/>
  <c r="I60" i="19" a="1"/>
  <c r="I60" i="19" s="1"/>
  <c r="H34" i="19" a="1"/>
  <c r="H34" i="19" s="1"/>
  <c r="F23" i="19" a="1"/>
  <c r="F23" i="19" s="1"/>
  <c r="F6" i="19" a="1"/>
  <c r="F6" i="19" s="1"/>
  <c r="G33" i="19" a="1"/>
  <c r="G33" i="19" s="1"/>
  <c r="AE59" i="19" a="1"/>
  <c r="AE59" i="19" s="1"/>
  <c r="AE58" i="19" a="1"/>
  <c r="AE58" i="19" s="1"/>
  <c r="AE50" i="19" a="1"/>
  <c r="AE50" i="19" s="1"/>
  <c r="AE27" i="19" a="1"/>
  <c r="AE27" i="19" s="1"/>
  <c r="AE52" i="19" a="1"/>
  <c r="AE52" i="19" s="1"/>
  <c r="AE30" i="19" a="1"/>
  <c r="AE30" i="19" s="1"/>
  <c r="AE20" i="19" a="1"/>
  <c r="AE20" i="19" s="1"/>
  <c r="AE38" i="19" a="1"/>
  <c r="AE38" i="19" s="1"/>
  <c r="AE26" i="19" a="1"/>
  <c r="AE26" i="19" s="1"/>
  <c r="AE56" i="19" a="1"/>
  <c r="AE56" i="19" s="1"/>
  <c r="AE11" i="19" a="1"/>
  <c r="AE11" i="19" s="1"/>
  <c r="AE35" i="19" a="1"/>
  <c r="AE35" i="19" s="1"/>
  <c r="AE42" i="19" a="1"/>
  <c r="AE42" i="19" s="1"/>
  <c r="AE46" i="19" a="1"/>
  <c r="AE46" i="19" s="1"/>
  <c r="AE45" i="19" a="1"/>
  <c r="AE45" i="19" s="1"/>
  <c r="AE63" i="19" a="1"/>
  <c r="AE63" i="19" s="1"/>
  <c r="AE44" i="19" a="1"/>
  <c r="AE44" i="19" s="1"/>
  <c r="AE40" i="19" a="1"/>
  <c r="AE40" i="19" s="1"/>
  <c r="AE19" i="19" a="1"/>
  <c r="AE19" i="19" s="1"/>
  <c r="AE57" i="19" a="1"/>
  <c r="AE57" i="19" s="1"/>
  <c r="AE43" i="19" a="1"/>
  <c r="AE43" i="19" s="1"/>
  <c r="AE16" i="19" a="1"/>
  <c r="AE16" i="19" s="1"/>
  <c r="AE61" i="19" a="1"/>
  <c r="AE61" i="19" s="1"/>
  <c r="AE51" i="19" a="1"/>
  <c r="AE51" i="19" s="1"/>
  <c r="AE49" i="19" a="1"/>
  <c r="AE49" i="19" s="1"/>
  <c r="AE18" i="19" a="1"/>
  <c r="AE18" i="19" s="1"/>
  <c r="BK169" i="19"/>
  <c r="BM169" i="19"/>
  <c r="BO169" i="19"/>
  <c r="BS169" i="19"/>
  <c r="BR162" i="19"/>
  <c r="BN15" i="19"/>
  <c r="AF27" i="19" a="1"/>
  <c r="AF27" i="19" s="1"/>
  <c r="AE9" i="19" a="1"/>
  <c r="AE9" i="19" s="1"/>
  <c r="BK158" i="19"/>
  <c r="BN158" i="19"/>
  <c r="BM158" i="19"/>
  <c r="BR169" i="19"/>
  <c r="BT158" i="19"/>
  <c r="BN169" i="19"/>
  <c r="BO158" i="19"/>
  <c r="BS162" i="19"/>
  <c r="BQ162" i="19"/>
  <c r="BT162" i="19"/>
  <c r="BL158" i="19"/>
  <c r="BQ169" i="19"/>
  <c r="BT169" i="19"/>
  <c r="AB198" i="19" a="1"/>
  <c r="AB198" i="19" s="1"/>
  <c r="BU162" i="19"/>
  <c r="BS50" i="19"/>
  <c r="AF63" i="19" a="1"/>
  <c r="AF63" i="19" s="1"/>
  <c r="AF35" i="19" a="1"/>
  <c r="AF35" i="19" s="1"/>
  <c r="AF18" i="19" a="1"/>
  <c r="AF18" i="19" s="1"/>
  <c r="AF34" i="19" a="1"/>
  <c r="AF34" i="19" s="1"/>
  <c r="AF48" i="19" a="1"/>
  <c r="AF48" i="19" s="1"/>
  <c r="AE54" i="19" a="1"/>
  <c r="AE54" i="19" s="1"/>
  <c r="AE47" i="19" a="1"/>
  <c r="AE47" i="19" s="1"/>
  <c r="BO50" i="19"/>
  <c r="AE14" i="19" a="1"/>
  <c r="AE14" i="19" s="1"/>
  <c r="AF54" i="19" a="1"/>
  <c r="AF54" i="19" s="1"/>
  <c r="AE7" i="19" a="1"/>
  <c r="AE7" i="19" s="1"/>
  <c r="AF47" i="19" a="1"/>
  <c r="AF47" i="19" s="1"/>
  <c r="AF14" i="19" a="1"/>
  <c r="AF14" i="19" s="1"/>
  <c r="BT50" i="19"/>
  <c r="AF57" i="19" a="1"/>
  <c r="AF57" i="19" s="1"/>
  <c r="AF61" i="19" a="1"/>
  <c r="AF61" i="19" s="1"/>
  <c r="AF49" i="19" a="1"/>
  <c r="AF49" i="19" s="1"/>
  <c r="AE33" i="19" a="1"/>
  <c r="AE33" i="19" s="1"/>
  <c r="AF33" i="19" a="1"/>
  <c r="AF33" i="19" s="1"/>
  <c r="AF16" i="19" a="1"/>
  <c r="AF16" i="19" s="1"/>
  <c r="AF56" i="19" a="1"/>
  <c r="AF56" i="19" s="1"/>
  <c r="AF9" i="19" a="1"/>
  <c r="AF9" i="19" s="1"/>
  <c r="AE48" i="19" a="1"/>
  <c r="AE48" i="19" s="1"/>
  <c r="AF7" i="19" a="1"/>
  <c r="AF7" i="19" s="1"/>
  <c r="AF51" i="19" a="1"/>
  <c r="AF51" i="19" s="1"/>
  <c r="AF43" i="19" a="1"/>
  <c r="AF43" i="19" s="1"/>
  <c r="AF26" i="19" a="1"/>
  <c r="AF26" i="19" s="1"/>
  <c r="AF60" i="19" a="1"/>
  <c r="AF60" i="19" s="1"/>
  <c r="AF24" i="19" a="1"/>
  <c r="AF24" i="19" s="1"/>
  <c r="AE55" i="19" a="1"/>
  <c r="AE55" i="19" s="1"/>
  <c r="AE23" i="19" a="1"/>
  <c r="AE23" i="19" s="1"/>
  <c r="AF52" i="19" a="1"/>
  <c r="AF52" i="19" s="1"/>
  <c r="AF28" i="19" a="1"/>
  <c r="AF28" i="19" s="1"/>
  <c r="AF4" i="19" a="1"/>
  <c r="AF4" i="19" s="1"/>
  <c r="AF62" i="19" a="1"/>
  <c r="AF62" i="19" s="1"/>
  <c r="AF42" i="19" a="1"/>
  <c r="AF42" i="19" s="1"/>
  <c r="AE10" i="19" a="1"/>
  <c r="AE10" i="19" s="1"/>
  <c r="AF55" i="19" a="1"/>
  <c r="AF55" i="19" s="1"/>
  <c r="AF23" i="19" a="1"/>
  <c r="AF23" i="19" s="1"/>
  <c r="AE22" i="19" a="1"/>
  <c r="AE22" i="19" s="1"/>
  <c r="BL36" i="19"/>
  <c r="BN50" i="19"/>
  <c r="AF45" i="19" a="1"/>
  <c r="AF45" i="19" s="1"/>
  <c r="AF10" i="19" a="1"/>
  <c r="AF10" i="19" s="1"/>
  <c r="AF29" i="19" a="1"/>
  <c r="AF29" i="19" s="1"/>
  <c r="AF25" i="19" a="1"/>
  <c r="AF25" i="19" s="1"/>
  <c r="AF17" i="19" a="1"/>
  <c r="AF17" i="19" s="1"/>
  <c r="AF31" i="19" a="1"/>
  <c r="AF31" i="19" s="1"/>
  <c r="AF15" i="19" a="1"/>
  <c r="AF15" i="19" s="1"/>
  <c r="AF8" i="19" a="1"/>
  <c r="AF8" i="19" s="1"/>
  <c r="AF36" i="19" a="1"/>
  <c r="AF36" i="19" s="1"/>
  <c r="AF32" i="19" a="1"/>
  <c r="AF32" i="19" s="1"/>
  <c r="AF12" i="19" a="1"/>
  <c r="AF12" i="19" s="1"/>
  <c r="AE36" i="19" a="1"/>
  <c r="AE36" i="19" s="1"/>
  <c r="AE32" i="19" a="1"/>
  <c r="AE32" i="19" s="1"/>
  <c r="AE12" i="19" a="1"/>
  <c r="AE12" i="19" s="1"/>
  <c r="AE29" i="19" a="1"/>
  <c r="AE29" i="19" s="1"/>
  <c r="AE25" i="19" a="1"/>
  <c r="AE25" i="19" s="1"/>
  <c r="AE17" i="19" a="1"/>
  <c r="AE17" i="19" s="1"/>
  <c r="AE31" i="19" a="1"/>
  <c r="AE31" i="19" s="1"/>
  <c r="AE15" i="19" a="1"/>
  <c r="AE15" i="19" s="1"/>
  <c r="AE8" i="19" a="1"/>
  <c r="AE8" i="19" s="1"/>
  <c r="AF41" i="19" a="1"/>
  <c r="AF41" i="19" s="1"/>
  <c r="AE6" i="19" a="1"/>
  <c r="AE6" i="19" s="1"/>
  <c r="AF19" i="19" a="1"/>
  <c r="AF19" i="19" s="1"/>
  <c r="AF44" i="19" a="1"/>
  <c r="AF44" i="19" s="1"/>
  <c r="AE34" i="19" a="1"/>
  <c r="AE34" i="19" s="1"/>
  <c r="AE60" i="19" a="1"/>
  <c r="AE60" i="19" s="1"/>
  <c r="AE24" i="19" a="1"/>
  <c r="AE24" i="19" s="1"/>
  <c r="AF6" i="19" a="1"/>
  <c r="AF6" i="19" s="1"/>
  <c r="F4" i="19" a="1"/>
  <c r="F4" i="19" s="1"/>
  <c r="BO36" i="19"/>
  <c r="BM36" i="19"/>
  <c r="BK36" i="19"/>
  <c r="BM102" i="19"/>
  <c r="BK102" i="19"/>
  <c r="BU74" i="19"/>
  <c r="AB53" i="15" a="1"/>
  <c r="AB53" i="15" s="1"/>
  <c r="BN95" i="19"/>
  <c r="BK32" i="19"/>
  <c r="BM8" i="19"/>
  <c r="BO25" i="19"/>
  <c r="CC12" i="19"/>
  <c r="CD12" i="19" s="1"/>
  <c r="CC54" i="19"/>
  <c r="CD54" i="19" s="1"/>
  <c r="CC11" i="19"/>
  <c r="CD11" i="19" s="1"/>
  <c r="BM16" i="19"/>
  <c r="BR32" i="19"/>
  <c r="BS32" i="19"/>
  <c r="BW4" i="19"/>
  <c r="CA4" i="19" s="1"/>
  <c r="CC4" i="19" s="1"/>
  <c r="CD4" i="19" s="1"/>
  <c r="BW18" i="19"/>
  <c r="CA18" i="19" s="1"/>
  <c r="CC18" i="19" s="1"/>
  <c r="CD18" i="19" s="1"/>
  <c r="BT24" i="19"/>
  <c r="BU16" i="19"/>
  <c r="CC62" i="19"/>
  <c r="CD62" i="19" s="1"/>
  <c r="BW9" i="19"/>
  <c r="CA9" i="19" s="1"/>
  <c r="CC9" i="19" s="1"/>
  <c r="CD9" i="19" s="1"/>
  <c r="BW6" i="19"/>
  <c r="CA6" i="19" s="1"/>
  <c r="CC6" i="19" s="1"/>
  <c r="CD6" i="19" s="1"/>
  <c r="BW63" i="19"/>
  <c r="CA63" i="19" s="1"/>
  <c r="CC63" i="19" s="1"/>
  <c r="CD63" i="19" s="1"/>
  <c r="BM43" i="19"/>
  <c r="BL32" i="19"/>
  <c r="BW32" i="19" s="1"/>
  <c r="CA32" i="19" s="1"/>
  <c r="BR16" i="19"/>
  <c r="BW43" i="19"/>
  <c r="CA43" i="19" s="1"/>
  <c r="BS29" i="19"/>
  <c r="BT32" i="19"/>
  <c r="CC59" i="19"/>
  <c r="CD59" i="19" s="1"/>
  <c r="BW61" i="19"/>
  <c r="CA61" i="19" s="1"/>
  <c r="CC61" i="19" s="1"/>
  <c r="CD61" i="19" s="1"/>
  <c r="BM32" i="19"/>
  <c r="BK16" i="19"/>
  <c r="BW60" i="19"/>
  <c r="CA60" i="19" s="1"/>
  <c r="CC60" i="19" s="1"/>
  <c r="CD60" i="19" s="1"/>
  <c r="BN32" i="19"/>
  <c r="BX38" i="19"/>
  <c r="BO16" i="19"/>
  <c r="BW42" i="19"/>
  <c r="CA42" i="19" s="1"/>
  <c r="CC42" i="19" s="1"/>
  <c r="BU32" i="19"/>
  <c r="BX16" i="19"/>
  <c r="CB16" i="19" s="1"/>
  <c r="BW26" i="19"/>
  <c r="CA26" i="19" s="1"/>
  <c r="CC26" i="19" s="1"/>
  <c r="CD26" i="19" s="1"/>
  <c r="BL16" i="19"/>
  <c r="BN31" i="19"/>
  <c r="BW22" i="19"/>
  <c r="CA22" i="19" s="1"/>
  <c r="CC22" i="19" s="1"/>
  <c r="CD22" i="19" s="1"/>
  <c r="BW20" i="19"/>
  <c r="CA20" i="19" s="1"/>
  <c r="CC20" i="19" s="1"/>
  <c r="CD20" i="19" s="1"/>
  <c r="CC28" i="19"/>
  <c r="CD28" i="19" s="1"/>
  <c r="BW48" i="19"/>
  <c r="CA48" i="19" s="1"/>
  <c r="CC48" i="19" s="1"/>
  <c r="CD48" i="19" s="1"/>
  <c r="BT16" i="19"/>
  <c r="BW14" i="19"/>
  <c r="CA14" i="19" s="1"/>
  <c r="CC14" i="19" s="1"/>
  <c r="CD14" i="19" s="1"/>
  <c r="CC35" i="19"/>
  <c r="CD35" i="19" s="1"/>
  <c r="CC93" i="19"/>
  <c r="CD93" i="19" s="1"/>
  <c r="CC85" i="19"/>
  <c r="CD85" i="19" s="1"/>
  <c r="BQ82" i="19"/>
  <c r="BX84" i="19"/>
  <c r="CB84" i="19" s="1"/>
  <c r="CC80" i="19"/>
  <c r="CD80" i="19" s="1"/>
  <c r="BU82" i="19"/>
  <c r="BX79" i="19"/>
  <c r="CB79" i="19" s="1"/>
  <c r="CC79" i="19" s="1"/>
  <c r="BX85" i="19"/>
  <c r="CB85" i="19" s="1"/>
  <c r="BX72" i="19"/>
  <c r="CB72" i="19" s="1"/>
  <c r="CC72" i="19" s="1"/>
  <c r="BW84" i="19"/>
  <c r="CA84" i="19" s="1"/>
  <c r="BX93" i="19"/>
  <c r="CB93" i="19" s="1"/>
  <c r="BW77" i="19"/>
  <c r="CA77" i="19" s="1"/>
  <c r="BX73" i="19"/>
  <c r="CB73" i="19" s="1"/>
  <c r="BW89" i="19"/>
  <c r="CA89" i="19" s="1"/>
  <c r="BW92" i="19"/>
  <c r="CA92" i="19" s="1"/>
  <c r="CC92" i="19" s="1"/>
  <c r="CD92" i="19" s="1"/>
  <c r="BW78" i="19"/>
  <c r="CA78" i="19" s="1"/>
  <c r="CC78" i="19" s="1"/>
  <c r="CD78" i="19" s="1"/>
  <c r="BK82" i="19"/>
  <c r="BX77" i="19"/>
  <c r="CB77" i="19" s="1"/>
  <c r="BW71" i="19"/>
  <c r="CA71" i="19" s="1"/>
  <c r="BX75" i="19"/>
  <c r="CB75" i="19" s="1"/>
  <c r="CC75" i="19" s="1"/>
  <c r="BX80" i="19"/>
  <c r="CB80" i="19" s="1"/>
  <c r="BN82" i="19"/>
  <c r="BO82" i="19"/>
  <c r="BX78" i="19"/>
  <c r="CB78" i="19" s="1"/>
  <c r="BX86" i="19"/>
  <c r="CB86" i="19" s="1"/>
  <c r="CC86" i="19" s="1"/>
  <c r="BX70" i="19"/>
  <c r="CB70" i="19" s="1"/>
  <c r="BS82" i="19"/>
  <c r="BT90" i="19"/>
  <c r="BK81" i="19"/>
  <c r="BL82" i="19"/>
  <c r="BX71" i="19"/>
  <c r="CB71" i="19" s="1"/>
  <c r="BX88" i="19"/>
  <c r="CB88" i="19" s="1"/>
  <c r="CC88" i="19" s="1"/>
  <c r="BM82" i="19"/>
  <c r="CC94" i="19"/>
  <c r="CD94" i="19" s="1"/>
  <c r="BW70" i="19"/>
  <c r="CA70" i="19" s="1"/>
  <c r="BW73" i="19"/>
  <c r="CA73" i="19" s="1"/>
  <c r="BX89" i="19"/>
  <c r="CB89" i="19" s="1"/>
  <c r="CC96" i="19"/>
  <c r="CD96" i="19" s="1"/>
  <c r="CC100" i="19"/>
  <c r="CD100" i="19" s="1"/>
  <c r="BS98" i="19"/>
  <c r="BL98" i="19"/>
  <c r="BW98" i="19" s="1"/>
  <c r="CA98" i="19" s="1"/>
  <c r="BT98" i="19"/>
  <c r="CC99" i="19"/>
  <c r="CD99" i="19" s="1"/>
  <c r="BN98" i="19"/>
  <c r="BQ98" i="19"/>
  <c r="CD112" i="19"/>
  <c r="CE112" i="19" a="1"/>
  <c r="CE112" i="19" s="1"/>
  <c r="CF112" i="19" s="1"/>
  <c r="CC103" i="19"/>
  <c r="CD103" i="19" s="1"/>
  <c r="CC115" i="19"/>
  <c r="CD115" i="19" s="1"/>
  <c r="CC105" i="19"/>
  <c r="CD105" i="19" s="1"/>
  <c r="BW111" i="19"/>
  <c r="CA111" i="19" s="1"/>
  <c r="CC111" i="19" s="1"/>
  <c r="BX114" i="19"/>
  <c r="CB114" i="19" s="1"/>
  <c r="BX108" i="19"/>
  <c r="CB108" i="19" s="1"/>
  <c r="CC108" i="19" s="1"/>
  <c r="BX109" i="19"/>
  <c r="BW114" i="19"/>
  <c r="CA114" i="19" s="1"/>
  <c r="CC114" i="19" s="1"/>
  <c r="CD114" i="19" s="1"/>
  <c r="BX104" i="19"/>
  <c r="CB104" i="19" s="1"/>
  <c r="BT109" i="19"/>
  <c r="BW109" i="19"/>
  <c r="CA109" i="19" s="1"/>
  <c r="CC110" i="19"/>
  <c r="CD110" i="19" s="1"/>
  <c r="CE128" i="19" a="1"/>
  <c r="CE128" i="19" s="1"/>
  <c r="CI128" i="19" s="1"/>
  <c r="CD128" i="19"/>
  <c r="CC121" i="19"/>
  <c r="CC119" i="19"/>
  <c r="CC129" i="19"/>
  <c r="CD129" i="19" s="1"/>
  <c r="BW120" i="19"/>
  <c r="CA120" i="19" s="1"/>
  <c r="CC120" i="19" s="1"/>
  <c r="CD120" i="19" s="1"/>
  <c r="BW127" i="19"/>
  <c r="CA127" i="19" s="1"/>
  <c r="CC127" i="19" s="1"/>
  <c r="CD127" i="19" s="1"/>
  <c r="CC126" i="19"/>
  <c r="BX124" i="19"/>
  <c r="CB124" i="19" s="1"/>
  <c r="CC124" i="19" s="1"/>
  <c r="CC122" i="19"/>
  <c r="CC117" i="19"/>
  <c r="CD117" i="19" s="1"/>
  <c r="BX120" i="19"/>
  <c r="CB120" i="19" s="1"/>
  <c r="BX121" i="19"/>
  <c r="CB121" i="19" s="1"/>
  <c r="CC152" i="19"/>
  <c r="CD152" i="19" s="1"/>
  <c r="BS149" i="19"/>
  <c r="BN141" i="19"/>
  <c r="BW138" i="19"/>
  <c r="CA138" i="19" s="1"/>
  <c r="CB157" i="19"/>
  <c r="BX156" i="19"/>
  <c r="CB156" i="19" s="1"/>
  <c r="CC156" i="19" s="1"/>
  <c r="BX138" i="19"/>
  <c r="CB138" i="19" s="1"/>
  <c r="BQ149" i="19"/>
  <c r="BX149" i="19" s="1"/>
  <c r="CB149" i="19" s="1"/>
  <c r="BX154" i="19"/>
  <c r="CB154" i="19" s="1"/>
  <c r="CC154" i="19" s="1"/>
  <c r="BX137" i="19"/>
  <c r="CB137" i="19" s="1"/>
  <c r="CC137" i="19" s="1"/>
  <c r="BX157" i="19"/>
  <c r="BX153" i="19"/>
  <c r="CB153" i="19" s="1"/>
  <c r="CC153" i="19" s="1"/>
  <c r="BW151" i="19"/>
  <c r="CA151" i="19" s="1"/>
  <c r="BX151" i="19"/>
  <c r="CB151" i="19" s="1"/>
  <c r="BX146" i="19"/>
  <c r="CB146" i="19" s="1"/>
  <c r="BW147" i="19"/>
  <c r="CA147" i="19" s="1"/>
  <c r="CC147" i="19" s="1"/>
  <c r="CD147" i="19" s="1"/>
  <c r="BX145" i="19"/>
  <c r="CB145" i="19" s="1"/>
  <c r="BW146" i="19"/>
  <c r="CA146" i="19" s="1"/>
  <c r="CC146" i="19" s="1"/>
  <c r="CD146" i="19" s="1"/>
  <c r="BW145" i="19"/>
  <c r="CA145" i="19" s="1"/>
  <c r="CC145" i="19" s="1"/>
  <c r="CD145" i="19" s="1"/>
  <c r="BR149" i="19"/>
  <c r="BT149" i="19"/>
  <c r="BX143" i="19"/>
  <c r="CB143" i="19" s="1"/>
  <c r="BW144" i="19"/>
  <c r="CA144" i="19" s="1"/>
  <c r="CC144" i="19" s="1"/>
  <c r="CD144" i="19" s="1"/>
  <c r="BO141" i="19"/>
  <c r="BX142" i="19"/>
  <c r="CB142" i="19" s="1"/>
  <c r="CC142" i="19" s="1"/>
  <c r="BW143" i="19"/>
  <c r="CA143" i="19" s="1"/>
  <c r="CC143" i="19" s="1"/>
  <c r="CD143" i="19" s="1"/>
  <c r="BX167" i="19"/>
  <c r="CB167" i="19" s="1"/>
  <c r="BX160" i="19"/>
  <c r="CB160" i="19" s="1"/>
  <c r="BO164" i="19"/>
  <c r="BW160" i="19"/>
  <c r="CA160" i="19" s="1"/>
  <c r="CC160" i="19" s="1"/>
  <c r="CD160" i="19" s="1"/>
  <c r="BX159" i="19"/>
  <c r="CB159" i="19" s="1"/>
  <c r="BX165" i="19"/>
  <c r="CC159" i="19"/>
  <c r="BW168" i="19"/>
  <c r="CA168" i="19" s="1"/>
  <c r="CC168" i="19" s="1"/>
  <c r="CD168" i="19" s="1"/>
  <c r="BW167" i="19"/>
  <c r="CA167" i="19" s="1"/>
  <c r="CC167" i="19" s="1"/>
  <c r="CD167" i="19" s="1"/>
  <c r="CC180" i="19"/>
  <c r="CD180" i="19" s="1"/>
  <c r="BW171" i="19"/>
  <c r="BW181" i="19"/>
  <c r="CA181" i="19" s="1"/>
  <c r="CC181" i="19" s="1"/>
  <c r="CD181" i="19" s="1"/>
  <c r="BX181" i="19"/>
  <c r="CB181" i="19" s="1"/>
  <c r="BW178" i="19"/>
  <c r="CA178" i="19" s="1"/>
  <c r="BU176" i="19"/>
  <c r="BW175" i="19"/>
  <c r="CA175" i="19" s="1"/>
  <c r="CC175" i="19" s="1"/>
  <c r="CD175" i="19" s="1"/>
  <c r="CC170" i="19"/>
  <c r="BX176" i="19"/>
  <c r="CB176" i="19" s="1"/>
  <c r="BX178" i="19"/>
  <c r="CB178" i="19" s="1"/>
  <c r="CC182" i="19"/>
  <c r="CD182" i="19" s="1"/>
  <c r="BO183" i="19"/>
  <c r="BW195" i="19"/>
  <c r="CA195" i="19" s="1"/>
  <c r="BX195" i="19"/>
  <c r="CB195" i="19" s="1"/>
  <c r="BW194" i="19"/>
  <c r="CA194" i="19" s="1"/>
  <c r="CC194" i="19" s="1"/>
  <c r="CD194" i="19" s="1"/>
  <c r="BK183" i="19"/>
  <c r="BX191" i="19"/>
  <c r="CB191" i="19" s="1"/>
  <c r="CC191" i="19" s="1"/>
  <c r="BN183" i="19"/>
  <c r="BX188" i="19"/>
  <c r="CB188" i="19" s="1"/>
  <c r="CC188" i="19" s="1"/>
  <c r="BX187" i="19"/>
  <c r="CB187" i="19" s="1"/>
  <c r="CC187" i="19" s="1"/>
  <c r="BN164" i="19"/>
  <c r="BL169" i="19"/>
  <c r="BO17" i="19"/>
  <c r="BO15" i="19"/>
  <c r="BK91" i="19"/>
  <c r="BO29" i="19"/>
  <c r="BK97" i="19"/>
  <c r="BO8" i="19"/>
  <c r="BO31" i="19"/>
  <c r="BL83" i="19"/>
  <c r="CE34" i="19" a="1"/>
  <c r="CE34" i="19" s="1"/>
  <c r="CF34" i="19" s="1"/>
  <c r="BL164" i="19"/>
  <c r="BN97" i="19"/>
  <c r="BK95" i="19"/>
  <c r="BM95" i="19"/>
  <c r="BM141" i="19"/>
  <c r="BM83" i="19"/>
  <c r="BL91" i="19"/>
  <c r="BN81" i="19"/>
  <c r="BU17" i="19"/>
  <c r="BK15" i="19"/>
  <c r="BN8" i="19"/>
  <c r="BN17" i="19"/>
  <c r="BN29" i="19"/>
  <c r="BL141" i="19"/>
  <c r="BK116" i="19"/>
  <c r="BL116" i="19"/>
  <c r="BN74" i="19"/>
  <c r="BK74" i="19"/>
  <c r="BK83" i="19"/>
  <c r="BM164" i="19"/>
  <c r="BM183" i="19"/>
  <c r="BU150" i="19"/>
  <c r="BL183" i="19"/>
  <c r="BT148" i="19"/>
  <c r="BU148" i="19"/>
  <c r="BK164" i="19"/>
  <c r="BU158" i="19"/>
  <c r="BK141" i="19"/>
  <c r="BT164" i="19"/>
  <c r="BU183" i="19"/>
  <c r="BU141" i="19"/>
  <c r="BU164" i="19"/>
  <c r="BU169" i="19"/>
  <c r="BS81" i="19"/>
  <c r="BL81" i="19"/>
  <c r="BL74" i="19"/>
  <c r="BL95" i="19"/>
  <c r="BL97" i="19"/>
  <c r="BR81" i="19"/>
  <c r="BM81" i="19"/>
  <c r="BN102" i="19"/>
  <c r="BM116" i="19"/>
  <c r="BM74" i="19"/>
  <c r="BM91" i="19"/>
  <c r="BO74" i="19"/>
  <c r="BQ97" i="19"/>
  <c r="BM97" i="19"/>
  <c r="BO91" i="19"/>
  <c r="BN83" i="19"/>
  <c r="BN91" i="19"/>
  <c r="BN116" i="19"/>
  <c r="BR83" i="19"/>
  <c r="BO81" i="19"/>
  <c r="BO97" i="19"/>
  <c r="BO102" i="19"/>
  <c r="BO95" i="19"/>
  <c r="BR102" i="19"/>
  <c r="BO83" i="19"/>
  <c r="BQ83" i="19"/>
  <c r="BQ102" i="19"/>
  <c r="BO116" i="19"/>
  <c r="BQ91" i="19"/>
  <c r="BQ95" i="19"/>
  <c r="BQ74" i="19"/>
  <c r="BR95" i="19"/>
  <c r="BQ116" i="19"/>
  <c r="BR91" i="19"/>
  <c r="BQ81" i="19"/>
  <c r="BR97" i="19"/>
  <c r="BN36" i="19"/>
  <c r="BM25" i="19"/>
  <c r="BL25" i="19"/>
  <c r="BN25" i="19"/>
  <c r="BM15" i="19"/>
  <c r="BM17" i="19"/>
  <c r="BU15" i="19"/>
  <c r="BM29" i="19"/>
  <c r="BU50" i="19"/>
  <c r="BL17" i="19"/>
  <c r="BL31" i="19"/>
  <c r="BM50" i="19"/>
  <c r="BU31" i="19"/>
  <c r="BL29" i="19"/>
  <c r="BK50" i="19"/>
  <c r="BM31" i="19"/>
  <c r="BS15" i="19"/>
  <c r="BL50" i="19"/>
  <c r="BL15" i="19"/>
  <c r="BL8" i="19"/>
  <c r="BK29" i="19"/>
  <c r="BK25" i="19"/>
  <c r="BR8" i="19"/>
  <c r="BT8" i="19"/>
  <c r="BK17" i="19"/>
  <c r="BU8" i="19"/>
  <c r="BK31" i="19"/>
  <c r="BK8" i="19"/>
  <c r="BU36" i="19"/>
  <c r="BU25" i="19"/>
  <c r="BT29" i="19"/>
  <c r="BT25" i="19"/>
  <c r="BU29" i="19"/>
  <c r="BT183" i="19"/>
  <c r="BT150" i="19"/>
  <c r="BT141" i="19"/>
  <c r="BS164" i="19"/>
  <c r="BS148" i="19"/>
  <c r="BS158" i="19"/>
  <c r="BS183" i="19"/>
  <c r="BR141" i="19"/>
  <c r="BR148" i="19"/>
  <c r="BS150" i="19"/>
  <c r="BS141" i="19"/>
  <c r="BR183" i="19"/>
  <c r="BQ158" i="19"/>
  <c r="BR164" i="19"/>
  <c r="BR158" i="19"/>
  <c r="BQ150" i="19"/>
  <c r="BR150" i="19"/>
  <c r="BQ141" i="19"/>
  <c r="BQ148" i="19"/>
  <c r="BQ183" i="19"/>
  <c r="BQ164" i="19"/>
  <c r="BR116" i="19"/>
  <c r="BS74" i="19"/>
  <c r="BR74" i="19"/>
  <c r="BS95" i="19"/>
  <c r="BS116" i="19"/>
  <c r="BS91" i="19"/>
  <c r="BS97" i="19"/>
  <c r="BT83" i="19"/>
  <c r="BS83" i="19"/>
  <c r="BS102" i="19"/>
  <c r="BT102" i="19"/>
  <c r="BT97" i="19"/>
  <c r="BU95" i="19"/>
  <c r="BT81" i="19"/>
  <c r="BT116" i="19"/>
  <c r="BT74" i="19"/>
  <c r="BT95" i="19"/>
  <c r="BU83" i="19"/>
  <c r="BU91" i="19"/>
  <c r="BT91" i="19"/>
  <c r="BU81" i="19"/>
  <c r="BU102" i="19"/>
  <c r="BU116" i="19"/>
  <c r="BU97" i="19"/>
  <c r="BS25" i="19"/>
  <c r="BR31" i="19"/>
  <c r="BT15" i="19"/>
  <c r="BS31" i="19"/>
  <c r="BT31" i="19"/>
  <c r="BR17" i="19"/>
  <c r="BT17" i="19"/>
  <c r="BT36" i="19"/>
  <c r="BS8" i="19"/>
  <c r="BR36" i="19"/>
  <c r="BS17" i="19"/>
  <c r="BS36" i="19"/>
  <c r="BR15" i="19"/>
  <c r="BR29" i="19"/>
  <c r="BR50" i="19"/>
  <c r="BR25" i="19"/>
  <c r="CC144" i="18"/>
  <c r="CD144" i="18" s="1"/>
  <c r="BW145" i="18"/>
  <c r="CA145" i="18" s="1"/>
  <c r="CC145" i="18" s="1"/>
  <c r="CD145" i="18" s="1"/>
  <c r="BW138" i="18"/>
  <c r="CA138" i="18" s="1"/>
  <c r="CC138" i="18" s="1"/>
  <c r="CD138" i="18" s="1"/>
  <c r="BX153" i="18"/>
  <c r="CB153" i="18" s="1"/>
  <c r="CC153" i="18" s="1"/>
  <c r="BX147" i="18"/>
  <c r="CB147" i="18" s="1"/>
  <c r="CC137" i="18"/>
  <c r="CD137" i="18" s="1"/>
  <c r="CC151" i="18"/>
  <c r="CD151" i="18" s="1"/>
  <c r="BW154" i="18"/>
  <c r="CA154" i="18" s="1"/>
  <c r="CC154" i="18" s="1"/>
  <c r="CD154" i="18" s="1"/>
  <c r="BU150" i="18"/>
  <c r="BW141" i="18"/>
  <c r="CA141" i="18" s="1"/>
  <c r="CC141" i="18" s="1"/>
  <c r="CD141" i="18" s="1"/>
  <c r="BX140" i="18"/>
  <c r="CB140" i="18" s="1"/>
  <c r="BW147" i="18"/>
  <c r="CA147" i="18" s="1"/>
  <c r="BX139" i="18"/>
  <c r="CB139" i="18" s="1"/>
  <c r="CC139" i="18"/>
  <c r="CD139" i="18" s="1"/>
  <c r="BX154" i="18"/>
  <c r="CB154" i="18" s="1"/>
  <c r="BW140" i="18"/>
  <c r="CA140" i="18" s="1"/>
  <c r="CC140" i="18" s="1"/>
  <c r="CD140" i="18" s="1"/>
  <c r="BX142" i="18"/>
  <c r="CB142" i="18" s="1"/>
  <c r="BW142" i="18"/>
  <c r="CA142" i="18" s="1"/>
  <c r="CC142" i="18" s="1"/>
  <c r="CD142" i="18" s="1"/>
  <c r="BX141" i="18"/>
  <c r="CB141" i="18" s="1"/>
  <c r="BR161" i="18"/>
  <c r="BQ169" i="18"/>
  <c r="BR169" i="18"/>
  <c r="BL176" i="18"/>
  <c r="BW172" i="18"/>
  <c r="CA172" i="18" s="1"/>
  <c r="CC172" i="18" s="1"/>
  <c r="CD172" i="18" s="1"/>
  <c r="BQ176" i="18"/>
  <c r="BW173" i="18"/>
  <c r="CA173" i="18" s="1"/>
  <c r="CC173" i="18" s="1"/>
  <c r="CD173" i="18" s="1"/>
  <c r="BX173" i="18"/>
  <c r="CB173" i="18" s="1"/>
  <c r="CC195" i="18"/>
  <c r="CD195" i="18" s="1"/>
  <c r="BW178" i="18"/>
  <c r="CA178" i="18" s="1"/>
  <c r="CC178" i="18" s="1"/>
  <c r="CD178" i="18" s="1"/>
  <c r="BO176" i="18"/>
  <c r="BX180" i="18"/>
  <c r="CB180" i="18" s="1"/>
  <c r="CC180" i="18" s="1"/>
  <c r="BW194" i="18"/>
  <c r="CA194" i="18" s="1"/>
  <c r="CC194" i="18" s="1"/>
  <c r="CD194" i="18" s="1"/>
  <c r="BX196" i="18"/>
  <c r="CB196" i="18" s="1"/>
  <c r="CC196" i="18" s="1"/>
  <c r="BW191" i="18"/>
  <c r="CA191" i="18" s="1"/>
  <c r="CC191" i="18" s="1"/>
  <c r="CD191" i="18" s="1"/>
  <c r="BW187" i="18"/>
  <c r="CA187" i="18" s="1"/>
  <c r="BX187" i="18"/>
  <c r="CB187" i="18" s="1"/>
  <c r="BX191" i="18"/>
  <c r="CB191" i="18" s="1"/>
  <c r="BW190" i="18"/>
  <c r="CA190" i="18" s="1"/>
  <c r="CC190" i="18" s="1"/>
  <c r="CD190" i="18" s="1"/>
  <c r="CC185" i="18"/>
  <c r="CD185" i="18" s="1"/>
  <c r="BW188" i="18"/>
  <c r="CA188" i="18" s="1"/>
  <c r="BX195" i="18"/>
  <c r="CB195" i="18" s="1"/>
  <c r="BX188" i="18"/>
  <c r="CB188" i="18" s="1"/>
  <c r="CC186" i="18"/>
  <c r="CD186" i="18" s="1"/>
  <c r="BM176" i="18"/>
  <c r="BX184" i="18"/>
  <c r="CB184" i="18" s="1"/>
  <c r="CC184" i="18" s="1"/>
  <c r="CC5" i="18"/>
  <c r="CD5" i="18" s="1"/>
  <c r="CC9" i="18"/>
  <c r="CD9" i="18" s="1"/>
  <c r="BX11" i="18"/>
  <c r="CB11" i="18" s="1"/>
  <c r="CC11" i="18" s="1"/>
  <c r="BW14" i="18"/>
  <c r="CA14" i="18" s="1"/>
  <c r="CC14" i="18" s="1"/>
  <c r="CD14" i="18" s="1"/>
  <c r="BR157" i="18"/>
  <c r="BQ171" i="18"/>
  <c r="BR171" i="18"/>
  <c r="BO157" i="18"/>
  <c r="BR83" i="18"/>
  <c r="BN98" i="18"/>
  <c r="CE193" i="18" a="1"/>
  <c r="CE193" i="18" s="1"/>
  <c r="CG193" i="18" s="1"/>
  <c r="CE160" i="18" a="1"/>
  <c r="CE160" i="18" s="1"/>
  <c r="CI160" i="18" s="1"/>
  <c r="CE54" i="18" a="1"/>
  <c r="CE54" i="18" s="1"/>
  <c r="CI54" i="18" s="1"/>
  <c r="CE40" i="18" a="1"/>
  <c r="CE40" i="18" s="1"/>
  <c r="CF40" i="18" s="1"/>
  <c r="CE46" i="18" a="1"/>
  <c r="CE46" i="18" s="1"/>
  <c r="CI46" i="18" s="1"/>
  <c r="CE35" i="18" a="1"/>
  <c r="CE35" i="18" s="1"/>
  <c r="CF35" i="18" s="1"/>
  <c r="CE20" i="18" a="1"/>
  <c r="CE20" i="18" s="1"/>
  <c r="CF20" i="18" s="1"/>
  <c r="CE41" i="18" a="1"/>
  <c r="CE41" i="18" s="1"/>
  <c r="CI41" i="18" s="1"/>
  <c r="BT15" i="18"/>
  <c r="BU24" i="18"/>
  <c r="CE60" i="18" a="1"/>
  <c r="CE60" i="18" s="1"/>
  <c r="CF60" i="18" s="1"/>
  <c r="CE22" i="18" a="1"/>
  <c r="CE22" i="18" s="1"/>
  <c r="CF22" i="18" s="1"/>
  <c r="CE57" i="18" a="1"/>
  <c r="CE57" i="18" s="1"/>
  <c r="CG57" i="18" s="1"/>
  <c r="BQ16" i="18"/>
  <c r="CE53" i="18" a="1"/>
  <c r="CE53" i="18" s="1"/>
  <c r="CH53" i="18" s="1"/>
  <c r="CE59" i="18" a="1"/>
  <c r="CE59" i="18" s="1"/>
  <c r="CF59" i="18" s="1"/>
  <c r="BL171" i="18"/>
  <c r="BO171" i="18"/>
  <c r="BN176" i="18"/>
  <c r="CE62" i="18" a="1"/>
  <c r="CE62" i="18" s="1"/>
  <c r="CH62" i="18" s="1"/>
  <c r="CE45" i="18" a="1"/>
  <c r="CE45" i="18" s="1"/>
  <c r="CF45" i="18" s="1"/>
  <c r="CE61" i="18" a="1"/>
  <c r="CE61" i="18" s="1"/>
  <c r="CH61" i="18" s="1"/>
  <c r="BT109" i="18"/>
  <c r="CE39" i="18" a="1"/>
  <c r="CE39" i="18" s="1"/>
  <c r="CI39" i="18" s="1"/>
  <c r="CE143" i="18" a="1"/>
  <c r="CE143" i="18" s="1"/>
  <c r="CI143" i="18" s="1"/>
  <c r="CE44" i="18" a="1"/>
  <c r="CE44" i="18" s="1"/>
  <c r="CG44" i="18" s="1"/>
  <c r="CE13" i="18" a="1"/>
  <c r="CE13" i="18" s="1"/>
  <c r="CI13" i="18" s="1"/>
  <c r="BL148" i="18"/>
  <c r="BT32" i="18"/>
  <c r="CE50" i="18" a="1"/>
  <c r="CE50" i="18" s="1"/>
  <c r="CH50" i="18" s="1"/>
  <c r="CE12" i="18" a="1"/>
  <c r="CE12" i="18" s="1"/>
  <c r="CG12" i="18" s="1"/>
  <c r="BN149" i="18"/>
  <c r="CE19" i="18" a="1"/>
  <c r="CE19" i="18" s="1"/>
  <c r="CH19" i="18" s="1"/>
  <c r="CE167" i="18" a="1"/>
  <c r="CE167" i="18" s="1"/>
  <c r="CG167" i="18" s="1"/>
  <c r="BT17" i="18"/>
  <c r="CE49" i="18" a="1"/>
  <c r="CE49" i="18" s="1"/>
  <c r="CH49" i="18" s="1"/>
  <c r="CE56" i="18" a="1"/>
  <c r="CE56" i="18" s="1"/>
  <c r="CF56" i="18" s="1"/>
  <c r="CE4" i="18" a="1"/>
  <c r="CE4" i="18" s="1"/>
  <c r="CH4" i="18" s="1"/>
  <c r="CE31" i="18" a="1"/>
  <c r="CE31" i="18" s="1"/>
  <c r="CH31" i="18" s="1"/>
  <c r="BT90" i="18"/>
  <c r="BU43" i="18"/>
  <c r="CE146" i="18" a="1"/>
  <c r="CE146" i="18" s="1"/>
  <c r="CF146" i="18" s="1"/>
  <c r="CE58" i="18" a="1"/>
  <c r="CE58" i="18" s="1"/>
  <c r="CF58" i="18" s="1"/>
  <c r="CE33" i="18" a="1"/>
  <c r="CE33" i="18" s="1"/>
  <c r="CH33" i="18" s="1"/>
  <c r="BU15" i="18"/>
  <c r="BM98" i="18"/>
  <c r="BT98" i="18"/>
  <c r="BL98" i="18"/>
  <c r="BO98" i="18"/>
  <c r="BK98" i="18"/>
  <c r="BT104" i="18"/>
  <c r="BU98" i="18"/>
  <c r="BU90" i="18"/>
  <c r="BK109" i="18"/>
  <c r="BU104" i="18"/>
  <c r="BL90" i="18"/>
  <c r="BT43" i="18"/>
  <c r="BT29" i="18"/>
  <c r="BT24" i="18"/>
  <c r="BS43" i="18"/>
  <c r="BL17" i="18"/>
  <c r="BM15" i="18"/>
  <c r="BK104" i="18"/>
  <c r="BK90" i="18"/>
  <c r="BO43" i="18"/>
  <c r="BR32" i="18"/>
  <c r="BR24" i="18"/>
  <c r="BO24" i="18"/>
  <c r="BQ24" i="18"/>
  <c r="BO38" i="18"/>
  <c r="BL32" i="18"/>
  <c r="BN38" i="18"/>
  <c r="BM171" i="18"/>
  <c r="BN157" i="18"/>
  <c r="BN171" i="18"/>
  <c r="BM157" i="18"/>
  <c r="BL157" i="18"/>
  <c r="BK157" i="18"/>
  <c r="BK171" i="18"/>
  <c r="BN104" i="18"/>
  <c r="BL104" i="18"/>
  <c r="BM90" i="18"/>
  <c r="BM104" i="18"/>
  <c r="BN83" i="18"/>
  <c r="BO104" i="18"/>
  <c r="BO90" i="18"/>
  <c r="BO32" i="18"/>
  <c r="BK32" i="18"/>
  <c r="BM32" i="18"/>
  <c r="BN43" i="18"/>
  <c r="BN24" i="18"/>
  <c r="BN32" i="18"/>
  <c r="BM24" i="18"/>
  <c r="BL24" i="18"/>
  <c r="BL15" i="18"/>
  <c r="BK43" i="18"/>
  <c r="BL43" i="18"/>
  <c r="BK16" i="18"/>
  <c r="BK38" i="18"/>
  <c r="BW82" i="18"/>
  <c r="CA82" i="18" s="1"/>
  <c r="CE174" i="18" a="1"/>
  <c r="CE174" i="18" s="1"/>
  <c r="CF174" i="18" s="1"/>
  <c r="CE189" i="18" a="1"/>
  <c r="CE189" i="18" s="1"/>
  <c r="CI189" i="18" s="1"/>
  <c r="CE129" i="18" a="1"/>
  <c r="CE129" i="18" s="1"/>
  <c r="CF129" i="18" s="1"/>
  <c r="CE47" i="18" a="1"/>
  <c r="CE47" i="18" s="1"/>
  <c r="CH47" i="18" s="1"/>
  <c r="CE52" i="18" a="1"/>
  <c r="CE52" i="18" s="1"/>
  <c r="CH52" i="18" s="1"/>
  <c r="CE51" i="18" a="1"/>
  <c r="CE51" i="18" s="1"/>
  <c r="CG51" i="18" s="1"/>
  <c r="CE48" i="18" a="1"/>
  <c r="CE48" i="18" s="1"/>
  <c r="CI48" i="18" s="1"/>
  <c r="CE30" i="18" a="1"/>
  <c r="CE30" i="18" s="1"/>
  <c r="CI30" i="18" s="1"/>
  <c r="CE8" i="18" a="1"/>
  <c r="CE8" i="18" s="1"/>
  <c r="CG8" i="18" s="1"/>
  <c r="CE37" i="18" a="1"/>
  <c r="CE37" i="18" s="1"/>
  <c r="CF37" i="18" s="1"/>
  <c r="CE55" i="18" a="1"/>
  <c r="CE55" i="18" s="1"/>
  <c r="CH55" i="18" s="1"/>
  <c r="CE63" i="18" a="1"/>
  <c r="CE63" i="18" s="1"/>
  <c r="CH63" i="18" s="1"/>
  <c r="CE21" i="18" a="1"/>
  <c r="CE21" i="18" s="1"/>
  <c r="CG21" i="18" s="1"/>
  <c r="BK176" i="18"/>
  <c r="AB65" i="18" a="1"/>
  <c r="AB65" i="18" s="1"/>
  <c r="AB105" i="18" a="1"/>
  <c r="AB105" i="18" s="1"/>
  <c r="BU83" i="18"/>
  <c r="BS149" i="18"/>
  <c r="BO148" i="18"/>
  <c r="BS15" i="18"/>
  <c r="BO15" i="18"/>
  <c r="BV176" i="18"/>
  <c r="BM109" i="18"/>
  <c r="BT149" i="18"/>
  <c r="BN131" i="18"/>
  <c r="CE105" i="18" a="1"/>
  <c r="CE105" i="18" s="1"/>
  <c r="CF105" i="18" s="1"/>
  <c r="BM83" i="18"/>
  <c r="BQ83" i="18"/>
  <c r="BO109" i="18"/>
  <c r="BQ165" i="18"/>
  <c r="BV43" i="18"/>
  <c r="BS24" i="18"/>
  <c r="BT176" i="18"/>
  <c r="BS176" i="18"/>
  <c r="BR176" i="18"/>
  <c r="BV148" i="18"/>
  <c r="BV15" i="18"/>
  <c r="BU148" i="18"/>
  <c r="BV83" i="18"/>
  <c r="BR150" i="18"/>
  <c r="BV150" i="18"/>
  <c r="CE123" i="18" a="1"/>
  <c r="CE123" i="18" s="1"/>
  <c r="CG123" i="18" s="1"/>
  <c r="BL83" i="18"/>
  <c r="BK83" i="18"/>
  <c r="BN29" i="18"/>
  <c r="BL109" i="18"/>
  <c r="BN148" i="18"/>
  <c r="BT83" i="18"/>
  <c r="BR165" i="18"/>
  <c r="BQ149" i="18"/>
  <c r="BK24" i="18"/>
  <c r="BS165" i="18"/>
  <c r="BT165" i="18"/>
  <c r="BS148" i="18"/>
  <c r="BR148" i="18"/>
  <c r="BN15" i="18"/>
  <c r="BU176" i="18"/>
  <c r="BQ148" i="18"/>
  <c r="BS83" i="18"/>
  <c r="BQ17" i="18"/>
  <c r="BR149" i="18"/>
  <c r="BT150" i="18"/>
  <c r="BQ150" i="18"/>
  <c r="CE127" i="18" a="1"/>
  <c r="CE127" i="18" s="1"/>
  <c r="CI127" i="18" s="1"/>
  <c r="CE126" i="18" a="1"/>
  <c r="CE126" i="18" s="1"/>
  <c r="CF126" i="18" s="1"/>
  <c r="CE85" i="18" a="1"/>
  <c r="CE85" i="18" s="1"/>
  <c r="CG85" i="18" s="1"/>
  <c r="BO83" i="18"/>
  <c r="BK148" i="18"/>
  <c r="BQ15" i="18"/>
  <c r="BS150" i="18"/>
  <c r="BV149" i="18"/>
  <c r="BU149" i="18"/>
  <c r="BV165" i="18"/>
  <c r="BQ43" i="18"/>
  <c r="BM148" i="18"/>
  <c r="BP148" i="18"/>
  <c r="BT148" i="18"/>
  <c r="BR43" i="18"/>
  <c r="BR15" i="18"/>
  <c r="BN109" i="18"/>
  <c r="BU109" i="18"/>
  <c r="BK15" i="18"/>
  <c r="BR109" i="18"/>
  <c r="BZ176" i="15"/>
  <c r="BZ149" i="15"/>
  <c r="BZ151" i="15"/>
  <c r="BZ148" i="15"/>
  <c r="BZ171" i="15"/>
  <c r="BZ165" i="15"/>
  <c r="BZ155" i="15"/>
  <c r="BY15" i="15"/>
  <c r="BN16" i="15"/>
  <c r="BY32" i="15"/>
  <c r="BY43" i="15"/>
  <c r="BP82" i="15"/>
  <c r="BZ84" i="15"/>
  <c r="BZ98" i="15"/>
  <c r="BZ109" i="15"/>
  <c r="BY148" i="15"/>
  <c r="BY151" i="15"/>
  <c r="BL15" i="15"/>
  <c r="BT15" i="15"/>
  <c r="BY16" i="15"/>
  <c r="BN18" i="15"/>
  <c r="BY22" i="15"/>
  <c r="BT32" i="15"/>
  <c r="BT43" i="15"/>
  <c r="BP84" i="15"/>
  <c r="BL98" i="15"/>
  <c r="BP98" i="15"/>
  <c r="BP109" i="15"/>
  <c r="BY38" i="15"/>
  <c r="BZ81" i="15"/>
  <c r="BZ88" i="15"/>
  <c r="BZ104" i="15"/>
  <c r="BY176" i="15"/>
  <c r="BP81" i="15"/>
  <c r="BL88" i="15"/>
  <c r="BP88" i="15"/>
  <c r="BL104" i="15"/>
  <c r="BP104" i="15"/>
  <c r="BY155" i="15"/>
  <c r="BY165" i="15"/>
  <c r="BY108" i="15"/>
  <c r="BY109" i="15"/>
  <c r="BY84" i="15"/>
  <c r="BY81" i="15"/>
  <c r="BY98" i="15"/>
  <c r="BY88" i="15"/>
  <c r="BY82" i="15"/>
  <c r="BY104" i="15"/>
  <c r="BL109" i="15"/>
  <c r="BK82" i="15"/>
  <c r="BO82" i="15"/>
  <c r="BT104" i="15"/>
  <c r="BL84" i="15"/>
  <c r="BT84" i="15"/>
  <c r="BT109" i="15"/>
  <c r="BN81" i="15"/>
  <c r="BR81" i="15"/>
  <c r="BV81" i="15"/>
  <c r="BT98" i="15"/>
  <c r="BT88" i="15"/>
  <c r="BT16" i="15"/>
  <c r="BT22" i="15"/>
  <c r="BM32" i="15"/>
  <c r="BT18" i="15"/>
  <c r="BM22" i="15"/>
  <c r="BL38" i="15"/>
  <c r="BV16" i="15"/>
  <c r="BZ43" i="15"/>
  <c r="BZ38" i="15"/>
  <c r="BZ15" i="15"/>
  <c r="BZ18" i="15"/>
  <c r="BZ22" i="15"/>
  <c r="BZ32" i="15"/>
  <c r="BZ16" i="15"/>
  <c r="CE10" i="18" a="1"/>
  <c r="CE10" i="18" s="1"/>
  <c r="CF10" i="18" s="1"/>
  <c r="CE34" i="18" a="1"/>
  <c r="CE34" i="18" s="1"/>
  <c r="CI34" i="18" s="1"/>
  <c r="CE114" i="18" a="1"/>
  <c r="CE114" i="18" s="1"/>
  <c r="CH114" i="18" s="1"/>
  <c r="CE87" i="18" a="1"/>
  <c r="CE87" i="18" s="1"/>
  <c r="CG87" i="18" s="1"/>
  <c r="CE112" i="18" a="1"/>
  <c r="CE112" i="18" s="1"/>
  <c r="CI112" i="18" s="1"/>
  <c r="CE119" i="18" a="1"/>
  <c r="CE119" i="18" s="1"/>
  <c r="CF119" i="18" s="1"/>
  <c r="CE93" i="18" a="1"/>
  <c r="CE93" i="18" s="1"/>
  <c r="CF93" i="18" s="1"/>
  <c r="CE107" i="18" a="1"/>
  <c r="CE107" i="18" s="1"/>
  <c r="CH107" i="18" s="1"/>
  <c r="CE103" i="18" a="1"/>
  <c r="CE103" i="18" s="1"/>
  <c r="CH103" i="18" s="1"/>
  <c r="CE18" i="18" a="1"/>
  <c r="CE18" i="18" s="1"/>
  <c r="CG18" i="18" s="1"/>
  <c r="CE27" i="18" a="1"/>
  <c r="CE27" i="18" s="1"/>
  <c r="CE6" i="18" a="1"/>
  <c r="CE6" i="18" s="1"/>
  <c r="CF7" i="18"/>
  <c r="CH7" i="18"/>
  <c r="CE101" i="18" a="1"/>
  <c r="CE101" i="18" s="1"/>
  <c r="CH101" i="18" s="1"/>
  <c r="CE110" i="18" a="1"/>
  <c r="CE110" i="18" s="1"/>
  <c r="CH110" i="18" s="1"/>
  <c r="CE96" i="18" a="1"/>
  <c r="CE96" i="18" s="1"/>
  <c r="CF96" i="18" s="1"/>
  <c r="CE100" i="18" a="1"/>
  <c r="CE100" i="18" s="1"/>
  <c r="CH100" i="18" s="1"/>
  <c r="CE55" i="19" a="1"/>
  <c r="CE55" i="19" s="1"/>
  <c r="CH55" i="19" s="1"/>
  <c r="CE47" i="19" a="1"/>
  <c r="CE47" i="19" s="1"/>
  <c r="CI47" i="19" s="1"/>
  <c r="CE40" i="19" a="1"/>
  <c r="CE40" i="19" s="1"/>
  <c r="CI40" i="19" s="1"/>
  <c r="CE7" i="19" a="1"/>
  <c r="CE7" i="19" s="1"/>
  <c r="CF7" i="19" s="1"/>
  <c r="CE57" i="19" a="1"/>
  <c r="CE57" i="19" s="1"/>
  <c r="CH57" i="19" s="1"/>
  <c r="CE49" i="19" a="1"/>
  <c r="CE49" i="19" s="1"/>
  <c r="CI49" i="19" s="1"/>
  <c r="CE27" i="19" a="1"/>
  <c r="CE27" i="19" s="1"/>
  <c r="CG27" i="19" s="1"/>
  <c r="CE51" i="19" a="1"/>
  <c r="CE51" i="19" s="1"/>
  <c r="CH51" i="19" s="1"/>
  <c r="CE123" i="19" a="1"/>
  <c r="CE123" i="19" s="1"/>
  <c r="CH123" i="19" s="1"/>
  <c r="CE113" i="19" a="1"/>
  <c r="CE113" i="19" s="1"/>
  <c r="CI113" i="19" s="1"/>
  <c r="CE190" i="19" a="1"/>
  <c r="CE190" i="19" s="1"/>
  <c r="CI190" i="19" s="1"/>
  <c r="CE186" i="19" a="1"/>
  <c r="CE186" i="19" s="1"/>
  <c r="CI186" i="19" s="1"/>
  <c r="CE161" i="19" a="1"/>
  <c r="CE161" i="19" s="1"/>
  <c r="CI161" i="19" s="1"/>
  <c r="CE189" i="19" a="1"/>
  <c r="CE189" i="19" s="1"/>
  <c r="CG189" i="19" s="1"/>
  <c r="CE193" i="19" a="1"/>
  <c r="CE193" i="19" s="1"/>
  <c r="CI193" i="19" s="1"/>
  <c r="CE184" i="19" a="1"/>
  <c r="CE184" i="19" s="1"/>
  <c r="CI184" i="19" s="1"/>
  <c r="BK148" i="15"/>
  <c r="BL165" i="15"/>
  <c r="BL171" i="15"/>
  <c r="BP171" i="15"/>
  <c r="BM171" i="15"/>
  <c r="BM151" i="15"/>
  <c r="BN171" i="15"/>
  <c r="BN176" i="15"/>
  <c r="BM155" i="15"/>
  <c r="BL149" i="15"/>
  <c r="BK171" i="15"/>
  <c r="BO171" i="15"/>
  <c r="BK176" i="15"/>
  <c r="BP150" i="19"/>
  <c r="BO162" i="19"/>
  <c r="CB165" i="19"/>
  <c r="BP162" i="19"/>
  <c r="BO149" i="19"/>
  <c r="BK165" i="19"/>
  <c r="BL165" i="19"/>
  <c r="BO150" i="19"/>
  <c r="BK150" i="19"/>
  <c r="BP198" i="19"/>
  <c r="BP176" i="19"/>
  <c r="BN162" i="19"/>
  <c r="CB171" i="19"/>
  <c r="BN148" i="19"/>
  <c r="BK162" i="19"/>
  <c r="BO165" i="19"/>
  <c r="BK149" i="19"/>
  <c r="BP148" i="19"/>
  <c r="BP165" i="19"/>
  <c r="BL150" i="19"/>
  <c r="CE196" i="19" a="1"/>
  <c r="CE196" i="19" s="1"/>
  <c r="CE192" i="19" a="1"/>
  <c r="CE192" i="19" s="1"/>
  <c r="CE185" i="19" a="1"/>
  <c r="CE185" i="19" s="1"/>
  <c r="CE179" i="19" a="1"/>
  <c r="CE179" i="19" s="1"/>
  <c r="CE177" i="19" a="1"/>
  <c r="CE177" i="19" s="1"/>
  <c r="CE174" i="19" a="1"/>
  <c r="CE174" i="19" s="1"/>
  <c r="CE173" i="19" a="1"/>
  <c r="CE173" i="19" s="1"/>
  <c r="CE172" i="19" a="1"/>
  <c r="CE172" i="19" s="1"/>
  <c r="CE166" i="19" a="1"/>
  <c r="CE166" i="19" s="1"/>
  <c r="CE155" i="19" a="1"/>
  <c r="CE155" i="19" s="1"/>
  <c r="CE163" i="19" a="1"/>
  <c r="CE163" i="19" s="1"/>
  <c r="CE147" i="19" a="1"/>
  <c r="CE147" i="19" s="1"/>
  <c r="CE140" i="19" a="1"/>
  <c r="CE140" i="19" s="1"/>
  <c r="CE139" i="19" a="1"/>
  <c r="CE139" i="19" s="1"/>
  <c r="BL176" i="19"/>
  <c r="BK176" i="19"/>
  <c r="CA171" i="19"/>
  <c r="CC171" i="19" s="1"/>
  <c r="BM176" i="19"/>
  <c r="BO176" i="19"/>
  <c r="BM149" i="19"/>
  <c r="BN150" i="19"/>
  <c r="BL148" i="19"/>
  <c r="BM148" i="19"/>
  <c r="BL162" i="19"/>
  <c r="BK148" i="19"/>
  <c r="BL149" i="19"/>
  <c r="BO148" i="19"/>
  <c r="BW90" i="19"/>
  <c r="CA90" i="19" s="1"/>
  <c r="CC90" i="19" s="1"/>
  <c r="BN165" i="19"/>
  <c r="BM165" i="19"/>
  <c r="BM162" i="19"/>
  <c r="BM150" i="19"/>
  <c r="BN149" i="19"/>
  <c r="CC43" i="19"/>
  <c r="CB43" i="19"/>
  <c r="CB109" i="19"/>
  <c r="CC109" i="19" s="1"/>
  <c r="CA157" i="19"/>
  <c r="CC157" i="19" s="1"/>
  <c r="BW104" i="19"/>
  <c r="CI53" i="19"/>
  <c r="CH53" i="19"/>
  <c r="CG53" i="19"/>
  <c r="CF53" i="19"/>
  <c r="CE58" i="19" a="1"/>
  <c r="CE58" i="19" s="1"/>
  <c r="CE56" i="19" a="1"/>
  <c r="CE56" i="19" s="1"/>
  <c r="CE52" i="19" a="1"/>
  <c r="CE52" i="19" s="1"/>
  <c r="CE46" i="19" a="1"/>
  <c r="CE46" i="19" s="1"/>
  <c r="CE44" i="19" a="1"/>
  <c r="CE44" i="19" s="1"/>
  <c r="CE41" i="19" a="1"/>
  <c r="CE41" i="19" s="1"/>
  <c r="CE37" i="19" a="1"/>
  <c r="CE37" i="19" s="1"/>
  <c r="CE33" i="19" a="1"/>
  <c r="CE33" i="19" s="1"/>
  <c r="CE10" i="19" a="1"/>
  <c r="CE10" i="19" s="1"/>
  <c r="CE30" i="19" a="1"/>
  <c r="CE30" i="19" s="1"/>
  <c r="CE23" i="19" a="1"/>
  <c r="CE23" i="19" s="1"/>
  <c r="CE21" i="19" a="1"/>
  <c r="CE21" i="19" s="1"/>
  <c r="CE19" i="19" a="1"/>
  <c r="CE19" i="19" s="1"/>
  <c r="CE39" i="19" a="1"/>
  <c r="CE39" i="19" s="1"/>
  <c r="BW24" i="19"/>
  <c r="BX90" i="19"/>
  <c r="CA24" i="19"/>
  <c r="CF13" i="19"/>
  <c r="CI13" i="19"/>
  <c r="CH13" i="19"/>
  <c r="CG13" i="19"/>
  <c r="CA104" i="19"/>
  <c r="CB38" i="19"/>
  <c r="CE118" i="19" a="1"/>
  <c r="CE118" i="19" s="1"/>
  <c r="CE101" i="19" a="1"/>
  <c r="CE101" i="19" s="1"/>
  <c r="CE125" i="19" a="1"/>
  <c r="CE125" i="19" s="1"/>
  <c r="CE107" i="19" a="1"/>
  <c r="CE107" i="19" s="1"/>
  <c r="CE106" i="19" a="1"/>
  <c r="CE106" i="19" s="1"/>
  <c r="CE87" i="19" a="1"/>
  <c r="CE87" i="19" s="1"/>
  <c r="CE76" i="19" a="1"/>
  <c r="CE76" i="19" s="1"/>
  <c r="CE99" i="19" a="1"/>
  <c r="CE99" i="19" s="1"/>
  <c r="CB90" i="19"/>
  <c r="BX24" i="19"/>
  <c r="CB24" i="19" s="1"/>
  <c r="AB65" i="19" a="1"/>
  <c r="AB65" i="19" s="1"/>
  <c r="CE5" i="19" a="1"/>
  <c r="CE5" i="19" s="1"/>
  <c r="BW38" i="19"/>
  <c r="CA38" i="19" s="1"/>
  <c r="CC38" i="19" s="1"/>
  <c r="BL148" i="15"/>
  <c r="BP148" i="15"/>
  <c r="BT148" i="15"/>
  <c r="BM149" i="15"/>
  <c r="BQ149" i="15"/>
  <c r="BU149" i="15"/>
  <c r="BN151" i="15"/>
  <c r="BR151" i="15"/>
  <c r="BV151" i="15"/>
  <c r="BN155" i="15"/>
  <c r="BR155" i="15"/>
  <c r="BV155" i="15"/>
  <c r="BM165" i="15"/>
  <c r="BQ165" i="15"/>
  <c r="BU165" i="15"/>
  <c r="BT171" i="15"/>
  <c r="BO176" i="15"/>
  <c r="BS176" i="15"/>
  <c r="BM148" i="15"/>
  <c r="BQ148" i="15"/>
  <c r="BU148" i="15"/>
  <c r="BN149" i="15"/>
  <c r="BR149" i="15"/>
  <c r="BV149" i="15"/>
  <c r="BK151" i="15"/>
  <c r="BO151" i="15"/>
  <c r="BS151" i="15"/>
  <c r="BK155" i="15"/>
  <c r="BO155" i="15"/>
  <c r="BS155" i="15"/>
  <c r="BN165" i="15"/>
  <c r="BR165" i="15"/>
  <c r="BV165" i="15"/>
  <c r="BQ171" i="15"/>
  <c r="BU171" i="15"/>
  <c r="BL176" i="15"/>
  <c r="BP176" i="15"/>
  <c r="BT176" i="15"/>
  <c r="BN148" i="15"/>
  <c r="BR148" i="15"/>
  <c r="BV148" i="15"/>
  <c r="BK149" i="15"/>
  <c r="BO149" i="15"/>
  <c r="BS149" i="15"/>
  <c r="BL151" i="15"/>
  <c r="BP151" i="15"/>
  <c r="BT151" i="15"/>
  <c r="BL155" i="15"/>
  <c r="BP155" i="15"/>
  <c r="BT155" i="15"/>
  <c r="BK165" i="15"/>
  <c r="BO165" i="15"/>
  <c r="BS165" i="15"/>
  <c r="BR171" i="15"/>
  <c r="BV171" i="15"/>
  <c r="BM176" i="15"/>
  <c r="BQ176" i="15"/>
  <c r="BU176" i="15"/>
  <c r="BO148" i="15"/>
  <c r="BS148" i="15"/>
  <c r="BP149" i="15"/>
  <c r="BT149" i="15"/>
  <c r="BQ151" i="15"/>
  <c r="BU151" i="15"/>
  <c r="BU155" i="15"/>
  <c r="BP165" i="15"/>
  <c r="BT165" i="15"/>
  <c r="BS171" i="15"/>
  <c r="BR176" i="15"/>
  <c r="BV176" i="15"/>
  <c r="BK81" i="15"/>
  <c r="BO81" i="15"/>
  <c r="BS81" i="15"/>
  <c r="BL82" i="15"/>
  <c r="BT82" i="15"/>
  <c r="BM84" i="15"/>
  <c r="BQ84" i="15"/>
  <c r="BU84" i="15"/>
  <c r="BM88" i="15"/>
  <c r="BQ88" i="15"/>
  <c r="BU88" i="15"/>
  <c r="BM98" i="15"/>
  <c r="BQ98" i="15"/>
  <c r="BU98" i="15"/>
  <c r="BM104" i="15"/>
  <c r="BQ104" i="15"/>
  <c r="BU104" i="15"/>
  <c r="BM109" i="15"/>
  <c r="BQ109" i="15"/>
  <c r="BU109" i="15"/>
  <c r="BL81" i="15"/>
  <c r="BT81" i="15"/>
  <c r="BM82" i="15"/>
  <c r="BQ82" i="15"/>
  <c r="BU82" i="15"/>
  <c r="BN84" i="15"/>
  <c r="BR84" i="15"/>
  <c r="BV84" i="15"/>
  <c r="BN88" i="15"/>
  <c r="BR88" i="15"/>
  <c r="BV88" i="15"/>
  <c r="BN98" i="15"/>
  <c r="BR98" i="15"/>
  <c r="BV98" i="15"/>
  <c r="BN104" i="15"/>
  <c r="BR104" i="15"/>
  <c r="BV104" i="15"/>
  <c r="BN109" i="15"/>
  <c r="BR109" i="15"/>
  <c r="BV109" i="15"/>
  <c r="BS82" i="15"/>
  <c r="BM81" i="15"/>
  <c r="BQ81" i="15"/>
  <c r="BU81" i="15"/>
  <c r="BN82" i="15"/>
  <c r="BR82" i="15"/>
  <c r="BV82" i="15"/>
  <c r="BK84" i="15"/>
  <c r="BO84" i="15"/>
  <c r="BS84" i="15"/>
  <c r="BK88" i="15"/>
  <c r="BO88" i="15"/>
  <c r="BS88" i="15"/>
  <c r="BK98" i="15"/>
  <c r="BO98" i="15"/>
  <c r="BS98" i="15"/>
  <c r="BK104" i="15"/>
  <c r="BO104" i="15"/>
  <c r="BS104" i="15"/>
  <c r="BK109" i="15"/>
  <c r="BO109" i="15"/>
  <c r="BS109" i="15"/>
  <c r="BQ43" i="15"/>
  <c r="BR43" i="15"/>
  <c r="BU43" i="15"/>
  <c r="BN43" i="15"/>
  <c r="BV43" i="15"/>
  <c r="BK43" i="15"/>
  <c r="BO43" i="15"/>
  <c r="BS43" i="15"/>
  <c r="BL43" i="15"/>
  <c r="BQ32" i="15"/>
  <c r="BU32" i="15"/>
  <c r="BN32" i="15"/>
  <c r="BR32" i="15"/>
  <c r="BV32" i="15"/>
  <c r="BK32" i="15"/>
  <c r="BO32" i="15"/>
  <c r="BS32" i="15"/>
  <c r="BL32" i="15"/>
  <c r="BU22" i="15"/>
  <c r="BR22" i="15"/>
  <c r="BK22" i="15"/>
  <c r="BO22" i="15"/>
  <c r="BS22" i="15"/>
  <c r="BQ22" i="15"/>
  <c r="BN22" i="15"/>
  <c r="BV22" i="15"/>
  <c r="BL22" i="15"/>
  <c r="BR18" i="15"/>
  <c r="BO18" i="15"/>
  <c r="BL18" i="15"/>
  <c r="BV18" i="15"/>
  <c r="BK18" i="15"/>
  <c r="BS18" i="15"/>
  <c r="BM18" i="15"/>
  <c r="BU18" i="15"/>
  <c r="BM15" i="15"/>
  <c r="BU15" i="15"/>
  <c r="BN15" i="15"/>
  <c r="BR15" i="15"/>
  <c r="BV15" i="15"/>
  <c r="BK15" i="15"/>
  <c r="BO15" i="15"/>
  <c r="BS15" i="15"/>
  <c r="BR16" i="15"/>
  <c r="BK16" i="15"/>
  <c r="BO16" i="15"/>
  <c r="BS16" i="15"/>
  <c r="BL16" i="15"/>
  <c r="BM16" i="15"/>
  <c r="BQ16" i="15"/>
  <c r="BU16" i="15"/>
  <c r="BO165" i="18"/>
  <c r="BL149" i="18"/>
  <c r="BL165" i="18"/>
  <c r="BK149" i="18"/>
  <c r="BP149" i="18"/>
  <c r="BM149" i="18"/>
  <c r="BP165" i="18"/>
  <c r="BM165" i="18"/>
  <c r="BN165" i="18"/>
  <c r="BK165" i="18"/>
  <c r="BO149" i="18"/>
  <c r="BL159" i="18"/>
  <c r="BO169" i="18"/>
  <c r="BX156" i="18"/>
  <c r="CB156" i="18" s="1"/>
  <c r="BN156" i="18"/>
  <c r="BK159" i="18"/>
  <c r="BP198" i="18"/>
  <c r="BK169" i="18"/>
  <c r="BM150" i="18"/>
  <c r="BX169" i="18"/>
  <c r="CB169" i="18" s="1"/>
  <c r="BL162" i="18"/>
  <c r="BX158" i="18"/>
  <c r="CB158" i="18" s="1"/>
  <c r="BX108" i="18"/>
  <c r="CB108" i="18" s="1"/>
  <c r="BT95" i="18"/>
  <c r="BW91" i="18"/>
  <c r="CA91" i="18" s="1"/>
  <c r="BX91" i="18"/>
  <c r="CB91" i="18" s="1"/>
  <c r="BW23" i="18"/>
  <c r="BW25" i="18"/>
  <c r="BX36" i="18"/>
  <c r="CB36" i="18" s="1"/>
  <c r="BX42" i="18"/>
  <c r="CB42" i="18" s="1"/>
  <c r="BV17" i="18"/>
  <c r="BX28" i="18"/>
  <c r="CB28" i="18" s="1"/>
  <c r="BW42" i="18"/>
  <c r="CA42" i="18" s="1"/>
  <c r="BX25" i="18"/>
  <c r="CB25" i="18" s="1"/>
  <c r="BM175" i="18"/>
  <c r="BL158" i="18"/>
  <c r="BX102" i="18"/>
  <c r="CB102" i="18" s="1"/>
  <c r="CC102" i="18" s="1"/>
  <c r="BS94" i="18"/>
  <c r="BM94" i="18"/>
  <c r="BW28" i="18"/>
  <c r="CA28" i="18" s="1"/>
  <c r="BN161" i="18"/>
  <c r="BO159" i="18"/>
  <c r="BM162" i="18"/>
  <c r="BN169" i="18"/>
  <c r="BO131" i="18"/>
  <c r="BX89" i="18"/>
  <c r="CB89" i="18" s="1"/>
  <c r="BL95" i="18"/>
  <c r="BT94" i="18"/>
  <c r="BQ94" i="18"/>
  <c r="BK95" i="18"/>
  <c r="BR17" i="18"/>
  <c r="CA23" i="18"/>
  <c r="BM17" i="18"/>
  <c r="BU17" i="18"/>
  <c r="BS17" i="18"/>
  <c r="BO158" i="18"/>
  <c r="BP161" i="18"/>
  <c r="BK131" i="18"/>
  <c r="BU131" i="18"/>
  <c r="BW26" i="18"/>
  <c r="BP175" i="18"/>
  <c r="BO162" i="18"/>
  <c r="BL161" i="18"/>
  <c r="BN150" i="18"/>
  <c r="BL131" i="18"/>
  <c r="BV95" i="18"/>
  <c r="BN175" i="18"/>
  <c r="BV162" i="18"/>
  <c r="BP156" i="18"/>
  <c r="BS162" i="18"/>
  <c r="BO156" i="18"/>
  <c r="BO175" i="18"/>
  <c r="BT162" i="18"/>
  <c r="BQ162" i="18"/>
  <c r="BM161" i="18"/>
  <c r="BO161" i="18"/>
  <c r="BT161" i="18"/>
  <c r="BK161" i="18"/>
  <c r="BX175" i="18"/>
  <c r="CB175" i="18" s="1"/>
  <c r="BV131" i="18"/>
  <c r="BS131" i="18"/>
  <c r="BM131" i="18"/>
  <c r="BR95" i="18"/>
  <c r="BU95" i="18"/>
  <c r="BX92" i="18"/>
  <c r="CA89" i="18"/>
  <c r="BN94" i="18"/>
  <c r="BK94" i="18"/>
  <c r="BU94" i="18"/>
  <c r="CE128" i="18" a="1"/>
  <c r="CE128" i="18" s="1"/>
  <c r="CE124" i="18" a="1"/>
  <c r="CE124" i="18" s="1"/>
  <c r="CE120" i="18" a="1"/>
  <c r="CE120" i="18" s="1"/>
  <c r="CE116" i="18" a="1"/>
  <c r="CE116" i="18" s="1"/>
  <c r="CE106" i="18" a="1"/>
  <c r="CE106" i="18" s="1"/>
  <c r="CE125" i="18" a="1"/>
  <c r="CE125" i="18" s="1"/>
  <c r="CE118" i="18" a="1"/>
  <c r="CE118" i="18" s="1"/>
  <c r="CE113" i="18" a="1"/>
  <c r="CE113" i="18" s="1"/>
  <c r="CE121" i="18" a="1"/>
  <c r="CE121" i="18" s="1"/>
  <c r="CE115" i="18" a="1"/>
  <c r="CE115" i="18" s="1"/>
  <c r="CE117" i="18" a="1"/>
  <c r="CE117" i="18" s="1"/>
  <c r="CE88" i="18" a="1"/>
  <c r="CE88" i="18" s="1"/>
  <c r="CE86" i="18" a="1"/>
  <c r="CE86" i="18" s="1"/>
  <c r="CE84" i="18" a="1"/>
  <c r="CE84" i="18" s="1"/>
  <c r="CE97" i="18" a="1"/>
  <c r="CE97" i="18" s="1"/>
  <c r="CE122" i="18" a="1"/>
  <c r="CE122" i="18" s="1"/>
  <c r="CE99" i="18" a="1"/>
  <c r="CE99" i="18" s="1"/>
  <c r="CE111" i="18" a="1"/>
  <c r="CE111" i="18" s="1"/>
  <c r="BV29" i="18"/>
  <c r="BO108" i="18"/>
  <c r="BW108" i="18"/>
  <c r="CA108" i="18" s="1"/>
  <c r="BU29" i="18"/>
  <c r="BX23" i="18"/>
  <c r="CB23" i="18" s="1"/>
  <c r="BN17" i="18"/>
  <c r="BL29" i="18"/>
  <c r="CA26" i="18"/>
  <c r="BK17" i="18"/>
  <c r="CA25" i="18"/>
  <c r="CC25" i="18" s="1"/>
  <c r="BS29" i="18"/>
  <c r="BK175" i="18"/>
  <c r="BQ161" i="18"/>
  <c r="BK150" i="18"/>
  <c r="BO95" i="18"/>
  <c r="BM29" i="18"/>
  <c r="BW36" i="18"/>
  <c r="CA36" i="18" s="1"/>
  <c r="CC36" i="18" s="1"/>
  <c r="BO29" i="18"/>
  <c r="BM169" i="18"/>
  <c r="BP169" i="18"/>
  <c r="BM158" i="18"/>
  <c r="BP162" i="18"/>
  <c r="BP158" i="18"/>
  <c r="BR131" i="18"/>
  <c r="BS198" i="18"/>
  <c r="BV198" i="18"/>
  <c r="BN159" i="18"/>
  <c r="BM159" i="18"/>
  <c r="BL169" i="18"/>
  <c r="BN162" i="18"/>
  <c r="BN158" i="18"/>
  <c r="BL156" i="18"/>
  <c r="BK162" i="18"/>
  <c r="BK156" i="18"/>
  <c r="BR162" i="18"/>
  <c r="BU162" i="18"/>
  <c r="BK158" i="18"/>
  <c r="BP159" i="18"/>
  <c r="BL150" i="18"/>
  <c r="BS161" i="18"/>
  <c r="BO150" i="18"/>
  <c r="BM156" i="18"/>
  <c r="BL175" i="18"/>
  <c r="BU161" i="18"/>
  <c r="BX159" i="18"/>
  <c r="CB159" i="18" s="1"/>
  <c r="BT131" i="18"/>
  <c r="BQ131" i="18"/>
  <c r="BN95" i="18"/>
  <c r="BQ95" i="18"/>
  <c r="BM95" i="18"/>
  <c r="CB92" i="18"/>
  <c r="BR94" i="18"/>
  <c r="BL94" i="18"/>
  <c r="BR29" i="18"/>
  <c r="BS95" i="18"/>
  <c r="BW89" i="18"/>
  <c r="BQ29" i="18"/>
  <c r="BX26" i="18"/>
  <c r="CB26" i="18" s="1"/>
  <c r="CE192" i="18" a="1"/>
  <c r="CE192" i="18" s="1"/>
  <c r="CE183" i="18" a="1"/>
  <c r="CE183" i="18" s="1"/>
  <c r="CE182" i="18" a="1"/>
  <c r="CE182" i="18" s="1"/>
  <c r="CE181" i="18" a="1"/>
  <c r="CE181" i="18" s="1"/>
  <c r="CE179" i="18" a="1"/>
  <c r="CE179" i="18" s="1"/>
  <c r="CE177" i="18" a="1"/>
  <c r="CE177" i="18" s="1"/>
  <c r="CE170" i="18" a="1"/>
  <c r="CE170" i="18" s="1"/>
  <c r="CE168" i="18" a="1"/>
  <c r="CE168" i="18" s="1"/>
  <c r="CE166" i="18" a="1"/>
  <c r="CE166" i="18" s="1"/>
  <c r="CE164" i="18" a="1"/>
  <c r="CE164" i="18" s="1"/>
  <c r="CE155" i="18" a="1"/>
  <c r="CE155" i="18" s="1"/>
  <c r="CE163" i="18" a="1"/>
  <c r="CE163" i="18" s="1"/>
  <c r="CE152" i="18" a="1"/>
  <c r="CE152" i="18" s="1"/>
  <c r="BK29" i="18"/>
  <c r="BO17" i="18"/>
  <c r="BO92" i="18"/>
  <c r="BW92" i="18" s="1"/>
  <c r="CA92" i="18" s="1"/>
  <c r="CC92" i="18" s="1"/>
  <c r="BE17" i="15"/>
  <c r="BI108" i="15"/>
  <c r="AY169" i="15"/>
  <c r="AZ26" i="15"/>
  <c r="AZ91" i="15"/>
  <c r="AZ169" i="15"/>
  <c r="AZ150" i="15"/>
  <c r="AY162" i="15"/>
  <c r="BJ161" i="15"/>
  <c r="BJ150" i="15"/>
  <c r="BH150" i="15"/>
  <c r="BF83" i="15"/>
  <c r="BH91" i="15"/>
  <c r="BF102" i="15"/>
  <c r="BI89" i="15"/>
  <c r="BH94" i="15"/>
  <c r="BE92" i="15"/>
  <c r="BE108" i="15"/>
  <c r="BJ36" i="15"/>
  <c r="BI17" i="15"/>
  <c r="BH29" i="15"/>
  <c r="BG17" i="15"/>
  <c r="BE36" i="15"/>
  <c r="BB29" i="15"/>
  <c r="BA17" i="15"/>
  <c r="BD91" i="15"/>
  <c r="BP91" i="15" s="1"/>
  <c r="AY36" i="15"/>
  <c r="BP65" i="15"/>
  <c r="BD28" i="15"/>
  <c r="BP28" i="15" s="1"/>
  <c r="BD25" i="15"/>
  <c r="BP25" i="15" s="1"/>
  <c r="BE28" i="15"/>
  <c r="CD19" i="15"/>
  <c r="BH23" i="15"/>
  <c r="BT23" i="15" s="1"/>
  <c r="BZ25" i="15"/>
  <c r="BA28" i="15"/>
  <c r="AZ28" i="15"/>
  <c r="AZ42" i="15"/>
  <c r="AZ29" i="15"/>
  <c r="AZ25" i="15"/>
  <c r="CD21" i="15"/>
  <c r="BD23" i="15"/>
  <c r="BP23" i="15" s="1"/>
  <c r="BG25" i="15"/>
  <c r="BB36" i="15"/>
  <c r="BF36" i="15"/>
  <c r="BJ42" i="15"/>
  <c r="AY17" i="15"/>
  <c r="BC17" i="15"/>
  <c r="AY25" i="15"/>
  <c r="BD26" i="15"/>
  <c r="BP26" i="15" s="1"/>
  <c r="BG28" i="15"/>
  <c r="BZ42" i="15"/>
  <c r="BZ29" i="15"/>
  <c r="CE3" i="15"/>
  <c r="CE8" i="15" s="1" a="1"/>
  <c r="CE8" i="15" s="1"/>
  <c r="BH42" i="15"/>
  <c r="BH28" i="15"/>
  <c r="BT28" i="15" s="1"/>
  <c r="BH25" i="15"/>
  <c r="BT25" i="15" s="1"/>
  <c r="BY65" i="15"/>
  <c r="BY28" i="15"/>
  <c r="BY25" i="15"/>
  <c r="BC28" i="15"/>
  <c r="BB42" i="15"/>
  <c r="AZ23" i="15"/>
  <c r="BC25" i="15"/>
  <c r="BH26" i="15"/>
  <c r="BT26" i="15" s="1"/>
  <c r="CD78" i="15"/>
  <c r="BA108" i="15"/>
  <c r="BB17" i="15"/>
  <c r="BF17" i="15"/>
  <c r="BJ17" i="15"/>
  <c r="BZ17" i="15"/>
  <c r="BA23" i="15"/>
  <c r="BM23" i="15" s="1"/>
  <c r="BE23" i="15"/>
  <c r="BQ23" i="15" s="1"/>
  <c r="BI23" i="15"/>
  <c r="BU23" i="15" s="1"/>
  <c r="BY23" i="15"/>
  <c r="BA26" i="15"/>
  <c r="BM26" i="15" s="1"/>
  <c r="BE26" i="15"/>
  <c r="BI26" i="15"/>
  <c r="BY26" i="15"/>
  <c r="BZ28" i="15"/>
  <c r="BG29" i="15"/>
  <c r="BC29" i="15"/>
  <c r="AY29" i="15"/>
  <c r="BD29" i="15"/>
  <c r="BP29" i="15" s="1"/>
  <c r="BI29" i="15"/>
  <c r="BY29" i="15"/>
  <c r="BA36" i="15"/>
  <c r="BG42" i="15"/>
  <c r="BC42" i="15"/>
  <c r="AY42" i="15"/>
  <c r="BD42" i="15"/>
  <c r="BP42" i="15" s="1"/>
  <c r="BI42" i="15"/>
  <c r="BY42" i="15"/>
  <c r="BZ65" i="15"/>
  <c r="BZ131" i="15"/>
  <c r="CE69" i="15"/>
  <c r="CD76" i="15"/>
  <c r="BB83" i="15"/>
  <c r="BI92" i="15"/>
  <c r="BY92" i="15"/>
  <c r="AZ94" i="15"/>
  <c r="BE95" i="15"/>
  <c r="CD99" i="15"/>
  <c r="BJ102" i="15"/>
  <c r="CD112" i="15"/>
  <c r="BA162" i="15"/>
  <c r="BA159" i="15"/>
  <c r="BA156" i="15"/>
  <c r="BA169" i="15"/>
  <c r="CD144" i="15"/>
  <c r="CD114" i="15"/>
  <c r="BB23" i="15"/>
  <c r="BF23" i="15"/>
  <c r="BR23" i="15" s="1"/>
  <c r="BJ23" i="15"/>
  <c r="BV23" i="15" s="1"/>
  <c r="BZ23" i="15"/>
  <c r="BA25" i="15"/>
  <c r="BE25" i="15"/>
  <c r="BI25" i="15"/>
  <c r="BB26" i="15"/>
  <c r="BF26" i="15"/>
  <c r="BJ26" i="15"/>
  <c r="BZ26" i="15"/>
  <c r="AY28" i="15"/>
  <c r="BI28" i="15"/>
  <c r="BE29" i="15"/>
  <c r="BJ29" i="15"/>
  <c r="BG36" i="15"/>
  <c r="BE42" i="15"/>
  <c r="AY108" i="15"/>
  <c r="AY95" i="15"/>
  <c r="AY92" i="15"/>
  <c r="AY89" i="15"/>
  <c r="BC108" i="15"/>
  <c r="BC95" i="15"/>
  <c r="BC92" i="15"/>
  <c r="BC89" i="15"/>
  <c r="BA89" i="15"/>
  <c r="BD94" i="15"/>
  <c r="BP94" i="15" s="1"/>
  <c r="BI95" i="15"/>
  <c r="BY95" i="15"/>
  <c r="CD97" i="15"/>
  <c r="BY102" i="15"/>
  <c r="BI102" i="15"/>
  <c r="BE102" i="15"/>
  <c r="BA102" i="15"/>
  <c r="BH102" i="15"/>
  <c r="BD102" i="15"/>
  <c r="BP102" i="15" s="1"/>
  <c r="AZ102" i="15"/>
  <c r="BG102" i="15"/>
  <c r="BC102" i="15"/>
  <c r="AY102" i="15"/>
  <c r="CD110" i="15"/>
  <c r="CD118" i="15"/>
  <c r="BG108" i="15"/>
  <c r="BG95" i="15"/>
  <c r="BG92" i="15"/>
  <c r="BG89" i="15"/>
  <c r="BY83" i="15"/>
  <c r="BI83" i="15"/>
  <c r="BE83" i="15"/>
  <c r="BA83" i="15"/>
  <c r="BH83" i="15"/>
  <c r="BD83" i="15"/>
  <c r="AZ83" i="15"/>
  <c r="BG83" i="15"/>
  <c r="BC83" i="15"/>
  <c r="AY83" i="15"/>
  <c r="BA95" i="15"/>
  <c r="CD101" i="15"/>
  <c r="AZ17" i="15"/>
  <c r="BD17" i="15"/>
  <c r="BP17" i="15" s="1"/>
  <c r="BH17" i="15"/>
  <c r="BT17" i="15" s="1"/>
  <c r="AY23" i="15"/>
  <c r="BC23" i="15"/>
  <c r="BG23" i="15"/>
  <c r="BS23" i="15" s="1"/>
  <c r="BB25" i="15"/>
  <c r="BF25" i="15"/>
  <c r="BJ25" i="15"/>
  <c r="AY26" i="15"/>
  <c r="BC26" i="15"/>
  <c r="BG26" i="15"/>
  <c r="BA29" i="15"/>
  <c r="BF29" i="15"/>
  <c r="CD33" i="15"/>
  <c r="BH36" i="15"/>
  <c r="BT36" i="15" s="1"/>
  <c r="BD36" i="15"/>
  <c r="BP36" i="15" s="1"/>
  <c r="AZ36" i="15"/>
  <c r="BC36" i="15"/>
  <c r="BI36" i="15"/>
  <c r="BY36" i="15"/>
  <c r="BA42" i="15"/>
  <c r="BF42" i="15"/>
  <c r="CD46" i="15"/>
  <c r="CD80" i="15"/>
  <c r="BJ83" i="15"/>
  <c r="BZ83" i="15"/>
  <c r="BE89" i="15"/>
  <c r="BA92" i="15"/>
  <c r="BB102" i="15"/>
  <c r="CD116" i="15"/>
  <c r="CD123" i="15"/>
  <c r="BE162" i="15"/>
  <c r="BE159" i="15"/>
  <c r="BE156" i="15"/>
  <c r="BE169" i="15"/>
  <c r="BI169" i="15"/>
  <c r="BI162" i="15"/>
  <c r="BI159" i="15"/>
  <c r="BI156" i="15"/>
  <c r="BB89" i="15"/>
  <c r="BF89" i="15"/>
  <c r="BJ89" i="15"/>
  <c r="BZ89" i="15"/>
  <c r="BA91" i="15"/>
  <c r="BE91" i="15"/>
  <c r="BI91" i="15"/>
  <c r="BY91" i="15"/>
  <c r="BB92" i="15"/>
  <c r="BF92" i="15"/>
  <c r="BJ92" i="15"/>
  <c r="BZ92" i="15"/>
  <c r="BA94" i="15"/>
  <c r="BE94" i="15"/>
  <c r="BI94" i="15"/>
  <c r="BY94" i="15"/>
  <c r="BB95" i="15"/>
  <c r="BF95" i="15"/>
  <c r="BJ95" i="15"/>
  <c r="BZ95" i="15"/>
  <c r="BB108" i="15"/>
  <c r="BF108" i="15"/>
  <c r="BJ108" i="15"/>
  <c r="BZ108" i="15"/>
  <c r="BY131" i="15"/>
  <c r="BY169" i="15"/>
  <c r="BY162" i="15"/>
  <c r="BY159" i="15"/>
  <c r="BY156" i="15"/>
  <c r="BB161" i="15"/>
  <c r="CD142" i="15"/>
  <c r="BB91" i="15"/>
  <c r="BF91" i="15"/>
  <c r="BJ91" i="15"/>
  <c r="BZ91" i="15"/>
  <c r="BB94" i="15"/>
  <c r="BF94" i="15"/>
  <c r="BJ94" i="15"/>
  <c r="BZ94" i="15"/>
  <c r="BC169" i="15"/>
  <c r="BC162" i="15"/>
  <c r="BC159" i="15"/>
  <c r="BC156" i="15"/>
  <c r="BG169" i="15"/>
  <c r="BG162" i="15"/>
  <c r="BG159" i="15"/>
  <c r="BG156" i="15"/>
  <c r="AY156" i="15"/>
  <c r="BB28" i="15"/>
  <c r="BF28" i="15"/>
  <c r="BJ28" i="15"/>
  <c r="AZ89" i="15"/>
  <c r="BD89" i="15"/>
  <c r="BP89" i="15" s="1"/>
  <c r="BH89" i="15"/>
  <c r="AY91" i="15"/>
  <c r="BC91" i="15"/>
  <c r="BG91" i="15"/>
  <c r="AZ92" i="15"/>
  <c r="BD92" i="15"/>
  <c r="BP92" i="15" s="1"/>
  <c r="BH92" i="15"/>
  <c r="AY94" i="15"/>
  <c r="BC94" i="15"/>
  <c r="BG94" i="15"/>
  <c r="AZ95" i="15"/>
  <c r="BD95" i="15"/>
  <c r="BH95" i="15"/>
  <c r="AZ108" i="15"/>
  <c r="BD108" i="15"/>
  <c r="BP108" i="15" s="1"/>
  <c r="BH108" i="15"/>
  <c r="BZ198" i="15"/>
  <c r="CE136" i="15"/>
  <c r="BZ150" i="15"/>
  <c r="CD146" i="15"/>
  <c r="BZ158" i="15"/>
  <c r="AY159" i="15"/>
  <c r="BD169" i="15"/>
  <c r="BH169" i="15"/>
  <c r="BB150" i="15"/>
  <c r="BY158" i="15"/>
  <c r="BI158" i="15"/>
  <c r="BE158" i="15"/>
  <c r="BA158" i="15"/>
  <c r="BH158" i="15"/>
  <c r="BD158" i="15"/>
  <c r="AZ158" i="15"/>
  <c r="BG158" i="15"/>
  <c r="BC158" i="15"/>
  <c r="AY158" i="15"/>
  <c r="BY161" i="15"/>
  <c r="BI161" i="15"/>
  <c r="BE161" i="15"/>
  <c r="BA161" i="15"/>
  <c r="BH161" i="15"/>
  <c r="BD161" i="15"/>
  <c r="AZ161" i="15"/>
  <c r="BG161" i="15"/>
  <c r="BC161" i="15"/>
  <c r="AY161" i="15"/>
  <c r="BD150" i="15"/>
  <c r="BB158" i="15"/>
  <c r="BY175" i="15"/>
  <c r="BI175" i="15"/>
  <c r="BE175" i="15"/>
  <c r="BA175" i="15"/>
  <c r="BH175" i="15"/>
  <c r="BD175" i="15"/>
  <c r="AZ175" i="15"/>
  <c r="BC175" i="15"/>
  <c r="BZ175" i="15"/>
  <c r="BJ175" i="15"/>
  <c r="BB175" i="15"/>
  <c r="BG175" i="15"/>
  <c r="AY175" i="15"/>
  <c r="BF175" i="15"/>
  <c r="BG150" i="15"/>
  <c r="BC150" i="15"/>
  <c r="AY150" i="15"/>
  <c r="BY150" i="15"/>
  <c r="BI150" i="15"/>
  <c r="BE150" i="15"/>
  <c r="BA150" i="15"/>
  <c r="BF150" i="15"/>
  <c r="BZ156" i="15"/>
  <c r="CD157" i="15"/>
  <c r="BF158" i="15"/>
  <c r="BZ159" i="15"/>
  <c r="CD160" i="15"/>
  <c r="BF161" i="15"/>
  <c r="BZ162" i="15"/>
  <c r="CD163" i="15"/>
  <c r="AZ156" i="15"/>
  <c r="BD156" i="15"/>
  <c r="BH156" i="15"/>
  <c r="AZ159" i="15"/>
  <c r="BD159" i="15"/>
  <c r="BH159" i="15"/>
  <c r="AZ162" i="15"/>
  <c r="BD162" i="15"/>
  <c r="BH162" i="15"/>
  <c r="BZ169" i="15"/>
  <c r="BB156" i="15"/>
  <c r="BF156" i="15"/>
  <c r="BJ156" i="15"/>
  <c r="BB159" i="15"/>
  <c r="BF159" i="15"/>
  <c r="BJ159" i="15"/>
  <c r="BB162" i="15"/>
  <c r="BF162" i="15"/>
  <c r="BJ162" i="15"/>
  <c r="CD167" i="15"/>
  <c r="CD174" i="15"/>
  <c r="CD180" i="15"/>
  <c r="BB169" i="15"/>
  <c r="BF169" i="15"/>
  <c r="BJ169" i="15"/>
  <c r="CD178" i="15"/>
  <c r="CD184" i="15"/>
  <c r="CD194" i="15"/>
  <c r="CD190" i="15"/>
  <c r="CD191" i="15"/>
  <c r="CD195" i="15"/>
  <c r="CD192" i="15"/>
  <c r="CD193" i="15"/>
  <c r="CD196" i="15"/>
  <c r="BY198" i="15"/>
  <c r="CI7" i="18" l="1"/>
  <c r="CH22" i="18"/>
  <c r="CG160" i="18"/>
  <c r="CF127" i="18"/>
  <c r="BX82" i="18"/>
  <c r="CB82" i="18" s="1"/>
  <c r="AA183" i="3" a="1"/>
  <c r="AA183" i="3" s="1"/>
  <c r="AA170" i="3" a="1"/>
  <c r="AA170" i="3" s="1"/>
  <c r="AA128" i="3" a="1"/>
  <c r="AA128" i="3" s="1"/>
  <c r="AA105" i="3" a="1"/>
  <c r="AA105" i="3" s="1"/>
  <c r="AA72" i="3" a="1"/>
  <c r="AA72" i="3" s="1"/>
  <c r="AA85" i="3" a="1"/>
  <c r="AA85" i="3" s="1"/>
  <c r="AA123" i="3" a="1"/>
  <c r="AA123" i="3" s="1"/>
  <c r="AA88" i="3" a="1"/>
  <c r="AA88" i="3" s="1"/>
  <c r="AA110" i="3" a="1"/>
  <c r="AA110" i="3" s="1"/>
  <c r="AA54" i="3" a="1"/>
  <c r="AA54" i="3" s="1"/>
  <c r="AA29" i="3" a="1"/>
  <c r="AA29" i="3" s="1"/>
  <c r="AA25" i="3" a="1"/>
  <c r="AA25" i="3" s="1"/>
  <c r="AA39" i="3" a="1"/>
  <c r="AA39" i="3" s="1"/>
  <c r="AA51" i="3" a="1"/>
  <c r="AA51" i="3" s="1"/>
  <c r="AA60" i="15" a="1"/>
  <c r="AA60" i="15" s="1"/>
  <c r="AA58" i="15" a="1"/>
  <c r="AA58" i="15" s="1"/>
  <c r="AA4" i="15" a="1"/>
  <c r="AA4" i="15" s="1"/>
  <c r="AA19" i="15" a="1"/>
  <c r="AA19" i="15" s="1"/>
  <c r="AA27" i="15" a="1"/>
  <c r="AA27" i="15" s="1"/>
  <c r="AB55" i="15" a="1"/>
  <c r="AB55" i="15" s="1"/>
  <c r="BR198" i="18"/>
  <c r="BK198" i="18"/>
  <c r="BQ198" i="18"/>
  <c r="CG45" i="18"/>
  <c r="BM198" i="18"/>
  <c r="BN198" i="18"/>
  <c r="BL198" i="18"/>
  <c r="BU198" i="18"/>
  <c r="CI4" i="18"/>
  <c r="AA50" i="18" a="1"/>
  <c r="AA50" i="18" s="1"/>
  <c r="AB163" i="18" a="1"/>
  <c r="AB163" i="18" s="1"/>
  <c r="AB176" i="18" a="1"/>
  <c r="AB176" i="18" s="1"/>
  <c r="AB94" i="18" a="1"/>
  <c r="AB94" i="18" s="1"/>
  <c r="AB117" i="18" a="1"/>
  <c r="AB117" i="18" s="1"/>
  <c r="AB99" i="18" a="1"/>
  <c r="AB99" i="18" s="1"/>
  <c r="BK64" i="18"/>
  <c r="B66" i="3"/>
  <c r="B133" i="3"/>
  <c r="AA44" i="3" a="1"/>
  <c r="AA44" i="3" s="1"/>
  <c r="AA36" i="3" a="1"/>
  <c r="AA36" i="3" s="1"/>
  <c r="AA37" i="3" a="1"/>
  <c r="AA37" i="3" s="1"/>
  <c r="AA6" i="3" a="1"/>
  <c r="AA6" i="3" s="1"/>
  <c r="AA61" i="3" a="1"/>
  <c r="AA61" i="3" s="1"/>
  <c r="AA137" i="3" a="1"/>
  <c r="AA137" i="3" s="1"/>
  <c r="AA166" i="3" a="1"/>
  <c r="AA166" i="3" s="1"/>
  <c r="AA152" i="3" a="1"/>
  <c r="AA152" i="3" s="1"/>
  <c r="AA82" i="3" a="1"/>
  <c r="AA82" i="3" s="1"/>
  <c r="AA79" i="3" a="1"/>
  <c r="AA79" i="3" s="1"/>
  <c r="AA77" i="3" a="1"/>
  <c r="AA77" i="3" s="1"/>
  <c r="B122" i="15" a="1"/>
  <c r="B122" i="15" s="1"/>
  <c r="AB51" i="15" a="1"/>
  <c r="AB51" i="15" s="1"/>
  <c r="C94" i="15" a="1"/>
  <c r="C94" i="15" s="1"/>
  <c r="C101" i="15" a="1"/>
  <c r="C101" i="15" s="1"/>
  <c r="C91" i="15" a="1"/>
  <c r="C91" i="15" s="1"/>
  <c r="C97" i="15" a="1"/>
  <c r="C97" i="15" s="1"/>
  <c r="C118" i="15" a="1"/>
  <c r="C118" i="15" s="1"/>
  <c r="C93" i="15" a="1"/>
  <c r="C93" i="15" s="1"/>
  <c r="B76" i="15" a="1"/>
  <c r="B76" i="15" s="1"/>
  <c r="B102" i="15" a="1"/>
  <c r="B102" i="15" s="1"/>
  <c r="C127" i="15" a="1"/>
  <c r="C127" i="15" s="1"/>
  <c r="C81" i="15" a="1"/>
  <c r="C81" i="15" s="1"/>
  <c r="C86" i="15" a="1"/>
  <c r="C86" i="15" s="1"/>
  <c r="B111" i="15" a="1"/>
  <c r="B111" i="15" s="1"/>
  <c r="C96" i="15" a="1"/>
  <c r="C96" i="15" s="1"/>
  <c r="BX38" i="15"/>
  <c r="CB38" i="15" s="1"/>
  <c r="AA83" i="15" a="1"/>
  <c r="AA83" i="15" s="1"/>
  <c r="AA126" i="15" a="1"/>
  <c r="AA126" i="15" s="1"/>
  <c r="AA73" i="15" a="1"/>
  <c r="AA73" i="15" s="1"/>
  <c r="AA92" i="15" a="1"/>
  <c r="AA92" i="15" s="1"/>
  <c r="AA114" i="15" a="1"/>
  <c r="AA114" i="15" s="1"/>
  <c r="AA108" i="15" a="1"/>
  <c r="AA108" i="15" s="1"/>
  <c r="CF160" i="18"/>
  <c r="CE5" i="18" a="1"/>
  <c r="CE5" i="18" s="1"/>
  <c r="CH5" i="18" s="1"/>
  <c r="AA146" i="18" a="1"/>
  <c r="AA146" i="18" s="1"/>
  <c r="AA169" i="18" a="1"/>
  <c r="AA169" i="18" s="1"/>
  <c r="AA153" i="18" a="1"/>
  <c r="AA153" i="18" s="1"/>
  <c r="AA145" i="18" a="1"/>
  <c r="AA145" i="18" s="1"/>
  <c r="AA148" i="18" a="1"/>
  <c r="AA148" i="18" s="1"/>
  <c r="AA144" i="18" a="1"/>
  <c r="AA144" i="18" s="1"/>
  <c r="AB177" i="18" a="1"/>
  <c r="AB177" i="18" s="1"/>
  <c r="AB154" i="18" a="1"/>
  <c r="AB154" i="18" s="1"/>
  <c r="AB187" i="18" a="1"/>
  <c r="AB187" i="18" s="1"/>
  <c r="AA172" i="18" a="1"/>
  <c r="AA172" i="18" s="1"/>
  <c r="AB161" i="18" a="1"/>
  <c r="AB161" i="18" s="1"/>
  <c r="AB180" i="18" a="1"/>
  <c r="AB180" i="18" s="1"/>
  <c r="AB141" i="18" a="1"/>
  <c r="AB141" i="18" s="1"/>
  <c r="AB87" i="18" a="1"/>
  <c r="AB87" i="18" s="1"/>
  <c r="AB90" i="18" a="1"/>
  <c r="AB90" i="18" s="1"/>
  <c r="AB83" i="18" a="1"/>
  <c r="AB83" i="18" s="1"/>
  <c r="AB119" i="18" a="1"/>
  <c r="AB119" i="18" s="1"/>
  <c r="AB107" i="18" a="1"/>
  <c r="AB107" i="18" s="1"/>
  <c r="AB75" i="18" a="1"/>
  <c r="AB75" i="18" s="1"/>
  <c r="AB97" i="18" a="1"/>
  <c r="AB97" i="18" s="1"/>
  <c r="CI55" i="18"/>
  <c r="CI61" i="18"/>
  <c r="CE191" i="18" a="1"/>
  <c r="CE191" i="18" s="1"/>
  <c r="CF191" i="18" s="1"/>
  <c r="AA194" i="18" a="1"/>
  <c r="AA194" i="18" s="1"/>
  <c r="AA147" i="18" a="1"/>
  <c r="AA147" i="18" s="1"/>
  <c r="AA48" i="3" a="1"/>
  <c r="AA48" i="3" s="1"/>
  <c r="AA17" i="3" a="1"/>
  <c r="AA17" i="3" s="1"/>
  <c r="AA27" i="3" a="1"/>
  <c r="AA27" i="3" s="1"/>
  <c r="AA92" i="3" a="1"/>
  <c r="AA92" i="3" s="1"/>
  <c r="AA95" i="3" a="1"/>
  <c r="AA95" i="3" s="1"/>
  <c r="C35" i="3" a="1"/>
  <c r="C35" i="3" s="1"/>
  <c r="B35" i="3" a="1"/>
  <c r="B35" i="3" s="1"/>
  <c r="B24" i="3" a="1"/>
  <c r="B24" i="3" s="1"/>
  <c r="C24" i="3" a="1"/>
  <c r="C24" i="3" s="1"/>
  <c r="B63" i="3" a="1"/>
  <c r="B63" i="3" s="1"/>
  <c r="C63" i="3" a="1"/>
  <c r="C63" i="3" s="1"/>
  <c r="B23" i="3" a="1"/>
  <c r="B23" i="3" s="1"/>
  <c r="C23" i="3" a="1"/>
  <c r="C23" i="3" s="1"/>
  <c r="C26" i="3" a="1"/>
  <c r="C26" i="3" s="1"/>
  <c r="B26" i="3" a="1"/>
  <c r="B26" i="3" s="1"/>
  <c r="AA43" i="3" a="1"/>
  <c r="AA43" i="3" s="1"/>
  <c r="AA46" i="3" a="1"/>
  <c r="AA46" i="3" s="1"/>
  <c r="AA22" i="3" a="1"/>
  <c r="AA22" i="3" s="1"/>
  <c r="B164" i="3" a="1"/>
  <c r="B164" i="3" s="1"/>
  <c r="C164" i="3" a="1"/>
  <c r="C164" i="3" s="1"/>
  <c r="B176" i="3" a="1"/>
  <c r="B176" i="3" s="1"/>
  <c r="C176" i="3" a="1"/>
  <c r="C176" i="3" s="1"/>
  <c r="C161" i="3" a="1"/>
  <c r="C161" i="3" s="1"/>
  <c r="B161" i="3" a="1"/>
  <c r="B161" i="3" s="1"/>
  <c r="B144" i="3" a="1"/>
  <c r="B144" i="3" s="1"/>
  <c r="C144" i="3" a="1"/>
  <c r="C144" i="3" s="1"/>
  <c r="C166" i="3" a="1"/>
  <c r="C166" i="3" s="1"/>
  <c r="B166" i="3" a="1"/>
  <c r="B166" i="3" s="1"/>
  <c r="C70" i="3" a="1"/>
  <c r="C70" i="3" s="1"/>
  <c r="B70" i="3" a="1"/>
  <c r="B70" i="3" s="1"/>
  <c r="C73" i="3" a="1"/>
  <c r="C73" i="3" s="1"/>
  <c r="B73" i="3" a="1"/>
  <c r="B73" i="3" s="1"/>
  <c r="B118" i="3" a="1"/>
  <c r="B118" i="3" s="1"/>
  <c r="C118" i="3" a="1"/>
  <c r="C118" i="3" s="1"/>
  <c r="C117" i="3" a="1"/>
  <c r="C117" i="3" s="1"/>
  <c r="B117" i="3" a="1"/>
  <c r="B117" i="3" s="1"/>
  <c r="C112" i="3" a="1"/>
  <c r="C112" i="3" s="1"/>
  <c r="B112" i="3" a="1"/>
  <c r="B112" i="3" s="1"/>
  <c r="AA111" i="3" a="1"/>
  <c r="AA111" i="3" s="1"/>
  <c r="AA98" i="3" a="1"/>
  <c r="AA98" i="3" s="1"/>
  <c r="AA89" i="3" a="1"/>
  <c r="AA89" i="3" s="1"/>
  <c r="B55" i="3" a="1"/>
  <c r="B55" i="3" s="1"/>
  <c r="C55" i="3" a="1"/>
  <c r="C55" i="3" s="1"/>
  <c r="C56" i="3" a="1"/>
  <c r="C56" i="3" s="1"/>
  <c r="B56" i="3" a="1"/>
  <c r="B56" i="3" s="1"/>
  <c r="B62" i="3" a="1"/>
  <c r="B62" i="3" s="1"/>
  <c r="C62" i="3" a="1"/>
  <c r="C62" i="3" s="1"/>
  <c r="B6" i="3" a="1"/>
  <c r="B6" i="3" s="1"/>
  <c r="C6" i="3" a="1"/>
  <c r="C6" i="3" s="1"/>
  <c r="C36" i="3" a="1"/>
  <c r="C36" i="3" s="1"/>
  <c r="B36" i="3" a="1"/>
  <c r="B36" i="3" s="1"/>
  <c r="C13" i="3" a="1"/>
  <c r="C13" i="3" s="1"/>
  <c r="B13" i="3" a="1"/>
  <c r="B13" i="3" s="1"/>
  <c r="C42" i="3" a="1"/>
  <c r="C42" i="3" s="1"/>
  <c r="B42" i="3" a="1"/>
  <c r="B42" i="3" s="1"/>
  <c r="C31" i="3" a="1"/>
  <c r="C31" i="3" s="1"/>
  <c r="B31" i="3" a="1"/>
  <c r="B31" i="3" s="1"/>
  <c r="C21" i="3" a="1"/>
  <c r="C21" i="3" s="1"/>
  <c r="B21" i="3" a="1"/>
  <c r="B21" i="3" s="1"/>
  <c r="B28" i="3" a="1"/>
  <c r="B28" i="3" s="1"/>
  <c r="C28" i="3" a="1"/>
  <c r="C28" i="3" s="1"/>
  <c r="C18" i="3" a="1"/>
  <c r="C18" i="3" s="1"/>
  <c r="B18" i="3" a="1"/>
  <c r="B18" i="3" s="1"/>
  <c r="C4" i="3" a="1"/>
  <c r="C4" i="3" s="1"/>
  <c r="B4" i="3" a="1"/>
  <c r="B4" i="3" s="1"/>
  <c r="C34" i="3" a="1"/>
  <c r="C34" i="3" s="1"/>
  <c r="B34" i="3" a="1"/>
  <c r="B34" i="3" s="1"/>
  <c r="B59" i="3" a="1"/>
  <c r="B59" i="3" s="1"/>
  <c r="C59" i="3" a="1"/>
  <c r="C59" i="3" s="1"/>
  <c r="C57" i="3" a="1"/>
  <c r="C57" i="3" s="1"/>
  <c r="B57" i="3" a="1"/>
  <c r="B57" i="3" s="1"/>
  <c r="AA50" i="3" a="1"/>
  <c r="AA50" i="3" s="1"/>
  <c r="AA35" i="3" a="1"/>
  <c r="AA35" i="3" s="1"/>
  <c r="AA47" i="3" a="1"/>
  <c r="AA47" i="3" s="1"/>
  <c r="AA45" i="3" a="1"/>
  <c r="AA45" i="3" s="1"/>
  <c r="AA15" i="3" a="1"/>
  <c r="AA15" i="3" s="1"/>
  <c r="AA41" i="3" a="1"/>
  <c r="AA41" i="3" s="1"/>
  <c r="AA28" i="3" a="1"/>
  <c r="AA28" i="3" s="1"/>
  <c r="AA26" i="3" a="1"/>
  <c r="AA26" i="3" s="1"/>
  <c r="AA40" i="3" a="1"/>
  <c r="AA40" i="3" s="1"/>
  <c r="AA42" i="3" a="1"/>
  <c r="AA42" i="3" s="1"/>
  <c r="AA4" i="3" a="1"/>
  <c r="AA4" i="3" s="1"/>
  <c r="AA62" i="3" a="1"/>
  <c r="AA62" i="3" s="1"/>
  <c r="AA58" i="3" a="1"/>
  <c r="AA58" i="3" s="1"/>
  <c r="AA55" i="3" a="1"/>
  <c r="AA55" i="3" s="1"/>
  <c r="AA32" i="3" a="1"/>
  <c r="AA32" i="3" s="1"/>
  <c r="B183" i="3" a="1"/>
  <c r="B183" i="3" s="1"/>
  <c r="C183" i="3" a="1"/>
  <c r="C183" i="3" s="1"/>
  <c r="C168" i="3" a="1"/>
  <c r="C168" i="3" s="1"/>
  <c r="B168" i="3" a="1"/>
  <c r="B168" i="3" s="1"/>
  <c r="C186" i="3" a="1"/>
  <c r="C186" i="3" s="1"/>
  <c r="B186" i="3" a="1"/>
  <c r="B186" i="3" s="1"/>
  <c r="B145" i="3" a="1"/>
  <c r="B145" i="3" s="1"/>
  <c r="C145" i="3" a="1"/>
  <c r="C145" i="3" s="1"/>
  <c r="B153" i="3" a="1"/>
  <c r="B153" i="3" s="1"/>
  <c r="C153" i="3" a="1"/>
  <c r="C153" i="3" s="1"/>
  <c r="C163" i="3" a="1"/>
  <c r="C163" i="3" s="1"/>
  <c r="B163" i="3" a="1"/>
  <c r="B163" i="3" s="1"/>
  <c r="B185" i="3" a="1"/>
  <c r="B185" i="3" s="1"/>
  <c r="C185" i="3" a="1"/>
  <c r="C185" i="3" s="1"/>
  <c r="B138" i="3" a="1"/>
  <c r="B138" i="3" s="1"/>
  <c r="C138" i="3" a="1"/>
  <c r="C138" i="3" s="1"/>
  <c r="B146" i="3" a="1"/>
  <c r="B146" i="3" s="1"/>
  <c r="C146" i="3" a="1"/>
  <c r="C146" i="3" s="1"/>
  <c r="C156" i="3" a="1"/>
  <c r="C156" i="3" s="1"/>
  <c r="B156" i="3" a="1"/>
  <c r="B156" i="3" s="1"/>
  <c r="C180" i="3" a="1"/>
  <c r="C180" i="3" s="1"/>
  <c r="B180" i="3" a="1"/>
  <c r="B180" i="3" s="1"/>
  <c r="B187" i="3" a="1"/>
  <c r="B187" i="3" s="1"/>
  <c r="C187" i="3" a="1"/>
  <c r="C187" i="3" s="1"/>
  <c r="C170" i="3" a="1"/>
  <c r="C170" i="3" s="1"/>
  <c r="B170" i="3" a="1"/>
  <c r="B170" i="3" s="1"/>
  <c r="C188" i="3" a="1"/>
  <c r="C188" i="3" s="1"/>
  <c r="B188" i="3" a="1"/>
  <c r="B188" i="3" s="1"/>
  <c r="B72" i="3" a="1"/>
  <c r="B72" i="3" s="1"/>
  <c r="C72" i="3" a="1"/>
  <c r="C72" i="3" s="1"/>
  <c r="B84" i="3" a="1"/>
  <c r="B84" i="3" s="1"/>
  <c r="C84" i="3" a="1"/>
  <c r="C84" i="3" s="1"/>
  <c r="C94" i="3" a="1"/>
  <c r="C94" i="3" s="1"/>
  <c r="B94" i="3" a="1"/>
  <c r="B94" i="3" s="1"/>
  <c r="B108" i="3" a="1"/>
  <c r="B108" i="3" s="1"/>
  <c r="C108" i="3" a="1"/>
  <c r="C108" i="3" s="1"/>
  <c r="C75" i="3" a="1"/>
  <c r="C75" i="3" s="1"/>
  <c r="B75" i="3" a="1"/>
  <c r="B75" i="3" s="1"/>
  <c r="C87" i="3" a="1"/>
  <c r="C87" i="3" s="1"/>
  <c r="B87" i="3" a="1"/>
  <c r="B87" i="3" s="1"/>
  <c r="C111" i="3" a="1"/>
  <c r="C111" i="3" s="1"/>
  <c r="B111" i="3" a="1"/>
  <c r="B111" i="3" s="1"/>
  <c r="C114" i="3" a="1"/>
  <c r="C114" i="3" s="1"/>
  <c r="B114" i="3" a="1"/>
  <c r="B114" i="3" s="1"/>
  <c r="C125" i="3" a="1"/>
  <c r="C125" i="3" s="1"/>
  <c r="B125" i="3" a="1"/>
  <c r="B125" i="3" s="1"/>
  <c r="C121" i="3" a="1"/>
  <c r="C121" i="3" s="1"/>
  <c r="B121" i="3" a="1"/>
  <c r="B121" i="3" s="1"/>
  <c r="C93" i="3" a="1"/>
  <c r="C93" i="3" s="1"/>
  <c r="B93" i="3" a="1"/>
  <c r="B93" i="3" s="1"/>
  <c r="C116" i="3" a="1"/>
  <c r="C116" i="3" s="1"/>
  <c r="B116" i="3" a="1"/>
  <c r="B116" i="3" s="1"/>
  <c r="B113" i="3" a="1"/>
  <c r="B113" i="3" s="1"/>
  <c r="C113" i="3" a="1"/>
  <c r="C113" i="3" s="1"/>
  <c r="C107" i="3" a="1"/>
  <c r="C107" i="3" s="1"/>
  <c r="B107" i="3" a="1"/>
  <c r="B107" i="3" s="1"/>
  <c r="B99" i="3" a="1"/>
  <c r="B99" i="3" s="1"/>
  <c r="C99" i="3" a="1"/>
  <c r="C99" i="3" s="1"/>
  <c r="AA141" i="3" a="1"/>
  <c r="AA141" i="3" s="1"/>
  <c r="AA151" i="3" a="1"/>
  <c r="AA151" i="3" s="1"/>
  <c r="AA161" i="3" a="1"/>
  <c r="AA161" i="3" s="1"/>
  <c r="AA175" i="3" a="1"/>
  <c r="AA175" i="3" s="1"/>
  <c r="AA193" i="3" a="1"/>
  <c r="AA193" i="3" s="1"/>
  <c r="AA142" i="3" a="1"/>
  <c r="AA142" i="3" s="1"/>
  <c r="AA150" i="3" a="1"/>
  <c r="AA150" i="3" s="1"/>
  <c r="AA162" i="3" a="1"/>
  <c r="AA162" i="3" s="1"/>
  <c r="AA190" i="3" a="1"/>
  <c r="AA190" i="3" s="1"/>
  <c r="AA189" i="3" a="1"/>
  <c r="AA189" i="3" s="1"/>
  <c r="AA174" i="3" a="1"/>
  <c r="AA174" i="3" s="1"/>
  <c r="AA188" i="3" a="1"/>
  <c r="AA188" i="3" s="1"/>
  <c r="AA181" i="3" a="1"/>
  <c r="AA181" i="3" s="1"/>
  <c r="AA84" i="3" a="1"/>
  <c r="AA84" i="3" s="1"/>
  <c r="AA87" i="3" a="1"/>
  <c r="AA87" i="3" s="1"/>
  <c r="AA107" i="3" a="1"/>
  <c r="AA107" i="3" s="1"/>
  <c r="AA126" i="3" a="1"/>
  <c r="AA126" i="3" s="1"/>
  <c r="AA81" i="3" a="1"/>
  <c r="AA81" i="3" s="1"/>
  <c r="AA74" i="3" a="1"/>
  <c r="AA74" i="3" s="1"/>
  <c r="AA109" i="3" a="1"/>
  <c r="AA109" i="3" s="1"/>
  <c r="AA127" i="3" a="1"/>
  <c r="AA127" i="3" s="1"/>
  <c r="AA118" i="3" a="1"/>
  <c r="AA118" i="3" s="1"/>
  <c r="AA99" i="3" a="1"/>
  <c r="AA99" i="3" s="1"/>
  <c r="AA129" i="3" a="1"/>
  <c r="AA129" i="3" s="1"/>
  <c r="AA114" i="3" a="1"/>
  <c r="AA114" i="3" s="1"/>
  <c r="AA71" i="3" a="1"/>
  <c r="AA71" i="3" s="1"/>
  <c r="AA117" i="3" a="1"/>
  <c r="AA117" i="3" s="1"/>
  <c r="AA86" i="3" a="1"/>
  <c r="AA86" i="3" s="1"/>
  <c r="B199" i="3"/>
  <c r="B132" i="3"/>
  <c r="C90" i="3" a="1"/>
  <c r="C90" i="3" s="1"/>
  <c r="B90" i="3" a="1"/>
  <c r="B90" i="3" s="1"/>
  <c r="B20" i="3" a="1"/>
  <c r="B20" i="3" s="1"/>
  <c r="C20" i="3" a="1"/>
  <c r="C20" i="3" s="1"/>
  <c r="B27" i="3" a="1"/>
  <c r="B27" i="3" s="1"/>
  <c r="C27" i="3" a="1"/>
  <c r="C27" i="3" s="1"/>
  <c r="C54" i="3" a="1"/>
  <c r="C54" i="3" s="1"/>
  <c r="B54" i="3" a="1"/>
  <c r="B54" i="3" s="1"/>
  <c r="C39" i="3" a="1"/>
  <c r="C39" i="3" s="1"/>
  <c r="B39" i="3" a="1"/>
  <c r="B39" i="3" s="1"/>
  <c r="B52" i="3" a="1"/>
  <c r="B52" i="3" s="1"/>
  <c r="C52" i="3" a="1"/>
  <c r="C52" i="3" s="1"/>
  <c r="AA38" i="3" a="1"/>
  <c r="AA38" i="3" s="1"/>
  <c r="AA59" i="3" a="1"/>
  <c r="AA59" i="3" s="1"/>
  <c r="AA10" i="3" a="1"/>
  <c r="AA10" i="3" s="1"/>
  <c r="B192" i="3" a="1"/>
  <c r="B192" i="3" s="1"/>
  <c r="C192" i="3" a="1"/>
  <c r="C192" i="3" s="1"/>
  <c r="C151" i="3" a="1"/>
  <c r="C151" i="3" s="1"/>
  <c r="B151" i="3" a="1"/>
  <c r="B151" i="3" s="1"/>
  <c r="C195" i="3" a="1"/>
  <c r="C195" i="3" s="1"/>
  <c r="B195" i="3" a="1"/>
  <c r="B195" i="3" s="1"/>
  <c r="C154" i="3" a="1"/>
  <c r="C154" i="3" s="1"/>
  <c r="B154" i="3" a="1"/>
  <c r="B154" i="3" s="1"/>
  <c r="C181" i="3" a="1"/>
  <c r="C181" i="3" s="1"/>
  <c r="B181" i="3" a="1"/>
  <c r="B181" i="3" s="1"/>
  <c r="C82" i="3" a="1"/>
  <c r="C82" i="3" s="1"/>
  <c r="B82" i="3" a="1"/>
  <c r="B82" i="3" s="1"/>
  <c r="C102" i="3" a="1"/>
  <c r="C102" i="3" s="1"/>
  <c r="B102" i="3" a="1"/>
  <c r="B102" i="3" s="1"/>
  <c r="B95" i="3" a="1"/>
  <c r="B95" i="3" s="1"/>
  <c r="C95" i="3" a="1"/>
  <c r="C95" i="3" s="1"/>
  <c r="C106" i="3" a="1"/>
  <c r="C106" i="3" s="1"/>
  <c r="B106" i="3" a="1"/>
  <c r="B106" i="3" s="1"/>
  <c r="B79" i="3" a="1"/>
  <c r="B79" i="3" s="1"/>
  <c r="C79" i="3" a="1"/>
  <c r="C79" i="3" s="1"/>
  <c r="C103" i="3" a="1"/>
  <c r="C103" i="3" s="1"/>
  <c r="B103" i="3" a="1"/>
  <c r="B103" i="3" s="1"/>
  <c r="AA171" i="3" a="1"/>
  <c r="AA171" i="3" s="1"/>
  <c r="AA108" i="3" a="1"/>
  <c r="AA108" i="3" s="1"/>
  <c r="AA78" i="3" a="1"/>
  <c r="AA78" i="3" s="1"/>
  <c r="AA73" i="3" a="1"/>
  <c r="AA73" i="3" s="1"/>
  <c r="B201" i="3"/>
  <c r="B200" i="3"/>
  <c r="C43" i="3" a="1"/>
  <c r="C43" i="3" s="1"/>
  <c r="B43" i="3" a="1"/>
  <c r="B43" i="3" s="1"/>
  <c r="C11" i="3" a="1"/>
  <c r="C11" i="3" s="1"/>
  <c r="B11" i="3" a="1"/>
  <c r="B11" i="3" s="1"/>
  <c r="C29" i="3" a="1"/>
  <c r="C29" i="3" s="1"/>
  <c r="B29" i="3" a="1"/>
  <c r="B29" i="3" s="1"/>
  <c r="B48" i="3" a="1"/>
  <c r="B48" i="3" s="1"/>
  <c r="C48" i="3" a="1"/>
  <c r="C48" i="3" s="1"/>
  <c r="B44" i="3" a="1"/>
  <c r="B44" i="3" s="1"/>
  <c r="C44" i="3" a="1"/>
  <c r="C44" i="3" s="1"/>
  <c r="C50" i="3" a="1"/>
  <c r="C50" i="3" s="1"/>
  <c r="B50" i="3" a="1"/>
  <c r="B50" i="3" s="1"/>
  <c r="B10" i="3" a="1"/>
  <c r="B10" i="3" s="1"/>
  <c r="C10" i="3" a="1"/>
  <c r="C10" i="3" s="1"/>
  <c r="C46" i="3" a="1"/>
  <c r="C46" i="3" s="1"/>
  <c r="B46" i="3" a="1"/>
  <c r="B46" i="3" s="1"/>
  <c r="C9" i="3" a="1"/>
  <c r="C9" i="3" s="1"/>
  <c r="B9" i="3" a="1"/>
  <c r="B9" i="3" s="1"/>
  <c r="C33" i="3" a="1"/>
  <c r="C33" i="3" s="1"/>
  <c r="B33" i="3" a="1"/>
  <c r="B33" i="3" s="1"/>
  <c r="C38" i="3" a="1"/>
  <c r="C38" i="3" s="1"/>
  <c r="B38" i="3" a="1"/>
  <c r="B38" i="3" s="1"/>
  <c r="C25" i="3" a="1"/>
  <c r="C25" i="3" s="1"/>
  <c r="B25" i="3" a="1"/>
  <c r="B25" i="3" s="1"/>
  <c r="C32" i="3" a="1"/>
  <c r="C32" i="3" s="1"/>
  <c r="B32" i="3" a="1"/>
  <c r="B32" i="3" s="1"/>
  <c r="C47" i="3" a="1"/>
  <c r="C47" i="3" s="1"/>
  <c r="B47" i="3" a="1"/>
  <c r="B47" i="3" s="1"/>
  <c r="B49" i="3" a="1"/>
  <c r="B49" i="3" s="1"/>
  <c r="C49" i="3" a="1"/>
  <c r="C49" i="3" s="1"/>
  <c r="AA60" i="3" a="1"/>
  <c r="AA60" i="3" s="1"/>
  <c r="AA11" i="3" a="1"/>
  <c r="AA11" i="3" s="1"/>
  <c r="AA23" i="3" a="1"/>
  <c r="AA23" i="3" s="1"/>
  <c r="AA12" i="3" a="1"/>
  <c r="AA12" i="3" s="1"/>
  <c r="AA5" i="3" a="1"/>
  <c r="AA5" i="3" s="1"/>
  <c r="AA34" i="3" a="1"/>
  <c r="AA34" i="3" s="1"/>
  <c r="AA21" i="3" a="1"/>
  <c r="AA21" i="3" s="1"/>
  <c r="AA14" i="3" a="1"/>
  <c r="AA14" i="3" s="1"/>
  <c r="AA63" i="3" a="1"/>
  <c r="AA63" i="3" s="1"/>
  <c r="AA57" i="3" a="1"/>
  <c r="AA57" i="3" s="1"/>
  <c r="AA31" i="3" a="1"/>
  <c r="AA31" i="3" s="1"/>
  <c r="AA33" i="3" a="1"/>
  <c r="AA33" i="3" s="1"/>
  <c r="AA49" i="3" a="1"/>
  <c r="AA49" i="3" s="1"/>
  <c r="AA18" i="3" a="1"/>
  <c r="AA18" i="3" s="1"/>
  <c r="AA9" i="3" a="1"/>
  <c r="AA9" i="3" s="1"/>
  <c r="B143" i="3" a="1"/>
  <c r="B143" i="3" s="1"/>
  <c r="C143" i="3" a="1"/>
  <c r="C143" i="3" s="1"/>
  <c r="C189" i="3" a="1"/>
  <c r="C189" i="3" s="1"/>
  <c r="B189" i="3" a="1"/>
  <c r="B189" i="3" s="1"/>
  <c r="C172" i="3" a="1"/>
  <c r="C172" i="3" s="1"/>
  <c r="B172" i="3" a="1"/>
  <c r="B172" i="3" s="1"/>
  <c r="C196" i="3" a="1"/>
  <c r="C196" i="3" s="1"/>
  <c r="B196" i="3" a="1"/>
  <c r="B196" i="3" s="1"/>
  <c r="C141" i="3" a="1"/>
  <c r="C141" i="3" s="1"/>
  <c r="B141" i="3" a="1"/>
  <c r="B141" i="3" s="1"/>
  <c r="C147" i="3" a="1"/>
  <c r="C147" i="3" s="1"/>
  <c r="B147" i="3" a="1"/>
  <c r="B147" i="3" s="1"/>
  <c r="B155" i="3" a="1"/>
  <c r="B155" i="3" s="1"/>
  <c r="C155" i="3" a="1"/>
  <c r="C155" i="3" s="1"/>
  <c r="C165" i="3" a="1"/>
  <c r="C165" i="3" s="1"/>
  <c r="B165" i="3" a="1"/>
  <c r="B165" i="3" s="1"/>
  <c r="C191" i="3" a="1"/>
  <c r="C191" i="3" s="1"/>
  <c r="B191" i="3" a="1"/>
  <c r="B191" i="3" s="1"/>
  <c r="C140" i="3" a="1"/>
  <c r="C140" i="3" s="1"/>
  <c r="B140" i="3" a="1"/>
  <c r="B140" i="3" s="1"/>
  <c r="C148" i="3" a="1"/>
  <c r="C148" i="3" s="1"/>
  <c r="B148" i="3" a="1"/>
  <c r="B148" i="3" s="1"/>
  <c r="C158" i="3" a="1"/>
  <c r="C158" i="3" s="1"/>
  <c r="B158" i="3" a="1"/>
  <c r="B158" i="3" s="1"/>
  <c r="C190" i="3" a="1"/>
  <c r="C190" i="3" s="1"/>
  <c r="B190" i="3" a="1"/>
  <c r="B190" i="3" s="1"/>
  <c r="B157" i="3" a="1"/>
  <c r="B157" i="3" s="1"/>
  <c r="C157" i="3" a="1"/>
  <c r="C157" i="3" s="1"/>
  <c r="C177" i="3" a="1"/>
  <c r="C177" i="3" s="1"/>
  <c r="B177" i="3" a="1"/>
  <c r="B177" i="3" s="1"/>
  <c r="C174" i="3" a="1"/>
  <c r="C174" i="3" s="1"/>
  <c r="B174" i="3" a="1"/>
  <c r="B174" i="3" s="1"/>
  <c r="C78" i="3" a="1"/>
  <c r="C78" i="3" s="1"/>
  <c r="B78" i="3" a="1"/>
  <c r="B78" i="3" s="1"/>
  <c r="C86" i="3" a="1"/>
  <c r="C86" i="3" s="1"/>
  <c r="B86" i="3" a="1"/>
  <c r="B86" i="3" s="1"/>
  <c r="B96" i="3" a="1"/>
  <c r="B96" i="3" s="1"/>
  <c r="C96" i="3" a="1"/>
  <c r="C96" i="3" s="1"/>
  <c r="C124" i="3" a="1"/>
  <c r="C124" i="3" s="1"/>
  <c r="B124" i="3" a="1"/>
  <c r="B124" i="3" s="1"/>
  <c r="C77" i="3" a="1"/>
  <c r="C77" i="3" s="1"/>
  <c r="B77" i="3" a="1"/>
  <c r="B77" i="3" s="1"/>
  <c r="C89" i="3" a="1"/>
  <c r="C89" i="3" s="1"/>
  <c r="B89" i="3" a="1"/>
  <c r="B89" i="3" s="1"/>
  <c r="C128" i="3" a="1"/>
  <c r="C128" i="3" s="1"/>
  <c r="B128" i="3" a="1"/>
  <c r="B128" i="3" s="1"/>
  <c r="B120" i="3" a="1"/>
  <c r="B120" i="3" s="1"/>
  <c r="C120" i="3" a="1"/>
  <c r="C120" i="3" s="1"/>
  <c r="C127" i="3" a="1"/>
  <c r="C127" i="3" s="1"/>
  <c r="B127" i="3" a="1"/>
  <c r="B127" i="3" s="1"/>
  <c r="C105" i="3" a="1"/>
  <c r="C105" i="3" s="1"/>
  <c r="B105" i="3" a="1"/>
  <c r="B105" i="3" s="1"/>
  <c r="C85" i="3" a="1"/>
  <c r="C85" i="3" s="1"/>
  <c r="B85" i="3" a="1"/>
  <c r="B85" i="3" s="1"/>
  <c r="C126" i="3" a="1"/>
  <c r="C126" i="3" s="1"/>
  <c r="B126" i="3" a="1"/>
  <c r="B126" i="3" s="1"/>
  <c r="B76" i="3" a="1"/>
  <c r="B76" i="3" s="1"/>
  <c r="C76" i="3" a="1"/>
  <c r="C76" i="3" s="1"/>
  <c r="C122" i="3" a="1"/>
  <c r="C122" i="3" s="1"/>
  <c r="B122" i="3" a="1"/>
  <c r="B122" i="3" s="1"/>
  <c r="B115" i="3" a="1"/>
  <c r="B115" i="3" s="1"/>
  <c r="C115" i="3" a="1"/>
  <c r="C115" i="3" s="1"/>
  <c r="AA172" i="3" a="1"/>
  <c r="AA172" i="3" s="1"/>
  <c r="AA145" i="3" a="1"/>
  <c r="AA145" i="3" s="1"/>
  <c r="AA153" i="3" a="1"/>
  <c r="AA153" i="3" s="1"/>
  <c r="AA163" i="3" a="1"/>
  <c r="AA163" i="3" s="1"/>
  <c r="AA177" i="3" a="1"/>
  <c r="AA177" i="3" s="1"/>
  <c r="AA195" i="3" a="1"/>
  <c r="AA195" i="3" s="1"/>
  <c r="AA144" i="3" a="1"/>
  <c r="AA144" i="3" s="1"/>
  <c r="AA154" i="3" a="1"/>
  <c r="AA154" i="3" s="1"/>
  <c r="AA176" i="3" a="1"/>
  <c r="AA176" i="3" s="1"/>
  <c r="AA194" i="3" a="1"/>
  <c r="AA194" i="3" s="1"/>
  <c r="AA167" i="3" a="1"/>
  <c r="AA167" i="3" s="1"/>
  <c r="AA160" i="3" a="1"/>
  <c r="AA160" i="3" s="1"/>
  <c r="AA184" i="3" a="1"/>
  <c r="AA184" i="3" s="1"/>
  <c r="AA187" i="3" a="1"/>
  <c r="AA187" i="3" s="1"/>
  <c r="AA106" i="3" a="1"/>
  <c r="AA106" i="3" s="1"/>
  <c r="AA113" i="3" a="1"/>
  <c r="AA113" i="3" s="1"/>
  <c r="AA83" i="3" a="1"/>
  <c r="AA83" i="3" s="1"/>
  <c r="AA100" i="3" a="1"/>
  <c r="AA100" i="3" s="1"/>
  <c r="AA104" i="3" a="1"/>
  <c r="AA104" i="3" s="1"/>
  <c r="AA103" i="3" a="1"/>
  <c r="AA103" i="3" s="1"/>
  <c r="AA120" i="3" a="1"/>
  <c r="AA120" i="3" s="1"/>
  <c r="AA101" i="3" a="1"/>
  <c r="AA101" i="3" s="1"/>
  <c r="AA94" i="3" a="1"/>
  <c r="AA94" i="3" s="1"/>
  <c r="AA75" i="3" a="1"/>
  <c r="AA75" i="3" s="1"/>
  <c r="AA121" i="3" a="1"/>
  <c r="AA121" i="3" s="1"/>
  <c r="AA90" i="3" a="1"/>
  <c r="AA90" i="3" s="1"/>
  <c r="AA80" i="3" a="1"/>
  <c r="AA80" i="3" s="1"/>
  <c r="AA93" i="3" a="1"/>
  <c r="AA93" i="3" s="1"/>
  <c r="AA115" i="3" a="1"/>
  <c r="AA115" i="3" s="1"/>
  <c r="AA179" i="3" a="1"/>
  <c r="AA179" i="3" s="1"/>
  <c r="B152" i="3" a="1"/>
  <c r="B152" i="3" s="1"/>
  <c r="C152" i="3" a="1"/>
  <c r="C152" i="3" s="1"/>
  <c r="B53" i="3" a="1"/>
  <c r="B53" i="3" s="1"/>
  <c r="C53" i="3" a="1"/>
  <c r="C53" i="3" s="1"/>
  <c r="B19" i="3" a="1"/>
  <c r="B19" i="3" s="1"/>
  <c r="C19" i="3" a="1"/>
  <c r="C19" i="3" s="1"/>
  <c r="B45" i="3" a="1"/>
  <c r="B45" i="3" s="1"/>
  <c r="C45" i="3" a="1"/>
  <c r="C45" i="3" s="1"/>
  <c r="B41" i="3" a="1"/>
  <c r="B41" i="3" s="1"/>
  <c r="C41" i="3" a="1"/>
  <c r="C41" i="3" s="1"/>
  <c r="B5" i="3" a="1"/>
  <c r="B5" i="3" s="1"/>
  <c r="C5" i="3" a="1"/>
  <c r="C5" i="3" s="1"/>
  <c r="AA24" i="3" a="1"/>
  <c r="AA24" i="3" s="1"/>
  <c r="C173" i="3" a="1"/>
  <c r="C173" i="3" s="1"/>
  <c r="B173" i="3" a="1"/>
  <c r="B173" i="3" s="1"/>
  <c r="B139" i="3" a="1"/>
  <c r="B139" i="3" s="1"/>
  <c r="C139" i="3" a="1"/>
  <c r="C139" i="3" s="1"/>
  <c r="C175" i="3" a="1"/>
  <c r="C175" i="3" s="1"/>
  <c r="B175" i="3" a="1"/>
  <c r="B175" i="3" s="1"/>
  <c r="B178" i="3" a="1"/>
  <c r="B178" i="3" s="1"/>
  <c r="C178" i="3" a="1"/>
  <c r="C178" i="3" s="1"/>
  <c r="B92" i="3" a="1"/>
  <c r="B92" i="3" s="1"/>
  <c r="C92" i="3" a="1"/>
  <c r="C92" i="3" s="1"/>
  <c r="B83" i="3" a="1"/>
  <c r="B83" i="3" s="1"/>
  <c r="C83" i="3" a="1"/>
  <c r="C83" i="3" s="1"/>
  <c r="B40" i="3" a="1"/>
  <c r="B40" i="3" s="1"/>
  <c r="C40" i="3" a="1"/>
  <c r="C40" i="3" s="1"/>
  <c r="C22" i="3" a="1"/>
  <c r="C22" i="3" s="1"/>
  <c r="B22" i="3" a="1"/>
  <c r="B22" i="3" s="1"/>
  <c r="C7" i="3" a="1"/>
  <c r="C7" i="3" s="1"/>
  <c r="B7" i="3" a="1"/>
  <c r="B7" i="3" s="1"/>
  <c r="C37" i="3" a="1"/>
  <c r="C37" i="3" s="1"/>
  <c r="B37" i="3" a="1"/>
  <c r="B37" i="3" s="1"/>
  <c r="B58" i="3" a="1"/>
  <c r="B58" i="3" s="1"/>
  <c r="C58" i="3" a="1"/>
  <c r="C58" i="3" s="1"/>
  <c r="C17" i="3" a="1"/>
  <c r="C17" i="3" s="1"/>
  <c r="B17" i="3" a="1"/>
  <c r="B17" i="3" s="1"/>
  <c r="C51" i="3" a="1"/>
  <c r="C51" i="3" s="1"/>
  <c r="B51" i="3" a="1"/>
  <c r="B51" i="3" s="1"/>
  <c r="B15" i="3" a="1"/>
  <c r="B15" i="3" s="1"/>
  <c r="C15" i="3" a="1"/>
  <c r="C15" i="3" s="1"/>
  <c r="B60" i="3" a="1"/>
  <c r="B60" i="3" s="1"/>
  <c r="C60" i="3" a="1"/>
  <c r="C60" i="3" s="1"/>
  <c r="C30" i="3" a="1"/>
  <c r="C30" i="3" s="1"/>
  <c r="B30" i="3" a="1"/>
  <c r="B30" i="3" s="1"/>
  <c r="C8" i="3" a="1"/>
  <c r="C8" i="3" s="1"/>
  <c r="B8" i="3" a="1"/>
  <c r="B8" i="3" s="1"/>
  <c r="B12" i="3" a="1"/>
  <c r="B12" i="3" s="1"/>
  <c r="C12" i="3" a="1"/>
  <c r="C12" i="3" s="1"/>
  <c r="B16" i="3" a="1"/>
  <c r="B16" i="3" s="1"/>
  <c r="C16" i="3" a="1"/>
  <c r="C16" i="3" s="1"/>
  <c r="C14" i="3" a="1"/>
  <c r="C14" i="3" s="1"/>
  <c r="B14" i="3" a="1"/>
  <c r="B14" i="3" s="1"/>
  <c r="C61" i="3" a="1"/>
  <c r="C61" i="3" s="1"/>
  <c r="B61" i="3" a="1"/>
  <c r="B61" i="3" s="1"/>
  <c r="AA7" i="3" a="1"/>
  <c r="AA7" i="3" s="1"/>
  <c r="AA52" i="3" a="1"/>
  <c r="AA52" i="3" s="1"/>
  <c r="AA56" i="3" a="1"/>
  <c r="AA56" i="3" s="1"/>
  <c r="AA8" i="3" a="1"/>
  <c r="AA8" i="3" s="1"/>
  <c r="AA53" i="3" a="1"/>
  <c r="AA53" i="3" s="1"/>
  <c r="AA13" i="3" a="1"/>
  <c r="AA13" i="3" s="1"/>
  <c r="AA20" i="3" a="1"/>
  <c r="AA20" i="3" s="1"/>
  <c r="AA30" i="3" a="1"/>
  <c r="AA30" i="3" s="1"/>
  <c r="AA16" i="3" a="1"/>
  <c r="AA16" i="3" s="1"/>
  <c r="AA19" i="3" a="1"/>
  <c r="AA19" i="3" s="1"/>
  <c r="C167" i="3" a="1"/>
  <c r="C167" i="3" s="1"/>
  <c r="B167" i="3" a="1"/>
  <c r="B167" i="3" s="1"/>
  <c r="C179" i="3" a="1"/>
  <c r="C179" i="3" s="1"/>
  <c r="B179" i="3" a="1"/>
  <c r="B179" i="3" s="1"/>
  <c r="C182" i="3" a="1"/>
  <c r="C182" i="3" s="1"/>
  <c r="B182" i="3" a="1"/>
  <c r="B182" i="3" s="1"/>
  <c r="B137" i="3" a="1"/>
  <c r="B137" i="3" s="1"/>
  <c r="C137" i="3" a="1"/>
  <c r="C137" i="3" s="1"/>
  <c r="C149" i="3" a="1"/>
  <c r="C149" i="3" s="1"/>
  <c r="B149" i="3" a="1"/>
  <c r="B149" i="3" s="1"/>
  <c r="B159" i="3" a="1"/>
  <c r="B159" i="3" s="1"/>
  <c r="C159" i="3" a="1"/>
  <c r="C159" i="3" s="1"/>
  <c r="B169" i="3" a="1"/>
  <c r="B169" i="3" s="1"/>
  <c r="C169" i="3" a="1"/>
  <c r="C169" i="3" s="1"/>
  <c r="C193" i="3" a="1"/>
  <c r="C193" i="3" s="1"/>
  <c r="B193" i="3" a="1"/>
  <c r="B193" i="3" s="1"/>
  <c r="C142" i="3" a="1"/>
  <c r="C142" i="3" s="1"/>
  <c r="B142" i="3" a="1"/>
  <c r="B142" i="3" s="1"/>
  <c r="B150" i="3" a="1"/>
  <c r="B150" i="3" s="1"/>
  <c r="C150" i="3" a="1"/>
  <c r="C150" i="3" s="1"/>
  <c r="B162" i="3" a="1"/>
  <c r="B162" i="3" s="1"/>
  <c r="C162" i="3" a="1"/>
  <c r="C162" i="3" s="1"/>
  <c r="B194" i="3" a="1"/>
  <c r="B194" i="3" s="1"/>
  <c r="C194" i="3" a="1"/>
  <c r="C194" i="3" s="1"/>
  <c r="B171" i="3" a="1"/>
  <c r="B171" i="3" s="1"/>
  <c r="C171" i="3" a="1"/>
  <c r="C171" i="3" s="1"/>
  <c r="B160" i="3" a="1"/>
  <c r="B160" i="3" s="1"/>
  <c r="C160" i="3" a="1"/>
  <c r="C160" i="3" s="1"/>
  <c r="C184" i="3" a="1"/>
  <c r="C184" i="3" s="1"/>
  <c r="B184" i="3" a="1"/>
  <c r="B184" i="3" s="1"/>
  <c r="C74" i="3" a="1"/>
  <c r="C74" i="3" s="1"/>
  <c r="B74" i="3" a="1"/>
  <c r="B74" i="3" s="1"/>
  <c r="B80" i="3" a="1"/>
  <c r="B80" i="3" s="1"/>
  <c r="C80" i="3" a="1"/>
  <c r="C80" i="3" s="1"/>
  <c r="B88" i="3" a="1"/>
  <c r="B88" i="3" s="1"/>
  <c r="C88" i="3" a="1"/>
  <c r="C88" i="3" s="1"/>
  <c r="C98" i="3" a="1"/>
  <c r="C98" i="3" s="1"/>
  <c r="B98" i="3" a="1"/>
  <c r="B98" i="3" s="1"/>
  <c r="C71" i="3" a="1"/>
  <c r="C71" i="3" s="1"/>
  <c r="B71" i="3" a="1"/>
  <c r="B71" i="3" s="1"/>
  <c r="B81" i="3" a="1"/>
  <c r="B81" i="3" s="1"/>
  <c r="C81" i="3" a="1"/>
  <c r="C81" i="3" s="1"/>
  <c r="C91" i="3" a="1"/>
  <c r="C91" i="3" s="1"/>
  <c r="B91" i="3" a="1"/>
  <c r="B91" i="3" s="1"/>
  <c r="C123" i="3" a="1"/>
  <c r="C123" i="3" s="1"/>
  <c r="B123" i="3" a="1"/>
  <c r="B123" i="3" s="1"/>
  <c r="B100" i="3" a="1"/>
  <c r="B100" i="3" s="1"/>
  <c r="C100" i="3" a="1"/>
  <c r="C100" i="3" s="1"/>
  <c r="C129" i="3" a="1"/>
  <c r="C129" i="3" s="1"/>
  <c r="B129" i="3" a="1"/>
  <c r="B129" i="3" s="1"/>
  <c r="B97" i="3" a="1"/>
  <c r="B97" i="3" s="1"/>
  <c r="C97" i="3" a="1"/>
  <c r="C97" i="3" s="1"/>
  <c r="C109" i="3" a="1"/>
  <c r="C109" i="3" s="1"/>
  <c r="B109" i="3" a="1"/>
  <c r="B109" i="3" s="1"/>
  <c r="C101" i="3" a="1"/>
  <c r="C101" i="3" s="1"/>
  <c r="B101" i="3" a="1"/>
  <c r="B101" i="3" s="1"/>
  <c r="B104" i="3" a="1"/>
  <c r="B104" i="3" s="1"/>
  <c r="C104" i="3" a="1"/>
  <c r="C104" i="3" s="1"/>
  <c r="B110" i="3" a="1"/>
  <c r="B110" i="3" s="1"/>
  <c r="C110" i="3" a="1"/>
  <c r="C110" i="3" s="1"/>
  <c r="B119" i="3" a="1"/>
  <c r="B119" i="3" s="1"/>
  <c r="C119" i="3" a="1"/>
  <c r="C119" i="3" s="1"/>
  <c r="AA182" i="3" a="1"/>
  <c r="AA182" i="3" s="1"/>
  <c r="AA147" i="3" a="1"/>
  <c r="AA147" i="3" s="1"/>
  <c r="AA155" i="3" a="1"/>
  <c r="AA155" i="3" s="1"/>
  <c r="AA165" i="3" a="1"/>
  <c r="AA165" i="3" s="1"/>
  <c r="AA185" i="3" a="1"/>
  <c r="AA185" i="3" s="1"/>
  <c r="AA138" i="3" a="1"/>
  <c r="AA138" i="3" s="1"/>
  <c r="AA146" i="3" a="1"/>
  <c r="AA146" i="3" s="1"/>
  <c r="AA156" i="3" a="1"/>
  <c r="AA156" i="3" s="1"/>
  <c r="AA178" i="3" a="1"/>
  <c r="AA178" i="3" s="1"/>
  <c r="AA196" i="3" a="1"/>
  <c r="AA196" i="3" s="1"/>
  <c r="AA173" i="3" a="1"/>
  <c r="AA173" i="3" s="1"/>
  <c r="AA157" i="3" a="1"/>
  <c r="AA157" i="3" s="1"/>
  <c r="AA143" i="3" a="1"/>
  <c r="AA143" i="3" s="1"/>
  <c r="AA102" i="3" a="1"/>
  <c r="AA102" i="3" s="1"/>
  <c r="AA125" i="3" a="1"/>
  <c r="AA125" i="3" s="1"/>
  <c r="AA76" i="3" a="1"/>
  <c r="AA76" i="3" s="1"/>
  <c r="AA122" i="3" a="1"/>
  <c r="AA122" i="3" s="1"/>
  <c r="AA96" i="3" a="1"/>
  <c r="AA96" i="3" s="1"/>
  <c r="AA70" i="3" a="1"/>
  <c r="AA70" i="3" s="1"/>
  <c r="AA116" i="3" a="1"/>
  <c r="AA116" i="3" s="1"/>
  <c r="AA97" i="3" a="1"/>
  <c r="AA97" i="3" s="1"/>
  <c r="AA119" i="3" a="1"/>
  <c r="AA119" i="3" s="1"/>
  <c r="AA112" i="3" a="1"/>
  <c r="AA112" i="3" s="1"/>
  <c r="AA124" i="3" a="1"/>
  <c r="AA124" i="3" s="1"/>
  <c r="AA91" i="3" a="1"/>
  <c r="AA91" i="3" s="1"/>
  <c r="B104" i="15" a="1"/>
  <c r="B104" i="15" s="1"/>
  <c r="BB197" i="15"/>
  <c r="BI130" i="15"/>
  <c r="AA56" i="15" a="1"/>
  <c r="AA56" i="15" s="1"/>
  <c r="AA32" i="15" a="1"/>
  <c r="AA32" i="15" s="1"/>
  <c r="AA26" i="15" a="1"/>
  <c r="AA26" i="15" s="1"/>
  <c r="AA12" i="15" a="1"/>
  <c r="AA12" i="15" s="1"/>
  <c r="AA11" i="15" a="1"/>
  <c r="AA11" i="15" s="1"/>
  <c r="AA35" i="15" a="1"/>
  <c r="AA35" i="15" s="1"/>
  <c r="AA51" i="15" a="1"/>
  <c r="AA51" i="15" s="1"/>
  <c r="AA59" i="15" a="1"/>
  <c r="AA59" i="15" s="1"/>
  <c r="B120" i="15" a="1"/>
  <c r="B120" i="15" s="1"/>
  <c r="C116" i="15" a="1"/>
  <c r="C116" i="15" s="1"/>
  <c r="C99" i="15" a="1"/>
  <c r="C99" i="15" s="1"/>
  <c r="B108" i="15" a="1"/>
  <c r="B108" i="15" s="1"/>
  <c r="C100" i="15" a="1"/>
  <c r="C100" i="15" s="1"/>
  <c r="C107" i="15" a="1"/>
  <c r="C107" i="15" s="1"/>
  <c r="C115" i="15" a="1"/>
  <c r="C115" i="15" s="1"/>
  <c r="C119" i="15" a="1"/>
  <c r="C119" i="15" s="1"/>
  <c r="C70" i="15" a="1"/>
  <c r="C70" i="15" s="1"/>
  <c r="C78" i="15" a="1"/>
  <c r="C78" i="15" s="1"/>
  <c r="C79" i="15" a="1"/>
  <c r="C79" i="15" s="1"/>
  <c r="C88" i="15" a="1"/>
  <c r="C88" i="15" s="1"/>
  <c r="B128" i="15" a="1"/>
  <c r="B128" i="15" s="1"/>
  <c r="C73" i="15" a="1"/>
  <c r="C73" i="15" s="1"/>
  <c r="B98" i="15" a="1"/>
  <c r="B98" i="15" s="1"/>
  <c r="AA129" i="15" a="1"/>
  <c r="AA129" i="15" s="1"/>
  <c r="AA102" i="15" a="1"/>
  <c r="AA102" i="15" s="1"/>
  <c r="AA77" i="15" a="1"/>
  <c r="AA77" i="15" s="1"/>
  <c r="AA123" i="15" a="1"/>
  <c r="AA123" i="15" s="1"/>
  <c r="AA96" i="15" a="1"/>
  <c r="AA96" i="15" s="1"/>
  <c r="AA118" i="15" a="1"/>
  <c r="AA118" i="15" s="1"/>
  <c r="AA95" i="15" a="1"/>
  <c r="AA95" i="15" s="1"/>
  <c r="AA117" i="15" a="1"/>
  <c r="AA117" i="15" s="1"/>
  <c r="AA84" i="15" a="1"/>
  <c r="AA84" i="15" s="1"/>
  <c r="AA80" i="15" a="1"/>
  <c r="AA80" i="15" s="1"/>
  <c r="AA89" i="15" a="1"/>
  <c r="AA89" i="15" s="1"/>
  <c r="AA111" i="15" a="1"/>
  <c r="AA111" i="15" s="1"/>
  <c r="AA74" i="15" a="1"/>
  <c r="AA74" i="15" s="1"/>
  <c r="AA86" i="15" a="1"/>
  <c r="AA86" i="15" s="1"/>
  <c r="AA128" i="15" a="1"/>
  <c r="AA128" i="15" s="1"/>
  <c r="AA101" i="15" a="1"/>
  <c r="AA101" i="15" s="1"/>
  <c r="AA124" i="15" a="1"/>
  <c r="AA124" i="15" s="1"/>
  <c r="AA120" i="15" a="1"/>
  <c r="AA120" i="15" s="1"/>
  <c r="AA91" i="15" a="1"/>
  <c r="AA91" i="15" s="1"/>
  <c r="AA107" i="15" a="1"/>
  <c r="AA107" i="15" s="1"/>
  <c r="AA13" i="15" a="1"/>
  <c r="AA13" i="15" s="1"/>
  <c r="AA21" i="15" a="1"/>
  <c r="AA21" i="15" s="1"/>
  <c r="C113" i="15" a="1"/>
  <c r="C113" i="15" s="1"/>
  <c r="C114" i="15" a="1"/>
  <c r="C114" i="15" s="1"/>
  <c r="B112" i="15" a="1"/>
  <c r="B112" i="15" s="1"/>
  <c r="C110" i="15" a="1"/>
  <c r="C110" i="15" s="1"/>
  <c r="C74" i="15" a="1"/>
  <c r="C74" i="15" s="1"/>
  <c r="B89" i="15" a="1"/>
  <c r="B89" i="15" s="1"/>
  <c r="C83" i="15" a="1"/>
  <c r="C83" i="15" s="1"/>
  <c r="C129" i="15" a="1"/>
  <c r="C129" i="15" s="1"/>
  <c r="B106" i="15" a="1"/>
  <c r="B106" i="15" s="1"/>
  <c r="C72" i="15" a="1"/>
  <c r="C72" i="15" s="1"/>
  <c r="B103" i="15" a="1"/>
  <c r="B103" i="15" s="1"/>
  <c r="C82" i="15" a="1"/>
  <c r="C82" i="15" s="1"/>
  <c r="B124" i="15" a="1"/>
  <c r="B124" i="15" s="1"/>
  <c r="C71" i="15" a="1"/>
  <c r="C71" i="15" s="1"/>
  <c r="C75" i="15" a="1"/>
  <c r="C75" i="15" s="1"/>
  <c r="AA105" i="15" a="1"/>
  <c r="AA105" i="15" s="1"/>
  <c r="AA79" i="15" a="1"/>
  <c r="AA79" i="15" s="1"/>
  <c r="AA122" i="15" a="1"/>
  <c r="AA122" i="15" s="1"/>
  <c r="AA99" i="15" a="1"/>
  <c r="AA99" i="15" s="1"/>
  <c r="AA121" i="15" a="1"/>
  <c r="AA121" i="15" s="1"/>
  <c r="AA94" i="15" a="1"/>
  <c r="AA94" i="15" s="1"/>
  <c r="AA71" i="15" a="1"/>
  <c r="AA71" i="15" s="1"/>
  <c r="AA93" i="15" a="1"/>
  <c r="AA93" i="15" s="1"/>
  <c r="AA127" i="15" a="1"/>
  <c r="AA127" i="15" s="1"/>
  <c r="AA112" i="15" a="1"/>
  <c r="AA112" i="15" s="1"/>
  <c r="AA90" i="15" a="1"/>
  <c r="AA90" i="15" s="1"/>
  <c r="AA87" i="15" a="1"/>
  <c r="AA87" i="15" s="1"/>
  <c r="AA100" i="15" a="1"/>
  <c r="AA100" i="15" s="1"/>
  <c r="AA106" i="15" a="1"/>
  <c r="AA106" i="15" s="1"/>
  <c r="AA104" i="15" a="1"/>
  <c r="AA104" i="15" s="1"/>
  <c r="C105" i="15" a="1"/>
  <c r="C105" i="15" s="1"/>
  <c r="AA119" i="15" a="1"/>
  <c r="AA119" i="15" s="1"/>
  <c r="AA113" i="15" a="1"/>
  <c r="AA113" i="15" s="1"/>
  <c r="AA76" i="15" a="1"/>
  <c r="AA76" i="15" s="1"/>
  <c r="AA85" i="15" a="1"/>
  <c r="AA85" i="15" s="1"/>
  <c r="AY130" i="15"/>
  <c r="AA40" i="15" a="1"/>
  <c r="AA40" i="15" s="1"/>
  <c r="AA18" i="15" a="1"/>
  <c r="AA18" i="15" s="1"/>
  <c r="AA62" i="15" a="1"/>
  <c r="AA62" i="15" s="1"/>
  <c r="AA23" i="15" a="1"/>
  <c r="AA23" i="15" s="1"/>
  <c r="B125" i="15" a="1"/>
  <c r="B125" i="15" s="1"/>
  <c r="C121" i="15" a="1"/>
  <c r="C121" i="15" s="1"/>
  <c r="C85" i="15" a="1"/>
  <c r="C85" i="15" s="1"/>
  <c r="C92" i="15" a="1"/>
  <c r="C92" i="15" s="1"/>
  <c r="B117" i="15" a="1"/>
  <c r="B117" i="15" s="1"/>
  <c r="C90" i="15" a="1"/>
  <c r="C90" i="15" s="1"/>
  <c r="C87" i="15" a="1"/>
  <c r="C87" i="15" s="1"/>
  <c r="C123" i="15" a="1"/>
  <c r="C123" i="15" s="1"/>
  <c r="C95" i="15" a="1"/>
  <c r="C95" i="15" s="1"/>
  <c r="C80" i="15" a="1"/>
  <c r="C80" i="15" s="1"/>
  <c r="C84" i="15" a="1"/>
  <c r="C84" i="15" s="1"/>
  <c r="C126" i="15" a="1"/>
  <c r="C126" i="15" s="1"/>
  <c r="B109" i="15" a="1"/>
  <c r="B109" i="15" s="1"/>
  <c r="C77" i="15" a="1"/>
  <c r="C77" i="15" s="1"/>
  <c r="AA81" i="15" a="1"/>
  <c r="AA81" i="15" s="1"/>
  <c r="AA125" i="15" a="1"/>
  <c r="AA125" i="15" s="1"/>
  <c r="AA98" i="15" a="1"/>
  <c r="AA98" i="15" s="1"/>
  <c r="AA75" i="15" a="1"/>
  <c r="AA75" i="15" s="1"/>
  <c r="AA97" i="15" a="1"/>
  <c r="AA97" i="15" s="1"/>
  <c r="AA103" i="15" a="1"/>
  <c r="AA103" i="15" s="1"/>
  <c r="AA116" i="15" a="1"/>
  <c r="AA116" i="15" s="1"/>
  <c r="AA82" i="15" a="1"/>
  <c r="AA82" i="15" s="1"/>
  <c r="AA115" i="15" a="1"/>
  <c r="AA115" i="15" s="1"/>
  <c r="AA78" i="15" a="1"/>
  <c r="AA78" i="15" s="1"/>
  <c r="AA110" i="15" a="1"/>
  <c r="AA110" i="15" s="1"/>
  <c r="AA88" i="15" a="1"/>
  <c r="AA88" i="15" s="1"/>
  <c r="AA109" i="15" a="1"/>
  <c r="AA109" i="15" s="1"/>
  <c r="AA72" i="15" a="1"/>
  <c r="AA72" i="15" s="1"/>
  <c r="AA70" i="15" a="1"/>
  <c r="AA70" i="15" s="1"/>
  <c r="BJ130" i="15"/>
  <c r="AY64" i="15"/>
  <c r="BG64" i="15"/>
  <c r="BC197" i="15"/>
  <c r="B47" i="15" a="1"/>
  <c r="B47" i="15" s="1"/>
  <c r="C47" i="15" a="1"/>
  <c r="C47" i="15" s="1"/>
  <c r="C57" i="15" a="1"/>
  <c r="C57" i="15" s="1"/>
  <c r="B57" i="15" a="1"/>
  <c r="B57" i="15" s="1"/>
  <c r="C23" i="15" a="1"/>
  <c r="C23" i="15" s="1"/>
  <c r="B23" i="15" a="1"/>
  <c r="B23" i="15" s="1"/>
  <c r="C7" i="15" a="1"/>
  <c r="C7" i="15" s="1"/>
  <c r="B7" i="15" a="1"/>
  <c r="B7" i="15" s="1"/>
  <c r="C54" i="15" a="1"/>
  <c r="C54" i="15" s="1"/>
  <c r="B54" i="15" a="1"/>
  <c r="B54" i="15" s="1"/>
  <c r="C49" i="15" a="1"/>
  <c r="C49" i="15" s="1"/>
  <c r="B49" i="15" a="1"/>
  <c r="B49" i="15" s="1"/>
  <c r="C15" i="15" a="1"/>
  <c r="C15" i="15" s="1"/>
  <c r="B15" i="15" a="1"/>
  <c r="B15" i="15" s="1"/>
  <c r="C40" i="15" a="1"/>
  <c r="C40" i="15" s="1"/>
  <c r="B40" i="15" a="1"/>
  <c r="B40" i="15" s="1"/>
  <c r="C35" i="15" a="1"/>
  <c r="C35" i="15" s="1"/>
  <c r="B35" i="15" a="1"/>
  <c r="B35" i="15" s="1"/>
  <c r="B6" i="15" a="1"/>
  <c r="B6" i="15" s="1"/>
  <c r="C6" i="15" a="1"/>
  <c r="C6" i="15" s="1"/>
  <c r="C4" i="15" a="1"/>
  <c r="C4" i="15" s="1"/>
  <c r="B4" i="15" a="1"/>
  <c r="B4" i="15" s="1"/>
  <c r="C38" i="15" a="1"/>
  <c r="C38" i="15" s="1"/>
  <c r="B38" i="15" a="1"/>
  <c r="B38" i="15" s="1"/>
  <c r="B25" i="15" a="1"/>
  <c r="B25" i="15" s="1"/>
  <c r="C25" i="15" a="1"/>
  <c r="C25" i="15" s="1"/>
  <c r="C59" i="15" a="1"/>
  <c r="C59" i="15" s="1"/>
  <c r="B59" i="15" a="1"/>
  <c r="B59" i="15" s="1"/>
  <c r="B22" i="15" a="1"/>
  <c r="B22" i="15" s="1"/>
  <c r="C22" i="15" a="1"/>
  <c r="C22" i="15" s="1"/>
  <c r="AA54" i="15" a="1"/>
  <c r="AA54" i="15" s="1"/>
  <c r="AA44" i="15" a="1"/>
  <c r="AA44" i="15" s="1"/>
  <c r="AA30" i="15" a="1"/>
  <c r="AA30" i="15" s="1"/>
  <c r="AA8" i="15" a="1"/>
  <c r="AA8" i="15" s="1"/>
  <c r="AA16" i="15" a="1"/>
  <c r="AA16" i="15" s="1"/>
  <c r="AA7" i="15" a="1"/>
  <c r="AA7" i="15" s="1"/>
  <c r="AA15" i="15" a="1"/>
  <c r="AA15" i="15" s="1"/>
  <c r="AA31" i="15" a="1"/>
  <c r="AA31" i="15" s="1"/>
  <c r="AA39" i="15" a="1"/>
  <c r="AA39" i="15" s="1"/>
  <c r="AA47" i="15" a="1"/>
  <c r="AA47" i="15" s="1"/>
  <c r="AA55" i="15" a="1"/>
  <c r="AA55" i="15" s="1"/>
  <c r="BP83" i="15"/>
  <c r="BD130" i="15"/>
  <c r="BT42" i="15"/>
  <c r="BH64" i="15"/>
  <c r="BE197" i="15"/>
  <c r="BG130" i="15"/>
  <c r="BA130" i="15"/>
  <c r="BI64" i="15"/>
  <c r="BF130" i="15"/>
  <c r="BI197" i="15"/>
  <c r="BG197" i="15"/>
  <c r="BD197" i="15"/>
  <c r="AZ130" i="15"/>
  <c r="BE130" i="15"/>
  <c r="BB64" i="15"/>
  <c r="BC64" i="15"/>
  <c r="BH197" i="15"/>
  <c r="AZ197" i="15"/>
  <c r="C18" i="15" a="1"/>
  <c r="C18" i="15" s="1"/>
  <c r="B18" i="15" a="1"/>
  <c r="B18" i="15" s="1"/>
  <c r="C29" i="15" a="1"/>
  <c r="C29" i="15" s="1"/>
  <c r="B29" i="15" a="1"/>
  <c r="B29" i="15" s="1"/>
  <c r="B27" i="15" a="1"/>
  <c r="B27" i="15" s="1"/>
  <c r="C27" i="15" a="1"/>
  <c r="C27" i="15" s="1"/>
  <c r="C63" i="15" a="1"/>
  <c r="C63" i="15" s="1"/>
  <c r="B63" i="15" a="1"/>
  <c r="B63" i="15" s="1"/>
  <c r="C58" i="15" a="1"/>
  <c r="C58" i="15" s="1"/>
  <c r="B58" i="15" a="1"/>
  <c r="B58" i="15" s="1"/>
  <c r="C56" i="15" a="1"/>
  <c r="C56" i="15" s="1"/>
  <c r="B56" i="15" a="1"/>
  <c r="B56" i="15" s="1"/>
  <c r="C5" i="15" a="1"/>
  <c r="C5" i="15" s="1"/>
  <c r="B5" i="15" a="1"/>
  <c r="B5" i="15" s="1"/>
  <c r="C20" i="15" a="1"/>
  <c r="C20" i="15" s="1"/>
  <c r="B20" i="15" a="1"/>
  <c r="B20" i="15" s="1"/>
  <c r="C33" i="15" a="1"/>
  <c r="C33" i="15" s="1"/>
  <c r="B33" i="15" a="1"/>
  <c r="B33" i="15" s="1"/>
  <c r="B14" i="15" a="1"/>
  <c r="B14" i="15" s="1"/>
  <c r="C14" i="15" a="1"/>
  <c r="C14" i="15" s="1"/>
  <c r="C46" i="15" a="1"/>
  <c r="C46" i="15" s="1"/>
  <c r="B46" i="15" a="1"/>
  <c r="B46" i="15" s="1"/>
  <c r="B55" i="15" a="1"/>
  <c r="B55" i="15" s="1"/>
  <c r="C55" i="15" a="1"/>
  <c r="C55" i="15" s="1"/>
  <c r="C13" i="15" a="1"/>
  <c r="C13" i="15" s="1"/>
  <c r="B13" i="15" a="1"/>
  <c r="B13" i="15" s="1"/>
  <c r="B32" i="15" a="1"/>
  <c r="B32" i="15" s="1"/>
  <c r="C32" i="15" a="1"/>
  <c r="C32" i="15" s="1"/>
  <c r="B34" i="15" a="1"/>
  <c r="B34" i="15" s="1"/>
  <c r="C34" i="15" a="1"/>
  <c r="C34" i="15" s="1"/>
  <c r="AA52" i="15" a="1"/>
  <c r="AA52" i="15" s="1"/>
  <c r="AA22" i="15" a="1"/>
  <c r="AA22" i="15" s="1"/>
  <c r="AA20" i="15" a="1"/>
  <c r="AA20" i="15" s="1"/>
  <c r="AA36" i="15" a="1"/>
  <c r="AA36" i="15" s="1"/>
  <c r="AA10" i="15" a="1"/>
  <c r="AA10" i="15" s="1"/>
  <c r="AA48" i="15" a="1"/>
  <c r="AA48" i="15" s="1"/>
  <c r="AA14" i="15" a="1"/>
  <c r="AA14" i="15" s="1"/>
  <c r="AA24" i="15" a="1"/>
  <c r="AA24" i="15" s="1"/>
  <c r="AA9" i="15" a="1"/>
  <c r="AA9" i="15" s="1"/>
  <c r="AA17" i="15" a="1"/>
  <c r="AA17" i="15" s="1"/>
  <c r="AA25" i="15" a="1"/>
  <c r="AA25" i="15" s="1"/>
  <c r="AA33" i="15" a="1"/>
  <c r="AA33" i="15" s="1"/>
  <c r="AA41" i="15" a="1"/>
  <c r="AA41" i="15" s="1"/>
  <c r="AA49" i="15" a="1"/>
  <c r="AA49" i="15" s="1"/>
  <c r="AA57" i="15" a="1"/>
  <c r="AA57" i="15" s="1"/>
  <c r="C26" i="15" a="1"/>
  <c r="C26" i="15" s="1"/>
  <c r="B26" i="15" a="1"/>
  <c r="B26" i="15" s="1"/>
  <c r="B42" i="15" a="1"/>
  <c r="B42" i="15" s="1"/>
  <c r="C42" i="15" a="1"/>
  <c r="C42" i="15" s="1"/>
  <c r="C60" i="15" a="1"/>
  <c r="C60" i="15" s="1"/>
  <c r="B60" i="15" a="1"/>
  <c r="B60" i="15" s="1"/>
  <c r="B30" i="15" a="1"/>
  <c r="B30" i="15" s="1"/>
  <c r="C30" i="15" a="1"/>
  <c r="C30" i="15" s="1"/>
  <c r="B17" i="15" a="1"/>
  <c r="B17" i="15" s="1"/>
  <c r="C17" i="15" a="1"/>
  <c r="C17" i="15" s="1"/>
  <c r="C28" i="15" a="1"/>
  <c r="C28" i="15" s="1"/>
  <c r="B28" i="15" a="1"/>
  <c r="B28" i="15" s="1"/>
  <c r="C31" i="15" a="1"/>
  <c r="C31" i="15" s="1"/>
  <c r="B31" i="15" a="1"/>
  <c r="B31" i="15" s="1"/>
  <c r="B53" i="15" a="1"/>
  <c r="B53" i="15" s="1"/>
  <c r="C53" i="15" a="1"/>
  <c r="C53" i="15" s="1"/>
  <c r="B36" i="15" a="1"/>
  <c r="B36" i="15" s="1"/>
  <c r="C36" i="15" a="1"/>
  <c r="C36" i="15" s="1"/>
  <c r="B19" i="15" a="1"/>
  <c r="B19" i="15" s="1"/>
  <c r="C19" i="15" a="1"/>
  <c r="C19" i="15" s="1"/>
  <c r="C48" i="15" a="1"/>
  <c r="C48" i="15" s="1"/>
  <c r="B48" i="15" a="1"/>
  <c r="B48" i="15" s="1"/>
  <c r="B9" i="15" a="1"/>
  <c r="B9" i="15" s="1"/>
  <c r="C9" i="15" a="1"/>
  <c r="C9" i="15" s="1"/>
  <c r="B16" i="15" a="1"/>
  <c r="B16" i="15" s="1"/>
  <c r="C16" i="15" a="1"/>
  <c r="C16" i="15" s="1"/>
  <c r="B37" i="15" a="1"/>
  <c r="B37" i="15" s="1"/>
  <c r="C37" i="15" a="1"/>
  <c r="C37" i="15" s="1"/>
  <c r="B8" i="15" a="1"/>
  <c r="B8" i="15" s="1"/>
  <c r="C8" i="15" a="1"/>
  <c r="C8" i="15" s="1"/>
  <c r="AA50" i="15" a="1"/>
  <c r="AA50" i="15" s="1"/>
  <c r="AA43" i="15" a="1"/>
  <c r="AA43" i="15" s="1"/>
  <c r="C160" i="15" a="1"/>
  <c r="C160" i="15" s="1"/>
  <c r="B160" i="15" a="1"/>
  <c r="B160" i="15" s="1"/>
  <c r="C165" i="15" a="1"/>
  <c r="C165" i="15" s="1"/>
  <c r="B165" i="15" a="1"/>
  <c r="B165" i="15" s="1"/>
  <c r="C162" i="15" a="1"/>
  <c r="C162" i="15" s="1"/>
  <c r="B162" i="15" a="1"/>
  <c r="B162" i="15" s="1"/>
  <c r="C193" i="15" a="1"/>
  <c r="C193" i="15" s="1"/>
  <c r="B193" i="15" a="1"/>
  <c r="B193" i="15" s="1"/>
  <c r="C147" i="15" a="1"/>
  <c r="C147" i="15" s="1"/>
  <c r="B147" i="15" a="1"/>
  <c r="B147" i="15" s="1"/>
  <c r="C178" i="15" a="1"/>
  <c r="C178" i="15" s="1"/>
  <c r="B178" i="15" a="1"/>
  <c r="B178" i="15" s="1"/>
  <c r="C149" i="15" a="1"/>
  <c r="C149" i="15" s="1"/>
  <c r="B149" i="15" a="1"/>
  <c r="B149" i="15" s="1"/>
  <c r="C139" i="15" a="1"/>
  <c r="C139" i="15" s="1"/>
  <c r="B139" i="15" a="1"/>
  <c r="B139" i="15" s="1"/>
  <c r="C196" i="15" a="1"/>
  <c r="C196" i="15" s="1"/>
  <c r="B196" i="15" a="1"/>
  <c r="B196" i="15" s="1"/>
  <c r="C159" i="15" a="1"/>
  <c r="C159" i="15" s="1"/>
  <c r="B159" i="15" a="1"/>
  <c r="B159" i="15" s="1"/>
  <c r="C177" i="15" a="1"/>
  <c r="C177" i="15" s="1"/>
  <c r="B177" i="15" a="1"/>
  <c r="B177" i="15" s="1"/>
  <c r="C150" i="15" a="1"/>
  <c r="C150" i="15" s="1"/>
  <c r="B150" i="15" a="1"/>
  <c r="B150" i="15" s="1"/>
  <c r="C186" i="15" a="1"/>
  <c r="C186" i="15" s="1"/>
  <c r="B186" i="15" a="1"/>
  <c r="B186" i="15" s="1"/>
  <c r="BF197" i="15"/>
  <c r="BJ197" i="15"/>
  <c r="BA197" i="15"/>
  <c r="AY197" i="15"/>
  <c r="BL17" i="15"/>
  <c r="AZ64" i="15"/>
  <c r="BC130" i="15"/>
  <c r="BH130" i="15"/>
  <c r="BB130" i="15"/>
  <c r="BJ64" i="15"/>
  <c r="BA64" i="15"/>
  <c r="C62" i="15" a="1"/>
  <c r="C62" i="15" s="1"/>
  <c r="B62" i="15" a="1"/>
  <c r="B62" i="15" s="1"/>
  <c r="B50" i="15" a="1"/>
  <c r="B50" i="15" s="1"/>
  <c r="C50" i="15" a="1"/>
  <c r="C50" i="15" s="1"/>
  <c r="B39" i="15" a="1"/>
  <c r="B39" i="15" s="1"/>
  <c r="C39" i="15" a="1"/>
  <c r="C39" i="15" s="1"/>
  <c r="B11" i="15" a="1"/>
  <c r="B11" i="15" s="1"/>
  <c r="C11" i="15" a="1"/>
  <c r="C11" i="15" s="1"/>
  <c r="C21" i="15" a="1"/>
  <c r="C21" i="15" s="1"/>
  <c r="B21" i="15" a="1"/>
  <c r="B21" i="15" s="1"/>
  <c r="B24" i="15" a="1"/>
  <c r="B24" i="15" s="1"/>
  <c r="C24" i="15" a="1"/>
  <c r="C24" i="15" s="1"/>
  <c r="C43" i="15" a="1"/>
  <c r="C43" i="15" s="1"/>
  <c r="B43" i="15" a="1"/>
  <c r="B43" i="15" s="1"/>
  <c r="B52" i="15" a="1"/>
  <c r="B52" i="15" s="1"/>
  <c r="C52" i="15" a="1"/>
  <c r="C52" i="15" s="1"/>
  <c r="C12" i="15" a="1"/>
  <c r="C12" i="15" s="1"/>
  <c r="B12" i="15" a="1"/>
  <c r="B12" i="15" s="1"/>
  <c r="C41" i="15" a="1"/>
  <c r="C41" i="15" s="1"/>
  <c r="B41" i="15" a="1"/>
  <c r="B41" i="15" s="1"/>
  <c r="C51" i="15" a="1"/>
  <c r="C51" i="15" s="1"/>
  <c r="B51" i="15" a="1"/>
  <c r="B51" i="15" s="1"/>
  <c r="B45" i="15" a="1"/>
  <c r="B45" i="15" s="1"/>
  <c r="C45" i="15" a="1"/>
  <c r="C45" i="15" s="1"/>
  <c r="B44" i="15" a="1"/>
  <c r="B44" i="15" s="1"/>
  <c r="C44" i="15" a="1"/>
  <c r="C44" i="15" s="1"/>
  <c r="C61" i="15" a="1"/>
  <c r="C61" i="15" s="1"/>
  <c r="B61" i="15" a="1"/>
  <c r="B61" i="15" s="1"/>
  <c r="C10" i="15" a="1"/>
  <c r="C10" i="15" s="1"/>
  <c r="B10" i="15" a="1"/>
  <c r="B10" i="15" s="1"/>
  <c r="AA46" i="15" a="1"/>
  <c r="AA46" i="15" s="1"/>
  <c r="AA42" i="15" a="1"/>
  <c r="AA42" i="15" s="1"/>
  <c r="AA38" i="15" a="1"/>
  <c r="AA38" i="15" s="1"/>
  <c r="AA34" i="15" a="1"/>
  <c r="AA34" i="15" s="1"/>
  <c r="AA28" i="15" a="1"/>
  <c r="AA28" i="15" s="1"/>
  <c r="AA6" i="15" a="1"/>
  <c r="AA6" i="15" s="1"/>
  <c r="AB63" i="15" a="1"/>
  <c r="AB63" i="15" s="1"/>
  <c r="AA63" i="15" a="1"/>
  <c r="AA63" i="15" s="1"/>
  <c r="AA5" i="15" a="1"/>
  <c r="AA5" i="15" s="1"/>
  <c r="AA29" i="15" a="1"/>
  <c r="AA29" i="15" s="1"/>
  <c r="AA37" i="15" a="1"/>
  <c r="AA37" i="15" s="1"/>
  <c r="AA45" i="15" a="1"/>
  <c r="AA45" i="15" s="1"/>
  <c r="AA53" i="15" a="1"/>
  <c r="AA53" i="15" s="1"/>
  <c r="AA61" i="15" a="1"/>
  <c r="AA61" i="15" s="1"/>
  <c r="AB24" i="15" a="1"/>
  <c r="AB24" i="15" s="1"/>
  <c r="C180" i="15" a="1"/>
  <c r="C180" i="15" s="1"/>
  <c r="B180" i="15" a="1"/>
  <c r="B180" i="15" s="1"/>
  <c r="C155" i="15" a="1"/>
  <c r="C155" i="15" s="1"/>
  <c r="B155" i="15" a="1"/>
  <c r="B155" i="15" s="1"/>
  <c r="C174" i="15" a="1"/>
  <c r="C174" i="15" s="1"/>
  <c r="B174" i="15" a="1"/>
  <c r="B174" i="15" s="1"/>
  <c r="C140" i="15" a="1"/>
  <c r="C140" i="15" s="1"/>
  <c r="B140" i="15" a="1"/>
  <c r="B140" i="15" s="1"/>
  <c r="C171" i="15" a="1"/>
  <c r="C171" i="15" s="1"/>
  <c r="B171" i="15" a="1"/>
  <c r="B171" i="15" s="1"/>
  <c r="C190" i="15" a="1"/>
  <c r="C190" i="15" s="1"/>
  <c r="B190" i="15" a="1"/>
  <c r="B190" i="15" s="1"/>
  <c r="C161" i="15" a="1"/>
  <c r="C161" i="15" s="1"/>
  <c r="B161" i="15" a="1"/>
  <c r="B161" i="15" s="1"/>
  <c r="C151" i="15" a="1"/>
  <c r="C151" i="15" s="1"/>
  <c r="B151" i="15" a="1"/>
  <c r="B151" i="15" s="1"/>
  <c r="C170" i="15" a="1"/>
  <c r="C170" i="15" s="1"/>
  <c r="B170" i="15" a="1"/>
  <c r="B170" i="15" s="1"/>
  <c r="C166" i="15" a="1"/>
  <c r="C166" i="15" s="1"/>
  <c r="B166" i="15" a="1"/>
  <c r="B166" i="15" s="1"/>
  <c r="C141" i="15" a="1"/>
  <c r="C141" i="15" s="1"/>
  <c r="B141" i="15" a="1"/>
  <c r="B141" i="15" s="1"/>
  <c r="C181" i="15" a="1"/>
  <c r="C181" i="15" s="1"/>
  <c r="B181" i="15" a="1"/>
  <c r="B181" i="15" s="1"/>
  <c r="C175" i="15" a="1"/>
  <c r="C175" i="15" s="1"/>
  <c r="B175" i="15" a="1"/>
  <c r="B175" i="15" s="1"/>
  <c r="C146" i="15" a="1"/>
  <c r="C146" i="15" s="1"/>
  <c r="B146" i="15" a="1"/>
  <c r="B146" i="15" s="1"/>
  <c r="C167" i="15" a="1"/>
  <c r="C167" i="15" s="1"/>
  <c r="B167" i="15" a="1"/>
  <c r="B167" i="15" s="1"/>
  <c r="C164" i="15" a="1"/>
  <c r="C164" i="15" s="1"/>
  <c r="B164" i="15" a="1"/>
  <c r="B164" i="15" s="1"/>
  <c r="AA177" i="15" a="1"/>
  <c r="AA177" i="15" s="1"/>
  <c r="AA147" i="15" a="1"/>
  <c r="AA147" i="15" s="1"/>
  <c r="AA152" i="15" a="1"/>
  <c r="AA152" i="15" s="1"/>
  <c r="AA170" i="15" a="1"/>
  <c r="AA170" i="15" s="1"/>
  <c r="AA181" i="15" a="1"/>
  <c r="AA181" i="15" s="1"/>
  <c r="AA191" i="15" a="1"/>
  <c r="AA191" i="15" s="1"/>
  <c r="AA142" i="15" a="1"/>
  <c r="AA142" i="15" s="1"/>
  <c r="AA178" i="15" a="1"/>
  <c r="AA178" i="15" s="1"/>
  <c r="AA137" i="15" a="1"/>
  <c r="AA137" i="15" s="1"/>
  <c r="AA151" i="15" a="1"/>
  <c r="AA151" i="15" s="1"/>
  <c r="AA171" i="15" a="1"/>
  <c r="AA171" i="15" s="1"/>
  <c r="AA192" i="15" a="1"/>
  <c r="AA192" i="15" s="1"/>
  <c r="AA189" i="15" a="1"/>
  <c r="AA189" i="15" s="1"/>
  <c r="AA154" i="15" a="1"/>
  <c r="AA154" i="15" s="1"/>
  <c r="C98" i="15" a="1"/>
  <c r="C98" i="15" s="1"/>
  <c r="B71" i="15" a="1"/>
  <c r="B71" i="15" s="1"/>
  <c r="B86" i="15" a="1"/>
  <c r="B86" i="15" s="1"/>
  <c r="C125" i="15" a="1"/>
  <c r="C125" i="15" s="1"/>
  <c r="B83" i="15" a="1"/>
  <c r="B83" i="15" s="1"/>
  <c r="B92" i="15" a="1"/>
  <c r="B92" i="15" s="1"/>
  <c r="B100" i="15" a="1"/>
  <c r="B100" i="15" s="1"/>
  <c r="B116" i="15" a="1"/>
  <c r="B116" i="15" s="1"/>
  <c r="C156" i="15" a="1"/>
  <c r="C156" i="15" s="1"/>
  <c r="B156" i="15" a="1"/>
  <c r="B156" i="15" s="1"/>
  <c r="C104" i="15" a="1"/>
  <c r="C104" i="15" s="1"/>
  <c r="C111" i="15" a="1"/>
  <c r="C111" i="15" s="1"/>
  <c r="C124" i="15" a="1"/>
  <c r="C124" i="15" s="1"/>
  <c r="C103" i="15" a="1"/>
  <c r="C103" i="15" s="1"/>
  <c r="C89" i="15" a="1"/>
  <c r="C89" i="15" s="1"/>
  <c r="C108" i="15" a="1"/>
  <c r="C108" i="15" s="1"/>
  <c r="C76" i="15" a="1"/>
  <c r="C76" i="15" s="1"/>
  <c r="C122" i="15" a="1"/>
  <c r="C122" i="15" s="1"/>
  <c r="B77" i="15" a="1"/>
  <c r="B77" i="15" s="1"/>
  <c r="B123" i="15" a="1"/>
  <c r="B123" i="15" s="1"/>
  <c r="B82" i="15" a="1"/>
  <c r="B82" i="15" s="1"/>
  <c r="B85" i="15" a="1"/>
  <c r="B85" i="15" s="1"/>
  <c r="B97" i="15" a="1"/>
  <c r="B97" i="15" s="1"/>
  <c r="B114" i="15" a="1"/>
  <c r="B114" i="15" s="1"/>
  <c r="C102" i="15" a="1"/>
  <c r="C102" i="15" s="1"/>
  <c r="B75" i="15" a="1"/>
  <c r="B75" i="15" s="1"/>
  <c r="C128" i="15" a="1"/>
  <c r="C128" i="15" s="1"/>
  <c r="B105" i="15" a="1"/>
  <c r="B105" i="15" s="1"/>
  <c r="B72" i="15" a="1"/>
  <c r="B72" i="15" s="1"/>
  <c r="B101" i="15" a="1"/>
  <c r="B101" i="15" s="1"/>
  <c r="B115" i="15" a="1"/>
  <c r="B115" i="15" s="1"/>
  <c r="B119" i="15" a="1"/>
  <c r="B119" i="15" s="1"/>
  <c r="C192" i="15" a="1"/>
  <c r="C192" i="15" s="1"/>
  <c r="B192" i="15" a="1"/>
  <c r="B192" i="15" s="1"/>
  <c r="C191" i="15" a="1"/>
  <c r="C191" i="15" s="1"/>
  <c r="B191" i="15" a="1"/>
  <c r="B191" i="15" s="1"/>
  <c r="C145" i="15" a="1"/>
  <c r="C145" i="15" s="1"/>
  <c r="B145" i="15" a="1"/>
  <c r="B145" i="15" s="1"/>
  <c r="C176" i="15" a="1"/>
  <c r="C176" i="15" s="1"/>
  <c r="B176" i="15" a="1"/>
  <c r="B176" i="15" s="1"/>
  <c r="C195" i="15" a="1"/>
  <c r="C195" i="15" s="1"/>
  <c r="B195" i="15" a="1"/>
  <c r="B195" i="15" s="1"/>
  <c r="C184" i="15" a="1"/>
  <c r="C184" i="15" s="1"/>
  <c r="B184" i="15" a="1"/>
  <c r="B184" i="15" s="1"/>
  <c r="C173" i="15" a="1"/>
  <c r="C173" i="15" s="1"/>
  <c r="B173" i="15" a="1"/>
  <c r="B173" i="15" s="1"/>
  <c r="C163" i="15" a="1"/>
  <c r="C163" i="15" s="1"/>
  <c r="B163" i="15" a="1"/>
  <c r="B163" i="15" s="1"/>
  <c r="C182" i="15" a="1"/>
  <c r="C182" i="15" s="1"/>
  <c r="B182" i="15" a="1"/>
  <c r="B182" i="15" s="1"/>
  <c r="C189" i="15" a="1"/>
  <c r="C189" i="15" s="1"/>
  <c r="B189" i="15" a="1"/>
  <c r="B189" i="15" s="1"/>
  <c r="C168" i="15" a="1"/>
  <c r="C168" i="15" s="1"/>
  <c r="B168" i="15" a="1"/>
  <c r="B168" i="15" s="1"/>
  <c r="C185" i="15" a="1"/>
  <c r="C185" i="15" s="1"/>
  <c r="B185" i="15" a="1"/>
  <c r="B185" i="15" s="1"/>
  <c r="C154" i="15" a="1"/>
  <c r="C154" i="15" s="1"/>
  <c r="B154" i="15" a="1"/>
  <c r="B154" i="15" s="1"/>
  <c r="AA155" i="15" a="1"/>
  <c r="AA155" i="15" s="1"/>
  <c r="AA156" i="15" a="1"/>
  <c r="AA156" i="15" s="1"/>
  <c r="AA182" i="15" a="1"/>
  <c r="AA182" i="15" s="1"/>
  <c r="AA163" i="15" a="1"/>
  <c r="AA163" i="15" s="1"/>
  <c r="AA187" i="15" a="1"/>
  <c r="AA187" i="15" s="1"/>
  <c r="AA194" i="15" a="1"/>
  <c r="AA194" i="15" s="1"/>
  <c r="AA144" i="15" a="1"/>
  <c r="AA144" i="15" s="1"/>
  <c r="AA184" i="15" a="1"/>
  <c r="AA184" i="15" s="1"/>
  <c r="AA139" i="15" a="1"/>
  <c r="AA139" i="15" s="1"/>
  <c r="AA153" i="15" a="1"/>
  <c r="AA153" i="15" s="1"/>
  <c r="AA174" i="15" a="1"/>
  <c r="AA174" i="15" s="1"/>
  <c r="AA161" i="15" a="1"/>
  <c r="AA161" i="15" s="1"/>
  <c r="AA158" i="15" a="1"/>
  <c r="AA158" i="15" s="1"/>
  <c r="AA167" i="15" a="1"/>
  <c r="AA167" i="15" s="1"/>
  <c r="AA143" i="15" a="1"/>
  <c r="AA143" i="15" s="1"/>
  <c r="B96" i="15" a="1"/>
  <c r="B96" i="15" s="1"/>
  <c r="B127" i="15" a="1"/>
  <c r="B127" i="15" s="1"/>
  <c r="B84" i="15" a="1"/>
  <c r="B84" i="15" s="1"/>
  <c r="C106" i="15" a="1"/>
  <c r="C106" i="15" s="1"/>
  <c r="B91" i="15" a="1"/>
  <c r="B91" i="15" s="1"/>
  <c r="C112" i="15" a="1"/>
  <c r="C112" i="15" s="1"/>
  <c r="C120" i="15" a="1"/>
  <c r="C120" i="15" s="1"/>
  <c r="B199" i="15"/>
  <c r="C187" i="15" a="1"/>
  <c r="C187" i="15" s="1"/>
  <c r="B187" i="15" a="1"/>
  <c r="B187" i="15" s="1"/>
  <c r="C153" i="15" a="1"/>
  <c r="C153" i="15" s="1"/>
  <c r="B153" i="15" a="1"/>
  <c r="B153" i="15" s="1"/>
  <c r="C138" i="15" a="1"/>
  <c r="C138" i="15" s="1"/>
  <c r="B138" i="15" a="1"/>
  <c r="B138" i="15" s="1"/>
  <c r="C157" i="15" a="1"/>
  <c r="C157" i="15" s="1"/>
  <c r="B157" i="15" a="1"/>
  <c r="B157" i="15" s="1"/>
  <c r="C148" i="15" a="1"/>
  <c r="C148" i="15" s="1"/>
  <c r="B148" i="15" a="1"/>
  <c r="B148" i="15" s="1"/>
  <c r="C142" i="15" a="1"/>
  <c r="C142" i="15" s="1"/>
  <c r="B142" i="15" a="1"/>
  <c r="B142" i="15" s="1"/>
  <c r="C137" i="15" a="1"/>
  <c r="C137" i="15" s="1"/>
  <c r="B137" i="15" a="1"/>
  <c r="B137" i="15" s="1"/>
  <c r="C144" i="15" a="1"/>
  <c r="C144" i="15" s="1"/>
  <c r="B144" i="15" a="1"/>
  <c r="B144" i="15" s="1"/>
  <c r="C172" i="15" a="1"/>
  <c r="C172" i="15" s="1"/>
  <c r="B172" i="15" a="1"/>
  <c r="B172" i="15" s="1"/>
  <c r="C194" i="15" a="1"/>
  <c r="C194" i="15" s="1"/>
  <c r="B194" i="15" a="1"/>
  <c r="B194" i="15" s="1"/>
  <c r="C169" i="15" a="1"/>
  <c r="C169" i="15" s="1"/>
  <c r="B169" i="15" a="1"/>
  <c r="B169" i="15" s="1"/>
  <c r="C158" i="15" a="1"/>
  <c r="C158" i="15" s="1"/>
  <c r="B158" i="15" a="1"/>
  <c r="B158" i="15" s="1"/>
  <c r="C183" i="15" a="1"/>
  <c r="C183" i="15" s="1"/>
  <c r="B183" i="15" a="1"/>
  <c r="B183" i="15" s="1"/>
  <c r="C179" i="15" a="1"/>
  <c r="C179" i="15" s="1"/>
  <c r="B179" i="15" a="1"/>
  <c r="B179" i="15" s="1"/>
  <c r="C152" i="15" a="1"/>
  <c r="C152" i="15" s="1"/>
  <c r="B152" i="15" a="1"/>
  <c r="B152" i="15" s="1"/>
  <c r="AA185" i="15" a="1"/>
  <c r="AA185" i="15" s="1"/>
  <c r="AA160" i="15" a="1"/>
  <c r="AA160" i="15" s="1"/>
  <c r="AA188" i="15" a="1"/>
  <c r="AA188" i="15" s="1"/>
  <c r="AA169" i="15" a="1"/>
  <c r="AA169" i="15" s="1"/>
  <c r="AA173" i="15" a="1"/>
  <c r="AA173" i="15" s="1"/>
  <c r="AA138" i="15" a="1"/>
  <c r="AA138" i="15" s="1"/>
  <c r="AA148" i="15" a="1"/>
  <c r="AA148" i="15" s="1"/>
  <c r="AA190" i="15" a="1"/>
  <c r="AA190" i="15" s="1"/>
  <c r="AA145" i="15" a="1"/>
  <c r="AA145" i="15" s="1"/>
  <c r="AA162" i="15" a="1"/>
  <c r="AA162" i="15" s="1"/>
  <c r="AA195" i="15" a="1"/>
  <c r="AA195" i="15" s="1"/>
  <c r="AA180" i="15" a="1"/>
  <c r="AA180" i="15" s="1"/>
  <c r="AA159" i="15" a="1"/>
  <c r="AA159" i="15" s="1"/>
  <c r="AA183" i="15" a="1"/>
  <c r="AA183" i="15" s="1"/>
  <c r="AA164" i="15" a="1"/>
  <c r="AA164" i="15" s="1"/>
  <c r="AA175" i="15" a="1"/>
  <c r="AA175" i="15" s="1"/>
  <c r="AA141" i="15" a="1"/>
  <c r="AA141" i="15" s="1"/>
  <c r="B73" i="15" a="1"/>
  <c r="B73" i="15" s="1"/>
  <c r="B126" i="15" a="1"/>
  <c r="B126" i="15" s="1"/>
  <c r="B80" i="15" a="1"/>
  <c r="B80" i="15" s="1"/>
  <c r="B70" i="15" a="1"/>
  <c r="B70" i="15" s="1"/>
  <c r="B87" i="15" a="1"/>
  <c r="B87" i="15" s="1"/>
  <c r="B93" i="15" a="1"/>
  <c r="B93" i="15" s="1"/>
  <c r="B129" i="15" a="1"/>
  <c r="B129" i="15" s="1"/>
  <c r="B200" i="15"/>
  <c r="B201" i="15"/>
  <c r="B81" i="15" a="1"/>
  <c r="B81" i="15" s="1"/>
  <c r="C109" i="15" a="1"/>
  <c r="C109" i="15" s="1"/>
  <c r="B90" i="15" a="1"/>
  <c r="B90" i="15" s="1"/>
  <c r="B78" i="15" a="1"/>
  <c r="B78" i="15" s="1"/>
  <c r="C117" i="15" a="1"/>
  <c r="C117" i="15" s="1"/>
  <c r="B121" i="15" a="1"/>
  <c r="B121" i="15" s="1"/>
  <c r="B107" i="15" a="1"/>
  <c r="B107" i="15" s="1"/>
  <c r="B113" i="15" a="1"/>
  <c r="B113" i="15" s="1"/>
  <c r="AA168" i="15" a="1"/>
  <c r="AA168" i="15" s="1"/>
  <c r="B79" i="15" a="1"/>
  <c r="B79" i="15" s="1"/>
  <c r="B94" i="15" a="1"/>
  <c r="B94" i="15" s="1"/>
  <c r="B88" i="15" a="1"/>
  <c r="B88" i="15" s="1"/>
  <c r="B95" i="15" a="1"/>
  <c r="B95" i="15" s="1"/>
  <c r="B110" i="15" a="1"/>
  <c r="B110" i="15" s="1"/>
  <c r="B99" i="15" a="1"/>
  <c r="B99" i="15" s="1"/>
  <c r="B118" i="15" a="1"/>
  <c r="B118" i="15" s="1"/>
  <c r="B74" i="15" a="1"/>
  <c r="B74" i="15" s="1"/>
  <c r="B66" i="15"/>
  <c r="C143" i="15" a="1"/>
  <c r="C143" i="15" s="1"/>
  <c r="B143" i="15" a="1"/>
  <c r="B143" i="15" s="1"/>
  <c r="C188" i="15" a="1"/>
  <c r="C188" i="15" s="1"/>
  <c r="B188" i="15" a="1"/>
  <c r="B188" i="15" s="1"/>
  <c r="AA157" i="15" a="1"/>
  <c r="AA157" i="15" s="1"/>
  <c r="AA146" i="15" a="1"/>
  <c r="AA146" i="15" s="1"/>
  <c r="AA166" i="15" a="1"/>
  <c r="AA166" i="15" s="1"/>
  <c r="AA196" i="15" a="1"/>
  <c r="AA196" i="15" s="1"/>
  <c r="AA176" i="15" a="1"/>
  <c r="AA176" i="15" s="1"/>
  <c r="AA140" i="15" a="1"/>
  <c r="AA140" i="15" s="1"/>
  <c r="AA172" i="15" a="1"/>
  <c r="AA172" i="15" s="1"/>
  <c r="AA193" i="15" a="1"/>
  <c r="AA193" i="15" s="1"/>
  <c r="AA149" i="15" a="1"/>
  <c r="AA149" i="15" s="1"/>
  <c r="AA165" i="15" a="1"/>
  <c r="AA165" i="15" s="1"/>
  <c r="AA186" i="15" a="1"/>
  <c r="AA186" i="15" s="1"/>
  <c r="AA150" i="15" a="1"/>
  <c r="AA150" i="15" s="1"/>
  <c r="AA179" i="15" a="1"/>
  <c r="AA179" i="15" s="1"/>
  <c r="BN197" i="18"/>
  <c r="AA52" i="18" a="1"/>
  <c r="AA52" i="18" s="1"/>
  <c r="AA33" i="18" a="1"/>
  <c r="AA33" i="18" s="1"/>
  <c r="AA10" i="18" a="1"/>
  <c r="AA10" i="18" s="1"/>
  <c r="AA5" i="18" a="1"/>
  <c r="AA5" i="18" s="1"/>
  <c r="AA28" i="18" a="1"/>
  <c r="AA28" i="18" s="1"/>
  <c r="AA181" i="18" a="1"/>
  <c r="AA181" i="18" s="1"/>
  <c r="AA143" i="18" a="1"/>
  <c r="AA143" i="18" s="1"/>
  <c r="AA157" i="18" a="1"/>
  <c r="AA157" i="18" s="1"/>
  <c r="AA191" i="18" a="1"/>
  <c r="AA191" i="18" s="1"/>
  <c r="AA140" i="18" a="1"/>
  <c r="AA140" i="18" s="1"/>
  <c r="AA142" i="18" a="1"/>
  <c r="AA142" i="18" s="1"/>
  <c r="AA151" i="18" a="1"/>
  <c r="AA151" i="18" s="1"/>
  <c r="AA179" i="18" a="1"/>
  <c r="AA179" i="18" s="1"/>
  <c r="AA139" i="18" a="1"/>
  <c r="AA139" i="18" s="1"/>
  <c r="AB126" i="18" a="1"/>
  <c r="AB126" i="18" s="1"/>
  <c r="CG52" i="18"/>
  <c r="CG22" i="18"/>
  <c r="CE154" i="18" a="1"/>
  <c r="CE154" i="18" s="1"/>
  <c r="CH154" i="18" s="1"/>
  <c r="CE194" i="18" a="1"/>
  <c r="CE194" i="18" s="1"/>
  <c r="C7" i="18" a="1"/>
  <c r="C7" i="18" s="1"/>
  <c r="B7" i="18" a="1"/>
  <c r="B7" i="18" s="1"/>
  <c r="B40" i="18" a="1"/>
  <c r="B40" i="18" s="1"/>
  <c r="C40" i="18" a="1"/>
  <c r="C40" i="18" s="1"/>
  <c r="C36" i="18" a="1"/>
  <c r="C36" i="18" s="1"/>
  <c r="B36" i="18" a="1"/>
  <c r="B36" i="18" s="1"/>
  <c r="C46" i="18" a="1"/>
  <c r="C46" i="18" s="1"/>
  <c r="B46" i="18" a="1"/>
  <c r="B46" i="18" s="1"/>
  <c r="B57" i="18" a="1"/>
  <c r="B57" i="18" s="1"/>
  <c r="C57" i="18" a="1"/>
  <c r="C57" i="18" s="1"/>
  <c r="CG55" i="18"/>
  <c r="CI22" i="18"/>
  <c r="CC82" i="18"/>
  <c r="CD82" i="18" s="1"/>
  <c r="C12" i="18" a="1"/>
  <c r="C12" i="18" s="1"/>
  <c r="B12" i="18" a="1"/>
  <c r="B12" i="18" s="1"/>
  <c r="B18" i="18" a="1"/>
  <c r="B18" i="18" s="1"/>
  <c r="C18" i="18" a="1"/>
  <c r="C18" i="18" s="1"/>
  <c r="B30" i="18" a="1"/>
  <c r="B30" i="18" s="1"/>
  <c r="C30" i="18" a="1"/>
  <c r="C30" i="18" s="1"/>
  <c r="C35" i="18" a="1"/>
  <c r="C35" i="18" s="1"/>
  <c r="B35" i="18" a="1"/>
  <c r="B35" i="18" s="1"/>
  <c r="C13" i="18" a="1"/>
  <c r="C13" i="18" s="1"/>
  <c r="B13" i="18" a="1"/>
  <c r="B13" i="18" s="1"/>
  <c r="C20" i="18" a="1"/>
  <c r="C20" i="18" s="1"/>
  <c r="B20" i="18" a="1"/>
  <c r="B20" i="18" s="1"/>
  <c r="C33" i="18" a="1"/>
  <c r="C33" i="18" s="1"/>
  <c r="B33" i="18" a="1"/>
  <c r="B33" i="18" s="1"/>
  <c r="B8" i="18" a="1"/>
  <c r="B8" i="18" s="1"/>
  <c r="C8" i="18" a="1"/>
  <c r="C8" i="18" s="1"/>
  <c r="C34" i="18" a="1"/>
  <c r="C34" i="18" s="1"/>
  <c r="B34" i="18" a="1"/>
  <c r="B34" i="18" s="1"/>
  <c r="C6" i="18" a="1"/>
  <c r="C6" i="18" s="1"/>
  <c r="B6" i="18" a="1"/>
  <c r="B6" i="18" s="1"/>
  <c r="C59" i="18" a="1"/>
  <c r="C59" i="18" s="1"/>
  <c r="B59" i="18" a="1"/>
  <c r="B59" i="18" s="1"/>
  <c r="C62" i="18" a="1"/>
  <c r="C62" i="18" s="1"/>
  <c r="B62" i="18" a="1"/>
  <c r="B62" i="18" s="1"/>
  <c r="C25" i="18" a="1"/>
  <c r="C25" i="18" s="1"/>
  <c r="B25" i="18" a="1"/>
  <c r="B25" i="18" s="1"/>
  <c r="B41" i="18" a="1"/>
  <c r="B41" i="18" s="1"/>
  <c r="C41" i="18" a="1"/>
  <c r="C41" i="18" s="1"/>
  <c r="C61" i="18" a="1"/>
  <c r="C61" i="18" s="1"/>
  <c r="B61" i="18" a="1"/>
  <c r="B61" i="18" s="1"/>
  <c r="AA36" i="18" a="1"/>
  <c r="AA36" i="18" s="1"/>
  <c r="AA54" i="18" a="1"/>
  <c r="AA54" i="18" s="1"/>
  <c r="AA35" i="18" a="1"/>
  <c r="AA35" i="18" s="1"/>
  <c r="AA26" i="18" a="1"/>
  <c r="AA26" i="18" s="1"/>
  <c r="AA31" i="18" a="1"/>
  <c r="AA31" i="18" s="1"/>
  <c r="AA12" i="18" a="1"/>
  <c r="AA12" i="18" s="1"/>
  <c r="AA46" i="18" a="1"/>
  <c r="AA46" i="18" s="1"/>
  <c r="AA25" i="18" a="1"/>
  <c r="AA25" i="18" s="1"/>
  <c r="AA58" i="18" a="1"/>
  <c r="AA58" i="18" s="1"/>
  <c r="AA13" i="18" a="1"/>
  <c r="AA13" i="18" s="1"/>
  <c r="AA42" i="18" a="1"/>
  <c r="AA42" i="18" s="1"/>
  <c r="AA11" i="18" a="1"/>
  <c r="AA11" i="18" s="1"/>
  <c r="AA29" i="18" a="1"/>
  <c r="AA29" i="18" s="1"/>
  <c r="AA17" i="18" a="1"/>
  <c r="AA17" i="18" s="1"/>
  <c r="AA61" i="18" a="1"/>
  <c r="AA61" i="18" s="1"/>
  <c r="C181" i="18" a="1"/>
  <c r="C181" i="18" s="1"/>
  <c r="B181" i="18" a="1"/>
  <c r="B181" i="18" s="1"/>
  <c r="B163" i="18" a="1"/>
  <c r="B163" i="18" s="1"/>
  <c r="C163" i="18" a="1"/>
  <c r="C163" i="18" s="1"/>
  <c r="C177" i="18" a="1"/>
  <c r="C177" i="18" s="1"/>
  <c r="B177" i="18" a="1"/>
  <c r="B177" i="18" s="1"/>
  <c r="B138" i="18" a="1"/>
  <c r="B138" i="18" s="1"/>
  <c r="C138" i="18" a="1"/>
  <c r="C138" i="18" s="1"/>
  <c r="C148" i="18" a="1"/>
  <c r="C148" i="18" s="1"/>
  <c r="B148" i="18" a="1"/>
  <c r="B148" i="18" s="1"/>
  <c r="B176" i="18" a="1"/>
  <c r="B176" i="18" s="1"/>
  <c r="C176" i="18" a="1"/>
  <c r="C176" i="18" s="1"/>
  <c r="B141" i="18" a="1"/>
  <c r="B141" i="18" s="1"/>
  <c r="C141" i="18" a="1"/>
  <c r="C141" i="18" s="1"/>
  <c r="C151" i="18" a="1"/>
  <c r="C151" i="18" s="1"/>
  <c r="B151" i="18" a="1"/>
  <c r="B151" i="18" s="1"/>
  <c r="C187" i="18" a="1"/>
  <c r="C187" i="18" s="1"/>
  <c r="B187" i="18" a="1"/>
  <c r="B187" i="18" s="1"/>
  <c r="C164" i="18" a="1"/>
  <c r="C164" i="18" s="1"/>
  <c r="B164" i="18" a="1"/>
  <c r="B164" i="18" s="1"/>
  <c r="C155" i="18" a="1"/>
  <c r="C155" i="18" s="1"/>
  <c r="B155" i="18" a="1"/>
  <c r="B155" i="18" s="1"/>
  <c r="B179" i="18" a="1"/>
  <c r="B179" i="18" s="1"/>
  <c r="C179" i="18" a="1"/>
  <c r="C179" i="18" s="1"/>
  <c r="C180" i="18" a="1"/>
  <c r="C180" i="18" s="1"/>
  <c r="B180" i="18" a="1"/>
  <c r="B180" i="18" s="1"/>
  <c r="C190" i="18" a="1"/>
  <c r="C190" i="18" s="1"/>
  <c r="B190" i="18" a="1"/>
  <c r="B190" i="18" s="1"/>
  <c r="C192" i="18" a="1"/>
  <c r="C192" i="18" s="1"/>
  <c r="B192" i="18" a="1"/>
  <c r="B192" i="18" s="1"/>
  <c r="C158" i="18" a="1"/>
  <c r="C158" i="18" s="1"/>
  <c r="B158" i="18" a="1"/>
  <c r="B158" i="18" s="1"/>
  <c r="C100" i="18" a="1"/>
  <c r="C100" i="18" s="1"/>
  <c r="B100" i="18" a="1"/>
  <c r="B100" i="18" s="1"/>
  <c r="B91" i="18" a="1"/>
  <c r="B91" i="18" s="1"/>
  <c r="C91" i="18" a="1"/>
  <c r="C91" i="18" s="1"/>
  <c r="B101" i="18" a="1"/>
  <c r="B101" i="18" s="1"/>
  <c r="C101" i="18" a="1"/>
  <c r="C101" i="18" s="1"/>
  <c r="B74" i="18" a="1"/>
  <c r="B74" i="18" s="1"/>
  <c r="C74" i="18" a="1"/>
  <c r="C74" i="18" s="1"/>
  <c r="C115" i="18" a="1"/>
  <c r="C115" i="18" s="1"/>
  <c r="B115" i="18" a="1"/>
  <c r="B115" i="18" s="1"/>
  <c r="C112" i="18" a="1"/>
  <c r="C112" i="18" s="1"/>
  <c r="B112" i="18" a="1"/>
  <c r="B112" i="18" s="1"/>
  <c r="B94" i="18" a="1"/>
  <c r="B94" i="18" s="1"/>
  <c r="C94" i="18" a="1"/>
  <c r="C94" i="18" s="1"/>
  <c r="C103" i="18" a="1"/>
  <c r="C103" i="18" s="1"/>
  <c r="B103" i="18" a="1"/>
  <c r="B103" i="18" s="1"/>
  <c r="B84" i="18" a="1"/>
  <c r="B84" i="18" s="1"/>
  <c r="C84" i="18" a="1"/>
  <c r="C84" i="18" s="1"/>
  <c r="C99" i="18" a="1"/>
  <c r="C99" i="18" s="1"/>
  <c r="B99" i="18" a="1"/>
  <c r="B99" i="18" s="1"/>
  <c r="C120" i="18" a="1"/>
  <c r="C120" i="18" s="1"/>
  <c r="B120" i="18" a="1"/>
  <c r="B120" i="18" s="1"/>
  <c r="C77" i="18" a="1"/>
  <c r="C77" i="18" s="1"/>
  <c r="B77" i="18" a="1"/>
  <c r="B77" i="18" s="1"/>
  <c r="B98" i="18" a="1"/>
  <c r="B98" i="18" s="1"/>
  <c r="C98" i="18" a="1"/>
  <c r="C98" i="18" s="1"/>
  <c r="C70" i="18" a="1"/>
  <c r="C70" i="18" s="1"/>
  <c r="B70" i="18" a="1"/>
  <c r="B70" i="18" s="1"/>
  <c r="C109" i="18" a="1"/>
  <c r="C109" i="18" s="1"/>
  <c r="B109" i="18" a="1"/>
  <c r="B109" i="18" s="1"/>
  <c r="AA162" i="18" a="1"/>
  <c r="AA162" i="18" s="1"/>
  <c r="AB156" i="18" a="1"/>
  <c r="AB156" i="18" s="1"/>
  <c r="AA155" i="18" a="1"/>
  <c r="AA155" i="18" s="1"/>
  <c r="AA196" i="18" a="1"/>
  <c r="AA196" i="18" s="1"/>
  <c r="AB174" i="18" a="1"/>
  <c r="AB174" i="18" s="1"/>
  <c r="AA174" i="18" a="1"/>
  <c r="AA174" i="18" s="1"/>
  <c r="AA138" i="18" a="1"/>
  <c r="AA138" i="18" s="1"/>
  <c r="AA188" i="18" a="1"/>
  <c r="AA188" i="18" s="1"/>
  <c r="AA137" i="18" a="1"/>
  <c r="AA137" i="18" s="1"/>
  <c r="AA187" i="18" a="1"/>
  <c r="AA187" i="18" s="1"/>
  <c r="AA163" i="18" a="1"/>
  <c r="AA163" i="18" s="1"/>
  <c r="AA184" i="18" a="1"/>
  <c r="AA184" i="18" s="1"/>
  <c r="AB164" i="18" a="1"/>
  <c r="AB164" i="18" s="1"/>
  <c r="AA195" i="18" a="1"/>
  <c r="AA195" i="18" s="1"/>
  <c r="AA173" i="18" a="1"/>
  <c r="AA173" i="18" s="1"/>
  <c r="AA166" i="18" a="1"/>
  <c r="AA166" i="18" s="1"/>
  <c r="AA171" i="18" a="1"/>
  <c r="AA171" i="18" s="1"/>
  <c r="AA164" i="18" a="1"/>
  <c r="AA164" i="18" s="1"/>
  <c r="AA170" i="18" a="1"/>
  <c r="AA170" i="18" s="1"/>
  <c r="AA156" i="18" a="1"/>
  <c r="AA156" i="18" s="1"/>
  <c r="AA85" i="18" a="1"/>
  <c r="AA85" i="18" s="1"/>
  <c r="AA107" i="18" a="1"/>
  <c r="AA107" i="18" s="1"/>
  <c r="AA72" i="18" a="1"/>
  <c r="AA72" i="18" s="1"/>
  <c r="AA94" i="18" a="1"/>
  <c r="AA94" i="18" s="1"/>
  <c r="AA79" i="18" a="1"/>
  <c r="AA79" i="18" s="1"/>
  <c r="AA125" i="18" a="1"/>
  <c r="AA125" i="18" s="1"/>
  <c r="AA114" i="18" a="1"/>
  <c r="AA114" i="18" s="1"/>
  <c r="AA99" i="18" a="1"/>
  <c r="AA99" i="18" s="1"/>
  <c r="AA88" i="18" a="1"/>
  <c r="AA88" i="18" s="1"/>
  <c r="AA78" i="18" a="1"/>
  <c r="AA78" i="18" s="1"/>
  <c r="AA95" i="18" a="1"/>
  <c r="AA95" i="18" s="1"/>
  <c r="AA108" i="18" a="1"/>
  <c r="AA108" i="18" s="1"/>
  <c r="AA124" i="18" a="1"/>
  <c r="AA124" i="18" s="1"/>
  <c r="AA91" i="18" a="1"/>
  <c r="AA91" i="18" s="1"/>
  <c r="AA113" i="18" a="1"/>
  <c r="AA113" i="18" s="1"/>
  <c r="BO197" i="18"/>
  <c r="BL197" i="18"/>
  <c r="BQ197" i="18"/>
  <c r="BR130" i="18"/>
  <c r="BN130" i="18"/>
  <c r="B66" i="18"/>
  <c r="BN64" i="18"/>
  <c r="BR197" i="18"/>
  <c r="BK130" i="18"/>
  <c r="C9" i="18" a="1"/>
  <c r="C9" i="18" s="1"/>
  <c r="B9" i="18" a="1"/>
  <c r="B9" i="18" s="1"/>
  <c r="C5" i="18" a="1"/>
  <c r="C5" i="18" s="1"/>
  <c r="B5" i="18" a="1"/>
  <c r="B5" i="18" s="1"/>
  <c r="C48" i="18" a="1"/>
  <c r="C48" i="18" s="1"/>
  <c r="B48" i="18" a="1"/>
  <c r="B48" i="18" s="1"/>
  <c r="C63" i="18" a="1"/>
  <c r="C63" i="18" s="1"/>
  <c r="B63" i="18" a="1"/>
  <c r="B63" i="18" s="1"/>
  <c r="C11" i="18" a="1"/>
  <c r="C11" i="18" s="1"/>
  <c r="B11" i="18" a="1"/>
  <c r="B11" i="18" s="1"/>
  <c r="CH193" i="18"/>
  <c r="C16" i="18" a="1"/>
  <c r="C16" i="18" s="1"/>
  <c r="B16" i="18" a="1"/>
  <c r="B16" i="18" s="1"/>
  <c r="B14" i="18" a="1"/>
  <c r="B14" i="18" s="1"/>
  <c r="C14" i="18" a="1"/>
  <c r="C14" i="18" s="1"/>
  <c r="C43" i="18" a="1"/>
  <c r="C43" i="18" s="1"/>
  <c r="B43" i="18" a="1"/>
  <c r="B43" i="18" s="1"/>
  <c r="C55" i="18" a="1"/>
  <c r="C55" i="18" s="1"/>
  <c r="B55" i="18" a="1"/>
  <c r="B55" i="18" s="1"/>
  <c r="C52" i="18" a="1"/>
  <c r="C52" i="18" s="1"/>
  <c r="B52" i="18" a="1"/>
  <c r="B52" i="18" s="1"/>
  <c r="C21" i="18" a="1"/>
  <c r="C21" i="18" s="1"/>
  <c r="B21" i="18" a="1"/>
  <c r="B21" i="18" s="1"/>
  <c r="B26" i="18" a="1"/>
  <c r="B26" i="18" s="1"/>
  <c r="C26" i="18" a="1"/>
  <c r="C26" i="18" s="1"/>
  <c r="C23" i="18" a="1"/>
  <c r="C23" i="18" s="1"/>
  <c r="B23" i="18" a="1"/>
  <c r="B23" i="18" s="1"/>
  <c r="B50" i="18" a="1"/>
  <c r="B50" i="18" s="1"/>
  <c r="C50" i="18" a="1"/>
  <c r="C50" i="18" s="1"/>
  <c r="C24" i="18" a="1"/>
  <c r="C24" i="18" s="1"/>
  <c r="B24" i="18" a="1"/>
  <c r="B24" i="18" s="1"/>
  <c r="C15" i="18" a="1"/>
  <c r="C15" i="18" s="1"/>
  <c r="B15" i="18" a="1"/>
  <c r="B15" i="18" s="1"/>
  <c r="C51" i="18" a="1"/>
  <c r="C51" i="18" s="1"/>
  <c r="B51" i="18" a="1"/>
  <c r="B51" i="18" s="1"/>
  <c r="C19" i="18" a="1"/>
  <c r="C19" i="18" s="1"/>
  <c r="B19" i="18" a="1"/>
  <c r="B19" i="18" s="1"/>
  <c r="C17" i="18" a="1"/>
  <c r="C17" i="18" s="1"/>
  <c r="B17" i="18" a="1"/>
  <c r="B17" i="18" s="1"/>
  <c r="C45" i="18" a="1"/>
  <c r="C45" i="18" s="1"/>
  <c r="B45" i="18" a="1"/>
  <c r="B45" i="18" s="1"/>
  <c r="AA63" i="18" a="1"/>
  <c r="AA63" i="18" s="1"/>
  <c r="AA15" i="18" a="1"/>
  <c r="AA15" i="18" s="1"/>
  <c r="AA38" i="18" a="1"/>
  <c r="AA38" i="18" s="1"/>
  <c r="AA34" i="18" a="1"/>
  <c r="AA34" i="18" s="1"/>
  <c r="AA7" i="18" a="1"/>
  <c r="AA7" i="18" s="1"/>
  <c r="AA37" i="18" a="1"/>
  <c r="AA37" i="18" s="1"/>
  <c r="AA51" i="18" a="1"/>
  <c r="AA51" i="18" s="1"/>
  <c r="AA60" i="18" a="1"/>
  <c r="AA60" i="18" s="1"/>
  <c r="AA40" i="18" a="1"/>
  <c r="AA40" i="18" s="1"/>
  <c r="AA62" i="18" a="1"/>
  <c r="AA62" i="18" s="1"/>
  <c r="AA21" i="18" a="1"/>
  <c r="AA21" i="18" s="1"/>
  <c r="AA24" i="18" a="1"/>
  <c r="AA24" i="18" s="1"/>
  <c r="AA4" i="18" a="1"/>
  <c r="AA4" i="18" s="1"/>
  <c r="AA43" i="18" a="1"/>
  <c r="AA43" i="18" s="1"/>
  <c r="AA32" i="18" a="1"/>
  <c r="AA32" i="18" s="1"/>
  <c r="C159" i="18" a="1"/>
  <c r="C159" i="18" s="1"/>
  <c r="B159" i="18" a="1"/>
  <c r="B159" i="18" s="1"/>
  <c r="C153" i="18" a="1"/>
  <c r="C153" i="18" s="1"/>
  <c r="B153" i="18" a="1"/>
  <c r="B153" i="18" s="1"/>
  <c r="C161" i="18" a="1"/>
  <c r="C161" i="18" s="1"/>
  <c r="B161" i="18" a="1"/>
  <c r="B161" i="18" s="1"/>
  <c r="C140" i="18" a="1"/>
  <c r="C140" i="18" s="1"/>
  <c r="B140" i="18" a="1"/>
  <c r="B140" i="18" s="1"/>
  <c r="C150" i="18" a="1"/>
  <c r="C150" i="18" s="1"/>
  <c r="B150" i="18" a="1"/>
  <c r="B150" i="18" s="1"/>
  <c r="C178" i="18" a="1"/>
  <c r="C178" i="18" s="1"/>
  <c r="B178" i="18" a="1"/>
  <c r="B178" i="18" s="1"/>
  <c r="C145" i="18" a="1"/>
  <c r="C145" i="18" s="1"/>
  <c r="B145" i="18" a="1"/>
  <c r="B145" i="18" s="1"/>
  <c r="B157" i="18" a="1"/>
  <c r="B157" i="18" s="1"/>
  <c r="C157" i="18" a="1"/>
  <c r="C157" i="18" s="1"/>
  <c r="B191" i="18" a="1"/>
  <c r="B191" i="18" s="1"/>
  <c r="C191" i="18" a="1"/>
  <c r="C191" i="18" s="1"/>
  <c r="C146" i="18" a="1"/>
  <c r="C146" i="18" s="1"/>
  <c r="B146" i="18" a="1"/>
  <c r="B146" i="18" s="1"/>
  <c r="C156" i="18" a="1"/>
  <c r="C156" i="18" s="1"/>
  <c r="B156" i="18" a="1"/>
  <c r="B156" i="18" s="1"/>
  <c r="C175" i="18" a="1"/>
  <c r="C175" i="18" s="1"/>
  <c r="B175" i="18" a="1"/>
  <c r="B175" i="18" s="1"/>
  <c r="C184" i="18" a="1"/>
  <c r="C184" i="18" s="1"/>
  <c r="B184" i="18" a="1"/>
  <c r="B184" i="18" s="1"/>
  <c r="B186" i="18" a="1"/>
  <c r="B186" i="18" s="1"/>
  <c r="C186" i="18" a="1"/>
  <c r="C186" i="18" s="1"/>
  <c r="C168" i="18" a="1"/>
  <c r="C168" i="18" s="1"/>
  <c r="B168" i="18" a="1"/>
  <c r="B168" i="18" s="1"/>
  <c r="B119" i="18" a="1"/>
  <c r="B119" i="18" s="1"/>
  <c r="C119" i="18" a="1"/>
  <c r="C119" i="18" s="1"/>
  <c r="B113" i="18" a="1"/>
  <c r="B113" i="18" s="1"/>
  <c r="C113" i="18" a="1"/>
  <c r="C113" i="18" s="1"/>
  <c r="C126" i="18" a="1"/>
  <c r="C126" i="18" s="1"/>
  <c r="B126" i="18" a="1"/>
  <c r="B126" i="18" s="1"/>
  <c r="C85" i="18" a="1"/>
  <c r="C85" i="18" s="1"/>
  <c r="B85" i="18" a="1"/>
  <c r="B85" i="18" s="1"/>
  <c r="C89" i="18" a="1"/>
  <c r="C89" i="18" s="1"/>
  <c r="B89" i="18" a="1"/>
  <c r="B89" i="18" s="1"/>
  <c r="B125" i="18" a="1"/>
  <c r="B125" i="18" s="1"/>
  <c r="C125" i="18" a="1"/>
  <c r="C125" i="18" s="1"/>
  <c r="C86" i="18" a="1"/>
  <c r="C86" i="18" s="1"/>
  <c r="B86" i="18" a="1"/>
  <c r="B86" i="18" s="1"/>
  <c r="B122" i="18" a="1"/>
  <c r="B122" i="18" s="1"/>
  <c r="C122" i="18" a="1"/>
  <c r="C122" i="18" s="1"/>
  <c r="C87" i="18" a="1"/>
  <c r="C87" i="18" s="1"/>
  <c r="B87" i="18" a="1"/>
  <c r="B87" i="18" s="1"/>
  <c r="C105" i="18" a="1"/>
  <c r="C105" i="18" s="1"/>
  <c r="B105" i="18" a="1"/>
  <c r="B105" i="18" s="1"/>
  <c r="C123" i="18" a="1"/>
  <c r="C123" i="18" s="1"/>
  <c r="B123" i="18" a="1"/>
  <c r="B123" i="18" s="1"/>
  <c r="B80" i="18" a="1"/>
  <c r="B80" i="18" s="1"/>
  <c r="C80" i="18" a="1"/>
  <c r="C80" i="18" s="1"/>
  <c r="B104" i="18" a="1"/>
  <c r="B104" i="18" s="1"/>
  <c r="C104" i="18" a="1"/>
  <c r="C104" i="18" s="1"/>
  <c r="C73" i="18" a="1"/>
  <c r="C73" i="18" s="1"/>
  <c r="B73" i="18" a="1"/>
  <c r="B73" i="18" s="1"/>
  <c r="C124" i="18" a="1"/>
  <c r="C124" i="18" s="1"/>
  <c r="B124" i="18" a="1"/>
  <c r="B124" i="18" s="1"/>
  <c r="AA189" i="18" a="1"/>
  <c r="AA189" i="18" s="1"/>
  <c r="AB172" i="18" a="1"/>
  <c r="AB172" i="18" s="1"/>
  <c r="AA141" i="18" a="1"/>
  <c r="AA141" i="18" s="1"/>
  <c r="AA150" i="18" a="1"/>
  <c r="AA150" i="18" s="1"/>
  <c r="AA149" i="18" a="1"/>
  <c r="AA149" i="18" s="1"/>
  <c r="AA182" i="18" a="1"/>
  <c r="AA182" i="18" s="1"/>
  <c r="AA183" i="18" a="1"/>
  <c r="AA183" i="18" s="1"/>
  <c r="AA186" i="18" a="1"/>
  <c r="AA186" i="18" s="1"/>
  <c r="AA152" i="18" a="1"/>
  <c r="AA152" i="18" s="1"/>
  <c r="AA176" i="18" a="1"/>
  <c r="AA176" i="18" s="1"/>
  <c r="AA175" i="18" a="1"/>
  <c r="AA175" i="18" s="1"/>
  <c r="AA168" i="18" a="1"/>
  <c r="AA168" i="18" s="1"/>
  <c r="AB72" i="18" a="1"/>
  <c r="AB72" i="18" s="1"/>
  <c r="AA122" i="18" a="1"/>
  <c r="AA122" i="18" s="1"/>
  <c r="AA83" i="18" a="1"/>
  <c r="AA83" i="18" s="1"/>
  <c r="AA105" i="18" a="1"/>
  <c r="AA105" i="18" s="1"/>
  <c r="AA70" i="18" a="1"/>
  <c r="AA70" i="18" s="1"/>
  <c r="AA87" i="18" a="1"/>
  <c r="AA87" i="18" s="1"/>
  <c r="AA101" i="18" a="1"/>
  <c r="AA101" i="18" s="1"/>
  <c r="AA90" i="18" a="1"/>
  <c r="AA90" i="18" s="1"/>
  <c r="AA75" i="18" a="1"/>
  <c r="AA75" i="18" s="1"/>
  <c r="AA121" i="18" a="1"/>
  <c r="AA121" i="18" s="1"/>
  <c r="AA110" i="18" a="1"/>
  <c r="AA110" i="18" s="1"/>
  <c r="AA71" i="18" a="1"/>
  <c r="AA71" i="18" s="1"/>
  <c r="AA84" i="18" a="1"/>
  <c r="AA84" i="18" s="1"/>
  <c r="AA106" i="18" a="1"/>
  <c r="AA106" i="18" s="1"/>
  <c r="AA128" i="18" a="1"/>
  <c r="AA128" i="18" s="1"/>
  <c r="AA89" i="18" a="1"/>
  <c r="AA89" i="18" s="1"/>
  <c r="C194" i="18" a="1"/>
  <c r="C194" i="18" s="1"/>
  <c r="B194" i="18" a="1"/>
  <c r="B194" i="18" s="1"/>
  <c r="B199" i="18"/>
  <c r="BQ130" i="18"/>
  <c r="BM130" i="18"/>
  <c r="BR64" i="18"/>
  <c r="BS64" i="18"/>
  <c r="B47" i="18" a="1"/>
  <c r="B47" i="18" s="1"/>
  <c r="C47" i="18" a="1"/>
  <c r="C47" i="18" s="1"/>
  <c r="B44" i="18" a="1"/>
  <c r="B44" i="18" s="1"/>
  <c r="C44" i="18" a="1"/>
  <c r="C44" i="18" s="1"/>
  <c r="B54" i="18" a="1"/>
  <c r="B54" i="18" s="1"/>
  <c r="C54" i="18" a="1"/>
  <c r="C54" i="18" s="1"/>
  <c r="B38" i="18" a="1"/>
  <c r="B38" i="18" s="1"/>
  <c r="C38" i="18" a="1"/>
  <c r="C38" i="18" s="1"/>
  <c r="C31" i="18" a="1"/>
  <c r="C31" i="18" s="1"/>
  <c r="B31" i="18" a="1"/>
  <c r="B31" i="18" s="1"/>
  <c r="B10" i="18" a="1"/>
  <c r="B10" i="18" s="1"/>
  <c r="C10" i="18" a="1"/>
  <c r="C10" i="18" s="1"/>
  <c r="C28" i="18" a="1"/>
  <c r="C28" i="18" s="1"/>
  <c r="B28" i="18" a="1"/>
  <c r="B28" i="18" s="1"/>
  <c r="B4" i="18" a="1"/>
  <c r="B4" i="18" s="1"/>
  <c r="C4" i="18" a="1"/>
  <c r="C4" i="18" s="1"/>
  <c r="B37" i="18" a="1"/>
  <c r="B37" i="18" s="1"/>
  <c r="C37" i="18" a="1"/>
  <c r="C37" i="18" s="1"/>
  <c r="B60" i="18" a="1"/>
  <c r="B60" i="18" s="1"/>
  <c r="C60" i="18" a="1"/>
  <c r="C60" i="18" s="1"/>
  <c r="B22" i="18" a="1"/>
  <c r="B22" i="18" s="1"/>
  <c r="C22" i="18" a="1"/>
  <c r="C22" i="18" s="1"/>
  <c r="C58" i="18" a="1"/>
  <c r="C58" i="18" s="1"/>
  <c r="B58" i="18" a="1"/>
  <c r="B58" i="18" s="1"/>
  <c r="B56" i="18" a="1"/>
  <c r="B56" i="18" s="1"/>
  <c r="C56" i="18" a="1"/>
  <c r="C56" i="18" s="1"/>
  <c r="C29" i="18" a="1"/>
  <c r="C29" i="18" s="1"/>
  <c r="B29" i="18" a="1"/>
  <c r="B29" i="18" s="1"/>
  <c r="B53" i="18" a="1"/>
  <c r="B53" i="18" s="1"/>
  <c r="C53" i="18" a="1"/>
  <c r="C53" i="18" s="1"/>
  <c r="AA18" i="18" a="1"/>
  <c r="AA18" i="18" s="1"/>
  <c r="AA9" i="18" a="1"/>
  <c r="AA9" i="18" s="1"/>
  <c r="AA39" i="18" a="1"/>
  <c r="AA39" i="18" s="1"/>
  <c r="AA59" i="18" a="1"/>
  <c r="AA59" i="18" s="1"/>
  <c r="AA22" i="18" a="1"/>
  <c r="AA22" i="18" s="1"/>
  <c r="AA56" i="18" a="1"/>
  <c r="AA56" i="18" s="1"/>
  <c r="AA30" i="18" a="1"/>
  <c r="AA30" i="18" s="1"/>
  <c r="AA27" i="18" a="1"/>
  <c r="AA27" i="18" s="1"/>
  <c r="AA41" i="18" a="1"/>
  <c r="AA41" i="18" s="1"/>
  <c r="AA53" i="18" a="1"/>
  <c r="AA53" i="18" s="1"/>
  <c r="AA57" i="18" a="1"/>
  <c r="AA57" i="18" s="1"/>
  <c r="AA16" i="18" a="1"/>
  <c r="AA16" i="18" s="1"/>
  <c r="AA49" i="18" a="1"/>
  <c r="AA49" i="18" s="1"/>
  <c r="AA20" i="18" a="1"/>
  <c r="AA20" i="18" s="1"/>
  <c r="C189" i="18" a="1"/>
  <c r="C189" i="18" s="1"/>
  <c r="B189" i="18" a="1"/>
  <c r="B189" i="18" s="1"/>
  <c r="C167" i="18" a="1"/>
  <c r="C167" i="18" s="1"/>
  <c r="B167" i="18" a="1"/>
  <c r="B167" i="18" s="1"/>
  <c r="C142" i="18" a="1"/>
  <c r="C142" i="18" s="1"/>
  <c r="B142" i="18" a="1"/>
  <c r="B142" i="18" s="1"/>
  <c r="C172" i="18" a="1"/>
  <c r="C172" i="18" s="1"/>
  <c r="B172" i="18" a="1"/>
  <c r="B172" i="18" s="1"/>
  <c r="C188" i="18" a="1"/>
  <c r="C188" i="18" s="1"/>
  <c r="B188" i="18" a="1"/>
  <c r="B188" i="18" s="1"/>
  <c r="B147" i="18" a="1"/>
  <c r="B147" i="18" s="1"/>
  <c r="C147" i="18" a="1"/>
  <c r="C147" i="18" s="1"/>
  <c r="C171" i="18" a="1"/>
  <c r="C171" i="18" s="1"/>
  <c r="B171" i="18" a="1"/>
  <c r="B171" i="18" s="1"/>
  <c r="B195" i="18" a="1"/>
  <c r="B195" i="18" s="1"/>
  <c r="C195" i="18" a="1"/>
  <c r="C195" i="18" s="1"/>
  <c r="B154" i="18" a="1"/>
  <c r="B154" i="18" s="1"/>
  <c r="C154" i="18" a="1"/>
  <c r="C154" i="18" s="1"/>
  <c r="B170" i="18" a="1"/>
  <c r="B170" i="18" s="1"/>
  <c r="C170" i="18" a="1"/>
  <c r="C170" i="18" s="1"/>
  <c r="C165" i="18" a="1"/>
  <c r="C165" i="18" s="1"/>
  <c r="B165" i="18" a="1"/>
  <c r="B165" i="18" s="1"/>
  <c r="C143" i="18" a="1"/>
  <c r="C143" i="18" s="1"/>
  <c r="B143" i="18" a="1"/>
  <c r="B143" i="18" s="1"/>
  <c r="C152" i="18" a="1"/>
  <c r="C152" i="18" s="1"/>
  <c r="B152" i="18" a="1"/>
  <c r="B152" i="18" s="1"/>
  <c r="C162" i="18" a="1"/>
  <c r="C162" i="18" s="1"/>
  <c r="B162" i="18" a="1"/>
  <c r="B162" i="18" s="1"/>
  <c r="C182" i="18" a="1"/>
  <c r="C182" i="18" s="1"/>
  <c r="B182" i="18" a="1"/>
  <c r="B182" i="18" s="1"/>
  <c r="C166" i="18" a="1"/>
  <c r="C166" i="18" s="1"/>
  <c r="B166" i="18" a="1"/>
  <c r="B166" i="18" s="1"/>
  <c r="B127" i="18" a="1"/>
  <c r="B127" i="18" s="1"/>
  <c r="C127" i="18" a="1"/>
  <c r="C127" i="18" s="1"/>
  <c r="C92" i="18" a="1"/>
  <c r="C92" i="18" s="1"/>
  <c r="B92" i="18" a="1"/>
  <c r="B92" i="18" s="1"/>
  <c r="B110" i="18" a="1"/>
  <c r="B110" i="18" s="1"/>
  <c r="C110" i="18" a="1"/>
  <c r="C110" i="18" s="1"/>
  <c r="B72" i="18" a="1"/>
  <c r="B72" i="18" s="1"/>
  <c r="C72" i="18" a="1"/>
  <c r="C72" i="18" s="1"/>
  <c r="C79" i="18" a="1"/>
  <c r="C79" i="18" s="1"/>
  <c r="B79" i="18" a="1"/>
  <c r="B79" i="18" s="1"/>
  <c r="C102" i="18" a="1"/>
  <c r="C102" i="18" s="1"/>
  <c r="B102" i="18" a="1"/>
  <c r="B102" i="18" s="1"/>
  <c r="C114" i="18" a="1"/>
  <c r="C114" i="18" s="1"/>
  <c r="B114" i="18" a="1"/>
  <c r="B114" i="18" s="1"/>
  <c r="B88" i="18" a="1"/>
  <c r="B88" i="18" s="1"/>
  <c r="C88" i="18" a="1"/>
  <c r="C88" i="18" s="1"/>
  <c r="B75" i="18" a="1"/>
  <c r="B75" i="18" s="1"/>
  <c r="C75" i="18" a="1"/>
  <c r="C75" i="18" s="1"/>
  <c r="C90" i="18" a="1"/>
  <c r="C90" i="18" s="1"/>
  <c r="B90" i="18" a="1"/>
  <c r="B90" i="18" s="1"/>
  <c r="C111" i="18" a="1"/>
  <c r="C111" i="18" s="1"/>
  <c r="B111" i="18" a="1"/>
  <c r="B111" i="18" s="1"/>
  <c r="C129" i="18" a="1"/>
  <c r="C129" i="18" s="1"/>
  <c r="B129" i="18" a="1"/>
  <c r="B129" i="18" s="1"/>
  <c r="C83" i="18" a="1"/>
  <c r="C83" i="18" s="1"/>
  <c r="B83" i="18" a="1"/>
  <c r="B83" i="18" s="1"/>
  <c r="B107" i="18" a="1"/>
  <c r="B107" i="18" s="1"/>
  <c r="C107" i="18" a="1"/>
  <c r="C107" i="18" s="1"/>
  <c r="B82" i="18" a="1"/>
  <c r="B82" i="18" s="1"/>
  <c r="C82" i="18" a="1"/>
  <c r="C82" i="18" s="1"/>
  <c r="AA159" i="18" a="1"/>
  <c r="AA159" i="18" s="1"/>
  <c r="AB184" i="18" a="1"/>
  <c r="AB184" i="18" s="1"/>
  <c r="AA154" i="18" a="1"/>
  <c r="AA154" i="18" s="1"/>
  <c r="AA158" i="18" a="1"/>
  <c r="AA158" i="18" s="1"/>
  <c r="AA192" i="18" a="1"/>
  <c r="AA192" i="18" s="1"/>
  <c r="AA180" i="18" a="1"/>
  <c r="AA180" i="18" s="1"/>
  <c r="AB139" i="18" a="1"/>
  <c r="AB139" i="18" s="1"/>
  <c r="AA190" i="18" a="1"/>
  <c r="AA190" i="18" s="1"/>
  <c r="AA100" i="18" a="1"/>
  <c r="AA100" i="18" s="1"/>
  <c r="AA98" i="18" a="1"/>
  <c r="AA98" i="18" s="1"/>
  <c r="AA120" i="18" a="1"/>
  <c r="AA120" i="18" s="1"/>
  <c r="AA81" i="18" a="1"/>
  <c r="AA81" i="18" s="1"/>
  <c r="AA127" i="18" a="1"/>
  <c r="AA127" i="18" s="1"/>
  <c r="AA116" i="18" a="1"/>
  <c r="AA116" i="18" s="1"/>
  <c r="AA77" i="18" a="1"/>
  <c r="AA77" i="18" s="1"/>
  <c r="AA129" i="18" a="1"/>
  <c r="AA129" i="18" s="1"/>
  <c r="AA97" i="18" a="1"/>
  <c r="AA97" i="18" s="1"/>
  <c r="AA86" i="18" a="1"/>
  <c r="AA86" i="18" s="1"/>
  <c r="AA126" i="18" a="1"/>
  <c r="AA126" i="18" s="1"/>
  <c r="AA117" i="18" a="1"/>
  <c r="AA117" i="18" s="1"/>
  <c r="AA82" i="18" a="1"/>
  <c r="AA82" i="18" s="1"/>
  <c r="AA104" i="18" a="1"/>
  <c r="AA104" i="18" s="1"/>
  <c r="BK197" i="18"/>
  <c r="AA160" i="18" a="1"/>
  <c r="AA160" i="18" s="1"/>
  <c r="BU64" i="18"/>
  <c r="BO64" i="18"/>
  <c r="BM64" i="18"/>
  <c r="BM197" i="18"/>
  <c r="BU197" i="18"/>
  <c r="B133" i="18"/>
  <c r="C42" i="18" a="1"/>
  <c r="C42" i="18" s="1"/>
  <c r="B42" i="18" a="1"/>
  <c r="B42" i="18" s="1"/>
  <c r="C27" i="18" a="1"/>
  <c r="C27" i="18" s="1"/>
  <c r="B27" i="18" a="1"/>
  <c r="B27" i="18" s="1"/>
  <c r="C39" i="18" a="1"/>
  <c r="C39" i="18" s="1"/>
  <c r="B39" i="18" a="1"/>
  <c r="B39" i="18" s="1"/>
  <c r="C32" i="18" a="1"/>
  <c r="C32" i="18" s="1"/>
  <c r="B32" i="18" a="1"/>
  <c r="B32" i="18" s="1"/>
  <c r="C49" i="18" a="1"/>
  <c r="C49" i="18" s="1"/>
  <c r="B49" i="18" a="1"/>
  <c r="B49" i="18" s="1"/>
  <c r="AA47" i="18" a="1"/>
  <c r="AA47" i="18" s="1"/>
  <c r="AA44" i="18" a="1"/>
  <c r="AA44" i="18" s="1"/>
  <c r="AA8" i="18" a="1"/>
  <c r="AA8" i="18" s="1"/>
  <c r="AA45" i="18" a="1"/>
  <c r="AA45" i="18" s="1"/>
  <c r="AA14" i="18" a="1"/>
  <c r="AA14" i="18" s="1"/>
  <c r="AA19" i="18" a="1"/>
  <c r="AA19" i="18" s="1"/>
  <c r="AA55" i="18" a="1"/>
  <c r="AA55" i="18" s="1"/>
  <c r="C169" i="18" a="1"/>
  <c r="C169" i="18" s="1"/>
  <c r="B169" i="18" a="1"/>
  <c r="B169" i="18" s="1"/>
  <c r="C185" i="18" a="1"/>
  <c r="C185" i="18" s="1"/>
  <c r="B185" i="18" a="1"/>
  <c r="B185" i="18" s="1"/>
  <c r="C183" i="18" a="1"/>
  <c r="C183" i="18" s="1"/>
  <c r="B183" i="18" a="1"/>
  <c r="B183" i="18" s="1"/>
  <c r="C139" i="18" a="1"/>
  <c r="C139" i="18" s="1"/>
  <c r="B139" i="18" a="1"/>
  <c r="B139" i="18" s="1"/>
  <c r="C193" i="18" a="1"/>
  <c r="C193" i="18" s="1"/>
  <c r="B193" i="18" a="1"/>
  <c r="B193" i="18" s="1"/>
  <c r="B144" i="18" a="1"/>
  <c r="B144" i="18" s="1"/>
  <c r="C144" i="18" a="1"/>
  <c r="C144" i="18" s="1"/>
  <c r="C174" i="18" a="1"/>
  <c r="C174" i="18" s="1"/>
  <c r="B174" i="18" a="1"/>
  <c r="B174" i="18" s="1"/>
  <c r="C137" i="18" a="1"/>
  <c r="C137" i="18" s="1"/>
  <c r="B137" i="18" a="1"/>
  <c r="B137" i="18" s="1"/>
  <c r="C149" i="18" a="1"/>
  <c r="C149" i="18" s="1"/>
  <c r="B149" i="18" a="1"/>
  <c r="B149" i="18" s="1"/>
  <c r="B173" i="18" a="1"/>
  <c r="B173" i="18" s="1"/>
  <c r="C173" i="18" a="1"/>
  <c r="C173" i="18" s="1"/>
  <c r="C196" i="18" a="1"/>
  <c r="C196" i="18" s="1"/>
  <c r="B196" i="18" a="1"/>
  <c r="B196" i="18" s="1"/>
  <c r="B160" i="18" a="1"/>
  <c r="B160" i="18" s="1"/>
  <c r="C160" i="18" a="1"/>
  <c r="C160" i="18" s="1"/>
  <c r="B78" i="18" a="1"/>
  <c r="B78" i="18" s="1"/>
  <c r="C78" i="18" a="1"/>
  <c r="C78" i="18" s="1"/>
  <c r="C108" i="18" a="1"/>
  <c r="C108" i="18" s="1"/>
  <c r="B108" i="18" a="1"/>
  <c r="B108" i="18" s="1"/>
  <c r="C118" i="18" a="1"/>
  <c r="C118" i="18" s="1"/>
  <c r="B118" i="18" a="1"/>
  <c r="B118" i="18" s="1"/>
  <c r="B116" i="18" a="1"/>
  <c r="B116" i="18" s="1"/>
  <c r="C116" i="18" a="1"/>
  <c r="C116" i="18" s="1"/>
  <c r="B121" i="18" a="1"/>
  <c r="B121" i="18" s="1"/>
  <c r="C121" i="18" a="1"/>
  <c r="C121" i="18" s="1"/>
  <c r="C96" i="18" a="1"/>
  <c r="C96" i="18" s="1"/>
  <c r="B96" i="18" a="1"/>
  <c r="B96" i="18" s="1"/>
  <c r="B97" i="18" a="1"/>
  <c r="B97" i="18" s="1"/>
  <c r="C97" i="18" a="1"/>
  <c r="C97" i="18" s="1"/>
  <c r="C76" i="18" a="1"/>
  <c r="C76" i="18" s="1"/>
  <c r="B76" i="18" a="1"/>
  <c r="B76" i="18" s="1"/>
  <c r="B81" i="18" a="1"/>
  <c r="B81" i="18" s="1"/>
  <c r="C81" i="18" a="1"/>
  <c r="C81" i="18" s="1"/>
  <c r="C93" i="18" a="1"/>
  <c r="C93" i="18" s="1"/>
  <c r="B93" i="18" a="1"/>
  <c r="B93" i="18" s="1"/>
  <c r="C117" i="18" a="1"/>
  <c r="C117" i="18" s="1"/>
  <c r="B117" i="18" a="1"/>
  <c r="B117" i="18" s="1"/>
  <c r="C71" i="18" a="1"/>
  <c r="C71" i="18" s="1"/>
  <c r="B71" i="18" a="1"/>
  <c r="B71" i="18" s="1"/>
  <c r="B95" i="18" a="1"/>
  <c r="B95" i="18" s="1"/>
  <c r="C95" i="18" a="1"/>
  <c r="C95" i="18" s="1"/>
  <c r="C128" i="18" a="1"/>
  <c r="C128" i="18" s="1"/>
  <c r="B128" i="18" a="1"/>
  <c r="B128" i="18" s="1"/>
  <c r="C106" i="18" a="1"/>
  <c r="C106" i="18" s="1"/>
  <c r="B106" i="18" a="1"/>
  <c r="B106" i="18" s="1"/>
  <c r="AA178" i="18" a="1"/>
  <c r="AA178" i="18" s="1"/>
  <c r="AA177" i="18" a="1"/>
  <c r="AA177" i="18" s="1"/>
  <c r="AA167" i="18" a="1"/>
  <c r="AA167" i="18" s="1"/>
  <c r="AA193" i="18" a="1"/>
  <c r="AA193" i="18" s="1"/>
  <c r="AA165" i="18" a="1"/>
  <c r="AA165" i="18" s="1"/>
  <c r="AA185" i="18" a="1"/>
  <c r="AA185" i="18" s="1"/>
  <c r="AA161" i="18" a="1"/>
  <c r="AA161" i="18" s="1"/>
  <c r="AA109" i="18" a="1"/>
  <c r="AA109" i="18" s="1"/>
  <c r="AA74" i="18" a="1"/>
  <c r="AA74" i="18" s="1"/>
  <c r="AA96" i="18" a="1"/>
  <c r="AA96" i="18" s="1"/>
  <c r="AA118" i="18" a="1"/>
  <c r="AA118" i="18" s="1"/>
  <c r="AA103" i="18" a="1"/>
  <c r="AA103" i="18" s="1"/>
  <c r="AA92" i="18" a="1"/>
  <c r="AA92" i="18" s="1"/>
  <c r="AA102" i="18" a="1"/>
  <c r="AA102" i="18" s="1"/>
  <c r="AA123" i="18" a="1"/>
  <c r="AA123" i="18" s="1"/>
  <c r="AA112" i="18" a="1"/>
  <c r="AA112" i="18" s="1"/>
  <c r="AB73" i="18" a="1"/>
  <c r="AB73" i="18" s="1"/>
  <c r="AA73" i="18" a="1"/>
  <c r="AA73" i="18" s="1"/>
  <c r="AA119" i="18" a="1"/>
  <c r="AA119" i="18" s="1"/>
  <c r="AA76" i="18" a="1"/>
  <c r="AA76" i="18" s="1"/>
  <c r="AA93" i="18" a="1"/>
  <c r="AA93" i="18" s="1"/>
  <c r="AA115" i="18" a="1"/>
  <c r="AA115" i="18" s="1"/>
  <c r="AA80" i="18" a="1"/>
  <c r="AA80" i="18" s="1"/>
  <c r="AB85" i="18" a="1"/>
  <c r="AB85" i="18" s="1"/>
  <c r="B201" i="18"/>
  <c r="B200" i="18"/>
  <c r="BU130" i="18"/>
  <c r="AA111" i="18" a="1"/>
  <c r="AA111" i="18" s="1"/>
  <c r="BO130" i="18"/>
  <c r="BL64" i="18"/>
  <c r="BT130" i="18"/>
  <c r="BQ64" i="18"/>
  <c r="BT197" i="18"/>
  <c r="BT64" i="18"/>
  <c r="CE35" i="19" a="1"/>
  <c r="CE35" i="19" s="1"/>
  <c r="CE167" i="19" a="1"/>
  <c r="CE167" i="19" s="1"/>
  <c r="AA114" i="19" a="1"/>
  <c r="AA114" i="19" s="1"/>
  <c r="AA79" i="19" a="1"/>
  <c r="AA79" i="19" s="1"/>
  <c r="AA84" i="19" a="1"/>
  <c r="AA84" i="19" s="1"/>
  <c r="AA123" i="19" a="1"/>
  <c r="AA123" i="19" s="1"/>
  <c r="AA94" i="19" a="1"/>
  <c r="AA94" i="19" s="1"/>
  <c r="AA126" i="19" a="1"/>
  <c r="AA126" i="19" s="1"/>
  <c r="AA81" i="19" a="1"/>
  <c r="AA81" i="19" s="1"/>
  <c r="AA103" i="19" a="1"/>
  <c r="AA103" i="19" s="1"/>
  <c r="AA111" i="19" a="1"/>
  <c r="AA111" i="19" s="1"/>
  <c r="AA99" i="19" a="1"/>
  <c r="AA99" i="19" s="1"/>
  <c r="AA120" i="19" a="1"/>
  <c r="AA120" i="19" s="1"/>
  <c r="AA88" i="19" a="1"/>
  <c r="AA88" i="19" s="1"/>
  <c r="AA76" i="19" a="1"/>
  <c r="AA76" i="19" s="1"/>
  <c r="AA90" i="19" a="1"/>
  <c r="AA90" i="19" s="1"/>
  <c r="AA102" i="19" a="1"/>
  <c r="AA102" i="19" s="1"/>
  <c r="AA127" i="19" a="1"/>
  <c r="AA127" i="19" s="1"/>
  <c r="AA82" i="19" a="1"/>
  <c r="AA82" i="19" s="1"/>
  <c r="AA93" i="19" a="1"/>
  <c r="AA93" i="19" s="1"/>
  <c r="AA121" i="19" a="1"/>
  <c r="AA121" i="19" s="1"/>
  <c r="AA118" i="19" a="1"/>
  <c r="AA118" i="19" s="1"/>
  <c r="AA110" i="19" a="1"/>
  <c r="AA110" i="19" s="1"/>
  <c r="CE100" i="19" a="1"/>
  <c r="CE100" i="19" s="1"/>
  <c r="CI100" i="19" s="1"/>
  <c r="AA74" i="19" a="1"/>
  <c r="AA74" i="19" s="1"/>
  <c r="AA128" i="19" a="1"/>
  <c r="AA128" i="19" s="1"/>
  <c r="AA125" i="19" a="1"/>
  <c r="AA125" i="19" s="1"/>
  <c r="AA71" i="19" a="1"/>
  <c r="AA71" i="19" s="1"/>
  <c r="AA97" i="19" a="1"/>
  <c r="AA97" i="19" s="1"/>
  <c r="AA124" i="19" a="1"/>
  <c r="AA124" i="19" s="1"/>
  <c r="AA105" i="19" a="1"/>
  <c r="AA105" i="19" s="1"/>
  <c r="AA96" i="19" a="1"/>
  <c r="AA96" i="19" s="1"/>
  <c r="AA119" i="19" a="1"/>
  <c r="AA119" i="19" s="1"/>
  <c r="AA87" i="19" a="1"/>
  <c r="AA87" i="19" s="1"/>
  <c r="AA113" i="19" a="1"/>
  <c r="AA113" i="19" s="1"/>
  <c r="AA108" i="19" a="1"/>
  <c r="AA108" i="19" s="1"/>
  <c r="AA116" i="19" a="1"/>
  <c r="AA116" i="19" s="1"/>
  <c r="CE92" i="19" a="1"/>
  <c r="CE92" i="19" s="1"/>
  <c r="CE114" i="19" a="1"/>
  <c r="CE114" i="19" s="1"/>
  <c r="CG114" i="19" s="1"/>
  <c r="AA100" i="19" a="1"/>
  <c r="AA100" i="19" s="1"/>
  <c r="AA107" i="19" a="1"/>
  <c r="AA107" i="19" s="1"/>
  <c r="AA86" i="19" a="1"/>
  <c r="AA86" i="19" s="1"/>
  <c r="AA101" i="19" a="1"/>
  <c r="AA101" i="19" s="1"/>
  <c r="AA117" i="19" a="1"/>
  <c r="AA117" i="19" s="1"/>
  <c r="AA89" i="19" a="1"/>
  <c r="AA89" i="19" s="1"/>
  <c r="AA95" i="19" a="1"/>
  <c r="AA95" i="19" s="1"/>
  <c r="AA78" i="19" a="1"/>
  <c r="AA78" i="19" s="1"/>
  <c r="AA92" i="19" a="1"/>
  <c r="AA92" i="19" s="1"/>
  <c r="AA129" i="19" a="1"/>
  <c r="AA129" i="19" s="1"/>
  <c r="AA122" i="19" a="1"/>
  <c r="AA122" i="19" s="1"/>
  <c r="AA73" i="19" a="1"/>
  <c r="AA73" i="19" s="1"/>
  <c r="AA115" i="19" a="1"/>
  <c r="AA115" i="19" s="1"/>
  <c r="AA77" i="19" a="1"/>
  <c r="AA77" i="19" s="1"/>
  <c r="AA106" i="19" a="1"/>
  <c r="AA106" i="19" s="1"/>
  <c r="AA109" i="19" a="1"/>
  <c r="AA109" i="19" s="1"/>
  <c r="AA80" i="19" a="1"/>
  <c r="AA80" i="19" s="1"/>
  <c r="AA104" i="19" a="1"/>
  <c r="AA104" i="19" s="1"/>
  <c r="AA91" i="19" a="1"/>
  <c r="AA91" i="19" s="1"/>
  <c r="AA72" i="19" a="1"/>
  <c r="AA72" i="19" s="1"/>
  <c r="AA75" i="19" a="1"/>
  <c r="AA75" i="19" s="1"/>
  <c r="AA85" i="19" a="1"/>
  <c r="AA85" i="19" s="1"/>
  <c r="CE144" i="19" a="1"/>
  <c r="CE144" i="19" s="1"/>
  <c r="CG144" i="19" s="1"/>
  <c r="BW169" i="19"/>
  <c r="CA169" i="19" s="1"/>
  <c r="AB163" i="19" a="1"/>
  <c r="AB163" i="19" s="1"/>
  <c r="CE22" i="19" a="1"/>
  <c r="CE22" i="19" s="1"/>
  <c r="CI22" i="19" s="1"/>
  <c r="CE127" i="19" a="1"/>
  <c r="CE127" i="19" s="1"/>
  <c r="CE62" i="19" a="1"/>
  <c r="CE62" i="19" s="1"/>
  <c r="CE129" i="19" a="1"/>
  <c r="CE129" i="19" s="1"/>
  <c r="CH129" i="19" s="1"/>
  <c r="CE143" i="19" a="1"/>
  <c r="CE143" i="19" s="1"/>
  <c r="CI143" i="19" s="1"/>
  <c r="CE11" i="19" a="1"/>
  <c r="CE11" i="19" s="1"/>
  <c r="CF11" i="19" s="1"/>
  <c r="AB195" i="19" a="1"/>
  <c r="AB195" i="19" s="1"/>
  <c r="AB186" i="19" a="1"/>
  <c r="AB186" i="19" s="1"/>
  <c r="AB165" i="19" a="1"/>
  <c r="AB165" i="19" s="1"/>
  <c r="BU198" i="19"/>
  <c r="CG184" i="19"/>
  <c r="AB154" i="19" a="1"/>
  <c r="AB154" i="19" s="1"/>
  <c r="AB185" i="19" a="1"/>
  <c r="AB185" i="19" s="1"/>
  <c r="AB142" i="19" a="1"/>
  <c r="AB142" i="19" s="1"/>
  <c r="AB181" i="19" a="1"/>
  <c r="AB181" i="19" s="1"/>
  <c r="AB138" i="19" a="1"/>
  <c r="AB138" i="19" s="1"/>
  <c r="AB164" i="19" a="1"/>
  <c r="AB164" i="19" s="1"/>
  <c r="BQ131" i="19"/>
  <c r="BR131" i="19"/>
  <c r="BS130" i="19"/>
  <c r="BQ130" i="19"/>
  <c r="BT198" i="19"/>
  <c r="AB188" i="19" a="1"/>
  <c r="AB188" i="19" s="1"/>
  <c r="AB176" i="19" a="1"/>
  <c r="AB176" i="19" s="1"/>
  <c r="BW102" i="19"/>
  <c r="CA102" i="19" s="1"/>
  <c r="AB161" i="19" a="1"/>
  <c r="AB161" i="19" s="1"/>
  <c r="AB189" i="19" a="1"/>
  <c r="AB189" i="19" s="1"/>
  <c r="BS198" i="19"/>
  <c r="BR198" i="19"/>
  <c r="BU197" i="19"/>
  <c r="BM130" i="19"/>
  <c r="AB145" i="19" a="1"/>
  <c r="AB145" i="19" s="1"/>
  <c r="BU131" i="19"/>
  <c r="BS131" i="19"/>
  <c r="BM131" i="19"/>
  <c r="AB162" i="19" a="1"/>
  <c r="AB162" i="19" s="1"/>
  <c r="AB187" i="19" a="1"/>
  <c r="AB187" i="19" s="1"/>
  <c r="AB166" i="19" a="1"/>
  <c r="AB166" i="19" s="1"/>
  <c r="BK130" i="19"/>
  <c r="BM198" i="19"/>
  <c r="BO198" i="19"/>
  <c r="BT131" i="19"/>
  <c r="BO131" i="19"/>
  <c r="BL131" i="19"/>
  <c r="BN131" i="19"/>
  <c r="AB190" i="19" a="1"/>
  <c r="AB190" i="19" s="1"/>
  <c r="AB183" i="19" a="1"/>
  <c r="AB183" i="19" s="1"/>
  <c r="AB146" i="19" a="1"/>
  <c r="AB146" i="19" s="1"/>
  <c r="BR130" i="19"/>
  <c r="BN197" i="19"/>
  <c r="BR197" i="19"/>
  <c r="BO197" i="19"/>
  <c r="BL197" i="19"/>
  <c r="CG113" i="19"/>
  <c r="AB159" i="19" a="1"/>
  <c r="AB159" i="19" s="1"/>
  <c r="AB141" i="19" a="1"/>
  <c r="AB141" i="19" s="1"/>
  <c r="BL65" i="19"/>
  <c r="BS197" i="19"/>
  <c r="BQ197" i="19"/>
  <c r="BK197" i="19"/>
  <c r="BN198" i="19"/>
  <c r="BK198" i="19"/>
  <c r="BL198" i="19"/>
  <c r="BQ198" i="19"/>
  <c r="BM197" i="19"/>
  <c r="BT197" i="19"/>
  <c r="BU130" i="19"/>
  <c r="BN130" i="19"/>
  <c r="BL130" i="19"/>
  <c r="BT130" i="19"/>
  <c r="BO130" i="19"/>
  <c r="CF113" i="19"/>
  <c r="CE78" i="19" a="1"/>
  <c r="CE78" i="19" s="1"/>
  <c r="CG78" i="19" s="1"/>
  <c r="CE120" i="19" a="1"/>
  <c r="CE120" i="19" s="1"/>
  <c r="CH120" i="19" s="1"/>
  <c r="CH113" i="19"/>
  <c r="CE94" i="19" a="1"/>
  <c r="CE94" i="19" s="1"/>
  <c r="CG94" i="19" s="1"/>
  <c r="CE115" i="19" a="1"/>
  <c r="CE115" i="19" s="1"/>
  <c r="CH115" i="19" s="1"/>
  <c r="CE61" i="19" a="1"/>
  <c r="CE61" i="19" s="1"/>
  <c r="CI61" i="19" s="1"/>
  <c r="CG129" i="18"/>
  <c r="CH160" i="18"/>
  <c r="CE170" i="15" a="1"/>
  <c r="CE170" i="15" s="1"/>
  <c r="CH170" i="15" s="1"/>
  <c r="CE72" i="15" a="1"/>
  <c r="CE72" i="15" s="1"/>
  <c r="CF72" i="15" s="1"/>
  <c r="BE64" i="15"/>
  <c r="BF64" i="15"/>
  <c r="AB72" i="3" a="1"/>
  <c r="AB72" i="3" s="1"/>
  <c r="AB73" i="3" a="1"/>
  <c r="AB73" i="3" s="1"/>
  <c r="AB74" i="3" a="1"/>
  <c r="AB74" i="3" s="1"/>
  <c r="AB70" i="3" a="1"/>
  <c r="AB70" i="3" s="1"/>
  <c r="AB71" i="3" a="1"/>
  <c r="AB71" i="3" s="1"/>
  <c r="AB75" i="3" a="1"/>
  <c r="AB75" i="3" s="1"/>
  <c r="CE10" i="15" a="1"/>
  <c r="CE10" i="15" s="1"/>
  <c r="CI10" i="15" s="1"/>
  <c r="CE110" i="15" a="1"/>
  <c r="CE110" i="15" s="1"/>
  <c r="CI110" i="15" s="1"/>
  <c r="BW38" i="15"/>
  <c r="CA38" i="15" s="1"/>
  <c r="CC38" i="15" s="1"/>
  <c r="CD38" i="15" s="1"/>
  <c r="AB61" i="15" a="1"/>
  <c r="AB61" i="15" s="1"/>
  <c r="AB57" i="15" a="1"/>
  <c r="AB57" i="15" s="1"/>
  <c r="CE58" i="15" a="1"/>
  <c r="CE58" i="15" s="1"/>
  <c r="CF58" i="15" s="1"/>
  <c r="CE31" i="15" a="1"/>
  <c r="CE31" i="15" s="1"/>
  <c r="CG31" i="15" s="1"/>
  <c r="CE50" i="15" a="1"/>
  <c r="CE50" i="15" s="1"/>
  <c r="CI50" i="15" s="1"/>
  <c r="AB190" i="18" a="1"/>
  <c r="AB190" i="18" s="1"/>
  <c r="AB17" i="18" a="1"/>
  <c r="AB17" i="18" s="1"/>
  <c r="AB19" i="18" a="1"/>
  <c r="AB19" i="18" s="1"/>
  <c r="AB173" i="18" a="1"/>
  <c r="AB173" i="18" s="1"/>
  <c r="AB89" i="18" a="1"/>
  <c r="AB89" i="18" s="1"/>
  <c r="AB91" i="18" a="1"/>
  <c r="AB91" i="18" s="1"/>
  <c r="AB159" i="18" a="1"/>
  <c r="AB159" i="18" s="1"/>
  <c r="CE178" i="18" a="1"/>
  <c r="CE178" i="18" s="1"/>
  <c r="CF178" i="18" s="1"/>
  <c r="CI50" i="18"/>
  <c r="CF50" i="18"/>
  <c r="BX104" i="18"/>
  <c r="CB104" i="18" s="1"/>
  <c r="CI12" i="18"/>
  <c r="CI62" i="18"/>
  <c r="AB166" i="18" a="1"/>
  <c r="AB166" i="18" s="1"/>
  <c r="AB178" i="18" a="1"/>
  <c r="AB178" i="18" s="1"/>
  <c r="AB153" i="18" a="1"/>
  <c r="AB153" i="18" s="1"/>
  <c r="AB196" i="18" a="1"/>
  <c r="AB196" i="18" s="1"/>
  <c r="AB170" i="18" a="1"/>
  <c r="AB170" i="18" s="1"/>
  <c r="AB185" i="18" a="1"/>
  <c r="AB185" i="18" s="1"/>
  <c r="CH12" i="18"/>
  <c r="CF62" i="18"/>
  <c r="AB10" i="18" a="1"/>
  <c r="AB10" i="18" s="1"/>
  <c r="AB31" i="18" a="1"/>
  <c r="AB31" i="18" s="1"/>
  <c r="AB167" i="18" a="1"/>
  <c r="AB167" i="18" s="1"/>
  <c r="AB160" i="18" a="1"/>
  <c r="AB160" i="18" s="1"/>
  <c r="AB165" i="18" a="1"/>
  <c r="AB165" i="18" s="1"/>
  <c r="AB140" i="18" a="1"/>
  <c r="AB140" i="18" s="1"/>
  <c r="AB158" i="18" a="1"/>
  <c r="AB158" i="18" s="1"/>
  <c r="AB192" i="18" a="1"/>
  <c r="AB192" i="18" s="1"/>
  <c r="AB169" i="18" a="1"/>
  <c r="AB169" i="18" s="1"/>
  <c r="AB129" i="18" a="1"/>
  <c r="AB129" i="18" s="1"/>
  <c r="AB86" i="18" a="1"/>
  <c r="AB86" i="18" s="1"/>
  <c r="AB121" i="18" a="1"/>
  <c r="AB121" i="18" s="1"/>
  <c r="AB70" i="18" a="1"/>
  <c r="AB70" i="18" s="1"/>
  <c r="AB104" i="18" a="1"/>
  <c r="AB104" i="18" s="1"/>
  <c r="CI31" i="18"/>
  <c r="CF12" i="18"/>
  <c r="AB148" i="18" a="1"/>
  <c r="AB148" i="18" s="1"/>
  <c r="BX171" i="18"/>
  <c r="CB171" i="18" s="1"/>
  <c r="CC171" i="18" s="1"/>
  <c r="AB143" i="18" a="1"/>
  <c r="AB143" i="18" s="1"/>
  <c r="CF189" i="18"/>
  <c r="CE151" i="18" a="1"/>
  <c r="CE151" i="18" s="1"/>
  <c r="AB195" i="18" a="1"/>
  <c r="AB195" i="18" s="1"/>
  <c r="AB144" i="18" a="1"/>
  <c r="AB144" i="18" s="1"/>
  <c r="BW171" i="18"/>
  <c r="CA171" i="18" s="1"/>
  <c r="BX157" i="18"/>
  <c r="CB157" i="18" s="1"/>
  <c r="AB41" i="18" a="1"/>
  <c r="AB41" i="18" s="1"/>
  <c r="AB155" i="18" a="1"/>
  <c r="AB155" i="18" s="1"/>
  <c r="AB137" i="18" a="1"/>
  <c r="AB137" i="18" s="1"/>
  <c r="AB188" i="18" a="1"/>
  <c r="AB188" i="18" s="1"/>
  <c r="CG146" i="18"/>
  <c r="CH146" i="18"/>
  <c r="CE138" i="18" a="1"/>
  <c r="CE138" i="18" s="1"/>
  <c r="CH138" i="18" s="1"/>
  <c r="CE195" i="18" a="1"/>
  <c r="CE195" i="18" s="1"/>
  <c r="CG195" i="18" s="1"/>
  <c r="CI146" i="18"/>
  <c r="AB181" i="18" a="1"/>
  <c r="AB181" i="18" s="1"/>
  <c r="AB146" i="18" a="1"/>
  <c r="AB146" i="18" s="1"/>
  <c r="CG103" i="18"/>
  <c r="AB147" i="18" a="1"/>
  <c r="AB147" i="18" s="1"/>
  <c r="AB162" i="18" a="1"/>
  <c r="AB162" i="18" s="1"/>
  <c r="AB194" i="18" a="1"/>
  <c r="AB194" i="18" s="1"/>
  <c r="AB179" i="18" a="1"/>
  <c r="AB179" i="18" s="1"/>
  <c r="AB171" i="18" a="1"/>
  <c r="AB171" i="18" s="1"/>
  <c r="AB193" i="18" a="1"/>
  <c r="AB193" i="18" s="1"/>
  <c r="AB186" i="18" a="1"/>
  <c r="AB186" i="18" s="1"/>
  <c r="AB138" i="18" a="1"/>
  <c r="AB138" i="18" s="1"/>
  <c r="AB175" i="18" a="1"/>
  <c r="AB175" i="18" s="1"/>
  <c r="AB157" i="18" a="1"/>
  <c r="AB157" i="18" s="1"/>
  <c r="AB189" i="18" a="1"/>
  <c r="AB189" i="18" s="1"/>
  <c r="AB191" i="18" a="1"/>
  <c r="AB191" i="18" s="1"/>
  <c r="AB123" i="18" a="1"/>
  <c r="AB123" i="18" s="1"/>
  <c r="AB152" i="18" a="1"/>
  <c r="AB152" i="18" s="1"/>
  <c r="AB7" i="18" a="1"/>
  <c r="AB7" i="18" s="1"/>
  <c r="AB143" i="19" a="1"/>
  <c r="AB143" i="19" s="1"/>
  <c r="AB157" i="19" a="1"/>
  <c r="AB157" i="19" s="1"/>
  <c r="AB167" i="19" a="1"/>
  <c r="AB167" i="19" s="1"/>
  <c r="AB179" i="19" a="1"/>
  <c r="AB179" i="19" s="1"/>
  <c r="AB151" i="19" a="1"/>
  <c r="AB151" i="19" s="1"/>
  <c r="AB194" i="19" a="1"/>
  <c r="AB194" i="19" s="1"/>
  <c r="CF45" i="19"/>
  <c r="AB184" i="19" a="1"/>
  <c r="AB184" i="19" s="1"/>
  <c r="AB191" i="19" a="1"/>
  <c r="AB191" i="19" s="1"/>
  <c r="AB171" i="19" a="1"/>
  <c r="AB171" i="19" s="1"/>
  <c r="BR65" i="19"/>
  <c r="CG45" i="19"/>
  <c r="CH45" i="19"/>
  <c r="AB193" i="19" a="1"/>
  <c r="AB193" i="19" s="1"/>
  <c r="AB149" i="19" a="1"/>
  <c r="AB149" i="19" s="1"/>
  <c r="BT64" i="19"/>
  <c r="AB160" i="19" a="1"/>
  <c r="AB160" i="19" s="1"/>
  <c r="BU64" i="19"/>
  <c r="AB158" i="19" a="1"/>
  <c r="AB158" i="19" s="1"/>
  <c r="BS65" i="19"/>
  <c r="BO65" i="19"/>
  <c r="AB174" i="19" a="1"/>
  <c r="AB174" i="19" s="1"/>
  <c r="AB150" i="19" a="1"/>
  <c r="AB150" i="19" s="1"/>
  <c r="AB170" i="19" a="1"/>
  <c r="AB170" i="19" s="1"/>
  <c r="BR64" i="19"/>
  <c r="BO64" i="19"/>
  <c r="AB156" i="19" a="1"/>
  <c r="AB156" i="19" s="1"/>
  <c r="AB175" i="19" a="1"/>
  <c r="AB175" i="19" s="1"/>
  <c r="BM65" i="19"/>
  <c r="CE48" i="19" a="1"/>
  <c r="CE48" i="19" s="1"/>
  <c r="CG48" i="19" s="1"/>
  <c r="AB182" i="19" a="1"/>
  <c r="AB182" i="19" s="1"/>
  <c r="BK65" i="19"/>
  <c r="BK64" i="19"/>
  <c r="CE54" i="19" a="1"/>
  <c r="CE54" i="19" s="1"/>
  <c r="CG54" i="19" s="1"/>
  <c r="BL64" i="19"/>
  <c r="BN64" i="19"/>
  <c r="AB153" i="19" a="1"/>
  <c r="AB153" i="19" s="1"/>
  <c r="AB172" i="19" a="1"/>
  <c r="AB172" i="19" s="1"/>
  <c r="BX83" i="19"/>
  <c r="CB83" i="19" s="1"/>
  <c r="BN65" i="19"/>
  <c r="BM64" i="19"/>
  <c r="CE63" i="19" a="1"/>
  <c r="CE63" i="19" s="1"/>
  <c r="CG63" i="19" s="1"/>
  <c r="BU65" i="19"/>
  <c r="BS64" i="19"/>
  <c r="BT65" i="19"/>
  <c r="AB180" i="19" a="1"/>
  <c r="AB180" i="19" s="1"/>
  <c r="AB192" i="19" a="1"/>
  <c r="AB192" i="19" s="1"/>
  <c r="CE93" i="19" a="1"/>
  <c r="CE93" i="19" s="1"/>
  <c r="CF93" i="19" s="1"/>
  <c r="CE194" i="19" a="1"/>
  <c r="CE194" i="19" s="1"/>
  <c r="CH194" i="19" s="1"/>
  <c r="AB144" i="19" a="1"/>
  <c r="AB144" i="19" s="1"/>
  <c r="AB155" i="19" a="1"/>
  <c r="AB155" i="19" s="1"/>
  <c r="AB169" i="19" a="1"/>
  <c r="AB169" i="19" s="1"/>
  <c r="CE152" i="19" a="1"/>
  <c r="CE152" i="19" s="1"/>
  <c r="CI152" i="19" s="1"/>
  <c r="AB147" i="19" a="1"/>
  <c r="AB147" i="19" s="1"/>
  <c r="AB196" i="19" a="1"/>
  <c r="AB196" i="19" s="1"/>
  <c r="BX17" i="19"/>
  <c r="CB17" i="19" s="1"/>
  <c r="AB177" i="19" a="1"/>
  <c r="AB177" i="19" s="1"/>
  <c r="BW158" i="19"/>
  <c r="CA158" i="19" s="1"/>
  <c r="AB139" i="19" a="1"/>
  <c r="AB139" i="19" s="1"/>
  <c r="AB173" i="19" a="1"/>
  <c r="AB173" i="19" s="1"/>
  <c r="AB168" i="19" a="1"/>
  <c r="AB168" i="19" s="1"/>
  <c r="AB152" i="19" a="1"/>
  <c r="AB152" i="19" s="1"/>
  <c r="AB178" i="19" a="1"/>
  <c r="AB178" i="19" s="1"/>
  <c r="AB140" i="19" a="1"/>
  <c r="AB140" i="19" s="1"/>
  <c r="CE20" i="19" a="1"/>
  <c r="CE20" i="19" s="1"/>
  <c r="CH20" i="19" s="1"/>
  <c r="CE9" i="19" a="1"/>
  <c r="CE9" i="19" s="1"/>
  <c r="CH9" i="19" s="1"/>
  <c r="CE28" i="19" a="1"/>
  <c r="CE28" i="19" s="1"/>
  <c r="CI28" i="19" s="1"/>
  <c r="CE60" i="19" a="1"/>
  <c r="CE60" i="19" s="1"/>
  <c r="CG60" i="19" s="1"/>
  <c r="BW15" i="19"/>
  <c r="CA15" i="19" s="1"/>
  <c r="CE12" i="19" a="1"/>
  <c r="CE12" i="19" s="1"/>
  <c r="CH12" i="19" s="1"/>
  <c r="CG34" i="19"/>
  <c r="CH34" i="19"/>
  <c r="CI34" i="19"/>
  <c r="CE6" i="19" a="1"/>
  <c r="CE6" i="19" s="1"/>
  <c r="AB150" i="18" a="1"/>
  <c r="AB150" i="18" s="1"/>
  <c r="AB182" i="18" a="1"/>
  <c r="AB182" i="18" s="1"/>
  <c r="AB142" i="18" a="1"/>
  <c r="AB142" i="18" s="1"/>
  <c r="AB151" i="18" a="1"/>
  <c r="AB151" i="18" s="1"/>
  <c r="AB168" i="18" a="1"/>
  <c r="AB168" i="18" s="1"/>
  <c r="AB183" i="18" a="1"/>
  <c r="AB183" i="18" s="1"/>
  <c r="AB138" i="3" a="1"/>
  <c r="AB138" i="3" s="1"/>
  <c r="AB140" i="3" a="1"/>
  <c r="AB140" i="3" s="1"/>
  <c r="AB142" i="3" a="1"/>
  <c r="AB142" i="3" s="1"/>
  <c r="AB137" i="3" a="1"/>
  <c r="AB137" i="3" s="1"/>
  <c r="AB139" i="3" a="1"/>
  <c r="AB139" i="3" s="1"/>
  <c r="AB141" i="3" a="1"/>
  <c r="AB141" i="3" s="1"/>
  <c r="CH75" i="18"/>
  <c r="CF75" i="18"/>
  <c r="CG75" i="18"/>
  <c r="CI75" i="18"/>
  <c r="CF78" i="18"/>
  <c r="CI78" i="18"/>
  <c r="CG78" i="18"/>
  <c r="CH78" i="18"/>
  <c r="CH79" i="18"/>
  <c r="CF79" i="18"/>
  <c r="CI79" i="18"/>
  <c r="CG79" i="18"/>
  <c r="CH73" i="18"/>
  <c r="CF73" i="18"/>
  <c r="CI73" i="18"/>
  <c r="CG73" i="18"/>
  <c r="CH76" i="18"/>
  <c r="CI76" i="18"/>
  <c r="CG76" i="18"/>
  <c r="CF76" i="18"/>
  <c r="CI80" i="18"/>
  <c r="CF80" i="18"/>
  <c r="CG80" i="18"/>
  <c r="CH80" i="18"/>
  <c r="CI72" i="18"/>
  <c r="CH72" i="18"/>
  <c r="CG72" i="18"/>
  <c r="CF72" i="18"/>
  <c r="CI70" i="18"/>
  <c r="CH70" i="18"/>
  <c r="CG70" i="18"/>
  <c r="CF70" i="18"/>
  <c r="CH74" i="18"/>
  <c r="CG74" i="18"/>
  <c r="CF74" i="18"/>
  <c r="CI74" i="18"/>
  <c r="CG71" i="18"/>
  <c r="CH71" i="18"/>
  <c r="CI71" i="18"/>
  <c r="CF71" i="18"/>
  <c r="CG81" i="18"/>
  <c r="CF81" i="18"/>
  <c r="CF77" i="18"/>
  <c r="CG77" i="18"/>
  <c r="CH77" i="18"/>
  <c r="CI77" i="18"/>
  <c r="CI53" i="18"/>
  <c r="CF41" i="18"/>
  <c r="CF53" i="18"/>
  <c r="AB52" i="18" a="1"/>
  <c r="AB52" i="18" s="1"/>
  <c r="CH41" i="18"/>
  <c r="CG53" i="18"/>
  <c r="CG41" i="18"/>
  <c r="AB54" i="18" a="1"/>
  <c r="AB54" i="18" s="1"/>
  <c r="AB8" i="18" a="1"/>
  <c r="AB8" i="18" s="1"/>
  <c r="AB27" i="18" a="1"/>
  <c r="AB27" i="18" s="1"/>
  <c r="AB35" i="18" a="1"/>
  <c r="AB35" i="18" s="1"/>
  <c r="BW16" i="18"/>
  <c r="CA16" i="18" s="1"/>
  <c r="AB39" i="18" a="1"/>
  <c r="AB39" i="18" s="1"/>
  <c r="AB5" i="18" a="1"/>
  <c r="AB5" i="18" s="1"/>
  <c r="AB13" i="18" a="1"/>
  <c r="AB13" i="18" s="1"/>
  <c r="AB29" i="18" a="1"/>
  <c r="AB29" i="18" s="1"/>
  <c r="AB11" i="18" a="1"/>
  <c r="AB11" i="18" s="1"/>
  <c r="CF30" i="18"/>
  <c r="AB6" i="18" a="1"/>
  <c r="AB6" i="18" s="1"/>
  <c r="AB46" i="18" a="1"/>
  <c r="AB46" i="18" s="1"/>
  <c r="CG46" i="18"/>
  <c r="CG48" i="18"/>
  <c r="CI35" i="18"/>
  <c r="CG35" i="18"/>
  <c r="CH46" i="18"/>
  <c r="CH48" i="18"/>
  <c r="CH35" i="18"/>
  <c r="CG60" i="18"/>
  <c r="CF31" i="18"/>
  <c r="CF46" i="18"/>
  <c r="CG20" i="18"/>
  <c r="CF48" i="18"/>
  <c r="CH60" i="18"/>
  <c r="CG31" i="18"/>
  <c r="CH44" i="18"/>
  <c r="CH20" i="18"/>
  <c r="CI60" i="18"/>
  <c r="CI20" i="18"/>
  <c r="CG58" i="18"/>
  <c r="CH58" i="18"/>
  <c r="CG30" i="18"/>
  <c r="CG50" i="18"/>
  <c r="CI58" i="18"/>
  <c r="CH30" i="18"/>
  <c r="BX32" i="18"/>
  <c r="CB32" i="18" s="1"/>
  <c r="BX16" i="18"/>
  <c r="CB16" i="18" s="1"/>
  <c r="CE14" i="18" a="1"/>
  <c r="CE14" i="18" s="1"/>
  <c r="CF4" i="18"/>
  <c r="CG4" i="18"/>
  <c r="CI21" i="18"/>
  <c r="CF19" i="18"/>
  <c r="CG56" i="18"/>
  <c r="CI19" i="18"/>
  <c r="CF39" i="18"/>
  <c r="CH56" i="18"/>
  <c r="CG19" i="18"/>
  <c r="CH39" i="18"/>
  <c r="CI56" i="18"/>
  <c r="CG39" i="18"/>
  <c r="BX24" i="18"/>
  <c r="CB24" i="18" s="1"/>
  <c r="BW18" i="15"/>
  <c r="CA18" i="15" s="1"/>
  <c r="CE33" i="15" a="1"/>
  <c r="CE33" i="15" s="1"/>
  <c r="CH33" i="15" s="1"/>
  <c r="CE60" i="15" a="1"/>
  <c r="CE60" i="15" s="1"/>
  <c r="CH60" i="15" s="1"/>
  <c r="AB47" i="15" a="1"/>
  <c r="AB47" i="15" s="1"/>
  <c r="CE189" i="15" a="1"/>
  <c r="CE189" i="15" s="1"/>
  <c r="CH189" i="15" s="1"/>
  <c r="AB45" i="15" a="1"/>
  <c r="AB45" i="15" s="1"/>
  <c r="CH57" i="18"/>
  <c r="CG59" i="18"/>
  <c r="CH59" i="18"/>
  <c r="BX90" i="18"/>
  <c r="CB90" i="18" s="1"/>
  <c r="AB145" i="18" a="1"/>
  <c r="AB145" i="18" s="1"/>
  <c r="AB110" i="18" a="1"/>
  <c r="AB110" i="18" s="1"/>
  <c r="AB88" i="18" a="1"/>
  <c r="AB88" i="18" s="1"/>
  <c r="CF54" i="18"/>
  <c r="CF57" i="18"/>
  <c r="CI59" i="18"/>
  <c r="CI57" i="18"/>
  <c r="CF167" i="18"/>
  <c r="CE139" i="18" a="1"/>
  <c r="CE139" i="18" s="1"/>
  <c r="CF139" i="18" s="1"/>
  <c r="CH167" i="18"/>
  <c r="CI167" i="18"/>
  <c r="CE145" i="18" a="1"/>
  <c r="CE145" i="18" s="1"/>
  <c r="CG145" i="18" s="1"/>
  <c r="CE144" i="18" a="1"/>
  <c r="CE144" i="18" s="1"/>
  <c r="CE190" i="18" a="1"/>
  <c r="CE190" i="18" s="1"/>
  <c r="CG190" i="18" s="1"/>
  <c r="CE54" i="15" a="1"/>
  <c r="CE54" i="15" s="1"/>
  <c r="CH54" i="15" s="1"/>
  <c r="CE35" i="15" a="1"/>
  <c r="CE35" i="15" s="1"/>
  <c r="AB59" i="15" a="1"/>
  <c r="AB59" i="15" s="1"/>
  <c r="CE44" i="15" a="1"/>
  <c r="CE44" i="15" s="1"/>
  <c r="CH44" i="15" s="1"/>
  <c r="CE56" i="15" a="1"/>
  <c r="CE56" i="15" s="1"/>
  <c r="CI56" i="15" s="1"/>
  <c r="AA200" i="15"/>
  <c r="V133" i="10" s="1"/>
  <c r="CE48" i="15" a="1"/>
  <c r="CE48" i="15" s="1"/>
  <c r="CH48" i="15" s="1"/>
  <c r="BP95" i="15"/>
  <c r="CE86" i="15" a="1"/>
  <c r="CE86" i="15" s="1"/>
  <c r="CF86" i="15" s="1"/>
  <c r="AB49" i="15" a="1"/>
  <c r="AB49" i="15" s="1"/>
  <c r="CE4" i="15" a="1"/>
  <c r="CE4" i="15" s="1"/>
  <c r="CH4" i="15" s="1"/>
  <c r="CE62" i="15" a="1"/>
  <c r="CE62" i="15" s="1"/>
  <c r="CI62" i="15" s="1"/>
  <c r="CE46" i="15" a="1"/>
  <c r="CE46" i="15" s="1"/>
  <c r="CH46" i="15" s="1"/>
  <c r="BX22" i="15"/>
  <c r="CB22" i="15" s="1"/>
  <c r="CF61" i="18"/>
  <c r="CG61" i="18"/>
  <c r="CG13" i="18"/>
  <c r="CF13" i="18"/>
  <c r="CH13" i="18"/>
  <c r="CI49" i="18"/>
  <c r="CF49" i="18"/>
  <c r="CG49" i="18"/>
  <c r="CH40" i="18"/>
  <c r="CG40" i="18"/>
  <c r="CF44" i="18"/>
  <c r="CE9" i="18" a="1"/>
  <c r="CE9" i="18" s="1"/>
  <c r="CI33" i="18"/>
  <c r="AB26" i="18" a="1"/>
  <c r="AB26" i="18" s="1"/>
  <c r="CI44" i="18"/>
  <c r="CH45" i="18"/>
  <c r="CF33" i="18"/>
  <c r="CG33" i="18"/>
  <c r="AB4" i="18" a="1"/>
  <c r="AB4" i="18" s="1"/>
  <c r="CI40" i="18"/>
  <c r="AB23" i="18" a="1"/>
  <c r="AB23" i="18" s="1"/>
  <c r="AB12" i="18" a="1"/>
  <c r="AB12" i="18" s="1"/>
  <c r="CG54" i="18"/>
  <c r="CI45" i="18"/>
  <c r="CG62" i="18"/>
  <c r="CH54" i="18"/>
  <c r="CE172" i="18" a="1"/>
  <c r="CE172" i="18" s="1"/>
  <c r="CE180" i="19" a="1"/>
  <c r="CE180" i="19" s="1"/>
  <c r="CH180" i="19" s="1"/>
  <c r="BX50" i="19"/>
  <c r="CB50" i="19" s="1"/>
  <c r="CE14" i="19" a="1"/>
  <c r="CE14" i="19" s="1"/>
  <c r="CH14" i="19" s="1"/>
  <c r="BW29" i="19"/>
  <c r="CA29" i="19" s="1"/>
  <c r="CE26" i="19" a="1"/>
  <c r="CE26" i="19" s="1"/>
  <c r="CH26" i="19" s="1"/>
  <c r="CF47" i="19"/>
  <c r="CE18" i="19" a="1"/>
  <c r="CE18" i="19" s="1"/>
  <c r="CE4" i="19" a="1"/>
  <c r="CE4" i="19" s="1"/>
  <c r="CI4" i="19" s="1"/>
  <c r="BX169" i="19"/>
  <c r="CB169" i="19" s="1"/>
  <c r="CE168" i="19" a="1"/>
  <c r="CE168" i="19" s="1"/>
  <c r="CG168" i="19" s="1"/>
  <c r="CE59" i="19" a="1"/>
  <c r="CE59" i="19" s="1"/>
  <c r="CF59" i="19" s="1"/>
  <c r="BW36" i="19"/>
  <c r="CA36" i="19" s="1"/>
  <c r="BX162" i="19"/>
  <c r="CB162" i="19" s="1"/>
  <c r="CE160" i="19" a="1"/>
  <c r="CE160" i="19" s="1"/>
  <c r="CH160" i="19" s="1"/>
  <c r="CE175" i="19" a="1"/>
  <c r="CE175" i="19" s="1"/>
  <c r="CH175" i="19" s="1"/>
  <c r="CE146" i="19" a="1"/>
  <c r="CE146" i="19" s="1"/>
  <c r="CF146" i="19" s="1"/>
  <c r="BW183" i="19"/>
  <c r="CA183" i="19" s="1"/>
  <c r="CG112" i="19"/>
  <c r="CI112" i="19"/>
  <c r="CE110" i="19" a="1"/>
  <c r="CE110" i="19" s="1"/>
  <c r="CF110" i="19" s="1"/>
  <c r="CH112" i="19"/>
  <c r="AB56" i="18" a="1"/>
  <c r="AB56" i="18" s="1"/>
  <c r="AB15" i="18" a="1"/>
  <c r="AB15" i="18" s="1"/>
  <c r="AB60" i="18" a="1"/>
  <c r="AB60" i="18" s="1"/>
  <c r="CE105" i="19" a="1"/>
  <c r="CE105" i="19" s="1"/>
  <c r="CH105" i="19" s="1"/>
  <c r="CE85" i="19" a="1"/>
  <c r="CE85" i="19" s="1"/>
  <c r="CE96" i="19" a="1"/>
  <c r="CE96" i="19" s="1"/>
  <c r="CG96" i="19" s="1"/>
  <c r="BX98" i="19"/>
  <c r="CB98" i="19" s="1"/>
  <c r="BX32" i="19"/>
  <c r="CB32" i="19" s="1"/>
  <c r="BW95" i="19"/>
  <c r="CA95" i="19" s="1"/>
  <c r="BW50" i="19"/>
  <c r="CA50" i="19" s="1"/>
  <c r="CC32" i="19"/>
  <c r="BW25" i="19"/>
  <c r="CA25" i="19" s="1"/>
  <c r="CD42" i="19"/>
  <c r="CE42" i="19" a="1"/>
  <c r="CE42" i="19" s="1"/>
  <c r="BW17" i="19"/>
  <c r="CA17" i="19" s="1"/>
  <c r="BW31" i="19"/>
  <c r="CA31" i="19" s="1"/>
  <c r="BW16" i="19"/>
  <c r="CA16" i="19" s="1"/>
  <c r="CC16" i="19" s="1"/>
  <c r="CE103" i="19" a="1"/>
  <c r="CE103" i="19" s="1"/>
  <c r="CH103" i="19" s="1"/>
  <c r="CF128" i="19"/>
  <c r="CG128" i="19"/>
  <c r="CH128" i="19"/>
  <c r="BW74" i="19"/>
  <c r="CA74" i="19" s="1"/>
  <c r="BW83" i="19"/>
  <c r="CA83" i="19" s="1"/>
  <c r="BW81" i="19"/>
  <c r="CA81" i="19" s="1"/>
  <c r="CD72" i="19"/>
  <c r="CE72" i="19" a="1"/>
  <c r="CE72" i="19" s="1"/>
  <c r="CH72" i="19" s="1"/>
  <c r="CD88" i="19"/>
  <c r="CE88" i="19" a="1"/>
  <c r="CE88" i="19" s="1"/>
  <c r="CH88" i="19" s="1"/>
  <c r="CD75" i="19"/>
  <c r="CE75" i="19" a="1"/>
  <c r="CE75" i="19" s="1"/>
  <c r="CH75" i="19" s="1"/>
  <c r="CD79" i="19"/>
  <c r="CE79" i="19" a="1"/>
  <c r="CE79" i="19" s="1"/>
  <c r="CF79" i="19" s="1"/>
  <c r="CD86" i="19"/>
  <c r="CE86" i="19" a="1"/>
  <c r="CE86" i="19" s="1"/>
  <c r="CH86" i="19" s="1"/>
  <c r="BW82" i="19"/>
  <c r="CA82" i="19" s="1"/>
  <c r="BX82" i="19"/>
  <c r="CB82" i="19" s="1"/>
  <c r="CC89" i="19"/>
  <c r="CC73" i="19"/>
  <c r="CC77" i="19"/>
  <c r="CC70" i="19"/>
  <c r="CC84" i="19"/>
  <c r="CE80" i="19" a="1"/>
  <c r="CE80" i="19" s="1"/>
  <c r="CH80" i="19" s="1"/>
  <c r="CC71" i="19"/>
  <c r="CC98" i="19"/>
  <c r="CE98" i="19" s="1" a="1"/>
  <c r="CE98" i="19" s="1"/>
  <c r="CD108" i="19"/>
  <c r="CE108" i="19" a="1"/>
  <c r="CE108" i="19" s="1"/>
  <c r="CH108" i="19" s="1"/>
  <c r="CD111" i="19"/>
  <c r="CE111" i="19" a="1"/>
  <c r="CE111" i="19" s="1"/>
  <c r="CC104" i="19"/>
  <c r="CD124" i="19"/>
  <c r="CE124" i="19" a="1"/>
  <c r="CE124" i="19" s="1"/>
  <c r="CI124" i="19" s="1"/>
  <c r="CD122" i="19"/>
  <c r="CE122" i="19" a="1"/>
  <c r="CE122" i="19" s="1"/>
  <c r="CE126" i="19" a="1"/>
  <c r="CE126" i="19" s="1"/>
  <c r="CD126" i="19"/>
  <c r="CD119" i="19"/>
  <c r="CE119" i="19" a="1"/>
  <c r="CE119" i="19" s="1"/>
  <c r="CE117" i="19" a="1"/>
  <c r="CE117" i="19" s="1"/>
  <c r="CG117" i="19" s="1"/>
  <c r="CD121" i="19"/>
  <c r="CE121" i="19" a="1"/>
  <c r="CE121" i="19" s="1"/>
  <c r="CD153" i="19"/>
  <c r="CE153" i="19" a="1"/>
  <c r="CE153" i="19" s="1"/>
  <c r="CH153" i="19" s="1"/>
  <c r="CD137" i="19"/>
  <c r="CE137" i="19" a="1"/>
  <c r="CE137" i="19" s="1"/>
  <c r="CG137" i="19" s="1"/>
  <c r="CD154" i="19"/>
  <c r="CE154" i="19" a="1"/>
  <c r="CE154" i="19" s="1"/>
  <c r="CF154" i="19" s="1"/>
  <c r="CD156" i="19"/>
  <c r="CE156" i="19" a="1"/>
  <c r="CE156" i="19" s="1"/>
  <c r="CF156" i="19" s="1"/>
  <c r="CD142" i="19"/>
  <c r="CE142" i="19" a="1"/>
  <c r="CE142" i="19" s="1"/>
  <c r="CH142" i="19" s="1"/>
  <c r="CC138" i="19"/>
  <c r="CC151" i="19"/>
  <c r="CE145" i="19" a="1"/>
  <c r="CE145" i="19" s="1"/>
  <c r="CG145" i="19" s="1"/>
  <c r="CE159" i="19" a="1"/>
  <c r="CE159" i="19" s="1"/>
  <c r="CD159" i="19"/>
  <c r="CE181" i="19" a="1"/>
  <c r="CE181" i="19" s="1"/>
  <c r="CG181" i="19" s="1"/>
  <c r="CD170" i="19"/>
  <c r="CE170" i="19" a="1"/>
  <c r="CE170" i="19" s="1"/>
  <c r="CE182" i="19" a="1"/>
  <c r="CE182" i="19" s="1"/>
  <c r="CC178" i="19"/>
  <c r="CD187" i="19"/>
  <c r="CE187" i="19" a="1"/>
  <c r="CE187" i="19" s="1"/>
  <c r="CI187" i="19" s="1"/>
  <c r="CD188" i="19"/>
  <c r="CE188" i="19" a="1"/>
  <c r="CE188" i="19" s="1"/>
  <c r="CD191" i="19"/>
  <c r="CE191" i="19" a="1"/>
  <c r="CE191" i="19" s="1"/>
  <c r="CF191" i="19" s="1"/>
  <c r="CC195" i="19"/>
  <c r="BW164" i="19"/>
  <c r="CA164" i="19" s="1"/>
  <c r="BW116" i="19"/>
  <c r="CA116" i="19" s="1"/>
  <c r="BW91" i="19"/>
  <c r="CA91" i="19" s="1"/>
  <c r="BW141" i="19"/>
  <c r="CA141" i="19" s="1"/>
  <c r="CG193" i="19"/>
  <c r="CH193" i="19"/>
  <c r="CF193" i="19"/>
  <c r="BX141" i="19"/>
  <c r="CB141" i="19" s="1"/>
  <c r="BX183" i="19"/>
  <c r="CB183" i="19" s="1"/>
  <c r="BX148" i="19"/>
  <c r="CB148" i="19" s="1"/>
  <c r="BX150" i="19"/>
  <c r="CB150" i="19" s="1"/>
  <c r="BX95" i="19"/>
  <c r="CB95" i="19" s="1"/>
  <c r="CC95" i="19" s="1"/>
  <c r="BW97" i="19"/>
  <c r="CA97" i="19" s="1"/>
  <c r="BX74" i="19"/>
  <c r="CB74" i="19" s="1"/>
  <c r="BX102" i="19"/>
  <c r="CB102" i="19" s="1"/>
  <c r="CC102" i="19" s="1"/>
  <c r="CD102" i="19" s="1"/>
  <c r="CI57" i="19"/>
  <c r="BW8" i="19"/>
  <c r="CA8" i="19" s="1"/>
  <c r="BX8" i="19"/>
  <c r="CB8" i="19" s="1"/>
  <c r="BX29" i="19"/>
  <c r="CB29" i="19" s="1"/>
  <c r="BX25" i="19"/>
  <c r="CB25" i="19" s="1"/>
  <c r="BX31" i="19"/>
  <c r="CB31" i="19" s="1"/>
  <c r="BX15" i="19"/>
  <c r="CB15" i="19" s="1"/>
  <c r="BX36" i="19"/>
  <c r="CB36" i="19" s="1"/>
  <c r="BX164" i="19"/>
  <c r="CB164" i="19" s="1"/>
  <c r="BX158" i="19"/>
  <c r="CB158" i="19" s="1"/>
  <c r="CH161" i="19"/>
  <c r="CF186" i="19"/>
  <c r="CH186" i="19"/>
  <c r="CG186" i="19"/>
  <c r="CG190" i="19"/>
  <c r="CF190" i="19"/>
  <c r="CH190" i="19"/>
  <c r="CH189" i="19"/>
  <c r="BX81" i="19"/>
  <c r="CB81" i="19" s="1"/>
  <c r="BX97" i="19"/>
  <c r="CB97" i="19" s="1"/>
  <c r="BX116" i="19"/>
  <c r="CB116" i="19" s="1"/>
  <c r="BX91" i="19"/>
  <c r="CB91" i="19" s="1"/>
  <c r="AB43" i="19" a="1"/>
  <c r="AB43" i="19" s="1"/>
  <c r="AB37" i="19" a="1"/>
  <c r="AB37" i="19" s="1"/>
  <c r="AB7" i="19" a="1"/>
  <c r="AB7" i="19" s="1"/>
  <c r="AB52" i="19" a="1"/>
  <c r="AB52" i="19" s="1"/>
  <c r="CG40" i="19"/>
  <c r="AB48" i="19" a="1"/>
  <c r="AB48" i="19" s="1"/>
  <c r="AB54" i="19" a="1"/>
  <c r="AB54" i="19" s="1"/>
  <c r="CF49" i="19"/>
  <c r="AB17" i="19" a="1"/>
  <c r="AB17" i="19" s="1"/>
  <c r="AB14" i="19" a="1"/>
  <c r="AB14" i="19" s="1"/>
  <c r="CG123" i="19"/>
  <c r="CI123" i="19"/>
  <c r="CF143" i="18"/>
  <c r="CG143" i="18"/>
  <c r="CH143" i="18"/>
  <c r="CD153" i="18"/>
  <c r="CE153" i="18" a="1"/>
  <c r="CE153" i="18" s="1"/>
  <c r="CH153" i="18" s="1"/>
  <c r="CE141" i="18" a="1"/>
  <c r="CE141" i="18" s="1"/>
  <c r="CE140" i="18" a="1"/>
  <c r="CE140" i="18" s="1"/>
  <c r="CC147" i="18"/>
  <c r="CE137" i="18" a="1"/>
  <c r="CE137" i="18" s="1"/>
  <c r="CE142" i="18" a="1"/>
  <c r="CE142" i="18" s="1"/>
  <c r="CI142" i="18" s="1"/>
  <c r="CE173" i="18" a="1"/>
  <c r="CE173" i="18" s="1"/>
  <c r="CE185" i="18" a="1"/>
  <c r="CE185" i="18" s="1"/>
  <c r="CH185" i="18" s="1"/>
  <c r="CD184" i="18"/>
  <c r="CE184" i="18" a="1"/>
  <c r="CE184" i="18" s="1"/>
  <c r="CF184" i="18" s="1"/>
  <c r="CD196" i="18"/>
  <c r="CE196" i="18" a="1"/>
  <c r="CE196" i="18" s="1"/>
  <c r="CF196" i="18" s="1"/>
  <c r="CD180" i="18"/>
  <c r="CE180" i="18" a="1"/>
  <c r="CE180" i="18" s="1"/>
  <c r="CG180" i="18" s="1"/>
  <c r="CG189" i="18"/>
  <c r="CC187" i="18"/>
  <c r="CI193" i="18"/>
  <c r="CF193" i="18"/>
  <c r="CE186" i="18" a="1"/>
  <c r="CE186" i="18" s="1"/>
  <c r="CC188" i="18"/>
  <c r="CD11" i="18"/>
  <c r="CE11" i="18" a="1"/>
  <c r="CE11" i="18" s="1"/>
  <c r="CF11" i="18" s="1"/>
  <c r="CF14" i="18"/>
  <c r="AB122" i="18" a="1"/>
  <c r="AB122" i="18" s="1"/>
  <c r="BW176" i="18"/>
  <c r="CA176" i="18" s="1"/>
  <c r="CH189" i="18"/>
  <c r="AB124" i="18" a="1"/>
  <c r="AB124" i="18" s="1"/>
  <c r="BX98" i="18"/>
  <c r="CB98" i="18" s="1"/>
  <c r="BW98" i="18"/>
  <c r="CA98" i="18" s="1"/>
  <c r="BW104" i="18"/>
  <c r="CA104" i="18" s="1"/>
  <c r="BW90" i="18"/>
  <c r="CA90" i="18" s="1"/>
  <c r="CF114" i="18"/>
  <c r="CI114" i="18"/>
  <c r="AB108" i="18" a="1"/>
  <c r="AB108" i="18" s="1"/>
  <c r="AB106" i="18" a="1"/>
  <c r="AB106" i="18" s="1"/>
  <c r="AB125" i="18" a="1"/>
  <c r="AB125" i="18" s="1"/>
  <c r="CF101" i="18"/>
  <c r="CG101" i="18"/>
  <c r="AB128" i="18" a="1"/>
  <c r="AB128" i="18" s="1"/>
  <c r="CI101" i="18"/>
  <c r="CH37" i="18"/>
  <c r="AB22" i="18" a="1"/>
  <c r="AB22" i="18" s="1"/>
  <c r="BW43" i="18"/>
  <c r="CA43" i="18" s="1"/>
  <c r="AB51" i="18" a="1"/>
  <c r="AB51" i="18" s="1"/>
  <c r="AB43" i="18" a="1"/>
  <c r="AB43" i="18" s="1"/>
  <c r="AB42" i="18" a="1"/>
  <c r="AB42" i="18" s="1"/>
  <c r="AB58" i="18" a="1"/>
  <c r="AB58" i="18" s="1"/>
  <c r="AB50" i="18" a="1"/>
  <c r="AB50" i="18" s="1"/>
  <c r="AB61" i="18" a="1"/>
  <c r="AB61" i="18" s="1"/>
  <c r="AB9" i="18" a="1"/>
  <c r="AB9" i="18" s="1"/>
  <c r="AB33" i="19" a="1"/>
  <c r="AB33" i="19" s="1"/>
  <c r="AB19" i="19" a="1"/>
  <c r="AB19" i="19" s="1"/>
  <c r="AB56" i="19" a="1"/>
  <c r="AB56" i="19" s="1"/>
  <c r="CH61" i="19"/>
  <c r="AB46" i="19" a="1"/>
  <c r="AB46" i="19" s="1"/>
  <c r="AB96" i="18" a="1"/>
  <c r="AB96" i="18" s="1"/>
  <c r="BW157" i="18"/>
  <c r="CA157" i="18" s="1"/>
  <c r="CI63" i="18"/>
  <c r="CF63" i="18"/>
  <c r="CG63" i="18"/>
  <c r="AB55" i="18" a="1"/>
  <c r="AB55" i="18" s="1"/>
  <c r="BW38" i="18"/>
  <c r="CA38" i="18" s="1"/>
  <c r="CC38" i="18" s="1"/>
  <c r="CD38" i="18" s="1"/>
  <c r="AB14" i="18" a="1"/>
  <c r="AB14" i="18" s="1"/>
  <c r="AB45" i="18" a="1"/>
  <c r="AB45" i="18" s="1"/>
  <c r="AB20" i="18" a="1"/>
  <c r="AB20" i="18" s="1"/>
  <c r="BW24" i="18"/>
  <c r="CA24" i="18" s="1"/>
  <c r="CH174" i="18"/>
  <c r="CG174" i="18"/>
  <c r="CI174" i="18"/>
  <c r="CH126" i="18"/>
  <c r="CH87" i="18"/>
  <c r="CG119" i="18"/>
  <c r="CE82" i="18" a="1"/>
  <c r="CE82" i="18" s="1"/>
  <c r="CG82" i="18" s="1"/>
  <c r="CH123" i="18"/>
  <c r="CF112" i="18"/>
  <c r="CI105" i="18"/>
  <c r="CF55" i="18"/>
  <c r="CF8" i="18"/>
  <c r="BW32" i="18"/>
  <c r="CA32" i="18" s="1"/>
  <c r="CI47" i="18"/>
  <c r="CF47" i="18"/>
  <c r="CG47" i="18"/>
  <c r="CH51" i="18"/>
  <c r="BX15" i="18"/>
  <c r="CB15" i="18" s="1"/>
  <c r="AB21" i="18" a="1"/>
  <c r="AB21" i="18" s="1"/>
  <c r="AB47" i="18" a="1"/>
  <c r="AB47" i="18" s="1"/>
  <c r="AB37" i="18" a="1"/>
  <c r="AB37" i="18" s="1"/>
  <c r="AB71" i="18" a="1"/>
  <c r="AB71" i="18" s="1"/>
  <c r="AB93" i="18" a="1"/>
  <c r="AB93" i="18" s="1"/>
  <c r="AB112" i="18" a="1"/>
  <c r="AB112" i="18" s="1"/>
  <c r="AB115" i="18" a="1"/>
  <c r="AB115" i="18" s="1"/>
  <c r="CG138" i="18"/>
  <c r="AB114" i="18" a="1"/>
  <c r="AB114" i="18" s="1"/>
  <c r="AB111" i="18" a="1"/>
  <c r="AB111" i="18" s="1"/>
  <c r="BX165" i="18"/>
  <c r="CB165" i="18" s="1"/>
  <c r="CI110" i="18"/>
  <c r="CH129" i="18"/>
  <c r="CI129" i="18"/>
  <c r="CG93" i="18"/>
  <c r="CF100" i="18"/>
  <c r="CG100" i="18"/>
  <c r="CI100" i="18"/>
  <c r="BW83" i="18"/>
  <c r="CA83" i="18" s="1"/>
  <c r="BW15" i="18"/>
  <c r="CA15" i="18" s="1"/>
  <c r="CF57" i="19"/>
  <c r="CG47" i="19"/>
  <c r="CF189" i="19"/>
  <c r="CG57" i="19"/>
  <c r="CH47" i="19"/>
  <c r="CF123" i="19"/>
  <c r="CI189" i="19"/>
  <c r="CF123" i="18"/>
  <c r="CG37" i="18"/>
  <c r="CH127" i="18"/>
  <c r="CI51" i="18"/>
  <c r="CI103" i="18"/>
  <c r="CH191" i="18"/>
  <c r="CI123" i="18"/>
  <c r="CI37" i="18"/>
  <c r="CG127" i="18"/>
  <c r="CF51" i="18"/>
  <c r="CE116" i="15" a="1"/>
  <c r="CE116" i="15" s="1"/>
  <c r="CE101" i="15" a="1"/>
  <c r="CE101" i="15" s="1"/>
  <c r="CI101" i="15" s="1"/>
  <c r="CE107" i="15" a="1"/>
  <c r="CE107" i="15" s="1"/>
  <c r="CF107" i="15" s="1"/>
  <c r="AB60" i="19" a="1"/>
  <c r="AB60" i="19" s="1"/>
  <c r="AB23" i="19" a="1"/>
  <c r="AB23" i="19" s="1"/>
  <c r="AB12" i="19" a="1"/>
  <c r="AB12" i="19" s="1"/>
  <c r="AB30" i="19" a="1"/>
  <c r="AB30" i="19" s="1"/>
  <c r="AB28" i="19" a="1"/>
  <c r="AB28" i="19" s="1"/>
  <c r="CI52" i="18"/>
  <c r="CG107" i="18"/>
  <c r="CH21" i="18"/>
  <c r="CI8" i="18"/>
  <c r="CF85" i="18"/>
  <c r="CH105" i="18"/>
  <c r="CI138" i="18"/>
  <c r="CH10" i="18"/>
  <c r="AB82" i="18" a="1"/>
  <c r="AB82" i="18" s="1"/>
  <c r="AB101" i="18" a="1"/>
  <c r="AB101" i="18" s="1"/>
  <c r="AB81" i="18" a="1"/>
  <c r="AB81" i="18" s="1"/>
  <c r="AB102" i="18" a="1"/>
  <c r="AB102" i="18" s="1"/>
  <c r="CF52" i="18"/>
  <c r="CG96" i="18"/>
  <c r="CF21" i="18"/>
  <c r="CH8" i="18"/>
  <c r="CG105" i="18"/>
  <c r="CF138" i="18"/>
  <c r="BX83" i="18"/>
  <c r="CB83" i="18" s="1"/>
  <c r="AB59" i="18" a="1"/>
  <c r="AB59" i="18" s="1"/>
  <c r="AB16" i="18" a="1"/>
  <c r="AB16" i="18" s="1"/>
  <c r="AB113" i="18" a="1"/>
  <c r="AB113" i="18" s="1"/>
  <c r="CI85" i="18"/>
  <c r="BX150" i="18"/>
  <c r="CB150" i="18" s="1"/>
  <c r="BX149" i="18"/>
  <c r="CB149" i="18" s="1"/>
  <c r="BW109" i="18"/>
  <c r="CA109" i="18" s="1"/>
  <c r="AB74" i="18" a="1"/>
  <c r="AB74" i="18" s="1"/>
  <c r="AB76" i="18" a="1"/>
  <c r="AB76" i="18" s="1"/>
  <c r="BX176" i="18"/>
  <c r="CB176" i="18" s="1"/>
  <c r="AB84" i="18" a="1"/>
  <c r="AB84" i="18" s="1"/>
  <c r="AB62" i="18" a="1"/>
  <c r="AB62" i="18" s="1"/>
  <c r="AB18" i="18" a="1"/>
  <c r="AB18" i="18" s="1"/>
  <c r="AB92" i="18" a="1"/>
  <c r="AB92" i="18" s="1"/>
  <c r="AB79" i="18" a="1"/>
  <c r="AB79" i="18" s="1"/>
  <c r="AB30" i="18" a="1"/>
  <c r="AB30" i="18" s="1"/>
  <c r="AB32" i="18" a="1"/>
  <c r="AB32" i="18" s="1"/>
  <c r="AB33" i="18" a="1"/>
  <c r="AB33" i="18" s="1"/>
  <c r="CH93" i="18"/>
  <c r="CI87" i="18"/>
  <c r="CI126" i="18"/>
  <c r="BX43" i="18"/>
  <c r="CB43" i="18" s="1"/>
  <c r="CC43" i="18" s="1"/>
  <c r="CD43" i="18" s="1"/>
  <c r="AB63" i="18" a="1"/>
  <c r="AB63" i="18" s="1"/>
  <c r="AB127" i="18" a="1"/>
  <c r="AB127" i="18" s="1"/>
  <c r="AA200" i="18"/>
  <c r="J133" i="10" s="1"/>
  <c r="AB40" i="18" a="1"/>
  <c r="AB40" i="18" s="1"/>
  <c r="AB36" i="18" a="1"/>
  <c r="AB36" i="18" s="1"/>
  <c r="AB116" i="18" a="1"/>
  <c r="AB116" i="18" s="1"/>
  <c r="AB57" i="18" a="1"/>
  <c r="AB57" i="18" s="1"/>
  <c r="AB28" i="18" a="1"/>
  <c r="AB28" i="18" s="1"/>
  <c r="AB120" i="18" a="1"/>
  <c r="AB120" i="18" s="1"/>
  <c r="AB100" i="18" a="1"/>
  <c r="AB100" i="18" s="1"/>
  <c r="AB48" i="18" a="1"/>
  <c r="AB48" i="18" s="1"/>
  <c r="AB44" i="18" a="1"/>
  <c r="AB44" i="18" s="1"/>
  <c r="AB38" i="18" a="1"/>
  <c r="AB38" i="18" s="1"/>
  <c r="CI93" i="18"/>
  <c r="CF87" i="18"/>
  <c r="CI119" i="18"/>
  <c r="CG110" i="18"/>
  <c r="CG126" i="18"/>
  <c r="AB118" i="18" a="1"/>
  <c r="AB118" i="18" s="1"/>
  <c r="AB24" i="18" a="1"/>
  <c r="AB24" i="18" s="1"/>
  <c r="AB34" i="18" a="1"/>
  <c r="AB34" i="18" s="1"/>
  <c r="AB109" i="18" a="1"/>
  <c r="AB109" i="18" s="1"/>
  <c r="AB103" i="18" a="1"/>
  <c r="AB103" i="18" s="1"/>
  <c r="AB53" i="18" a="1"/>
  <c r="AB53" i="18" s="1"/>
  <c r="BX109" i="18"/>
  <c r="CB109" i="18" s="1"/>
  <c r="BW148" i="18"/>
  <c r="CA148" i="18" s="1"/>
  <c r="AB25" i="18" a="1"/>
  <c r="AB25" i="18" s="1"/>
  <c r="AA133" i="18"/>
  <c r="I132" i="10" s="1"/>
  <c r="AA201" i="18"/>
  <c r="J134" i="10" s="1"/>
  <c r="AB49" i="18" a="1"/>
  <c r="AB49" i="18" s="1"/>
  <c r="CH85" i="18"/>
  <c r="CH119" i="18"/>
  <c r="CG114" i="18"/>
  <c r="CF110" i="18"/>
  <c r="CF103" i="18"/>
  <c r="CH34" i="18"/>
  <c r="CI10" i="18"/>
  <c r="CG10" i="18"/>
  <c r="BX148" i="18"/>
  <c r="CB148" i="18" s="1"/>
  <c r="CF34" i="18"/>
  <c r="CE180" i="15" a="1"/>
  <c r="CE180" i="15" s="1"/>
  <c r="CF180" i="15" s="1"/>
  <c r="BP131" i="15"/>
  <c r="BW88" i="15"/>
  <c r="CA88" i="15" s="1"/>
  <c r="AB40" i="15" a="1"/>
  <c r="AB40" i="15" s="1"/>
  <c r="AB43" i="15" a="1"/>
  <c r="AB43" i="15" s="1"/>
  <c r="CE196" i="15" a="1"/>
  <c r="CE196" i="15" s="1"/>
  <c r="CG196" i="15" s="1"/>
  <c r="CE174" i="15" a="1"/>
  <c r="CE174" i="15" s="1"/>
  <c r="CG174" i="15" s="1"/>
  <c r="AB74" i="15" a="1"/>
  <c r="AB74" i="15" s="1"/>
  <c r="AB39" i="15" a="1"/>
  <c r="AB39" i="15" s="1"/>
  <c r="AB42" i="15" a="1"/>
  <c r="AB42" i="15" s="1"/>
  <c r="CE80" i="15" a="1"/>
  <c r="CE80" i="15" s="1"/>
  <c r="CE105" i="15" a="1"/>
  <c r="CE105" i="15" s="1"/>
  <c r="CI105" i="15" s="1"/>
  <c r="CE97" i="15" a="1"/>
  <c r="CE97" i="15" s="1"/>
  <c r="CF97" i="15" s="1"/>
  <c r="CE76" i="15" a="1"/>
  <c r="CE76" i="15" s="1"/>
  <c r="CF76" i="15" s="1"/>
  <c r="CE123" i="15" a="1"/>
  <c r="CE123" i="15" s="1"/>
  <c r="CI123" i="15" s="1"/>
  <c r="CE118" i="15" a="1"/>
  <c r="CE118" i="15" s="1"/>
  <c r="CH118" i="15" s="1"/>
  <c r="CE114" i="15" a="1"/>
  <c r="CE114" i="15" s="1"/>
  <c r="CG114" i="15" s="1"/>
  <c r="CE112" i="15" a="1"/>
  <c r="CE112" i="15" s="1"/>
  <c r="CH112" i="15" s="1"/>
  <c r="CE70" i="15" a="1"/>
  <c r="CE70" i="15" s="1"/>
  <c r="CG70" i="15" s="1"/>
  <c r="CE99" i="15" a="1"/>
  <c r="CE99" i="15" s="1"/>
  <c r="CF99" i="15" s="1"/>
  <c r="CE74" i="15" a="1"/>
  <c r="CE74" i="15" s="1"/>
  <c r="CI74" i="15" s="1"/>
  <c r="CE103" i="15" a="1"/>
  <c r="CE103" i="15" s="1"/>
  <c r="CF103" i="15" s="1"/>
  <c r="CE73" i="15" a="1"/>
  <c r="CE73" i="15" s="1"/>
  <c r="BX81" i="15"/>
  <c r="CB81" i="15" s="1"/>
  <c r="BW82" i="15"/>
  <c r="CA82" i="15" s="1"/>
  <c r="BT65" i="15"/>
  <c r="BW16" i="15"/>
  <c r="CA16" i="15" s="1"/>
  <c r="BW15" i="15"/>
  <c r="CA15" i="15" s="1"/>
  <c r="BW22" i="15"/>
  <c r="CA22" i="15" s="1"/>
  <c r="BT29" i="15"/>
  <c r="BX18" i="15"/>
  <c r="CB18" i="15" s="1"/>
  <c r="CE52" i="15" a="1"/>
  <c r="CE52" i="15" s="1"/>
  <c r="CH52" i="15" s="1"/>
  <c r="CE14" i="15" a="1"/>
  <c r="CE14" i="15" s="1"/>
  <c r="CH14" i="15" s="1"/>
  <c r="CH18" i="18"/>
  <c r="CG34" i="18"/>
  <c r="CH96" i="18"/>
  <c r="CI107" i="18"/>
  <c r="CG112" i="18"/>
  <c r="CI96" i="18"/>
  <c r="CF107" i="18"/>
  <c r="CH112" i="18"/>
  <c r="CI18" i="18"/>
  <c r="CH27" i="18"/>
  <c r="CG27" i="18"/>
  <c r="CF27" i="18"/>
  <c r="CI27" i="18"/>
  <c r="CF18" i="18"/>
  <c r="CF6" i="18"/>
  <c r="CI6" i="18"/>
  <c r="CH6" i="18"/>
  <c r="CG6" i="18"/>
  <c r="BX29" i="18"/>
  <c r="CB29" i="18" s="1"/>
  <c r="CH27" i="19"/>
  <c r="CH7" i="19"/>
  <c r="CI55" i="19"/>
  <c r="CI51" i="19"/>
  <c r="CF51" i="19"/>
  <c r="CI27" i="19"/>
  <c r="CI7" i="19"/>
  <c r="CF55" i="19"/>
  <c r="CG51" i="19"/>
  <c r="CF27" i="19"/>
  <c r="CG7" i="19"/>
  <c r="CG55" i="19"/>
  <c r="CI9" i="19"/>
  <c r="CH63" i="19"/>
  <c r="CG9" i="19"/>
  <c r="CI63" i="19"/>
  <c r="CF9" i="19"/>
  <c r="CF63" i="19"/>
  <c r="CF40" i="19"/>
  <c r="CH40" i="19"/>
  <c r="CG49" i="19"/>
  <c r="CH49" i="19"/>
  <c r="CH11" i="19"/>
  <c r="CG22" i="19"/>
  <c r="CF22" i="19"/>
  <c r="CH22" i="19"/>
  <c r="CH184" i="19"/>
  <c r="CF161" i="19"/>
  <c r="CF184" i="19"/>
  <c r="CG161" i="19"/>
  <c r="BW148" i="15"/>
  <c r="CA148" i="15" s="1"/>
  <c r="BW171" i="15"/>
  <c r="CA171" i="15" s="1"/>
  <c r="BW176" i="15"/>
  <c r="CA176" i="15" s="1"/>
  <c r="BX155" i="15"/>
  <c r="CB155" i="15" s="1"/>
  <c r="CE38" i="19" a="1"/>
  <c r="CE38" i="19" s="1"/>
  <c r="CD38" i="19"/>
  <c r="CC15" i="19"/>
  <c r="CE109" i="19" a="1"/>
  <c r="CE109" i="19" s="1"/>
  <c r="CD109" i="19"/>
  <c r="AB8" i="19" a="1"/>
  <c r="AB8" i="19" s="1"/>
  <c r="AB10" i="19" a="1"/>
  <c r="AB10" i="19" s="1"/>
  <c r="AB53" i="19" a="1"/>
  <c r="AB53" i="19" s="1"/>
  <c r="AB63" i="19" a="1"/>
  <c r="AB63" i="19" s="1"/>
  <c r="AB49" i="19" a="1"/>
  <c r="AB49" i="19" s="1"/>
  <c r="AB59" i="19" a="1"/>
  <c r="AB59" i="19" s="1"/>
  <c r="CH78" i="19"/>
  <c r="CG105" i="19"/>
  <c r="CG125" i="19"/>
  <c r="CF125" i="19"/>
  <c r="CI125" i="19"/>
  <c r="CH125" i="19"/>
  <c r="CF118" i="19"/>
  <c r="CI118" i="19"/>
  <c r="CH118" i="19"/>
  <c r="CG118" i="19"/>
  <c r="AB36" i="19" a="1"/>
  <c r="AB36" i="19" s="1"/>
  <c r="AB20" i="19" a="1"/>
  <c r="AB20" i="19" s="1"/>
  <c r="AB27" i="19" a="1"/>
  <c r="AB27" i="19" s="1"/>
  <c r="AB29" i="19" a="1"/>
  <c r="AB29" i="19" s="1"/>
  <c r="AB35" i="19" a="1"/>
  <c r="AB35" i="19" s="1"/>
  <c r="AB26" i="19" a="1"/>
  <c r="AB26" i="19" s="1"/>
  <c r="AB6" i="19" a="1"/>
  <c r="AB6" i="19" s="1"/>
  <c r="CG21" i="19"/>
  <c r="CF21" i="19"/>
  <c r="CI21" i="19"/>
  <c r="CH21" i="19"/>
  <c r="CI26" i="19"/>
  <c r="CH37" i="19"/>
  <c r="CG37" i="19"/>
  <c r="CF37" i="19"/>
  <c r="CI37" i="19"/>
  <c r="CH48" i="19"/>
  <c r="CG56" i="19"/>
  <c r="CF56" i="19"/>
  <c r="CI56" i="19"/>
  <c r="CH56" i="19"/>
  <c r="CE43" i="19" a="1"/>
  <c r="CE43" i="19" s="1"/>
  <c r="CD43" i="19"/>
  <c r="CG143" i="19"/>
  <c r="CF167" i="19"/>
  <c r="CI167" i="19"/>
  <c r="CH167" i="19"/>
  <c r="CG167" i="19"/>
  <c r="CI175" i="19"/>
  <c r="CI196" i="19"/>
  <c r="CH196" i="19"/>
  <c r="CG196" i="19"/>
  <c r="CF196" i="19"/>
  <c r="BW149" i="19"/>
  <c r="CA149" i="19" s="1"/>
  <c r="CC149" i="19" s="1"/>
  <c r="BW150" i="19"/>
  <c r="CA150" i="19" s="1"/>
  <c r="CI5" i="19"/>
  <c r="CH5" i="19"/>
  <c r="CG5" i="19"/>
  <c r="CF5" i="19"/>
  <c r="AB38" i="19" a="1"/>
  <c r="AB38" i="19" s="1"/>
  <c r="AB61" i="19" a="1"/>
  <c r="AB61" i="19" s="1"/>
  <c r="AB57" i="19" a="1"/>
  <c r="AB57" i="19" s="1"/>
  <c r="AB50" i="19" a="1"/>
  <c r="AB50" i="19" s="1"/>
  <c r="AB58" i="19" a="1"/>
  <c r="AB58" i="19" s="1"/>
  <c r="AB62" i="19" a="1"/>
  <c r="AB62" i="19" s="1"/>
  <c r="CG92" i="19"/>
  <c r="CF92" i="19"/>
  <c r="CH92" i="19"/>
  <c r="CI92" i="19"/>
  <c r="CG106" i="19"/>
  <c r="CI106" i="19"/>
  <c r="CH106" i="19"/>
  <c r="CF106" i="19"/>
  <c r="CF101" i="19"/>
  <c r="CH101" i="19"/>
  <c r="CI101" i="19"/>
  <c r="CG101" i="19"/>
  <c r="CI120" i="19"/>
  <c r="AB34" i="19" a="1"/>
  <c r="AB34" i="19" s="1"/>
  <c r="AB22" i="19" a="1"/>
  <c r="AB22" i="19" s="1"/>
  <c r="AB15" i="19" a="1"/>
  <c r="AB15" i="19" s="1"/>
  <c r="CD104" i="19"/>
  <c r="CE104" i="19" a="1"/>
  <c r="CE104" i="19" s="1"/>
  <c r="AB13" i="19" a="1"/>
  <c r="AB13" i="19" s="1"/>
  <c r="CC24" i="19"/>
  <c r="AB16" i="19" a="1"/>
  <c r="AB16" i="19" s="1"/>
  <c r="AB32" i="19" a="1"/>
  <c r="AB32" i="19" s="1"/>
  <c r="CG39" i="19"/>
  <c r="CF39" i="19"/>
  <c r="CI39" i="19"/>
  <c r="CH39" i="19"/>
  <c r="CG23" i="19"/>
  <c r="CF23" i="19"/>
  <c r="CI23" i="19"/>
  <c r="CH23" i="19"/>
  <c r="CG10" i="19"/>
  <c r="CF10" i="19"/>
  <c r="CI10" i="19"/>
  <c r="CH10" i="19"/>
  <c r="CF28" i="19"/>
  <c r="CF41" i="19"/>
  <c r="CI41" i="19"/>
  <c r="CH41" i="19"/>
  <c r="CG41" i="19"/>
  <c r="CG58" i="19"/>
  <c r="CF58" i="19"/>
  <c r="CI58" i="19"/>
  <c r="CH58" i="19"/>
  <c r="AB21" i="19" a="1"/>
  <c r="AB21" i="19" s="1"/>
  <c r="CE171" i="19" a="1"/>
  <c r="CE171" i="19" s="1"/>
  <c r="CD171" i="19"/>
  <c r="CF144" i="19"/>
  <c r="CH147" i="19"/>
  <c r="CF147" i="19"/>
  <c r="CI147" i="19"/>
  <c r="CG147" i="19"/>
  <c r="CF166" i="19"/>
  <c r="CG166" i="19"/>
  <c r="CI166" i="19"/>
  <c r="CH166" i="19"/>
  <c r="CF172" i="19"/>
  <c r="CI172" i="19"/>
  <c r="CH172" i="19"/>
  <c r="CG172" i="19"/>
  <c r="CG177" i="19"/>
  <c r="CI177" i="19"/>
  <c r="CF177" i="19"/>
  <c r="CH177" i="19"/>
  <c r="CI185" i="19"/>
  <c r="CH185" i="19"/>
  <c r="CG185" i="19"/>
  <c r="CF185" i="19"/>
  <c r="CI18" i="19"/>
  <c r="CH18" i="19"/>
  <c r="CG18" i="19"/>
  <c r="CF18" i="19"/>
  <c r="AB47" i="19" a="1"/>
  <c r="AB47" i="19" s="1"/>
  <c r="AB45" i="19" a="1"/>
  <c r="AB45" i="19" s="1"/>
  <c r="AB11" i="19" a="1"/>
  <c r="AB11" i="19" s="1"/>
  <c r="AA200" i="19"/>
  <c r="D133" i="10" s="1"/>
  <c r="AB39" i="19" a="1"/>
  <c r="AB39" i="19" s="1"/>
  <c r="CG100" i="19"/>
  <c r="CF87" i="19"/>
  <c r="CI87" i="19"/>
  <c r="CH87" i="19"/>
  <c r="CG87" i="19"/>
  <c r="CI107" i="19"/>
  <c r="CG107" i="19"/>
  <c r="CH107" i="19"/>
  <c r="CF107" i="19"/>
  <c r="CI114" i="19"/>
  <c r="AB24" i="19" a="1"/>
  <c r="AB24" i="19" s="1"/>
  <c r="AB44" i="19" a="1"/>
  <c r="AB44" i="19" s="1"/>
  <c r="AB4" i="19" a="1"/>
  <c r="AB4" i="19" s="1"/>
  <c r="AB40" i="19" a="1"/>
  <c r="AB40" i="19" s="1"/>
  <c r="CG6" i="19"/>
  <c r="CF6" i="19"/>
  <c r="CH6" i="19"/>
  <c r="CI6" i="19"/>
  <c r="CG30" i="19"/>
  <c r="CF30" i="19"/>
  <c r="CI30" i="19"/>
  <c r="CH30" i="19"/>
  <c r="CH33" i="19"/>
  <c r="CG33" i="19"/>
  <c r="CF33" i="19"/>
  <c r="CI33" i="19"/>
  <c r="CG44" i="19"/>
  <c r="CF44" i="19"/>
  <c r="CI44" i="19"/>
  <c r="CH44" i="19"/>
  <c r="CG52" i="19"/>
  <c r="CF52" i="19"/>
  <c r="CI52" i="19"/>
  <c r="CH52" i="19"/>
  <c r="AB9" i="19" a="1"/>
  <c r="AB9" i="19" s="1"/>
  <c r="BW148" i="19"/>
  <c r="CA148" i="19" s="1"/>
  <c r="CC148" i="19" s="1"/>
  <c r="BW176" i="19"/>
  <c r="CA176" i="19" s="1"/>
  <c r="CC176" i="19" s="1"/>
  <c r="CG140" i="19"/>
  <c r="CF140" i="19"/>
  <c r="CI140" i="19"/>
  <c r="CH140" i="19"/>
  <c r="CF145" i="19"/>
  <c r="CG163" i="19"/>
  <c r="CH163" i="19"/>
  <c r="CF163" i="19"/>
  <c r="CI163" i="19"/>
  <c r="CH168" i="19"/>
  <c r="CF173" i="19"/>
  <c r="CI173" i="19"/>
  <c r="CH173" i="19"/>
  <c r="CG173" i="19"/>
  <c r="CI192" i="19"/>
  <c r="CH192" i="19"/>
  <c r="CG192" i="19"/>
  <c r="CF192" i="19"/>
  <c r="BW165" i="19"/>
  <c r="CA165" i="19" s="1"/>
  <c r="CC165" i="19" s="1"/>
  <c r="AB55" i="19" a="1"/>
  <c r="AB55" i="19" s="1"/>
  <c r="AB31" i="19" a="1"/>
  <c r="AB31" i="19" s="1"/>
  <c r="AB51" i="19" a="1"/>
  <c r="AB51" i="19" s="1"/>
  <c r="CD90" i="19"/>
  <c r="CE90" i="19" a="1"/>
  <c r="CE90" i="19" s="1"/>
  <c r="CG85" i="19"/>
  <c r="CF85" i="19"/>
  <c r="CI85" i="19"/>
  <c r="CH85" i="19"/>
  <c r="CG99" i="19"/>
  <c r="CF99" i="19"/>
  <c r="CH99" i="19"/>
  <c r="CI99" i="19"/>
  <c r="CH76" i="19"/>
  <c r="CG76" i="19"/>
  <c r="CF76" i="19"/>
  <c r="CI76" i="19"/>
  <c r="CI94" i="19"/>
  <c r="CG127" i="19"/>
  <c r="CF127" i="19"/>
  <c r="CI127" i="19"/>
  <c r="CH127" i="19"/>
  <c r="AB42" i="19" a="1"/>
  <c r="AB42" i="19" s="1"/>
  <c r="AB18" i="19" a="1"/>
  <c r="AB18" i="19" s="1"/>
  <c r="AB41" i="19" a="1"/>
  <c r="AB41" i="19" s="1"/>
  <c r="CG19" i="19"/>
  <c r="CF19" i="19"/>
  <c r="CI19" i="19"/>
  <c r="CH19" i="19"/>
  <c r="CI14" i="19"/>
  <c r="CH35" i="19"/>
  <c r="CG35" i="19"/>
  <c r="CF35" i="19"/>
  <c r="CI35" i="19"/>
  <c r="CG46" i="19"/>
  <c r="CF46" i="19"/>
  <c r="CI46" i="19"/>
  <c r="CH46" i="19"/>
  <c r="CG62" i="19"/>
  <c r="CF62" i="19"/>
  <c r="CI62" i="19"/>
  <c r="CH62" i="19"/>
  <c r="AB25" i="19" a="1"/>
  <c r="AB25" i="19" s="1"/>
  <c r="CE157" i="19" a="1"/>
  <c r="CE157" i="19" s="1"/>
  <c r="CD157" i="19"/>
  <c r="CG139" i="19"/>
  <c r="CF139" i="19"/>
  <c r="CI139" i="19"/>
  <c r="CH139" i="19"/>
  <c r="CF152" i="19"/>
  <c r="CF155" i="19"/>
  <c r="CH155" i="19"/>
  <c r="CI155" i="19"/>
  <c r="CG155" i="19"/>
  <c r="CF174" i="19"/>
  <c r="CI174" i="19"/>
  <c r="CH174" i="19"/>
  <c r="CG174" i="19"/>
  <c r="CG179" i="19"/>
  <c r="CI179" i="19"/>
  <c r="CF179" i="19"/>
  <c r="CH179" i="19"/>
  <c r="CI194" i="19"/>
  <c r="BW162" i="19"/>
  <c r="CA162" i="19" s="1"/>
  <c r="BX165" i="15"/>
  <c r="CB165" i="15" s="1"/>
  <c r="BX151" i="15"/>
  <c r="CB151" i="15" s="1"/>
  <c r="BW165" i="15"/>
  <c r="CA165" i="15" s="1"/>
  <c r="BW155" i="15"/>
  <c r="CA155" i="15" s="1"/>
  <c r="BW151" i="15"/>
  <c r="CA151" i="15" s="1"/>
  <c r="BX149" i="15"/>
  <c r="CB149" i="15" s="1"/>
  <c r="BW149" i="15"/>
  <c r="CA149" i="15" s="1"/>
  <c r="BX171" i="15"/>
  <c r="CB171" i="15" s="1"/>
  <c r="BX148" i="15"/>
  <c r="CB148" i="15" s="1"/>
  <c r="BX176" i="15"/>
  <c r="CB176" i="15" s="1"/>
  <c r="BX109" i="15"/>
  <c r="CB109" i="15" s="1"/>
  <c r="BX84" i="15"/>
  <c r="CB84" i="15" s="1"/>
  <c r="BW98" i="15"/>
  <c r="CA98" i="15" s="1"/>
  <c r="BX88" i="15"/>
  <c r="CB88" i="15" s="1"/>
  <c r="BW104" i="15"/>
  <c r="CA104" i="15" s="1"/>
  <c r="BX98" i="15"/>
  <c r="CB98" i="15" s="1"/>
  <c r="BW81" i="15"/>
  <c r="CA81" i="15" s="1"/>
  <c r="BW109" i="15"/>
  <c r="CA109" i="15" s="1"/>
  <c r="BW84" i="15"/>
  <c r="CA84" i="15" s="1"/>
  <c r="BX82" i="15"/>
  <c r="CB82" i="15" s="1"/>
  <c r="BX104" i="15"/>
  <c r="CB104" i="15" s="1"/>
  <c r="BW43" i="15"/>
  <c r="CA43" i="15" s="1"/>
  <c r="BX43" i="15"/>
  <c r="CB43" i="15" s="1"/>
  <c r="BW32" i="15"/>
  <c r="CA32" i="15" s="1"/>
  <c r="BX32" i="15"/>
  <c r="CB32" i="15" s="1"/>
  <c r="BX15" i="15"/>
  <c r="CB15" i="15" s="1"/>
  <c r="BX16" i="15"/>
  <c r="CB16" i="15" s="1"/>
  <c r="BW165" i="18"/>
  <c r="CA165" i="18" s="1"/>
  <c r="BW149" i="18"/>
  <c r="CA149" i="18" s="1"/>
  <c r="BW175" i="18"/>
  <c r="CA175" i="18" s="1"/>
  <c r="CC175" i="18" s="1"/>
  <c r="CD175" i="18" s="1"/>
  <c r="BW161" i="18"/>
  <c r="CA161" i="18" s="1"/>
  <c r="BW159" i="18"/>
  <c r="CA159" i="18" s="1"/>
  <c r="BW158" i="18"/>
  <c r="CA158" i="18" s="1"/>
  <c r="CC158" i="18" s="1"/>
  <c r="CD158" i="18" s="1"/>
  <c r="BW169" i="18"/>
  <c r="CA169" i="18" s="1"/>
  <c r="CC169" i="18" s="1"/>
  <c r="CE169" i="18" s="1" a="1"/>
  <c r="CE169" i="18" s="1"/>
  <c r="CC91" i="18"/>
  <c r="CC108" i="18"/>
  <c r="CE108" i="18" s="1" a="1"/>
  <c r="CE108" i="18" s="1"/>
  <c r="BX131" i="18"/>
  <c r="CB131" i="18" s="1"/>
  <c r="CC89" i="18"/>
  <c r="CD89" i="18" s="1"/>
  <c r="CC42" i="18"/>
  <c r="CD42" i="18" s="1"/>
  <c r="BX17" i="18"/>
  <c r="CB17" i="18" s="1"/>
  <c r="CC28" i="18"/>
  <c r="CE28" i="18" s="1" a="1"/>
  <c r="CE28" i="18" s="1"/>
  <c r="CD92" i="18"/>
  <c r="CE92" i="18" a="1"/>
  <c r="CE92" i="18" s="1"/>
  <c r="CD36" i="18"/>
  <c r="CE36" i="18" a="1"/>
  <c r="CE36" i="18" s="1"/>
  <c r="CC159" i="18"/>
  <c r="CE102" i="18" a="1"/>
  <c r="CE102" i="18" s="1"/>
  <c r="CD102" i="18"/>
  <c r="CG168" i="18"/>
  <c r="CH168" i="18"/>
  <c r="CF168" i="18"/>
  <c r="CI168" i="18"/>
  <c r="CG196" i="18"/>
  <c r="CF88" i="18"/>
  <c r="CI88" i="18"/>
  <c r="CH88" i="18"/>
  <c r="CG88" i="18"/>
  <c r="CF152" i="18"/>
  <c r="CI152" i="18"/>
  <c r="CH152" i="18"/>
  <c r="CG152" i="18"/>
  <c r="CG181" i="18"/>
  <c r="CF181" i="18"/>
  <c r="CI181" i="18"/>
  <c r="CH181" i="18"/>
  <c r="CF151" i="18"/>
  <c r="CI151" i="18"/>
  <c r="CG151" i="18"/>
  <c r="CH151" i="18"/>
  <c r="CG182" i="18"/>
  <c r="CF182" i="18"/>
  <c r="CI182" i="18"/>
  <c r="CH182" i="18"/>
  <c r="BW156" i="18"/>
  <c r="CA156" i="18" s="1"/>
  <c r="CC156" i="18" s="1"/>
  <c r="BW17" i="18"/>
  <c r="CA17" i="18" s="1"/>
  <c r="CG97" i="18"/>
  <c r="CF97" i="18"/>
  <c r="CI97" i="18"/>
  <c r="CH97" i="18"/>
  <c r="CI117" i="18"/>
  <c r="CH117" i="18"/>
  <c r="CG117" i="18"/>
  <c r="CF117" i="18"/>
  <c r="CG118" i="18"/>
  <c r="CH118" i="18"/>
  <c r="CF118" i="18"/>
  <c r="CI118" i="18"/>
  <c r="CG116" i="18"/>
  <c r="CI116" i="18"/>
  <c r="CH116" i="18"/>
  <c r="CF116" i="18"/>
  <c r="BW94" i="18"/>
  <c r="CA94" i="18" s="1"/>
  <c r="CC23" i="18"/>
  <c r="BW95" i="18"/>
  <c r="CA95" i="18" s="1"/>
  <c r="CF155" i="18"/>
  <c r="CI155" i="18"/>
  <c r="CH155" i="18"/>
  <c r="CG155" i="18"/>
  <c r="CG122" i="18"/>
  <c r="CH122" i="18"/>
  <c r="CF122" i="18"/>
  <c r="CI122" i="18"/>
  <c r="CG113" i="18"/>
  <c r="CF113" i="18"/>
  <c r="CI113" i="18"/>
  <c r="CH113" i="18"/>
  <c r="CG128" i="18"/>
  <c r="CF128" i="18"/>
  <c r="CI128" i="18"/>
  <c r="CH128" i="18"/>
  <c r="CF163" i="18"/>
  <c r="CI163" i="18"/>
  <c r="CH163" i="18"/>
  <c r="CG163" i="18"/>
  <c r="CF164" i="18"/>
  <c r="CI164" i="18"/>
  <c r="CG164" i="18"/>
  <c r="CH164" i="18"/>
  <c r="CF170" i="18"/>
  <c r="CI170" i="18"/>
  <c r="CH170" i="18"/>
  <c r="CG170" i="18"/>
  <c r="CG179" i="18"/>
  <c r="CI179" i="18"/>
  <c r="CH179" i="18"/>
  <c r="CF179" i="18"/>
  <c r="CG183" i="18"/>
  <c r="CF183" i="18"/>
  <c r="CI183" i="18"/>
  <c r="CH183" i="18"/>
  <c r="BW162" i="18"/>
  <c r="CA162" i="18" s="1"/>
  <c r="BW150" i="18"/>
  <c r="CA150" i="18" s="1"/>
  <c r="CC26" i="18"/>
  <c r="CF84" i="18"/>
  <c r="CH84" i="18"/>
  <c r="CI84" i="18"/>
  <c r="CG84" i="18"/>
  <c r="CG115" i="18"/>
  <c r="CF115" i="18"/>
  <c r="CI115" i="18"/>
  <c r="CH115" i="18"/>
  <c r="CI125" i="18"/>
  <c r="CH125" i="18"/>
  <c r="CG125" i="18"/>
  <c r="CF125" i="18"/>
  <c r="CG120" i="18"/>
  <c r="CI120" i="18"/>
  <c r="CH120" i="18"/>
  <c r="CF120" i="18"/>
  <c r="BX162" i="18"/>
  <c r="CB162" i="18" s="1"/>
  <c r="BX94" i="18"/>
  <c r="CB94" i="18" s="1"/>
  <c r="BX198" i="18"/>
  <c r="CB198" i="18" s="1"/>
  <c r="CG177" i="18"/>
  <c r="CI177" i="18"/>
  <c r="CH177" i="18"/>
  <c r="CF177" i="18"/>
  <c r="CG194" i="18"/>
  <c r="CI194" i="18"/>
  <c r="CH194" i="18"/>
  <c r="CF194" i="18"/>
  <c r="CF106" i="18"/>
  <c r="CH106" i="18"/>
  <c r="CI106" i="18"/>
  <c r="CG106" i="18"/>
  <c r="BW29" i="18"/>
  <c r="CA29" i="18" s="1"/>
  <c r="CF154" i="18"/>
  <c r="CG154" i="18"/>
  <c r="CG166" i="18"/>
  <c r="CF166" i="18"/>
  <c r="CI166" i="18"/>
  <c r="CH166" i="18"/>
  <c r="CH184" i="18"/>
  <c r="CG192" i="18"/>
  <c r="CI192" i="18"/>
  <c r="CH192" i="18"/>
  <c r="CF192" i="18"/>
  <c r="BX95" i="18"/>
  <c r="CB95" i="18" s="1"/>
  <c r="BW198" i="18"/>
  <c r="CA198" i="18" s="1"/>
  <c r="BX161" i="18"/>
  <c r="CB161" i="18" s="1"/>
  <c r="CC161" i="18" s="1"/>
  <c r="CE25" i="18" a="1"/>
  <c r="CE25" i="18" s="1"/>
  <c r="CD25" i="18"/>
  <c r="CG111" i="18"/>
  <c r="CF111" i="18"/>
  <c r="CI111" i="18"/>
  <c r="CH111" i="18"/>
  <c r="CG99" i="18"/>
  <c r="CF99" i="18"/>
  <c r="CI99" i="18"/>
  <c r="CH99" i="18"/>
  <c r="CF86" i="18"/>
  <c r="CI86" i="18"/>
  <c r="CH86" i="18"/>
  <c r="CG86" i="18"/>
  <c r="CI121" i="18"/>
  <c r="CH121" i="18"/>
  <c r="CG121" i="18"/>
  <c r="CF121" i="18"/>
  <c r="CG124" i="18"/>
  <c r="CI124" i="18"/>
  <c r="CH124" i="18"/>
  <c r="CF124" i="18"/>
  <c r="BW131" i="18"/>
  <c r="CA131" i="18" s="1"/>
  <c r="AB101" i="15" a="1"/>
  <c r="AB101" i="15" s="1"/>
  <c r="AB91" i="15" a="1"/>
  <c r="AB91" i="15" s="1"/>
  <c r="AB119" i="15" a="1"/>
  <c r="AB119" i="15" s="1"/>
  <c r="AB99" i="15" a="1"/>
  <c r="AB99" i="15" s="1"/>
  <c r="AB87" i="15" a="1"/>
  <c r="AB87" i="15" s="1"/>
  <c r="AB97" i="15" a="1"/>
  <c r="AB97" i="15" s="1"/>
  <c r="AB110" i="15" a="1"/>
  <c r="AB110" i="15" s="1"/>
  <c r="AB112" i="15" a="1"/>
  <c r="AB112" i="15" s="1"/>
  <c r="AB83" i="15" a="1"/>
  <c r="AB83" i="15" s="1"/>
  <c r="AB92" i="15" a="1"/>
  <c r="AB92" i="15" s="1"/>
  <c r="AB89" i="15" a="1"/>
  <c r="AB89" i="15" s="1"/>
  <c r="AB122" i="15" a="1"/>
  <c r="AB122" i="15" s="1"/>
  <c r="AB116" i="15" a="1"/>
  <c r="AB116" i="15" s="1"/>
  <c r="AB102" i="15" a="1"/>
  <c r="AB102" i="15" s="1"/>
  <c r="AB108" i="15" a="1"/>
  <c r="AB108" i="15" s="1"/>
  <c r="AB121" i="15" a="1"/>
  <c r="AB121" i="15" s="1"/>
  <c r="AB114" i="15" a="1"/>
  <c r="AB114" i="15" s="1"/>
  <c r="AB100" i="15" a="1"/>
  <c r="AB100" i="15" s="1"/>
  <c r="AB93" i="15" a="1"/>
  <c r="AB93" i="15" s="1"/>
  <c r="AB12" i="15" a="1"/>
  <c r="AB12" i="15" s="1"/>
  <c r="AB35" i="15" a="1"/>
  <c r="AB35" i="15" s="1"/>
  <c r="AB22" i="15" a="1"/>
  <c r="AB22" i="15" s="1"/>
  <c r="AB7" i="15" a="1"/>
  <c r="AB7" i="15" s="1"/>
  <c r="AB5" i="15" a="1"/>
  <c r="AB5" i="15" s="1"/>
  <c r="AB16" i="15" a="1"/>
  <c r="AB16" i="15" s="1"/>
  <c r="AB18" i="15" a="1"/>
  <c r="AB18" i="15" s="1"/>
  <c r="AB50" i="15" a="1"/>
  <c r="AB50" i="15" s="1"/>
  <c r="AB58" i="15" a="1"/>
  <c r="AB58" i="15" s="1"/>
  <c r="AB37" i="15" a="1"/>
  <c r="AB37" i="15" s="1"/>
  <c r="AB31" i="15" a="1"/>
  <c r="AB31" i="15" s="1"/>
  <c r="AB34" i="15" a="1"/>
  <c r="AB34" i="15" s="1"/>
  <c r="AB20" i="15" a="1"/>
  <c r="AB20" i="15" s="1"/>
  <c r="AB30" i="15" a="1"/>
  <c r="AB30" i="15" s="1"/>
  <c r="AB11" i="15" a="1"/>
  <c r="AB11" i="15" s="1"/>
  <c r="AB41" i="15" a="1"/>
  <c r="AB41" i="15" s="1"/>
  <c r="AB21" i="15" a="1"/>
  <c r="AB21" i="15" s="1"/>
  <c r="AB38" i="15" a="1"/>
  <c r="AB38" i="15" s="1"/>
  <c r="AB6" i="15" a="1"/>
  <c r="AB6" i="15" s="1"/>
  <c r="AB44" i="15" a="1"/>
  <c r="AB44" i="15" s="1"/>
  <c r="AB52" i="15" a="1"/>
  <c r="AB52" i="15" s="1"/>
  <c r="AB60" i="15" a="1"/>
  <c r="AB60" i="15" s="1"/>
  <c r="AB32" i="15" a="1"/>
  <c r="AB32" i="15" s="1"/>
  <c r="AB28" i="15" a="1"/>
  <c r="AB28" i="15" s="1"/>
  <c r="AB8" i="15" a="1"/>
  <c r="AB8" i="15" s="1"/>
  <c r="AB9" i="15" a="1"/>
  <c r="AB9" i="15" s="1"/>
  <c r="AB15" i="15" a="1"/>
  <c r="AB15" i="15" s="1"/>
  <c r="AB17" i="15" a="1"/>
  <c r="AB17" i="15" s="1"/>
  <c r="AB29" i="15" a="1"/>
  <c r="AB29" i="15" s="1"/>
  <c r="AB10" i="15" a="1"/>
  <c r="AB10" i="15" s="1"/>
  <c r="AB46" i="15" a="1"/>
  <c r="AB46" i="15" s="1"/>
  <c r="AB54" i="15" a="1"/>
  <c r="AB54" i="15" s="1"/>
  <c r="AB62" i="15" a="1"/>
  <c r="AB62" i="15" s="1"/>
  <c r="AB36" i="15" a="1"/>
  <c r="AB36" i="15" s="1"/>
  <c r="AB25" i="15" a="1"/>
  <c r="AB25" i="15" s="1"/>
  <c r="AB27" i="15" a="1"/>
  <c r="AB27" i="15" s="1"/>
  <c r="AB13" i="15" a="1"/>
  <c r="AB13" i="15" s="1"/>
  <c r="AB4" i="15" a="1"/>
  <c r="AB4" i="15" s="1"/>
  <c r="AB19" i="15" a="1"/>
  <c r="AB19" i="15" s="1"/>
  <c r="AB14" i="15" a="1"/>
  <c r="AB14" i="15" s="1"/>
  <c r="AB48" i="15" a="1"/>
  <c r="AB48" i="15" s="1"/>
  <c r="AB56" i="15" a="1"/>
  <c r="AB56" i="15" s="1"/>
  <c r="AB23" i="15" a="1"/>
  <c r="AB23" i="15" s="1"/>
  <c r="AB26" i="15" a="1"/>
  <c r="AB26" i="15" s="1"/>
  <c r="AB33" i="15" a="1"/>
  <c r="AB33" i="15" s="1"/>
  <c r="AB70" i="15" a="1"/>
  <c r="AB70" i="15" s="1"/>
  <c r="BR161" i="15"/>
  <c r="BM17" i="15"/>
  <c r="BR156" i="15"/>
  <c r="AB179" i="15" a="1"/>
  <c r="AB179" i="15" s="1"/>
  <c r="AB148" i="15" a="1"/>
  <c r="AB148" i="15" s="1"/>
  <c r="AB176" i="15" a="1"/>
  <c r="AB176" i="15" s="1"/>
  <c r="AB142" i="15" a="1"/>
  <c r="AB142" i="15" s="1"/>
  <c r="BO150" i="15"/>
  <c r="AB196" i="15" a="1"/>
  <c r="AB196" i="15" s="1"/>
  <c r="AB191" i="15" a="1"/>
  <c r="AB191" i="15" s="1"/>
  <c r="BP175" i="15"/>
  <c r="AB186" i="15" a="1"/>
  <c r="AB186" i="15" s="1"/>
  <c r="AB174" i="15" a="1"/>
  <c r="AB174" i="15" s="1"/>
  <c r="AB165" i="15" a="1"/>
  <c r="AB165" i="15" s="1"/>
  <c r="BU150" i="15"/>
  <c r="BN159" i="15"/>
  <c r="AB182" i="15" a="1"/>
  <c r="AB182" i="15" s="1"/>
  <c r="BP162" i="15"/>
  <c r="AB171" i="15" a="1"/>
  <c r="AB171" i="15" s="1"/>
  <c r="BT94" i="15"/>
  <c r="BN94" i="15"/>
  <c r="BN91" i="15"/>
  <c r="BV83" i="15"/>
  <c r="BK102" i="15"/>
  <c r="BK23" i="15"/>
  <c r="BU89" i="15"/>
  <c r="BL36" i="15"/>
  <c r="BS89" i="15"/>
  <c r="BK198" i="15"/>
  <c r="BS175" i="15"/>
  <c r="BO158" i="15"/>
  <c r="BL91" i="15"/>
  <c r="BR65" i="15"/>
  <c r="BN28" i="15"/>
  <c r="BK131" i="15"/>
  <c r="BV92" i="15"/>
  <c r="BR29" i="15"/>
  <c r="BL169" i="15"/>
  <c r="BV169" i="15"/>
  <c r="BT150" i="15"/>
  <c r="BR108" i="15"/>
  <c r="BR95" i="15"/>
  <c r="BS17" i="15"/>
  <c r="BM42" i="15"/>
  <c r="BO26" i="15"/>
  <c r="BN25" i="15"/>
  <c r="BU198" i="15"/>
  <c r="AB181" i="15" a="1"/>
  <c r="AB181" i="15" s="1"/>
  <c r="CI174" i="15"/>
  <c r="CI189" i="15"/>
  <c r="CG189" i="15"/>
  <c r="CF189" i="15"/>
  <c r="AB162" i="15" a="1"/>
  <c r="AB162" i="15" s="1"/>
  <c r="AB167" i="15" a="1"/>
  <c r="AB167" i="15" s="1"/>
  <c r="CF170" i="15"/>
  <c r="CI170" i="15"/>
  <c r="CG170" i="15"/>
  <c r="BM161" i="15"/>
  <c r="BL158" i="15"/>
  <c r="CE137" i="15" a="1"/>
  <c r="CE137" i="15" s="1"/>
  <c r="BO156" i="15"/>
  <c r="BK169" i="15"/>
  <c r="BQ156" i="15"/>
  <c r="BQ83" i="15"/>
  <c r="AB140" i="15" a="1"/>
  <c r="AB140" i="15" s="1"/>
  <c r="CG97" i="15"/>
  <c r="AB131" i="15" a="1"/>
  <c r="AB131" i="15" s="1"/>
  <c r="BK92" i="15"/>
  <c r="BV26" i="15"/>
  <c r="CH86" i="15"/>
  <c r="CG86" i="15"/>
  <c r="CI86" i="15"/>
  <c r="BU92" i="15"/>
  <c r="BT131" i="15"/>
  <c r="BU29" i="15"/>
  <c r="BO25" i="15"/>
  <c r="BL42" i="15"/>
  <c r="BM65" i="15"/>
  <c r="BO198" i="15"/>
  <c r="BL198" i="15"/>
  <c r="CE192" i="15" a="1"/>
  <c r="CE192" i="15" s="1"/>
  <c r="CE195" i="15" a="1"/>
  <c r="CE195" i="15" s="1"/>
  <c r="CE191" i="15" a="1"/>
  <c r="CE191" i="15" s="1"/>
  <c r="CE185" i="15" a="1"/>
  <c r="CE185" i="15" s="1"/>
  <c r="CE190" i="15" a="1"/>
  <c r="CE190" i="15" s="1"/>
  <c r="AB194" i="15" a="1"/>
  <c r="AB194" i="15" s="1"/>
  <c r="AB177" i="15" a="1"/>
  <c r="AB177" i="15" s="1"/>
  <c r="AB187" i="15" a="1"/>
  <c r="AB187" i="15" s="1"/>
  <c r="AB180" i="15" a="1"/>
  <c r="AB180" i="15" s="1"/>
  <c r="BR169" i="15"/>
  <c r="BV162" i="15"/>
  <c r="BN156" i="15"/>
  <c r="AB185" i="15" a="1"/>
  <c r="AB185" i="15" s="1"/>
  <c r="CE167" i="15" a="1"/>
  <c r="CE167" i="15" s="1"/>
  <c r="BL162" i="15"/>
  <c r="BT159" i="15"/>
  <c r="BL156" i="15"/>
  <c r="CE163" i="15" a="1"/>
  <c r="CE163" i="15" s="1"/>
  <c r="CE157" i="15" a="1"/>
  <c r="CE157" i="15" s="1"/>
  <c r="BR150" i="15"/>
  <c r="BS150" i="15"/>
  <c r="BV198" i="15"/>
  <c r="BO175" i="15"/>
  <c r="BT175" i="15"/>
  <c r="BQ175" i="15"/>
  <c r="BN158" i="15"/>
  <c r="AB166" i="15" a="1"/>
  <c r="AB166" i="15" s="1"/>
  <c r="BT161" i="15"/>
  <c r="BQ161" i="15"/>
  <c r="AB161" i="15" a="1"/>
  <c r="AB161" i="15" s="1"/>
  <c r="BS158" i="15"/>
  <c r="BP158" i="15"/>
  <c r="BM158" i="15"/>
  <c r="AB153" i="15" a="1"/>
  <c r="AB153" i="15" s="1"/>
  <c r="AB143" i="15" a="1"/>
  <c r="AB143" i="15" s="1"/>
  <c r="BT108" i="15"/>
  <c r="BT95" i="15"/>
  <c r="BS94" i="15"/>
  <c r="BT92" i="15"/>
  <c r="BS91" i="15"/>
  <c r="BT89" i="15"/>
  <c r="BN65" i="15"/>
  <c r="BK156" i="15"/>
  <c r="AB144" i="15" a="1"/>
  <c r="AB144" i="15" s="1"/>
  <c r="BS159" i="15"/>
  <c r="BO159" i="15"/>
  <c r="BO131" i="15"/>
  <c r="BM131" i="15"/>
  <c r="BN108" i="15"/>
  <c r="BN95" i="15"/>
  <c r="BQ94" i="15"/>
  <c r="BR92" i="15"/>
  <c r="BU91" i="15"/>
  <c r="BV89" i="15"/>
  <c r="BK162" i="15"/>
  <c r="BU169" i="15"/>
  <c r="BQ159" i="15"/>
  <c r="BN102" i="15"/>
  <c r="BQ89" i="15"/>
  <c r="BM29" i="15"/>
  <c r="BK26" i="15"/>
  <c r="BK83" i="15"/>
  <c r="BU83" i="15"/>
  <c r="BS92" i="15"/>
  <c r="BO102" i="15"/>
  <c r="BL102" i="15"/>
  <c r="BM89" i="15"/>
  <c r="BO89" i="15"/>
  <c r="BK95" i="15"/>
  <c r="BS36" i="15"/>
  <c r="BU28" i="15"/>
  <c r="BR26" i="15"/>
  <c r="BM25" i="15"/>
  <c r="BN23" i="15"/>
  <c r="AB138" i="15" a="1"/>
  <c r="AB138" i="15" s="1"/>
  <c r="CE144" i="15" a="1"/>
  <c r="CE144" i="15" s="1"/>
  <c r="BM156" i="15"/>
  <c r="CI103" i="15"/>
  <c r="BQ95" i="15"/>
  <c r="CH72" i="15"/>
  <c r="CE122" i="15" a="1"/>
  <c r="CE122" i="15" s="1"/>
  <c r="CE106" i="15" a="1"/>
  <c r="CE106" i="15" s="1"/>
  <c r="CE87" i="15" a="1"/>
  <c r="CE87" i="15" s="1"/>
  <c r="CE85" i="15" a="1"/>
  <c r="CE85" i="15" s="1"/>
  <c r="CE128" i="15" a="1"/>
  <c r="CE128" i="15" s="1"/>
  <c r="CE120" i="15" a="1"/>
  <c r="CE120" i="15" s="1"/>
  <c r="CE117" i="15" a="1"/>
  <c r="CE117" i="15" s="1"/>
  <c r="CE96" i="15" a="1"/>
  <c r="CE96" i="15" s="1"/>
  <c r="CE124" i="15" a="1"/>
  <c r="CE124" i="15" s="1"/>
  <c r="CE129" i="15" a="1"/>
  <c r="CE129" i="15" s="1"/>
  <c r="CE125" i="15" a="1"/>
  <c r="CE125" i="15" s="1"/>
  <c r="CE119" i="15" a="1"/>
  <c r="CE119" i="15" s="1"/>
  <c r="CE111" i="15" a="1"/>
  <c r="CE111" i="15" s="1"/>
  <c r="CE93" i="15" a="1"/>
  <c r="CE93" i="15" s="1"/>
  <c r="CE79" i="15" a="1"/>
  <c r="CE79" i="15" s="1"/>
  <c r="CE126" i="15" a="1"/>
  <c r="CE126" i="15" s="1"/>
  <c r="CE121" i="15" a="1"/>
  <c r="CE121" i="15" s="1"/>
  <c r="CE113" i="15" a="1"/>
  <c r="CE113" i="15" s="1"/>
  <c r="CE100" i="15" a="1"/>
  <c r="CE100" i="15" s="1"/>
  <c r="CE90" i="15" a="1"/>
  <c r="CE90" i="15" s="1"/>
  <c r="CE77" i="15" a="1"/>
  <c r="CE77" i="15" s="1"/>
  <c r="CE127" i="15" a="1"/>
  <c r="CE127" i="15" s="1"/>
  <c r="CE115" i="15" a="1"/>
  <c r="CE115" i="15" s="1"/>
  <c r="BO42" i="15"/>
  <c r="BM36" i="15"/>
  <c r="BN17" i="15"/>
  <c r="BL23" i="15"/>
  <c r="BO28" i="15"/>
  <c r="CE63" i="15" a="1"/>
  <c r="CE63" i="15" s="1"/>
  <c r="CE61" i="15" a="1"/>
  <c r="CE61" i="15" s="1"/>
  <c r="CE59" i="15" a="1"/>
  <c r="CE59" i="15" s="1"/>
  <c r="CE57" i="15" a="1"/>
  <c r="CE57" i="15" s="1"/>
  <c r="CE55" i="15" a="1"/>
  <c r="CE55" i="15" s="1"/>
  <c r="CE53" i="15" a="1"/>
  <c r="CE53" i="15" s="1"/>
  <c r="CE51" i="15" a="1"/>
  <c r="CE51" i="15" s="1"/>
  <c r="CE49" i="15" a="1"/>
  <c r="CE49" i="15" s="1"/>
  <c r="CE47" i="15" a="1"/>
  <c r="CE47" i="15" s="1"/>
  <c r="CE30" i="15" a="1"/>
  <c r="CE30" i="15" s="1"/>
  <c r="CE45" i="15" a="1"/>
  <c r="CE45" i="15" s="1"/>
  <c r="CE41" i="15" a="1"/>
  <c r="CE41" i="15" s="1"/>
  <c r="CE37" i="15" a="1"/>
  <c r="CE37" i="15" s="1"/>
  <c r="CE40" i="15" a="1"/>
  <c r="CE40" i="15" s="1"/>
  <c r="CE34" i="15" a="1"/>
  <c r="CE34" i="15" s="1"/>
  <c r="CE24" i="15" a="1"/>
  <c r="CE24" i="15" s="1"/>
  <c r="CE13" i="15" a="1"/>
  <c r="CE13" i="15" s="1"/>
  <c r="CE11" i="15" a="1"/>
  <c r="CE11" i="15" s="1"/>
  <c r="CE9" i="15" a="1"/>
  <c r="CE9" i="15" s="1"/>
  <c r="CE7" i="15" a="1"/>
  <c r="CE7" i="15" s="1"/>
  <c r="CE5" i="15" a="1"/>
  <c r="CE5" i="15" s="1"/>
  <c r="CE39" i="15" a="1"/>
  <c r="CE39" i="15" s="1"/>
  <c r="CE27" i="15" a="1"/>
  <c r="CE27" i="15" s="1"/>
  <c r="CE20" i="15" a="1"/>
  <c r="CE20" i="15" s="1"/>
  <c r="BR83" i="15"/>
  <c r="BK25" i="15"/>
  <c r="BK17" i="15"/>
  <c r="BV42" i="15"/>
  <c r="CE21" i="15" a="1"/>
  <c r="CE21" i="15" s="1"/>
  <c r="BL28" i="15"/>
  <c r="CE6" i="15" a="1"/>
  <c r="CE6" i="15" s="1"/>
  <c r="BL26" i="15"/>
  <c r="BK36" i="15"/>
  <c r="AB183" i="15" a="1"/>
  <c r="AB183" i="15" s="1"/>
  <c r="CI180" i="15"/>
  <c r="AB156" i="15" a="1"/>
  <c r="AB156" i="15" s="1"/>
  <c r="AB155" i="15" a="1"/>
  <c r="AB155" i="15" s="1"/>
  <c r="BS161" i="15"/>
  <c r="AB163" i="15" a="1"/>
  <c r="AB163" i="15" s="1"/>
  <c r="AB149" i="15" a="1"/>
  <c r="AB149" i="15" s="1"/>
  <c r="CE142" i="15" a="1"/>
  <c r="CE142" i="15" s="1"/>
  <c r="BR198" i="15"/>
  <c r="BS198" i="15"/>
  <c r="BP198" i="15"/>
  <c r="BM198" i="15"/>
  <c r="CE193" i="15" a="1"/>
  <c r="CE193" i="15" s="1"/>
  <c r="AB192" i="15" a="1"/>
  <c r="AB192" i="15" s="1"/>
  <c r="AB188" i="15" a="1"/>
  <c r="AB188" i="15" s="1"/>
  <c r="CE194" i="15" a="1"/>
  <c r="CE194" i="15" s="1"/>
  <c r="AB193" i="15" a="1"/>
  <c r="AB193" i="15" s="1"/>
  <c r="AB184" i="15" a="1"/>
  <c r="AB184" i="15" s="1"/>
  <c r="CE178" i="15" a="1"/>
  <c r="CE178" i="15" s="1"/>
  <c r="BN169" i="15"/>
  <c r="BR162" i="15"/>
  <c r="BV159" i="15"/>
  <c r="BP159" i="15"/>
  <c r="AB159" i="15" a="1"/>
  <c r="AB159" i="15" s="1"/>
  <c r="AB154" i="15" a="1"/>
  <c r="AB154" i="15" s="1"/>
  <c r="AB173" i="15" a="1"/>
  <c r="AB173" i="15" s="1"/>
  <c r="BR158" i="15"/>
  <c r="BM150" i="15"/>
  <c r="BR175" i="15"/>
  <c r="BN175" i="15"/>
  <c r="BU175" i="15"/>
  <c r="BP150" i="15"/>
  <c r="BK161" i="15"/>
  <c r="BU161" i="15"/>
  <c r="BT158" i="15"/>
  <c r="BQ158" i="15"/>
  <c r="AB158" i="15" a="1"/>
  <c r="AB158" i="15" s="1"/>
  <c r="BN150" i="15"/>
  <c r="BT169" i="15"/>
  <c r="BV161" i="15"/>
  <c r="BV131" i="15"/>
  <c r="BO94" i="15"/>
  <c r="BO91" i="15"/>
  <c r="BV28" i="15"/>
  <c r="AB160" i="15" a="1"/>
  <c r="AB160" i="15" s="1"/>
  <c r="BS162" i="15"/>
  <c r="BO162" i="15"/>
  <c r="BV94" i="15"/>
  <c r="BV91" i="15"/>
  <c r="AB147" i="15" a="1"/>
  <c r="AB147" i="15" s="1"/>
  <c r="BS131" i="15"/>
  <c r="BQ131" i="15"/>
  <c r="BM94" i="15"/>
  <c r="BN92" i="15"/>
  <c r="BQ91" i="15"/>
  <c r="BR89" i="15"/>
  <c r="BU156" i="15"/>
  <c r="BQ162" i="15"/>
  <c r="CI116" i="15"/>
  <c r="CH116" i="15"/>
  <c r="CG116" i="15"/>
  <c r="CF116" i="15"/>
  <c r="CI80" i="15"/>
  <c r="CH80" i="15"/>
  <c r="CG80" i="15"/>
  <c r="CF80" i="15"/>
  <c r="BU36" i="15"/>
  <c r="CH31" i="15"/>
  <c r="BV25" i="15"/>
  <c r="BO83" i="15"/>
  <c r="BL83" i="15"/>
  <c r="BS95" i="15"/>
  <c r="BS102" i="15"/>
  <c r="BM102" i="15"/>
  <c r="BU95" i="15"/>
  <c r="BO92" i="15"/>
  <c r="BK108" i="15"/>
  <c r="BK28" i="15"/>
  <c r="BN26" i="15"/>
  <c r="AB146" i="15" a="1"/>
  <c r="AB146" i="15" s="1"/>
  <c r="BM159" i="15"/>
  <c r="BV102" i="15"/>
  <c r="BL94" i="15"/>
  <c r="CE75" i="15" a="1"/>
  <c r="CE75" i="15" s="1"/>
  <c r="CE71" i="15" a="1"/>
  <c r="CE71" i="15" s="1"/>
  <c r="CH56" i="15"/>
  <c r="CG56" i="15"/>
  <c r="BU42" i="15"/>
  <c r="BS42" i="15"/>
  <c r="CH35" i="15"/>
  <c r="CI35" i="15"/>
  <c r="CG35" i="15"/>
  <c r="CF35" i="15"/>
  <c r="BK29" i="15"/>
  <c r="BU26" i="15"/>
  <c r="CE78" i="15" a="1"/>
  <c r="CE78" i="15" s="1"/>
  <c r="CF10" i="15"/>
  <c r="BK65" i="15"/>
  <c r="BR36" i="15"/>
  <c r="BS25" i="15"/>
  <c r="BL25" i="15"/>
  <c r="BL65" i="15"/>
  <c r="BU65" i="15"/>
  <c r="BV36" i="15"/>
  <c r="BQ17" i="15"/>
  <c r="AB170" i="15" a="1"/>
  <c r="AB170" i="15" s="1"/>
  <c r="BP156" i="15"/>
  <c r="AB152" i="15" a="1"/>
  <c r="AB152" i="15" s="1"/>
  <c r="AB150" i="15" a="1"/>
  <c r="AB150" i="15" s="1"/>
  <c r="BM175" i="15"/>
  <c r="AB164" i="15" a="1"/>
  <c r="AB164" i="15" s="1"/>
  <c r="BP161" i="15"/>
  <c r="CE188" i="15" a="1"/>
  <c r="CE188" i="15" s="1"/>
  <c r="CE187" i="15" a="1"/>
  <c r="CE187" i="15" s="1"/>
  <c r="CE182" i="15" a="1"/>
  <c r="CE182" i="15" s="1"/>
  <c r="CE179" i="15" a="1"/>
  <c r="CE179" i="15" s="1"/>
  <c r="CE177" i="15" a="1"/>
  <c r="CE177" i="15" s="1"/>
  <c r="CE186" i="15" a="1"/>
  <c r="CE186" i="15" s="1"/>
  <c r="CE154" i="15" a="1"/>
  <c r="CE154" i="15" s="1"/>
  <c r="CE152" i="15" a="1"/>
  <c r="CE152" i="15" s="1"/>
  <c r="CE172" i="15" a="1"/>
  <c r="CE172" i="15" s="1"/>
  <c r="CE166" i="15" a="1"/>
  <c r="CE166" i="15" s="1"/>
  <c r="CE168" i="15" a="1"/>
  <c r="CE168" i="15" s="1"/>
  <c r="CE183" i="15" a="1"/>
  <c r="CE183" i="15" s="1"/>
  <c r="CE164" i="15" a="1"/>
  <c r="CE164" i="15" s="1"/>
  <c r="CE173" i="15" a="1"/>
  <c r="CE173" i="15" s="1"/>
  <c r="CE147" i="15" a="1"/>
  <c r="CE147" i="15" s="1"/>
  <c r="CE141" i="15" a="1"/>
  <c r="CE141" i="15" s="1"/>
  <c r="CE140" i="15" a="1"/>
  <c r="CE140" i="15" s="1"/>
  <c r="CE139" i="15" a="1"/>
  <c r="CE139" i="15" s="1"/>
  <c r="CE143" i="15" a="1"/>
  <c r="CE143" i="15" s="1"/>
  <c r="CE145" i="15" a="1"/>
  <c r="CE145" i="15" s="1"/>
  <c r="AB169" i="15" a="1"/>
  <c r="AB169" i="15" s="1"/>
  <c r="BV158" i="15"/>
  <c r="BL150" i="15"/>
  <c r="BS156" i="15"/>
  <c r="BN161" i="15"/>
  <c r="BU94" i="15"/>
  <c r="BU162" i="15"/>
  <c r="AB137" i="15" a="1"/>
  <c r="AB137" i="15" s="1"/>
  <c r="BT83" i="15"/>
  <c r="BU102" i="15"/>
  <c r="BO108" i="15"/>
  <c r="BQ42" i="15"/>
  <c r="BQ29" i="15"/>
  <c r="BQ25" i="15"/>
  <c r="BM169" i="15"/>
  <c r="CG112" i="15"/>
  <c r="CG73" i="15"/>
  <c r="CI73" i="15"/>
  <c r="CH73" i="15"/>
  <c r="CF73" i="15"/>
  <c r="BK42" i="15"/>
  <c r="BS29" i="15"/>
  <c r="BX23" i="15"/>
  <c r="CB23" i="15" s="1"/>
  <c r="BR17" i="15"/>
  <c r="BM108" i="15"/>
  <c r="BS65" i="15"/>
  <c r="BR102" i="15"/>
  <c r="BO65" i="15"/>
  <c r="CH8" i="15"/>
  <c r="CG8" i="15"/>
  <c r="CF8" i="15"/>
  <c r="CI8" i="15"/>
  <c r="BT91" i="15"/>
  <c r="BQ108" i="15"/>
  <c r="BQ36" i="15"/>
  <c r="BN198" i="15"/>
  <c r="BT198" i="15"/>
  <c r="BQ198" i="15"/>
  <c r="AB190" i="15" a="1"/>
  <c r="AB190" i="15" s="1"/>
  <c r="AB195" i="15" a="1"/>
  <c r="AB195" i="15" s="1"/>
  <c r="AB189" i="15" a="1"/>
  <c r="AB189" i="15" s="1"/>
  <c r="CE181" i="15" a="1"/>
  <c r="CE181" i="15" s="1"/>
  <c r="CE184" i="15" a="1"/>
  <c r="CE184" i="15" s="1"/>
  <c r="AB178" i="15" a="1"/>
  <c r="AB178" i="15" s="1"/>
  <c r="AB172" i="15" a="1"/>
  <c r="AB172" i="15" s="1"/>
  <c r="AB168" i="15" a="1"/>
  <c r="AB168" i="15" s="1"/>
  <c r="BN162" i="15"/>
  <c r="BR159" i="15"/>
  <c r="BV156" i="15"/>
  <c r="BT162" i="15"/>
  <c r="BL159" i="15"/>
  <c r="BT156" i="15"/>
  <c r="CE160" i="15" a="1"/>
  <c r="CE160" i="15" s="1"/>
  <c r="CE153" i="15" a="1"/>
  <c r="CE153" i="15" s="1"/>
  <c r="BQ150" i="15"/>
  <c r="BK150" i="15"/>
  <c r="BK175" i="15"/>
  <c r="BV175" i="15"/>
  <c r="BL175" i="15"/>
  <c r="AB175" i="15" a="1"/>
  <c r="AB175" i="15" s="1"/>
  <c r="AB151" i="15" a="1"/>
  <c r="AB151" i="15" s="1"/>
  <c r="BO161" i="15"/>
  <c r="BL161" i="15"/>
  <c r="BK158" i="15"/>
  <c r="BU158" i="15"/>
  <c r="BP169" i="15"/>
  <c r="BK159" i="15"/>
  <c r="CE146" i="15" a="1"/>
  <c r="CE146" i="15" s="1"/>
  <c r="CE138" i="15" a="1"/>
  <c r="CE138" i="15" s="1"/>
  <c r="BN131" i="15"/>
  <c r="BL108" i="15"/>
  <c r="BL95" i="15"/>
  <c r="BK94" i="15"/>
  <c r="BL92" i="15"/>
  <c r="BK91" i="15"/>
  <c r="BL89" i="15"/>
  <c r="BV65" i="15"/>
  <c r="BR28" i="15"/>
  <c r="AB145" i="15" a="1"/>
  <c r="AB145" i="15" s="1"/>
  <c r="BS169" i="15"/>
  <c r="BO169" i="15"/>
  <c r="BR94" i="15"/>
  <c r="BR91" i="15"/>
  <c r="AB157" i="15" a="1"/>
  <c r="AB157" i="15" s="1"/>
  <c r="BV150" i="15"/>
  <c r="BR131" i="15"/>
  <c r="BU131" i="15"/>
  <c r="BV108" i="15"/>
  <c r="BV95" i="15"/>
  <c r="BM91" i="15"/>
  <c r="BN89" i="15"/>
  <c r="AB141" i="15" a="1"/>
  <c r="AB141" i="15" s="1"/>
  <c r="BU159" i="15"/>
  <c r="BQ169" i="15"/>
  <c r="BM92" i="15"/>
  <c r="BL131" i="15"/>
  <c r="CH50" i="15"/>
  <c r="CF50" i="15"/>
  <c r="CG50" i="15"/>
  <c r="BR42" i="15"/>
  <c r="BO36" i="15"/>
  <c r="BS26" i="15"/>
  <c r="BR25" i="15"/>
  <c r="BO23" i="15"/>
  <c r="BM95" i="15"/>
  <c r="BS83" i="15"/>
  <c r="BM83" i="15"/>
  <c r="BS108" i="15"/>
  <c r="BT102" i="15"/>
  <c r="BQ102" i="15"/>
  <c r="BO95" i="15"/>
  <c r="BK89" i="15"/>
  <c r="BV29" i="15"/>
  <c r="BU25" i="15"/>
  <c r="AB139" i="15" a="1"/>
  <c r="AB139" i="15" s="1"/>
  <c r="BM162" i="15"/>
  <c r="BN83" i="15"/>
  <c r="CF74" i="15"/>
  <c r="BQ65" i="15"/>
  <c r="BO29" i="15"/>
  <c r="BQ26" i="15"/>
  <c r="BV17" i="15"/>
  <c r="BN42" i="15"/>
  <c r="CE12" i="15" a="1"/>
  <c r="CE12" i="15" s="1"/>
  <c r="BS28" i="15"/>
  <c r="BO17" i="15"/>
  <c r="BN36" i="15"/>
  <c r="BL29" i="15"/>
  <c r="BU108" i="15"/>
  <c r="BM28" i="15"/>
  <c r="CE19" i="15" a="1"/>
  <c r="CE19" i="15" s="1"/>
  <c r="BQ28" i="15"/>
  <c r="BQ92" i="15"/>
  <c r="BU17" i="15"/>
  <c r="BN29" i="15"/>
  <c r="CG99" i="15" l="1"/>
  <c r="CH180" i="15"/>
  <c r="CG180" i="15"/>
  <c r="CC171" i="15"/>
  <c r="CD171" i="15" s="1"/>
  <c r="CI112" i="15"/>
  <c r="CG103" i="15"/>
  <c r="CH58" i="15"/>
  <c r="CF112" i="15"/>
  <c r="CH103" i="15"/>
  <c r="CH174" i="15"/>
  <c r="CI184" i="18"/>
  <c r="CH178" i="18"/>
  <c r="CG184" i="18"/>
  <c r="CI11" i="18"/>
  <c r="CI191" i="18"/>
  <c r="CG191" i="18"/>
  <c r="CH11" i="18"/>
  <c r="CH97" i="15"/>
  <c r="CG107" i="15"/>
  <c r="CF174" i="15"/>
  <c r="CC82" i="15"/>
  <c r="CH74" i="15"/>
  <c r="CI31" i="15"/>
  <c r="CG52" i="15"/>
  <c r="CG74" i="15"/>
  <c r="CF31" i="15"/>
  <c r="CI97" i="15"/>
  <c r="CI154" i="18"/>
  <c r="CI145" i="18"/>
  <c r="CC32" i="18"/>
  <c r="CG5" i="18"/>
  <c r="CC16" i="18"/>
  <c r="CF145" i="18"/>
  <c r="CI5" i="18"/>
  <c r="CI82" i="18"/>
  <c r="CF5" i="18"/>
  <c r="CG10" i="15"/>
  <c r="CG72" i="15"/>
  <c r="CH10" i="15"/>
  <c r="CI72" i="15"/>
  <c r="BN130" i="15"/>
  <c r="CH196" i="15"/>
  <c r="CF105" i="15"/>
  <c r="BK197" i="15"/>
  <c r="BV197" i="15"/>
  <c r="BP197" i="15"/>
  <c r="BO197" i="15"/>
  <c r="BU130" i="15"/>
  <c r="BS197" i="15"/>
  <c r="BM130" i="15"/>
  <c r="BK130" i="15"/>
  <c r="BT130" i="15"/>
  <c r="BR197" i="15"/>
  <c r="BL197" i="15"/>
  <c r="BQ130" i="15"/>
  <c r="BU197" i="15"/>
  <c r="BS130" i="15"/>
  <c r="BN197" i="15"/>
  <c r="CC88" i="15"/>
  <c r="CD88" i="15" s="1"/>
  <c r="CC176" i="15"/>
  <c r="CD176" i="15" s="1"/>
  <c r="BO130" i="15"/>
  <c r="BM197" i="15"/>
  <c r="BT197" i="15"/>
  <c r="BL130" i="15"/>
  <c r="BR130" i="15"/>
  <c r="BQ197" i="15"/>
  <c r="BP130" i="15"/>
  <c r="BV130" i="15"/>
  <c r="BX64" i="18"/>
  <c r="CB64" i="18" s="1"/>
  <c r="CG11" i="18"/>
  <c r="CH139" i="18"/>
  <c r="BX197" i="18"/>
  <c r="CB197" i="18" s="1"/>
  <c r="BW64" i="18"/>
  <c r="CA64" i="18" s="1"/>
  <c r="CI139" i="18"/>
  <c r="CG139" i="18"/>
  <c r="BX130" i="18"/>
  <c r="CB130" i="18" s="1"/>
  <c r="BW130" i="18"/>
  <c r="CA130" i="18" s="1"/>
  <c r="BW197" i="18"/>
  <c r="CA197" i="18" s="1"/>
  <c r="BX131" i="19"/>
  <c r="CB131" i="19" s="1"/>
  <c r="CI129" i="19"/>
  <c r="CF100" i="19"/>
  <c r="CF129" i="19"/>
  <c r="CH100" i="19"/>
  <c r="CH94" i="19"/>
  <c r="CI78" i="19"/>
  <c r="CF115" i="19"/>
  <c r="CI115" i="19"/>
  <c r="CG115" i="19"/>
  <c r="CH114" i="19"/>
  <c r="CF114" i="19"/>
  <c r="CF78" i="19"/>
  <c r="CD98" i="19"/>
  <c r="CC169" i="19"/>
  <c r="CD169" i="19" s="1"/>
  <c r="CH145" i="19"/>
  <c r="CH146" i="19"/>
  <c r="CI145" i="19"/>
  <c r="CI146" i="19"/>
  <c r="CC83" i="19"/>
  <c r="CE83" i="19" s="1" a="1"/>
  <c r="CE83" i="19" s="1"/>
  <c r="CF94" i="19"/>
  <c r="CG129" i="19"/>
  <c r="CH96" i="19"/>
  <c r="CI96" i="19"/>
  <c r="CF96" i="19"/>
  <c r="CH93" i="19"/>
  <c r="CI168" i="19"/>
  <c r="CH144" i="19"/>
  <c r="CF180" i="19"/>
  <c r="CF175" i="19"/>
  <c r="CF143" i="19"/>
  <c r="CF168" i="19"/>
  <c r="CI144" i="19"/>
  <c r="CG175" i="19"/>
  <c r="CH143" i="19"/>
  <c r="BX65" i="19"/>
  <c r="CB65" i="19" s="1"/>
  <c r="BW65" i="19"/>
  <c r="CA65" i="19" s="1"/>
  <c r="BX130" i="19"/>
  <c r="CB130" i="19" s="1"/>
  <c r="BW198" i="19"/>
  <c r="CA198" i="19" s="1"/>
  <c r="BW131" i="19"/>
  <c r="CA131" i="19" s="1"/>
  <c r="CI180" i="19"/>
  <c r="CG61" i="19"/>
  <c r="CC97" i="19"/>
  <c r="CD97" i="19" s="1"/>
  <c r="CI142" i="19"/>
  <c r="CI93" i="19"/>
  <c r="CF120" i="19"/>
  <c r="CG93" i="19"/>
  <c r="CG120" i="19"/>
  <c r="CG180" i="19"/>
  <c r="CG11" i="19"/>
  <c r="CI11" i="19"/>
  <c r="CF61" i="19"/>
  <c r="BX198" i="19"/>
  <c r="CB198" i="19" s="1"/>
  <c r="CC198" i="19" s="1"/>
  <c r="CF4" i="19"/>
  <c r="CI108" i="19"/>
  <c r="CC65" i="19"/>
  <c r="CE65" i="19" s="1" a="1"/>
  <c r="CE65" i="19" s="1"/>
  <c r="BX197" i="19"/>
  <c r="CB197" i="19" s="1"/>
  <c r="CF194" i="19"/>
  <c r="CH152" i="19"/>
  <c r="CF142" i="19"/>
  <c r="CF14" i="19"/>
  <c r="CI86" i="19"/>
  <c r="CG194" i="19"/>
  <c r="CG152" i="19"/>
  <c r="CG142" i="19"/>
  <c r="CG14" i="19"/>
  <c r="CF103" i="19"/>
  <c r="CG20" i="19"/>
  <c r="CF20" i="19"/>
  <c r="CG59" i="19"/>
  <c r="CF187" i="19"/>
  <c r="CC158" i="19"/>
  <c r="CD158" i="19" s="1"/>
  <c r="CI75" i="19"/>
  <c r="CI80" i="19"/>
  <c r="CI59" i="19"/>
  <c r="CH59" i="19"/>
  <c r="CI20" i="19"/>
  <c r="BW197" i="19"/>
  <c r="CA197" i="19" s="1"/>
  <c r="CC197" i="19" s="1"/>
  <c r="BW130" i="19"/>
  <c r="CA130" i="19" s="1"/>
  <c r="CF75" i="19"/>
  <c r="CG108" i="19"/>
  <c r="CF80" i="19"/>
  <c r="CF86" i="19"/>
  <c r="CG103" i="19"/>
  <c r="CH117" i="19"/>
  <c r="CG75" i="19"/>
  <c r="CF108" i="19"/>
  <c r="CG80" i="19"/>
  <c r="CG86" i="19"/>
  <c r="CI103" i="19"/>
  <c r="CI117" i="19"/>
  <c r="CC74" i="19"/>
  <c r="CD74" i="19" s="1"/>
  <c r="CF117" i="19"/>
  <c r="CF124" i="19"/>
  <c r="CI105" i="19"/>
  <c r="CI110" i="19"/>
  <c r="CF105" i="19"/>
  <c r="CG110" i="19"/>
  <c r="CG4" i="19"/>
  <c r="CG28" i="19"/>
  <c r="CI48" i="19"/>
  <c r="CF26" i="19"/>
  <c r="CC17" i="19"/>
  <c r="CD17" i="19" s="1"/>
  <c r="CH4" i="19"/>
  <c r="CH28" i="19"/>
  <c r="CF48" i="19"/>
  <c r="CG26" i="19"/>
  <c r="CC50" i="19"/>
  <c r="CF82" i="18"/>
  <c r="CH82" i="18"/>
  <c r="CC104" i="18"/>
  <c r="CD104" i="18" s="1"/>
  <c r="CI153" i="18"/>
  <c r="CI178" i="18"/>
  <c r="CF153" i="18"/>
  <c r="CG178" i="18"/>
  <c r="CC157" i="18"/>
  <c r="CD157" i="18" s="1"/>
  <c r="CI60" i="15"/>
  <c r="CI52" i="15"/>
  <c r="CC18" i="15"/>
  <c r="CD18" i="15" s="1"/>
  <c r="CG60" i="15"/>
  <c r="CG58" i="15"/>
  <c r="CF60" i="15"/>
  <c r="CI58" i="15"/>
  <c r="CI4" i="15"/>
  <c r="BK64" i="15"/>
  <c r="BL64" i="15"/>
  <c r="BM64" i="15"/>
  <c r="BN64" i="15"/>
  <c r="BO64" i="15"/>
  <c r="BQ64" i="15"/>
  <c r="BR64" i="15"/>
  <c r="BS64" i="15"/>
  <c r="BT64" i="15"/>
  <c r="BU64" i="15"/>
  <c r="BV64" i="15"/>
  <c r="CF110" i="15"/>
  <c r="CG110" i="15"/>
  <c r="CH110" i="15"/>
  <c r="CG76" i="15"/>
  <c r="CH76" i="15"/>
  <c r="CI76" i="15"/>
  <c r="CF190" i="18"/>
  <c r="CH190" i="18"/>
  <c r="CC149" i="18"/>
  <c r="CI190" i="18"/>
  <c r="CF185" i="18"/>
  <c r="CH180" i="18"/>
  <c r="CI180" i="18"/>
  <c r="CH195" i="18"/>
  <c r="CI195" i="18"/>
  <c r="CF195" i="18"/>
  <c r="CH81" i="18"/>
  <c r="CI81" i="18" s="1"/>
  <c r="CG153" i="18"/>
  <c r="CH54" i="19"/>
  <c r="CI12" i="19"/>
  <c r="CI54" i="19"/>
  <c r="CF12" i="19"/>
  <c r="CF54" i="19"/>
  <c r="CG12" i="19"/>
  <c r="CI72" i="19"/>
  <c r="CF72" i="19"/>
  <c r="CG72" i="19"/>
  <c r="BX64" i="19"/>
  <c r="CB64" i="19" s="1"/>
  <c r="BW64" i="19"/>
  <c r="CA64" i="19" s="1"/>
  <c r="CG146" i="19"/>
  <c r="CC116" i="19"/>
  <c r="CD116" i="19" s="1"/>
  <c r="CH60" i="19"/>
  <c r="CC131" i="19"/>
  <c r="CE131" i="19" s="1" a="1"/>
  <c r="CE131" i="19" s="1"/>
  <c r="CI60" i="19"/>
  <c r="CF60" i="19"/>
  <c r="CC25" i="19"/>
  <c r="CD25" i="19" s="1"/>
  <c r="CH110" i="19"/>
  <c r="CD65" i="19"/>
  <c r="CC29" i="19"/>
  <c r="CC176" i="18"/>
  <c r="CH145" i="18"/>
  <c r="CC90" i="18"/>
  <c r="CE90" i="18" s="1" a="1"/>
  <c r="CE90" i="18" s="1"/>
  <c r="CG90" i="18" s="1"/>
  <c r="CF101" i="15"/>
  <c r="CG101" i="15"/>
  <c r="CH101" i="15"/>
  <c r="CC24" i="18"/>
  <c r="CE24" i="18" s="1" a="1"/>
  <c r="CE24" i="18" s="1"/>
  <c r="CH24" i="18" s="1"/>
  <c r="CI48" i="15"/>
  <c r="CH62" i="15"/>
  <c r="CF62" i="15"/>
  <c r="CG48" i="15"/>
  <c r="CF48" i="15"/>
  <c r="CF33" i="15"/>
  <c r="CG33" i="15"/>
  <c r="CI14" i="15"/>
  <c r="CI33" i="15"/>
  <c r="CG62" i="15"/>
  <c r="CG54" i="15"/>
  <c r="CI54" i="15"/>
  <c r="CF54" i="15"/>
  <c r="CI14" i="18"/>
  <c r="CG14" i="18"/>
  <c r="CH14" i="18"/>
  <c r="CE38" i="18" a="1"/>
  <c r="CE38" i="18" s="1"/>
  <c r="CF38" i="18" s="1"/>
  <c r="CC31" i="19"/>
  <c r="CD31" i="19" s="1"/>
  <c r="CH114" i="15"/>
  <c r="CI44" i="15"/>
  <c r="CF44" i="15"/>
  <c r="CG44" i="15"/>
  <c r="CC81" i="15"/>
  <c r="CH196" i="18"/>
  <c r="CI196" i="18"/>
  <c r="CI144" i="18"/>
  <c r="CH144" i="18"/>
  <c r="CG144" i="18"/>
  <c r="CF144" i="18"/>
  <c r="CF56" i="15"/>
  <c r="CI114" i="15"/>
  <c r="CH107" i="15"/>
  <c r="CF4" i="15"/>
  <c r="CC148" i="15"/>
  <c r="CD148" i="15" s="1"/>
  <c r="CG4" i="15"/>
  <c r="CF70" i="15"/>
  <c r="CG123" i="15"/>
  <c r="CH70" i="15"/>
  <c r="CH123" i="15"/>
  <c r="CF123" i="15"/>
  <c r="CI70" i="15"/>
  <c r="CG46" i="15"/>
  <c r="CF114" i="15"/>
  <c r="CI107" i="15"/>
  <c r="CC16" i="15"/>
  <c r="CD16" i="15" s="1"/>
  <c r="CI118" i="15"/>
  <c r="CF46" i="15"/>
  <c r="CI46" i="15"/>
  <c r="CC15" i="15"/>
  <c r="CD15" i="15" s="1"/>
  <c r="CI185" i="18"/>
  <c r="CG185" i="18"/>
  <c r="CF180" i="18"/>
  <c r="CH172" i="18"/>
  <c r="CI172" i="18"/>
  <c r="CF172" i="18"/>
  <c r="CG172" i="18"/>
  <c r="CI9" i="18"/>
  <c r="CH9" i="18"/>
  <c r="CF9" i="18"/>
  <c r="CG9" i="18"/>
  <c r="CC98" i="18"/>
  <c r="CD98" i="18" s="1"/>
  <c r="CC162" i="19"/>
  <c r="CG79" i="19"/>
  <c r="CH79" i="19"/>
  <c r="CI79" i="19"/>
  <c r="CC36" i="19"/>
  <c r="CD36" i="19" s="1"/>
  <c r="CF160" i="19"/>
  <c r="CI160" i="19"/>
  <c r="CG153" i="19"/>
  <c r="CG191" i="19"/>
  <c r="CG160" i="19"/>
  <c r="CC183" i="19"/>
  <c r="CE183" i="19" s="1" a="1"/>
  <c r="CE183" i="19" s="1"/>
  <c r="CH183" i="19" s="1"/>
  <c r="CF181" i="19"/>
  <c r="CH154" i="19"/>
  <c r="CH137" i="19"/>
  <c r="CG154" i="19"/>
  <c r="CI137" i="19"/>
  <c r="CI154" i="19"/>
  <c r="CF137" i="19"/>
  <c r="CG187" i="19"/>
  <c r="CH187" i="19"/>
  <c r="CI153" i="19"/>
  <c r="CF153" i="19"/>
  <c r="CH191" i="19"/>
  <c r="CC81" i="19"/>
  <c r="CE81" i="19" s="1" a="1"/>
  <c r="CE81" i="19" s="1"/>
  <c r="CF81" i="19" s="1"/>
  <c r="CE169" i="19" a="1"/>
  <c r="CE169" i="19" s="1"/>
  <c r="CH169" i="19" s="1"/>
  <c r="CG156" i="19"/>
  <c r="CH156" i="19"/>
  <c r="CI156" i="19"/>
  <c r="CC141" i="19"/>
  <c r="CD141" i="19" s="1"/>
  <c r="CC8" i="19"/>
  <c r="CD8" i="19" s="1"/>
  <c r="CE16" i="19" a="1"/>
  <c r="CE16" i="19" s="1"/>
  <c r="CD16" i="19"/>
  <c r="CH42" i="19"/>
  <c r="CG42" i="19"/>
  <c r="CF42" i="19"/>
  <c r="CI42" i="19"/>
  <c r="CE32" i="19" a="1"/>
  <c r="CE32" i="19" s="1"/>
  <c r="CD32" i="19"/>
  <c r="CG88" i="19"/>
  <c r="CI88" i="19"/>
  <c r="CF88" i="19"/>
  <c r="CD83" i="19"/>
  <c r="CC91" i="19"/>
  <c r="CD91" i="19" s="1"/>
  <c r="CC82" i="19"/>
  <c r="CD71" i="19"/>
  <c r="CE71" i="19" a="1"/>
  <c r="CE71" i="19" s="1"/>
  <c r="CD84" i="19"/>
  <c r="CE84" i="19" a="1"/>
  <c r="CE84" i="19" s="1"/>
  <c r="CD70" i="19"/>
  <c r="CE70" i="19" a="1"/>
  <c r="CE70" i="19" s="1"/>
  <c r="CD77" i="19"/>
  <c r="CE77" i="19" a="1"/>
  <c r="CE77" i="19" s="1"/>
  <c r="CD73" i="19"/>
  <c r="CE73" i="19" a="1"/>
  <c r="CE73" i="19" s="1"/>
  <c r="CD89" i="19"/>
  <c r="CE89" i="19" a="1"/>
  <c r="CE89" i="19" s="1"/>
  <c r="CH111" i="19"/>
  <c r="CF111" i="19"/>
  <c r="CI111" i="19"/>
  <c r="CG111" i="19"/>
  <c r="CG121" i="19"/>
  <c r="CI121" i="19"/>
  <c r="CH121" i="19"/>
  <c r="CF121" i="19"/>
  <c r="CH119" i="19"/>
  <c r="CG119" i="19"/>
  <c r="CF119" i="19"/>
  <c r="CI119" i="19"/>
  <c r="CI126" i="19"/>
  <c r="CH126" i="19"/>
  <c r="CG126" i="19"/>
  <c r="CF126" i="19"/>
  <c r="CI122" i="19"/>
  <c r="CG122" i="19"/>
  <c r="CH122" i="19"/>
  <c r="CF122" i="19"/>
  <c r="CH124" i="19"/>
  <c r="CG124" i="19"/>
  <c r="CD151" i="19"/>
  <c r="CE151" i="19" a="1"/>
  <c r="CE151" i="19" s="1"/>
  <c r="CD138" i="19"/>
  <c r="CE138" i="19" a="1"/>
  <c r="CE138" i="19" s="1"/>
  <c r="CC164" i="19"/>
  <c r="CE164" i="19" s="1" a="1"/>
  <c r="CE164" i="19" s="1"/>
  <c r="CH164" i="19" s="1"/>
  <c r="CI159" i="19"/>
  <c r="CH159" i="19"/>
  <c r="CG159" i="19"/>
  <c r="CF159" i="19"/>
  <c r="CH181" i="19"/>
  <c r="CD178" i="19"/>
  <c r="CE178" i="19" a="1"/>
  <c r="CE178" i="19" s="1"/>
  <c r="CI182" i="19"/>
  <c r="CF182" i="19"/>
  <c r="CH182" i="19"/>
  <c r="CG182" i="19"/>
  <c r="CG170" i="19"/>
  <c r="CI170" i="19"/>
  <c r="CH170" i="19"/>
  <c r="CF170" i="19"/>
  <c r="CI181" i="19"/>
  <c r="CD195" i="19"/>
  <c r="CE195" i="19" a="1"/>
  <c r="CE195" i="19" s="1"/>
  <c r="CI188" i="19"/>
  <c r="CG188" i="19"/>
  <c r="CH188" i="19"/>
  <c r="CF188" i="19"/>
  <c r="CI191" i="19"/>
  <c r="CC150" i="19"/>
  <c r="CE150" i="19" s="1" a="1"/>
  <c r="CE150" i="19" s="1"/>
  <c r="CE158" i="19" a="1"/>
  <c r="CE158" i="19" s="1"/>
  <c r="CI158" i="19" s="1"/>
  <c r="CE102" i="19" a="1"/>
  <c r="CE102" i="19" s="1"/>
  <c r="CG142" i="18"/>
  <c r="CH142" i="18"/>
  <c r="CI137" i="18"/>
  <c r="CH137" i="18"/>
  <c r="CG137" i="18"/>
  <c r="CF137" i="18"/>
  <c r="CF142" i="18"/>
  <c r="CD147" i="18"/>
  <c r="CE147" i="18" a="1"/>
  <c r="CE147" i="18" s="1"/>
  <c r="CI140" i="18"/>
  <c r="CH140" i="18"/>
  <c r="CG140" i="18"/>
  <c r="CF140" i="18"/>
  <c r="CI141" i="18"/>
  <c r="CH141" i="18"/>
  <c r="CG141" i="18"/>
  <c r="CF141" i="18"/>
  <c r="CI173" i="18"/>
  <c r="CF173" i="18"/>
  <c r="CG173" i="18"/>
  <c r="CH173" i="18"/>
  <c r="CD188" i="18"/>
  <c r="CE188" i="18" a="1"/>
  <c r="CE188" i="18" s="1"/>
  <c r="CI186" i="18"/>
  <c r="CH186" i="18"/>
  <c r="CG186" i="18"/>
  <c r="CF186" i="18"/>
  <c r="CD187" i="18"/>
  <c r="CE187" i="18" a="1"/>
  <c r="CE187" i="18" s="1"/>
  <c r="CC165" i="18"/>
  <c r="CD165" i="18" s="1"/>
  <c r="CE157" i="18" a="1"/>
  <c r="CE157" i="18" s="1"/>
  <c r="CI157" i="18" s="1"/>
  <c r="CE175" i="18" a="1"/>
  <c r="CE175" i="18" s="1"/>
  <c r="CG175" i="18" s="1"/>
  <c r="CE104" i="18" a="1"/>
  <c r="CE104" i="18" s="1"/>
  <c r="CF104" i="18" s="1"/>
  <c r="CC131" i="18"/>
  <c r="CE131" i="18" s="1" a="1"/>
  <c r="CE131" i="18" s="1"/>
  <c r="CC150" i="18"/>
  <c r="CD150" i="18" s="1"/>
  <c r="CD32" i="18"/>
  <c r="CE32" i="18" a="1"/>
  <c r="CE32" i="18" s="1"/>
  <c r="CG32" i="18" s="1"/>
  <c r="CC15" i="18"/>
  <c r="CE15" i="18" s="1" a="1"/>
  <c r="CE15" i="18" s="1"/>
  <c r="CC29" i="18"/>
  <c r="CE29" i="18" s="1" a="1"/>
  <c r="CE29" i="18" s="1"/>
  <c r="CE158" i="18" a="1"/>
  <c r="CE158" i="18" s="1"/>
  <c r="CH158" i="18" s="1"/>
  <c r="CC148" i="18"/>
  <c r="CE148" i="18" s="1" a="1"/>
  <c r="CE148" i="18" s="1"/>
  <c r="CC198" i="18"/>
  <c r="CE198" i="18" s="1" a="1"/>
  <c r="CE198" i="18" s="1"/>
  <c r="CC109" i="18"/>
  <c r="CE109" i="18" s="1" a="1"/>
  <c r="CE109" i="18" s="1"/>
  <c r="CC83" i="18"/>
  <c r="CE83" i="18" s="1" a="1"/>
  <c r="CE83" i="18" s="1"/>
  <c r="CI83" i="18" s="1"/>
  <c r="CC17" i="18"/>
  <c r="CE17" i="18" s="1" a="1"/>
  <c r="CE17" i="18" s="1"/>
  <c r="CE42" i="18" a="1"/>
  <c r="CE42" i="18" s="1"/>
  <c r="CF42" i="18" s="1"/>
  <c r="CG105" i="15"/>
  <c r="CH99" i="15"/>
  <c r="CF118" i="15"/>
  <c r="CI196" i="15"/>
  <c r="CH105" i="15"/>
  <c r="CI99" i="15"/>
  <c r="CG118" i="15"/>
  <c r="CF196" i="15"/>
  <c r="CD108" i="18"/>
  <c r="CE43" i="18" a="1"/>
  <c r="CE43" i="18" s="1"/>
  <c r="CH43" i="18" s="1"/>
  <c r="CD176" i="18"/>
  <c r="CE176" i="18" a="1"/>
  <c r="CE176" i="18" s="1"/>
  <c r="CD16" i="18"/>
  <c r="CE16" i="18" a="1"/>
  <c r="CE16" i="18" s="1"/>
  <c r="CC155" i="15"/>
  <c r="CC22" i="15"/>
  <c r="CD22" i="15" s="1"/>
  <c r="CC109" i="15"/>
  <c r="CD109" i="15" s="1"/>
  <c r="CE38" i="15" a="1"/>
  <c r="CE38" i="15" s="1"/>
  <c r="CG38" i="15" s="1"/>
  <c r="CF52" i="15"/>
  <c r="CG14" i="15"/>
  <c r="CF14" i="15"/>
  <c r="CC32" i="15"/>
  <c r="CD169" i="18"/>
  <c r="CD28" i="18"/>
  <c r="CD81" i="19"/>
  <c r="CD171" i="18"/>
  <c r="CE171" i="18" a="1"/>
  <c r="CE171" i="18" s="1"/>
  <c r="CC151" i="15"/>
  <c r="CD151" i="15" s="1"/>
  <c r="CC149" i="15"/>
  <c r="CG104" i="19"/>
  <c r="CI104" i="19"/>
  <c r="CF104" i="19"/>
  <c r="CH104" i="19"/>
  <c r="CF65" i="19"/>
  <c r="CG65" i="19"/>
  <c r="CH65" i="19" s="1"/>
  <c r="CI65" i="19" s="1"/>
  <c r="CI98" i="19"/>
  <c r="CH98" i="19"/>
  <c r="CG98" i="19"/>
  <c r="CF98" i="19"/>
  <c r="CG90" i="19"/>
  <c r="CF90" i="19"/>
  <c r="CI90" i="19"/>
  <c r="CH90" i="19"/>
  <c r="CE165" i="19" a="1"/>
  <c r="CE165" i="19" s="1"/>
  <c r="CD165" i="19"/>
  <c r="CD176" i="19"/>
  <c r="CE176" i="19" a="1"/>
  <c r="CE176" i="19" s="1"/>
  <c r="CF171" i="19"/>
  <c r="CI171" i="19"/>
  <c r="CH171" i="19"/>
  <c r="CG171" i="19"/>
  <c r="CE29" i="19" a="1"/>
  <c r="CE29" i="19" s="1"/>
  <c r="CD29" i="19"/>
  <c r="CE15" i="19" a="1"/>
  <c r="CE15" i="19" s="1"/>
  <c r="CD15" i="19"/>
  <c r="CG83" i="19"/>
  <c r="CF83" i="19"/>
  <c r="CI83" i="19"/>
  <c r="CH83" i="19"/>
  <c r="CD148" i="19"/>
  <c r="CE148" i="19" a="1"/>
  <c r="CE148" i="19" s="1"/>
  <c r="CE24" i="19" a="1"/>
  <c r="CE24" i="19" s="1"/>
  <c r="CD24" i="19"/>
  <c r="CI43" i="19"/>
  <c r="CH43" i="19"/>
  <c r="CG43" i="19"/>
  <c r="CF43" i="19"/>
  <c r="CE95" i="19" a="1"/>
  <c r="CE95" i="19" s="1"/>
  <c r="CD95" i="19"/>
  <c r="CD162" i="19"/>
  <c r="CE162" i="19" a="1"/>
  <c r="CE162" i="19" s="1"/>
  <c r="CI157" i="19"/>
  <c r="CH157" i="19"/>
  <c r="CG157" i="19"/>
  <c r="CF157" i="19"/>
  <c r="CE149" i="19" a="1"/>
  <c r="CE149" i="19" s="1"/>
  <c r="CD149" i="19"/>
  <c r="CH109" i="19"/>
  <c r="CF109" i="19"/>
  <c r="CI109" i="19"/>
  <c r="CG109" i="19"/>
  <c r="CI38" i="19"/>
  <c r="CH38" i="19"/>
  <c r="CG38" i="19"/>
  <c r="CF38" i="19"/>
  <c r="CE176" i="15" a="1"/>
  <c r="CE176" i="15" s="1"/>
  <c r="CC165" i="15"/>
  <c r="CE88" i="15" a="1"/>
  <c r="CE88" i="15" s="1"/>
  <c r="CG88" i="15" s="1"/>
  <c r="CE82" i="15" a="1"/>
  <c r="CE82" i="15" s="1"/>
  <c r="CD82" i="15"/>
  <c r="CC84" i="15"/>
  <c r="CC104" i="15"/>
  <c r="CC98" i="15"/>
  <c r="CC43" i="15"/>
  <c r="CD149" i="18"/>
  <c r="CE149" i="18" a="1"/>
  <c r="CE149" i="18" s="1"/>
  <c r="CD91" i="18"/>
  <c r="CE91" i="18" a="1"/>
  <c r="CE91" i="18" s="1"/>
  <c r="CE89" i="18" a="1"/>
  <c r="CE89" i="18" s="1"/>
  <c r="CG89" i="18" s="1"/>
  <c r="CD161" i="18"/>
  <c r="CE161" i="18" a="1"/>
  <c r="CE161" i="18" s="1"/>
  <c r="CF25" i="18"/>
  <c r="CI25" i="18"/>
  <c r="CG25" i="18"/>
  <c r="CH25" i="18"/>
  <c r="CD156" i="18"/>
  <c r="CE156" i="18" a="1"/>
  <c r="CE156" i="18" s="1"/>
  <c r="CE159" i="18" a="1"/>
  <c r="CE159" i="18" s="1"/>
  <c r="CD159" i="18"/>
  <c r="CI108" i="18"/>
  <c r="CG108" i="18"/>
  <c r="CH108" i="18"/>
  <c r="CF108" i="18"/>
  <c r="CD26" i="18"/>
  <c r="CE26" i="18" a="1"/>
  <c r="CE26" i="18" s="1"/>
  <c r="CD23" i="18"/>
  <c r="CE23" i="18" a="1"/>
  <c r="CE23" i="18" s="1"/>
  <c r="CF102" i="18"/>
  <c r="CH102" i="18"/>
  <c r="CI102" i="18"/>
  <c r="CG102" i="18"/>
  <c r="CG28" i="18"/>
  <c r="CF28" i="18"/>
  <c r="CI28" i="18"/>
  <c r="CH28" i="18"/>
  <c r="CC162" i="18"/>
  <c r="CG92" i="18"/>
  <c r="CF92" i="18"/>
  <c r="CI92" i="18"/>
  <c r="CH92" i="18"/>
  <c r="CC95" i="18"/>
  <c r="CC94" i="18"/>
  <c r="CG36" i="18"/>
  <c r="CI36" i="18"/>
  <c r="CH36" i="18"/>
  <c r="CF36" i="18"/>
  <c r="CF169" i="18"/>
  <c r="CI169" i="18"/>
  <c r="CH169" i="18"/>
  <c r="CG169" i="18"/>
  <c r="AB78" i="15" a="1"/>
  <c r="AB78" i="15" s="1"/>
  <c r="AB82" i="15" a="1"/>
  <c r="AB82" i="15" s="1"/>
  <c r="AB96" i="15" a="1"/>
  <c r="AB96" i="15" s="1"/>
  <c r="AB75" i="15" a="1"/>
  <c r="AB75" i="15" s="1"/>
  <c r="AB103" i="15" a="1"/>
  <c r="AB103" i="15" s="1"/>
  <c r="AB124" i="15" a="1"/>
  <c r="AB124" i="15" s="1"/>
  <c r="AB128" i="15" a="1"/>
  <c r="AB128" i="15" s="1"/>
  <c r="AB105" i="15" a="1"/>
  <c r="AB105" i="15" s="1"/>
  <c r="AB109" i="15" a="1"/>
  <c r="AB109" i="15" s="1"/>
  <c r="AB118" i="15" a="1"/>
  <c r="AB118" i="15" s="1"/>
  <c r="AB120" i="15" a="1"/>
  <c r="AB120" i="15" s="1"/>
  <c r="AB117" i="15" a="1"/>
  <c r="AB117" i="15" s="1"/>
  <c r="AB72" i="15" a="1"/>
  <c r="AB72" i="15" s="1"/>
  <c r="AB88" i="15" a="1"/>
  <c r="AB88" i="15" s="1"/>
  <c r="AB79" i="15" a="1"/>
  <c r="AB79" i="15" s="1"/>
  <c r="AB80" i="15" a="1"/>
  <c r="AB80" i="15" s="1"/>
  <c r="AB95" i="15" a="1"/>
  <c r="AB95" i="15" s="1"/>
  <c r="AB125" i="15" a="1"/>
  <c r="AB125" i="15" s="1"/>
  <c r="AB129" i="15" a="1"/>
  <c r="AB129" i="15" s="1"/>
  <c r="AB106" i="15" a="1"/>
  <c r="AB106" i="15" s="1"/>
  <c r="AB84" i="15" a="1"/>
  <c r="AB84" i="15" s="1"/>
  <c r="AB85" i="15" a="1"/>
  <c r="AB85" i="15" s="1"/>
  <c r="AB86" i="15" a="1"/>
  <c r="AB86" i="15" s="1"/>
  <c r="AB81" i="15" a="1"/>
  <c r="AB81" i="15" s="1"/>
  <c r="AB94" i="15" a="1"/>
  <c r="AB94" i="15" s="1"/>
  <c r="AB111" i="15" a="1"/>
  <c r="AB111" i="15" s="1"/>
  <c r="AB126" i="15" a="1"/>
  <c r="AB126" i="15" s="1"/>
  <c r="AB98" i="15" a="1"/>
  <c r="AB98" i="15" s="1"/>
  <c r="AB107" i="15" a="1"/>
  <c r="AB107" i="15" s="1"/>
  <c r="AB90" i="15" a="1"/>
  <c r="AB90" i="15" s="1"/>
  <c r="AB77" i="15" a="1"/>
  <c r="AB77" i="15" s="1"/>
  <c r="AB76" i="15" a="1"/>
  <c r="AB76" i="15" s="1"/>
  <c r="AB73" i="15" a="1"/>
  <c r="AB73" i="15" s="1"/>
  <c r="AB71" i="15" a="1"/>
  <c r="AB71" i="15" s="1"/>
  <c r="AB104" i="15" a="1"/>
  <c r="AB104" i="15" s="1"/>
  <c r="AB123" i="15" a="1"/>
  <c r="AB123" i="15" s="1"/>
  <c r="AB127" i="15" a="1"/>
  <c r="AB127" i="15" s="1"/>
  <c r="AB113" i="15" a="1"/>
  <c r="AB113" i="15" s="1"/>
  <c r="AB115" i="15" a="1"/>
  <c r="AB115" i="15" s="1"/>
  <c r="BX169" i="15"/>
  <c r="CB169" i="15" s="1"/>
  <c r="BW158" i="15"/>
  <c r="CA158" i="15" s="1"/>
  <c r="BW94" i="15"/>
  <c r="CA94" i="15" s="1"/>
  <c r="BW198" i="15"/>
  <c r="CA198" i="15" s="1"/>
  <c r="BX92" i="15"/>
  <c r="CB92" i="15" s="1"/>
  <c r="BW131" i="15"/>
  <c r="CA131" i="15" s="1"/>
  <c r="BW102" i="15"/>
  <c r="CA102" i="15" s="1"/>
  <c r="BX102" i="15"/>
  <c r="CB102" i="15" s="1"/>
  <c r="BW159" i="15"/>
  <c r="CA159" i="15" s="1"/>
  <c r="BX198" i="15"/>
  <c r="CB198" i="15" s="1"/>
  <c r="BX108" i="15"/>
  <c r="CB108" i="15" s="1"/>
  <c r="BW23" i="15"/>
  <c r="CA23" i="15" s="1"/>
  <c r="CC23" i="15" s="1"/>
  <c r="CH12" i="15"/>
  <c r="CG12" i="15"/>
  <c r="CF12" i="15"/>
  <c r="CI12" i="15"/>
  <c r="CI138" i="15"/>
  <c r="CG138" i="15"/>
  <c r="CH138" i="15"/>
  <c r="CF138" i="15"/>
  <c r="BX29" i="15"/>
  <c r="CB29" i="15" s="1"/>
  <c r="CG143" i="15"/>
  <c r="CF143" i="15"/>
  <c r="CI143" i="15"/>
  <c r="CH143" i="15"/>
  <c r="CH152" i="15"/>
  <c r="CG152" i="15"/>
  <c r="CF152" i="15"/>
  <c r="CI152" i="15"/>
  <c r="CG179" i="15"/>
  <c r="CH179" i="15"/>
  <c r="CF179" i="15"/>
  <c r="CI179" i="15"/>
  <c r="BW161" i="15"/>
  <c r="CA161" i="15" s="1"/>
  <c r="BW36" i="15"/>
  <c r="CA36" i="15" s="1"/>
  <c r="CF24" i="15"/>
  <c r="CI24" i="15"/>
  <c r="CH24" i="15"/>
  <c r="CG24" i="15"/>
  <c r="CF61" i="15"/>
  <c r="CH61" i="15"/>
  <c r="CI61" i="15"/>
  <c r="CG61" i="15"/>
  <c r="CG113" i="15"/>
  <c r="CF113" i="15"/>
  <c r="CI113" i="15"/>
  <c r="CH113" i="15"/>
  <c r="CI125" i="15"/>
  <c r="CG125" i="15"/>
  <c r="CH125" i="15"/>
  <c r="CF125" i="15"/>
  <c r="CG128" i="15"/>
  <c r="CI128" i="15"/>
  <c r="CH128" i="15"/>
  <c r="CF128" i="15"/>
  <c r="BW26" i="15"/>
  <c r="CA26" i="15" s="1"/>
  <c r="CG137" i="15"/>
  <c r="CI137" i="15"/>
  <c r="CH137" i="15"/>
  <c r="CF137" i="15"/>
  <c r="BX65" i="15"/>
  <c r="CB65" i="15" s="1"/>
  <c r="CI146" i="15"/>
  <c r="CH146" i="15"/>
  <c r="CG146" i="15"/>
  <c r="CF146" i="15"/>
  <c r="BW150" i="15"/>
  <c r="CA150" i="15" s="1"/>
  <c r="CI184" i="15"/>
  <c r="CF184" i="15"/>
  <c r="CH184" i="15"/>
  <c r="CG184" i="15"/>
  <c r="BW42" i="15"/>
  <c r="CA42" i="15" s="1"/>
  <c r="BX42" i="15"/>
  <c r="CB42" i="15" s="1"/>
  <c r="CI147" i="15"/>
  <c r="CG147" i="15"/>
  <c r="CF147" i="15"/>
  <c r="CH147" i="15"/>
  <c r="CF168" i="15"/>
  <c r="CG168" i="15"/>
  <c r="CI168" i="15"/>
  <c r="CH168" i="15"/>
  <c r="CH154" i="15"/>
  <c r="CG154" i="15"/>
  <c r="CF154" i="15"/>
  <c r="CI154" i="15"/>
  <c r="CI182" i="15"/>
  <c r="CH182" i="15"/>
  <c r="CG182" i="15"/>
  <c r="CF182" i="15"/>
  <c r="BW28" i="15"/>
  <c r="CA28" i="15" s="1"/>
  <c r="BX131" i="15"/>
  <c r="CB131" i="15" s="1"/>
  <c r="CC131" i="15" s="1"/>
  <c r="BX158" i="15"/>
  <c r="CB158" i="15" s="1"/>
  <c r="CG20" i="15"/>
  <c r="CF20" i="15"/>
  <c r="CI20" i="15"/>
  <c r="CH20" i="15"/>
  <c r="CG39" i="15"/>
  <c r="CH39" i="15"/>
  <c r="CI39" i="15"/>
  <c r="CF39" i="15"/>
  <c r="CF11" i="15"/>
  <c r="CI11" i="15"/>
  <c r="CH11" i="15"/>
  <c r="CG11" i="15"/>
  <c r="CF34" i="15"/>
  <c r="CG34" i="15"/>
  <c r="CI34" i="15"/>
  <c r="CH34" i="15"/>
  <c r="CG41" i="15"/>
  <c r="CF41" i="15"/>
  <c r="CI41" i="15"/>
  <c r="CH41" i="15"/>
  <c r="CF47" i="15"/>
  <c r="CH47" i="15"/>
  <c r="CG47" i="15"/>
  <c r="CI47" i="15"/>
  <c r="CF55" i="15"/>
  <c r="CH55" i="15"/>
  <c r="CG55" i="15"/>
  <c r="CI55" i="15"/>
  <c r="CF63" i="15"/>
  <c r="CH63" i="15"/>
  <c r="CG63" i="15"/>
  <c r="CI63" i="15"/>
  <c r="CG77" i="15"/>
  <c r="CF77" i="15"/>
  <c r="CI77" i="15"/>
  <c r="CH77" i="15"/>
  <c r="CI121" i="15"/>
  <c r="CH121" i="15"/>
  <c r="CG121" i="15"/>
  <c r="CF121" i="15"/>
  <c r="CI129" i="15"/>
  <c r="CG129" i="15"/>
  <c r="CH129" i="15"/>
  <c r="CF129" i="15"/>
  <c r="CF85" i="15"/>
  <c r="CI85" i="15"/>
  <c r="CH85" i="15"/>
  <c r="CG85" i="15"/>
  <c r="CG122" i="15"/>
  <c r="CI122" i="15"/>
  <c r="CH122" i="15"/>
  <c r="CF122" i="15"/>
  <c r="CI144" i="15"/>
  <c r="CH144" i="15"/>
  <c r="CG144" i="15"/>
  <c r="CF144" i="15"/>
  <c r="BX159" i="15"/>
  <c r="CB159" i="15" s="1"/>
  <c r="CI157" i="15"/>
  <c r="CH157" i="15"/>
  <c r="CG157" i="15"/>
  <c r="CF157" i="15"/>
  <c r="AA133" i="15"/>
  <c r="U132" i="10" s="1"/>
  <c r="AA201" i="15"/>
  <c r="V134" i="10" s="1"/>
  <c r="BX83" i="15"/>
  <c r="CB83" i="15" s="1"/>
  <c r="BW169" i="15"/>
  <c r="CA169" i="15" s="1"/>
  <c r="CI160" i="15"/>
  <c r="CH160" i="15"/>
  <c r="CG160" i="15"/>
  <c r="CF160" i="15"/>
  <c r="CG141" i="15"/>
  <c r="CI141" i="15"/>
  <c r="CH141" i="15"/>
  <c r="CF141" i="15"/>
  <c r="CI142" i="15"/>
  <c r="CH142" i="15"/>
  <c r="CG142" i="15"/>
  <c r="CF142" i="15"/>
  <c r="CI21" i="15"/>
  <c r="CH21" i="15"/>
  <c r="CG21" i="15"/>
  <c r="CF21" i="15"/>
  <c r="CF9" i="15"/>
  <c r="CI9" i="15"/>
  <c r="CH9" i="15"/>
  <c r="CG9" i="15"/>
  <c r="CG37" i="15"/>
  <c r="CI37" i="15"/>
  <c r="CH37" i="15"/>
  <c r="CF37" i="15"/>
  <c r="CF53" i="15"/>
  <c r="CH53" i="15"/>
  <c r="CI53" i="15"/>
  <c r="CG53" i="15"/>
  <c r="CG93" i="15"/>
  <c r="CF93" i="15"/>
  <c r="CI93" i="15"/>
  <c r="CH93" i="15"/>
  <c r="CG96" i="15"/>
  <c r="CF96" i="15"/>
  <c r="CI96" i="15"/>
  <c r="CH96" i="15"/>
  <c r="CF106" i="15"/>
  <c r="CI106" i="15"/>
  <c r="CH106" i="15"/>
  <c r="CG106" i="15"/>
  <c r="BW156" i="15"/>
  <c r="CA156" i="15" s="1"/>
  <c r="CI192" i="15"/>
  <c r="CG192" i="15"/>
  <c r="CF192" i="15"/>
  <c r="CH192" i="15"/>
  <c r="BW92" i="15"/>
  <c r="CA92" i="15" s="1"/>
  <c r="CC92" i="15" s="1"/>
  <c r="BW89" i="15"/>
  <c r="CA89" i="15" s="1"/>
  <c r="BW91" i="15"/>
  <c r="CA91" i="15" s="1"/>
  <c r="BX150" i="15"/>
  <c r="CB150" i="15" s="1"/>
  <c r="CG181" i="15"/>
  <c r="CI181" i="15"/>
  <c r="CH181" i="15"/>
  <c r="CF181" i="15"/>
  <c r="CG139" i="15"/>
  <c r="CI139" i="15"/>
  <c r="CH139" i="15"/>
  <c r="CF139" i="15"/>
  <c r="CG173" i="15"/>
  <c r="CH173" i="15"/>
  <c r="CF173" i="15"/>
  <c r="CI173" i="15"/>
  <c r="CF166" i="15"/>
  <c r="CI166" i="15"/>
  <c r="CH166" i="15"/>
  <c r="CG166" i="15"/>
  <c r="CI186" i="15"/>
  <c r="CH186" i="15"/>
  <c r="CG186" i="15"/>
  <c r="CF186" i="15"/>
  <c r="CI187" i="15"/>
  <c r="CH187" i="15"/>
  <c r="CG187" i="15"/>
  <c r="CF187" i="15"/>
  <c r="BW65" i="15"/>
  <c r="CA65" i="15" s="1"/>
  <c r="CG71" i="15"/>
  <c r="CI71" i="15"/>
  <c r="CH71" i="15"/>
  <c r="CF71" i="15"/>
  <c r="BW108" i="15"/>
  <c r="CA108" i="15" s="1"/>
  <c r="BX162" i="15"/>
  <c r="CB162" i="15" s="1"/>
  <c r="BX91" i="15"/>
  <c r="CB91" i="15" s="1"/>
  <c r="CH6" i="15"/>
  <c r="CG6" i="15"/>
  <c r="CF6" i="15"/>
  <c r="CI6" i="15"/>
  <c r="BW17" i="15"/>
  <c r="CA17" i="15" s="1"/>
  <c r="CF5" i="15"/>
  <c r="CI5" i="15"/>
  <c r="CH5" i="15"/>
  <c r="CG5" i="15"/>
  <c r="CF13" i="15"/>
  <c r="CI13" i="15"/>
  <c r="CH13" i="15"/>
  <c r="CG13" i="15"/>
  <c r="CI40" i="15"/>
  <c r="CH40" i="15"/>
  <c r="CG40" i="15"/>
  <c r="CF40" i="15"/>
  <c r="CF45" i="15"/>
  <c r="CG45" i="15"/>
  <c r="CI45" i="15"/>
  <c r="CH45" i="15"/>
  <c r="CF49" i="15"/>
  <c r="CH49" i="15"/>
  <c r="CI49" i="15"/>
  <c r="CG49" i="15"/>
  <c r="CF57" i="15"/>
  <c r="CH57" i="15"/>
  <c r="CI57" i="15"/>
  <c r="CG57" i="15"/>
  <c r="CG90" i="15"/>
  <c r="CF90" i="15"/>
  <c r="CI90" i="15"/>
  <c r="CH90" i="15"/>
  <c r="CG126" i="15"/>
  <c r="CI126" i="15"/>
  <c r="CH126" i="15"/>
  <c r="CF126" i="15"/>
  <c r="CG111" i="15"/>
  <c r="CF111" i="15"/>
  <c r="CI111" i="15"/>
  <c r="CH111" i="15"/>
  <c r="CG124" i="15"/>
  <c r="CH124" i="15"/>
  <c r="CF124" i="15"/>
  <c r="CI124" i="15"/>
  <c r="CG117" i="15"/>
  <c r="CF117" i="15"/>
  <c r="CI117" i="15"/>
  <c r="CH117" i="15"/>
  <c r="CF87" i="15"/>
  <c r="CI87" i="15"/>
  <c r="CH87" i="15"/>
  <c r="CG87" i="15"/>
  <c r="BX175" i="15"/>
  <c r="CB175" i="15" s="1"/>
  <c r="CI163" i="15"/>
  <c r="CH163" i="15"/>
  <c r="CG163" i="15"/>
  <c r="CF163" i="15"/>
  <c r="CH167" i="15"/>
  <c r="CI167" i="15"/>
  <c r="CG167" i="15"/>
  <c r="CF167" i="15"/>
  <c r="CG190" i="15"/>
  <c r="CF190" i="15"/>
  <c r="CI190" i="15"/>
  <c r="CH190" i="15"/>
  <c r="CG191" i="15"/>
  <c r="CI191" i="15"/>
  <c r="CH191" i="15"/>
  <c r="CF191" i="15"/>
  <c r="BX156" i="15"/>
  <c r="CB156" i="15" s="1"/>
  <c r="CI19" i="15"/>
  <c r="CH19" i="15"/>
  <c r="CG19" i="15"/>
  <c r="CF19" i="15"/>
  <c r="CG183" i="15"/>
  <c r="CH183" i="15"/>
  <c r="CF183" i="15"/>
  <c r="CI183" i="15"/>
  <c r="CI127" i="15"/>
  <c r="CG127" i="15"/>
  <c r="CH127" i="15"/>
  <c r="CF127" i="15"/>
  <c r="BX28" i="15"/>
  <c r="CB28" i="15" s="1"/>
  <c r="BX26" i="15"/>
  <c r="CB26" i="15" s="1"/>
  <c r="BW175" i="15"/>
  <c r="CA175" i="15" s="1"/>
  <c r="CC175" i="15" s="1"/>
  <c r="CF153" i="15"/>
  <c r="CI153" i="15"/>
  <c r="CH153" i="15"/>
  <c r="CG153" i="15"/>
  <c r="BX36" i="15"/>
  <c r="CB36" i="15" s="1"/>
  <c r="BX25" i="15"/>
  <c r="CB25" i="15" s="1"/>
  <c r="CG145" i="15"/>
  <c r="CF145" i="15"/>
  <c r="CI145" i="15"/>
  <c r="CH145" i="15"/>
  <c r="CI140" i="15"/>
  <c r="CG140" i="15"/>
  <c r="CH140" i="15"/>
  <c r="CF140" i="15"/>
  <c r="CG164" i="15"/>
  <c r="CF164" i="15"/>
  <c r="CI164" i="15"/>
  <c r="CH164" i="15"/>
  <c r="CF172" i="15"/>
  <c r="CI172" i="15"/>
  <c r="CG172" i="15"/>
  <c r="CH172" i="15"/>
  <c r="CF177" i="15"/>
  <c r="CI177" i="15"/>
  <c r="CG177" i="15"/>
  <c r="CH177" i="15"/>
  <c r="CG188" i="15"/>
  <c r="CI188" i="15"/>
  <c r="CH188" i="15"/>
  <c r="CF188" i="15"/>
  <c r="BX17" i="15"/>
  <c r="CB17" i="15" s="1"/>
  <c r="CI78" i="15"/>
  <c r="CH78" i="15"/>
  <c r="CG78" i="15"/>
  <c r="CF78" i="15"/>
  <c r="BW29" i="15"/>
  <c r="CA29" i="15" s="1"/>
  <c r="CG75" i="15"/>
  <c r="CI75" i="15"/>
  <c r="CH75" i="15"/>
  <c r="CF75" i="15"/>
  <c r="CH178" i="15"/>
  <c r="CG178" i="15"/>
  <c r="CF178" i="15"/>
  <c r="CI178" i="15"/>
  <c r="CI194" i="15"/>
  <c r="CG194" i="15"/>
  <c r="CH194" i="15"/>
  <c r="CF194" i="15"/>
  <c r="CG193" i="15"/>
  <c r="CI193" i="15"/>
  <c r="CH193" i="15"/>
  <c r="CF193" i="15"/>
  <c r="BW25" i="15"/>
  <c r="CA25" i="15" s="1"/>
  <c r="CF27" i="15"/>
  <c r="CH27" i="15"/>
  <c r="CG27" i="15"/>
  <c r="CI27" i="15"/>
  <c r="CF7" i="15"/>
  <c r="CI7" i="15"/>
  <c r="CH7" i="15"/>
  <c r="CG7" i="15"/>
  <c r="CF30" i="15"/>
  <c r="CI30" i="15"/>
  <c r="CH30" i="15"/>
  <c r="CG30" i="15"/>
  <c r="CF51" i="15"/>
  <c r="CH51" i="15"/>
  <c r="CG51" i="15"/>
  <c r="CI51" i="15"/>
  <c r="CF59" i="15"/>
  <c r="CH59" i="15"/>
  <c r="CG59" i="15"/>
  <c r="CI59" i="15"/>
  <c r="CG115" i="15"/>
  <c r="CF115" i="15"/>
  <c r="CI115" i="15"/>
  <c r="CH115" i="15"/>
  <c r="CG100" i="15"/>
  <c r="CF100" i="15"/>
  <c r="CI100" i="15"/>
  <c r="CH100" i="15"/>
  <c r="CG79" i="15"/>
  <c r="CF79" i="15"/>
  <c r="CI79" i="15"/>
  <c r="CH79" i="15"/>
  <c r="CG119" i="15"/>
  <c r="CF119" i="15"/>
  <c r="CI119" i="15"/>
  <c r="CH119" i="15"/>
  <c r="CG120" i="15"/>
  <c r="CH120" i="15"/>
  <c r="CF120" i="15"/>
  <c r="CI120" i="15"/>
  <c r="BX95" i="15"/>
  <c r="CB95" i="15" s="1"/>
  <c r="BW95" i="15"/>
  <c r="CA95" i="15" s="1"/>
  <c r="BW83" i="15"/>
  <c r="CA83" i="15" s="1"/>
  <c r="BX89" i="15"/>
  <c r="CB89" i="15" s="1"/>
  <c r="BW162" i="15"/>
  <c r="CA162" i="15" s="1"/>
  <c r="BX94" i="15"/>
  <c r="CB94" i="15" s="1"/>
  <c r="BX161" i="15"/>
  <c r="CB161" i="15" s="1"/>
  <c r="CG185" i="15"/>
  <c r="CI185" i="15"/>
  <c r="CH185" i="15"/>
  <c r="CF185" i="15"/>
  <c r="CG195" i="15"/>
  <c r="CI195" i="15"/>
  <c r="CH195" i="15"/>
  <c r="CF195" i="15"/>
  <c r="CE18" i="15" l="1" a="1"/>
  <c r="CE18" i="15" s="1"/>
  <c r="CF18" i="15" s="1"/>
  <c r="CE171" i="15" a="1"/>
  <c r="CE171" i="15" s="1"/>
  <c r="BX130" i="15"/>
  <c r="CB130" i="15" s="1"/>
  <c r="BW197" i="15"/>
  <c r="CA197" i="15" s="1"/>
  <c r="BX197" i="15"/>
  <c r="CB197" i="15" s="1"/>
  <c r="BW130" i="15"/>
  <c r="CA130" i="15" s="1"/>
  <c r="CC130" i="18"/>
  <c r="CD130" i="18" s="1"/>
  <c r="CC197" i="18"/>
  <c r="CC64" i="18"/>
  <c r="CE74" i="19" a="1"/>
  <c r="CE74" i="19" s="1"/>
  <c r="CH74" i="19" s="1"/>
  <c r="CC130" i="19"/>
  <c r="CE130" i="19" s="1" a="1"/>
  <c r="CE130" i="19" s="1"/>
  <c r="CE97" i="19" a="1"/>
  <c r="CE97" i="19" s="1"/>
  <c r="CH97" i="19" s="1"/>
  <c r="CE116" i="19" a="1"/>
  <c r="CE116" i="19" s="1"/>
  <c r="CF116" i="19" s="1"/>
  <c r="CD198" i="19"/>
  <c r="CE198" i="19" a="1"/>
  <c r="CE198" i="19" s="1"/>
  <c r="CE17" i="19" a="1"/>
  <c r="CE17" i="19" s="1"/>
  <c r="CG81" i="19"/>
  <c r="CH81" i="19"/>
  <c r="CD183" i="19"/>
  <c r="CC64" i="19"/>
  <c r="CE64" i="19" s="1" a="1"/>
  <c r="CE64" i="19" s="1"/>
  <c r="CD197" i="19"/>
  <c r="CE197" i="19" a="1"/>
  <c r="CE197" i="19" s="1"/>
  <c r="CD130" i="19"/>
  <c r="CI81" i="19"/>
  <c r="CE25" i="19" a="1"/>
  <c r="CE25" i="19" s="1"/>
  <c r="CI25" i="19" s="1"/>
  <c r="CD50" i="19"/>
  <c r="CE50" i="19" a="1"/>
  <c r="CE50" i="19" s="1"/>
  <c r="CD198" i="18"/>
  <c r="CE15" i="15" a="1"/>
  <c r="CE15" i="15" s="1"/>
  <c r="CF15" i="15" s="1"/>
  <c r="CE16" i="15" a="1"/>
  <c r="CE16" i="15" s="1"/>
  <c r="CG16" i="15" s="1"/>
  <c r="BX64" i="15"/>
  <c r="CB64" i="15" s="1"/>
  <c r="BW64" i="15"/>
  <c r="CA64" i="15" s="1"/>
  <c r="CD131" i="19"/>
  <c r="CD150" i="19"/>
  <c r="CE31" i="19" a="1"/>
  <c r="CE31" i="19" s="1"/>
  <c r="CH31" i="19" s="1"/>
  <c r="CF90" i="18"/>
  <c r="CD90" i="18"/>
  <c r="CE98" i="18" a="1"/>
  <c r="CE98" i="18" s="1"/>
  <c r="CF98" i="18" s="1"/>
  <c r="CI24" i="18"/>
  <c r="CG24" i="18"/>
  <c r="CF24" i="18"/>
  <c r="CD24" i="18"/>
  <c r="CH38" i="18"/>
  <c r="CI38" i="18"/>
  <c r="CG38" i="18"/>
  <c r="CE22" i="15" a="1"/>
  <c r="CE22" i="15" s="1"/>
  <c r="CG22" i="15" s="1"/>
  <c r="CE148" i="15" a="1"/>
  <c r="CE148" i="15" s="1"/>
  <c r="CG148" i="15" s="1"/>
  <c r="CD81" i="15"/>
  <c r="CE81" i="15" a="1"/>
  <c r="CE81" i="15" s="1"/>
  <c r="CD131" i="18"/>
  <c r="CD17" i="18"/>
  <c r="CG157" i="18"/>
  <c r="CH157" i="18"/>
  <c r="CF157" i="18"/>
  <c r="CC65" i="15"/>
  <c r="CE65" i="15" s="1" a="1"/>
  <c r="CE65" i="15" s="1"/>
  <c r="CI88" i="15"/>
  <c r="CF88" i="15"/>
  <c r="CH88" i="15"/>
  <c r="CE109" i="15" a="1"/>
  <c r="CE109" i="15" s="1"/>
  <c r="CH109" i="15" s="1"/>
  <c r="CH104" i="18"/>
  <c r="CH32" i="18"/>
  <c r="CI104" i="18"/>
  <c r="CE165" i="18" a="1"/>
  <c r="CE165" i="18" s="1"/>
  <c r="CI165" i="18" s="1"/>
  <c r="CG104" i="18"/>
  <c r="CE150" i="18" a="1"/>
  <c r="CE150" i="18" s="1"/>
  <c r="CH150" i="18" s="1"/>
  <c r="CF169" i="19"/>
  <c r="CE36" i="19" a="1"/>
  <c r="CE36" i="19" s="1"/>
  <c r="CG36" i="19" s="1"/>
  <c r="CG169" i="19"/>
  <c r="CI169" i="19"/>
  <c r="CE141" i="19" a="1"/>
  <c r="CE141" i="19" s="1"/>
  <c r="CG141" i="19" s="1"/>
  <c r="CE8" i="19" a="1"/>
  <c r="CE8" i="19" s="1"/>
  <c r="CH8" i="19" s="1"/>
  <c r="CE91" i="19" a="1"/>
  <c r="CE91" i="19" s="1"/>
  <c r="CI91" i="19" s="1"/>
  <c r="CG158" i="19"/>
  <c r="CF158" i="19"/>
  <c r="CH158" i="19"/>
  <c r="CD164" i="19"/>
  <c r="CF32" i="19"/>
  <c r="CI32" i="19"/>
  <c r="CH32" i="19"/>
  <c r="CG32" i="19"/>
  <c r="CF16" i="19"/>
  <c r="CI16" i="19"/>
  <c r="CH16" i="19"/>
  <c r="CG16" i="19"/>
  <c r="CF73" i="19"/>
  <c r="CI73" i="19"/>
  <c r="CH73" i="19"/>
  <c r="CG73" i="19"/>
  <c r="CF77" i="19"/>
  <c r="CI77" i="19"/>
  <c r="CH77" i="19"/>
  <c r="CG77" i="19"/>
  <c r="CH70" i="19"/>
  <c r="CG70" i="19"/>
  <c r="CF70" i="19"/>
  <c r="CI70" i="19"/>
  <c r="CF84" i="19"/>
  <c r="CI84" i="19"/>
  <c r="CH84" i="19"/>
  <c r="CG84" i="19"/>
  <c r="CF71" i="19"/>
  <c r="CI71" i="19"/>
  <c r="CH71" i="19"/>
  <c r="CG71" i="19"/>
  <c r="CF89" i="19"/>
  <c r="CI89" i="19"/>
  <c r="CH89" i="19"/>
  <c r="CG89" i="19"/>
  <c r="CE82" i="19" a="1"/>
  <c r="CE82" i="19" s="1"/>
  <c r="CD82" i="19"/>
  <c r="CG138" i="19"/>
  <c r="CF138" i="19"/>
  <c r="CI138" i="19"/>
  <c r="CH138" i="19"/>
  <c r="CI151" i="19"/>
  <c r="CG151" i="19"/>
  <c r="CH151" i="19"/>
  <c r="CF151" i="19"/>
  <c r="CG178" i="19"/>
  <c r="CI178" i="19"/>
  <c r="CF178" i="19"/>
  <c r="CH178" i="19"/>
  <c r="CH195" i="19"/>
  <c r="CG195" i="19"/>
  <c r="CI195" i="19"/>
  <c r="CF195" i="19"/>
  <c r="CI164" i="19"/>
  <c r="CG164" i="19"/>
  <c r="CF164" i="19"/>
  <c r="CF183" i="19"/>
  <c r="CI183" i="19"/>
  <c r="CG183" i="19"/>
  <c r="CG74" i="19"/>
  <c r="CF74" i="19"/>
  <c r="CI74" i="19"/>
  <c r="CF25" i="19"/>
  <c r="CH25" i="19"/>
  <c r="CI97" i="19"/>
  <c r="CF97" i="19"/>
  <c r="CF102" i="19"/>
  <c r="CG102" i="19"/>
  <c r="CF147" i="18"/>
  <c r="CI147" i="18"/>
  <c r="CH147" i="18"/>
  <c r="CG147" i="18"/>
  <c r="CF175" i="18"/>
  <c r="CH175" i="18"/>
  <c r="CI175" i="18"/>
  <c r="CH187" i="18"/>
  <c r="CF187" i="18"/>
  <c r="CI187" i="18"/>
  <c r="CG187" i="18"/>
  <c r="CI188" i="18"/>
  <c r="CF188" i="18"/>
  <c r="CG188" i="18"/>
  <c r="CH188" i="18"/>
  <c r="CH90" i="18"/>
  <c r="CI90" i="18" s="1"/>
  <c r="CI158" i="18"/>
  <c r="CD148" i="18"/>
  <c r="CF158" i="18"/>
  <c r="CG158" i="18"/>
  <c r="CF83" i="18"/>
  <c r="CD29" i="18"/>
  <c r="CF43" i="18"/>
  <c r="CG43" i="18"/>
  <c r="CI43" i="18"/>
  <c r="CI32" i="18"/>
  <c r="CD83" i="18"/>
  <c r="CD109" i="18"/>
  <c r="CH83" i="18"/>
  <c r="CG83" i="18"/>
  <c r="CG42" i="18"/>
  <c r="CH42" i="18"/>
  <c r="CI42" i="18"/>
  <c r="CF32" i="18"/>
  <c r="CF15" i="18"/>
  <c r="CI15" i="18"/>
  <c r="CG15" i="18"/>
  <c r="CH15" i="18"/>
  <c r="CD15" i="18"/>
  <c r="CG109" i="18"/>
  <c r="CF109" i="18"/>
  <c r="CI109" i="18"/>
  <c r="CH109" i="18"/>
  <c r="CF16" i="18"/>
  <c r="CG16" i="18"/>
  <c r="CH16" i="18"/>
  <c r="CI16" i="18"/>
  <c r="CI176" i="18"/>
  <c r="CH176" i="18"/>
  <c r="CG176" i="18"/>
  <c r="CF176" i="18"/>
  <c r="CF148" i="18"/>
  <c r="CI148" i="18"/>
  <c r="CG148" i="18"/>
  <c r="CH148" i="18"/>
  <c r="CD155" i="15"/>
  <c r="CE155" i="15" a="1"/>
  <c r="CE155" i="15" s="1"/>
  <c r="CG18" i="15"/>
  <c r="CH18" i="15" s="1"/>
  <c r="CI18" i="15" s="1"/>
  <c r="CF38" i="15"/>
  <c r="CH38" i="15" s="1"/>
  <c r="CI38" i="15" s="1"/>
  <c r="CD32" i="15"/>
  <c r="CE32" i="15" a="1"/>
  <c r="CE32" i="15" s="1"/>
  <c r="CH89" i="18"/>
  <c r="CI89" i="18"/>
  <c r="CF171" i="18"/>
  <c r="CI171" i="18"/>
  <c r="CH171" i="18"/>
  <c r="CG171" i="18"/>
  <c r="CE151" i="15" a="1"/>
  <c r="CE151" i="15" s="1"/>
  <c r="CF151" i="15" s="1"/>
  <c r="CD149" i="15"/>
  <c r="CE149" i="15" a="1"/>
  <c r="CE149" i="15" s="1"/>
  <c r="CG176" i="19"/>
  <c r="CI176" i="19"/>
  <c r="CF176" i="19"/>
  <c r="CH176" i="19"/>
  <c r="CF149" i="19"/>
  <c r="CH149" i="19"/>
  <c r="CG149" i="19"/>
  <c r="CI149" i="19"/>
  <c r="CH95" i="19"/>
  <c r="CG95" i="19"/>
  <c r="CI95" i="19"/>
  <c r="CF95" i="19"/>
  <c r="CF150" i="19"/>
  <c r="CG150" i="19"/>
  <c r="CH150" i="19"/>
  <c r="CI150" i="19" s="1"/>
  <c r="CH131" i="19"/>
  <c r="CG131" i="19"/>
  <c r="CF131" i="19"/>
  <c r="CI131" i="19"/>
  <c r="CI15" i="19"/>
  <c r="CH15" i="19"/>
  <c r="CG15" i="19"/>
  <c r="CF15" i="19"/>
  <c r="CG162" i="19"/>
  <c r="CI162" i="19"/>
  <c r="CH162" i="19"/>
  <c r="CF162" i="19"/>
  <c r="CG148" i="19"/>
  <c r="CF148" i="19"/>
  <c r="CH148" i="19" s="1"/>
  <c r="CI148" i="19" s="1"/>
  <c r="CF198" i="19"/>
  <c r="CI198" i="19"/>
  <c r="CH198" i="19"/>
  <c r="CG198" i="19"/>
  <c r="CH24" i="19"/>
  <c r="CG24" i="19"/>
  <c r="CF24" i="19"/>
  <c r="CI24" i="19"/>
  <c r="CI29" i="19"/>
  <c r="CH29" i="19"/>
  <c r="CG29" i="19"/>
  <c r="CF29" i="19"/>
  <c r="CF165" i="19"/>
  <c r="CG165" i="19"/>
  <c r="CI165" i="19"/>
  <c r="CH165" i="19"/>
  <c r="CD165" i="15"/>
  <c r="CE165" i="15" a="1"/>
  <c r="CE165" i="15" s="1"/>
  <c r="CG176" i="15"/>
  <c r="CI176" i="15"/>
  <c r="CF176" i="15"/>
  <c r="CH176" i="15"/>
  <c r="CD98" i="15"/>
  <c r="CE98" i="15" a="1"/>
  <c r="CE98" i="15" s="1"/>
  <c r="CG82" i="15"/>
  <c r="CF82" i="15"/>
  <c r="CI82" i="15"/>
  <c r="CH82" i="15"/>
  <c r="CD104" i="15"/>
  <c r="CE104" i="15" a="1"/>
  <c r="CE104" i="15" s="1"/>
  <c r="CD84" i="15"/>
  <c r="CE84" i="15" a="1"/>
  <c r="CE84" i="15" s="1"/>
  <c r="CD43" i="15"/>
  <c r="CE43" i="15" a="1"/>
  <c r="CE43" i="15" s="1"/>
  <c r="CH149" i="18"/>
  <c r="CI149" i="18"/>
  <c r="CG149" i="18"/>
  <c r="CF149" i="18"/>
  <c r="CF89" i="18"/>
  <c r="CI91" i="18"/>
  <c r="CH91" i="18"/>
  <c r="CG91" i="18"/>
  <c r="CF91" i="18"/>
  <c r="CH17" i="18"/>
  <c r="CG17" i="18"/>
  <c r="CI17" i="18"/>
  <c r="CF17" i="18"/>
  <c r="CG23" i="18"/>
  <c r="CF23" i="18"/>
  <c r="CI23" i="18"/>
  <c r="CH23" i="18"/>
  <c r="CI156" i="18"/>
  <c r="CH156" i="18"/>
  <c r="CG156" i="18"/>
  <c r="CF156" i="18"/>
  <c r="CE94" i="18" a="1"/>
  <c r="CE94" i="18" s="1"/>
  <c r="CD94" i="18"/>
  <c r="CI198" i="18"/>
  <c r="CH198" i="18"/>
  <c r="CG198" i="18"/>
  <c r="CF198" i="18"/>
  <c r="CD95" i="18"/>
  <c r="CE95" i="18" a="1"/>
  <c r="CE95" i="18" s="1"/>
  <c r="CG26" i="18"/>
  <c r="CF26" i="18"/>
  <c r="CI26" i="18"/>
  <c r="CH26" i="18"/>
  <c r="CG161" i="18"/>
  <c r="CF161" i="18"/>
  <c r="CI161" i="18"/>
  <c r="CH161" i="18"/>
  <c r="CE162" i="18" a="1"/>
  <c r="CE162" i="18" s="1"/>
  <c r="CD162" i="18"/>
  <c r="CH29" i="18"/>
  <c r="CG29" i="18"/>
  <c r="CF29" i="18"/>
  <c r="CI29" i="18"/>
  <c r="CF131" i="18"/>
  <c r="CI131" i="18"/>
  <c r="CH131" i="18"/>
  <c r="CG131" i="18"/>
  <c r="CH159" i="18"/>
  <c r="CG159" i="18"/>
  <c r="CI159" i="18"/>
  <c r="CF159" i="18"/>
  <c r="CC94" i="15"/>
  <c r="CD94" i="15" s="1"/>
  <c r="CC83" i="15"/>
  <c r="CE83" i="15" s="1" a="1"/>
  <c r="CE83" i="15" s="1"/>
  <c r="CC169" i="15"/>
  <c r="CD169" i="15" s="1"/>
  <c r="CC158" i="15"/>
  <c r="CE158" i="15" s="1" a="1"/>
  <c r="CE158" i="15" s="1"/>
  <c r="CC159" i="15"/>
  <c r="CD159" i="15" s="1"/>
  <c r="CC108" i="15"/>
  <c r="CD108" i="15" s="1"/>
  <c r="CC91" i="15"/>
  <c r="CD91" i="15" s="1"/>
  <c r="CC95" i="15"/>
  <c r="CD95" i="15" s="1"/>
  <c r="CC28" i="15"/>
  <c r="CE28" i="15" s="1" a="1"/>
  <c r="CE28" i="15" s="1"/>
  <c r="CC198" i="15"/>
  <c r="CC102" i="15"/>
  <c r="CC25" i="15"/>
  <c r="CD25" i="15" s="1"/>
  <c r="CC42" i="15"/>
  <c r="CD42" i="15" s="1"/>
  <c r="CC29" i="15"/>
  <c r="CE29" i="15" s="1" a="1"/>
  <c r="CE29" i="15" s="1"/>
  <c r="CE131" i="15" a="1"/>
  <c r="CE131" i="15" s="1"/>
  <c r="CD131" i="15"/>
  <c r="CC36" i="15"/>
  <c r="CE175" i="15" a="1"/>
  <c r="CE175" i="15" s="1"/>
  <c r="CD175" i="15"/>
  <c r="CC89" i="15"/>
  <c r="CC150" i="15"/>
  <c r="CC161" i="15"/>
  <c r="CE23" i="15" a="1"/>
  <c r="CE23" i="15" s="1"/>
  <c r="CD23" i="15"/>
  <c r="CC17" i="15"/>
  <c r="CE92" i="15" a="1"/>
  <c r="CE92" i="15" s="1"/>
  <c r="CD92" i="15"/>
  <c r="CC162" i="15"/>
  <c r="CC156" i="15"/>
  <c r="CC26" i="15"/>
  <c r="AX175" i="3"/>
  <c r="AX169" i="3"/>
  <c r="AX162" i="3"/>
  <c r="AX161" i="3"/>
  <c r="AX159" i="3"/>
  <c r="AX158" i="3"/>
  <c r="AX156" i="3"/>
  <c r="AX150" i="3"/>
  <c r="AX108" i="3"/>
  <c r="AX102" i="3"/>
  <c r="AX95" i="3"/>
  <c r="AX94" i="3"/>
  <c r="BY94" i="3" s="1"/>
  <c r="AX92" i="3"/>
  <c r="AX91" i="3"/>
  <c r="AX89" i="3"/>
  <c r="AX83" i="3"/>
  <c r="AX28" i="3"/>
  <c r="BK3" i="3"/>
  <c r="BQ3" i="3"/>
  <c r="BW4" i="3"/>
  <c r="BX4" i="3"/>
  <c r="BY4" i="3"/>
  <c r="BZ4" i="3"/>
  <c r="CA4" i="3"/>
  <c r="CB4" i="3"/>
  <c r="CC4" i="3"/>
  <c r="CD4" i="3" s="1"/>
  <c r="BW5" i="3"/>
  <c r="BX5" i="3"/>
  <c r="BY5" i="3"/>
  <c r="BZ5" i="3"/>
  <c r="CA5" i="3"/>
  <c r="CB5" i="3"/>
  <c r="CC5" i="3"/>
  <c r="CD5" i="3" s="1"/>
  <c r="BW6" i="3"/>
  <c r="BX6" i="3"/>
  <c r="BY6" i="3"/>
  <c r="BZ6" i="3"/>
  <c r="CA6" i="3"/>
  <c r="CB6" i="3"/>
  <c r="CC6" i="3"/>
  <c r="CD6" i="3" s="1"/>
  <c r="BW7" i="3"/>
  <c r="BX7" i="3"/>
  <c r="BY7" i="3"/>
  <c r="BZ7" i="3"/>
  <c r="CA7" i="3"/>
  <c r="CB7" i="3"/>
  <c r="CC7" i="3"/>
  <c r="CD7" i="3" s="1"/>
  <c r="BW8" i="3"/>
  <c r="BX8" i="3"/>
  <c r="BY8" i="3"/>
  <c r="BZ8" i="3"/>
  <c r="CA8" i="3"/>
  <c r="CB8" i="3"/>
  <c r="CC8" i="3"/>
  <c r="CD8" i="3" s="1"/>
  <c r="BW9" i="3"/>
  <c r="BX9" i="3"/>
  <c r="BY9" i="3"/>
  <c r="BZ9" i="3"/>
  <c r="CA9" i="3"/>
  <c r="CB9" i="3"/>
  <c r="CC9" i="3"/>
  <c r="CD9" i="3" s="1"/>
  <c r="BW10" i="3"/>
  <c r="BX10" i="3"/>
  <c r="BY10" i="3"/>
  <c r="BZ10" i="3"/>
  <c r="CA10" i="3"/>
  <c r="CB10" i="3"/>
  <c r="CC10" i="3"/>
  <c r="CD10" i="3" s="1"/>
  <c r="BW11" i="3"/>
  <c r="BX11" i="3"/>
  <c r="BY11" i="3"/>
  <c r="BZ11" i="3"/>
  <c r="CA11" i="3"/>
  <c r="CB11" i="3"/>
  <c r="CC11" i="3"/>
  <c r="CD11" i="3" s="1"/>
  <c r="BW12" i="3"/>
  <c r="BX12" i="3"/>
  <c r="BY12" i="3"/>
  <c r="BZ12" i="3"/>
  <c r="CA12" i="3"/>
  <c r="CB12" i="3"/>
  <c r="CC12" i="3"/>
  <c r="CD12" i="3" s="1"/>
  <c r="BW13" i="3"/>
  <c r="BX13" i="3"/>
  <c r="BY13" i="3"/>
  <c r="BZ13" i="3"/>
  <c r="CA13" i="3"/>
  <c r="CB13" i="3"/>
  <c r="CC13" i="3"/>
  <c r="CD13" i="3" s="1"/>
  <c r="BW14" i="3"/>
  <c r="BX14" i="3"/>
  <c r="BY14" i="3"/>
  <c r="BZ14" i="3"/>
  <c r="CA14" i="3"/>
  <c r="CB14" i="3"/>
  <c r="CC14" i="3"/>
  <c r="CD14" i="3" s="1"/>
  <c r="BW15" i="3"/>
  <c r="BX15" i="3"/>
  <c r="BY15" i="3"/>
  <c r="BZ15" i="3"/>
  <c r="CA15" i="3"/>
  <c r="CB15" i="3"/>
  <c r="CC15" i="3"/>
  <c r="CD15" i="3" s="1"/>
  <c r="BW16" i="3"/>
  <c r="BX16" i="3"/>
  <c r="BY16" i="3"/>
  <c r="BZ16" i="3"/>
  <c r="CA16" i="3"/>
  <c r="CB16" i="3"/>
  <c r="CC16" i="3"/>
  <c r="CD16" i="3" s="1"/>
  <c r="BW18" i="3"/>
  <c r="BX18" i="3"/>
  <c r="BY18" i="3"/>
  <c r="BZ18" i="3"/>
  <c r="CA18" i="3"/>
  <c r="CB18" i="3"/>
  <c r="CC18" i="3"/>
  <c r="CD18" i="3" s="1"/>
  <c r="BW19" i="3"/>
  <c r="BX19" i="3"/>
  <c r="BY19" i="3"/>
  <c r="BZ19" i="3"/>
  <c r="CA19" i="3"/>
  <c r="CB19" i="3"/>
  <c r="CC19" i="3"/>
  <c r="CD19" i="3" s="1"/>
  <c r="BW20" i="3"/>
  <c r="BX20" i="3"/>
  <c r="BY20" i="3"/>
  <c r="BZ20" i="3"/>
  <c r="CA20" i="3"/>
  <c r="CB20" i="3"/>
  <c r="CC20" i="3"/>
  <c r="CD20" i="3" s="1"/>
  <c r="BW21" i="3"/>
  <c r="BX21" i="3"/>
  <c r="BY21" i="3"/>
  <c r="BZ21" i="3"/>
  <c r="CA21" i="3"/>
  <c r="CB21" i="3"/>
  <c r="CC21" i="3"/>
  <c r="CD21" i="3" s="1"/>
  <c r="BW22" i="3"/>
  <c r="BX22" i="3"/>
  <c r="BY22" i="3"/>
  <c r="BZ22" i="3"/>
  <c r="CA22" i="3"/>
  <c r="CB22" i="3"/>
  <c r="CC22" i="3"/>
  <c r="CD22" i="3" s="1"/>
  <c r="BW24" i="3"/>
  <c r="BX24" i="3"/>
  <c r="BY24" i="3"/>
  <c r="BZ24" i="3"/>
  <c r="CA24" i="3"/>
  <c r="CB24" i="3"/>
  <c r="CC24" i="3"/>
  <c r="BW27" i="3"/>
  <c r="BX27" i="3"/>
  <c r="BY27" i="3"/>
  <c r="BZ27" i="3"/>
  <c r="CA27" i="3"/>
  <c r="CB27" i="3"/>
  <c r="CC27" i="3"/>
  <c r="BW30" i="3"/>
  <c r="BX30" i="3"/>
  <c r="BY30" i="3"/>
  <c r="BZ30" i="3"/>
  <c r="CA30" i="3"/>
  <c r="CB30" i="3"/>
  <c r="CC30" i="3"/>
  <c r="BW31" i="3"/>
  <c r="BX31" i="3"/>
  <c r="BY31" i="3"/>
  <c r="BZ31" i="3"/>
  <c r="CA31" i="3"/>
  <c r="CB31" i="3"/>
  <c r="CC31" i="3"/>
  <c r="BW32" i="3"/>
  <c r="BX32" i="3"/>
  <c r="BY32" i="3"/>
  <c r="BZ32" i="3"/>
  <c r="CA32" i="3"/>
  <c r="CB32" i="3"/>
  <c r="CC32" i="3"/>
  <c r="BW33" i="3"/>
  <c r="BX33" i="3"/>
  <c r="BY33" i="3"/>
  <c r="BZ33" i="3"/>
  <c r="CA33" i="3"/>
  <c r="CB33" i="3"/>
  <c r="CC33" i="3"/>
  <c r="BW34" i="3"/>
  <c r="BX34" i="3"/>
  <c r="BY34" i="3"/>
  <c r="BZ34" i="3"/>
  <c r="CA34" i="3"/>
  <c r="CB34" i="3"/>
  <c r="CC34" i="3"/>
  <c r="CD34" i="3" s="1"/>
  <c r="BW35" i="3"/>
  <c r="BX35" i="3"/>
  <c r="BY35" i="3"/>
  <c r="BZ35" i="3"/>
  <c r="CA35" i="3"/>
  <c r="CB35" i="3"/>
  <c r="CC35" i="3"/>
  <c r="BW37" i="3"/>
  <c r="BX37" i="3"/>
  <c r="BY37" i="3"/>
  <c r="BZ37" i="3"/>
  <c r="CA37" i="3"/>
  <c r="CB37" i="3"/>
  <c r="CC37" i="3"/>
  <c r="CD37" i="3" s="1"/>
  <c r="BW38" i="3"/>
  <c r="BX38" i="3"/>
  <c r="BY38" i="3"/>
  <c r="BZ38" i="3"/>
  <c r="CA38" i="3"/>
  <c r="CB38" i="3"/>
  <c r="CC38" i="3"/>
  <c r="BW39" i="3"/>
  <c r="BX39" i="3"/>
  <c r="BY39" i="3"/>
  <c r="BZ39" i="3"/>
  <c r="CA39" i="3"/>
  <c r="CB39" i="3"/>
  <c r="CC39" i="3"/>
  <c r="BW40" i="3"/>
  <c r="BX40" i="3"/>
  <c r="BY40" i="3"/>
  <c r="BZ40" i="3"/>
  <c r="CA40" i="3"/>
  <c r="CB40" i="3"/>
  <c r="CC40" i="3"/>
  <c r="BW41" i="3"/>
  <c r="BX41" i="3"/>
  <c r="BY41" i="3"/>
  <c r="BZ41" i="3"/>
  <c r="CA41" i="3"/>
  <c r="CB41" i="3"/>
  <c r="CC41" i="3"/>
  <c r="BY43" i="3"/>
  <c r="BZ43" i="3"/>
  <c r="BW44" i="3"/>
  <c r="BX44" i="3"/>
  <c r="BY44" i="3"/>
  <c r="BZ44" i="3"/>
  <c r="CA44" i="3"/>
  <c r="CB44" i="3"/>
  <c r="CC44" i="3"/>
  <c r="BW45" i="3"/>
  <c r="BX45" i="3"/>
  <c r="BY45" i="3"/>
  <c r="BZ45" i="3"/>
  <c r="CA45" i="3"/>
  <c r="CB45" i="3"/>
  <c r="CC45" i="3"/>
  <c r="CD45" i="3" s="1"/>
  <c r="BW46" i="3"/>
  <c r="BX46" i="3"/>
  <c r="BY46" i="3"/>
  <c r="BZ46" i="3"/>
  <c r="CA46" i="3"/>
  <c r="CB46" i="3"/>
  <c r="CC46" i="3"/>
  <c r="BW47" i="3"/>
  <c r="BX47" i="3"/>
  <c r="BY47" i="3"/>
  <c r="BZ47" i="3"/>
  <c r="CA47" i="3"/>
  <c r="CB47" i="3"/>
  <c r="CC47" i="3"/>
  <c r="BW48" i="3"/>
  <c r="BX48" i="3"/>
  <c r="BY48" i="3"/>
  <c r="BZ48" i="3"/>
  <c r="CA48" i="3"/>
  <c r="CB48" i="3"/>
  <c r="CC48" i="3"/>
  <c r="BW49" i="3"/>
  <c r="BX49" i="3"/>
  <c r="BY49" i="3"/>
  <c r="BZ49" i="3"/>
  <c r="CA49" i="3"/>
  <c r="CB49" i="3"/>
  <c r="CC49" i="3"/>
  <c r="BW50" i="3"/>
  <c r="BX50" i="3"/>
  <c r="BY50" i="3"/>
  <c r="BZ50" i="3"/>
  <c r="CA50" i="3"/>
  <c r="CB50" i="3"/>
  <c r="CC50" i="3"/>
  <c r="CD50" i="3" s="1"/>
  <c r="BW51" i="3"/>
  <c r="BX51" i="3"/>
  <c r="BY51" i="3"/>
  <c r="BZ51" i="3"/>
  <c r="CA51" i="3"/>
  <c r="CB51" i="3"/>
  <c r="CC51" i="3"/>
  <c r="BW52" i="3"/>
  <c r="BX52" i="3"/>
  <c r="BY52" i="3"/>
  <c r="BZ52" i="3"/>
  <c r="CA52" i="3"/>
  <c r="CB52" i="3"/>
  <c r="CC52" i="3"/>
  <c r="CD52" i="3" s="1"/>
  <c r="BW53" i="3"/>
  <c r="BX53" i="3"/>
  <c r="BY53" i="3"/>
  <c r="BZ53" i="3"/>
  <c r="CA53" i="3"/>
  <c r="CB53" i="3"/>
  <c r="CC53" i="3"/>
  <c r="CD53" i="3" s="1"/>
  <c r="BW54" i="3"/>
  <c r="BX54" i="3"/>
  <c r="BY54" i="3"/>
  <c r="BZ54" i="3"/>
  <c r="CA54" i="3"/>
  <c r="CB54" i="3"/>
  <c r="CC54" i="3"/>
  <c r="CD54" i="3" s="1"/>
  <c r="BW55" i="3"/>
  <c r="BX55" i="3"/>
  <c r="BY55" i="3"/>
  <c r="BZ55" i="3"/>
  <c r="CA55" i="3"/>
  <c r="CB55" i="3"/>
  <c r="CC55" i="3"/>
  <c r="BW56" i="3"/>
  <c r="BX56" i="3"/>
  <c r="BY56" i="3"/>
  <c r="BZ56" i="3"/>
  <c r="CA56" i="3"/>
  <c r="CB56" i="3"/>
  <c r="CC56" i="3"/>
  <c r="CD56" i="3" s="1"/>
  <c r="BW57" i="3"/>
  <c r="BX57" i="3"/>
  <c r="BY57" i="3"/>
  <c r="BZ57" i="3"/>
  <c r="CA57" i="3"/>
  <c r="CB57" i="3"/>
  <c r="CC57" i="3"/>
  <c r="CD57" i="3" s="1"/>
  <c r="BW58" i="3"/>
  <c r="BX58" i="3"/>
  <c r="BY58" i="3"/>
  <c r="BZ58" i="3"/>
  <c r="CA58" i="3"/>
  <c r="CB58" i="3"/>
  <c r="CC58" i="3"/>
  <c r="CD58" i="3" s="1"/>
  <c r="BW59" i="3"/>
  <c r="BX59" i="3"/>
  <c r="BY59" i="3"/>
  <c r="BZ59" i="3"/>
  <c r="CA59" i="3"/>
  <c r="CB59" i="3"/>
  <c r="CC59" i="3"/>
  <c r="BW60" i="3"/>
  <c r="BX60" i="3"/>
  <c r="BY60" i="3"/>
  <c r="BZ60" i="3"/>
  <c r="CA60" i="3"/>
  <c r="CB60" i="3"/>
  <c r="CC60" i="3"/>
  <c r="CD60" i="3" s="1"/>
  <c r="BW61" i="3"/>
  <c r="BX61" i="3"/>
  <c r="BY61" i="3"/>
  <c r="BZ61" i="3"/>
  <c r="CA61" i="3"/>
  <c r="CB61" i="3"/>
  <c r="CC61" i="3"/>
  <c r="CD61" i="3" s="1"/>
  <c r="BW62" i="3"/>
  <c r="BX62" i="3"/>
  <c r="BY62" i="3"/>
  <c r="BZ62" i="3"/>
  <c r="CA62" i="3"/>
  <c r="CB62" i="3"/>
  <c r="CC62" i="3"/>
  <c r="CD62" i="3" s="1"/>
  <c r="BW63" i="3"/>
  <c r="BX63" i="3"/>
  <c r="BY63" i="3"/>
  <c r="BZ63" i="3"/>
  <c r="CA63" i="3"/>
  <c r="CB63" i="3"/>
  <c r="CC63" i="3"/>
  <c r="BK69" i="3"/>
  <c r="BQ69" i="3"/>
  <c r="BW70" i="3"/>
  <c r="BX70" i="3"/>
  <c r="BY70" i="3"/>
  <c r="BZ70" i="3"/>
  <c r="CA70" i="3"/>
  <c r="CB70" i="3"/>
  <c r="CC70" i="3"/>
  <c r="CD70" i="3" s="1"/>
  <c r="BW71" i="3"/>
  <c r="BX71" i="3"/>
  <c r="BY71" i="3"/>
  <c r="BZ71" i="3"/>
  <c r="CA71" i="3"/>
  <c r="CB71" i="3"/>
  <c r="CC71" i="3"/>
  <c r="CD71" i="3" s="1"/>
  <c r="BW72" i="3"/>
  <c r="BX72" i="3"/>
  <c r="BY72" i="3"/>
  <c r="BZ72" i="3"/>
  <c r="CA72" i="3"/>
  <c r="CB72" i="3"/>
  <c r="CC72" i="3"/>
  <c r="BW73" i="3"/>
  <c r="BX73" i="3"/>
  <c r="BY73" i="3"/>
  <c r="BZ73" i="3"/>
  <c r="CA73" i="3"/>
  <c r="CB73" i="3"/>
  <c r="CC73" i="3"/>
  <c r="CD73" i="3" s="1"/>
  <c r="BW74" i="3"/>
  <c r="BX74" i="3"/>
  <c r="BY74" i="3"/>
  <c r="BZ74" i="3"/>
  <c r="CA74" i="3"/>
  <c r="CB74" i="3"/>
  <c r="CC74" i="3"/>
  <c r="CD74" i="3" s="1"/>
  <c r="BW75" i="3"/>
  <c r="BX75" i="3"/>
  <c r="BY75" i="3"/>
  <c r="BZ75" i="3"/>
  <c r="CA75" i="3"/>
  <c r="CB75" i="3"/>
  <c r="CC75" i="3"/>
  <c r="CD75" i="3" s="1"/>
  <c r="BW76" i="3"/>
  <c r="BX76" i="3"/>
  <c r="BY76" i="3"/>
  <c r="BZ76" i="3"/>
  <c r="CA76" i="3"/>
  <c r="CB76" i="3"/>
  <c r="CC76" i="3"/>
  <c r="CD76" i="3" s="1"/>
  <c r="BW77" i="3"/>
  <c r="BX77" i="3"/>
  <c r="BY77" i="3"/>
  <c r="BZ77" i="3"/>
  <c r="CA77" i="3"/>
  <c r="CB77" i="3"/>
  <c r="CC77" i="3"/>
  <c r="CD77" i="3" s="1"/>
  <c r="BW78" i="3"/>
  <c r="BX78" i="3"/>
  <c r="BY78" i="3"/>
  <c r="BZ78" i="3"/>
  <c r="CA78" i="3"/>
  <c r="CB78" i="3"/>
  <c r="CC78" i="3"/>
  <c r="CD78" i="3" s="1"/>
  <c r="BW79" i="3"/>
  <c r="BX79" i="3"/>
  <c r="BY79" i="3"/>
  <c r="BZ79" i="3"/>
  <c r="CA79" i="3"/>
  <c r="CB79" i="3"/>
  <c r="CC79" i="3"/>
  <c r="CD79" i="3" s="1"/>
  <c r="BW80" i="3"/>
  <c r="BX80" i="3"/>
  <c r="BY80" i="3"/>
  <c r="BZ80" i="3"/>
  <c r="CA80" i="3"/>
  <c r="CB80" i="3"/>
  <c r="CC80" i="3"/>
  <c r="CD80" i="3" s="1"/>
  <c r="BW81" i="3"/>
  <c r="BX81" i="3"/>
  <c r="BY81" i="3"/>
  <c r="BZ81" i="3"/>
  <c r="CA81" i="3"/>
  <c r="CB81" i="3"/>
  <c r="CC81" i="3"/>
  <c r="CD81" i="3" s="1"/>
  <c r="BW82" i="3"/>
  <c r="BX82" i="3"/>
  <c r="BY82" i="3"/>
  <c r="BZ82" i="3"/>
  <c r="CA82" i="3"/>
  <c r="CB82" i="3"/>
  <c r="CC82" i="3"/>
  <c r="CD82" i="3" s="1"/>
  <c r="BW84" i="3"/>
  <c r="BX84" i="3"/>
  <c r="BY84" i="3"/>
  <c r="BZ84" i="3"/>
  <c r="CA84" i="3"/>
  <c r="CB84" i="3"/>
  <c r="CC84" i="3"/>
  <c r="CD84" i="3" s="1"/>
  <c r="BW85" i="3"/>
  <c r="BX85" i="3"/>
  <c r="BY85" i="3"/>
  <c r="BZ85" i="3"/>
  <c r="CA85" i="3"/>
  <c r="CB85" i="3"/>
  <c r="CC85" i="3"/>
  <c r="CD85" i="3" s="1"/>
  <c r="BW86" i="3"/>
  <c r="BX86" i="3"/>
  <c r="BY86" i="3"/>
  <c r="BZ86" i="3"/>
  <c r="CA86" i="3"/>
  <c r="CB86" i="3"/>
  <c r="CC86" i="3"/>
  <c r="CD86" i="3" s="1"/>
  <c r="BW87" i="3"/>
  <c r="BX87" i="3"/>
  <c r="BY87" i="3"/>
  <c r="BZ87" i="3"/>
  <c r="CA87" i="3"/>
  <c r="CB87" i="3"/>
  <c r="CC87" i="3"/>
  <c r="CD87" i="3" s="1"/>
  <c r="BW88" i="3"/>
  <c r="BX88" i="3"/>
  <c r="BY88" i="3"/>
  <c r="BZ88" i="3"/>
  <c r="CA88" i="3"/>
  <c r="CB88" i="3"/>
  <c r="CC88" i="3"/>
  <c r="CD88" i="3" s="1"/>
  <c r="BW90" i="3"/>
  <c r="BX90" i="3"/>
  <c r="BY90" i="3"/>
  <c r="BZ90" i="3"/>
  <c r="CA90" i="3"/>
  <c r="CB90" i="3"/>
  <c r="CC90" i="3"/>
  <c r="CD90" i="3" s="1"/>
  <c r="BW93" i="3"/>
  <c r="BX93" i="3"/>
  <c r="BY93" i="3"/>
  <c r="BZ93" i="3"/>
  <c r="CA93" i="3"/>
  <c r="CB93" i="3"/>
  <c r="CC93" i="3"/>
  <c r="CD93" i="3" s="1"/>
  <c r="BW96" i="3"/>
  <c r="BX96" i="3"/>
  <c r="BY96" i="3"/>
  <c r="BZ96" i="3"/>
  <c r="CA96" i="3"/>
  <c r="CB96" i="3"/>
  <c r="CC96" i="3"/>
  <c r="CD96" i="3" s="1"/>
  <c r="BW97" i="3"/>
  <c r="BX97" i="3"/>
  <c r="BY97" i="3"/>
  <c r="BZ97" i="3"/>
  <c r="CA97" i="3"/>
  <c r="CB97" i="3"/>
  <c r="CC97" i="3"/>
  <c r="CD97" i="3" s="1"/>
  <c r="BW98" i="3"/>
  <c r="BX98" i="3"/>
  <c r="BY98" i="3"/>
  <c r="BZ98" i="3"/>
  <c r="CA98" i="3"/>
  <c r="CB98" i="3"/>
  <c r="CC98" i="3"/>
  <c r="CD98" i="3" s="1"/>
  <c r="BW99" i="3"/>
  <c r="BX99" i="3"/>
  <c r="BY99" i="3"/>
  <c r="BZ99" i="3"/>
  <c r="CA99" i="3"/>
  <c r="CB99" i="3"/>
  <c r="CC99" i="3"/>
  <c r="CD99" i="3" s="1"/>
  <c r="BW100" i="3"/>
  <c r="BX100" i="3"/>
  <c r="BY100" i="3"/>
  <c r="BZ100" i="3"/>
  <c r="CA100" i="3"/>
  <c r="CB100" i="3"/>
  <c r="CC100" i="3"/>
  <c r="BW101" i="3"/>
  <c r="BX101" i="3"/>
  <c r="BY101" i="3"/>
  <c r="BZ101" i="3"/>
  <c r="CA101" i="3"/>
  <c r="CB101" i="3"/>
  <c r="CC101" i="3"/>
  <c r="CD101" i="3" s="1"/>
  <c r="BW103" i="3"/>
  <c r="BX103" i="3"/>
  <c r="BY103" i="3"/>
  <c r="BZ103" i="3"/>
  <c r="CA103" i="3"/>
  <c r="CB103" i="3"/>
  <c r="CC103" i="3"/>
  <c r="CD103" i="3" s="1"/>
  <c r="BW104" i="3"/>
  <c r="BX104" i="3"/>
  <c r="BY104" i="3"/>
  <c r="BZ104" i="3"/>
  <c r="CA104" i="3"/>
  <c r="CB104" i="3"/>
  <c r="CC104" i="3"/>
  <c r="CD104" i="3" s="1"/>
  <c r="BW105" i="3"/>
  <c r="BX105" i="3"/>
  <c r="BY105" i="3"/>
  <c r="BZ105" i="3"/>
  <c r="CA105" i="3"/>
  <c r="CB105" i="3"/>
  <c r="CC105" i="3"/>
  <c r="CD105" i="3" s="1"/>
  <c r="BW106" i="3"/>
  <c r="BX106" i="3"/>
  <c r="BY106" i="3"/>
  <c r="BZ106" i="3"/>
  <c r="CA106" i="3"/>
  <c r="CB106" i="3"/>
  <c r="CC106" i="3"/>
  <c r="CD106" i="3" s="1"/>
  <c r="BW107" i="3"/>
  <c r="BX107" i="3"/>
  <c r="BY107" i="3"/>
  <c r="BZ107" i="3"/>
  <c r="CA107" i="3"/>
  <c r="CB107" i="3"/>
  <c r="CC107" i="3"/>
  <c r="CD107" i="3" s="1"/>
  <c r="BY109" i="3"/>
  <c r="BZ109" i="3"/>
  <c r="BW110" i="3"/>
  <c r="BX110" i="3"/>
  <c r="BY110" i="3"/>
  <c r="BZ110" i="3"/>
  <c r="CA110" i="3"/>
  <c r="CB110" i="3"/>
  <c r="CC110" i="3"/>
  <c r="CD110" i="3" s="1"/>
  <c r="BW111" i="3"/>
  <c r="BX111" i="3"/>
  <c r="BY111" i="3"/>
  <c r="BZ111" i="3"/>
  <c r="CA111" i="3"/>
  <c r="CB111" i="3"/>
  <c r="CC111" i="3"/>
  <c r="CD111" i="3" s="1"/>
  <c r="BW112" i="3"/>
  <c r="BX112" i="3"/>
  <c r="BY112" i="3"/>
  <c r="BZ112" i="3"/>
  <c r="CA112" i="3"/>
  <c r="CB112" i="3"/>
  <c r="CC112" i="3"/>
  <c r="CD112" i="3" s="1"/>
  <c r="BW113" i="3"/>
  <c r="BX113" i="3"/>
  <c r="BY113" i="3"/>
  <c r="BZ113" i="3"/>
  <c r="CA113" i="3"/>
  <c r="CB113" i="3"/>
  <c r="CC113" i="3"/>
  <c r="CD113" i="3" s="1"/>
  <c r="BW114" i="3"/>
  <c r="BX114" i="3"/>
  <c r="BY114" i="3"/>
  <c r="BZ114" i="3"/>
  <c r="CA114" i="3"/>
  <c r="CB114" i="3"/>
  <c r="CC114" i="3"/>
  <c r="CD114" i="3" s="1"/>
  <c r="BW115" i="3"/>
  <c r="BX115" i="3"/>
  <c r="BY115" i="3"/>
  <c r="BZ115" i="3"/>
  <c r="CA115" i="3"/>
  <c r="CB115" i="3"/>
  <c r="CC115" i="3"/>
  <c r="CD115" i="3" s="1"/>
  <c r="BW116" i="3"/>
  <c r="BX116" i="3"/>
  <c r="BY116" i="3"/>
  <c r="BZ116" i="3"/>
  <c r="CA116" i="3"/>
  <c r="CB116" i="3"/>
  <c r="CC116" i="3"/>
  <c r="CD116" i="3" s="1"/>
  <c r="BW117" i="3"/>
  <c r="BX117" i="3"/>
  <c r="BY117" i="3"/>
  <c r="BZ117" i="3"/>
  <c r="CA117" i="3"/>
  <c r="CB117" i="3"/>
  <c r="CC117" i="3"/>
  <c r="CD117" i="3" s="1"/>
  <c r="BW118" i="3"/>
  <c r="BX118" i="3"/>
  <c r="BY118" i="3"/>
  <c r="BZ118" i="3"/>
  <c r="CA118" i="3"/>
  <c r="CB118" i="3"/>
  <c r="CC118" i="3"/>
  <c r="CD118" i="3" s="1"/>
  <c r="BW119" i="3"/>
  <c r="BX119" i="3"/>
  <c r="BY119" i="3"/>
  <c r="BZ119" i="3"/>
  <c r="CA119" i="3"/>
  <c r="CB119" i="3"/>
  <c r="CC119" i="3"/>
  <c r="CD119" i="3" s="1"/>
  <c r="BW120" i="3"/>
  <c r="BX120" i="3"/>
  <c r="BY120" i="3"/>
  <c r="BZ120" i="3"/>
  <c r="CA120" i="3"/>
  <c r="CB120" i="3"/>
  <c r="CC120" i="3"/>
  <c r="CD120" i="3" s="1"/>
  <c r="BW121" i="3"/>
  <c r="BX121" i="3"/>
  <c r="BY121" i="3"/>
  <c r="BZ121" i="3"/>
  <c r="CA121" i="3"/>
  <c r="CB121" i="3"/>
  <c r="CC121" i="3"/>
  <c r="CD121" i="3" s="1"/>
  <c r="BW122" i="3"/>
  <c r="BX122" i="3"/>
  <c r="BY122" i="3"/>
  <c r="BZ122" i="3"/>
  <c r="CA122" i="3"/>
  <c r="CB122" i="3"/>
  <c r="CC122" i="3"/>
  <c r="CD122" i="3" s="1"/>
  <c r="BW123" i="3"/>
  <c r="BX123" i="3"/>
  <c r="BY123" i="3"/>
  <c r="BZ123" i="3"/>
  <c r="CA123" i="3"/>
  <c r="CB123" i="3"/>
  <c r="CC123" i="3"/>
  <c r="BW124" i="3"/>
  <c r="BX124" i="3"/>
  <c r="BY124" i="3"/>
  <c r="BZ124" i="3"/>
  <c r="CA124" i="3"/>
  <c r="CB124" i="3"/>
  <c r="CC124" i="3"/>
  <c r="BW125" i="3"/>
  <c r="BX125" i="3"/>
  <c r="BY125" i="3"/>
  <c r="BZ125" i="3"/>
  <c r="CA125" i="3"/>
  <c r="CB125" i="3"/>
  <c r="CC125" i="3"/>
  <c r="CD125" i="3" s="1"/>
  <c r="BW126" i="3"/>
  <c r="BX126" i="3"/>
  <c r="BY126" i="3"/>
  <c r="BZ126" i="3"/>
  <c r="CA126" i="3"/>
  <c r="CB126" i="3"/>
  <c r="CC126" i="3"/>
  <c r="BW127" i="3"/>
  <c r="BX127" i="3"/>
  <c r="BY127" i="3"/>
  <c r="BZ127" i="3"/>
  <c r="CA127" i="3"/>
  <c r="CB127" i="3"/>
  <c r="CC127" i="3"/>
  <c r="BW128" i="3"/>
  <c r="BX128" i="3"/>
  <c r="BY128" i="3"/>
  <c r="BZ128" i="3"/>
  <c r="CA128" i="3"/>
  <c r="CB128" i="3"/>
  <c r="CC128" i="3"/>
  <c r="BW129" i="3"/>
  <c r="BX129" i="3"/>
  <c r="BY129" i="3"/>
  <c r="BZ129" i="3"/>
  <c r="CA129" i="3"/>
  <c r="CB129" i="3"/>
  <c r="CC129" i="3"/>
  <c r="BK136" i="3"/>
  <c r="BQ136" i="3"/>
  <c r="BW137" i="3"/>
  <c r="BX137" i="3"/>
  <c r="BY137" i="3"/>
  <c r="BZ137" i="3"/>
  <c r="CA137" i="3"/>
  <c r="CB137" i="3"/>
  <c r="CC137" i="3"/>
  <c r="BW138" i="3"/>
  <c r="BX138" i="3"/>
  <c r="BY138" i="3"/>
  <c r="BZ138" i="3"/>
  <c r="CA138" i="3"/>
  <c r="CB138" i="3"/>
  <c r="CC138" i="3"/>
  <c r="BW139" i="3"/>
  <c r="BX139" i="3"/>
  <c r="BY139" i="3"/>
  <c r="BZ139" i="3"/>
  <c r="CA139" i="3"/>
  <c r="CB139" i="3"/>
  <c r="CC139" i="3"/>
  <c r="BW140" i="3"/>
  <c r="BX140" i="3"/>
  <c r="BY140" i="3"/>
  <c r="BZ140" i="3"/>
  <c r="CA140" i="3"/>
  <c r="CB140" i="3"/>
  <c r="CC140" i="3"/>
  <c r="BW141" i="3"/>
  <c r="BX141" i="3"/>
  <c r="BY141" i="3"/>
  <c r="BZ141" i="3"/>
  <c r="CA141" i="3"/>
  <c r="CB141" i="3"/>
  <c r="CC141" i="3"/>
  <c r="BW142" i="3"/>
  <c r="BX142" i="3"/>
  <c r="BY142" i="3"/>
  <c r="BZ142" i="3"/>
  <c r="CA142" i="3"/>
  <c r="CB142" i="3"/>
  <c r="CC142" i="3"/>
  <c r="BW143" i="3"/>
  <c r="BX143" i="3"/>
  <c r="BY143" i="3"/>
  <c r="BZ143" i="3"/>
  <c r="CA143" i="3"/>
  <c r="CB143" i="3"/>
  <c r="CC143" i="3"/>
  <c r="BW144" i="3"/>
  <c r="BX144" i="3"/>
  <c r="BY144" i="3"/>
  <c r="BZ144" i="3"/>
  <c r="CA144" i="3"/>
  <c r="CB144" i="3"/>
  <c r="CC144" i="3"/>
  <c r="BW145" i="3"/>
  <c r="BX145" i="3"/>
  <c r="BY145" i="3"/>
  <c r="BZ145" i="3"/>
  <c r="CA145" i="3"/>
  <c r="CB145" i="3"/>
  <c r="CC145" i="3"/>
  <c r="BW146" i="3"/>
  <c r="BX146" i="3"/>
  <c r="BY146" i="3"/>
  <c r="BZ146" i="3"/>
  <c r="CA146" i="3"/>
  <c r="CB146" i="3"/>
  <c r="CC146" i="3"/>
  <c r="BW147" i="3"/>
  <c r="BX147" i="3"/>
  <c r="BY147" i="3"/>
  <c r="BZ147" i="3"/>
  <c r="CA147" i="3"/>
  <c r="CB147" i="3"/>
  <c r="CC147" i="3"/>
  <c r="BW148" i="3"/>
  <c r="BX148" i="3"/>
  <c r="BY148" i="3"/>
  <c r="BZ148" i="3"/>
  <c r="CA148" i="3"/>
  <c r="CB148" i="3"/>
  <c r="CC148" i="3"/>
  <c r="CD148" i="3" s="1"/>
  <c r="BW149" i="3"/>
  <c r="BX149" i="3"/>
  <c r="BY149" i="3"/>
  <c r="BZ149" i="3"/>
  <c r="CA149" i="3"/>
  <c r="CB149" i="3"/>
  <c r="CC149" i="3"/>
  <c r="CD149" i="3" s="1"/>
  <c r="BW151" i="3"/>
  <c r="BX151" i="3"/>
  <c r="BY151" i="3"/>
  <c r="BZ151" i="3"/>
  <c r="CA151" i="3"/>
  <c r="CB151" i="3"/>
  <c r="CC151" i="3"/>
  <c r="CD151" i="3" s="1"/>
  <c r="BW152" i="3"/>
  <c r="BX152" i="3"/>
  <c r="BY152" i="3"/>
  <c r="BZ152" i="3"/>
  <c r="CA152" i="3"/>
  <c r="CB152" i="3"/>
  <c r="CC152" i="3"/>
  <c r="CD152" i="3" s="1"/>
  <c r="BW153" i="3"/>
  <c r="BX153" i="3"/>
  <c r="BY153" i="3"/>
  <c r="BZ153" i="3"/>
  <c r="CA153" i="3"/>
  <c r="CB153" i="3"/>
  <c r="CC153" i="3"/>
  <c r="CD153" i="3" s="1"/>
  <c r="BW154" i="3"/>
  <c r="BX154" i="3"/>
  <c r="BY154" i="3"/>
  <c r="BZ154" i="3"/>
  <c r="CA154" i="3"/>
  <c r="CB154" i="3"/>
  <c r="CC154" i="3"/>
  <c r="CD154" i="3" s="1"/>
  <c r="BW155" i="3"/>
  <c r="BX155" i="3"/>
  <c r="BY155" i="3"/>
  <c r="BZ155" i="3"/>
  <c r="CA155" i="3"/>
  <c r="CB155" i="3"/>
  <c r="CC155" i="3"/>
  <c r="CD155" i="3" s="1"/>
  <c r="BW157" i="3"/>
  <c r="BX157" i="3"/>
  <c r="BY157" i="3"/>
  <c r="BZ157" i="3"/>
  <c r="CA157" i="3"/>
  <c r="CB157" i="3"/>
  <c r="CC157" i="3"/>
  <c r="CD157" i="3" s="1"/>
  <c r="BW160" i="3"/>
  <c r="BX160" i="3"/>
  <c r="BY160" i="3"/>
  <c r="BZ160" i="3"/>
  <c r="CA160" i="3"/>
  <c r="CB160" i="3"/>
  <c r="CC160" i="3"/>
  <c r="CD160" i="3" s="1"/>
  <c r="BW163" i="3"/>
  <c r="BX163" i="3"/>
  <c r="BY163" i="3"/>
  <c r="BZ163" i="3"/>
  <c r="CA163" i="3"/>
  <c r="CB163" i="3"/>
  <c r="CC163" i="3"/>
  <c r="CD163" i="3" s="1"/>
  <c r="BW164" i="3"/>
  <c r="BX164" i="3"/>
  <c r="BY164" i="3"/>
  <c r="BZ164" i="3"/>
  <c r="CA164" i="3"/>
  <c r="CB164" i="3"/>
  <c r="CC164" i="3"/>
  <c r="CD164" i="3" s="1"/>
  <c r="BW165" i="3"/>
  <c r="BX165" i="3"/>
  <c r="BY165" i="3"/>
  <c r="BZ165" i="3"/>
  <c r="CA165" i="3"/>
  <c r="CB165" i="3"/>
  <c r="CC165" i="3"/>
  <c r="CD165" i="3" s="1"/>
  <c r="BW166" i="3"/>
  <c r="BX166" i="3"/>
  <c r="BY166" i="3"/>
  <c r="BZ166" i="3"/>
  <c r="CA166" i="3"/>
  <c r="CB166" i="3"/>
  <c r="CC166" i="3"/>
  <c r="CD166" i="3" s="1"/>
  <c r="BW167" i="3"/>
  <c r="BX167" i="3"/>
  <c r="BY167" i="3"/>
  <c r="BZ167" i="3"/>
  <c r="CA167" i="3"/>
  <c r="CB167" i="3"/>
  <c r="CC167" i="3"/>
  <c r="CD167" i="3" s="1"/>
  <c r="BW168" i="3"/>
  <c r="BX168" i="3"/>
  <c r="BY168" i="3"/>
  <c r="BZ168" i="3"/>
  <c r="CA168" i="3"/>
  <c r="CB168" i="3"/>
  <c r="CC168" i="3"/>
  <c r="CD168" i="3" s="1"/>
  <c r="BW170" i="3"/>
  <c r="BX170" i="3"/>
  <c r="BY170" i="3"/>
  <c r="BZ170" i="3"/>
  <c r="CA170" i="3"/>
  <c r="CB170" i="3"/>
  <c r="CC170" i="3"/>
  <c r="CD170" i="3" s="1"/>
  <c r="BW171" i="3"/>
  <c r="BX171" i="3"/>
  <c r="BY171" i="3"/>
  <c r="BZ171" i="3"/>
  <c r="CA171" i="3"/>
  <c r="CB171" i="3"/>
  <c r="CC171" i="3"/>
  <c r="CD171" i="3" s="1"/>
  <c r="BW172" i="3"/>
  <c r="BX172" i="3"/>
  <c r="BY172" i="3"/>
  <c r="BZ172" i="3"/>
  <c r="CA172" i="3"/>
  <c r="CB172" i="3"/>
  <c r="CC172" i="3"/>
  <c r="CD172" i="3" s="1"/>
  <c r="BW173" i="3"/>
  <c r="BX173" i="3"/>
  <c r="BY173" i="3"/>
  <c r="BZ173" i="3"/>
  <c r="CA173" i="3"/>
  <c r="CB173" i="3"/>
  <c r="CC173" i="3"/>
  <c r="CD173" i="3" s="1"/>
  <c r="BW174" i="3"/>
  <c r="BX174" i="3"/>
  <c r="BY174" i="3"/>
  <c r="BZ174" i="3"/>
  <c r="CA174" i="3"/>
  <c r="CB174" i="3"/>
  <c r="CC174" i="3"/>
  <c r="CD174" i="3" s="1"/>
  <c r="BY176" i="3"/>
  <c r="BW177" i="3"/>
  <c r="BX177" i="3"/>
  <c r="BY177" i="3"/>
  <c r="BZ177" i="3"/>
  <c r="CA177" i="3"/>
  <c r="CB177" i="3"/>
  <c r="CC177" i="3"/>
  <c r="CD177" i="3" s="1"/>
  <c r="BW178" i="3"/>
  <c r="BX178" i="3"/>
  <c r="BY178" i="3"/>
  <c r="BZ178" i="3"/>
  <c r="CA178" i="3"/>
  <c r="CB178" i="3"/>
  <c r="CC178" i="3"/>
  <c r="CD178" i="3" s="1"/>
  <c r="BW179" i="3"/>
  <c r="BX179" i="3"/>
  <c r="BY179" i="3"/>
  <c r="BZ179" i="3"/>
  <c r="CA179" i="3"/>
  <c r="CB179" i="3"/>
  <c r="CC179" i="3"/>
  <c r="CD179" i="3" s="1"/>
  <c r="BW180" i="3"/>
  <c r="BX180" i="3"/>
  <c r="BY180" i="3"/>
  <c r="BZ180" i="3"/>
  <c r="CA180" i="3"/>
  <c r="CB180" i="3"/>
  <c r="CC180" i="3"/>
  <c r="CD180" i="3" s="1"/>
  <c r="BW181" i="3"/>
  <c r="BX181" i="3"/>
  <c r="BY181" i="3"/>
  <c r="BZ181" i="3"/>
  <c r="CA181" i="3"/>
  <c r="CB181" i="3"/>
  <c r="CC181" i="3"/>
  <c r="CD181" i="3" s="1"/>
  <c r="BW182" i="3"/>
  <c r="BX182" i="3"/>
  <c r="BY182" i="3"/>
  <c r="BZ182" i="3"/>
  <c r="CA182" i="3"/>
  <c r="CB182" i="3"/>
  <c r="CC182" i="3"/>
  <c r="CD182" i="3" s="1"/>
  <c r="BW183" i="3"/>
  <c r="BX183" i="3"/>
  <c r="BY183" i="3"/>
  <c r="BZ183" i="3"/>
  <c r="CA183" i="3"/>
  <c r="CB183" i="3"/>
  <c r="CC183" i="3"/>
  <c r="CD183" i="3" s="1"/>
  <c r="BW184" i="3"/>
  <c r="BX184" i="3"/>
  <c r="BY184" i="3"/>
  <c r="BZ184" i="3"/>
  <c r="CA184" i="3"/>
  <c r="CB184" i="3"/>
  <c r="CC184" i="3"/>
  <c r="CD184" i="3" s="1"/>
  <c r="BW185" i="3"/>
  <c r="BX185" i="3"/>
  <c r="BY185" i="3"/>
  <c r="BZ185" i="3"/>
  <c r="CA185" i="3"/>
  <c r="CB185" i="3"/>
  <c r="CC185" i="3"/>
  <c r="CD185" i="3" s="1"/>
  <c r="BW186" i="3"/>
  <c r="BX186" i="3"/>
  <c r="BY186" i="3"/>
  <c r="BZ186" i="3"/>
  <c r="CA186" i="3"/>
  <c r="CB186" i="3"/>
  <c r="CC186" i="3"/>
  <c r="CD186" i="3" s="1"/>
  <c r="BW187" i="3"/>
  <c r="BX187" i="3"/>
  <c r="BY187" i="3"/>
  <c r="BZ187" i="3"/>
  <c r="CA187" i="3"/>
  <c r="CB187" i="3"/>
  <c r="CC187" i="3"/>
  <c r="CD187" i="3" s="1"/>
  <c r="BW188" i="3"/>
  <c r="BX188" i="3"/>
  <c r="BY188" i="3"/>
  <c r="BZ188" i="3"/>
  <c r="CA188" i="3"/>
  <c r="CB188" i="3"/>
  <c r="CC188" i="3"/>
  <c r="CD188" i="3" s="1"/>
  <c r="BW189" i="3"/>
  <c r="BX189" i="3"/>
  <c r="BY189" i="3"/>
  <c r="BZ189" i="3"/>
  <c r="CA189" i="3"/>
  <c r="CB189" i="3"/>
  <c r="CC189" i="3"/>
  <c r="CD189" i="3" s="1"/>
  <c r="BW190" i="3"/>
  <c r="BX190" i="3"/>
  <c r="BY190" i="3"/>
  <c r="BZ190" i="3"/>
  <c r="CA190" i="3"/>
  <c r="CB190" i="3"/>
  <c r="CC190" i="3"/>
  <c r="CD190" i="3" s="1"/>
  <c r="BW191" i="3"/>
  <c r="BX191" i="3"/>
  <c r="BY191" i="3"/>
  <c r="BZ191" i="3"/>
  <c r="CA191" i="3"/>
  <c r="CB191" i="3"/>
  <c r="CC191" i="3"/>
  <c r="CD191" i="3" s="1"/>
  <c r="BW192" i="3"/>
  <c r="BX192" i="3"/>
  <c r="BY192" i="3"/>
  <c r="BZ192" i="3"/>
  <c r="CA192" i="3"/>
  <c r="CB192" i="3"/>
  <c r="CC192" i="3"/>
  <c r="CD192" i="3" s="1"/>
  <c r="BW193" i="3"/>
  <c r="BX193" i="3"/>
  <c r="BY193" i="3"/>
  <c r="BZ193" i="3"/>
  <c r="CA193" i="3"/>
  <c r="CB193" i="3"/>
  <c r="CC193" i="3"/>
  <c r="CD193" i="3" s="1"/>
  <c r="BW194" i="3"/>
  <c r="BX194" i="3"/>
  <c r="BY194" i="3"/>
  <c r="BZ194" i="3"/>
  <c r="CA194" i="3"/>
  <c r="CB194" i="3"/>
  <c r="CC194" i="3"/>
  <c r="CD194" i="3" s="1"/>
  <c r="BW195" i="3"/>
  <c r="BX195" i="3"/>
  <c r="BY195" i="3"/>
  <c r="BZ195" i="3"/>
  <c r="CA195" i="3"/>
  <c r="CB195" i="3"/>
  <c r="CC195" i="3"/>
  <c r="CD195" i="3" s="1"/>
  <c r="BW196" i="3"/>
  <c r="BX196" i="3"/>
  <c r="BY196" i="3"/>
  <c r="BZ196" i="3"/>
  <c r="CA196" i="3"/>
  <c r="CB196" i="3"/>
  <c r="CC196" i="3"/>
  <c r="CD196" i="3" s="1"/>
  <c r="BP137" i="3"/>
  <c r="BQ137" i="3"/>
  <c r="BR137" i="3"/>
  <c r="BS137" i="3"/>
  <c r="BT137" i="3"/>
  <c r="BU137" i="3"/>
  <c r="BV137" i="3"/>
  <c r="BP138" i="3"/>
  <c r="BQ138" i="3"/>
  <c r="BR138" i="3"/>
  <c r="BS138" i="3"/>
  <c r="BT138" i="3"/>
  <c r="BU138" i="3"/>
  <c r="BV138" i="3"/>
  <c r="BP139" i="3"/>
  <c r="BQ139" i="3"/>
  <c r="BR139" i="3"/>
  <c r="BS139" i="3"/>
  <c r="BT139" i="3"/>
  <c r="BU139" i="3"/>
  <c r="BV139" i="3"/>
  <c r="BP140" i="3"/>
  <c r="BQ140" i="3"/>
  <c r="BR140" i="3"/>
  <c r="BS140" i="3"/>
  <c r="BT140" i="3"/>
  <c r="BU140" i="3"/>
  <c r="BV140" i="3"/>
  <c r="BP141" i="3"/>
  <c r="BQ141" i="3"/>
  <c r="BR141" i="3"/>
  <c r="BS141" i="3"/>
  <c r="BT141" i="3"/>
  <c r="BU141" i="3"/>
  <c r="BV141" i="3"/>
  <c r="BP142" i="3"/>
  <c r="BQ142" i="3"/>
  <c r="BR142" i="3"/>
  <c r="BS142" i="3"/>
  <c r="BT142" i="3"/>
  <c r="BU142" i="3"/>
  <c r="BV142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V176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P70" i="3"/>
  <c r="BQ70" i="3"/>
  <c r="BR70" i="3"/>
  <c r="BS70" i="3"/>
  <c r="BT70" i="3"/>
  <c r="BU70" i="3"/>
  <c r="BV70" i="3"/>
  <c r="BP71" i="3"/>
  <c r="BQ71" i="3"/>
  <c r="BR71" i="3"/>
  <c r="BS71" i="3"/>
  <c r="BT71" i="3"/>
  <c r="BU71" i="3"/>
  <c r="BV71" i="3"/>
  <c r="BP72" i="3"/>
  <c r="BQ72" i="3"/>
  <c r="BR72" i="3"/>
  <c r="BS72" i="3"/>
  <c r="BT72" i="3"/>
  <c r="BU72" i="3"/>
  <c r="BV72" i="3"/>
  <c r="BP73" i="3"/>
  <c r="BQ73" i="3"/>
  <c r="BR73" i="3"/>
  <c r="BS73" i="3"/>
  <c r="BT73" i="3"/>
  <c r="BU73" i="3"/>
  <c r="BV73" i="3"/>
  <c r="BP74" i="3"/>
  <c r="BQ74" i="3"/>
  <c r="BR74" i="3"/>
  <c r="BS74" i="3"/>
  <c r="BT74" i="3"/>
  <c r="BU74" i="3"/>
  <c r="BV74" i="3"/>
  <c r="BP75" i="3"/>
  <c r="BQ75" i="3"/>
  <c r="BR75" i="3"/>
  <c r="BS75" i="3"/>
  <c r="BT75" i="3"/>
  <c r="BU75" i="3"/>
  <c r="BV75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P109" i="3"/>
  <c r="BT109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K4" i="3"/>
  <c r="BL4" i="3"/>
  <c r="BM4" i="3"/>
  <c r="BN4" i="3"/>
  <c r="BO4" i="3"/>
  <c r="BP4" i="3"/>
  <c r="BQ4" i="3"/>
  <c r="BR4" i="3"/>
  <c r="BS4" i="3"/>
  <c r="BT4" i="3"/>
  <c r="BU4" i="3"/>
  <c r="BV4" i="3"/>
  <c r="BK5" i="3"/>
  <c r="BL5" i="3"/>
  <c r="BM5" i="3"/>
  <c r="BN5" i="3"/>
  <c r="BO5" i="3"/>
  <c r="BP5" i="3"/>
  <c r="BQ5" i="3"/>
  <c r="BR5" i="3"/>
  <c r="BS5" i="3"/>
  <c r="BT5" i="3"/>
  <c r="BU5" i="3"/>
  <c r="BV5" i="3"/>
  <c r="BK6" i="3"/>
  <c r="BL6" i="3"/>
  <c r="BM6" i="3"/>
  <c r="BN6" i="3"/>
  <c r="BO6" i="3"/>
  <c r="BP6" i="3"/>
  <c r="BQ6" i="3"/>
  <c r="BR6" i="3"/>
  <c r="BS6" i="3"/>
  <c r="BT6" i="3"/>
  <c r="BU6" i="3"/>
  <c r="BV6" i="3"/>
  <c r="BK7" i="3"/>
  <c r="BL7" i="3"/>
  <c r="BM7" i="3"/>
  <c r="BN7" i="3"/>
  <c r="BO7" i="3"/>
  <c r="BP7" i="3"/>
  <c r="BQ7" i="3"/>
  <c r="BR7" i="3"/>
  <c r="BS7" i="3"/>
  <c r="BT7" i="3"/>
  <c r="BU7" i="3"/>
  <c r="BV7" i="3"/>
  <c r="BK8" i="3"/>
  <c r="BL8" i="3"/>
  <c r="BM8" i="3"/>
  <c r="BN8" i="3"/>
  <c r="BO8" i="3"/>
  <c r="BP8" i="3"/>
  <c r="BQ8" i="3"/>
  <c r="BR8" i="3"/>
  <c r="BS8" i="3"/>
  <c r="BT8" i="3"/>
  <c r="BU8" i="3"/>
  <c r="BV8" i="3"/>
  <c r="BK9" i="3"/>
  <c r="BL9" i="3"/>
  <c r="BM9" i="3"/>
  <c r="BN9" i="3"/>
  <c r="BO9" i="3"/>
  <c r="BP9" i="3"/>
  <c r="BQ9" i="3"/>
  <c r="BR9" i="3"/>
  <c r="BS9" i="3"/>
  <c r="BT9" i="3"/>
  <c r="BU9" i="3"/>
  <c r="BV9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P43" i="3"/>
  <c r="BT43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AB198" i="3" a="1"/>
  <c r="AB198" i="3" s="1"/>
  <c r="AB131" i="3" a="1"/>
  <c r="AB131" i="3" s="1"/>
  <c r="AB129" i="3" a="1"/>
  <c r="AB129" i="3" s="1"/>
  <c r="AB128" i="3" a="1"/>
  <c r="AB128" i="3" s="1"/>
  <c r="AB127" i="3" a="1"/>
  <c r="AB127" i="3" s="1"/>
  <c r="AB126" i="3" a="1"/>
  <c r="AB126" i="3" s="1"/>
  <c r="AB125" i="3" a="1"/>
  <c r="AB125" i="3" s="1"/>
  <c r="AB124" i="3" a="1"/>
  <c r="AB124" i="3" s="1"/>
  <c r="AB123" i="3" a="1"/>
  <c r="AB123" i="3" s="1"/>
  <c r="AB122" i="3" a="1"/>
  <c r="AB122" i="3" s="1"/>
  <c r="AB121" i="3" a="1"/>
  <c r="AB121" i="3" s="1"/>
  <c r="AB120" i="3" a="1"/>
  <c r="AB120" i="3" s="1"/>
  <c r="AB119" i="3" a="1"/>
  <c r="AB119" i="3" s="1"/>
  <c r="AB118" i="3" a="1"/>
  <c r="AB118" i="3" s="1"/>
  <c r="AB117" i="3" a="1"/>
  <c r="AB117" i="3" s="1"/>
  <c r="AB116" i="3" a="1"/>
  <c r="AB116" i="3" s="1"/>
  <c r="AB115" i="3" a="1"/>
  <c r="AB115" i="3" s="1"/>
  <c r="AB114" i="3" a="1"/>
  <c r="AB114" i="3" s="1"/>
  <c r="AB113" i="3" a="1"/>
  <c r="AB113" i="3" s="1"/>
  <c r="AB112" i="3" a="1"/>
  <c r="AB112" i="3" s="1"/>
  <c r="AB111" i="3" a="1"/>
  <c r="AB111" i="3" s="1"/>
  <c r="AB110" i="3" a="1"/>
  <c r="AB110" i="3" s="1"/>
  <c r="AB109" i="3" a="1"/>
  <c r="AB109" i="3" s="1"/>
  <c r="AB108" i="3" a="1"/>
  <c r="AB108" i="3" s="1"/>
  <c r="AB107" i="3" a="1"/>
  <c r="AB107" i="3" s="1"/>
  <c r="AB106" i="3" a="1"/>
  <c r="AB106" i="3" s="1"/>
  <c r="AB105" i="3" a="1"/>
  <c r="AB105" i="3" s="1"/>
  <c r="AB104" i="3" a="1"/>
  <c r="AB104" i="3" s="1"/>
  <c r="AB103" i="3" a="1"/>
  <c r="AB103" i="3" s="1"/>
  <c r="AB102" i="3" a="1"/>
  <c r="AB102" i="3" s="1"/>
  <c r="AB101" i="3" a="1"/>
  <c r="AB101" i="3" s="1"/>
  <c r="AB100" i="3" a="1"/>
  <c r="AB100" i="3" s="1"/>
  <c r="AB99" i="3" a="1"/>
  <c r="AB99" i="3" s="1"/>
  <c r="AB98" i="3" a="1"/>
  <c r="AB98" i="3" s="1"/>
  <c r="AB97" i="3" a="1"/>
  <c r="AB97" i="3" s="1"/>
  <c r="AB96" i="3" a="1"/>
  <c r="AB96" i="3" s="1"/>
  <c r="AB95" i="3" a="1"/>
  <c r="AB95" i="3" s="1"/>
  <c r="AB94" i="3" a="1"/>
  <c r="AB94" i="3" s="1"/>
  <c r="AB93" i="3" a="1"/>
  <c r="AB93" i="3" s="1"/>
  <c r="AB92" i="3" a="1"/>
  <c r="AB92" i="3" s="1"/>
  <c r="AB91" i="3" a="1"/>
  <c r="AB91" i="3" s="1"/>
  <c r="AB90" i="3" a="1"/>
  <c r="AB90" i="3" s="1"/>
  <c r="AB89" i="3" a="1"/>
  <c r="AB89" i="3" s="1"/>
  <c r="AB88" i="3" a="1"/>
  <c r="AB88" i="3" s="1"/>
  <c r="AB87" i="3" a="1"/>
  <c r="AB87" i="3" s="1"/>
  <c r="AB86" i="3" a="1"/>
  <c r="AB86" i="3" s="1"/>
  <c r="AB85" i="3" a="1"/>
  <c r="AB85" i="3" s="1"/>
  <c r="AB84" i="3" a="1"/>
  <c r="AB84" i="3" s="1"/>
  <c r="AB83" i="3" a="1"/>
  <c r="AB83" i="3" s="1"/>
  <c r="AB82" i="3" a="1"/>
  <c r="AB82" i="3" s="1"/>
  <c r="AB81" i="3" a="1"/>
  <c r="AB81" i="3" s="1"/>
  <c r="AB80" i="3" a="1"/>
  <c r="AB80" i="3" s="1"/>
  <c r="AB79" i="3" a="1"/>
  <c r="AB79" i="3" s="1"/>
  <c r="AB78" i="3" a="1"/>
  <c r="AB78" i="3" s="1"/>
  <c r="AB77" i="3" a="1"/>
  <c r="AB77" i="3" s="1"/>
  <c r="AB76" i="3" a="1"/>
  <c r="AB76" i="3" s="1"/>
  <c r="AB65" i="3" a="1"/>
  <c r="AB65" i="3" s="1"/>
  <c r="AB63" i="3" a="1"/>
  <c r="AB63" i="3" s="1"/>
  <c r="AB62" i="3" a="1"/>
  <c r="AB62" i="3" s="1"/>
  <c r="AB61" i="3" a="1"/>
  <c r="AB61" i="3" s="1"/>
  <c r="AB60" i="3" a="1"/>
  <c r="AB60" i="3" s="1"/>
  <c r="AB59" i="3" a="1"/>
  <c r="AB59" i="3" s="1"/>
  <c r="AB58" i="3" a="1"/>
  <c r="AB58" i="3" s="1"/>
  <c r="AB57" i="3" a="1"/>
  <c r="AB57" i="3" s="1"/>
  <c r="AB56" i="3" a="1"/>
  <c r="AB56" i="3" s="1"/>
  <c r="AB55" i="3" a="1"/>
  <c r="AB55" i="3" s="1"/>
  <c r="AB54" i="3" a="1"/>
  <c r="AB54" i="3" s="1"/>
  <c r="AB53" i="3" a="1"/>
  <c r="AB53" i="3" s="1"/>
  <c r="AB52" i="3" a="1"/>
  <c r="AB52" i="3" s="1"/>
  <c r="AB51" i="3" a="1"/>
  <c r="AB51" i="3" s="1"/>
  <c r="AB50" i="3" a="1"/>
  <c r="AB50" i="3" s="1"/>
  <c r="AB49" i="3" a="1"/>
  <c r="AB49" i="3" s="1"/>
  <c r="AB48" i="3" a="1"/>
  <c r="AB48" i="3" s="1"/>
  <c r="AB47" i="3" a="1"/>
  <c r="AB47" i="3" s="1"/>
  <c r="AB46" i="3" a="1"/>
  <c r="AB46" i="3" s="1"/>
  <c r="AB45" i="3" a="1"/>
  <c r="AB45" i="3" s="1"/>
  <c r="AB44" i="3" a="1"/>
  <c r="AB44" i="3" s="1"/>
  <c r="AB43" i="3" a="1"/>
  <c r="AB43" i="3" s="1"/>
  <c r="AB42" i="3" a="1"/>
  <c r="AB42" i="3" s="1"/>
  <c r="AB41" i="3" a="1"/>
  <c r="AB41" i="3" s="1"/>
  <c r="AB40" i="3" a="1"/>
  <c r="AB40" i="3" s="1"/>
  <c r="AB39" i="3" a="1"/>
  <c r="AB39" i="3" s="1"/>
  <c r="AB38" i="3" a="1"/>
  <c r="AB38" i="3" s="1"/>
  <c r="AB37" i="3" a="1"/>
  <c r="AB37" i="3" s="1"/>
  <c r="AB36" i="3" a="1"/>
  <c r="AB36" i="3" s="1"/>
  <c r="AB35" i="3" a="1"/>
  <c r="AB35" i="3" s="1"/>
  <c r="AB34" i="3" a="1"/>
  <c r="AB34" i="3" s="1"/>
  <c r="AB33" i="3" a="1"/>
  <c r="AB33" i="3" s="1"/>
  <c r="AB32" i="3" a="1"/>
  <c r="AB32" i="3" s="1"/>
  <c r="AB31" i="3" a="1"/>
  <c r="AB31" i="3" s="1"/>
  <c r="AB30" i="3" a="1"/>
  <c r="AB30" i="3" s="1"/>
  <c r="AB29" i="3" a="1"/>
  <c r="AB29" i="3" s="1"/>
  <c r="AB28" i="3" a="1"/>
  <c r="AB28" i="3" s="1"/>
  <c r="AB27" i="3" a="1"/>
  <c r="AB27" i="3" s="1"/>
  <c r="AB26" i="3" a="1"/>
  <c r="AB26" i="3" s="1"/>
  <c r="AB25" i="3" a="1"/>
  <c r="AB25" i="3" s="1"/>
  <c r="AB24" i="3" a="1"/>
  <c r="AB24" i="3" s="1"/>
  <c r="AB23" i="3" a="1"/>
  <c r="AB23" i="3" s="1"/>
  <c r="AB22" i="3" a="1"/>
  <c r="AB22" i="3" s="1"/>
  <c r="AB21" i="3" a="1"/>
  <c r="AB21" i="3" s="1"/>
  <c r="AB20" i="3" a="1"/>
  <c r="AB20" i="3" s="1"/>
  <c r="AB19" i="3" a="1"/>
  <c r="AB19" i="3" s="1"/>
  <c r="AB18" i="3" a="1"/>
  <c r="AB18" i="3" s="1"/>
  <c r="AB17" i="3" a="1"/>
  <c r="AB17" i="3" s="1"/>
  <c r="AB16" i="3" a="1"/>
  <c r="AB16" i="3" s="1"/>
  <c r="AB15" i="3" a="1"/>
  <c r="AB15" i="3" s="1"/>
  <c r="AB14" i="3" a="1"/>
  <c r="AB14" i="3" s="1"/>
  <c r="AB13" i="3" a="1"/>
  <c r="AB13" i="3" s="1"/>
  <c r="AB12" i="3" a="1"/>
  <c r="AB12" i="3" s="1"/>
  <c r="AB11" i="3" a="1"/>
  <c r="AB11" i="3" s="1"/>
  <c r="AB10" i="3" a="1"/>
  <c r="AB10" i="3" s="1"/>
  <c r="AB9" i="3" a="1"/>
  <c r="AB9" i="3" s="1"/>
  <c r="AB8" i="3" a="1"/>
  <c r="AB8" i="3" s="1"/>
  <c r="AB7" i="3" a="1"/>
  <c r="AB7" i="3" s="1"/>
  <c r="AB6" i="3" a="1"/>
  <c r="AB6" i="3" s="1"/>
  <c r="AB5" i="3" a="1"/>
  <c r="AB5" i="3" s="1"/>
  <c r="AB4" i="3" a="1"/>
  <c r="AB4" i="3" s="1"/>
  <c r="CF171" i="15" l="1"/>
  <c r="CH171" i="15"/>
  <c r="CG171" i="15"/>
  <c r="CI171" i="15"/>
  <c r="CC130" i="15"/>
  <c r="CD130" i="15" s="1"/>
  <c r="CC197" i="15"/>
  <c r="CD197" i="15" s="1"/>
  <c r="CE130" i="15" a="1"/>
  <c r="CE130" i="15" s="1"/>
  <c r="CE130" i="18" a="1"/>
  <c r="CE130" i="18" s="1"/>
  <c r="CD64" i="18"/>
  <c r="CE64" i="18" a="1"/>
  <c r="CE64" i="18" s="1"/>
  <c r="CD197" i="18"/>
  <c r="CE197" i="18" a="1"/>
  <c r="CE197" i="18" s="1"/>
  <c r="CG97" i="19"/>
  <c r="CD64" i="19"/>
  <c r="CF31" i="19"/>
  <c r="CH116" i="19"/>
  <c r="CI116" i="19"/>
  <c r="CG116" i="19"/>
  <c r="CG17" i="19"/>
  <c r="CF17" i="19"/>
  <c r="CI17" i="19"/>
  <c r="CH17" i="19"/>
  <c r="CG31" i="19"/>
  <c r="CG91" i="19"/>
  <c r="CF50" i="19"/>
  <c r="CG50" i="19"/>
  <c r="CI50" i="19"/>
  <c r="CH50" i="19"/>
  <c r="CG25" i="19"/>
  <c r="CF148" i="15"/>
  <c r="CG15" i="15"/>
  <c r="CH15" i="15" s="1"/>
  <c r="CI15" i="15" s="1"/>
  <c r="CF16" i="15"/>
  <c r="CH16" i="15" s="1"/>
  <c r="CI16" i="15" s="1"/>
  <c r="CC64" i="15"/>
  <c r="CD65" i="15"/>
  <c r="CF22" i="15"/>
  <c r="CH22" i="15"/>
  <c r="CI22" i="15" s="1"/>
  <c r="CH102" i="19"/>
  <c r="CI102" i="19" s="1"/>
  <c r="CI31" i="19"/>
  <c r="CI148" i="15"/>
  <c r="CG98" i="18"/>
  <c r="CH148" i="15"/>
  <c r="CH98" i="18"/>
  <c r="CI98" i="18"/>
  <c r="CE94" i="15" a="1"/>
  <c r="CE94" i="15" s="1"/>
  <c r="CH94" i="15" s="1"/>
  <c r="CF36" i="19"/>
  <c r="CH36" i="19" s="1"/>
  <c r="CI36" i="19" s="1"/>
  <c r="BY169" i="3"/>
  <c r="CI81" i="15"/>
  <c r="CH81" i="15"/>
  <c r="CF81" i="15"/>
  <c r="CG81" i="15"/>
  <c r="CG150" i="18"/>
  <c r="CI150" i="18"/>
  <c r="CF150" i="18"/>
  <c r="CF165" i="18"/>
  <c r="CG165" i="18"/>
  <c r="CH165" i="18"/>
  <c r="BZ102" i="3"/>
  <c r="CH151" i="15"/>
  <c r="CF109" i="15"/>
  <c r="CG109" i="15"/>
  <c r="CI109" i="15"/>
  <c r="CH91" i="19"/>
  <c r="CF91" i="19"/>
  <c r="CG8" i="19"/>
  <c r="CH141" i="19"/>
  <c r="CI141" i="19" s="1"/>
  <c r="CF141" i="19"/>
  <c r="CF8" i="19"/>
  <c r="CI8" i="19"/>
  <c r="CF82" i="19"/>
  <c r="CI82" i="19"/>
  <c r="CH82" i="19"/>
  <c r="CG82" i="19"/>
  <c r="CI151" i="15"/>
  <c r="CG151" i="15"/>
  <c r="CF155" i="15"/>
  <c r="CI155" i="15"/>
  <c r="CG155" i="15"/>
  <c r="CH155" i="15"/>
  <c r="CF32" i="15"/>
  <c r="CH32" i="15" s="1"/>
  <c r="CI32" i="15" s="1"/>
  <c r="CG32" i="15"/>
  <c r="CH149" i="15"/>
  <c r="CI149" i="15" s="1"/>
  <c r="CF149" i="15"/>
  <c r="CG149" i="15"/>
  <c r="CI165" i="15"/>
  <c r="CH165" i="15"/>
  <c r="CG165" i="15"/>
  <c r="CF165" i="15"/>
  <c r="CH104" i="15"/>
  <c r="CG104" i="15"/>
  <c r="CF104" i="15"/>
  <c r="CI104" i="15"/>
  <c r="CF84" i="15"/>
  <c r="CI84" i="15"/>
  <c r="CH84" i="15"/>
  <c r="CG84" i="15"/>
  <c r="CI98" i="15"/>
  <c r="CH98" i="15"/>
  <c r="CG98" i="15"/>
  <c r="CF98" i="15"/>
  <c r="CF43" i="15"/>
  <c r="CH43" i="15" s="1"/>
  <c r="CI43" i="15" s="1"/>
  <c r="CG43" i="15"/>
  <c r="CG95" i="18"/>
  <c r="CF95" i="18"/>
  <c r="CF162" i="18"/>
  <c r="CI162" i="18"/>
  <c r="CG162" i="18"/>
  <c r="CH162" i="18"/>
  <c r="CF94" i="18"/>
  <c r="CI94" i="18"/>
  <c r="CH94" i="18"/>
  <c r="CG94" i="18"/>
  <c r="CE169" i="15" a="1"/>
  <c r="CE169" i="15" s="1"/>
  <c r="CG169" i="15" s="1"/>
  <c r="CD83" i="15"/>
  <c r="CE159" i="15" a="1"/>
  <c r="CE159" i="15" s="1"/>
  <c r="CG159" i="15" s="1"/>
  <c r="CD158" i="15"/>
  <c r="CD28" i="15"/>
  <c r="CE91" i="15" a="1"/>
  <c r="CE91" i="15" s="1"/>
  <c r="CG91" i="15" s="1"/>
  <c r="CE95" i="15" a="1"/>
  <c r="CE95" i="15" s="1"/>
  <c r="CF95" i="15" s="1"/>
  <c r="CE108" i="15" a="1"/>
  <c r="CE108" i="15" s="1"/>
  <c r="CG108" i="15" s="1"/>
  <c r="CE25" i="15" a="1"/>
  <c r="CE25" i="15" s="1"/>
  <c r="CG25" i="15" s="1"/>
  <c r="CD29" i="15"/>
  <c r="CE42" i="15" a="1"/>
  <c r="CE42" i="15" s="1"/>
  <c r="CH42" i="15" s="1"/>
  <c r="CE198" i="15" a="1"/>
  <c r="CE198" i="15" s="1"/>
  <c r="CD198" i="15"/>
  <c r="CD102" i="15"/>
  <c r="CE102" i="15" a="1"/>
  <c r="CE102" i="15" s="1"/>
  <c r="CD162" i="15"/>
  <c r="CE162" i="15" a="1"/>
  <c r="CE162" i="15" s="1"/>
  <c r="CG92" i="15"/>
  <c r="CF92" i="15"/>
  <c r="CH92" i="15" s="1"/>
  <c r="CI92" i="15" s="1"/>
  <c r="CF175" i="15"/>
  <c r="CI175" i="15"/>
  <c r="CH175" i="15"/>
  <c r="CG175" i="15"/>
  <c r="CG65" i="15"/>
  <c r="CF65" i="15"/>
  <c r="CH23" i="15"/>
  <c r="CG23" i="15"/>
  <c r="CF23" i="15"/>
  <c r="CI23" i="15"/>
  <c r="CD36" i="15"/>
  <c r="CE36" i="15" a="1"/>
  <c r="CE36" i="15" s="1"/>
  <c r="CE26" i="15" a="1"/>
  <c r="CE26" i="15" s="1"/>
  <c r="CD26" i="15"/>
  <c r="CE161" i="15" a="1"/>
  <c r="CE161" i="15" s="1"/>
  <c r="CD161" i="15"/>
  <c r="CF29" i="15"/>
  <c r="CG29" i="15"/>
  <c r="CE89" i="15" a="1"/>
  <c r="CE89" i="15" s="1"/>
  <c r="CD89" i="15"/>
  <c r="CF83" i="15"/>
  <c r="CI83" i="15"/>
  <c r="CH83" i="15"/>
  <c r="CG83" i="15"/>
  <c r="CD156" i="15"/>
  <c r="CE156" i="15" a="1"/>
  <c r="CE156" i="15" s="1"/>
  <c r="CG28" i="15"/>
  <c r="CI28" i="15"/>
  <c r="CH28" i="15"/>
  <c r="CF28" i="15"/>
  <c r="CE17" i="15" a="1"/>
  <c r="CE17" i="15" s="1"/>
  <c r="CD17" i="15"/>
  <c r="CE150" i="15" a="1"/>
  <c r="CE150" i="15" s="1"/>
  <c r="CD150" i="15"/>
  <c r="CF158" i="15"/>
  <c r="CI158" i="15"/>
  <c r="CH158" i="15"/>
  <c r="CG158" i="15"/>
  <c r="CF131" i="15"/>
  <c r="CH131" i="15"/>
  <c r="CG131" i="15"/>
  <c r="CI131" i="15"/>
  <c r="BJ89" i="3"/>
  <c r="BF89" i="3"/>
  <c r="BB89" i="3"/>
  <c r="BI89" i="3"/>
  <c r="BE89" i="3"/>
  <c r="BA89" i="3"/>
  <c r="BH89" i="3"/>
  <c r="AZ89" i="3"/>
  <c r="BG89" i="3"/>
  <c r="AY89" i="3"/>
  <c r="BD89" i="3"/>
  <c r="BP89" i="3" s="1"/>
  <c r="BC89" i="3"/>
  <c r="BJ95" i="3"/>
  <c r="BF95" i="3"/>
  <c r="BB95" i="3"/>
  <c r="BI95" i="3"/>
  <c r="BE95" i="3"/>
  <c r="BA95" i="3"/>
  <c r="BH95" i="3"/>
  <c r="AZ95" i="3"/>
  <c r="BG95" i="3"/>
  <c r="AY95" i="3"/>
  <c r="BD95" i="3"/>
  <c r="BP95" i="3" s="1"/>
  <c r="BC95" i="3"/>
  <c r="BB156" i="3"/>
  <c r="BF156" i="3"/>
  <c r="BJ156" i="3"/>
  <c r="AY156" i="3"/>
  <c r="BC156" i="3"/>
  <c r="BG156" i="3"/>
  <c r="BD156" i="3"/>
  <c r="BE156" i="3"/>
  <c r="BA156" i="3"/>
  <c r="BH156" i="3"/>
  <c r="AZ156" i="3"/>
  <c r="BI156" i="3"/>
  <c r="BA162" i="3"/>
  <c r="BE162" i="3"/>
  <c r="BI162" i="3"/>
  <c r="BB162" i="3"/>
  <c r="BF162" i="3"/>
  <c r="BJ162" i="3"/>
  <c r="BD162" i="3"/>
  <c r="AY162" i="3"/>
  <c r="BG162" i="3"/>
  <c r="BH162" i="3"/>
  <c r="AZ162" i="3"/>
  <c r="BC162" i="3"/>
  <c r="BJ91" i="3"/>
  <c r="BF91" i="3"/>
  <c r="BB91" i="3"/>
  <c r="BI91" i="3"/>
  <c r="BE91" i="3"/>
  <c r="BA91" i="3"/>
  <c r="BD91" i="3"/>
  <c r="BP91" i="3" s="1"/>
  <c r="BC91" i="3"/>
  <c r="BH91" i="3"/>
  <c r="BG91" i="3"/>
  <c r="AZ91" i="3"/>
  <c r="AY91" i="3"/>
  <c r="BJ102" i="3"/>
  <c r="BF102" i="3"/>
  <c r="BB102" i="3"/>
  <c r="BI102" i="3"/>
  <c r="BE102" i="3"/>
  <c r="BA102" i="3"/>
  <c r="BD102" i="3"/>
  <c r="BP102" i="3" s="1"/>
  <c r="BC102" i="3"/>
  <c r="BH102" i="3"/>
  <c r="BG102" i="3"/>
  <c r="AZ102" i="3"/>
  <c r="AY102" i="3"/>
  <c r="BB158" i="3"/>
  <c r="BF158" i="3"/>
  <c r="BJ158" i="3"/>
  <c r="AY158" i="3"/>
  <c r="BC158" i="3"/>
  <c r="BG158" i="3"/>
  <c r="AZ158" i="3"/>
  <c r="BH158" i="3"/>
  <c r="BA158" i="3"/>
  <c r="BI158" i="3"/>
  <c r="BE158" i="3"/>
  <c r="BD158" i="3"/>
  <c r="AY169" i="3"/>
  <c r="BC169" i="3"/>
  <c r="BG169" i="3"/>
  <c r="AZ169" i="3"/>
  <c r="BD169" i="3"/>
  <c r="BH169" i="3"/>
  <c r="BF169" i="3"/>
  <c r="BA169" i="3"/>
  <c r="BI169" i="3"/>
  <c r="BE169" i="3"/>
  <c r="BJ169" i="3"/>
  <c r="BB169" i="3"/>
  <c r="BJ28" i="3"/>
  <c r="BF28" i="3"/>
  <c r="BB28" i="3"/>
  <c r="BI28" i="3"/>
  <c r="BE28" i="3"/>
  <c r="BA28" i="3"/>
  <c r="BH28" i="3"/>
  <c r="BT28" i="3" s="1"/>
  <c r="AZ28" i="3"/>
  <c r="BG28" i="3"/>
  <c r="AY28" i="3"/>
  <c r="BD28" i="3"/>
  <c r="BP28" i="3" s="1"/>
  <c r="BC28" i="3"/>
  <c r="BJ92" i="3"/>
  <c r="BF92" i="3"/>
  <c r="BB92" i="3"/>
  <c r="BI92" i="3"/>
  <c r="BE92" i="3"/>
  <c r="BA92" i="3"/>
  <c r="BH92" i="3"/>
  <c r="AZ92" i="3"/>
  <c r="BG92" i="3"/>
  <c r="AY92" i="3"/>
  <c r="BD92" i="3"/>
  <c r="BP92" i="3" s="1"/>
  <c r="BC92" i="3"/>
  <c r="BJ108" i="3"/>
  <c r="BF108" i="3"/>
  <c r="BB108" i="3"/>
  <c r="BI108" i="3"/>
  <c r="BE108" i="3"/>
  <c r="BA108" i="3"/>
  <c r="BH108" i="3"/>
  <c r="AZ108" i="3"/>
  <c r="BG108" i="3"/>
  <c r="AY108" i="3"/>
  <c r="BD108" i="3"/>
  <c r="BP108" i="3" s="1"/>
  <c r="BC108" i="3"/>
  <c r="AY159" i="3"/>
  <c r="BC159" i="3"/>
  <c r="BG159" i="3"/>
  <c r="AZ159" i="3"/>
  <c r="BD159" i="3"/>
  <c r="BH159" i="3"/>
  <c r="BE159" i="3"/>
  <c r="BF159" i="3"/>
  <c r="BI159" i="3"/>
  <c r="BJ159" i="3"/>
  <c r="BA159" i="3"/>
  <c r="BB159" i="3"/>
  <c r="AY175" i="3"/>
  <c r="BC175" i="3"/>
  <c r="BG175" i="3"/>
  <c r="AZ175" i="3"/>
  <c r="BD175" i="3"/>
  <c r="BH175" i="3"/>
  <c r="BB175" i="3"/>
  <c r="BJ175" i="3"/>
  <c r="BE175" i="3"/>
  <c r="BI175" i="3"/>
  <c r="BF175" i="3"/>
  <c r="BA175" i="3"/>
  <c r="BJ83" i="3"/>
  <c r="BB83" i="3"/>
  <c r="BZ83" i="3"/>
  <c r="BD83" i="3"/>
  <c r="BP83" i="3" s="1"/>
  <c r="BE83" i="3"/>
  <c r="BY83" i="3"/>
  <c r="AY83" i="3"/>
  <c r="BG83" i="3"/>
  <c r="BH83" i="3"/>
  <c r="AZ83" i="3"/>
  <c r="BC83" i="3"/>
  <c r="BI83" i="3"/>
  <c r="BA83" i="3"/>
  <c r="BF83" i="3"/>
  <c r="BJ94" i="3"/>
  <c r="BF94" i="3"/>
  <c r="BB94" i="3"/>
  <c r="BI94" i="3"/>
  <c r="BE94" i="3"/>
  <c r="BA94" i="3"/>
  <c r="BD94" i="3"/>
  <c r="BP94" i="3" s="1"/>
  <c r="BC94" i="3"/>
  <c r="AZ94" i="3"/>
  <c r="AY94" i="3"/>
  <c r="BH94" i="3"/>
  <c r="BG94" i="3"/>
  <c r="BB150" i="3"/>
  <c r="BF150" i="3"/>
  <c r="BJ150" i="3"/>
  <c r="AY150" i="3"/>
  <c r="BC150" i="3"/>
  <c r="BG150" i="3"/>
  <c r="AZ150" i="3"/>
  <c r="BH150" i="3"/>
  <c r="BA150" i="3"/>
  <c r="BI150" i="3"/>
  <c r="BD150" i="3"/>
  <c r="BE150" i="3"/>
  <c r="AZ161" i="3"/>
  <c r="BD161" i="3"/>
  <c r="BH161" i="3"/>
  <c r="AY161" i="3"/>
  <c r="BA161" i="3"/>
  <c r="BE161" i="3"/>
  <c r="BI161" i="3"/>
  <c r="BG161" i="3"/>
  <c r="BB161" i="3"/>
  <c r="BJ161" i="3"/>
  <c r="BC161" i="3"/>
  <c r="BF161" i="3"/>
  <c r="BZ108" i="3"/>
  <c r="BZ94" i="3"/>
  <c r="BY102" i="3"/>
  <c r="CE69" i="3"/>
  <c r="BZ91" i="3"/>
  <c r="BY91" i="3"/>
  <c r="BZ95" i="3"/>
  <c r="BY95" i="3"/>
  <c r="CD72" i="3"/>
  <c r="BY159" i="3"/>
  <c r="BY156" i="3"/>
  <c r="BY158" i="3"/>
  <c r="BY162" i="3"/>
  <c r="BY175" i="3"/>
  <c r="CD100" i="3"/>
  <c r="BZ89" i="3"/>
  <c r="BY92" i="3"/>
  <c r="BY89" i="3"/>
  <c r="BZ28" i="3"/>
  <c r="BY28" i="3"/>
  <c r="BZ161" i="3"/>
  <c r="BY150" i="3"/>
  <c r="BY161" i="3"/>
  <c r="BY108" i="3"/>
  <c r="BZ92" i="3"/>
  <c r="BL43" i="3"/>
  <c r="BL109" i="3"/>
  <c r="BS43" i="3"/>
  <c r="BO43" i="3"/>
  <c r="BK43" i="3"/>
  <c r="BS109" i="3"/>
  <c r="BO109" i="3"/>
  <c r="BK109" i="3"/>
  <c r="BV43" i="3"/>
  <c r="BR43" i="3"/>
  <c r="BN43" i="3"/>
  <c r="BV109" i="3"/>
  <c r="BR109" i="3"/>
  <c r="BN109" i="3"/>
  <c r="BR176" i="3"/>
  <c r="BN176" i="3"/>
  <c r="BU43" i="3"/>
  <c r="BQ43" i="3"/>
  <c r="BX43" i="3" s="1"/>
  <c r="CB43" i="3" s="1"/>
  <c r="BM43" i="3"/>
  <c r="BU109" i="3"/>
  <c r="BQ109" i="3"/>
  <c r="BX109" i="3" s="1"/>
  <c r="CB109" i="3" s="1"/>
  <c r="BM109" i="3"/>
  <c r="BU176" i="3"/>
  <c r="BQ176" i="3"/>
  <c r="BM176" i="3"/>
  <c r="CE136" i="3"/>
  <c r="BZ150" i="3"/>
  <c r="BZ156" i="3"/>
  <c r="BZ158" i="3"/>
  <c r="BZ159" i="3"/>
  <c r="BZ162" i="3"/>
  <c r="BZ169" i="3"/>
  <c r="BZ175" i="3"/>
  <c r="BZ176" i="3"/>
  <c r="BT176" i="3"/>
  <c r="BP176" i="3"/>
  <c r="BL176" i="3"/>
  <c r="BS176" i="3"/>
  <c r="BO176" i="3"/>
  <c r="BK176" i="3"/>
  <c r="CD147" i="3"/>
  <c r="CD139" i="3"/>
  <c r="CD143" i="3"/>
  <c r="CD63" i="3"/>
  <c r="CD146" i="3"/>
  <c r="CD142" i="3"/>
  <c r="CD138" i="3"/>
  <c r="CD51" i="3"/>
  <c r="CD145" i="3"/>
  <c r="CD141" i="3"/>
  <c r="CD137" i="3"/>
  <c r="CD55" i="3"/>
  <c r="CD144" i="3"/>
  <c r="CD140" i="3"/>
  <c r="CD59" i="3"/>
  <c r="CD48" i="3"/>
  <c r="CD46" i="3"/>
  <c r="CD44" i="3"/>
  <c r="CD40" i="3"/>
  <c r="CD38" i="3"/>
  <c r="CD35" i="3"/>
  <c r="CD33" i="3"/>
  <c r="CD31" i="3"/>
  <c r="CD24" i="3"/>
  <c r="CD129" i="3"/>
  <c r="CD128" i="3"/>
  <c r="CD127" i="3"/>
  <c r="CD126" i="3"/>
  <c r="CD124" i="3"/>
  <c r="CD123" i="3"/>
  <c r="CD49" i="3"/>
  <c r="CD47" i="3"/>
  <c r="CD41" i="3"/>
  <c r="CD39" i="3"/>
  <c r="CD32" i="3"/>
  <c r="CD30" i="3"/>
  <c r="CD27" i="3"/>
  <c r="CE3" i="3"/>
  <c r="CE197" i="15" l="1" a="1"/>
  <c r="CE197" i="15" s="1"/>
  <c r="BC130" i="3"/>
  <c r="AY130" i="3"/>
  <c r="BG197" i="3"/>
  <c r="BH130" i="3"/>
  <c r="BB130" i="3"/>
  <c r="BF130" i="3"/>
  <c r="BB197" i="3"/>
  <c r="BE197" i="3"/>
  <c r="AY197" i="3"/>
  <c r="AZ130" i="3"/>
  <c r="BH197" i="3"/>
  <c r="BC197" i="3"/>
  <c r="AZ197" i="3"/>
  <c r="BA130" i="3"/>
  <c r="BE130" i="3"/>
  <c r="BD197" i="3"/>
  <c r="BG130" i="3"/>
  <c r="BJ130" i="3"/>
  <c r="BI197" i="3"/>
  <c r="BF197" i="3"/>
  <c r="BA197" i="3"/>
  <c r="BJ197" i="3"/>
  <c r="BI130" i="3"/>
  <c r="CH95" i="18"/>
  <c r="CI95" i="18" s="1"/>
  <c r="CE139" i="3" a="1"/>
  <c r="CE139" i="3" s="1"/>
  <c r="CI139" i="3" s="1"/>
  <c r="CE129" i="3" a="1"/>
  <c r="CE129" i="3" s="1"/>
  <c r="CI129" i="3" s="1"/>
  <c r="CH65" i="15"/>
  <c r="CI65" i="15" s="1"/>
  <c r="CE64" i="15" a="1"/>
  <c r="CE64" i="15" s="1"/>
  <c r="CD64" i="15"/>
  <c r="CI94" i="15"/>
  <c r="CF94" i="15"/>
  <c r="CG94" i="15"/>
  <c r="BR91" i="3"/>
  <c r="BS95" i="3"/>
  <c r="BU94" i="3"/>
  <c r="CF159" i="15"/>
  <c r="CH159" i="15" s="1"/>
  <c r="CI159" i="15" s="1"/>
  <c r="CF169" i="15"/>
  <c r="CH169" i="15"/>
  <c r="CI169" i="15"/>
  <c r="CH29" i="15"/>
  <c r="CI29" i="15" s="1"/>
  <c r="BU102" i="3"/>
  <c r="BR102" i="3"/>
  <c r="BL91" i="3"/>
  <c r="CH91" i="15"/>
  <c r="CI91" i="15"/>
  <c r="CG95" i="15"/>
  <c r="CH95" i="15" s="1"/>
  <c r="CI95" i="15" s="1"/>
  <c r="CI108" i="15"/>
  <c r="CF91" i="15"/>
  <c r="CH108" i="15"/>
  <c r="CI42" i="15"/>
  <c r="CH25" i="15"/>
  <c r="CI25" i="15"/>
  <c r="CF25" i="15"/>
  <c r="CF108" i="15"/>
  <c r="CF42" i="15"/>
  <c r="CG42" i="15"/>
  <c r="CG102" i="15"/>
  <c r="CF102" i="15"/>
  <c r="CI102" i="15"/>
  <c r="CH102" i="15"/>
  <c r="CH198" i="15"/>
  <c r="CG198" i="15"/>
  <c r="CF198" i="15"/>
  <c r="CI198" i="15"/>
  <c r="CG156" i="15"/>
  <c r="CF156" i="15"/>
  <c r="CH156" i="15" s="1"/>
  <c r="CI156" i="15" s="1"/>
  <c r="CF150" i="15"/>
  <c r="CH150" i="15" s="1"/>
  <c r="CI150" i="15" s="1"/>
  <c r="CG150" i="15"/>
  <c r="CF161" i="15"/>
  <c r="CG161" i="15"/>
  <c r="CG162" i="15"/>
  <c r="CH162" i="15" s="1"/>
  <c r="CI162" i="15" s="1"/>
  <c r="CF162" i="15"/>
  <c r="CI36" i="15"/>
  <c r="CH36" i="15"/>
  <c r="CG36" i="15"/>
  <c r="CF36" i="15"/>
  <c r="CI17" i="15"/>
  <c r="CH17" i="15"/>
  <c r="CG17" i="15"/>
  <c r="CF17" i="15"/>
  <c r="CG89" i="15"/>
  <c r="CF89" i="15"/>
  <c r="CH89" i="15" s="1"/>
  <c r="CI89" i="15" s="1"/>
  <c r="CH26" i="15"/>
  <c r="CI26" i="15"/>
  <c r="CG26" i="15"/>
  <c r="CF26" i="15"/>
  <c r="BV95" i="3"/>
  <c r="BO94" i="3"/>
  <c r="BO95" i="3"/>
  <c r="BQ95" i="3"/>
  <c r="BS102" i="3"/>
  <c r="BM91" i="3"/>
  <c r="BO91" i="3"/>
  <c r="BR94" i="3"/>
  <c r="BQ94" i="3"/>
  <c r="BK91" i="3"/>
  <c r="BT91" i="3"/>
  <c r="BU95" i="3"/>
  <c r="BV102" i="3"/>
  <c r="BS91" i="3"/>
  <c r="BL102" i="3"/>
  <c r="BL95" i="3"/>
  <c r="BU91" i="3"/>
  <c r="BM102" i="3"/>
  <c r="BR95" i="3"/>
  <c r="BK95" i="3"/>
  <c r="BO102" i="3"/>
  <c r="BV91" i="3"/>
  <c r="BT102" i="3"/>
  <c r="BQ91" i="3"/>
  <c r="BN95" i="3"/>
  <c r="BK102" i="3"/>
  <c r="BT95" i="3"/>
  <c r="BM95" i="3"/>
  <c r="BQ102" i="3"/>
  <c r="BN91" i="3"/>
  <c r="BN102" i="3"/>
  <c r="BS94" i="3"/>
  <c r="BL94" i="3"/>
  <c r="BT94" i="3"/>
  <c r="BM94" i="3"/>
  <c r="BV94" i="3"/>
  <c r="BN94" i="3"/>
  <c r="BK94" i="3"/>
  <c r="BO83" i="3"/>
  <c r="BU83" i="3"/>
  <c r="BS83" i="3"/>
  <c r="BK83" i="3"/>
  <c r="BR83" i="3"/>
  <c r="BL83" i="3"/>
  <c r="BN83" i="3"/>
  <c r="BM83" i="3"/>
  <c r="BT83" i="3"/>
  <c r="BQ83" i="3"/>
  <c r="BV83" i="3"/>
  <c r="CE86" i="3" a="1"/>
  <c r="CE86" i="3" s="1"/>
  <c r="CI86" i="3" s="1"/>
  <c r="CE76" i="3" a="1"/>
  <c r="CE76" i="3" s="1"/>
  <c r="CI76" i="3" s="1"/>
  <c r="CE87" i="3" a="1"/>
  <c r="CE87" i="3" s="1"/>
  <c r="CI87" i="3" s="1"/>
  <c r="CE118" i="3" a="1"/>
  <c r="CE118" i="3" s="1"/>
  <c r="CI118" i="3" s="1"/>
  <c r="CE123" i="3" a="1"/>
  <c r="CE123" i="3" s="1"/>
  <c r="CI123" i="3" s="1"/>
  <c r="CE120" i="3" a="1"/>
  <c r="CE120" i="3" s="1"/>
  <c r="CI120" i="3" s="1"/>
  <c r="CE88" i="3" a="1"/>
  <c r="CE88" i="3" s="1"/>
  <c r="CI88" i="3" s="1"/>
  <c r="CE84" i="3" a="1"/>
  <c r="CE84" i="3" s="1"/>
  <c r="CI84" i="3" s="1"/>
  <c r="CE119" i="3" a="1"/>
  <c r="CE119" i="3" s="1"/>
  <c r="CI119" i="3" s="1"/>
  <c r="CE125" i="3" a="1"/>
  <c r="CE125" i="3" s="1"/>
  <c r="CI125" i="3" s="1"/>
  <c r="CE104" i="3" a="1"/>
  <c r="CE104" i="3" s="1"/>
  <c r="CI104" i="3" s="1"/>
  <c r="CE98" i="3" a="1"/>
  <c r="CE98" i="3" s="1"/>
  <c r="CI98" i="3" s="1"/>
  <c r="CE117" i="3" a="1"/>
  <c r="CE117" i="3" s="1"/>
  <c r="CI117" i="3" s="1"/>
  <c r="CE112" i="3" a="1"/>
  <c r="CE112" i="3" s="1"/>
  <c r="CI112" i="3" s="1"/>
  <c r="CE93" i="3" a="1"/>
  <c r="CE93" i="3" s="1"/>
  <c r="CI93" i="3" s="1"/>
  <c r="CE81" i="3" a="1"/>
  <c r="CE81" i="3" s="1"/>
  <c r="CI81" i="3" s="1"/>
  <c r="CE72" i="3" a="1"/>
  <c r="CE72" i="3" s="1"/>
  <c r="CI72" i="3" s="1"/>
  <c r="CE100" i="3" a="1"/>
  <c r="CE100" i="3" s="1"/>
  <c r="CI100" i="3" s="1"/>
  <c r="CE99" i="3" a="1"/>
  <c r="CE99" i="3" s="1"/>
  <c r="CI99" i="3" s="1"/>
  <c r="CE101" i="3" a="1"/>
  <c r="CE101" i="3" s="1"/>
  <c r="CI101" i="3" s="1"/>
  <c r="CE96" i="3" a="1"/>
  <c r="CE96" i="3" s="1"/>
  <c r="CI96" i="3" s="1"/>
  <c r="CE77" i="3" a="1"/>
  <c r="CE77" i="3" s="1"/>
  <c r="CI77" i="3" s="1"/>
  <c r="CE97" i="3" a="1"/>
  <c r="CE97" i="3" s="1"/>
  <c r="CI97" i="3" s="1"/>
  <c r="CE126" i="3" a="1"/>
  <c r="CE126" i="3" s="1"/>
  <c r="CI126" i="3" s="1"/>
  <c r="CE105" i="3" a="1"/>
  <c r="CE105" i="3" s="1"/>
  <c r="CI105" i="3" s="1"/>
  <c r="CE122" i="3" a="1"/>
  <c r="CE122" i="3" s="1"/>
  <c r="CI122" i="3" s="1"/>
  <c r="CE80" i="3" a="1"/>
  <c r="CE80" i="3" s="1"/>
  <c r="CI80" i="3" s="1"/>
  <c r="CE71" i="3" a="1"/>
  <c r="CE71" i="3" s="1"/>
  <c r="CI71" i="3" s="1"/>
  <c r="CE106" i="3" a="1"/>
  <c r="CE106" i="3" s="1"/>
  <c r="CI106" i="3" s="1"/>
  <c r="CE113" i="3" a="1"/>
  <c r="CE113" i="3" s="1"/>
  <c r="CI113" i="3" s="1"/>
  <c r="CE110" i="3" a="1"/>
  <c r="CE110" i="3" s="1"/>
  <c r="CI110" i="3" s="1"/>
  <c r="CE116" i="3" a="1"/>
  <c r="CE116" i="3" s="1"/>
  <c r="CI116" i="3" s="1"/>
  <c r="CE103" i="3" a="1"/>
  <c r="CE103" i="3" s="1"/>
  <c r="CI103" i="3" s="1"/>
  <c r="CE74" i="3" a="1"/>
  <c r="CE74" i="3" s="1"/>
  <c r="CI74" i="3" s="1"/>
  <c r="CE78" i="3" a="1"/>
  <c r="CE78" i="3" s="1"/>
  <c r="CI78" i="3" s="1"/>
  <c r="CE111" i="3" a="1"/>
  <c r="CE111" i="3" s="1"/>
  <c r="CI111" i="3" s="1"/>
  <c r="CE70" i="3" a="1"/>
  <c r="CE70" i="3" s="1"/>
  <c r="CI70" i="3" s="1"/>
  <c r="CE107" i="3" a="1"/>
  <c r="CE107" i="3" s="1"/>
  <c r="CI107" i="3" s="1"/>
  <c r="CE121" i="3" a="1"/>
  <c r="CE121" i="3" s="1"/>
  <c r="CI121" i="3" s="1"/>
  <c r="CE79" i="3" a="1"/>
  <c r="CE79" i="3" s="1"/>
  <c r="CI79" i="3" s="1"/>
  <c r="CE114" i="3" a="1"/>
  <c r="CE114" i="3" s="1"/>
  <c r="CI114" i="3" s="1"/>
  <c r="CE128" i="3" a="1"/>
  <c r="CE128" i="3" s="1"/>
  <c r="CI128" i="3" s="1"/>
  <c r="CE90" i="3" a="1"/>
  <c r="CE90" i="3" s="1"/>
  <c r="CI90" i="3" s="1"/>
  <c r="CE73" i="3" a="1"/>
  <c r="CE73" i="3" s="1"/>
  <c r="CI73" i="3" s="1"/>
  <c r="CE85" i="3" a="1"/>
  <c r="CE85" i="3" s="1"/>
  <c r="CI85" i="3" s="1"/>
  <c r="CE75" i="3" a="1"/>
  <c r="CE75" i="3" s="1"/>
  <c r="CI75" i="3" s="1"/>
  <c r="CE82" i="3" a="1"/>
  <c r="CE82" i="3" s="1"/>
  <c r="CI82" i="3" s="1"/>
  <c r="CE115" i="3" a="1"/>
  <c r="CE115" i="3" s="1"/>
  <c r="CI115" i="3" s="1"/>
  <c r="CE127" i="3" a="1"/>
  <c r="CE127" i="3" s="1"/>
  <c r="CI127" i="3" s="1"/>
  <c r="CE124" i="3" a="1"/>
  <c r="CE124" i="3" s="1"/>
  <c r="CI124" i="3" s="1"/>
  <c r="BO89" i="3"/>
  <c r="BK89" i="3"/>
  <c r="CE177" i="3" a="1"/>
  <c r="CE177" i="3" s="1"/>
  <c r="CI177" i="3" s="1"/>
  <c r="CE181" i="3" a="1"/>
  <c r="CE181" i="3" s="1"/>
  <c r="CI181" i="3" s="1"/>
  <c r="CE138" i="3" a="1"/>
  <c r="CE138" i="3" s="1"/>
  <c r="CI138" i="3" s="1"/>
  <c r="BS92" i="3"/>
  <c r="BR28" i="3"/>
  <c r="BV89" i="3"/>
  <c r="BU108" i="3"/>
  <c r="BN89" i="3"/>
  <c r="BV28" i="3"/>
  <c r="CE141" i="3" a="1"/>
  <c r="CE141" i="3" s="1"/>
  <c r="CI141" i="3" s="1"/>
  <c r="CE172" i="3" a="1"/>
  <c r="CE172" i="3" s="1"/>
  <c r="CI172" i="3" s="1"/>
  <c r="CE178" i="3" a="1"/>
  <c r="CE178" i="3" s="1"/>
  <c r="CI178" i="3" s="1"/>
  <c r="BO108" i="3"/>
  <c r="BS89" i="3"/>
  <c r="BQ28" i="3"/>
  <c r="BV92" i="3"/>
  <c r="BM28" i="3"/>
  <c r="BL89" i="3"/>
  <c r="BU28" i="3"/>
  <c r="BL28" i="3"/>
  <c r="CE146" i="3" a="1"/>
  <c r="CE146" i="3" s="1"/>
  <c r="CI146" i="3" s="1"/>
  <c r="CE185" i="3" a="1"/>
  <c r="CE185" i="3" s="1"/>
  <c r="CI185" i="3" s="1"/>
  <c r="BQ89" i="3"/>
  <c r="CE154" i="3" a="1"/>
  <c r="CE154" i="3" s="1"/>
  <c r="CI154" i="3" s="1"/>
  <c r="CE186" i="3" a="1"/>
  <c r="CE186" i="3" s="1"/>
  <c r="CI186" i="3" s="1"/>
  <c r="BT89" i="3"/>
  <c r="BU89" i="3"/>
  <c r="BN28" i="3"/>
  <c r="CE182" i="3" a="1"/>
  <c r="CE182" i="3" s="1"/>
  <c r="CI182" i="3" s="1"/>
  <c r="BM89" i="3"/>
  <c r="CE151" i="3" a="1"/>
  <c r="CE151" i="3" s="1"/>
  <c r="CI151" i="3" s="1"/>
  <c r="CE155" i="3" a="1"/>
  <c r="CE155" i="3" s="1"/>
  <c r="CI155" i="3" s="1"/>
  <c r="CE189" i="3" a="1"/>
  <c r="CE189" i="3" s="1"/>
  <c r="CI189" i="3" s="1"/>
  <c r="BS28" i="3"/>
  <c r="BR92" i="3"/>
  <c r="CE163" i="3" a="1"/>
  <c r="CE163" i="3" s="1"/>
  <c r="CI163" i="3" s="1"/>
  <c r="BL92" i="3"/>
  <c r="BR89" i="3"/>
  <c r="BK28" i="3"/>
  <c r="BR108" i="3"/>
  <c r="CE140" i="3" a="1"/>
  <c r="CE140" i="3" s="1"/>
  <c r="CI140" i="3" s="1"/>
  <c r="CE190" i="3" a="1"/>
  <c r="CE190" i="3" s="1"/>
  <c r="CI190" i="3" s="1"/>
  <c r="BO28" i="3"/>
  <c r="BV108" i="3"/>
  <c r="CE166" i="3" a="1"/>
  <c r="CE166" i="3" s="1"/>
  <c r="CI166" i="3" s="1"/>
  <c r="CE193" i="3" a="1"/>
  <c r="CE193" i="3" s="1"/>
  <c r="CI193" i="3" s="1"/>
  <c r="CE167" i="3" a="1"/>
  <c r="CE167" i="3" s="1"/>
  <c r="CI167" i="3" s="1"/>
  <c r="CE194" i="3" a="1"/>
  <c r="CE194" i="3" s="1"/>
  <c r="CI194" i="3" s="1"/>
  <c r="CE171" i="3" a="1"/>
  <c r="CE171" i="3" s="1"/>
  <c r="CI171" i="3" s="1"/>
  <c r="BO92" i="3"/>
  <c r="BT92" i="3"/>
  <c r="BM92" i="3"/>
  <c r="BN108" i="3"/>
  <c r="BS108" i="3"/>
  <c r="BT108" i="3"/>
  <c r="BQ92" i="3"/>
  <c r="BM108" i="3"/>
  <c r="BN92" i="3"/>
  <c r="BK92" i="3"/>
  <c r="BL108" i="3"/>
  <c r="BU92" i="3"/>
  <c r="BQ108" i="3"/>
  <c r="BK108" i="3"/>
  <c r="CE20" i="3" a="1"/>
  <c r="CE20" i="3" s="1"/>
  <c r="CI20" i="3" s="1"/>
  <c r="CE16" i="3" a="1"/>
  <c r="CE16" i="3" s="1"/>
  <c r="CI16" i="3" s="1"/>
  <c r="CE12" i="3" a="1"/>
  <c r="CE12" i="3" s="1"/>
  <c r="CI12" i="3" s="1"/>
  <c r="CE8" i="3" a="1"/>
  <c r="CE8" i="3" s="1"/>
  <c r="CI8" i="3" s="1"/>
  <c r="CE4" i="3" a="1"/>
  <c r="CE4" i="3" s="1"/>
  <c r="CI4" i="3" s="1"/>
  <c r="CE19" i="3" a="1"/>
  <c r="CE19" i="3" s="1"/>
  <c r="CI19" i="3" s="1"/>
  <c r="CE15" i="3" a="1"/>
  <c r="CE15" i="3" s="1"/>
  <c r="CI15" i="3" s="1"/>
  <c r="CE11" i="3" a="1"/>
  <c r="CE11" i="3" s="1"/>
  <c r="CI11" i="3" s="1"/>
  <c r="CE7" i="3" a="1"/>
  <c r="CE7" i="3" s="1"/>
  <c r="CI7" i="3" s="1"/>
  <c r="CE9" i="3" a="1"/>
  <c r="CE9" i="3" s="1"/>
  <c r="CI9" i="3" s="1"/>
  <c r="CE22" i="3" a="1"/>
  <c r="CE22" i="3" s="1"/>
  <c r="CI22" i="3" s="1"/>
  <c r="CE14" i="3" a="1"/>
  <c r="CE14" i="3" s="1"/>
  <c r="CI14" i="3" s="1"/>
  <c r="CE6" i="3" a="1"/>
  <c r="CE6" i="3" s="1"/>
  <c r="CI6" i="3" s="1"/>
  <c r="CE21" i="3" a="1"/>
  <c r="CE21" i="3" s="1"/>
  <c r="CI21" i="3" s="1"/>
  <c r="CE5" i="3" a="1"/>
  <c r="CE5" i="3" s="1"/>
  <c r="CI5" i="3" s="1"/>
  <c r="CE18" i="3" a="1"/>
  <c r="CE18" i="3" s="1"/>
  <c r="CI18" i="3" s="1"/>
  <c r="CE13" i="3" a="1"/>
  <c r="CE13" i="3" s="1"/>
  <c r="CI13" i="3" s="1"/>
  <c r="CE10" i="3" a="1"/>
  <c r="CE10" i="3" s="1"/>
  <c r="CI10" i="3" s="1"/>
  <c r="CE58" i="3" a="1"/>
  <c r="CE58" i="3" s="1"/>
  <c r="CI58" i="3" s="1"/>
  <c r="CE39" i="3" a="1"/>
  <c r="CE39" i="3" s="1"/>
  <c r="CI39" i="3" s="1"/>
  <c r="CE52" i="3" a="1"/>
  <c r="CE52" i="3" s="1"/>
  <c r="CI52" i="3" s="1"/>
  <c r="CE31" i="3" a="1"/>
  <c r="CE31" i="3" s="1"/>
  <c r="CI31" i="3" s="1"/>
  <c r="CE40" i="3" a="1"/>
  <c r="CE40" i="3" s="1"/>
  <c r="CI40" i="3" s="1"/>
  <c r="CE62" i="3" a="1"/>
  <c r="CE62" i="3" s="1"/>
  <c r="CI62" i="3" s="1"/>
  <c r="CE30" i="3" a="1"/>
  <c r="CE30" i="3" s="1"/>
  <c r="CI30" i="3" s="1"/>
  <c r="CE47" i="3" a="1"/>
  <c r="CE47" i="3" s="1"/>
  <c r="CI47" i="3" s="1"/>
  <c r="CE46" i="3" a="1"/>
  <c r="CE46" i="3" s="1"/>
  <c r="CI46" i="3" s="1"/>
  <c r="CE54" i="3" a="1"/>
  <c r="CE54" i="3" s="1"/>
  <c r="CI54" i="3" s="1"/>
  <c r="BW109" i="3"/>
  <c r="CA109" i="3" s="1"/>
  <c r="CC109" i="3" s="1"/>
  <c r="CE37" i="3" a="1"/>
  <c r="CE37" i="3" s="1"/>
  <c r="CI37" i="3" s="1"/>
  <c r="CE24" i="3" a="1"/>
  <c r="CE24" i="3" s="1"/>
  <c r="CI24" i="3" s="1"/>
  <c r="CE51" i="3" a="1"/>
  <c r="CE51" i="3" s="1"/>
  <c r="CG51" i="3" s="1"/>
  <c r="CE27" i="3" a="1"/>
  <c r="CE27" i="3" s="1"/>
  <c r="CI27" i="3" s="1"/>
  <c r="CE41" i="3" a="1"/>
  <c r="CE41" i="3" s="1"/>
  <c r="CI41" i="3" s="1"/>
  <c r="CE49" i="3" a="1"/>
  <c r="CE49" i="3" s="1"/>
  <c r="CI49" i="3" s="1"/>
  <c r="CE60" i="3" a="1"/>
  <c r="CE60" i="3" s="1"/>
  <c r="CI60" i="3" s="1"/>
  <c r="CE33" i="3" a="1"/>
  <c r="CE33" i="3" s="1"/>
  <c r="CI33" i="3" s="1"/>
  <c r="CE38" i="3" a="1"/>
  <c r="CE38" i="3" s="1"/>
  <c r="CI38" i="3" s="1"/>
  <c r="CE50" i="3" a="1"/>
  <c r="CE50" i="3" s="1"/>
  <c r="CI50" i="3" s="1"/>
  <c r="CE144" i="3" a="1"/>
  <c r="CE144" i="3" s="1"/>
  <c r="CI144" i="3" s="1"/>
  <c r="CE137" i="3" a="1"/>
  <c r="CE137" i="3" s="1"/>
  <c r="CI137" i="3" s="1"/>
  <c r="CE145" i="3" a="1"/>
  <c r="CE145" i="3" s="1"/>
  <c r="CI145" i="3" s="1"/>
  <c r="CE152" i="3" a="1"/>
  <c r="CE152" i="3" s="1"/>
  <c r="CI152" i="3" s="1"/>
  <c r="CE157" i="3" a="1"/>
  <c r="CE157" i="3" s="1"/>
  <c r="CI157" i="3" s="1"/>
  <c r="CE164" i="3" a="1"/>
  <c r="CE164" i="3" s="1"/>
  <c r="CI164" i="3" s="1"/>
  <c r="CE168" i="3" a="1"/>
  <c r="CE168" i="3" s="1"/>
  <c r="CI168" i="3" s="1"/>
  <c r="CE173" i="3" a="1"/>
  <c r="CE173" i="3" s="1"/>
  <c r="CI173" i="3" s="1"/>
  <c r="CE179" i="3" a="1"/>
  <c r="CE179" i="3" s="1"/>
  <c r="CI179" i="3" s="1"/>
  <c r="CE183" i="3" a="1"/>
  <c r="CE183" i="3" s="1"/>
  <c r="CI183" i="3" s="1"/>
  <c r="CE187" i="3" a="1"/>
  <c r="CE187" i="3" s="1"/>
  <c r="CI187" i="3" s="1"/>
  <c r="CE191" i="3" a="1"/>
  <c r="CE191" i="3" s="1"/>
  <c r="CI191" i="3" s="1"/>
  <c r="CE195" i="3" a="1"/>
  <c r="CE195" i="3" s="1"/>
  <c r="CI195" i="3" s="1"/>
  <c r="CE61" i="3" a="1"/>
  <c r="CE61" i="3" s="1"/>
  <c r="CI61" i="3" s="1"/>
  <c r="CE143" i="3" a="1"/>
  <c r="CE143" i="3" s="1"/>
  <c r="CI143" i="3" s="1"/>
  <c r="CE147" i="3" a="1"/>
  <c r="CE147" i="3" s="1"/>
  <c r="CI147" i="3" s="1"/>
  <c r="BW176" i="3"/>
  <c r="CA176" i="3" s="1"/>
  <c r="CC176" i="3" s="1"/>
  <c r="BX176" i="3"/>
  <c r="CB176" i="3" s="1"/>
  <c r="CE34" i="3" a="1"/>
  <c r="CE34" i="3" s="1"/>
  <c r="CI34" i="3" s="1"/>
  <c r="CE35" i="3" a="1"/>
  <c r="CE35" i="3" s="1"/>
  <c r="CI35" i="3" s="1"/>
  <c r="CE56" i="3" a="1"/>
  <c r="CE56" i="3" s="1"/>
  <c r="CI56" i="3" s="1"/>
  <c r="CE59" i="3" a="1"/>
  <c r="CE59" i="3" s="1"/>
  <c r="CI59" i="3" s="1"/>
  <c r="CE32" i="3" a="1"/>
  <c r="CE32" i="3" s="1"/>
  <c r="CI32" i="3" s="1"/>
  <c r="CE57" i="3" a="1"/>
  <c r="CE57" i="3" s="1"/>
  <c r="CI57" i="3" s="1"/>
  <c r="CE45" i="3" a="1"/>
  <c r="CE45" i="3" s="1"/>
  <c r="CI45" i="3" s="1"/>
  <c r="CE44" i="3" a="1"/>
  <c r="CE44" i="3" s="1"/>
  <c r="CI44" i="3" s="1"/>
  <c r="CE48" i="3" a="1"/>
  <c r="CE48" i="3" s="1"/>
  <c r="CI48" i="3" s="1"/>
  <c r="CE53" i="3" a="1"/>
  <c r="CE53" i="3" s="1"/>
  <c r="CI53" i="3" s="1"/>
  <c r="CE148" i="3" a="1"/>
  <c r="CE148" i="3" s="1"/>
  <c r="CI148" i="3" s="1"/>
  <c r="CE55" i="3" a="1"/>
  <c r="CE55" i="3" s="1"/>
  <c r="CI55" i="3" s="1"/>
  <c r="CE149" i="3" a="1"/>
  <c r="CE149" i="3" s="1"/>
  <c r="CI149" i="3" s="1"/>
  <c r="CE153" i="3" a="1"/>
  <c r="CE153" i="3" s="1"/>
  <c r="CI153" i="3" s="1"/>
  <c r="CE160" i="3" a="1"/>
  <c r="CE160" i="3" s="1"/>
  <c r="CI160" i="3" s="1"/>
  <c r="CE165" i="3" a="1"/>
  <c r="CE165" i="3" s="1"/>
  <c r="CI165" i="3" s="1"/>
  <c r="CE170" i="3" a="1"/>
  <c r="CE170" i="3" s="1"/>
  <c r="CI170" i="3" s="1"/>
  <c r="CE174" i="3" a="1"/>
  <c r="CE174" i="3" s="1"/>
  <c r="CI174" i="3" s="1"/>
  <c r="CE180" i="3" a="1"/>
  <c r="CE180" i="3" s="1"/>
  <c r="CI180" i="3" s="1"/>
  <c r="CE184" i="3" a="1"/>
  <c r="CE184" i="3" s="1"/>
  <c r="CI184" i="3" s="1"/>
  <c r="CE188" i="3" a="1"/>
  <c r="CE188" i="3" s="1"/>
  <c r="CI188" i="3" s="1"/>
  <c r="CE192" i="3" a="1"/>
  <c r="CE192" i="3" s="1"/>
  <c r="CI192" i="3" s="1"/>
  <c r="CE196" i="3" a="1"/>
  <c r="CE196" i="3" s="1"/>
  <c r="CI196" i="3" s="1"/>
  <c r="CE142" i="3" a="1"/>
  <c r="CE142" i="3" s="1"/>
  <c r="CI142" i="3" s="1"/>
  <c r="CE63" i="3" a="1"/>
  <c r="CE63" i="3" s="1"/>
  <c r="CI63" i="3" s="1"/>
  <c r="BW43" i="3"/>
  <c r="CA43" i="3" s="1"/>
  <c r="CC43" i="3" s="1"/>
  <c r="BU130" i="3" l="1"/>
  <c r="CG139" i="3"/>
  <c r="CH139" i="3"/>
  <c r="CF139" i="3"/>
  <c r="BV197" i="3"/>
  <c r="BU197" i="3"/>
  <c r="BS197" i="3"/>
  <c r="BQ130" i="3"/>
  <c r="BT197" i="3"/>
  <c r="BQ197" i="3"/>
  <c r="BV130" i="3"/>
  <c r="BM130" i="3"/>
  <c r="BL130" i="3"/>
  <c r="BK130" i="3"/>
  <c r="BM197" i="3"/>
  <c r="BS130" i="3"/>
  <c r="BL197" i="3"/>
  <c r="BR130" i="3"/>
  <c r="BN130" i="3"/>
  <c r="BO130" i="3"/>
  <c r="BR197" i="3"/>
  <c r="BP197" i="3"/>
  <c r="BO197" i="3"/>
  <c r="BK197" i="3"/>
  <c r="BT130" i="3"/>
  <c r="BN197" i="3"/>
  <c r="CF121" i="3"/>
  <c r="BX95" i="3"/>
  <c r="CB95" i="3" s="1"/>
  <c r="BX102" i="3"/>
  <c r="CB102" i="3" s="1"/>
  <c r="CG185" i="3"/>
  <c r="CH161" i="15"/>
  <c r="CI161" i="15" s="1"/>
  <c r="CF76" i="3"/>
  <c r="CG93" i="3"/>
  <c r="CF93" i="3"/>
  <c r="BW95" i="3"/>
  <c r="CA95" i="3" s="1"/>
  <c r="CH90" i="3"/>
  <c r="CH76" i="3"/>
  <c r="BX94" i="3"/>
  <c r="CB94" i="3" s="1"/>
  <c r="BW91" i="3"/>
  <c r="CA91" i="3" s="1"/>
  <c r="BW102" i="3"/>
  <c r="CA102" i="3" s="1"/>
  <c r="CG76" i="3"/>
  <c r="CG120" i="3"/>
  <c r="BX91" i="3"/>
  <c r="CB91" i="3" s="1"/>
  <c r="BW94" i="3"/>
  <c r="CA94" i="3" s="1"/>
  <c r="CF86" i="3"/>
  <c r="CG117" i="3"/>
  <c r="CH86" i="3"/>
  <c r="CG86" i="3"/>
  <c r="BW83" i="3"/>
  <c r="CA83" i="3" s="1"/>
  <c r="CF185" i="3"/>
  <c r="CF56" i="3"/>
  <c r="BX83" i="3"/>
  <c r="CB83" i="3" s="1"/>
  <c r="CF35" i="3"/>
  <c r="CF79" i="3"/>
  <c r="CG79" i="3"/>
  <c r="CF120" i="3"/>
  <c r="CF90" i="3"/>
  <c r="CF77" i="3"/>
  <c r="CH84" i="3"/>
  <c r="CH72" i="3"/>
  <c r="CG90" i="3"/>
  <c r="CF100" i="3"/>
  <c r="CF84" i="3"/>
  <c r="CF110" i="3"/>
  <c r="CG114" i="3"/>
  <c r="CG100" i="3"/>
  <c r="CG84" i="3"/>
  <c r="CG110" i="3"/>
  <c r="CG78" i="3"/>
  <c r="CH120" i="3"/>
  <c r="CH100" i="3"/>
  <c r="CH73" i="3"/>
  <c r="CF125" i="3"/>
  <c r="CG77" i="3"/>
  <c r="CG125" i="3"/>
  <c r="CH77" i="3"/>
  <c r="CH125" i="3"/>
  <c r="CF126" i="3"/>
  <c r="CF8" i="3"/>
  <c r="CG126" i="3"/>
  <c r="CG97" i="3"/>
  <c r="CF115" i="3"/>
  <c r="CH97" i="3"/>
  <c r="CG115" i="3"/>
  <c r="CF97" i="3"/>
  <c r="CH115" i="3"/>
  <c r="CF51" i="3"/>
  <c r="CF137" i="3"/>
  <c r="CG46" i="3"/>
  <c r="CH61" i="3"/>
  <c r="CG61" i="3"/>
  <c r="CF15" i="3"/>
  <c r="CF127" i="3"/>
  <c r="CG127" i="3"/>
  <c r="CH127" i="3"/>
  <c r="CG138" i="3"/>
  <c r="CH193" i="3"/>
  <c r="CG14" i="3"/>
  <c r="CH117" i="3"/>
  <c r="CH46" i="3"/>
  <c r="CH78" i="3"/>
  <c r="CH110" i="3"/>
  <c r="CH79" i="3"/>
  <c r="CH126" i="3"/>
  <c r="CH14" i="3"/>
  <c r="CF117" i="3"/>
  <c r="CF46" i="3"/>
  <c r="CF78" i="3"/>
  <c r="CH96" i="3"/>
  <c r="CF196" i="3"/>
  <c r="CG121" i="3"/>
  <c r="CF96" i="3"/>
  <c r="CG196" i="3"/>
  <c r="CG73" i="3"/>
  <c r="CH121" i="3"/>
  <c r="CG96" i="3"/>
  <c r="CF103" i="3"/>
  <c r="CG85" i="3"/>
  <c r="CF73" i="3"/>
  <c r="CH196" i="3"/>
  <c r="CH103" i="3"/>
  <c r="CF85" i="3"/>
  <c r="CF101" i="3"/>
  <c r="CF72" i="3"/>
  <c r="CG72" i="3"/>
  <c r="CH85" i="3"/>
  <c r="CG167" i="3"/>
  <c r="CG124" i="3"/>
  <c r="CH101" i="3"/>
  <c r="CG163" i="3"/>
  <c r="CG103" i="3"/>
  <c r="CH114" i="3"/>
  <c r="CH124" i="3"/>
  <c r="CG101" i="3"/>
  <c r="CF114" i="3"/>
  <c r="CH93" i="3"/>
  <c r="CG155" i="3"/>
  <c r="CF6" i="3"/>
  <c r="CH22" i="3"/>
  <c r="CF164" i="3"/>
  <c r="CH155" i="3"/>
  <c r="CH57" i="3"/>
  <c r="CG21" i="3"/>
  <c r="CG22" i="3"/>
  <c r="CG6" i="3"/>
  <c r="CF38" i="3"/>
  <c r="CF31" i="3"/>
  <c r="CG9" i="3"/>
  <c r="CF41" i="3"/>
  <c r="CF59" i="3"/>
  <c r="CG41" i="3"/>
  <c r="CH166" i="3"/>
  <c r="CH41" i="3"/>
  <c r="CH12" i="3"/>
  <c r="CG4" i="3"/>
  <c r="CG8" i="3"/>
  <c r="CG10" i="3"/>
  <c r="CF146" i="3"/>
  <c r="CH19" i="3"/>
  <c r="CF47" i="3"/>
  <c r="CG146" i="3"/>
  <c r="CH40" i="3"/>
  <c r="CG24" i="3"/>
  <c r="CG18" i="3"/>
  <c r="CH195" i="3"/>
  <c r="CF10" i="3"/>
  <c r="CH18" i="3"/>
  <c r="CF155" i="3"/>
  <c r="CF166" i="3"/>
  <c r="CF167" i="3"/>
  <c r="CG57" i="3"/>
  <c r="CG166" i="3"/>
  <c r="CF124" i="3"/>
  <c r="CH5" i="3"/>
  <c r="CH167" i="3"/>
  <c r="CG33" i="3"/>
  <c r="CH138" i="3"/>
  <c r="CG35" i="3"/>
  <c r="CG154" i="3"/>
  <c r="CH33" i="3"/>
  <c r="CF194" i="3"/>
  <c r="CH35" i="3"/>
  <c r="CF154" i="3"/>
  <c r="CF5" i="3"/>
  <c r="CH154" i="3"/>
  <c r="CH194" i="3"/>
  <c r="CF33" i="3"/>
  <c r="CH24" i="3"/>
  <c r="CF21" i="3"/>
  <c r="CH10" i="3"/>
  <c r="CG5" i="3"/>
  <c r="CF16" i="3"/>
  <c r="CF52" i="3"/>
  <c r="CF12" i="3"/>
  <c r="CG54" i="3"/>
  <c r="CH52" i="3"/>
  <c r="CF44" i="3"/>
  <c r="CG52" i="3"/>
  <c r="CG12" i="3"/>
  <c r="CH137" i="3"/>
  <c r="CG37" i="3"/>
  <c r="CH38" i="3"/>
  <c r="CF19" i="3"/>
  <c r="CG149" i="3"/>
  <c r="CH62" i="3"/>
  <c r="CF177" i="3"/>
  <c r="CH8" i="3"/>
  <c r="CH44" i="3"/>
  <c r="CF18" i="3"/>
  <c r="CG19" i="3"/>
  <c r="CH191" i="3"/>
  <c r="CG177" i="3"/>
  <c r="CF30" i="3"/>
  <c r="CH50" i="3"/>
  <c r="CG30" i="3"/>
  <c r="CH30" i="3"/>
  <c r="CH4" i="3"/>
  <c r="CF195" i="3"/>
  <c r="CF24" i="3"/>
  <c r="CF57" i="3"/>
  <c r="CH6" i="3"/>
  <c r="CF14" i="3"/>
  <c r="CG137" i="3"/>
  <c r="CG193" i="3"/>
  <c r="CH53" i="3"/>
  <c r="CG195" i="3"/>
  <c r="CF61" i="3"/>
  <c r="CF163" i="3"/>
  <c r="BW89" i="3"/>
  <c r="CA89" i="3" s="1"/>
  <c r="CH37" i="3"/>
  <c r="CF62" i="3"/>
  <c r="CF37" i="3"/>
  <c r="CG38" i="3"/>
  <c r="CF149" i="3"/>
  <c r="CH45" i="3"/>
  <c r="CG62" i="3"/>
  <c r="CH177" i="3"/>
  <c r="CH31" i="3"/>
  <c r="CH7" i="3"/>
  <c r="CF54" i="3"/>
  <c r="CF9" i="3"/>
  <c r="CG55" i="3"/>
  <c r="CG44" i="3"/>
  <c r="CG31" i="3"/>
  <c r="CF22" i="3"/>
  <c r="CF138" i="3"/>
  <c r="CH54" i="3"/>
  <c r="CH9" i="3"/>
  <c r="CH163" i="3"/>
  <c r="CG194" i="3"/>
  <c r="BX92" i="3"/>
  <c r="CB92" i="3" s="1"/>
  <c r="CH146" i="3"/>
  <c r="CH185" i="3"/>
  <c r="CF20" i="3"/>
  <c r="CG180" i="3"/>
  <c r="CH164" i="3"/>
  <c r="CG39" i="3"/>
  <c r="CF178" i="3"/>
  <c r="CG20" i="3"/>
  <c r="CH49" i="3"/>
  <c r="BX89" i="3"/>
  <c r="CB89" i="3" s="1"/>
  <c r="BW28" i="3"/>
  <c r="CA28" i="3" s="1"/>
  <c r="CF48" i="3"/>
  <c r="CH147" i="3"/>
  <c r="CF143" i="3"/>
  <c r="CG192" i="3"/>
  <c r="CG178" i="3"/>
  <c r="CH20" i="3"/>
  <c r="CG48" i="3"/>
  <c r="CF147" i="3"/>
  <c r="CF7" i="3"/>
  <c r="CH178" i="3"/>
  <c r="CH55" i="3"/>
  <c r="CH48" i="3"/>
  <c r="CG147" i="3"/>
  <c r="CG7" i="3"/>
  <c r="CF55" i="3"/>
  <c r="CH21" i="3"/>
  <c r="CH149" i="3"/>
  <c r="CG164" i="3"/>
  <c r="CF179" i="3"/>
  <c r="CG15" i="3"/>
  <c r="CG16" i="3"/>
  <c r="CG59" i="3"/>
  <c r="CH165" i="3"/>
  <c r="CH179" i="3"/>
  <c r="BW108" i="3"/>
  <c r="CA108" i="3" s="1"/>
  <c r="BX28" i="3"/>
  <c r="CB28" i="3" s="1"/>
  <c r="CG179" i="3"/>
  <c r="CH15" i="3"/>
  <c r="CH16" i="3"/>
  <c r="CH59" i="3"/>
  <c r="CF165" i="3"/>
  <c r="BX108" i="3"/>
  <c r="CB108" i="3" s="1"/>
  <c r="CG165" i="3"/>
  <c r="CG143" i="3"/>
  <c r="CG32" i="3"/>
  <c r="CF27" i="3"/>
  <c r="CH143" i="3"/>
  <c r="CF11" i="3"/>
  <c r="CH58" i="3"/>
  <c r="CH32" i="3"/>
  <c r="CG27" i="3"/>
  <c r="CF60" i="3"/>
  <c r="CF13" i="3"/>
  <c r="CH34" i="3"/>
  <c r="CG11" i="3"/>
  <c r="CF58" i="3"/>
  <c r="CF63" i="3"/>
  <c r="CF32" i="3"/>
  <c r="BW92" i="3"/>
  <c r="CA92" i="3" s="1"/>
  <c r="CH27" i="3"/>
  <c r="CG60" i="3"/>
  <c r="CG13" i="3"/>
  <c r="CH11" i="3"/>
  <c r="CG58" i="3"/>
  <c r="CG63" i="3"/>
  <c r="CH180" i="3"/>
  <c r="CH39" i="3"/>
  <c r="CH60" i="3"/>
  <c r="CH13" i="3"/>
  <c r="CF39" i="3"/>
  <c r="CF193" i="3"/>
  <c r="CF4" i="3"/>
  <c r="CH63" i="3"/>
  <c r="CF180" i="3"/>
  <c r="CG173" i="3"/>
  <c r="CE176" i="3" a="1"/>
  <c r="CE176" i="3" s="1"/>
  <c r="CI176" i="3" s="1"/>
  <c r="CD176" i="3"/>
  <c r="CF40" i="3"/>
  <c r="CF34" i="3"/>
  <c r="CG47" i="3"/>
  <c r="CH173" i="3"/>
  <c r="CH153" i="3"/>
  <c r="CF49" i="3"/>
  <c r="CD43" i="3"/>
  <c r="CE43" i="3" a="1"/>
  <c r="CE43" i="3" s="1"/>
  <c r="CI43" i="3" s="1"/>
  <c r="CI51" i="3"/>
  <c r="CH51" i="3"/>
  <c r="CE109" i="3" a="1"/>
  <c r="CE109" i="3" s="1"/>
  <c r="CI109" i="3" s="1"/>
  <c r="CD109" i="3"/>
  <c r="CG40" i="3"/>
  <c r="CG56" i="3"/>
  <c r="CG34" i="3"/>
  <c r="CF45" i="3"/>
  <c r="CH47" i="3"/>
  <c r="CH192" i="3"/>
  <c r="CF50" i="3"/>
  <c r="CF53" i="3"/>
  <c r="CF191" i="3"/>
  <c r="CF153" i="3"/>
  <c r="CG49" i="3"/>
  <c r="CH56" i="3"/>
  <c r="CG45" i="3"/>
  <c r="CF192" i="3"/>
  <c r="CG50" i="3"/>
  <c r="CF173" i="3"/>
  <c r="CG53" i="3"/>
  <c r="CG191" i="3"/>
  <c r="CG153" i="3"/>
  <c r="CH107" i="3"/>
  <c r="CG107" i="3"/>
  <c r="CF107" i="3"/>
  <c r="CH141" i="3"/>
  <c r="CG141" i="3"/>
  <c r="CF141" i="3"/>
  <c r="CH170" i="3"/>
  <c r="CG170" i="3"/>
  <c r="CF170" i="3"/>
  <c r="CF99" i="3"/>
  <c r="CG99" i="3"/>
  <c r="CH99" i="3"/>
  <c r="CG129" i="3"/>
  <c r="CF129" i="3"/>
  <c r="CH129" i="3"/>
  <c r="CH183" i="3"/>
  <c r="CG183" i="3"/>
  <c r="CF183" i="3"/>
  <c r="CH189" i="3"/>
  <c r="CG189" i="3"/>
  <c r="CF189" i="3"/>
  <c r="CH122" i="3"/>
  <c r="CF122" i="3"/>
  <c r="CG122" i="3"/>
  <c r="CG111" i="3"/>
  <c r="CF111" i="3"/>
  <c r="CH111" i="3"/>
  <c r="CH157" i="3"/>
  <c r="CF157" i="3"/>
  <c r="CG157" i="3"/>
  <c r="CF148" i="3"/>
  <c r="CH148" i="3"/>
  <c r="CG148" i="3"/>
  <c r="CH80" i="3"/>
  <c r="CG80" i="3"/>
  <c r="CF80" i="3"/>
  <c r="CG160" i="3"/>
  <c r="CH160" i="3"/>
  <c r="CF160" i="3"/>
  <c r="CH171" i="3"/>
  <c r="CG171" i="3"/>
  <c r="CF171" i="3"/>
  <c r="CG81" i="3"/>
  <c r="CF81" i="3"/>
  <c r="CH81" i="3"/>
  <c r="CG116" i="3"/>
  <c r="CH116" i="3"/>
  <c r="CF116" i="3"/>
  <c r="CH184" i="3"/>
  <c r="CG184" i="3"/>
  <c r="CF184" i="3"/>
  <c r="CF190" i="3"/>
  <c r="CG190" i="3"/>
  <c r="CH190" i="3"/>
  <c r="CF113" i="3"/>
  <c r="CH113" i="3"/>
  <c r="CG113" i="3"/>
  <c r="CH104" i="3"/>
  <c r="CF104" i="3"/>
  <c r="CG104" i="3"/>
  <c r="CH70" i="3"/>
  <c r="CG70" i="3"/>
  <c r="CF70" i="3"/>
  <c r="CH142" i="3"/>
  <c r="CG142" i="3"/>
  <c r="CF142" i="3"/>
  <c r="CF151" i="3"/>
  <c r="CH151" i="3"/>
  <c r="CG151" i="3"/>
  <c r="CH71" i="3"/>
  <c r="CG71" i="3"/>
  <c r="CF71" i="3"/>
  <c r="CH112" i="3"/>
  <c r="CG112" i="3"/>
  <c r="CF112" i="3"/>
  <c r="CH82" i="3"/>
  <c r="CG82" i="3"/>
  <c r="CF82" i="3"/>
  <c r="CH186" i="3"/>
  <c r="CG186" i="3"/>
  <c r="CF186" i="3"/>
  <c r="CG172" i="3"/>
  <c r="CF172" i="3"/>
  <c r="CH172" i="3"/>
  <c r="CG123" i="3"/>
  <c r="CF123" i="3"/>
  <c r="CH123" i="3"/>
  <c r="CH144" i="3"/>
  <c r="CG144" i="3"/>
  <c r="CF144" i="3"/>
  <c r="CH152" i="3"/>
  <c r="CG152" i="3"/>
  <c r="CF152" i="3"/>
  <c r="CG98" i="3"/>
  <c r="CF98" i="3"/>
  <c r="CH98" i="3"/>
  <c r="CG105" i="3"/>
  <c r="CF105" i="3"/>
  <c r="CH105" i="3"/>
  <c r="CH168" i="3"/>
  <c r="CG168" i="3"/>
  <c r="CF168" i="3"/>
  <c r="CH174" i="3"/>
  <c r="CG174" i="3"/>
  <c r="CF174" i="3"/>
  <c r="CH118" i="3"/>
  <c r="CG118" i="3"/>
  <c r="CF118" i="3"/>
  <c r="CH128" i="3"/>
  <c r="CF128" i="3"/>
  <c r="CG128" i="3"/>
  <c r="CH181" i="3"/>
  <c r="CG181" i="3"/>
  <c r="CF181" i="3"/>
  <c r="CG87" i="3"/>
  <c r="CF87" i="3"/>
  <c r="CH87" i="3"/>
  <c r="CH182" i="3"/>
  <c r="CG182" i="3"/>
  <c r="CF182" i="3"/>
  <c r="CH145" i="3"/>
  <c r="CG145" i="3"/>
  <c r="CF145" i="3"/>
  <c r="CH119" i="3"/>
  <c r="CG119" i="3"/>
  <c r="CF119" i="3"/>
  <c r="CH106" i="3"/>
  <c r="CG106" i="3"/>
  <c r="CF106" i="3"/>
  <c r="CF187" i="3"/>
  <c r="CH187" i="3"/>
  <c r="CG187" i="3"/>
  <c r="CG75" i="3"/>
  <c r="CF75" i="3"/>
  <c r="CH75" i="3"/>
  <c r="CH140" i="3"/>
  <c r="CG140" i="3"/>
  <c r="CF140" i="3"/>
  <c r="CH188" i="3"/>
  <c r="CG188" i="3"/>
  <c r="CF188" i="3"/>
  <c r="CH74" i="3"/>
  <c r="CG74" i="3"/>
  <c r="CF74" i="3"/>
  <c r="CH88" i="3"/>
  <c r="CF88" i="3"/>
  <c r="CG88" i="3"/>
  <c r="CC95" i="3" l="1"/>
  <c r="CE95" i="3" s="1" a="1"/>
  <c r="CE95" i="3" s="1"/>
  <c r="BX197" i="3"/>
  <c r="CB197" i="3" s="1"/>
  <c r="BW197" i="3"/>
  <c r="CA197" i="3" s="1"/>
  <c r="BW130" i="3"/>
  <c r="CA130" i="3" s="1"/>
  <c r="BX130" i="3"/>
  <c r="CB130" i="3" s="1"/>
  <c r="CC102" i="3"/>
  <c r="CD102" i="3" s="1"/>
  <c r="CC91" i="3"/>
  <c r="CE91" i="3" s="1" a="1"/>
  <c r="CE91" i="3" s="1"/>
  <c r="CC94" i="3"/>
  <c r="CD94" i="3" s="1"/>
  <c r="CC83" i="3"/>
  <c r="CE83" i="3" s="1" a="1"/>
  <c r="CE83" i="3" s="1"/>
  <c r="CC89" i="3"/>
  <c r="CE89" i="3" s="1" a="1"/>
  <c r="CE89" i="3" s="1"/>
  <c r="CC92" i="3"/>
  <c r="CD92" i="3" s="1"/>
  <c r="CD95" i="3"/>
  <c r="CC28" i="3"/>
  <c r="CD28" i="3" s="1"/>
  <c r="CC108" i="3"/>
  <c r="CE108" i="3" s="1" a="1"/>
  <c r="CE108" i="3" s="1"/>
  <c r="CD91" i="3"/>
  <c r="AX198" i="3"/>
  <c r="AX131" i="3"/>
  <c r="AX65" i="3"/>
  <c r="AX42" i="3"/>
  <c r="AX36" i="3"/>
  <c r="AX29" i="3"/>
  <c r="AX26" i="3"/>
  <c r="AX25" i="3"/>
  <c r="AX23" i="3"/>
  <c r="AX17" i="3"/>
  <c r="CC197" i="3" l="1"/>
  <c r="CD197" i="3" s="1"/>
  <c r="CC130" i="3"/>
  <c r="CE130" i="3" s="1" a="1"/>
  <c r="CE130" i="3" s="1"/>
  <c r="CE102" i="3" a="1"/>
  <c r="CE102" i="3" s="1"/>
  <c r="BI198" i="3"/>
  <c r="BE198" i="3"/>
  <c r="BA198" i="3"/>
  <c r="BH198" i="3"/>
  <c r="BD198" i="3"/>
  <c r="AZ198" i="3"/>
  <c r="BJ198" i="3"/>
  <c r="BB198" i="3"/>
  <c r="BG198" i="3"/>
  <c r="AY198" i="3"/>
  <c r="BF198" i="3"/>
  <c r="BC198" i="3"/>
  <c r="CD130" i="3"/>
  <c r="BI65" i="3"/>
  <c r="BE65" i="3"/>
  <c r="BA65" i="3"/>
  <c r="BH65" i="3"/>
  <c r="BT65" i="3" s="1"/>
  <c r="BD65" i="3"/>
  <c r="AZ65" i="3"/>
  <c r="BJ65" i="3"/>
  <c r="BB65" i="3"/>
  <c r="BG65" i="3"/>
  <c r="AY65" i="3"/>
  <c r="BF65" i="3"/>
  <c r="BC65" i="3"/>
  <c r="BG131" i="3"/>
  <c r="BE131" i="3"/>
  <c r="BB131" i="3"/>
  <c r="BH131" i="3"/>
  <c r="AY131" i="3"/>
  <c r="BC131" i="3"/>
  <c r="BJ131" i="3"/>
  <c r="AZ131" i="3"/>
  <c r="BF131" i="3"/>
  <c r="BA131" i="3"/>
  <c r="BI131" i="3"/>
  <c r="BD131" i="3"/>
  <c r="CE197" i="3" a="1"/>
  <c r="CE197" i="3" s="1"/>
  <c r="CE94" i="3" a="1"/>
  <c r="CE94" i="3" s="1"/>
  <c r="BJ17" i="3"/>
  <c r="BF17" i="3"/>
  <c r="BB17" i="3"/>
  <c r="BI17" i="3"/>
  <c r="BE17" i="3"/>
  <c r="BA17" i="3"/>
  <c r="BH17" i="3"/>
  <c r="AZ17" i="3"/>
  <c r="BG17" i="3"/>
  <c r="AY17" i="3"/>
  <c r="BD17" i="3"/>
  <c r="BP17" i="3" s="1"/>
  <c r="BC17" i="3"/>
  <c r="BJ29" i="3"/>
  <c r="BF29" i="3"/>
  <c r="BB29" i="3"/>
  <c r="BI29" i="3"/>
  <c r="BE29" i="3"/>
  <c r="BA29" i="3"/>
  <c r="BD29" i="3"/>
  <c r="BC29" i="3"/>
  <c r="BH29" i="3"/>
  <c r="BT29" i="3" s="1"/>
  <c r="BG29" i="3"/>
  <c r="AZ29" i="3"/>
  <c r="AY29" i="3"/>
  <c r="BJ23" i="3"/>
  <c r="BF23" i="3"/>
  <c r="BB23" i="3"/>
  <c r="BI23" i="3"/>
  <c r="BE23" i="3"/>
  <c r="BA23" i="3"/>
  <c r="BD23" i="3"/>
  <c r="BP23" i="3" s="1"/>
  <c r="BC23" i="3"/>
  <c r="BH23" i="3"/>
  <c r="BT23" i="3" s="1"/>
  <c r="BG23" i="3"/>
  <c r="AZ23" i="3"/>
  <c r="AY23" i="3"/>
  <c r="BJ36" i="3"/>
  <c r="BF36" i="3"/>
  <c r="BB36" i="3"/>
  <c r="BI36" i="3"/>
  <c r="BE36" i="3"/>
  <c r="BA36" i="3"/>
  <c r="BH36" i="3"/>
  <c r="BT36" i="3" s="1"/>
  <c r="AZ36" i="3"/>
  <c r="BG36" i="3"/>
  <c r="AY36" i="3"/>
  <c r="BD36" i="3"/>
  <c r="BP36" i="3" s="1"/>
  <c r="BC36" i="3"/>
  <c r="BJ25" i="3"/>
  <c r="BF25" i="3"/>
  <c r="BB25" i="3"/>
  <c r="BI25" i="3"/>
  <c r="BE25" i="3"/>
  <c r="BA25" i="3"/>
  <c r="BH25" i="3"/>
  <c r="BT25" i="3" s="1"/>
  <c r="AZ25" i="3"/>
  <c r="BG25" i="3"/>
  <c r="AY25" i="3"/>
  <c r="BD25" i="3"/>
  <c r="BP25" i="3" s="1"/>
  <c r="BC25" i="3"/>
  <c r="BJ42" i="3"/>
  <c r="BF42" i="3"/>
  <c r="BB42" i="3"/>
  <c r="BI42" i="3"/>
  <c r="BE42" i="3"/>
  <c r="BA42" i="3"/>
  <c r="BD42" i="3"/>
  <c r="BP42" i="3" s="1"/>
  <c r="BC42" i="3"/>
  <c r="AZ42" i="3"/>
  <c r="AY42" i="3"/>
  <c r="BH42" i="3"/>
  <c r="BT42" i="3" s="1"/>
  <c r="BG42" i="3"/>
  <c r="BP131" i="3"/>
  <c r="BJ26" i="3"/>
  <c r="BF26" i="3"/>
  <c r="BB26" i="3"/>
  <c r="BI26" i="3"/>
  <c r="BE26" i="3"/>
  <c r="BA26" i="3"/>
  <c r="BD26" i="3"/>
  <c r="BP26" i="3" s="1"/>
  <c r="BC26" i="3"/>
  <c r="AZ26" i="3"/>
  <c r="AY26" i="3"/>
  <c r="BH26" i="3"/>
  <c r="BT26" i="3" s="1"/>
  <c r="BG26" i="3"/>
  <c r="BP65" i="3"/>
  <c r="CE28" i="3" a="1"/>
  <c r="CE28" i="3" s="1"/>
  <c r="CF28" i="3" s="1"/>
  <c r="CD83" i="3"/>
  <c r="CE92" i="3" a="1"/>
  <c r="CE92" i="3" s="1"/>
  <c r="CD89" i="3"/>
  <c r="CD108" i="3"/>
  <c r="BY26" i="3"/>
  <c r="BZ26" i="3"/>
  <c r="BP29" i="3"/>
  <c r="BY29" i="3"/>
  <c r="BZ29" i="3"/>
  <c r="BY42" i="3"/>
  <c r="BZ42" i="3"/>
  <c r="BY65" i="3"/>
  <c r="BZ65" i="3"/>
  <c r="BY36" i="3"/>
  <c r="BZ36" i="3"/>
  <c r="BY131" i="3"/>
  <c r="BZ131" i="3"/>
  <c r="BY198" i="3"/>
  <c r="BZ198" i="3"/>
  <c r="BZ17" i="3"/>
  <c r="BT17" i="3"/>
  <c r="BY17" i="3"/>
  <c r="BZ23" i="3"/>
  <c r="BY23" i="3"/>
  <c r="BY25" i="3"/>
  <c r="BZ25" i="3"/>
  <c r="CH94" i="3"/>
  <c r="CI94" i="3" s="1"/>
  <c r="CG94" i="3"/>
  <c r="CF94" i="3"/>
  <c r="AA201" i="3"/>
  <c r="AA200" i="3"/>
  <c r="AA133" i="3"/>
  <c r="BJ64" i="3" l="1"/>
  <c r="BB64" i="3"/>
  <c r="AY64" i="3"/>
  <c r="BA64" i="3"/>
  <c r="BF64" i="3"/>
  <c r="BG64" i="3"/>
  <c r="BE64" i="3"/>
  <c r="BI64" i="3"/>
  <c r="BC64" i="3"/>
  <c r="AZ64" i="3"/>
  <c r="CG28" i="3"/>
  <c r="CH28" i="3" s="1"/>
  <c r="CI28" i="3" s="1"/>
  <c r="BL17" i="3"/>
  <c r="BL26" i="3"/>
  <c r="BL29" i="3"/>
  <c r="BU65" i="3"/>
  <c r="BL25" i="3"/>
  <c r="BK42" i="3"/>
  <c r="BU23" i="3"/>
  <c r="BV131" i="3"/>
  <c r="BT131" i="3"/>
  <c r="BN36" i="3"/>
  <c r="BO36" i="3"/>
  <c r="BS65" i="3"/>
  <c r="BU42" i="3"/>
  <c r="BQ29" i="3"/>
  <c r="BM36" i="3"/>
  <c r="BN17" i="3"/>
  <c r="BO17" i="3"/>
  <c r="BS131" i="3"/>
  <c r="BK36" i="3"/>
  <c r="BR65" i="3"/>
  <c r="BL42" i="3"/>
  <c r="BN29" i="3"/>
  <c r="BU26" i="3"/>
  <c r="BU131" i="3"/>
  <c r="BR25" i="3"/>
  <c r="BK25" i="3"/>
  <c r="BQ25" i="3"/>
  <c r="BL23" i="3"/>
  <c r="BM17" i="3"/>
  <c r="BR131" i="3"/>
  <c r="BV36" i="3"/>
  <c r="BQ65" i="3"/>
  <c r="BM29" i="3"/>
  <c r="BO29" i="3"/>
  <c r="BQ17" i="3"/>
  <c r="BS23" i="3"/>
  <c r="BK17" i="3"/>
  <c r="BU36" i="3"/>
  <c r="BS42" i="3"/>
  <c r="BK29" i="3"/>
  <c r="BK26" i="3"/>
  <c r="BV26" i="3"/>
  <c r="BR23" i="3"/>
  <c r="BV17" i="3"/>
  <c r="BL131" i="3"/>
  <c r="BN65" i="3"/>
  <c r="BK65" i="3"/>
  <c r="BR42" i="3"/>
  <c r="BV29" i="3"/>
  <c r="BO25" i="3"/>
  <c r="BV25" i="3"/>
  <c r="BQ23" i="3"/>
  <c r="BU17" i="3"/>
  <c r="BQ131" i="3"/>
  <c r="BS36" i="3"/>
  <c r="BM65" i="3"/>
  <c r="BO65" i="3"/>
  <c r="BU29" i="3"/>
  <c r="BS26" i="3"/>
  <c r="BM25" i="3"/>
  <c r="BU25" i="3"/>
  <c r="BR36" i="3"/>
  <c r="BQ42" i="3"/>
  <c r="BR26" i="3"/>
  <c r="BR29" i="3"/>
  <c r="BS17" i="3"/>
  <c r="BN131" i="3"/>
  <c r="BL36" i="3"/>
  <c r="BQ26" i="3"/>
  <c r="BV23" i="3"/>
  <c r="BN25" i="3"/>
  <c r="BK23" i="3"/>
  <c r="BM23" i="3"/>
  <c r="BO23" i="3"/>
  <c r="BR17" i="3"/>
  <c r="BM131" i="3"/>
  <c r="BO131" i="3"/>
  <c r="BQ36" i="3"/>
  <c r="BV65" i="3"/>
  <c r="BN42" i="3"/>
  <c r="BN26" i="3"/>
  <c r="BV42" i="3"/>
  <c r="BS25" i="3"/>
  <c r="BN23" i="3"/>
  <c r="BK131" i="3"/>
  <c r="BL65" i="3"/>
  <c r="BM42" i="3"/>
  <c r="BO42" i="3"/>
  <c r="BS29" i="3"/>
  <c r="BM26" i="3"/>
  <c r="BO26" i="3"/>
  <c r="BR64" i="3" l="1"/>
  <c r="BU64" i="3"/>
  <c r="BQ64" i="3"/>
  <c r="BM64" i="3"/>
  <c r="BL64" i="3"/>
  <c r="BS64" i="3"/>
  <c r="BK64" i="3"/>
  <c r="BO64" i="3"/>
  <c r="BV64" i="3"/>
  <c r="BN64" i="3"/>
  <c r="BW42" i="3"/>
  <c r="CA42" i="3" s="1"/>
  <c r="BW23" i="3"/>
  <c r="CA23" i="3" s="1"/>
  <c r="BX26" i="3"/>
  <c r="CB26" i="3" s="1"/>
  <c r="BX25" i="3"/>
  <c r="CB25" i="3" s="1"/>
  <c r="BW25" i="3"/>
  <c r="CA25" i="3" s="1"/>
  <c r="BX36" i="3"/>
  <c r="CB36" i="3" s="1"/>
  <c r="BW17" i="3"/>
  <c r="CA17" i="3" s="1"/>
  <c r="BX131" i="3"/>
  <c r="CB131" i="3" s="1"/>
  <c r="BW65" i="3"/>
  <c r="CA65" i="3" s="1"/>
  <c r="BX29" i="3"/>
  <c r="CB29" i="3" s="1"/>
  <c r="BX17" i="3"/>
  <c r="CB17" i="3" s="1"/>
  <c r="BW131" i="3"/>
  <c r="CA131" i="3" s="1"/>
  <c r="BX42" i="3"/>
  <c r="CB42" i="3" s="1"/>
  <c r="CC42" i="3" s="1"/>
  <c r="BX65" i="3"/>
  <c r="CB65" i="3" s="1"/>
  <c r="BX23" i="3"/>
  <c r="CB23" i="3" s="1"/>
  <c r="BW26" i="3"/>
  <c r="CA26" i="3" s="1"/>
  <c r="BW36" i="3"/>
  <c r="CA36" i="3" s="1"/>
  <c r="BW29" i="3"/>
  <c r="CA29" i="3" s="1"/>
  <c r="CH43" i="3"/>
  <c r="CG43" i="3"/>
  <c r="CF43" i="3"/>
  <c r="CF89" i="3"/>
  <c r="CG89" i="3"/>
  <c r="CF91" i="3"/>
  <c r="CH91" i="3" s="1"/>
  <c r="CI91" i="3" s="1"/>
  <c r="CG91" i="3"/>
  <c r="CF109" i="3"/>
  <c r="CH109" i="3"/>
  <c r="CG109" i="3"/>
  <c r="CG83" i="3"/>
  <c r="CF83" i="3"/>
  <c r="CG102" i="3"/>
  <c r="CF102" i="3"/>
  <c r="CH102" i="3"/>
  <c r="CI102" i="3" s="1"/>
  <c r="CG92" i="3"/>
  <c r="CF92" i="3"/>
  <c r="CC23" i="3" l="1"/>
  <c r="BW64" i="3"/>
  <c r="CA64" i="3" s="1"/>
  <c r="BX64" i="3"/>
  <c r="CB64" i="3" s="1"/>
  <c r="CC26" i="3"/>
  <c r="CE26" i="3" s="1" a="1"/>
  <c r="CE26" i="3" s="1"/>
  <c r="CI26" i="3" s="1"/>
  <c r="CH89" i="3"/>
  <c r="CI89" i="3" s="1"/>
  <c r="CH92" i="3"/>
  <c r="CI92" i="3" s="1"/>
  <c r="CC36" i="3"/>
  <c r="CD36" i="3" s="1"/>
  <c r="CC25" i="3"/>
  <c r="CE25" i="3" s="1" a="1"/>
  <c r="CE25" i="3" s="1"/>
  <c r="CH83" i="3"/>
  <c r="CI83" i="3" s="1"/>
  <c r="CC17" i="3"/>
  <c r="CE17" i="3" s="1" a="1"/>
  <c r="CE17" i="3" s="1"/>
  <c r="CC131" i="3"/>
  <c r="CD131" i="3" s="1"/>
  <c r="CD26" i="3"/>
  <c r="CE23" i="3" a="1"/>
  <c r="CE23" i="3" s="1"/>
  <c r="CI23" i="3" s="1"/>
  <c r="CD23" i="3"/>
  <c r="CD42" i="3"/>
  <c r="CE42" i="3" a="1"/>
  <c r="CE42" i="3" s="1"/>
  <c r="CC29" i="3"/>
  <c r="CC65" i="3"/>
  <c r="CH95" i="3"/>
  <c r="CI95" i="3" s="1"/>
  <c r="CG95" i="3"/>
  <c r="CF95" i="3"/>
  <c r="CG108" i="3"/>
  <c r="CH108" i="3" s="1"/>
  <c r="CI108" i="3" s="1"/>
  <c r="CF108" i="3"/>
  <c r="CG176" i="3"/>
  <c r="CH176" i="3"/>
  <c r="CF176" i="3"/>
  <c r="CC64" i="3" l="1"/>
  <c r="CD64" i="3" s="1"/>
  <c r="CE36" i="3" a="1"/>
  <c r="CE36" i="3" s="1"/>
  <c r="CG36" i="3" s="1"/>
  <c r="CD25" i="3"/>
  <c r="CD17" i="3"/>
  <c r="CE131" i="3" a="1"/>
  <c r="CE131" i="3" s="1"/>
  <c r="CG131" i="3" s="1"/>
  <c r="CH26" i="3"/>
  <c r="CG26" i="3"/>
  <c r="CF26" i="3"/>
  <c r="CE65" i="3" a="1"/>
  <c r="CE65" i="3" s="1"/>
  <c r="CD65" i="3"/>
  <c r="CF23" i="3"/>
  <c r="CF42" i="3"/>
  <c r="CH42" i="3" s="1"/>
  <c r="CI42" i="3" s="1"/>
  <c r="CG42" i="3"/>
  <c r="CH23" i="3"/>
  <c r="CG23" i="3"/>
  <c r="CD29" i="3"/>
  <c r="CE29" i="3" a="1"/>
  <c r="CE29" i="3" s="1"/>
  <c r="CG25" i="3"/>
  <c r="CF25" i="3"/>
  <c r="CH25" i="3" s="1"/>
  <c r="CI25" i="3" s="1"/>
  <c r="CI17" i="3"/>
  <c r="CG17" i="3"/>
  <c r="CF17" i="3"/>
  <c r="CH17" i="3"/>
  <c r="CE64" i="3" l="1" a="1"/>
  <c r="CE64" i="3" s="1"/>
  <c r="CH36" i="3"/>
  <c r="CI36" i="3" s="1"/>
  <c r="CF36" i="3"/>
  <c r="CF131" i="3"/>
  <c r="CH131" i="3" s="1"/>
  <c r="CI131" i="3" s="1"/>
  <c r="CF29" i="3"/>
  <c r="CH29" i="3" s="1"/>
  <c r="CI29" i="3" s="1"/>
  <c r="CG29" i="3"/>
  <c r="CI65" i="3"/>
  <c r="CH65" i="3"/>
  <c r="CG65" i="3"/>
  <c r="CF65" i="3"/>
  <c r="A57" i="1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C55" i="11"/>
  <c r="D55" i="11" s="1"/>
  <c r="E55" i="11" s="1"/>
  <c r="F55" i="11" s="1"/>
  <c r="G55" i="11" s="1"/>
  <c r="H55" i="11" s="1"/>
  <c r="I55" i="11" s="1"/>
  <c r="J55" i="11" s="1"/>
  <c r="K55" i="11" s="1"/>
  <c r="L55" i="11" s="1"/>
  <c r="M55" i="11" s="1"/>
  <c r="N55" i="11" s="1"/>
  <c r="O55" i="11" s="1"/>
  <c r="P55" i="11" s="1"/>
  <c r="Q55" i="11" s="1"/>
  <c r="R55" i="11" s="1"/>
  <c r="S55" i="11" s="1"/>
  <c r="T55" i="11" s="1"/>
  <c r="A31" i="1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12" i="11"/>
  <c r="C10" i="11"/>
  <c r="D10" i="11" s="1"/>
  <c r="E10" i="11" s="1"/>
  <c r="F10" i="11" s="1"/>
  <c r="G10" i="11" s="1"/>
  <c r="H10" i="11" s="1"/>
  <c r="I10" i="11" s="1"/>
  <c r="J10" i="11" s="1"/>
  <c r="K10" i="11" s="1"/>
  <c r="L10" i="11" s="1"/>
  <c r="M10" i="11" s="1"/>
  <c r="N10" i="11" s="1"/>
  <c r="O10" i="11" s="1"/>
  <c r="P10" i="11" s="1"/>
  <c r="Q10" i="11" s="1"/>
  <c r="R10" i="11" s="1"/>
  <c r="S10" i="11" s="1"/>
  <c r="T10" i="11" s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M67" i="10" l="1"/>
  <c r="M66" i="10"/>
  <c r="M65" i="10"/>
  <c r="M64" i="10"/>
  <c r="M63" i="10"/>
  <c r="M134" i="10"/>
  <c r="M133" i="10"/>
  <c r="M132" i="10"/>
  <c r="M131" i="10"/>
  <c r="O132" i="10" l="1"/>
  <c r="P133" i="10"/>
  <c r="P134" i="10"/>
  <c r="M2" i="10" l="1"/>
  <c r="M70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P70" i="10"/>
  <c r="O70" i="10"/>
  <c r="N70" i="10"/>
  <c r="M69" i="10"/>
  <c r="P2" i="10"/>
  <c r="O2" i="10"/>
  <c r="N2" i="10"/>
  <c r="M1" i="10"/>
  <c r="BV158" i="3" l="1"/>
  <c r="BV198" i="3"/>
  <c r="BR158" i="3"/>
  <c r="BT159" i="3"/>
  <c r="AB188" i="3" a="1"/>
  <c r="AB188" i="3" s="1"/>
  <c r="AB193" i="3" a="1"/>
  <c r="AB193" i="3" s="1"/>
  <c r="BS175" i="3"/>
  <c r="BT156" i="3"/>
  <c r="BS161" i="3"/>
  <c r="BS156" i="3"/>
  <c r="BS158" i="3"/>
  <c r="BR175" i="3"/>
  <c r="BV159" i="3"/>
  <c r="BT169" i="3"/>
  <c r="BR198" i="3"/>
  <c r="BR169" i="3"/>
  <c r="BV162" i="3"/>
  <c r="AB163" i="3" a="1"/>
  <c r="AB163" i="3" s="1"/>
  <c r="BV150" i="3"/>
  <c r="AB168" i="3" a="1"/>
  <c r="AB168" i="3" s="1"/>
  <c r="AB149" i="3" a="1"/>
  <c r="AB149" i="3" s="1"/>
  <c r="BT158" i="3"/>
  <c r="BS198" i="3"/>
  <c r="BS159" i="3"/>
  <c r="BU175" i="3"/>
  <c r="AB182" i="3" a="1"/>
  <c r="AB182" i="3" s="1"/>
  <c r="AB167" i="3" a="1"/>
  <c r="AB167" i="3" s="1"/>
  <c r="AB150" i="3" a="1"/>
  <c r="AB150" i="3" s="1"/>
  <c r="AB162" i="3" a="1"/>
  <c r="AB162" i="3" s="1"/>
  <c r="AB186" i="3" a="1"/>
  <c r="AB186" i="3" s="1"/>
  <c r="BU150" i="3"/>
  <c r="AB192" i="3" a="1"/>
  <c r="AB192" i="3" s="1"/>
  <c r="BT162" i="3"/>
  <c r="AB145" i="3" a="1"/>
  <c r="AB145" i="3" s="1"/>
  <c r="AB144" i="3" a="1"/>
  <c r="AB144" i="3" s="1"/>
  <c r="AB191" i="3" a="1"/>
  <c r="AB191" i="3" s="1"/>
  <c r="AB173" i="3" a="1"/>
  <c r="AB173" i="3" s="1"/>
  <c r="AB174" i="3" a="1"/>
  <c r="AB174" i="3" s="1"/>
  <c r="BR159" i="3"/>
  <c r="BU156" i="3"/>
  <c r="AB170" i="3" a="1"/>
  <c r="AB170" i="3" s="1"/>
  <c r="AB179" i="3" a="1"/>
  <c r="AB179" i="3" s="1"/>
  <c r="AB175" i="3" a="1"/>
  <c r="AB175" i="3" s="1"/>
  <c r="AB153" i="3" a="1"/>
  <c r="AB153" i="3" s="1"/>
  <c r="BS150" i="3"/>
  <c r="AB155" i="3" a="1"/>
  <c r="AB155" i="3" s="1"/>
  <c r="AB161" i="3" a="1"/>
  <c r="AB161" i="3" s="1"/>
  <c r="AB185" i="3" a="1"/>
  <c r="AB185" i="3" s="1"/>
  <c r="BS162" i="3"/>
  <c r="AB143" i="3" a="1"/>
  <c r="AB143" i="3" s="1"/>
  <c r="AB187" i="3" a="1"/>
  <c r="AB187" i="3" s="1"/>
  <c r="AB172" i="3" a="1"/>
  <c r="AB172" i="3" s="1"/>
  <c r="BU159" i="3"/>
  <c r="AB160" i="3" a="1"/>
  <c r="AB160" i="3" s="1"/>
  <c r="AB180" i="3" a="1"/>
  <c r="AB180" i="3" s="1"/>
  <c r="AB157" i="3" a="1"/>
  <c r="AB157" i="3" s="1"/>
  <c r="BT150" i="3"/>
  <c r="AB151" i="3" a="1"/>
  <c r="AB151" i="3" s="1"/>
  <c r="AB181" i="3" a="1"/>
  <c r="AB181" i="3" s="1"/>
  <c r="AB156" i="3" a="1"/>
  <c r="AB156" i="3" s="1"/>
  <c r="AB196" i="3" a="1"/>
  <c r="AB196" i="3" s="1"/>
  <c r="AB165" i="3" a="1"/>
  <c r="AB165" i="3" s="1"/>
  <c r="AB147" i="3" a="1"/>
  <c r="AB147" i="3" s="1"/>
  <c r="BR161" i="3"/>
  <c r="AB189" i="3" a="1"/>
  <c r="AB189" i="3" s="1"/>
  <c r="AB177" i="3" a="1"/>
  <c r="AB177" i="3" s="1"/>
  <c r="AB164" i="3" a="1"/>
  <c r="AB164" i="3" s="1"/>
  <c r="AB152" i="3" a="1"/>
  <c r="AB152" i="3" s="1"/>
  <c r="AB146" i="3" a="1"/>
  <c r="AB146" i="3" s="1"/>
  <c r="AB154" i="3" a="1"/>
  <c r="AB154" i="3" s="1"/>
  <c r="AB166" i="3" a="1"/>
  <c r="AB166" i="3" s="1"/>
  <c r="AB178" i="3" a="1"/>
  <c r="AB178" i="3" s="1"/>
  <c r="AB190" i="3" a="1"/>
  <c r="AB190" i="3" s="1"/>
  <c r="BU162" i="3"/>
  <c r="AB148" i="3" a="1"/>
  <c r="AB148" i="3" s="1"/>
  <c r="AB176" i="3" a="1"/>
  <c r="AB176" i="3" s="1"/>
  <c r="BO161" i="3"/>
  <c r="AB194" i="3" a="1"/>
  <c r="AB194" i="3" s="1"/>
  <c r="AB169" i="3" a="1"/>
  <c r="AB169" i="3" s="1"/>
  <c r="AB184" i="3" a="1"/>
  <c r="AB184" i="3" s="1"/>
  <c r="AB159" i="3" a="1"/>
  <c r="AB159" i="3" s="1"/>
  <c r="AB195" i="3" a="1"/>
  <c r="AB195" i="3" s="1"/>
  <c r="AB183" i="3" a="1"/>
  <c r="AB183" i="3" s="1"/>
  <c r="AB171" i="3" a="1"/>
  <c r="AB171" i="3" s="1"/>
  <c r="AB158" i="3" a="1"/>
  <c r="AB158" i="3" s="1"/>
  <c r="BO158" i="3"/>
  <c r="BQ158" i="3"/>
  <c r="BN159" i="3"/>
  <c r="BL159" i="3"/>
  <c r="BO159" i="3"/>
  <c r="BM159" i="3"/>
  <c r="BP159" i="3"/>
  <c r="BR156" i="3"/>
  <c r="BQ159" i="3"/>
  <c r="BK159" i="3"/>
  <c r="BM162" i="3"/>
  <c r="BM150" i="3"/>
  <c r="BL150" i="3"/>
  <c r="BN150" i="3"/>
  <c r="BN198" i="3"/>
  <c r="BP198" i="3"/>
  <c r="BK198" i="3"/>
  <c r="BV169" i="3"/>
  <c r="BK175" i="3"/>
  <c r="BN158" i="3"/>
  <c r="BK162" i="3"/>
  <c r="BQ162" i="3"/>
  <c r="BL156" i="3"/>
  <c r="BL175" i="3"/>
  <c r="BX159" i="3" l="1"/>
  <c r="CB159" i="3" s="1"/>
  <c r="BW159" i="3"/>
  <c r="CA159" i="3" s="1"/>
  <c r="BV156" i="3"/>
  <c r="BO150" i="3"/>
  <c r="BP169" i="3"/>
  <c r="BO156" i="3"/>
  <c r="BM158" i="3"/>
  <c r="BV175" i="3"/>
  <c r="BQ156" i="3"/>
  <c r="BN156" i="3"/>
  <c r="BP150" i="3"/>
  <c r="BP162" i="3"/>
  <c r="BP156" i="3"/>
  <c r="BO198" i="3"/>
  <c r="BM175" i="3"/>
  <c r="BO162" i="3"/>
  <c r="BK161" i="3"/>
  <c r="BO175" i="3"/>
  <c r="BN162" i="3"/>
  <c r="BU169" i="3"/>
  <c r="BU198" i="3"/>
  <c r="BN175" i="3"/>
  <c r="BL162" i="3"/>
  <c r="BK156" i="3"/>
  <c r="BK158" i="3"/>
  <c r="BQ150" i="3"/>
  <c r="BQ175" i="3"/>
  <c r="BU158" i="3"/>
  <c r="BX158" i="3" s="1"/>
  <c r="CB158" i="3" s="1"/>
  <c r="BM198" i="3"/>
  <c r="BP175" i="3"/>
  <c r="BK150" i="3"/>
  <c r="BV161" i="3"/>
  <c r="BT175" i="3"/>
  <c r="BU161" i="3"/>
  <c r="BL161" i="3"/>
  <c r="BR150" i="3"/>
  <c r="BT198" i="3"/>
  <c r="BL198" i="3"/>
  <c r="BL169" i="3"/>
  <c r="BL158" i="3"/>
  <c r="BN161" i="3"/>
  <c r="BQ169" i="3"/>
  <c r="BQ161" i="3"/>
  <c r="BM169" i="3"/>
  <c r="BM156" i="3"/>
  <c r="BR162" i="3"/>
  <c r="BX162" i="3" s="1"/>
  <c r="CB162" i="3" s="1"/>
  <c r="BP161" i="3"/>
  <c r="BQ198" i="3"/>
  <c r="BS169" i="3"/>
  <c r="BK169" i="3"/>
  <c r="BN169" i="3"/>
  <c r="BP158" i="3"/>
  <c r="BM161" i="3"/>
  <c r="BO169" i="3"/>
  <c r="BT161" i="3"/>
  <c r="CC159" i="3" l="1"/>
  <c r="CD159" i="3" s="1"/>
  <c r="BW198" i="3"/>
  <c r="CA198" i="3" s="1"/>
  <c r="BX161" i="3"/>
  <c r="CB161" i="3" s="1"/>
  <c r="BW162" i="3"/>
  <c r="CA162" i="3" s="1"/>
  <c r="CC162" i="3" s="1"/>
  <c r="BX169" i="3"/>
  <c r="CB169" i="3" s="1"/>
  <c r="BX175" i="3"/>
  <c r="CB175" i="3" s="1"/>
  <c r="BW175" i="3"/>
  <c r="CA175" i="3" s="1"/>
  <c r="BW150" i="3"/>
  <c r="CA150" i="3" s="1"/>
  <c r="BX150" i="3"/>
  <c r="CB150" i="3" s="1"/>
  <c r="BW169" i="3"/>
  <c r="CA169" i="3" s="1"/>
  <c r="BW156" i="3"/>
  <c r="CA156" i="3" s="1"/>
  <c r="BW158" i="3"/>
  <c r="CA158" i="3" s="1"/>
  <c r="CC158" i="3" s="1"/>
  <c r="BX198" i="3"/>
  <c r="CB198" i="3" s="1"/>
  <c r="BX156" i="3"/>
  <c r="CB156" i="3" s="1"/>
  <c r="BW161" i="3"/>
  <c r="CA161" i="3" s="1"/>
  <c r="CC161" i="3" l="1"/>
  <c r="CE161" i="3" s="1" a="1"/>
  <c r="CE161" i="3" s="1"/>
  <c r="CC198" i="3"/>
  <c r="CD198" i="3" s="1"/>
  <c r="CE159" i="3" a="1"/>
  <c r="CE159" i="3" s="1"/>
  <c r="CF159" i="3" s="1"/>
  <c r="CC169" i="3"/>
  <c r="CE169" i="3" s="1" a="1"/>
  <c r="CE169" i="3" s="1"/>
  <c r="CC175" i="3"/>
  <c r="CD175" i="3" s="1"/>
  <c r="CC156" i="3"/>
  <c r="CE156" i="3" s="1" a="1"/>
  <c r="CE156" i="3" s="1"/>
  <c r="CC150" i="3"/>
  <c r="CE158" i="3" a="1"/>
  <c r="CE158" i="3" s="1"/>
  <c r="CD158" i="3"/>
  <c r="CD161" i="3"/>
  <c r="CE162" i="3" a="1"/>
  <c r="CE162" i="3" s="1"/>
  <c r="CD162" i="3"/>
  <c r="CD169" i="3" l="1"/>
  <c r="CE198" i="3" a="1"/>
  <c r="CE198" i="3" s="1"/>
  <c r="CG198" i="3" s="1"/>
  <c r="CG159" i="3"/>
  <c r="CH159" i="3" s="1"/>
  <c r="CI159" i="3" s="1"/>
  <c r="CD156" i="3"/>
  <c r="CE175" i="3" a="1"/>
  <c r="CE175" i="3" s="1"/>
  <c r="CD150" i="3"/>
  <c r="CE150" i="3" a="1"/>
  <c r="CE150" i="3" s="1"/>
  <c r="CG156" i="3"/>
  <c r="CF156" i="3"/>
  <c r="CH156" i="3" s="1"/>
  <c r="CI156" i="3" s="1"/>
  <c r="CG162" i="3"/>
  <c r="CF162" i="3"/>
  <c r="CG161" i="3"/>
  <c r="CF161" i="3"/>
  <c r="CH161" i="3" s="1"/>
  <c r="CI161" i="3" s="1"/>
  <c r="CF158" i="3"/>
  <c r="CH158" i="3" s="1"/>
  <c r="CI158" i="3" s="1"/>
  <c r="CG158" i="3"/>
  <c r="CG169" i="3"/>
  <c r="CF169" i="3"/>
  <c r="CH169" i="3" s="1"/>
  <c r="CI169" i="3" s="1"/>
  <c r="CI198" i="3" l="1"/>
  <c r="CH198" i="3"/>
  <c r="CF198" i="3"/>
  <c r="CH162" i="3"/>
  <c r="CI162" i="3" s="1"/>
  <c r="CG175" i="3"/>
  <c r="CF175" i="3"/>
  <c r="CH175" i="3" s="1"/>
  <c r="CI175" i="3" s="1"/>
  <c r="CG150" i="3"/>
  <c r="CF150" i="3"/>
  <c r="CH150" i="3" s="1"/>
  <c r="CI150" i="3" s="1"/>
  <c r="AB100" i="19" l="1" a="1"/>
  <c r="AB100" i="19" s="1"/>
  <c r="AB83" i="19" a="1"/>
  <c r="AB83" i="19" s="1"/>
  <c r="AB71" i="19" a="1"/>
  <c r="AB71" i="19" s="1"/>
  <c r="AB72" i="19" a="1"/>
  <c r="AB72" i="19" s="1"/>
  <c r="AB91" i="19" a="1"/>
  <c r="AB91" i="19" s="1"/>
  <c r="AB78" i="19" a="1"/>
  <c r="AB78" i="19" s="1"/>
  <c r="AB92" i="19" a="1"/>
  <c r="AB92" i="19" s="1"/>
  <c r="AB81" i="19" a="1"/>
  <c r="AB81" i="19" s="1"/>
  <c r="AB84" i="19" a="1"/>
  <c r="AB84" i="19" s="1"/>
  <c r="AB108" i="19" a="1"/>
  <c r="AB108" i="19" s="1"/>
  <c r="AB87" i="19" a="1"/>
  <c r="AB87" i="19" s="1"/>
  <c r="AB99" i="19" a="1"/>
  <c r="AB99" i="19" s="1"/>
  <c r="AB75" i="19" a="1"/>
  <c r="AB75" i="19" s="1"/>
  <c r="AB74" i="19" a="1"/>
  <c r="AB74" i="19" s="1"/>
  <c r="AB88" i="19" a="1"/>
  <c r="AB88" i="19" s="1"/>
  <c r="AB77" i="19" a="1"/>
  <c r="AB77" i="19" s="1"/>
  <c r="AB82" i="19" a="1"/>
  <c r="AB82" i="19" s="1"/>
  <c r="AB98" i="19" a="1"/>
  <c r="AB98" i="19" s="1"/>
  <c r="AB85" i="19" a="1"/>
  <c r="AB85" i="19" s="1"/>
  <c r="AB93" i="19" a="1"/>
  <c r="AB93" i="19" s="1"/>
  <c r="AB95" i="19" a="1"/>
  <c r="AB95" i="19" s="1"/>
  <c r="AB109" i="19" a="1"/>
  <c r="AB109" i="19" s="1"/>
  <c r="AB94" i="19" a="1"/>
  <c r="AB94" i="19" s="1"/>
  <c r="AB101" i="19" a="1"/>
  <c r="AB101" i="19" s="1"/>
  <c r="AB90" i="19" a="1"/>
  <c r="AB90" i="19" s="1"/>
  <c r="AB104" i="19" a="1"/>
  <c r="AB104" i="19" s="1"/>
  <c r="AB76" i="19" a="1"/>
  <c r="AB76" i="19" s="1"/>
  <c r="AB86" i="19" a="1"/>
  <c r="AB86" i="19" s="1"/>
  <c r="AB73" i="19" a="1"/>
  <c r="AB73" i="19" s="1"/>
  <c r="AB79" i="19" a="1"/>
  <c r="AB79" i="19" s="1"/>
  <c r="AB97" i="19" a="1"/>
  <c r="AB97" i="19" s="1"/>
  <c r="AB80" i="19" a="1"/>
  <c r="AB80" i="19" s="1"/>
  <c r="AB89" i="19" a="1"/>
  <c r="AB89" i="19" s="1"/>
  <c r="AB125" i="19" a="1"/>
  <c r="AB125" i="19" s="1"/>
  <c r="AB114" i="19" a="1"/>
  <c r="AB114" i="19" s="1"/>
  <c r="AB120" i="19" a="1"/>
  <c r="AB120" i="19" s="1"/>
  <c r="AB106" i="19" a="1"/>
  <c r="AB106" i="19" s="1"/>
  <c r="AB115" i="19" a="1"/>
  <c r="AB115" i="19" s="1"/>
  <c r="AB116" i="19" a="1"/>
  <c r="AB116" i="19" s="1"/>
  <c r="AB102" i="19" a="1"/>
  <c r="AB102" i="19" s="1"/>
  <c r="AB124" i="19" a="1"/>
  <c r="AB124" i="19" s="1"/>
  <c r="AB128" i="19" a="1"/>
  <c r="AB128" i="19" s="1"/>
  <c r="AB110" i="19" a="1"/>
  <c r="AB110" i="19" s="1"/>
  <c r="AB119" i="19" a="1"/>
  <c r="AB119" i="19" s="1"/>
  <c r="AB123" i="19" a="1"/>
  <c r="AB123" i="19" s="1"/>
  <c r="AB121" i="19" a="1"/>
  <c r="AB121" i="19" s="1"/>
  <c r="AB96" i="19" a="1"/>
  <c r="AB96" i="19" s="1"/>
  <c r="AB105" i="19" a="1"/>
  <c r="AB105" i="19" s="1"/>
  <c r="AB107" i="19" a="1"/>
  <c r="AB107" i="19" s="1"/>
  <c r="AB126" i="19" a="1"/>
  <c r="AB126" i="19" s="1"/>
  <c r="AB112" i="19" a="1"/>
  <c r="AB112" i="19" s="1"/>
  <c r="AB117" i="19" a="1"/>
  <c r="AB117" i="19" s="1"/>
  <c r="AB127" i="19" a="1"/>
  <c r="AB127" i="19" s="1"/>
  <c r="AB113" i="19" a="1"/>
  <c r="AB113" i="19" s="1"/>
  <c r="AB103" i="19" a="1"/>
  <c r="AB103" i="19" s="1"/>
  <c r="AB118" i="19" a="1"/>
  <c r="AB118" i="19" s="1"/>
  <c r="AB129" i="19" a="1"/>
  <c r="AB129" i="19" s="1"/>
  <c r="AB111" i="19" a="1"/>
  <c r="AB111" i="19" s="1"/>
  <c r="AB122" i="19" a="1"/>
  <c r="AB122" i="19" s="1"/>
  <c r="AB131" i="19" a="1"/>
  <c r="AB131" i="19" s="1"/>
  <c r="C132" i="10" l="1"/>
  <c r="AA201" i="19"/>
  <c r="D134" i="10" s="1"/>
  <c r="AB70" i="19" a="1"/>
  <c r="AB70" i="19" s="1"/>
  <c r="BN65" i="18" l="1"/>
  <c r="BP65" i="18"/>
  <c r="BY65" i="18"/>
  <c r="BZ65" i="18"/>
  <c r="BS65" i="18" l="1"/>
  <c r="BK65" i="18"/>
  <c r="BM65" i="18"/>
  <c r="BL65" i="18"/>
  <c r="BQ65" i="18"/>
  <c r="BO65" i="18"/>
  <c r="BR65" i="18"/>
  <c r="BV65" i="18"/>
  <c r="BT65" i="18"/>
  <c r="BU65" i="18"/>
  <c r="BX65" i="18" l="1"/>
  <c r="CB65" i="18" s="1"/>
  <c r="BW65" i="18"/>
  <c r="CA65" i="18" s="1"/>
  <c r="CC65" i="18" s="1"/>
  <c r="CE65" i="18" l="1" a="1"/>
  <c r="CE65" i="18" s="1"/>
  <c r="CD65" i="18"/>
  <c r="CF65" i="18" l="1"/>
  <c r="CG65" i="18"/>
  <c r="CH65" i="18"/>
  <c r="CI65" i="1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<sst xmlns="http://schemas.openxmlformats.org/spreadsheetml/2006/main" count="2036" uniqueCount="116">
  <si>
    <t>d.w (mg)</t>
  </si>
  <si>
    <t xml:space="preserve">α = </t>
  </si>
  <si>
    <t>Root</t>
  </si>
  <si>
    <t>% Total Response</t>
  </si>
  <si>
    <t>X</t>
  </si>
  <si>
    <t>Ranks</t>
  </si>
  <si>
    <r>
      <t>n</t>
    </r>
    <r>
      <rPr>
        <vertAlign val="sub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=</t>
    </r>
  </si>
  <si>
    <r>
      <t>n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 xml:space="preserve"> =</t>
    </r>
  </si>
  <si>
    <t xml:space="preserve">tails = </t>
  </si>
  <si>
    <t>BMPM - Control</t>
  </si>
  <si>
    <t>Avg.</t>
  </si>
  <si>
    <t>Std. Error</t>
  </si>
  <si>
    <t>BMPM - Treamtent</t>
  </si>
  <si>
    <t>Of Interest</t>
  </si>
  <si>
    <r>
      <t>R</t>
    </r>
    <r>
      <rPr>
        <vertAlign val="subscript"/>
        <sz val="8"/>
        <color theme="1"/>
        <rFont val="Calibri"/>
        <family val="2"/>
        <scheme val="minor"/>
      </rPr>
      <t>1</t>
    </r>
  </si>
  <si>
    <r>
      <t>R</t>
    </r>
    <r>
      <rPr>
        <vertAlign val="subscript"/>
        <sz val="8"/>
        <color theme="1"/>
        <rFont val="Calibri"/>
        <family val="2"/>
        <scheme val="minor"/>
      </rPr>
      <t>2</t>
    </r>
  </si>
  <si>
    <r>
      <t>n</t>
    </r>
    <r>
      <rPr>
        <vertAlign val="subscript"/>
        <sz val="8"/>
        <color theme="1"/>
        <rFont val="Calibri"/>
        <family val="2"/>
        <scheme val="minor"/>
      </rPr>
      <t>1</t>
    </r>
  </si>
  <si>
    <r>
      <t>n</t>
    </r>
    <r>
      <rPr>
        <vertAlign val="subscript"/>
        <sz val="8"/>
        <color theme="1"/>
        <rFont val="Calibri"/>
        <family val="2"/>
        <scheme val="minor"/>
      </rPr>
      <t>2</t>
    </r>
  </si>
  <si>
    <r>
      <t>U</t>
    </r>
    <r>
      <rPr>
        <vertAlign val="subscript"/>
        <sz val="8"/>
        <color theme="1"/>
        <rFont val="Calibri"/>
        <family val="2"/>
        <scheme val="minor"/>
      </rPr>
      <t>1</t>
    </r>
  </si>
  <si>
    <r>
      <t>U</t>
    </r>
    <r>
      <rPr>
        <vertAlign val="subscript"/>
        <sz val="8"/>
        <color theme="1"/>
        <rFont val="Calibri"/>
        <family val="2"/>
        <scheme val="minor"/>
      </rPr>
      <t>2</t>
    </r>
  </si>
  <si>
    <t>U</t>
  </si>
  <si>
    <r>
      <t>U</t>
    </r>
    <r>
      <rPr>
        <vertAlign val="subscript"/>
        <sz val="8"/>
        <color theme="1"/>
        <rFont val="Calibri"/>
        <family val="2"/>
        <scheme val="minor"/>
      </rPr>
      <t>crit</t>
    </r>
    <r>
      <rPr>
        <sz val="8"/>
        <color theme="1"/>
        <rFont val="Calibri"/>
        <family val="2"/>
        <scheme val="minor"/>
      </rPr>
      <t xml:space="preserve"> = </t>
    </r>
  </si>
  <si>
    <t>µ</t>
  </si>
  <si>
    <t>σ</t>
  </si>
  <si>
    <t>Z</t>
  </si>
  <si>
    <t>p-value</t>
  </si>
  <si>
    <t>a-thujene</t>
  </si>
  <si>
    <t>a-pinene</t>
  </si>
  <si>
    <t>camphene</t>
  </si>
  <si>
    <t>sabinene</t>
  </si>
  <si>
    <t>1-octen-3-ol</t>
  </si>
  <si>
    <t>B-pinene</t>
  </si>
  <si>
    <t>3-octanone</t>
  </si>
  <si>
    <t>myrcene</t>
  </si>
  <si>
    <t>3-octanol</t>
  </si>
  <si>
    <t>a-phellandrene</t>
  </si>
  <si>
    <t>a-terpinene</t>
  </si>
  <si>
    <t>p-cymene</t>
  </si>
  <si>
    <t>limonene</t>
  </si>
  <si>
    <t>1,8-cineole</t>
  </si>
  <si>
    <t>y-terpinene</t>
  </si>
  <si>
    <t>trans-sabinene hydrate</t>
  </si>
  <si>
    <t>terpinolene</t>
  </si>
  <si>
    <t>linalool</t>
  </si>
  <si>
    <t>camphor</t>
  </si>
  <si>
    <t>menthone</t>
  </si>
  <si>
    <t>pinocarvone</t>
  </si>
  <si>
    <t>menthofuran</t>
  </si>
  <si>
    <t>isomenthone</t>
  </si>
  <si>
    <t>neomenthol</t>
  </si>
  <si>
    <t>d-terpineol</t>
  </si>
  <si>
    <t>borneol</t>
  </si>
  <si>
    <t>trans-isopulegone</t>
  </si>
  <si>
    <t>menthol</t>
  </si>
  <si>
    <t>terpinen-4-ol</t>
  </si>
  <si>
    <t>cis-isopulegone</t>
  </si>
  <si>
    <t>isomenthol</t>
  </si>
  <si>
    <t>neoisomenthol</t>
  </si>
  <si>
    <t>a-terpineol</t>
  </si>
  <si>
    <t>myrtenal</t>
  </si>
  <si>
    <t>cis-dihydrocarvone</t>
  </si>
  <si>
    <t>trans-dihydrocarvone</t>
  </si>
  <si>
    <t>trans-carveol</t>
  </si>
  <si>
    <t>cis-carveol</t>
  </si>
  <si>
    <t>pulegone</t>
  </si>
  <si>
    <t>carvone</t>
  </si>
  <si>
    <t>cis-piperitone oxide</t>
  </si>
  <si>
    <t>piperitone</t>
  </si>
  <si>
    <t>trans-piperitone oxide</t>
  </si>
  <si>
    <t>isopiperitenone</t>
  </si>
  <si>
    <t>neo-menthyl acetate</t>
  </si>
  <si>
    <t>bornyl acetate</t>
  </si>
  <si>
    <t>menthyl acetate</t>
  </si>
  <si>
    <t>carvacrol</t>
  </si>
  <si>
    <t>piperitenone</t>
  </si>
  <si>
    <t>piperitenone oxide</t>
  </si>
  <si>
    <t>B-caryophyllene</t>
  </si>
  <si>
    <t>(E)-B-farnesene</t>
  </si>
  <si>
    <t>a-humulene</t>
  </si>
  <si>
    <t>y-muurolene</t>
  </si>
  <si>
    <t>germacrene D</t>
  </si>
  <si>
    <t>bicyclogermacrene</t>
  </si>
  <si>
    <t>a-muurolene</t>
  </si>
  <si>
    <t>y-cadinene</t>
  </si>
  <si>
    <t>d-cadinene</t>
  </si>
  <si>
    <t>a-cadinene</t>
  </si>
  <si>
    <t>Other</t>
  </si>
  <si>
    <t>Response ÷ d.w.</t>
  </si>
  <si>
    <t>Fold diff. T-to-C ÷ d.w.</t>
  </si>
  <si>
    <t>Rhizome</t>
  </si>
  <si>
    <t>Fold diff. Rhiz.-to-Root ÷ d.w.</t>
  </si>
  <si>
    <t>Stem</t>
  </si>
  <si>
    <t>Fold diff. S-to-Root ÷ d.w.</t>
  </si>
  <si>
    <t>Fold diff. S-to-Rhiz. ÷ d.w.</t>
  </si>
  <si>
    <t>NSM - Control</t>
  </si>
  <si>
    <t>NSM - Treamtent</t>
  </si>
  <si>
    <t>CM-584 - Control</t>
  </si>
  <si>
    <t>CM-584 - Treamtent</t>
  </si>
  <si>
    <t>CM-585 - Control</t>
  </si>
  <si>
    <t>CM-585 - Treamtent</t>
  </si>
  <si>
    <t>Real Statistics Using Excel</t>
  </si>
  <si>
    <t>Mann-Whitney Table</t>
  </si>
  <si>
    <t>Updated</t>
  </si>
  <si>
    <t>Copyright © 2013 - 2022 Charles Zaiontz</t>
  </si>
  <si>
    <t>two tailed</t>
  </si>
  <si>
    <r>
      <rPr>
        <sz val="10"/>
        <color theme="1"/>
        <rFont val="Calibri"/>
        <family val="2"/>
        <scheme val="minor"/>
      </rPr>
      <t>n1</t>
    </r>
    <r>
      <rPr>
        <sz val="8"/>
        <color theme="1"/>
        <rFont val="Calibri"/>
        <family val="2"/>
        <scheme val="minor"/>
      </rPr>
      <t>\</t>
    </r>
    <r>
      <rPr>
        <vertAlign val="superscript"/>
        <sz val="16"/>
        <color theme="1"/>
        <rFont val="Calibri"/>
        <family val="2"/>
        <scheme val="minor"/>
      </rPr>
      <t>n2</t>
    </r>
  </si>
  <si>
    <t>Critical values for U with alpha = .05, two-tailed</t>
  </si>
  <si>
    <t>Critical values for U with alpha = .01, two-tailed</t>
  </si>
  <si>
    <r>
      <rPr>
        <i/>
        <sz val="11.5"/>
        <color rgb="FF625D6E"/>
        <rFont val="Arial"/>
        <family val="2"/>
      </rPr>
      <t>z</t>
    </r>
  </si>
  <si>
    <t>https://www.z-table.com/</t>
  </si>
  <si>
    <r>
      <rPr>
        <sz val="10"/>
        <color rgb="FF4F4844"/>
        <rFont val="Times New Roman"/>
        <family val="1"/>
      </rPr>
      <t>'..-0</t>
    </r>
    <r>
      <rPr>
        <sz val="10"/>
        <color rgb="FF3D0F2D"/>
        <rFont val="Times New Roman"/>
        <family val="1"/>
      </rPr>
      <t>.</t>
    </r>
    <r>
      <rPr>
        <sz val="10"/>
        <color rgb="FF363144"/>
        <rFont val="Times New Roman"/>
        <family val="1"/>
      </rPr>
      <t>9</t>
    </r>
  </si>
  <si>
    <r>
      <rPr>
        <sz val="10"/>
        <color rgb="FF4F4844"/>
        <rFont val="Times New Roman"/>
        <family val="1"/>
      </rPr>
      <t>'..-0</t>
    </r>
    <r>
      <rPr>
        <sz val="10"/>
        <color rgb="FF3D0F2D"/>
        <rFont val="Times New Roman"/>
        <family val="1"/>
      </rPr>
      <t>.</t>
    </r>
    <r>
      <rPr>
        <sz val="10"/>
        <color rgb="FF363144"/>
        <rFont val="Times New Roman"/>
        <family val="1"/>
      </rPr>
      <t>5</t>
    </r>
  </si>
  <si>
    <r>
      <rPr>
        <sz val="10"/>
        <color rgb="FF4F4844"/>
        <rFont val="Times New Roman"/>
        <family val="1"/>
      </rPr>
      <t>'..-0</t>
    </r>
    <r>
      <rPr>
        <sz val="10"/>
        <color rgb="FF3D0F2D"/>
        <rFont val="Times New Roman"/>
        <family val="1"/>
      </rPr>
      <t>.</t>
    </r>
    <r>
      <rPr>
        <sz val="10"/>
        <color rgb="FF363144"/>
        <rFont val="Times New Roman"/>
        <family val="1"/>
      </rPr>
      <t>1</t>
    </r>
  </si>
  <si>
    <t>z</t>
  </si>
  <si>
    <t>Peak Area per mg d.w.</t>
  </si>
  <si>
    <r>
      <t xml:space="preserve">Peak Area </t>
    </r>
    <r>
      <rPr>
        <b/>
        <sz val="9"/>
        <color theme="1"/>
        <rFont val="Calibri"/>
        <family val="2"/>
      </rPr>
      <t>÷ mg d.w.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</si>
</sst>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.0E+00"/>
    <numFmt numFmtId="168" formatCode="0.0\ E+0"/>
  </numFmts>
  <fonts count="30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.5"/>
      <name val="Arial"/>
      <family val="2"/>
    </font>
    <font>
      <i/>
      <sz val="11.5"/>
      <color rgb="FF625D6E"/>
      <name val="Arial"/>
      <family val="2"/>
    </font>
    <font>
      <b/>
      <sz val="9.5"/>
      <color rgb="FF363144"/>
      <name val="Times New Roman"/>
      <family val="2"/>
    </font>
    <font>
      <b/>
      <sz val="9.5"/>
      <color rgb="FF592B2B"/>
      <name val="Times New Roman"/>
      <family val="2"/>
    </font>
    <font>
      <b/>
      <sz val="9"/>
      <name val="Arial"/>
      <family val="2"/>
    </font>
    <font>
      <b/>
      <sz val="9.5"/>
      <color rgb="FF1F3D64"/>
      <name val="Times New Roman"/>
      <family val="2"/>
    </font>
    <font>
      <sz val="10"/>
      <color rgb="FF131123"/>
      <name val="Times New Roman"/>
      <family val="2"/>
    </font>
    <font>
      <sz val="10"/>
      <color rgb="FF000023"/>
      <name val="Times New Roman"/>
      <family val="2"/>
    </font>
    <font>
      <sz val="10"/>
      <color rgb="FF3D0F2D"/>
      <name val="Times New Roman"/>
      <family val="2"/>
    </font>
    <font>
      <sz val="10"/>
      <color rgb="FF4F4844"/>
      <name val="Times New Roman"/>
      <family val="2"/>
    </font>
    <font>
      <sz val="10"/>
      <color rgb="FF1F3D64"/>
      <name val="Times New Roman"/>
      <family val="2"/>
    </font>
    <font>
      <sz val="10"/>
      <name val="Times New Roman"/>
      <family val="1"/>
    </font>
    <font>
      <sz val="10"/>
      <color rgb="FF4F4844"/>
      <name val="Times New Roman"/>
      <family val="1"/>
    </font>
    <font>
      <sz val="10"/>
      <color rgb="FF3D0F2D"/>
      <name val="Times New Roman"/>
      <family val="1"/>
    </font>
    <font>
      <sz val="10"/>
      <color rgb="FF363144"/>
      <name val="Times New Roman"/>
      <family val="1"/>
    </font>
    <font>
      <sz val="10"/>
      <color rgb="FF363144"/>
      <name val="Times New Roman"/>
      <family val="2"/>
    </font>
    <font>
      <b/>
      <sz val="9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2" fillId="0" borderId="0" applyNumberFormat="0" applyFill="0" applyBorder="0" applyAlignment="0" applyProtection="0"/>
  </cellStyleXfs>
  <cellXfs count="118">
    <xf numFmtId="0" fontId="0" fillId="0" borderId="0" xfId="0"/>
    <xf numFmtId="164" fontId="0" fillId="0" borderId="0" xfId="0" applyNumberFormat="1"/>
    <xf numFmtId="0" fontId="3" fillId="0" borderId="1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horizontal="left"/>
    </xf>
    <xf numFmtId="0" fontId="0" fillId="0" borderId="1" xfId="0" applyBorder="1"/>
    <xf numFmtId="0" fontId="3" fillId="0" borderId="3" xfId="0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6" fillId="2" borderId="0" xfId="0" applyFont="1" applyFill="1"/>
    <xf numFmtId="0" fontId="6" fillId="2" borderId="9" xfId="0" applyFont="1" applyFill="1" applyBorder="1"/>
    <xf numFmtId="0" fontId="6" fillId="2" borderId="1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4" fontId="5" fillId="0" borderId="8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2" fontId="5" fillId="0" borderId="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2" fontId="4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2" fillId="0" borderId="0" xfId="1"/>
    <xf numFmtId="15" fontId="2" fillId="0" borderId="0" xfId="1" applyNumberFormat="1"/>
    <xf numFmtId="0" fontId="9" fillId="0" borderId="0" xfId="1" applyFont="1"/>
    <xf numFmtId="0" fontId="8" fillId="0" borderId="0" xfId="1" applyFont="1"/>
    <xf numFmtId="0" fontId="2" fillId="0" borderId="0" xfId="1" applyAlignment="1">
      <alignment horizontal="center"/>
    </xf>
    <xf numFmtId="0" fontId="2" fillId="0" borderId="5" xfId="1" applyBorder="1"/>
    <xf numFmtId="0" fontId="2" fillId="0" borderId="4" xfId="1" applyBorder="1"/>
    <xf numFmtId="0" fontId="2" fillId="0" borderId="2" xfId="1" applyBorder="1"/>
    <xf numFmtId="0" fontId="2" fillId="0" borderId="8" xfId="1" applyBorder="1"/>
    <xf numFmtId="0" fontId="2" fillId="0" borderId="7" xfId="1" applyBorder="1"/>
    <xf numFmtId="0" fontId="2" fillId="0" borderId="6" xfId="1" applyBorder="1"/>
    <xf numFmtId="0" fontId="2" fillId="0" borderId="1" xfId="1" applyBorder="1"/>
    <xf numFmtId="0" fontId="2" fillId="0" borderId="3" xfId="1" applyBorder="1"/>
    <xf numFmtId="0" fontId="0" fillId="0" borderId="0" xfId="0" applyAlignment="1">
      <alignment horizontal="right"/>
    </xf>
    <xf numFmtId="1" fontId="0" fillId="0" borderId="0" xfId="0" applyNumberFormat="1"/>
    <xf numFmtId="0" fontId="3" fillId="0" borderId="8" xfId="0" applyFont="1" applyBorder="1"/>
    <xf numFmtId="0" fontId="0" fillId="0" borderId="6" xfId="0" applyBorder="1"/>
    <xf numFmtId="0" fontId="0" fillId="0" borderId="8" xfId="0" applyBorder="1"/>
    <xf numFmtId="0" fontId="0" fillId="0" borderId="6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2" xfId="0" applyBorder="1"/>
    <xf numFmtId="1" fontId="0" fillId="0" borderId="11" xfId="0" applyNumberFormat="1" applyBorder="1"/>
    <xf numFmtId="0" fontId="13" fillId="0" borderId="13" xfId="0" applyFont="1" applyBorder="1" applyAlignment="1">
      <alignment horizontal="center" vertical="top" wrapText="1"/>
    </xf>
    <xf numFmtId="2" fontId="15" fillId="0" borderId="13" xfId="0" applyNumberFormat="1" applyFont="1" applyBorder="1" applyAlignment="1">
      <alignment horizontal="center" vertical="top" shrinkToFit="1"/>
    </xf>
    <xf numFmtId="2" fontId="16" fillId="0" borderId="13" xfId="0" applyNumberFormat="1" applyFont="1" applyBorder="1" applyAlignment="1">
      <alignment horizontal="right" vertical="top" indent="2" shrinkToFit="1"/>
    </xf>
    <xf numFmtId="2" fontId="16" fillId="0" borderId="13" xfId="0" applyNumberFormat="1" applyFont="1" applyBorder="1" applyAlignment="1">
      <alignment horizontal="center" vertical="top" shrinkToFit="1"/>
    </xf>
    <xf numFmtId="0" fontId="17" fillId="0" borderId="13" xfId="0" applyFont="1" applyBorder="1" applyAlignment="1">
      <alignment horizontal="center" vertical="top" wrapText="1"/>
    </xf>
    <xf numFmtId="2" fontId="18" fillId="0" borderId="13" xfId="0" applyNumberFormat="1" applyFont="1" applyBorder="1" applyAlignment="1">
      <alignment horizontal="center" vertical="top" shrinkToFit="1"/>
    </xf>
    <xf numFmtId="164" fontId="19" fillId="0" borderId="14" xfId="0" applyNumberFormat="1" applyFont="1" applyBorder="1" applyAlignment="1">
      <alignment horizontal="right" vertical="top" indent="1" shrinkToFit="1"/>
    </xf>
    <xf numFmtId="166" fontId="20" fillId="0" borderId="14" xfId="0" applyNumberFormat="1" applyFont="1" applyBorder="1" applyAlignment="1">
      <alignment horizontal="center" vertical="top" shrinkToFit="1"/>
    </xf>
    <xf numFmtId="166" fontId="20" fillId="0" borderId="14" xfId="0" applyNumberFormat="1" applyFont="1" applyBorder="1" applyAlignment="1">
      <alignment horizontal="right" vertical="top" indent="1" shrinkToFit="1"/>
    </xf>
    <xf numFmtId="166" fontId="21" fillId="0" borderId="14" xfId="0" applyNumberFormat="1" applyFont="1" applyBorder="1" applyAlignment="1">
      <alignment horizontal="center" vertical="top" shrinkToFit="1"/>
    </xf>
    <xf numFmtId="164" fontId="19" fillId="0" borderId="0" xfId="0" applyNumberFormat="1" applyFont="1" applyAlignment="1">
      <alignment horizontal="right" vertical="top" indent="1" shrinkToFit="1"/>
    </xf>
    <xf numFmtId="166" fontId="22" fillId="0" borderId="0" xfId="0" applyNumberFormat="1" applyFont="1" applyAlignment="1">
      <alignment horizontal="center" vertical="top" shrinkToFit="1"/>
    </xf>
    <xf numFmtId="166" fontId="22" fillId="0" borderId="0" xfId="0" applyNumberFormat="1" applyFont="1" applyAlignment="1">
      <alignment horizontal="right" vertical="top" indent="1" shrinkToFit="1"/>
    </xf>
    <xf numFmtId="166" fontId="21" fillId="0" borderId="0" xfId="0" applyNumberFormat="1" applyFont="1" applyAlignment="1">
      <alignment horizontal="center" vertical="top" shrinkToFit="1"/>
    </xf>
    <xf numFmtId="166" fontId="20" fillId="0" borderId="0" xfId="0" applyNumberFormat="1" applyFont="1" applyAlignment="1">
      <alignment horizontal="center" vertical="top" shrinkToFit="1"/>
    </xf>
    <xf numFmtId="166" fontId="20" fillId="0" borderId="0" xfId="0" applyNumberFormat="1" applyFont="1" applyAlignment="1">
      <alignment horizontal="right" vertical="top" indent="1" shrinkToFit="1"/>
    </xf>
    <xf numFmtId="166" fontId="23" fillId="0" borderId="0" xfId="0" applyNumberFormat="1" applyFont="1" applyAlignment="1">
      <alignment horizontal="center" vertical="top" shrinkToFit="1"/>
    </xf>
    <xf numFmtId="0" fontId="24" fillId="0" borderId="0" xfId="0" applyFont="1" applyAlignment="1">
      <alignment horizontal="right" vertical="top" wrapText="1" indent="1"/>
    </xf>
    <xf numFmtId="164" fontId="28" fillId="0" borderId="0" xfId="0" applyNumberFormat="1" applyFont="1" applyAlignment="1">
      <alignment horizontal="right" vertical="top" indent="1" shrinkToFit="1"/>
    </xf>
    <xf numFmtId="164" fontId="21" fillId="0" borderId="0" xfId="0" applyNumberFormat="1" applyFont="1" applyAlignment="1">
      <alignment horizontal="right" vertical="top" indent="1" shrinkToFit="1"/>
    </xf>
    <xf numFmtId="166" fontId="28" fillId="0" borderId="0" xfId="0" applyNumberFormat="1" applyFont="1" applyAlignment="1">
      <alignment horizontal="center" vertical="top" shrinkToFit="1"/>
    </xf>
    <xf numFmtId="166" fontId="28" fillId="0" borderId="0" xfId="0" applyNumberFormat="1" applyFont="1" applyAlignment="1">
      <alignment horizontal="right" vertical="top" indent="1" shrinkToFit="1"/>
    </xf>
    <xf numFmtId="164" fontId="28" fillId="0" borderId="13" xfId="0" applyNumberFormat="1" applyFont="1" applyBorder="1" applyAlignment="1">
      <alignment horizontal="right" vertical="top" indent="1" shrinkToFit="1"/>
    </xf>
    <xf numFmtId="166" fontId="20" fillId="0" borderId="13" xfId="0" applyNumberFormat="1" applyFont="1" applyBorder="1" applyAlignment="1">
      <alignment horizontal="center" vertical="top" shrinkToFit="1"/>
    </xf>
    <xf numFmtId="166" fontId="20" fillId="0" borderId="13" xfId="0" applyNumberFormat="1" applyFont="1" applyBorder="1" applyAlignment="1">
      <alignment horizontal="right" vertical="top" indent="1" shrinkToFit="1"/>
    </xf>
    <xf numFmtId="166" fontId="21" fillId="0" borderId="13" xfId="0" applyNumberFormat="1" applyFont="1" applyBorder="1" applyAlignment="1">
      <alignment horizontal="center" vertical="top" shrinkToFit="1"/>
    </xf>
    <xf numFmtId="166" fontId="28" fillId="0" borderId="13" xfId="0" applyNumberFormat="1" applyFont="1" applyBorder="1" applyAlignment="1">
      <alignment horizontal="center" vertical="top" shrinkToFit="1"/>
    </xf>
    <xf numFmtId="2" fontId="0" fillId="0" borderId="0" xfId="0" applyNumberFormat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2" borderId="4" xfId="0" applyFont="1" applyFill="1" applyBorder="1"/>
    <xf numFmtId="0" fontId="6" fillId="2" borderId="4" xfId="0" applyFont="1" applyFill="1" applyBorder="1" applyAlignment="1">
      <alignment horizontal="center"/>
    </xf>
    <xf numFmtId="0" fontId="6" fillId="2" borderId="15" xfId="0" applyFont="1" applyFill="1" applyBorder="1"/>
    <xf numFmtId="0" fontId="6" fillId="2" borderId="15" xfId="0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1" fontId="0" fillId="0" borderId="8" xfId="0" applyNumberFormat="1" applyBorder="1"/>
    <xf numFmtId="165" fontId="0" fillId="0" borderId="8" xfId="0" applyNumberFormat="1" applyBorder="1" applyAlignment="1">
      <alignment horizontal="center"/>
    </xf>
    <xf numFmtId="167" fontId="3" fillId="0" borderId="8" xfId="0" applyNumberFormat="1" applyFont="1" applyBorder="1" applyAlignment="1">
      <alignment horizontal="center"/>
    </xf>
    <xf numFmtId="167" fontId="3" fillId="0" borderId="7" xfId="0" applyNumberFormat="1" applyFont="1" applyBorder="1" applyAlignment="1">
      <alignment horizontal="center"/>
    </xf>
    <xf numFmtId="0" fontId="4" fillId="0" borderId="0" xfId="0" applyFont="1"/>
    <xf numFmtId="1" fontId="0" fillId="0" borderId="1" xfId="0" applyNumberFormat="1" applyBorder="1"/>
    <xf numFmtId="0" fontId="3" fillId="0" borderId="6" xfId="0" applyFont="1" applyBorder="1"/>
    <xf numFmtId="164" fontId="0" fillId="0" borderId="8" xfId="0" applyNumberFormat="1" applyBorder="1"/>
    <xf numFmtId="0" fontId="4" fillId="0" borderId="8" xfId="0" applyFont="1" applyBorder="1"/>
    <xf numFmtId="164" fontId="0" fillId="0" borderId="2" xfId="0" applyNumberFormat="1" applyBorder="1"/>
    <xf numFmtId="164" fontId="0" fillId="0" borderId="7" xfId="0" applyNumberFormat="1" applyBorder="1"/>
    <xf numFmtId="0" fontId="0" fillId="0" borderId="7" xfId="0" applyBorder="1"/>
    <xf numFmtId="1" fontId="0" fillId="0" borderId="2" xfId="0" applyNumberFormat="1" applyBorder="1"/>
    <xf numFmtId="1" fontId="0" fillId="0" borderId="7" xfId="0" applyNumberFormat="1" applyBorder="1"/>
    <xf numFmtId="0" fontId="3" fillId="0" borderId="8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1" fillId="0" borderId="8" xfId="0" applyFont="1" applyBorder="1" applyAlignment="1">
      <alignment horizontal="right"/>
    </xf>
    <xf numFmtId="164" fontId="5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8" fontId="3" fillId="0" borderId="8" xfId="0" applyNumberFormat="1" applyFont="1" applyBorder="1"/>
    <xf numFmtId="168" fontId="3" fillId="0" borderId="7" xfId="0" applyNumberFormat="1" applyFont="1" applyBorder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168" fontId="5" fillId="0" borderId="5" xfId="0" applyNumberFormat="1" applyFont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8" fontId="5" fillId="0" borderId="8" xfId="0" applyNumberFormat="1" applyFont="1" applyBorder="1" applyAlignment="1">
      <alignment horizontal="center"/>
    </xf>
    <xf numFmtId="168" fontId="5" fillId="0" borderId="7" xfId="0" applyNumberFormat="1" applyFont="1" applyBorder="1" applyAlignment="1">
      <alignment horizontal="center"/>
    </xf>
    <xf numFmtId="168" fontId="3" fillId="0" borderId="8" xfId="0" applyNumberFormat="1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8" fontId="5" fillId="0" borderId="4" xfId="0" applyNumberFormat="1" applyFont="1" applyBorder="1" applyAlignment="1">
      <alignment horizontal="center"/>
    </xf>
    <xf numFmtId="168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center"/>
    </xf>
  </cellXfs>
  <cellStyles count="3">
    <cellStyle name="Hyperlink 2" xfId="2" xr:uid="{3E346666-9372-4F6C-8E6B-8C0FF4160593}"/>
    <cellStyle name="Normal" xfId="0" builtinId="0"/>
    <cellStyle name="Normal 2" xfId="1" xr:uid="{534836CB-6DB6-4393-B77D-824D36D983E2}"/>
  </cellStyles>
  <dxfs count="48"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/>
        <i val="0"/>
        <color rgb="FF006100"/>
      </font>
      <fill>
        <patternFill>
          <bgColor rgb="FFC6EFCE"/>
        </patternFill>
      </fill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/>
        <i val="0"/>
        <color rgb="FF006100"/>
      </font>
      <fill>
        <patternFill>
          <bgColor rgb="FFC6EFCE"/>
        </patternFill>
      </fill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/>
        <i val="0"/>
        <color rgb="FF006100"/>
      </font>
      <fill>
        <patternFill>
          <bgColor rgb="FFC6EFCE"/>
        </patternFill>
      </fill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 val="0"/>
        <i val="0"/>
        <strike val="0"/>
        <color theme="0" tint="-0.34998626667073579"/>
      </font>
    </dxf>
    <dxf>
      <font>
        <b val="0"/>
        <i val="0"/>
        <strike val="0"/>
        <color auto="1"/>
      </font>
    </dxf>
    <dxf>
      <font>
        <strike val="0"/>
        <color theme="0" tint="-4.9989318521683403E-2"/>
      </font>
    </dxf>
    <dxf>
      <font>
        <b/>
        <i val="0"/>
        <strike val="0"/>
        <color auto="1"/>
      </font>
    </dxf>
    <dxf>
      <font>
        <b/>
        <i val="0"/>
        <color rgb="FF006100"/>
      </font>
      <fill>
        <patternFill>
          <bgColor rgb="FFC6EFCE"/>
        </patternFill>
      </fill>
    </dxf>
    <dxf>
      <font>
        <strike val="0"/>
        <color theme="0" tint="-4.9989318521683403E-2"/>
      </font>
    </dxf>
    <dxf>
      <font>
        <strike val="0"/>
        <color theme="0" tint="-4.9989318521683403E-2"/>
      </font>
    </dxf>
    <dxf>
      <font>
        <strike val="0"/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1791003" cy="3273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6A71E4C-4F2B-4316-AC27-6028AB826880}"/>
                </a:ext>
              </a:extLst>
            </xdr:cNvPr>
            <xdr:cNvSpPr txBox="1"/>
          </xdr:nvSpPr>
          <xdr:spPr>
            <a:xfrm>
              <a:off x="2409825" y="0"/>
              <a:ext cx="1791003" cy="3273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𝑈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US" sz="110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d>
                          <m:d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n-US" sz="11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e>
                        </m:d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6A71E4C-4F2B-4316-AC27-6028AB826880}"/>
                </a:ext>
              </a:extLst>
            </xdr:cNvPr>
            <xdr:cNvSpPr txBox="1"/>
          </xdr:nvSpPr>
          <xdr:spPr>
            <a:xfrm>
              <a:off x="2409825" y="0"/>
              <a:ext cx="1791003" cy="3273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𝑈_1</a:t>
              </a:r>
              <a:r>
                <a:rPr lang="en-US" sz="1100" i="0">
                  <a:latin typeface="Cambria Math" panose="02040503050406030204" pitchFamily="18" charset="0"/>
                </a:rPr>
                <a:t>=</a:t>
              </a:r>
              <a:r>
                <a:rPr lang="en-US" sz="1100" b="0" i="0">
                  <a:latin typeface="Cambria Math" panose="02040503050406030204" pitchFamily="18" charset="0"/>
                </a:rPr>
                <a:t>𝑛_1 𝑛_2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+</a:t>
              </a:r>
              <a:r>
                <a:rPr lang="en-US" sz="110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latin typeface="Cambria Math" panose="02040503050406030204" pitchFamily="18" charset="0"/>
                </a:rPr>
                <a:t>𝑛_1 (𝑛_1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+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1))/</a:t>
              </a:r>
              <a:r>
                <a:rPr lang="en-US" sz="1100" b="0" i="0">
                  <a:latin typeface="Cambria Math" panose="02040503050406030204" pitchFamily="18" charset="0"/>
                </a:rPr>
                <a:t>2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−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𝑅_1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0</xdr:colOff>
      <xdr:row>0</xdr:row>
      <xdr:rowOff>0</xdr:rowOff>
    </xdr:from>
    <xdr:ext cx="1804084" cy="3273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4E4094D-B661-4D2E-848D-FACC9DE90BE3}"/>
                </a:ext>
              </a:extLst>
            </xdr:cNvPr>
            <xdr:cNvSpPr txBox="1"/>
          </xdr:nvSpPr>
          <xdr:spPr>
            <a:xfrm>
              <a:off x="4362450" y="0"/>
              <a:ext cx="1804084" cy="3273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𝑈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n-US" sz="110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e>
                      <m:sub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e>
                      <m:sub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d>
                          <m:d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en-US" sz="11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e>
                        </m:d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>
                      <m:sSubPr>
                        <m:ctrlP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4E4094D-B661-4D2E-848D-FACC9DE90BE3}"/>
                </a:ext>
              </a:extLst>
            </xdr:cNvPr>
            <xdr:cNvSpPr txBox="1"/>
          </xdr:nvSpPr>
          <xdr:spPr>
            <a:xfrm>
              <a:off x="4362450" y="0"/>
              <a:ext cx="1804084" cy="3273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𝑈_2</a:t>
              </a:r>
              <a:r>
                <a:rPr lang="en-US" sz="1100" i="0">
                  <a:latin typeface="Cambria Math" panose="02040503050406030204" pitchFamily="18" charset="0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𝑛_1 𝑛_2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n-US" sz="110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latin typeface="Cambria Math" panose="02040503050406030204" pitchFamily="18" charset="0"/>
                </a:rPr>
                <a:t>𝑛_2 (𝑛_2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+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1))/</a:t>
              </a:r>
              <a:r>
                <a:rPr lang="en-US" sz="1100" b="0" i="0">
                  <a:latin typeface="Cambria Math" panose="02040503050406030204" pitchFamily="18" charset="0"/>
                </a:rPr>
                <a:t>2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𝑅_2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6</xdr:col>
      <xdr:colOff>0</xdr:colOff>
      <xdr:row>3</xdr:row>
      <xdr:rowOff>0</xdr:rowOff>
    </xdr:from>
    <xdr:ext cx="103618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47BF781C-1B08-42F1-AE4C-068327485429}"/>
                </a:ext>
              </a:extLst>
            </xdr:cNvPr>
            <xdr:cNvSpPr txBox="1"/>
          </xdr:nvSpPr>
          <xdr:spPr>
            <a:xfrm>
              <a:off x="2409825" y="571500"/>
              <a:ext cx="103618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𝑈</m:t>
                    </m:r>
                    <m:r>
                      <a:rPr lang="en-US" sz="11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𝑚𝑖𝑛</m:t>
                    </m:r>
                    <m:d>
                      <m:d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𝑈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,</m:t>
                        </m:r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𝑈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47BF781C-1B08-42F1-AE4C-068327485429}"/>
                </a:ext>
              </a:extLst>
            </xdr:cNvPr>
            <xdr:cNvSpPr txBox="1"/>
          </xdr:nvSpPr>
          <xdr:spPr>
            <a:xfrm>
              <a:off x="2409825" y="571500"/>
              <a:ext cx="103618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𝑈</a:t>
              </a:r>
              <a:r>
                <a:rPr lang="en-US" sz="1100" i="0">
                  <a:latin typeface="Cambria Math" panose="02040503050406030204" pitchFamily="18" charset="0"/>
                </a:rPr>
                <a:t>=</a:t>
              </a:r>
              <a:r>
                <a:rPr lang="en-US" sz="1100" b="0" i="0">
                  <a:latin typeface="Cambria Math" panose="02040503050406030204" pitchFamily="18" charset="0"/>
                </a:rPr>
                <a:t>𝑚𝑖𝑛(𝑈_1,𝑈_2 )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2</xdr:row>
      <xdr:rowOff>0</xdr:rowOff>
    </xdr:from>
    <xdr:ext cx="745268" cy="2998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91604C6E-CB2E-4AF4-8679-0A4719020CC1}"/>
                </a:ext>
              </a:extLst>
            </xdr:cNvPr>
            <xdr:cNvSpPr txBox="1"/>
          </xdr:nvSpPr>
          <xdr:spPr>
            <a:xfrm>
              <a:off x="6400800" y="342900"/>
              <a:ext cx="745268" cy="2998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µ=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sSub>
                          <m:sSubPr>
                            <m:ctrlPr>
                              <a:rPr lang="en-US" sz="11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91604C6E-CB2E-4AF4-8679-0A4719020CC1}"/>
                </a:ext>
              </a:extLst>
            </xdr:cNvPr>
            <xdr:cNvSpPr txBox="1"/>
          </xdr:nvSpPr>
          <xdr:spPr>
            <a:xfrm>
              <a:off x="6400800" y="342900"/>
              <a:ext cx="745268" cy="2998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µ=</a:t>
              </a:r>
              <a:r>
                <a:rPr lang="en-US" sz="110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latin typeface="Cambria Math" panose="02040503050406030204" pitchFamily="18" charset="0"/>
                </a:rPr>
                <a:t>𝑛_1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𝑛_2)/</a:t>
              </a:r>
              <a:r>
                <a:rPr lang="en-US" sz="1100" b="0" i="0">
                  <a:latin typeface="Cambria Math" panose="02040503050406030204" pitchFamily="18" charset="0"/>
                </a:rPr>
                <a:t>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0</xdr:colOff>
      <xdr:row>5</xdr:row>
      <xdr:rowOff>0</xdr:rowOff>
    </xdr:from>
    <xdr:ext cx="1881925" cy="3661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4BB33AF-F450-40CA-A374-3E4069101095}"/>
                </a:ext>
              </a:extLst>
            </xdr:cNvPr>
            <xdr:cNvSpPr txBox="1"/>
          </xdr:nvSpPr>
          <xdr:spPr>
            <a:xfrm>
              <a:off x="6400800" y="828675"/>
              <a:ext cx="1881925" cy="366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l-GR" sz="1100" i="1">
                        <a:latin typeface="Cambria Math" panose="02040503050406030204" pitchFamily="18" charset="0"/>
                      </a:rPr>
                      <m:t>𝜎</m:t>
                    </m:r>
                    <m:r>
                      <a:rPr lang="en-US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ad>
                          <m:radPr>
                            <m:degHide m:val="on"/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sSub>
                              <m:sSub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n-US" sz="11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×</m:t>
                            </m:r>
                            <m:sSub>
                              <m:sSub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en-US" sz="11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US" sz="110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𝑛</m:t>
                                    </m:r>
                                  </m:e>
                                  <m:sub>
                                    <m: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en-US" sz="11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+</m:t>
                                </m:r>
                                <m:sSub>
                                  <m:sSubPr>
                                    <m:ctrlPr>
                                      <a:rPr lang="en-US" sz="110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𝑛</m:t>
                                    </m:r>
                                  </m:e>
                                  <m:sub>
                                    <m: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  <m:r>
                                  <a:rPr lang="en-US" sz="11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+</m:t>
                                </m:r>
                                <m:r>
                                  <a:rPr lang="en-US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e>
                            </m:d>
                          </m:e>
                        </m:rad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12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4BB33AF-F450-40CA-A374-3E4069101095}"/>
                </a:ext>
              </a:extLst>
            </xdr:cNvPr>
            <xdr:cNvSpPr txBox="1"/>
          </xdr:nvSpPr>
          <xdr:spPr>
            <a:xfrm>
              <a:off x="6400800" y="828675"/>
              <a:ext cx="1881925" cy="366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l-GR" sz="1100" i="0">
                  <a:latin typeface="Cambria Math" panose="02040503050406030204" pitchFamily="18" charset="0"/>
                </a:rPr>
                <a:t>𝜎</a:t>
              </a:r>
              <a:r>
                <a:rPr lang="en-US" sz="1100" i="0">
                  <a:latin typeface="Cambria Math" panose="02040503050406030204" pitchFamily="18" charset="0"/>
                </a:rPr>
                <a:t>=√(</a:t>
              </a:r>
              <a:r>
                <a:rPr lang="en-US" sz="1100" b="0" i="0">
                  <a:latin typeface="Cambria Math" panose="02040503050406030204" pitchFamily="18" charset="0"/>
                </a:rPr>
                <a:t>𝑛_1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𝑛_2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×(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𝑛_1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+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𝑛_2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+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1) )/</a:t>
              </a:r>
              <a:r>
                <a:rPr lang="en-US" sz="1100" b="0" i="0">
                  <a:latin typeface="Cambria Math" panose="02040503050406030204" pitchFamily="18" charset="0"/>
                </a:rPr>
                <a:t>12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0</xdr:colOff>
      <xdr:row>8</xdr:row>
      <xdr:rowOff>0</xdr:rowOff>
    </xdr:from>
    <xdr:ext cx="906017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923EC38-3A0E-421A-9FA2-28D4CBDC4ECA}"/>
                </a:ext>
              </a:extLst>
            </xdr:cNvPr>
            <xdr:cNvSpPr txBox="1"/>
          </xdr:nvSpPr>
          <xdr:spPr>
            <a:xfrm>
              <a:off x="6400800" y="1314450"/>
              <a:ext cx="906017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𝑍</m:t>
                    </m:r>
                    <m:r>
                      <a:rPr lang="en-US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𝑈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−µ+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σ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923EC38-3A0E-421A-9FA2-28D4CBDC4ECA}"/>
                </a:ext>
              </a:extLst>
            </xdr:cNvPr>
            <xdr:cNvSpPr txBox="1"/>
          </xdr:nvSpPr>
          <xdr:spPr>
            <a:xfrm>
              <a:off x="6400800" y="1314450"/>
              <a:ext cx="906017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𝑍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en-US" sz="110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latin typeface="Cambria Math" panose="02040503050406030204" pitchFamily="18" charset="0"/>
                </a:rPr>
                <a:t>𝑈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−µ+𝐶)/</a:t>
              </a:r>
              <a:r>
                <a:rPr lang="el-GR" sz="1100" i="0">
                  <a:latin typeface="Cambria Math" panose="02040503050406030204" pitchFamily="18" charset="0"/>
                </a:rPr>
                <a:t>σ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B4BE-5328-4FA2-A3CC-4ACCE406281C}">
  <dimension ref="A1:V134"/>
  <sheetViews>
    <sheetView tabSelected="1" topLeftCell="A94" workbookViewId="0">
      <selection activeCell="I134" sqref="I134"/>
    </sheetView>
    <sheetView workbookViewId="1"/>
  </sheetViews>
  <sheetFormatPr defaultRowHeight="11.25" x14ac:dyDescent="0.2"/>
  <cols>
    <col min="1" max="1" width="20.5" bestFit="1" customWidth="1"/>
    <col min="2" max="4" width="20.83203125" customWidth="1"/>
    <col min="5" max="6" width="2.83203125" customWidth="1"/>
    <col min="7" max="7" width="20.5" bestFit="1" customWidth="1"/>
    <col min="8" max="10" width="20.83203125" customWidth="1"/>
    <col min="11" max="12" width="2.83203125" customWidth="1"/>
    <col min="13" max="13" width="20.5" bestFit="1" customWidth="1"/>
    <col min="14" max="16" width="20.83203125" customWidth="1"/>
    <col min="17" max="18" width="2.83203125" customWidth="1"/>
    <col min="19" max="19" width="20.5" bestFit="1" customWidth="1"/>
    <col min="20" max="22" width="20.83203125" customWidth="1"/>
  </cols>
  <sheetData>
    <row r="1" spans="1:22" ht="12" x14ac:dyDescent="0.2">
      <c r="A1" s="13" t="str">
        <f>LEFT(Peppermint!$A$3,4)</f>
        <v>BMPM</v>
      </c>
      <c r="B1" s="13" t="s">
        <v>115</v>
      </c>
      <c r="C1" s="16"/>
      <c r="D1" s="16"/>
      <c r="G1" s="13" t="str">
        <f>LEFT(Spearmint!$A$3,3)</f>
        <v>NSM</v>
      </c>
      <c r="H1" s="13" t="s">
        <v>115</v>
      </c>
      <c r="I1" s="16"/>
      <c r="J1" s="16"/>
      <c r="M1" s="13" t="str">
        <f>LEFT(M.longifoliaCMEN585!$A$3,6)</f>
        <v>CM-585</v>
      </c>
      <c r="N1" s="13" t="s">
        <v>115</v>
      </c>
      <c r="O1" s="16"/>
      <c r="P1" s="16"/>
      <c r="S1" s="13" t="str">
        <f>LEFT(M.longifoliaCMEN584!$A$3,6)</f>
        <v>CM-584</v>
      </c>
      <c r="T1" s="13" t="s">
        <v>115</v>
      </c>
      <c r="U1" s="16"/>
      <c r="V1" s="16"/>
    </row>
    <row r="2" spans="1:22" ht="12.75" thickBot="1" x14ac:dyDescent="0.25">
      <c r="A2" s="14" t="str">
        <f>RIGHT(Peppermint!$A$3,7)</f>
        <v>Control</v>
      </c>
      <c r="B2" s="15" t="str">
        <f>Peppermint!$A$2</f>
        <v>Root</v>
      </c>
      <c r="C2" s="15" t="str">
        <f>Peppermint!$A$68</f>
        <v>Rhizome</v>
      </c>
      <c r="D2" s="15" t="str">
        <f>Peppermint!$A$135</f>
        <v>Stem</v>
      </c>
      <c r="G2" s="14" t="str">
        <f>RIGHT(Spearmint!$A$3,7)</f>
        <v>Control</v>
      </c>
      <c r="H2" s="15" t="str">
        <f>Spearmint!$A$2</f>
        <v>Root</v>
      </c>
      <c r="I2" s="15" t="str">
        <f>Spearmint!$A$68</f>
        <v>Rhizome</v>
      </c>
      <c r="J2" s="15" t="str">
        <f>Spearmint!$A$135</f>
        <v>Stem</v>
      </c>
      <c r="M2" s="14" t="str">
        <f>RIGHT(M.longifoliaCMEN585!$A$3,7)</f>
        <v>Control</v>
      </c>
      <c r="N2" s="15" t="str">
        <f>M.longifoliaCMEN585!$A$2</f>
        <v>Root</v>
      </c>
      <c r="O2" s="15" t="str">
        <f>M.longifoliaCMEN585!$A$68</f>
        <v>Rhizome</v>
      </c>
      <c r="P2" s="15" t="str">
        <f>M.longifoliaCMEN585!$A$135</f>
        <v>Stem</v>
      </c>
      <c r="S2" s="14" t="str">
        <f>RIGHT(M.longifoliaCMEN584!$A$3,7)</f>
        <v>Control</v>
      </c>
      <c r="T2" s="15" t="str">
        <f>M.longifoliaCMEN584!$A$2</f>
        <v>Root</v>
      </c>
      <c r="U2" s="15" t="str">
        <f>M.longifoliaCMEN584!$A$68</f>
        <v>Rhizome</v>
      </c>
      <c r="V2" s="15" t="str">
        <f>M.longifoliaCMEN584!$A$135</f>
        <v>Stem</v>
      </c>
    </row>
    <row r="3" spans="1:22" x14ac:dyDescent="0.2">
      <c r="A3" s="77" t="str">
        <f>Peppermint!$A$4</f>
        <v>a-thujene</v>
      </c>
      <c r="B3" s="78" t="str" cm="1">
        <f t="array" ref="B3">_xlfn.IFS(Peppermint!$E$4=0,"",Peppermint!$E$4&lt;0.05,"tr",Peppermint!$E$4&lt;0.05,"tr",Peppermint!$E$4&gt;=0.05,_xlfn.CONCAT(LEFT(TEXT(Peppermint!$D$4,"0.0E+0"),3)&amp;" x 10^"&amp;RIGHT(TEXT(Peppermint!$D$4,"0.0E+0"),1)," ± ",LEFT(TEXT(Peppermint!$E$4,"0.0E+0"),3)&amp;" x 10^"&amp;RIGHT(TEXT(Peppermint!$E$4,"0.0E+0"),1)))</f>
        <v>9.9 x 10^2 ± 4.4 x 10^2</v>
      </c>
      <c r="C3" s="78" t="str" cm="1">
        <f t="array" ref="C3">_xlfn.IFS(Peppermint!$E$70=0,"",Peppermint!$E$70&lt;0.05,"tr",Peppermint!$E$70&lt;0.05,"tr",Peppermint!$E$70&gt;=0.05,_xlfn.CONCAT(LEFT(TEXT(Peppermint!$D$70,"0.0E+0"),3)&amp;" x 10^"&amp;RIGHT(TEXT(Peppermint!$D$70,"0.0E+0"),1)," ± ",LEFT(TEXT(Peppermint!$E$70,"0.0E+0"),3)&amp;" x 10^"&amp;RIGHT(TEXT(Peppermint!$E$70,"0.0E+0"),1)))</f>
        <v>5.0 x 10^4 ± 2.3 x 10^4</v>
      </c>
      <c r="D3" s="78" t="str" cm="1">
        <f t="array" ref="D3">_xlfn.IFS(Peppermint!$E$137=0,"",Peppermint!$E$137&lt;0.05,"tr",Peppermint!$E$137&lt;0.05,"tr",Peppermint!$E$137&gt;=0.05,_xlfn.CONCAT(LEFT(TEXT(Peppermint!$D$137,"0.0E+0"),3)&amp;" x 10^"&amp;RIGHT(TEXT(Peppermint!$D$137,"0.0E+0"),1)," ± ",LEFT(TEXT(Peppermint!$E$137,"0.0E+0"),3)&amp;" x 10^"&amp;RIGHT(TEXT(Peppermint!$E$137,"0.0E+0"),1)))</f>
        <v>8.8 x 10^4 ± 2.8 x 10^4</v>
      </c>
      <c r="G3" s="77" t="str">
        <f>Spearmint!$A$4</f>
        <v>a-thujene</v>
      </c>
      <c r="H3" s="78" t="str" cm="1">
        <f t="array" ref="H3">_xlfn.IFS(Spearmint!$E$4=0,"",Spearmint!$E$4&lt;0.05,"tr",Spearmint!$E$4&lt;0.05,"tr",Spearmint!$E$4&gt;=0.05,_xlfn.CONCAT(LEFT(TEXT(Spearmint!$D$4,"0.0E+0"),3)&amp;" x 10^"&amp;RIGHT(TEXT(Spearmint!$D$4,"0.0E+0"),1)," ± ",LEFT(TEXT(Spearmint!$E$4,"0.0E+0"),3)&amp;" x 10^"&amp;RIGHT(TEXT(Spearmint!$E$4,"0.0E+0"),1)))</f>
        <v/>
      </c>
      <c r="I3" s="78" t="str" cm="1">
        <f t="array" ref="I3">_xlfn.IFS(Spearmint!$E$70=0,"",Spearmint!$E$70&lt;0.05,"tr",Spearmint!$E$70&lt;0.05,"tr",Spearmint!$E$70&gt;=0.05,_xlfn.CONCAT(LEFT(TEXT(Spearmint!$D$70,"0.0E+0"),3)&amp;" x 10^"&amp;RIGHT(TEXT(Spearmint!$D$70,"0.0E+0"),1)," ± ",LEFT(TEXT(Spearmint!$E$70,"0.0E+0"),3)&amp;" x 10^"&amp;RIGHT(TEXT(Spearmint!$E$70,"0.0E+0"),1)))</f>
        <v>3.3 x 10^4 ± 6.2 x 10^3</v>
      </c>
      <c r="J3" s="78" t="str" cm="1">
        <f t="array" ref="J3">_xlfn.IFS(Spearmint!$E$137=0,"",Spearmint!$E$137&lt;0.05,"tr",Spearmint!$E$137&lt;0.05,"tr",Spearmint!$E$137&gt;=0.05,_xlfn.CONCAT(LEFT(TEXT(Spearmint!$D$137,"0.0E+0"),3)&amp;" x 10^"&amp;RIGHT(TEXT(Spearmint!$D$137,"0.0E+0"),1)," ± ",LEFT(TEXT(Spearmint!$E$137,"0.0E+0"),3)&amp;" x 10^"&amp;RIGHT(TEXT(Spearmint!$E$137,"0.0E+0"),1)))</f>
        <v>6.7 x 10^4 ± 2.9 x 10^4</v>
      </c>
      <c r="M3" s="77" t="str">
        <f>M.longifoliaCMEN585!$A$4</f>
        <v>a-thujene</v>
      </c>
      <c r="N3" s="78" t="str" cm="1">
        <f t="array" ref="N3">_xlfn.IFS(M.longifoliaCMEN585!$E$4=0,"",M.longifoliaCMEN585!$E$4&lt;0.05,"tr",M.longifoliaCMEN585!$E$4&lt;0.05,"tr",M.longifoliaCMEN585!$E$4&gt;=0.05,_xlfn.CONCAT(LEFT(TEXT(M.longifoliaCMEN585!$D$4,"0.0E+0"),3)&amp;" x 10^"&amp;RIGHT(TEXT(M.longifoliaCMEN585!$D$4,"0.0E+0"),1)," ± ",LEFT(TEXT(M.longifoliaCMEN585!$E$4,"0.0E+0"),3)&amp;" x 10^"&amp;RIGHT(TEXT(M.longifoliaCMEN585!$E$4,"0.0E+0"),1)))</f>
        <v/>
      </c>
      <c r="O3" s="78" t="str" cm="1">
        <f t="array" ref="O3">_xlfn.IFS(M.longifoliaCMEN585!$E$70=0,"",M.longifoliaCMEN585!$E$70&lt;0.05,"tr",M.longifoliaCMEN585!$E$70&lt;0.05,"tr",M.longifoliaCMEN585!$E$70&gt;=0.05,_xlfn.CONCAT(LEFT(TEXT(M.longifoliaCMEN585!$D$70,"0.0E+0"),3)&amp;" x 10^"&amp;RIGHT(TEXT(M.longifoliaCMEN585!$D$70,"0.0E+0"),1)," ± ",LEFT(TEXT(M.longifoliaCMEN585!$E$70,"0.0E+0"),3)&amp;" x 10^"&amp;RIGHT(TEXT(M.longifoliaCMEN585!$E$70,"0.0E+0"),1)))</f>
        <v>6.2 x 10^4 ± 1.0 x 10^4</v>
      </c>
      <c r="P3" s="78" t="str" cm="1">
        <f t="array" ref="P3">_xlfn.IFS(M.longifoliaCMEN585!$E$137=0,"",M.longifoliaCMEN585!$E$137&lt;0.05,"tr",M.longifoliaCMEN585!$E$137&lt;0.05,"tr",M.longifoliaCMEN585!$E$137&gt;=0.05,_xlfn.CONCAT(LEFT(TEXT(M.longifoliaCMEN585!$D$137,"0.0E+0"),3)&amp;" x 10^"&amp;RIGHT(TEXT(M.longifoliaCMEN585!$D$137,"0.0E+0"),1)," ± ",LEFT(TEXT(M.longifoliaCMEN585!$E$137,"0.0E+0"),3)&amp;" x 10^"&amp;RIGHT(TEXT(M.longifoliaCMEN585!$E$137,"0.0E+0"),1)))</f>
        <v>6.7 x 10^4 ± 1.3 x 10^4</v>
      </c>
      <c r="S3" s="77" t="str">
        <f>M.longifoliaCMEN584!$A$4</f>
        <v>a-thujene</v>
      </c>
      <c r="T3" s="78" t="str" cm="1">
        <f t="array" ref="T3">_xlfn.IFS(M.longifoliaCMEN584!$E$4=0,"",M.longifoliaCMEN584!$E$4&lt;0.05,"tr",M.longifoliaCMEN584!$E$4&lt;0.05,"tr",M.longifoliaCMEN584!$E$4&gt;=0.05,_xlfn.CONCAT(LEFT(TEXT(M.longifoliaCMEN584!$D$4,"0.0E+0"),3)&amp;" x 10^"&amp;RIGHT(TEXT(M.longifoliaCMEN584!$D$4,"0.0E+0"),1)," ± ",LEFT(TEXT(M.longifoliaCMEN584!$E$4,"0.0E+0"),3)&amp;" x 10^"&amp;RIGHT(TEXT(M.longifoliaCMEN584!$E$4,"0.0E+0"),1)))</f>
        <v/>
      </c>
      <c r="U3" s="78" t="str" cm="1">
        <f t="array" ref="U3">_xlfn.IFS(M.longifoliaCMEN584!$E$70=0,"",M.longifoliaCMEN584!$E$70&lt;0.05,"tr",M.longifoliaCMEN584!$E$70&lt;0.05,"tr",M.longifoliaCMEN584!$E$70&gt;=0.05,_xlfn.CONCAT(LEFT(TEXT(M.longifoliaCMEN584!$D$70,"0.0E+0"),3)&amp;" x 10^"&amp;RIGHT(TEXT(M.longifoliaCMEN584!$D$70,"0.0E+0"),1)," ± ",LEFT(TEXT(M.longifoliaCMEN584!$E$70,"0.0E+0"),3)&amp;" x 10^"&amp;RIGHT(TEXT(M.longifoliaCMEN584!$E$70,"0.0E+0"),1)))</f>
        <v>1.0 x 10^5 ± 2.3 x 10^4</v>
      </c>
      <c r="V3" s="78" t="str" cm="1">
        <f t="array" ref="V3">_xlfn.IFS(M.longifoliaCMEN584!$E$137=0,"",M.longifoliaCMEN584!$E$137&lt;0.05,"tr",M.longifoliaCMEN584!$E$137&lt;0.05,"tr",M.longifoliaCMEN584!$E$137&gt;=0.05,_xlfn.CONCAT(LEFT(TEXT(M.longifoliaCMEN584!$D$137,"0.0E+0"),3)&amp;" x 10^"&amp;RIGHT(TEXT(M.longifoliaCMEN584!$D$137,"0.0E+0"),1)," ± ",LEFT(TEXT(M.longifoliaCMEN584!$E$137,"0.0E+0"),3)&amp;" x 10^"&amp;RIGHT(TEXT(M.longifoliaCMEN584!$E$137,"0.0E+0"),1)))</f>
        <v>1.7 x 10^5 ± 5.5 x 10^4</v>
      </c>
    </row>
    <row r="4" spans="1:22" x14ac:dyDescent="0.2">
      <c r="A4" s="77" t="str">
        <f>Peppermint!$A$5</f>
        <v>a-pinene</v>
      </c>
      <c r="B4" s="78" t="str" cm="1">
        <f t="array" ref="B4">_xlfn.IFS(Peppermint!$E$5=0,"",Peppermint!$E$5&lt;0.05,"tr",Peppermint!$E$5&lt;0.05,"tr",Peppermint!$E$5&gt;=0.05,_xlfn.CONCAT(LEFT(TEXT(Peppermint!$D$5,"0.0E+0"),3)&amp;" x 10^"&amp;RIGHT(TEXT(Peppermint!$D$5,"0.0E+0"),1)," ± ",LEFT(TEXT(Peppermint!$E$5,"0.0E+0"),3)&amp;" x 10^"&amp;RIGHT(TEXT(Peppermint!$E$5,"0.0E+0"),1)))</f>
        <v>3.3 x 10^3 ± 1.6 x 10^3</v>
      </c>
      <c r="C4" s="78" t="str" cm="1">
        <f t="array" ref="C4">_xlfn.IFS(Peppermint!$E$71=0,"",Peppermint!$E$71&lt;0.05,"tr",Peppermint!$E$71&lt;0.05,"tr",Peppermint!$E$71&gt;=0.05,_xlfn.CONCAT(LEFT(TEXT(Peppermint!$D$71,"0.0E+0"),3)&amp;" x 10^"&amp;RIGHT(TEXT(Peppermint!$D$71,"0.0E+0"),1)," ± ",LEFT(TEXT(Peppermint!$E$71,"0.0E+0"),3)&amp;" x 10^"&amp;RIGHT(TEXT(Peppermint!$E$71,"0.0E+0"),1)))</f>
        <v>1.1 x 10^5 ± 4.4 x 10^4</v>
      </c>
      <c r="D4" s="78" t="str" cm="1">
        <f t="array" ref="D4">_xlfn.IFS(Peppermint!$E$138=0,"",Peppermint!$E$138&lt;0.05,"tr",Peppermint!$E$138&lt;0.05,"tr",Peppermint!$E$138&gt;=0.05,_xlfn.CONCAT(LEFT(TEXT(Peppermint!$D$138,"0.0E+0"),3)&amp;" x 10^"&amp;RIGHT(TEXT(Peppermint!$D$138,"0.0E+0"),1)," ± ",LEFT(TEXT(Peppermint!$E$138,"0.0E+0"),3)&amp;" x 10^"&amp;RIGHT(TEXT(Peppermint!$E$138,"0.0E+0"),1)))</f>
        <v>2.0 x 10^5 ± 3.6 x 10^4</v>
      </c>
      <c r="G4" s="77" t="str">
        <f>Spearmint!$A$5</f>
        <v>a-pinene</v>
      </c>
      <c r="H4" s="78" t="str" cm="1">
        <f t="array" ref="H4">_xlfn.IFS(Spearmint!$E$5=0,"",Spearmint!$E$5&lt;0.05,"tr",Spearmint!$E$5&lt;0.05,"tr",Spearmint!$E$5&gt;=0.05,_xlfn.CONCAT(LEFT(TEXT(Spearmint!$D$5,"0.0E+0"),3)&amp;" x 10^"&amp;RIGHT(TEXT(Spearmint!$D$5,"0.0E+0"),1)," ± ",LEFT(TEXT(Spearmint!$E$5,"0.0E+0"),3)&amp;" x 10^"&amp;RIGHT(TEXT(Spearmint!$E$5,"0.0E+0"),1)))</f>
        <v/>
      </c>
      <c r="I4" s="78" t="str" cm="1">
        <f t="array" ref="I4">_xlfn.IFS(Spearmint!$E$71=0,"",Spearmint!$E$71&lt;0.05,"tr",Spearmint!$E$71&lt;0.05,"tr",Spearmint!$E$71&gt;=0.05,_xlfn.CONCAT(LEFT(TEXT(Spearmint!$D$71,"0.0E+0"),3)&amp;" x 10^"&amp;RIGHT(TEXT(Spearmint!$D$71,"0.0E+0"),1)," ± ",LEFT(TEXT(Spearmint!$E$71,"0.0E+0"),3)&amp;" x 10^"&amp;RIGHT(TEXT(Spearmint!$E$71,"0.0E+0"),1)))</f>
        <v>9.6 x 10^4 ± 2.5 x 10^4</v>
      </c>
      <c r="J4" s="78" t="str" cm="1">
        <f t="array" ref="J4">_xlfn.IFS(Spearmint!$E$138=0,"",Spearmint!$E$138&lt;0.05,"tr",Spearmint!$E$138&lt;0.05,"tr",Spearmint!$E$138&gt;=0.05,_xlfn.CONCAT(LEFT(TEXT(Spearmint!$D$138,"0.0E+0"),3)&amp;" x 10^"&amp;RIGHT(TEXT(Spearmint!$D$138,"0.0E+0"),1)," ± ",LEFT(TEXT(Spearmint!$E$138,"0.0E+0"),3)&amp;" x 10^"&amp;RIGHT(TEXT(Spearmint!$E$138,"0.0E+0"),1)))</f>
        <v>1.6 x 10^5 ± 4.8 x 10^4</v>
      </c>
      <c r="M4" s="77" t="str">
        <f>M.longifoliaCMEN585!$A$5</f>
        <v>a-pinene</v>
      </c>
      <c r="N4" s="78" t="str" cm="1">
        <f t="array" ref="N4">_xlfn.IFS(M.longifoliaCMEN585!$E$5=0,"",M.longifoliaCMEN585!$E$5&lt;0.05,"tr",M.longifoliaCMEN585!$E$5&lt;0.05,"tr",M.longifoliaCMEN585!$E$5&gt;=0.05,_xlfn.CONCAT(LEFT(TEXT(M.longifoliaCMEN585!$D$5,"0.0E+0"),3)&amp;" x 10^"&amp;RIGHT(TEXT(M.longifoliaCMEN585!$D$5,"0.0E+0"),1)," ± ",LEFT(TEXT(M.longifoliaCMEN585!$E$5,"0.0E+0"),3)&amp;" x 10^"&amp;RIGHT(TEXT(M.longifoliaCMEN585!$E$5,"0.0E+0"),1)))</f>
        <v/>
      </c>
      <c r="O4" s="78" t="str" cm="1">
        <f t="array" ref="O4">_xlfn.IFS(M.longifoliaCMEN585!$E$71=0,"",M.longifoliaCMEN585!$E$71&lt;0.05,"tr",M.longifoliaCMEN585!$E$71&lt;0.05,"tr",M.longifoliaCMEN585!$E$71&gt;=0.05,_xlfn.CONCAT(LEFT(TEXT(M.longifoliaCMEN585!$D$71,"0.0E+0"),3)&amp;" x 10^"&amp;RIGHT(TEXT(M.longifoliaCMEN585!$D$71,"0.0E+0"),1)," ± ",LEFT(TEXT(M.longifoliaCMEN585!$E$71,"0.0E+0"),3)&amp;" x 10^"&amp;RIGHT(TEXT(M.longifoliaCMEN585!$E$71,"0.0E+0"),1)))</f>
        <v>2.6 x 10^5 ± 3.9 x 10^4</v>
      </c>
      <c r="P4" s="78" t="str" cm="1">
        <f t="array" ref="P4">_xlfn.IFS(M.longifoliaCMEN585!$E$138=0,"",M.longifoliaCMEN585!$E$138&lt;0.05,"tr",M.longifoliaCMEN585!$E$138&lt;0.05,"tr",M.longifoliaCMEN585!$E$138&gt;=0.05,_xlfn.CONCAT(LEFT(TEXT(M.longifoliaCMEN585!$D$138,"0.0E+0"),3)&amp;" x 10^"&amp;RIGHT(TEXT(M.longifoliaCMEN585!$D$138,"0.0E+0"),1)," ± ",LEFT(TEXT(M.longifoliaCMEN585!$E$138,"0.0E+0"),3)&amp;" x 10^"&amp;RIGHT(TEXT(M.longifoliaCMEN585!$E$138,"0.0E+0"),1)))</f>
        <v>2.8 x 10^5 ± 5.4 x 10^4</v>
      </c>
      <c r="S4" s="77" t="str">
        <f>M.longifoliaCMEN584!$A$5</f>
        <v>a-pinene</v>
      </c>
      <c r="T4" s="78" t="str" cm="1">
        <f t="array" ref="T4">_xlfn.IFS(M.longifoliaCMEN584!$E$5=0,"",M.longifoliaCMEN584!$E$5&lt;0.05,"tr",M.longifoliaCMEN584!$E$5&lt;0.05,"tr",M.longifoliaCMEN584!$E$5&gt;=0.05,_xlfn.CONCAT(LEFT(TEXT(M.longifoliaCMEN584!$D$5,"0.0E+0"),3)&amp;" x 10^"&amp;RIGHT(TEXT(M.longifoliaCMEN584!$D$5,"0.0E+0"),1)," ± ",LEFT(TEXT(M.longifoliaCMEN584!$E$5,"0.0E+0"),3)&amp;" x 10^"&amp;RIGHT(TEXT(M.longifoliaCMEN584!$E$5,"0.0E+0"),1)))</f>
        <v/>
      </c>
      <c r="U4" s="78" t="str" cm="1">
        <f t="array" ref="U4">_xlfn.IFS(M.longifoliaCMEN584!$E$71=0,"",M.longifoliaCMEN584!$E$71&lt;0.05,"tr",M.longifoliaCMEN584!$E$71&lt;0.05,"tr",M.longifoliaCMEN584!$E$71&gt;=0.05,_xlfn.CONCAT(LEFT(TEXT(M.longifoliaCMEN584!$D$71,"0.0E+0"),3)&amp;" x 10^"&amp;RIGHT(TEXT(M.longifoliaCMEN584!$D$71,"0.0E+0"),1)," ± ",LEFT(TEXT(M.longifoliaCMEN584!$E$71,"0.0E+0"),3)&amp;" x 10^"&amp;RIGHT(TEXT(M.longifoliaCMEN584!$E$71,"0.0E+0"),1)))</f>
        <v>2.9 x 10^5 ± 6.8 x 10^4</v>
      </c>
      <c r="V4" s="78" t="str" cm="1">
        <f t="array" ref="V4">_xlfn.IFS(M.longifoliaCMEN584!$E$138=0,"",M.longifoliaCMEN584!$E$138&lt;0.05,"tr",M.longifoliaCMEN584!$E$138&lt;0.05,"tr",M.longifoliaCMEN584!$E$138&gt;=0.05,_xlfn.CONCAT(LEFT(TEXT(M.longifoliaCMEN584!$D$138,"0.0E+0"),3)&amp;" x 10^"&amp;RIGHT(TEXT(M.longifoliaCMEN584!$D$138,"0.0E+0"),1)," ± ",LEFT(TEXT(M.longifoliaCMEN584!$E$138,"0.0E+0"),3)&amp;" x 10^"&amp;RIGHT(TEXT(M.longifoliaCMEN584!$E$138,"0.0E+0"),1)))</f>
        <v>4.6 x 10^5 ± 1.8 x 10^5</v>
      </c>
    </row>
    <row r="5" spans="1:22" x14ac:dyDescent="0.2">
      <c r="A5" s="77" t="str">
        <f>Peppermint!$A$6</f>
        <v>camphene</v>
      </c>
      <c r="B5" s="78" t="str" cm="1">
        <f t="array" ref="B5">_xlfn.IFS(Peppermint!$E$6=0,"",Peppermint!$E$6&lt;0.05,"tr",Peppermint!$E$6&lt;0.05,"tr",Peppermint!$E$6&gt;=0.05,_xlfn.CONCAT(LEFT(TEXT(Peppermint!$D$6,"0.0E+0"),3)&amp;" x 10^"&amp;RIGHT(TEXT(Peppermint!$D$6,"0.0E+0"),1)," ± ",LEFT(TEXT(Peppermint!$E$6,"0.0E+0"),3)&amp;" x 10^"&amp;RIGHT(TEXT(Peppermint!$E$6,"0.0E+0"),1)))</f>
        <v>2.4 x 10^3 ± 1.0 x 10^3</v>
      </c>
      <c r="C5" s="78" t="str" cm="1">
        <f t="array" ref="C5">_xlfn.IFS(Peppermint!$E$72=0,"",Peppermint!$E$72&lt;0.05,"tr",Peppermint!$E$72&lt;0.05,"tr",Peppermint!$E$72&gt;=0.05,_xlfn.CONCAT(LEFT(TEXT(Peppermint!$D$72,"0.0E+0"),3)&amp;" x 10^"&amp;RIGHT(TEXT(Peppermint!$D$72,"0.0E+0"),1)," ± ",LEFT(TEXT(Peppermint!$E$72,"0.0E+0"),3)&amp;" x 10^"&amp;RIGHT(TEXT(Peppermint!$E$72,"0.0E+0"),1)))</f>
        <v>1.2 x 10^3 ± 1.2 x 10^3</v>
      </c>
      <c r="D5" s="78" t="str" cm="1">
        <f t="array" ref="D5">_xlfn.IFS(Peppermint!$E$139=0,"",Peppermint!$E$139&lt;0.05,"tr",Peppermint!$E$139&lt;0.05,"tr",Peppermint!$E$139&gt;=0.05,_xlfn.CONCAT(LEFT(TEXT(Peppermint!$D$139,"0.0E+0"),3)&amp;" x 10^"&amp;RIGHT(TEXT(Peppermint!$D$139,"0.0E+0"),1)," ± ",LEFT(TEXT(Peppermint!$E$139,"0.0E+0"),3)&amp;" x 10^"&amp;RIGHT(TEXT(Peppermint!$E$139,"0.0E+0"),1)))</f>
        <v>1.2 x 10^3 ± 1.2 x 10^3</v>
      </c>
      <c r="G5" s="77" t="str">
        <f>Spearmint!$A$6</f>
        <v>camphene</v>
      </c>
      <c r="H5" s="78" t="str" cm="1">
        <f t="array" ref="H5">_xlfn.IFS(Spearmint!$E$6=0,"",Spearmint!$E$6&lt;0.05,"tr",Spearmint!$E$6&lt;0.05,"tr",Spearmint!$E$6&gt;=0.05,_xlfn.CONCAT(LEFT(TEXT(Spearmint!$D$6,"0.0E+0"),3)&amp;" x 10^"&amp;RIGHT(TEXT(Spearmint!$D$6,"0.0E+0"),1)," ± ",LEFT(TEXT(Spearmint!$E$6,"0.0E+0"),3)&amp;" x 10^"&amp;RIGHT(TEXT(Spearmint!$E$6,"0.0E+0"),1)))</f>
        <v/>
      </c>
      <c r="I5" s="78" t="str" cm="1">
        <f t="array" ref="I5">_xlfn.IFS(Spearmint!$E$72=0,"",Spearmint!$E$72&lt;0.05,"tr",Spearmint!$E$72&lt;0.05,"tr",Spearmint!$E$72&gt;=0.05,_xlfn.CONCAT(LEFT(TEXT(Spearmint!$D$72,"0.0E+0"),3)&amp;" x 10^"&amp;RIGHT(TEXT(Spearmint!$D$72,"0.0E+0"),1)," ± ",LEFT(TEXT(Spearmint!$E$72,"0.0E+0"),3)&amp;" x 10^"&amp;RIGHT(TEXT(Spearmint!$E$72,"0.0E+0"),1)))</f>
        <v/>
      </c>
      <c r="J5" s="78" t="str" cm="1">
        <f t="array" ref="J5">_xlfn.IFS(Spearmint!$E$139=0,"",Spearmint!$E$139&lt;0.05,"tr",Spearmint!$E$139&lt;0.05,"tr",Spearmint!$E$139&gt;=0.05,_xlfn.CONCAT(LEFT(TEXT(Spearmint!$D$139,"0.0E+0"),3)&amp;" x 10^"&amp;RIGHT(TEXT(Spearmint!$D$139,"0.0E+0"),1)," ± ",LEFT(TEXT(Spearmint!$E$139,"0.0E+0"),3)&amp;" x 10^"&amp;RIGHT(TEXT(Spearmint!$E$139,"0.0E+0"),1)))</f>
        <v/>
      </c>
      <c r="M5" s="77" t="str">
        <f>M.longifoliaCMEN585!$A$6</f>
        <v>camphene</v>
      </c>
      <c r="N5" s="78" t="str" cm="1">
        <f t="array" ref="N5">_xlfn.IFS(M.longifoliaCMEN585!$E$6=0,"",M.longifoliaCMEN585!$E$6&lt;0.05,"tr",M.longifoliaCMEN585!$E$6&lt;0.05,"tr",M.longifoliaCMEN585!$E$6&gt;=0.05,_xlfn.CONCAT(LEFT(TEXT(M.longifoliaCMEN585!$D$6,"0.0E+0"),3)&amp;" x 10^"&amp;RIGHT(TEXT(M.longifoliaCMEN585!$D$6,"0.0E+0"),1)," ± ",LEFT(TEXT(M.longifoliaCMEN585!$E$6,"0.0E+0"),3)&amp;" x 10^"&amp;RIGHT(TEXT(M.longifoliaCMEN585!$E$6,"0.0E+0"),1)))</f>
        <v/>
      </c>
      <c r="O5" s="78" t="str" cm="1">
        <f t="array" ref="O5">_xlfn.IFS(M.longifoliaCMEN585!$E$72=0,"",M.longifoliaCMEN585!$E$72&lt;0.05,"tr",M.longifoliaCMEN585!$E$72&lt;0.05,"tr",M.longifoliaCMEN585!$E$72&gt;=0.05,_xlfn.CONCAT(LEFT(TEXT(M.longifoliaCMEN585!$D$72,"0.0E+0"),3)&amp;" x 10^"&amp;RIGHT(TEXT(M.longifoliaCMEN585!$D$72,"0.0E+0"),1)," ± ",LEFT(TEXT(M.longifoliaCMEN585!$E$72,"0.0E+0"),3)&amp;" x 10^"&amp;RIGHT(TEXT(M.longifoliaCMEN585!$E$72,"0.0E+0"),1)))</f>
        <v>9.5 x 10^4 ± 1.3 x 10^4</v>
      </c>
      <c r="P5" s="78" t="str" cm="1">
        <f t="array" ref="P5">_xlfn.IFS(M.longifoliaCMEN585!$E$139=0,"",M.longifoliaCMEN585!$E$139&lt;0.05,"tr",M.longifoliaCMEN585!$E$139&lt;0.05,"tr",M.longifoliaCMEN585!$E$139&gt;=0.05,_xlfn.CONCAT(LEFT(TEXT(M.longifoliaCMEN585!$D$139,"0.0E+0"),3)&amp;" x 10^"&amp;RIGHT(TEXT(M.longifoliaCMEN585!$D$139,"0.0E+0"),1)," ± ",LEFT(TEXT(M.longifoliaCMEN585!$E$139,"0.0E+0"),3)&amp;" x 10^"&amp;RIGHT(TEXT(M.longifoliaCMEN585!$E$139,"0.0E+0"),1)))</f>
        <v>9.8 x 10^4 ± 1.9 x 10^4</v>
      </c>
      <c r="S5" s="77" t="str">
        <f>M.longifoliaCMEN584!$A$6</f>
        <v>camphene</v>
      </c>
      <c r="T5" s="78" t="str" cm="1">
        <f t="array" ref="T5">_xlfn.IFS(M.longifoliaCMEN584!$E$6=0,"",M.longifoliaCMEN584!$E$6&lt;0.05,"tr",M.longifoliaCMEN584!$E$6&lt;0.05,"tr",M.longifoliaCMEN584!$E$6&gt;=0.05,_xlfn.CONCAT(LEFT(TEXT(M.longifoliaCMEN584!$D$6,"0.0E+0"),3)&amp;" x 10^"&amp;RIGHT(TEXT(M.longifoliaCMEN584!$D$6,"0.0E+0"),1)," ± ",LEFT(TEXT(M.longifoliaCMEN584!$E$6,"0.0E+0"),3)&amp;" x 10^"&amp;RIGHT(TEXT(M.longifoliaCMEN584!$E$6,"0.0E+0"),1)))</f>
        <v/>
      </c>
      <c r="U5" s="78" t="str" cm="1">
        <f t="array" ref="U5">_xlfn.IFS(M.longifoliaCMEN584!$E$72=0,"",M.longifoliaCMEN584!$E$72&lt;0.05,"tr",M.longifoliaCMEN584!$E$72&lt;0.05,"tr",M.longifoliaCMEN584!$E$72&gt;=0.05,_xlfn.CONCAT(LEFT(TEXT(M.longifoliaCMEN584!$D$72,"0.0E+0"),3)&amp;" x 10^"&amp;RIGHT(TEXT(M.longifoliaCMEN584!$D$72,"0.0E+0"),1)," ± ",LEFT(TEXT(M.longifoliaCMEN584!$E$72,"0.0E+0"),3)&amp;" x 10^"&amp;RIGHT(TEXT(M.longifoliaCMEN584!$E$72,"0.0E+0"),1)))</f>
        <v>2.2 x 10^5 ± 5.9 x 10^4</v>
      </c>
      <c r="V5" s="78" t="str" cm="1">
        <f t="array" ref="V5">_xlfn.IFS(M.longifoliaCMEN584!$E$139=0,"",M.longifoliaCMEN584!$E$139&lt;0.05,"tr",M.longifoliaCMEN584!$E$139&lt;0.05,"tr",M.longifoliaCMEN584!$E$139&gt;=0.05,_xlfn.CONCAT(LEFT(TEXT(M.longifoliaCMEN584!$D$139,"0.0E+0"),3)&amp;" x 10^"&amp;RIGHT(TEXT(M.longifoliaCMEN584!$D$139,"0.0E+0"),1)," ± ",LEFT(TEXT(M.longifoliaCMEN584!$E$139,"0.0E+0"),3)&amp;" x 10^"&amp;RIGHT(TEXT(M.longifoliaCMEN584!$E$139,"0.0E+0"),1)))</f>
        <v>3.4 x 10^5 ± 1.4 x 10^5</v>
      </c>
    </row>
    <row r="6" spans="1:22" x14ac:dyDescent="0.2">
      <c r="A6" s="77" t="str">
        <f>Peppermint!$A$7</f>
        <v>sabinene</v>
      </c>
      <c r="B6" s="78" t="str" cm="1">
        <f t="array" ref="B6">_xlfn.IFS(Peppermint!$E$7=0,"",Peppermint!$E$7&lt;0.05,"tr",Peppermint!$E$7&lt;0.05,"tr",Peppermint!$E$7&gt;=0.05,_xlfn.CONCAT(LEFT(TEXT(Peppermint!$D$7,"0.0E+0"),3)&amp;" x 10^"&amp;RIGHT(TEXT(Peppermint!$D$7,"0.0E+0"),1)," ± ",LEFT(TEXT(Peppermint!$E$7,"0.0E+0"),3)&amp;" x 10^"&amp;RIGHT(TEXT(Peppermint!$E$7,"0.0E+0"),1)))</f>
        <v>8.7 x 10^2 ± 5.5 x 10^2</v>
      </c>
      <c r="C6" s="78" t="str" cm="1">
        <f t="array" ref="C6">_xlfn.IFS(Peppermint!$E$73=0,"",Peppermint!$E$73&lt;0.05,"tr",Peppermint!$E$73&lt;0.05,"tr",Peppermint!$E$73&gt;=0.05,_xlfn.CONCAT(LEFT(TEXT(Peppermint!$D$73,"0.0E+0"),3)&amp;" x 10^"&amp;RIGHT(TEXT(Peppermint!$D$73,"0.0E+0"),1)," ± ",LEFT(TEXT(Peppermint!$E$73,"0.0E+0"),3)&amp;" x 10^"&amp;RIGHT(TEXT(Peppermint!$E$73,"0.0E+0"),1)))</f>
        <v>9.7 x 10^4 ± 4.0 x 10^4</v>
      </c>
      <c r="D6" s="78" t="str" cm="1">
        <f t="array" ref="D6">_xlfn.IFS(Peppermint!$E$140=0,"",Peppermint!$E$140&lt;0.05,"tr",Peppermint!$E$140&lt;0.05,"tr",Peppermint!$E$140&gt;=0.05,_xlfn.CONCAT(LEFT(TEXT(Peppermint!$D$140,"0.0E+0"),3)&amp;" x 10^"&amp;RIGHT(TEXT(Peppermint!$D$140,"0.0E+0"),1)," ± ",LEFT(TEXT(Peppermint!$E$140,"0.0E+0"),3)&amp;" x 10^"&amp;RIGHT(TEXT(Peppermint!$E$140,"0.0E+0"),1)))</f>
        <v>2.2 x 10^5 ± 6.2 x 10^4</v>
      </c>
      <c r="G6" s="77" t="str">
        <f>Spearmint!$A$7</f>
        <v>sabinene</v>
      </c>
      <c r="H6" s="78" t="str" cm="1">
        <f t="array" ref="H6">_xlfn.IFS(Spearmint!$E$7=0,"",Spearmint!$E$7&lt;0.05,"tr",Spearmint!$E$7&lt;0.05,"tr",Spearmint!$E$7&gt;=0.05,_xlfn.CONCAT(LEFT(TEXT(Spearmint!$D$7,"0.0E+0"),3)&amp;" x 10^"&amp;RIGHT(TEXT(Spearmint!$D$7,"0.0E+0"),1)," ± ",LEFT(TEXT(Spearmint!$E$7,"0.0E+0"),3)&amp;" x 10^"&amp;RIGHT(TEXT(Spearmint!$E$7,"0.0E+0"),1)))</f>
        <v/>
      </c>
      <c r="I6" s="78" t="str" cm="1">
        <f t="array" ref="I6">_xlfn.IFS(Spearmint!$E$73=0,"",Spearmint!$E$73&lt;0.05,"tr",Spearmint!$E$73&lt;0.05,"tr",Spearmint!$E$73&gt;=0.05,_xlfn.CONCAT(LEFT(TEXT(Spearmint!$D$73,"0.0E+0"),3)&amp;" x 10^"&amp;RIGHT(TEXT(Spearmint!$D$73,"0.0E+0"),1)," ± ",LEFT(TEXT(Spearmint!$E$73,"0.0E+0"),3)&amp;" x 10^"&amp;RIGHT(TEXT(Spearmint!$E$73,"0.0E+0"),1)))</f>
        <v>6.9 x 10^4 ± 1.7 x 10^4</v>
      </c>
      <c r="J6" s="78" t="str" cm="1">
        <f t="array" ref="J6">_xlfn.IFS(Spearmint!$E$140=0,"",Spearmint!$E$140&lt;0.05,"tr",Spearmint!$E$140&lt;0.05,"tr",Spearmint!$E$140&gt;=0.05,_xlfn.CONCAT(LEFT(TEXT(Spearmint!$D$140,"0.0E+0"),3)&amp;" x 10^"&amp;RIGHT(TEXT(Spearmint!$D$140,"0.0E+0"),1)," ± ",LEFT(TEXT(Spearmint!$E$140,"0.0E+0"),3)&amp;" x 10^"&amp;RIGHT(TEXT(Spearmint!$E$140,"0.0E+0"),1)))</f>
        <v>1.8 x 10^5 ± 5.1 x 10^4</v>
      </c>
      <c r="M6" s="77" t="str">
        <f>M.longifoliaCMEN585!$A$7</f>
        <v>sabinene</v>
      </c>
      <c r="N6" s="78" t="str" cm="1">
        <f t="array" ref="N6">_xlfn.IFS(M.longifoliaCMEN585!$E$7=0,"",M.longifoliaCMEN585!$E$7&lt;0.05,"tr",M.longifoliaCMEN585!$E$7&lt;0.05,"tr",M.longifoliaCMEN585!$E$7&gt;=0.05,_xlfn.CONCAT(LEFT(TEXT(M.longifoliaCMEN585!$D$7,"0.0E+0"),3)&amp;" x 10^"&amp;RIGHT(TEXT(M.longifoliaCMEN585!$D$7,"0.0E+0"),1)," ± ",LEFT(TEXT(M.longifoliaCMEN585!$E$7,"0.0E+0"),3)&amp;" x 10^"&amp;RIGHT(TEXT(M.longifoliaCMEN585!$E$7,"0.0E+0"),1)))</f>
        <v/>
      </c>
      <c r="O6" s="78" t="str" cm="1">
        <f t="array" ref="O6">_xlfn.IFS(M.longifoliaCMEN585!$E$73=0,"",M.longifoliaCMEN585!$E$73&lt;0.05,"tr",M.longifoliaCMEN585!$E$73&lt;0.05,"tr",M.longifoliaCMEN585!$E$73&gt;=0.05,_xlfn.CONCAT(LEFT(TEXT(M.longifoliaCMEN585!$D$73,"0.0E+0"),3)&amp;" x 10^"&amp;RIGHT(TEXT(M.longifoliaCMEN585!$D$73,"0.0E+0"),1)," ± ",LEFT(TEXT(M.longifoliaCMEN585!$E$73,"0.0E+0"),3)&amp;" x 10^"&amp;RIGHT(TEXT(M.longifoliaCMEN585!$E$73,"0.0E+0"),1)))</f>
        <v>2.5 x 10^5 ± 3.7 x 10^4</v>
      </c>
      <c r="P6" s="78" t="str" cm="1">
        <f t="array" ref="P6">_xlfn.IFS(M.longifoliaCMEN585!$E$140=0,"",M.longifoliaCMEN585!$E$140&lt;0.05,"tr",M.longifoliaCMEN585!$E$140&lt;0.05,"tr",M.longifoliaCMEN585!$E$140&gt;=0.05,_xlfn.CONCAT(LEFT(TEXT(M.longifoliaCMEN585!$D$140,"0.0E+0"),3)&amp;" x 10^"&amp;RIGHT(TEXT(M.longifoliaCMEN585!$D$140,"0.0E+0"),1)," ± ",LEFT(TEXT(M.longifoliaCMEN585!$E$140,"0.0E+0"),3)&amp;" x 10^"&amp;RIGHT(TEXT(M.longifoliaCMEN585!$E$140,"0.0E+0"),1)))</f>
        <v>2.6 x 10^5 ± 4.9 x 10^4</v>
      </c>
      <c r="S6" s="77" t="str">
        <f>M.longifoliaCMEN584!$A$7</f>
        <v>sabinene</v>
      </c>
      <c r="T6" s="78" t="str" cm="1">
        <f t="array" ref="T6">_xlfn.IFS(M.longifoliaCMEN584!$E$7=0,"",M.longifoliaCMEN584!$E$7&lt;0.05,"tr",M.longifoliaCMEN584!$E$7&lt;0.05,"tr",M.longifoliaCMEN584!$E$7&gt;=0.05,_xlfn.CONCAT(LEFT(TEXT(M.longifoliaCMEN584!$D$7,"0.0E+0"),3)&amp;" x 10^"&amp;RIGHT(TEXT(M.longifoliaCMEN584!$D$7,"0.0E+0"),1)," ± ",LEFT(TEXT(M.longifoliaCMEN584!$E$7,"0.0E+0"),3)&amp;" x 10^"&amp;RIGHT(TEXT(M.longifoliaCMEN584!$E$7,"0.0E+0"),1)))</f>
        <v/>
      </c>
      <c r="U6" s="78" t="str" cm="1">
        <f t="array" ref="U6">_xlfn.IFS(M.longifoliaCMEN584!$E$73=0,"",M.longifoliaCMEN584!$E$73&lt;0.05,"tr",M.longifoliaCMEN584!$E$73&lt;0.05,"tr",M.longifoliaCMEN584!$E$73&gt;=0.05,_xlfn.CONCAT(LEFT(TEXT(M.longifoliaCMEN584!$D$73,"0.0E+0"),3)&amp;" x 10^"&amp;RIGHT(TEXT(M.longifoliaCMEN584!$D$73,"0.0E+0"),1)," ± ",LEFT(TEXT(M.longifoliaCMEN584!$E$73,"0.0E+0"),3)&amp;" x 10^"&amp;RIGHT(TEXT(M.longifoliaCMEN584!$E$73,"0.0E+0"),1)))</f>
        <v>2.4 x 10^5 ± 5.5 x 10^4</v>
      </c>
      <c r="V6" s="78" t="str" cm="1">
        <f t="array" ref="V6">_xlfn.IFS(M.longifoliaCMEN584!$E$140=0,"",M.longifoliaCMEN584!$E$140&lt;0.05,"tr",M.longifoliaCMEN584!$E$140&lt;0.05,"tr",M.longifoliaCMEN584!$E$140&gt;=0.05,_xlfn.CONCAT(LEFT(TEXT(M.longifoliaCMEN584!$D$140,"0.0E+0"),3)&amp;" x 10^"&amp;RIGHT(TEXT(M.longifoliaCMEN584!$D$140,"0.0E+0"),1)," ± ",LEFT(TEXT(M.longifoliaCMEN584!$E$140,"0.0E+0"),3)&amp;" x 10^"&amp;RIGHT(TEXT(M.longifoliaCMEN584!$E$140,"0.0E+0"),1)))</f>
        <v>4.6 x 10^5 ± 1.5 x 10^5</v>
      </c>
    </row>
    <row r="7" spans="1:22" ht="12" x14ac:dyDescent="0.2">
      <c r="A7" s="81" t="str">
        <f>Peppermint!$A$8</f>
        <v>1-octen-3-ol</v>
      </c>
      <c r="B7" s="82" t="str" cm="1">
        <f t="array" ref="B7">_xlfn.IFS(Peppermint!$E$8=0,"",Peppermint!$E$8&lt;0.05,"tr",Peppermint!$E$8&lt;0.05,"tr",Peppermint!$E$8&gt;=0.05,_xlfn.CONCAT(LEFT(TEXT(Peppermint!$D$8,"0.0E+0"),3)&amp;" x 10^"&amp;RIGHT(TEXT(Peppermint!$D$8,"0.0E+0"),1)," ± ",LEFT(TEXT(Peppermint!$E$8,"0.0E+0"),3)&amp;" x 10^"&amp;RIGHT(TEXT(Peppermint!$E$8,"0.0E+0"),1)))</f>
        <v>6.8 x 10^3 ± 2.5 x 10^3</v>
      </c>
      <c r="C7" s="82" t="str" cm="1">
        <f t="array" ref="C7">_xlfn.IFS(Peppermint!$E$74=0,"",Peppermint!$E$74&lt;0.05,"tr",Peppermint!$E$74&lt;0.05,"tr",Peppermint!$E$74&gt;=0.05,_xlfn.CONCAT(LEFT(TEXT(Peppermint!$D$74,"0.0E+0"),3)&amp;" x 10^"&amp;RIGHT(TEXT(Peppermint!$D$74,"0.0E+0"),1)," ± ",LEFT(TEXT(Peppermint!$E$74,"0.0E+0"),3)&amp;" x 10^"&amp;RIGHT(TEXT(Peppermint!$E$74,"0.0E+0"),1)))</f>
        <v>3.5 x 10^5 ± 3.0 x 10^5</v>
      </c>
      <c r="D7" s="82" t="str" cm="1">
        <f t="array" ref="D7">_xlfn.IFS(Peppermint!$E$141=0,"",Peppermint!$E$141&lt;0.05,"tr",Peppermint!$E$141&lt;0.05,"tr",Peppermint!$E$141&gt;=0.05,_xlfn.CONCAT(LEFT(TEXT(Peppermint!$D$141,"0.0E+0"),3)&amp;" x 10^"&amp;RIGHT(TEXT(Peppermint!$D$141,"0.0E+0"),1)," ± ",LEFT(TEXT(Peppermint!$E$141,"0.0E+0"),3)&amp;" x 10^"&amp;RIGHT(TEXT(Peppermint!$E$141,"0.0E+0"),1)))</f>
        <v>4.1 x 10^6 ± 1.5 x 10^6</v>
      </c>
      <c r="G7" s="77" t="str">
        <f>Spearmint!$A$8</f>
        <v>1-octen-3-ol</v>
      </c>
      <c r="H7" s="78" t="str" cm="1">
        <f t="array" ref="H7">_xlfn.IFS(Spearmint!$E$8=0,"",Spearmint!$E$8&lt;0.05,"tr",Spearmint!$E$8&lt;0.05,"tr",Spearmint!$E$8&gt;=0.05,_xlfn.CONCAT(LEFT(TEXT(Spearmint!$D$8,"0.0E+0"),3)&amp;" x 10^"&amp;RIGHT(TEXT(Spearmint!$D$8,"0.0E+0"),1)," ± ",LEFT(TEXT(Spearmint!$E$8,"0.0E+0"),3)&amp;" x 10^"&amp;RIGHT(TEXT(Spearmint!$E$8,"0.0E+0"),1)))</f>
        <v>1.2 x 10^3 ± 7.0 x 10^2</v>
      </c>
      <c r="I7" s="78" t="str" cm="1">
        <f t="array" ref="I7">_xlfn.IFS(Spearmint!$E$74=0,"",Spearmint!$E$74&lt;0.05,"tr",Spearmint!$E$74&lt;0.05,"tr",Spearmint!$E$74&gt;=0.05,_xlfn.CONCAT(LEFT(TEXT(Spearmint!$D$74,"0.0E+0"),3)&amp;" x 10^"&amp;RIGHT(TEXT(Spearmint!$D$74,"0.0E+0"),1)," ± ",LEFT(TEXT(Spearmint!$E$74,"0.0E+0"),3)&amp;" x 10^"&amp;RIGHT(TEXT(Spearmint!$E$74,"0.0E+0"),1)))</f>
        <v>5.9 x 10^3 ± 2.8 x 10^3</v>
      </c>
      <c r="J7" s="78" t="str" cm="1">
        <f t="array" ref="J7">_xlfn.IFS(Spearmint!$E$141=0,"",Spearmint!$E$141&lt;0.05,"tr",Spearmint!$E$141&lt;0.05,"tr",Spearmint!$E$141&gt;=0.05,_xlfn.CONCAT(LEFT(TEXT(Spearmint!$D$141,"0.0E+0"),3)&amp;" x 10^"&amp;RIGHT(TEXT(Spearmint!$D$141,"0.0E+0"),1)," ± ",LEFT(TEXT(Spearmint!$E$141,"0.0E+0"),3)&amp;" x 10^"&amp;RIGHT(TEXT(Spearmint!$E$141,"0.0E+0"),1)))</f>
        <v>2.0 x 10^5 ± 5.7 x 10^4</v>
      </c>
      <c r="M7" s="77" t="str">
        <f>M.longifoliaCMEN585!$A$8</f>
        <v>1-octen-3-ol</v>
      </c>
      <c r="N7" s="78" t="str" cm="1">
        <f t="array" ref="N7">_xlfn.IFS(M.longifoliaCMEN585!$E$8=0,"",M.longifoliaCMEN585!$E$8&lt;0.05,"tr",M.longifoliaCMEN585!$E$8&lt;0.05,"tr",M.longifoliaCMEN585!$E$8&gt;=0.05,_xlfn.CONCAT(LEFT(TEXT(M.longifoliaCMEN585!$D$8,"0.0E+0"),3)&amp;" x 10^"&amp;RIGHT(TEXT(M.longifoliaCMEN585!$D$8,"0.0E+0"),1)," ± ",LEFT(TEXT(M.longifoliaCMEN585!$E$8,"0.0E+0"),3)&amp;" x 10^"&amp;RIGHT(TEXT(M.longifoliaCMEN585!$E$8,"0.0E+0"),1)))</f>
        <v>2.8 x 10^3 ± 1.2 x 10^3</v>
      </c>
      <c r="O7" s="78" t="str" cm="1">
        <f t="array" ref="O7">_xlfn.IFS(M.longifoliaCMEN585!$E$74=0,"",M.longifoliaCMEN585!$E$74&lt;0.05,"tr",M.longifoliaCMEN585!$E$74&lt;0.05,"tr",M.longifoliaCMEN585!$E$74&gt;=0.05,_xlfn.CONCAT(LEFT(TEXT(M.longifoliaCMEN585!$D$74,"0.0E+0"),3)&amp;" x 10^"&amp;RIGHT(TEXT(M.longifoliaCMEN585!$D$74,"0.0E+0"),1)," ± ",LEFT(TEXT(M.longifoliaCMEN585!$E$74,"0.0E+0"),3)&amp;" x 10^"&amp;RIGHT(TEXT(M.longifoliaCMEN585!$E$74,"0.0E+0"),1)))</f>
        <v/>
      </c>
      <c r="P7" s="78" t="str" cm="1">
        <f t="array" ref="P7">_xlfn.IFS(M.longifoliaCMEN585!$E$141=0,"",M.longifoliaCMEN585!$E$141&lt;0.05,"tr",M.longifoliaCMEN585!$E$141&lt;0.05,"tr",M.longifoliaCMEN585!$E$141&gt;=0.05,_xlfn.CONCAT(LEFT(TEXT(M.longifoliaCMEN585!$D$141,"0.0E+0"),3)&amp;" x 10^"&amp;RIGHT(TEXT(M.longifoliaCMEN585!$D$141,"0.0E+0"),1)," ± ",LEFT(TEXT(M.longifoliaCMEN585!$E$141,"0.0E+0"),3)&amp;" x 10^"&amp;RIGHT(TEXT(M.longifoliaCMEN585!$E$141,"0.0E+0"),1)))</f>
        <v/>
      </c>
      <c r="S7" s="77" t="str">
        <f>M.longifoliaCMEN584!$A$8</f>
        <v>1-octen-3-ol</v>
      </c>
      <c r="T7" s="78" t="str" cm="1">
        <f t="array" ref="T7">_xlfn.IFS(M.longifoliaCMEN584!$E$8=0,"",M.longifoliaCMEN584!$E$8&lt;0.05,"tr",M.longifoliaCMEN584!$E$8&lt;0.05,"tr",M.longifoliaCMEN584!$E$8&gt;=0.05,_xlfn.CONCAT(LEFT(TEXT(M.longifoliaCMEN584!$D$8,"0.0E+0"),3)&amp;" x 10^"&amp;RIGHT(TEXT(M.longifoliaCMEN584!$D$8,"0.0E+0"),1)," ± ",LEFT(TEXT(M.longifoliaCMEN584!$E$8,"0.0E+0"),3)&amp;" x 10^"&amp;RIGHT(TEXT(M.longifoliaCMEN584!$E$8,"0.0E+0"),1)))</f>
        <v>9.2 x 10^2 ± 5.9 x 10^2</v>
      </c>
      <c r="U7" s="78" t="str" cm="1">
        <f t="array" ref="U7">_xlfn.IFS(M.longifoliaCMEN584!$E$74=0,"",M.longifoliaCMEN584!$E$74&lt;0.05,"tr",M.longifoliaCMEN584!$E$74&lt;0.05,"tr",M.longifoliaCMEN584!$E$74&gt;=0.05,_xlfn.CONCAT(LEFT(TEXT(M.longifoliaCMEN584!$D$74,"0.0E+0"),3)&amp;" x 10^"&amp;RIGHT(TEXT(M.longifoliaCMEN584!$D$74,"0.0E+0"),1)," ± ",LEFT(TEXT(M.longifoliaCMEN584!$E$74,"0.0E+0"),3)&amp;" x 10^"&amp;RIGHT(TEXT(M.longifoliaCMEN584!$E$74,"0.0E+0"),1)))</f>
        <v/>
      </c>
      <c r="V7" s="78" t="str" cm="1">
        <f t="array" ref="V7">_xlfn.IFS(M.longifoliaCMEN584!$E$141=0,"",M.longifoliaCMEN584!$E$141&lt;0.05,"tr",M.longifoliaCMEN584!$E$141&lt;0.05,"tr",M.longifoliaCMEN584!$E$141&gt;=0.05,_xlfn.CONCAT(LEFT(TEXT(M.longifoliaCMEN584!$D$141,"0.0E+0"),3)&amp;" x 10^"&amp;RIGHT(TEXT(M.longifoliaCMEN584!$D$141,"0.0E+0"),1)," ± ",LEFT(TEXT(M.longifoliaCMEN584!$E$141,"0.0E+0"),3)&amp;" x 10^"&amp;RIGHT(TEXT(M.longifoliaCMEN584!$E$141,"0.0E+0"),1)))</f>
        <v/>
      </c>
    </row>
    <row r="8" spans="1:22" x14ac:dyDescent="0.2">
      <c r="A8" s="77" t="str">
        <f>Peppermint!$A$9</f>
        <v>B-pinene</v>
      </c>
      <c r="B8" s="78" t="str" cm="1">
        <f t="array" ref="B8">_xlfn.IFS(Peppermint!$E$9=0,"",Peppermint!$E$9&lt;0.05,"tr",Peppermint!$E$9&lt;0.05,"tr",Peppermint!$E$9&gt;=0.05,_xlfn.CONCAT(LEFT(TEXT(Peppermint!$D$9,"0.0E+0"),3)&amp;" x 10^"&amp;RIGHT(TEXT(Peppermint!$D$9,"0.0E+0"),1)," ± ",LEFT(TEXT(Peppermint!$E$9,"0.0E+0"),3)&amp;" x 10^"&amp;RIGHT(TEXT(Peppermint!$E$9,"0.0E+0"),1)))</f>
        <v>2.5 x 10^3 ± 1.2 x 10^3</v>
      </c>
      <c r="C8" s="78" t="str" cm="1">
        <f t="array" ref="C8">_xlfn.IFS(Peppermint!$E$75=0,"",Peppermint!$E$75&lt;0.05,"tr",Peppermint!$E$75&lt;0.05,"tr",Peppermint!$E$75&gt;=0.05,_xlfn.CONCAT(LEFT(TEXT(Peppermint!$D$75,"0.0E+0"),3)&amp;" x 10^"&amp;RIGHT(TEXT(Peppermint!$D$75,"0.0E+0"),1)," ± ",LEFT(TEXT(Peppermint!$E$75,"0.0E+0"),3)&amp;" x 10^"&amp;RIGHT(TEXT(Peppermint!$E$75,"0.0E+0"),1)))</f>
        <v>1.7 x 10^5 ± 7.4 x 10^4</v>
      </c>
      <c r="D8" s="78" t="str" cm="1">
        <f t="array" ref="D8">_xlfn.IFS(Peppermint!$E$142=0,"",Peppermint!$E$142&lt;0.05,"tr",Peppermint!$E$142&lt;0.05,"tr",Peppermint!$E$142&gt;=0.05,_xlfn.CONCAT(LEFT(TEXT(Peppermint!$D$142,"0.0E+0"),3)&amp;" x 10^"&amp;RIGHT(TEXT(Peppermint!$D$142,"0.0E+0"),1)," ± ",LEFT(TEXT(Peppermint!$E$142,"0.0E+0"),3)&amp;" x 10^"&amp;RIGHT(TEXT(Peppermint!$E$142,"0.0E+0"),1)))</f>
        <v>3.7 x 10^5 ± 6.6 x 10^4</v>
      </c>
      <c r="G8" s="77" t="str">
        <f>Spearmint!$A$9</f>
        <v>B-pinene</v>
      </c>
      <c r="H8" s="78" t="str" cm="1">
        <f t="array" ref="H8">_xlfn.IFS(Spearmint!$E$9=0,"",Spearmint!$E$9&lt;0.05,"tr",Spearmint!$E$9&lt;0.05,"tr",Spearmint!$E$9&gt;=0.05,_xlfn.CONCAT(LEFT(TEXT(Spearmint!$D$9,"0.0E+0"),3)&amp;" x 10^"&amp;RIGHT(TEXT(Spearmint!$D$9,"0.0E+0"),1)," ± ",LEFT(TEXT(Spearmint!$E$9,"0.0E+0"),3)&amp;" x 10^"&amp;RIGHT(TEXT(Spearmint!$E$9,"0.0E+0"),1)))</f>
        <v/>
      </c>
      <c r="I8" s="78" t="str" cm="1">
        <f t="array" ref="I8">_xlfn.IFS(Spearmint!$E$75=0,"",Spearmint!$E$75&lt;0.05,"tr",Spearmint!$E$75&lt;0.05,"tr",Spearmint!$E$75&gt;=0.05,_xlfn.CONCAT(LEFT(TEXT(Spearmint!$D$75,"0.0E+0"),3)&amp;" x 10^"&amp;RIGHT(TEXT(Spearmint!$D$75,"0.0E+0"),1)," ± ",LEFT(TEXT(Spearmint!$E$75,"0.0E+0"),3)&amp;" x 10^"&amp;RIGHT(TEXT(Spearmint!$E$75,"0.0E+0"),1)))</f>
        <v>1.0 x 10^5 ± 3.0 x 10^4</v>
      </c>
      <c r="J8" s="78" t="str" cm="1">
        <f t="array" ref="J8">_xlfn.IFS(Spearmint!$E$142=0,"",Spearmint!$E$142&lt;0.05,"tr",Spearmint!$E$142&lt;0.05,"tr",Spearmint!$E$142&gt;=0.05,_xlfn.CONCAT(LEFT(TEXT(Spearmint!$D$142,"0.0E+0"),3)&amp;" x 10^"&amp;RIGHT(TEXT(Spearmint!$D$142,"0.0E+0"),1)," ± ",LEFT(TEXT(Spearmint!$E$142,"0.0E+0"),3)&amp;" x 10^"&amp;RIGHT(TEXT(Spearmint!$E$142,"0.0E+0"),1)))</f>
        <v>1.9 x 10^5 ± 6.2 x 10^4</v>
      </c>
      <c r="M8" s="77" t="str">
        <f>M.longifoliaCMEN585!$A$9</f>
        <v>B-pinene</v>
      </c>
      <c r="N8" s="78" t="str" cm="1">
        <f t="array" ref="N8">_xlfn.IFS(M.longifoliaCMEN585!$E$9=0,"",M.longifoliaCMEN585!$E$9&lt;0.05,"tr",M.longifoliaCMEN585!$E$9&lt;0.05,"tr",M.longifoliaCMEN585!$E$9&gt;=0.05,_xlfn.CONCAT(LEFT(TEXT(M.longifoliaCMEN585!$D$9,"0.0E+0"),3)&amp;" x 10^"&amp;RIGHT(TEXT(M.longifoliaCMEN585!$D$9,"0.0E+0"),1)," ± ",LEFT(TEXT(M.longifoliaCMEN585!$E$9,"0.0E+0"),3)&amp;" x 10^"&amp;RIGHT(TEXT(M.longifoliaCMEN585!$E$9,"0.0E+0"),1)))</f>
        <v/>
      </c>
      <c r="O8" s="78" t="str" cm="1">
        <f t="array" ref="O8">_xlfn.IFS(M.longifoliaCMEN585!$E$75=0,"",M.longifoliaCMEN585!$E$75&lt;0.05,"tr",M.longifoliaCMEN585!$E$75&lt;0.05,"tr",M.longifoliaCMEN585!$E$75&gt;=0.05,_xlfn.CONCAT(LEFT(TEXT(M.longifoliaCMEN585!$D$75,"0.0E+0"),3)&amp;" x 10^"&amp;RIGHT(TEXT(M.longifoliaCMEN585!$D$75,"0.0E+0"),1)," ± ",LEFT(TEXT(M.longifoliaCMEN585!$E$75,"0.0E+0"),3)&amp;" x 10^"&amp;RIGHT(TEXT(M.longifoliaCMEN585!$E$75,"0.0E+0"),1)))</f>
        <v>6.5 x 10^5 ± 9.0 x 10^4</v>
      </c>
      <c r="P8" s="78" t="str" cm="1">
        <f t="array" ref="P8">_xlfn.IFS(M.longifoliaCMEN585!$E$142=0,"",M.longifoliaCMEN585!$E$142&lt;0.05,"tr",M.longifoliaCMEN585!$E$142&lt;0.05,"tr",M.longifoliaCMEN585!$E$142&gt;=0.05,_xlfn.CONCAT(LEFT(TEXT(M.longifoliaCMEN585!$D$142,"0.0E+0"),3)&amp;" x 10^"&amp;RIGHT(TEXT(M.longifoliaCMEN585!$D$142,"0.0E+0"),1)," ± ",LEFT(TEXT(M.longifoliaCMEN585!$E$142,"0.0E+0"),3)&amp;" x 10^"&amp;RIGHT(TEXT(M.longifoliaCMEN585!$E$142,"0.0E+0"),1)))</f>
        <v>9.3 x 10^5 ± 1.7 x 10^5</v>
      </c>
      <c r="S8" s="77" t="str">
        <f>M.longifoliaCMEN584!$A$9</f>
        <v>B-pinene</v>
      </c>
      <c r="T8" s="78" t="str" cm="1">
        <f t="array" ref="T8">_xlfn.IFS(M.longifoliaCMEN584!$E$9=0,"",M.longifoliaCMEN584!$E$9&lt;0.05,"tr",M.longifoliaCMEN584!$E$9&lt;0.05,"tr",M.longifoliaCMEN584!$E$9&gt;=0.05,_xlfn.CONCAT(LEFT(TEXT(M.longifoliaCMEN584!$D$9,"0.0E+0"),3)&amp;" x 10^"&amp;RIGHT(TEXT(M.longifoliaCMEN584!$D$9,"0.0E+0"),1)," ± ",LEFT(TEXT(M.longifoliaCMEN584!$E$9,"0.0E+0"),3)&amp;" x 10^"&amp;RIGHT(TEXT(M.longifoliaCMEN584!$E$9,"0.0E+0"),1)))</f>
        <v/>
      </c>
      <c r="U8" s="78" t="str" cm="1">
        <f t="array" ref="U8">_xlfn.IFS(M.longifoliaCMEN584!$E$75=0,"",M.longifoliaCMEN584!$E$75&lt;0.05,"tr",M.longifoliaCMEN584!$E$75&lt;0.05,"tr",M.longifoliaCMEN584!$E$75&gt;=0.05,_xlfn.CONCAT(LEFT(TEXT(M.longifoliaCMEN584!$D$75,"0.0E+0"),3)&amp;" x 10^"&amp;RIGHT(TEXT(M.longifoliaCMEN584!$D$75,"0.0E+0"),1)," ± ",LEFT(TEXT(M.longifoliaCMEN584!$E$75,"0.0E+0"),3)&amp;" x 10^"&amp;RIGHT(TEXT(M.longifoliaCMEN584!$E$75,"0.0E+0"),1)))</f>
        <v>4.3 x 10^5 ± 1.0 x 10^5</v>
      </c>
      <c r="V8" s="78" t="str" cm="1">
        <f t="array" ref="V8">_xlfn.IFS(M.longifoliaCMEN584!$E$142=0,"",M.longifoliaCMEN584!$E$142&lt;0.05,"tr",M.longifoliaCMEN584!$E$142&lt;0.05,"tr",M.longifoliaCMEN584!$E$142&gt;=0.05,_xlfn.CONCAT(LEFT(TEXT(M.longifoliaCMEN584!$D$142,"0.0E+0"),3)&amp;" x 10^"&amp;RIGHT(TEXT(M.longifoliaCMEN584!$D$142,"0.0E+0"),1)," ± ",LEFT(TEXT(M.longifoliaCMEN584!$E$142,"0.0E+0"),3)&amp;" x 10^"&amp;RIGHT(TEXT(M.longifoliaCMEN584!$E$142,"0.0E+0"),1)))</f>
        <v>7.1 x 10^5 ± 2.6 x 10^5</v>
      </c>
    </row>
    <row r="9" spans="1:22" x14ac:dyDescent="0.2">
      <c r="A9" s="77" t="str">
        <f>Peppermint!$A$10</f>
        <v>3-octanone</v>
      </c>
      <c r="B9" s="78" t="str" cm="1">
        <f t="array" ref="B9">_xlfn.IFS(Peppermint!$E$10=0,"",Peppermint!$E$10&lt;0.05,"tr",Peppermint!$E$10&lt;0.05,"tr",Peppermint!$E$10&gt;=0.05,_xlfn.CONCAT(LEFT(TEXT(Peppermint!$D$10,"0.0E+0"),3)&amp;" x 10^"&amp;RIGHT(TEXT(Peppermint!$D$10,"0.0E+0"),1)," ± ",LEFT(TEXT(Peppermint!$E$10,"0.0E+0"),3)&amp;" x 10^"&amp;RIGHT(TEXT(Peppermint!$E$10,"0.0E+0"),1)))</f>
        <v/>
      </c>
      <c r="C9" s="78" t="str" cm="1">
        <f t="array" ref="C9">_xlfn.IFS(Peppermint!$E$76=0,"",Peppermint!$E$76&lt;0.05,"tr",Peppermint!$E$76&lt;0.05,"tr",Peppermint!$E$76&gt;=0.05,_xlfn.CONCAT(LEFT(TEXT(Peppermint!$D$76,"0.0E+0"),3)&amp;" x 10^"&amp;RIGHT(TEXT(Peppermint!$D$76,"0.0E+0"),1)," ± ",LEFT(TEXT(Peppermint!$E$76,"0.0E+0"),3)&amp;" x 10^"&amp;RIGHT(TEXT(Peppermint!$E$76,"0.0E+0"),1)))</f>
        <v>4.0 x 10^3 ± 4.0 x 10^3</v>
      </c>
      <c r="D9" s="78" t="str" cm="1">
        <f t="array" ref="D9">_xlfn.IFS(Peppermint!$E$143=0,"",Peppermint!$E$143&lt;0.05,"tr",Peppermint!$E$143&lt;0.05,"tr",Peppermint!$E$143&gt;=0.05,_xlfn.CONCAT(LEFT(TEXT(Peppermint!$D$143,"0.0E+0"),3)&amp;" x 10^"&amp;RIGHT(TEXT(Peppermint!$D$143,"0.0E+0"),1)," ± ",LEFT(TEXT(Peppermint!$E$143,"0.0E+0"),3)&amp;" x 10^"&amp;RIGHT(TEXT(Peppermint!$E$143,"0.0E+0"),1)))</f>
        <v>2.5 x 10^4 ± 1.3 x 10^4</v>
      </c>
      <c r="G9" s="77" t="str">
        <f>Spearmint!$A$10</f>
        <v>3-octanone</v>
      </c>
      <c r="H9" s="78" t="str" cm="1">
        <f t="array" ref="H9">_xlfn.IFS(Spearmint!$E$10=0,"",Spearmint!$E$10&lt;0.05,"tr",Spearmint!$E$10&lt;0.05,"tr",Spearmint!$E$10&gt;=0.05,_xlfn.CONCAT(LEFT(TEXT(Spearmint!$D$10,"0.0E+0"),3)&amp;" x 10^"&amp;RIGHT(TEXT(Spearmint!$D$10,"0.0E+0"),1)," ± ",LEFT(TEXT(Spearmint!$E$10,"0.0E+0"),3)&amp;" x 10^"&amp;RIGHT(TEXT(Spearmint!$E$10,"0.0E+0"),1)))</f>
        <v/>
      </c>
      <c r="I9" s="78" t="str" cm="1">
        <f t="array" ref="I9">_xlfn.IFS(Spearmint!$E$76=0,"",Spearmint!$E$76&lt;0.05,"tr",Spearmint!$E$76&lt;0.05,"tr",Spearmint!$E$76&gt;=0.05,_xlfn.CONCAT(LEFT(TEXT(Spearmint!$D$76,"0.0E+0"),3)&amp;" x 10^"&amp;RIGHT(TEXT(Spearmint!$D$76,"0.0E+0"),1)," ± ",LEFT(TEXT(Spearmint!$E$76,"0.0E+0"),3)&amp;" x 10^"&amp;RIGHT(TEXT(Spearmint!$E$76,"0.0E+0"),1)))</f>
        <v/>
      </c>
      <c r="J9" s="78" t="str" cm="1">
        <f t="array" ref="J9">_xlfn.IFS(Spearmint!$E$143=0,"",Spearmint!$E$143&lt;0.05,"tr",Spearmint!$E$143&lt;0.05,"tr",Spearmint!$E$143&gt;=0.05,_xlfn.CONCAT(LEFT(TEXT(Spearmint!$D$143,"0.0E+0"),3)&amp;" x 10^"&amp;RIGHT(TEXT(Spearmint!$D$143,"0.0E+0"),1)," ± ",LEFT(TEXT(Spearmint!$E$143,"0.0E+0"),3)&amp;" x 10^"&amp;RIGHT(TEXT(Spearmint!$E$143,"0.0E+0"),1)))</f>
        <v/>
      </c>
      <c r="M9" s="77" t="str">
        <f>M.longifoliaCMEN585!$A$10</f>
        <v>3-octanone</v>
      </c>
      <c r="N9" s="78" t="str" cm="1">
        <f t="array" ref="N9">_xlfn.IFS(M.longifoliaCMEN585!$E$10=0,"",M.longifoliaCMEN585!$E$10&lt;0.05,"tr",M.longifoliaCMEN585!$E$10&lt;0.05,"tr",M.longifoliaCMEN585!$E$10&gt;=0.05,_xlfn.CONCAT(LEFT(TEXT(M.longifoliaCMEN585!$D$10,"0.0E+0"),3)&amp;" x 10^"&amp;RIGHT(TEXT(M.longifoliaCMEN585!$D$10,"0.0E+0"),1)," ± ",LEFT(TEXT(M.longifoliaCMEN585!$E$10,"0.0E+0"),3)&amp;" x 10^"&amp;RIGHT(TEXT(M.longifoliaCMEN585!$E$10,"0.0E+0"),1)))</f>
        <v/>
      </c>
      <c r="O9" s="78" t="str" cm="1">
        <f t="array" ref="O9">_xlfn.IFS(M.longifoliaCMEN585!$E$76=0,"",M.longifoliaCMEN585!$E$76&lt;0.05,"tr",M.longifoliaCMEN585!$E$76&lt;0.05,"tr",M.longifoliaCMEN585!$E$76&gt;=0.05,_xlfn.CONCAT(LEFT(TEXT(M.longifoliaCMEN585!$D$76,"0.0E+0"),3)&amp;" x 10^"&amp;RIGHT(TEXT(M.longifoliaCMEN585!$D$76,"0.0E+0"),1)," ± ",LEFT(TEXT(M.longifoliaCMEN585!$E$76,"0.0E+0"),3)&amp;" x 10^"&amp;RIGHT(TEXT(M.longifoliaCMEN585!$E$76,"0.0E+0"),1)))</f>
        <v/>
      </c>
      <c r="P9" s="78" t="str" cm="1">
        <f t="array" ref="P9">_xlfn.IFS(M.longifoliaCMEN585!$E$143=0,"",M.longifoliaCMEN585!$E$143&lt;0.05,"tr",M.longifoliaCMEN585!$E$143&lt;0.05,"tr",M.longifoliaCMEN585!$E$143&gt;=0.05,_xlfn.CONCAT(LEFT(TEXT(M.longifoliaCMEN585!$D$143,"0.0E+0"),3)&amp;" x 10^"&amp;RIGHT(TEXT(M.longifoliaCMEN585!$D$143,"0.0E+0"),1)," ± ",LEFT(TEXT(M.longifoliaCMEN585!$E$143,"0.0E+0"),3)&amp;" x 10^"&amp;RIGHT(TEXT(M.longifoliaCMEN585!$E$143,"0.0E+0"),1)))</f>
        <v/>
      </c>
      <c r="S9" s="77" t="str">
        <f>M.longifoliaCMEN584!$A$10</f>
        <v>3-octanone</v>
      </c>
      <c r="T9" s="78" t="str" cm="1">
        <f t="array" ref="T9">_xlfn.IFS(M.longifoliaCMEN584!$E$10=0,"",M.longifoliaCMEN584!$E$10&lt;0.05,"tr",M.longifoliaCMEN584!$E$10&lt;0.05,"tr",M.longifoliaCMEN584!$E$10&gt;=0.05,_xlfn.CONCAT(LEFT(TEXT(M.longifoliaCMEN584!$D$10,"0.0E+0"),3)&amp;" x 10^"&amp;RIGHT(TEXT(M.longifoliaCMEN584!$D$10,"0.0E+0"),1)," ± ",LEFT(TEXT(M.longifoliaCMEN584!$E$10,"0.0E+0"),3)&amp;" x 10^"&amp;RIGHT(TEXT(M.longifoliaCMEN584!$E$10,"0.0E+0"),1)))</f>
        <v/>
      </c>
      <c r="U9" s="78" t="str" cm="1">
        <f t="array" ref="U9">_xlfn.IFS(M.longifoliaCMEN584!$E$76=0,"",M.longifoliaCMEN584!$E$76&lt;0.05,"tr",M.longifoliaCMEN584!$E$76&lt;0.05,"tr",M.longifoliaCMEN584!$E$76&gt;=0.05,_xlfn.CONCAT(LEFT(TEXT(M.longifoliaCMEN584!$D$76,"0.0E+0"),3)&amp;" x 10^"&amp;RIGHT(TEXT(M.longifoliaCMEN584!$D$76,"0.0E+0"),1)," ± ",LEFT(TEXT(M.longifoliaCMEN584!$E$76,"0.0E+0"),3)&amp;" x 10^"&amp;RIGHT(TEXT(M.longifoliaCMEN584!$E$76,"0.0E+0"),1)))</f>
        <v>5.8 x 10^3 ± 3.7 x 10^3</v>
      </c>
      <c r="V9" s="78" t="str" cm="1">
        <f t="array" ref="V9">_xlfn.IFS(M.longifoliaCMEN584!$E$143=0,"",M.longifoliaCMEN584!$E$143&lt;0.05,"tr",M.longifoliaCMEN584!$E$143&lt;0.05,"tr",M.longifoliaCMEN584!$E$143&gt;=0.05,_xlfn.CONCAT(LEFT(TEXT(M.longifoliaCMEN584!$D$143,"0.0E+0"),3)&amp;" x 10^"&amp;RIGHT(TEXT(M.longifoliaCMEN584!$D$143,"0.0E+0"),1)," ± ",LEFT(TEXT(M.longifoliaCMEN584!$E$143,"0.0E+0"),3)&amp;" x 10^"&amp;RIGHT(TEXT(M.longifoliaCMEN584!$E$143,"0.0E+0"),1)))</f>
        <v>1.9 x 10^4 ± 9.9 x 10^3</v>
      </c>
    </row>
    <row r="10" spans="1:22" x14ac:dyDescent="0.2">
      <c r="A10" s="77" t="str">
        <f>Peppermint!$A$11</f>
        <v>myrcene</v>
      </c>
      <c r="B10" s="78" t="str" cm="1">
        <f t="array" ref="B10">_xlfn.IFS(Peppermint!$E$11=0,"",Peppermint!$E$11&lt;0.05,"tr",Peppermint!$E$11&lt;0.05,"tr",Peppermint!$E$11&gt;=0.05,_xlfn.CONCAT(LEFT(TEXT(Peppermint!$D$11,"0.0E+0"),3)&amp;" x 10^"&amp;RIGHT(TEXT(Peppermint!$D$11,"0.0E+0"),1)," ± ",LEFT(TEXT(Peppermint!$E$11,"0.0E+0"),3)&amp;" x 10^"&amp;RIGHT(TEXT(Peppermint!$E$11,"0.0E+0"),1)))</f>
        <v>3.9 x 10^3 ± 2.0 x 10^3</v>
      </c>
      <c r="C10" s="78" t="str" cm="1">
        <f t="array" ref="C10">_xlfn.IFS(Peppermint!$E$77=0,"",Peppermint!$E$77&lt;0.05,"tr",Peppermint!$E$77&lt;0.05,"tr",Peppermint!$E$77&gt;=0.05,_xlfn.CONCAT(LEFT(TEXT(Peppermint!$D$77,"0.0E+0"),3)&amp;" x 10^"&amp;RIGHT(TEXT(Peppermint!$D$77,"0.0E+0"),1)," ± ",LEFT(TEXT(Peppermint!$E$77,"0.0E+0"),3)&amp;" x 10^"&amp;RIGHT(TEXT(Peppermint!$E$77,"0.0E+0"),1)))</f>
        <v>2.9 x 10^4 ± 1.1 x 10^4</v>
      </c>
      <c r="D10" s="78" t="str" cm="1">
        <f t="array" ref="D10">_xlfn.IFS(Peppermint!$E$144=0,"",Peppermint!$E$144&lt;0.05,"tr",Peppermint!$E$144&lt;0.05,"tr",Peppermint!$E$144&gt;=0.05,_xlfn.CONCAT(LEFT(TEXT(Peppermint!$D$144,"0.0E+0"),3)&amp;" x 10^"&amp;RIGHT(TEXT(Peppermint!$D$144,"0.0E+0"),1)," ± ",LEFT(TEXT(Peppermint!$E$144,"0.0E+0"),3)&amp;" x 10^"&amp;RIGHT(TEXT(Peppermint!$E$144,"0.0E+0"),1)))</f>
        <v>6.7 x 10^4 ± 2.0 x 10^4</v>
      </c>
      <c r="G10" s="77" t="str">
        <f>Spearmint!$A$11</f>
        <v>myrcene</v>
      </c>
      <c r="H10" s="78" t="str" cm="1">
        <f t="array" ref="H10">_xlfn.IFS(Spearmint!$E$11=0,"",Spearmint!$E$11&lt;0.05,"tr",Spearmint!$E$11&lt;0.05,"tr",Spearmint!$E$11&gt;=0.05,_xlfn.CONCAT(LEFT(TEXT(Spearmint!$D$11,"0.0E+0"),3)&amp;" x 10^"&amp;RIGHT(TEXT(Spearmint!$D$11,"0.0E+0"),1)," ± ",LEFT(TEXT(Spearmint!$E$11,"0.0E+0"),3)&amp;" x 10^"&amp;RIGHT(TEXT(Spearmint!$E$11,"0.0E+0"),1)))</f>
        <v>5.0 x 10^2 ± 3.6 x 10^2</v>
      </c>
      <c r="I10" s="78" t="str" cm="1">
        <f t="array" ref="I10">_xlfn.IFS(Spearmint!$E$77=0,"",Spearmint!$E$77&lt;0.05,"tr",Spearmint!$E$77&lt;0.05,"tr",Spearmint!$E$77&gt;=0.05,_xlfn.CONCAT(LEFT(TEXT(Spearmint!$D$77,"0.0E+0"),3)&amp;" x 10^"&amp;RIGHT(TEXT(Spearmint!$D$77,"0.0E+0"),1)," ± ",LEFT(TEXT(Spearmint!$E$77,"0.0E+0"),3)&amp;" x 10^"&amp;RIGHT(TEXT(Spearmint!$E$77,"0.0E+0"),1)))</f>
        <v>2.5 x 10^5 ± 4.5 x 10^4</v>
      </c>
      <c r="J10" s="78" t="str" cm="1">
        <f t="array" ref="J10">_xlfn.IFS(Spearmint!$E$144=0,"",Spearmint!$E$144&lt;0.05,"tr",Spearmint!$E$144&lt;0.05,"tr",Spearmint!$E$144&gt;=0.05,_xlfn.CONCAT(LEFT(TEXT(Spearmint!$D$144,"0.0E+0"),3)&amp;" x 10^"&amp;RIGHT(TEXT(Spearmint!$D$144,"0.0E+0"),1)," ± ",LEFT(TEXT(Spearmint!$E$144,"0.0E+0"),3)&amp;" x 10^"&amp;RIGHT(TEXT(Spearmint!$E$144,"0.0E+0"),1)))</f>
        <v>1.0 x 10^6 ± 3.1 x 10^5</v>
      </c>
      <c r="M10" s="77" t="str">
        <f>M.longifoliaCMEN585!$A$11</f>
        <v>myrcene</v>
      </c>
      <c r="N10" s="78" t="str" cm="1">
        <f t="array" ref="N10">_xlfn.IFS(M.longifoliaCMEN585!$E$11=0,"",M.longifoliaCMEN585!$E$11&lt;0.05,"tr",M.longifoliaCMEN585!$E$11&lt;0.05,"tr",M.longifoliaCMEN585!$E$11&gt;=0.05,_xlfn.CONCAT(LEFT(TEXT(M.longifoliaCMEN585!$D$11,"0.0E+0"),3)&amp;" x 10^"&amp;RIGHT(TEXT(M.longifoliaCMEN585!$D$11,"0.0E+0"),1)," ± ",LEFT(TEXT(M.longifoliaCMEN585!$E$11,"0.0E+0"),3)&amp;" x 10^"&amp;RIGHT(TEXT(M.longifoliaCMEN585!$E$11,"0.0E+0"),1)))</f>
        <v/>
      </c>
      <c r="O10" s="78" t="str" cm="1">
        <f t="array" ref="O10">_xlfn.IFS(M.longifoliaCMEN585!$E$77=0,"",M.longifoliaCMEN585!$E$77&lt;0.05,"tr",M.longifoliaCMEN585!$E$77&lt;0.05,"tr",M.longifoliaCMEN585!$E$77&gt;=0.05,_xlfn.CONCAT(LEFT(TEXT(M.longifoliaCMEN585!$D$77,"0.0E+0"),3)&amp;" x 10^"&amp;RIGHT(TEXT(M.longifoliaCMEN585!$D$77,"0.0E+0"),1)," ± ",LEFT(TEXT(M.longifoliaCMEN585!$E$77,"0.0E+0"),3)&amp;" x 10^"&amp;RIGHT(TEXT(M.longifoliaCMEN585!$E$77,"0.0E+0"),1)))</f>
        <v>1.7 x 10^5 ± 2.0 x 10^4</v>
      </c>
      <c r="P10" s="78" t="str" cm="1">
        <f t="array" ref="P10">_xlfn.IFS(M.longifoliaCMEN585!$E$144=0,"",M.longifoliaCMEN585!$E$144&lt;0.05,"tr",M.longifoliaCMEN585!$E$144&lt;0.05,"tr",M.longifoliaCMEN585!$E$144&gt;=0.05,_xlfn.CONCAT(LEFT(TEXT(M.longifoliaCMEN585!$D$144,"0.0E+0"),3)&amp;" x 10^"&amp;RIGHT(TEXT(M.longifoliaCMEN585!$D$144,"0.0E+0"),1)," ± ",LEFT(TEXT(M.longifoliaCMEN585!$E$144,"0.0E+0"),3)&amp;" x 10^"&amp;RIGHT(TEXT(M.longifoliaCMEN585!$E$144,"0.0E+0"),1)))</f>
        <v>1.3 x 10^5 ± 2.5 x 10^4</v>
      </c>
      <c r="S10" s="77" t="str">
        <f>M.longifoliaCMEN584!$A$11</f>
        <v>myrcene</v>
      </c>
      <c r="T10" s="78" t="str" cm="1">
        <f t="array" ref="T10">_xlfn.IFS(M.longifoliaCMEN584!$E$11=0,"",M.longifoliaCMEN584!$E$11&lt;0.05,"tr",M.longifoliaCMEN584!$E$11&lt;0.05,"tr",M.longifoliaCMEN584!$E$11&gt;=0.05,_xlfn.CONCAT(LEFT(TEXT(M.longifoliaCMEN584!$D$11,"0.0E+0"),3)&amp;" x 10^"&amp;RIGHT(TEXT(M.longifoliaCMEN584!$D$11,"0.0E+0"),1)," ± ",LEFT(TEXT(M.longifoliaCMEN584!$E$11,"0.0E+0"),3)&amp;" x 10^"&amp;RIGHT(TEXT(M.longifoliaCMEN584!$E$11,"0.0E+0"),1)))</f>
        <v/>
      </c>
      <c r="U10" s="78" t="str" cm="1">
        <f t="array" ref="U10">_xlfn.IFS(M.longifoliaCMEN584!$E$77=0,"",M.longifoliaCMEN584!$E$77&lt;0.05,"tr",M.longifoliaCMEN584!$E$77&lt;0.05,"tr",M.longifoliaCMEN584!$E$77&gt;=0.05,_xlfn.CONCAT(LEFT(TEXT(M.longifoliaCMEN584!$D$77,"0.0E+0"),3)&amp;" x 10^"&amp;RIGHT(TEXT(M.longifoliaCMEN584!$D$77,"0.0E+0"),1)," ± ",LEFT(TEXT(M.longifoliaCMEN584!$E$77,"0.0E+0"),3)&amp;" x 10^"&amp;RIGHT(TEXT(M.longifoliaCMEN584!$E$77,"0.0E+0"),1)))</f>
        <v>3.1 x 10^5 ± 8.3 x 10^4</v>
      </c>
      <c r="V10" s="78" t="str" cm="1">
        <f t="array" ref="V10">_xlfn.IFS(M.longifoliaCMEN584!$E$144=0,"",M.longifoliaCMEN584!$E$144&lt;0.05,"tr",M.longifoliaCMEN584!$E$144&lt;0.05,"tr",M.longifoliaCMEN584!$E$144&gt;=0.05,_xlfn.CONCAT(LEFT(TEXT(M.longifoliaCMEN584!$D$144,"0.0E+0"),3)&amp;" x 10^"&amp;RIGHT(TEXT(M.longifoliaCMEN584!$D$144,"0.0E+0"),1)," ± ",LEFT(TEXT(M.longifoliaCMEN584!$E$144,"0.0E+0"),3)&amp;" x 10^"&amp;RIGHT(TEXT(M.longifoliaCMEN584!$E$144,"0.0E+0"),1)))</f>
        <v>7.6 x 10^5 ± 2.6 x 10^5</v>
      </c>
    </row>
    <row r="11" spans="1:22" x14ac:dyDescent="0.2">
      <c r="A11" s="77" t="str">
        <f>Peppermint!$A$12</f>
        <v>3-octanol</v>
      </c>
      <c r="B11" s="78" t="str" cm="1">
        <f t="array" ref="B11">_xlfn.IFS(Peppermint!$E$12=0,"",Peppermint!$E$12&lt;0.05,"tr",Peppermint!$E$12&lt;0.05,"tr",Peppermint!$E$12&gt;=0.05,_xlfn.CONCAT(LEFT(TEXT(Peppermint!$D$12,"0.0E+0"),3)&amp;" x 10^"&amp;RIGHT(TEXT(Peppermint!$D$12,"0.0E+0"),1)," ± ",LEFT(TEXT(Peppermint!$E$12,"0.0E+0"),3)&amp;" x 10^"&amp;RIGHT(TEXT(Peppermint!$E$12,"0.0E+0"),1)))</f>
        <v>1.9 x 10^3 ± 1.2 x 10^3</v>
      </c>
      <c r="C11" s="78" t="str" cm="1">
        <f t="array" ref="C11">_xlfn.IFS(Peppermint!$E$78=0,"",Peppermint!$E$78&lt;0.05,"tr",Peppermint!$E$78&lt;0.05,"tr",Peppermint!$E$78&gt;=0.05,_xlfn.CONCAT(LEFT(TEXT(Peppermint!$D$78,"0.0E+0"),3)&amp;" x 10^"&amp;RIGHT(TEXT(Peppermint!$D$78,"0.0E+0"),1)," ± ",LEFT(TEXT(Peppermint!$E$78,"0.0E+0"),3)&amp;" x 10^"&amp;RIGHT(TEXT(Peppermint!$E$78,"0.0E+0"),1)))</f>
        <v>8.4 x 10^4 ± 6.1 x 10^4</v>
      </c>
      <c r="D11" s="78" t="str" cm="1">
        <f t="array" ref="D11">_xlfn.IFS(Peppermint!$E$145=0,"",Peppermint!$E$145&lt;0.05,"tr",Peppermint!$E$145&lt;0.05,"tr",Peppermint!$E$145&gt;=0.05,_xlfn.CONCAT(LEFT(TEXT(Peppermint!$D$145,"0.0E+0"),3)&amp;" x 10^"&amp;RIGHT(TEXT(Peppermint!$D$145,"0.0E+0"),1)," ± ",LEFT(TEXT(Peppermint!$E$145,"0.0E+0"),3)&amp;" x 10^"&amp;RIGHT(TEXT(Peppermint!$E$145,"0.0E+0"),1)))</f>
        <v>1.2 x 10^6 ± 5.6 x 10^5</v>
      </c>
      <c r="G11" s="77" t="str">
        <f>Spearmint!$A$12</f>
        <v>3-octanol</v>
      </c>
      <c r="H11" s="78" t="str" cm="1">
        <f t="array" ref="H11">_xlfn.IFS(Spearmint!$E$12=0,"",Spearmint!$E$12&lt;0.05,"tr",Spearmint!$E$12&lt;0.05,"tr",Spearmint!$E$12&gt;=0.05,_xlfn.CONCAT(LEFT(TEXT(Spearmint!$D$12,"0.0E+0"),3)&amp;" x 10^"&amp;RIGHT(TEXT(Spearmint!$D$12,"0.0E+0"),1)," ± ",LEFT(TEXT(Spearmint!$E$12,"0.0E+0"),3)&amp;" x 10^"&amp;RIGHT(TEXT(Spearmint!$E$12,"0.0E+0"),1)))</f>
        <v>2.5 x 10^2 ± 1.8 x 10^2</v>
      </c>
      <c r="I11" s="78" t="str" cm="1">
        <f t="array" ref="I11">_xlfn.IFS(Spearmint!$E$78=0,"",Spearmint!$E$78&lt;0.05,"tr",Spearmint!$E$78&lt;0.05,"tr",Spearmint!$E$78&gt;=0.05,_xlfn.CONCAT(LEFT(TEXT(Spearmint!$D$78,"0.0E+0"),3)&amp;" x 10^"&amp;RIGHT(TEXT(Spearmint!$D$78,"0.0E+0"),1)," ± ",LEFT(TEXT(Spearmint!$E$78,"0.0E+0"),3)&amp;" x 10^"&amp;RIGHT(TEXT(Spearmint!$E$78,"0.0E+0"),1)))</f>
        <v>2.3 x 10^4 ± 1.7 x 10^4</v>
      </c>
      <c r="J11" s="78" t="str" cm="1">
        <f t="array" ref="J11">_xlfn.IFS(Spearmint!$E$145=0,"",Spearmint!$E$145&lt;0.05,"tr",Spearmint!$E$145&lt;0.05,"tr",Spearmint!$E$145&gt;=0.05,_xlfn.CONCAT(LEFT(TEXT(Spearmint!$D$145,"0.0E+0"),3)&amp;" x 10^"&amp;RIGHT(TEXT(Spearmint!$D$145,"0.0E+0"),1)," ± ",LEFT(TEXT(Spearmint!$E$145,"0.0E+0"),3)&amp;" x 10^"&amp;RIGHT(TEXT(Spearmint!$E$145,"0.0E+0"),1)))</f>
        <v>4.6 x 10^5 ± 1.8 x 10^5</v>
      </c>
      <c r="M11" s="77" t="str">
        <f>M.longifoliaCMEN585!$A$12</f>
        <v>3-octanol</v>
      </c>
      <c r="N11" s="78" t="str" cm="1">
        <f t="array" ref="N11">_xlfn.IFS(M.longifoliaCMEN585!$E$12=0,"",M.longifoliaCMEN585!$E$12&lt;0.05,"tr",M.longifoliaCMEN585!$E$12&lt;0.05,"tr",M.longifoliaCMEN585!$E$12&gt;=0.05,_xlfn.CONCAT(LEFT(TEXT(M.longifoliaCMEN585!$D$12,"0.0E+0"),3)&amp;" x 10^"&amp;RIGHT(TEXT(M.longifoliaCMEN585!$D$12,"0.0E+0"),1)," ± ",LEFT(TEXT(M.longifoliaCMEN585!$E$12,"0.0E+0"),3)&amp;" x 10^"&amp;RIGHT(TEXT(M.longifoliaCMEN585!$E$12,"0.0E+0"),1)))</f>
        <v>4.4 x 10^2 ± 2.7 x 10^2</v>
      </c>
      <c r="O11" s="78" t="str" cm="1">
        <f t="array" ref="O11">_xlfn.IFS(M.longifoliaCMEN585!$E$78=0,"",M.longifoliaCMEN585!$E$78&lt;0.05,"tr",M.longifoliaCMEN585!$E$78&lt;0.05,"tr",M.longifoliaCMEN585!$E$78&gt;=0.05,_xlfn.CONCAT(LEFT(TEXT(M.longifoliaCMEN585!$D$78,"0.0E+0"),3)&amp;" x 10^"&amp;RIGHT(TEXT(M.longifoliaCMEN585!$D$78,"0.0E+0"),1)," ± ",LEFT(TEXT(M.longifoliaCMEN585!$E$78,"0.0E+0"),3)&amp;" x 10^"&amp;RIGHT(TEXT(M.longifoliaCMEN585!$E$78,"0.0E+0"),1)))</f>
        <v>2.2 x 10^5 ± 8.0 x 10^4</v>
      </c>
      <c r="P11" s="78" t="str" cm="1">
        <f t="array" ref="P11">_xlfn.IFS(M.longifoliaCMEN585!$E$145=0,"",M.longifoliaCMEN585!$E$145&lt;0.05,"tr",M.longifoliaCMEN585!$E$145&lt;0.05,"tr",M.longifoliaCMEN585!$E$145&gt;=0.05,_xlfn.CONCAT(LEFT(TEXT(M.longifoliaCMEN585!$D$145,"0.0E+0"),3)&amp;" x 10^"&amp;RIGHT(TEXT(M.longifoliaCMEN585!$D$145,"0.0E+0"),1)," ± ",LEFT(TEXT(M.longifoliaCMEN585!$E$145,"0.0E+0"),3)&amp;" x 10^"&amp;RIGHT(TEXT(M.longifoliaCMEN585!$E$145,"0.0E+0"),1)))</f>
        <v>5.2 x 10^5 ± 1.0 x 10^5</v>
      </c>
      <c r="S11" s="77" t="str">
        <f>M.longifoliaCMEN584!$A$12</f>
        <v>3-octanol</v>
      </c>
      <c r="T11" s="78" t="str" cm="1">
        <f t="array" ref="T11">_xlfn.IFS(M.longifoliaCMEN584!$E$12=0,"",M.longifoliaCMEN584!$E$12&lt;0.05,"tr",M.longifoliaCMEN584!$E$12&lt;0.05,"tr",M.longifoliaCMEN584!$E$12&gt;=0.05,_xlfn.CONCAT(LEFT(TEXT(M.longifoliaCMEN584!$D$12,"0.0E+0"),3)&amp;" x 10^"&amp;RIGHT(TEXT(M.longifoliaCMEN584!$D$12,"0.0E+0"),1)," ± ",LEFT(TEXT(M.longifoliaCMEN584!$E$12,"0.0E+0"),3)&amp;" x 10^"&amp;RIGHT(TEXT(M.longifoliaCMEN584!$E$12,"0.0E+0"),1)))</f>
        <v>1.5 x 10^2 ± 1.5 x 10^2</v>
      </c>
      <c r="U11" s="78" t="str" cm="1">
        <f t="array" ref="U11">_xlfn.IFS(M.longifoliaCMEN584!$E$78=0,"",M.longifoliaCMEN584!$E$78&lt;0.05,"tr",M.longifoliaCMEN584!$E$78&lt;0.05,"tr",M.longifoliaCMEN584!$E$78&gt;=0.05,_xlfn.CONCAT(LEFT(TEXT(M.longifoliaCMEN584!$D$78,"0.0E+0"),3)&amp;" x 10^"&amp;RIGHT(TEXT(M.longifoliaCMEN584!$D$78,"0.0E+0"),1)," ± ",LEFT(TEXT(M.longifoliaCMEN584!$E$78,"0.0E+0"),3)&amp;" x 10^"&amp;RIGHT(TEXT(M.longifoliaCMEN584!$E$78,"0.0E+0"),1)))</f>
        <v>6.2 x 10^5 ± 1.9 x 10^5</v>
      </c>
      <c r="V11" s="78" t="str" cm="1">
        <f t="array" ref="V11">_xlfn.IFS(M.longifoliaCMEN584!$E$145=0,"",M.longifoliaCMEN584!$E$145&lt;0.05,"tr",M.longifoliaCMEN584!$E$145&lt;0.05,"tr",M.longifoliaCMEN584!$E$145&gt;=0.05,_xlfn.CONCAT(LEFT(TEXT(M.longifoliaCMEN584!$D$145,"0.0E+0"),3)&amp;" x 10^"&amp;RIGHT(TEXT(M.longifoliaCMEN584!$D$145,"0.0E+0"),1)," ± ",LEFT(TEXT(M.longifoliaCMEN584!$E$145,"0.0E+0"),3)&amp;" x 10^"&amp;RIGHT(TEXT(M.longifoliaCMEN584!$E$145,"0.0E+0"),1)))</f>
        <v>1.7 x 10^6 ± 4.3 x 10^5</v>
      </c>
    </row>
    <row r="12" spans="1:22" x14ac:dyDescent="0.2">
      <c r="A12" s="77" t="str">
        <f>Peppermint!$A$13</f>
        <v>a-phellandrene</v>
      </c>
      <c r="B12" s="78" t="str" cm="1">
        <f t="array" ref="B12">_xlfn.IFS(Peppermint!$E$13=0,"",Peppermint!$E$13&lt;0.05,"tr",Peppermint!$E$13&lt;0.05,"tr",Peppermint!$E$13&gt;=0.05,_xlfn.CONCAT(LEFT(TEXT(Peppermint!$D$13,"0.0E+0"),3)&amp;" x 10^"&amp;RIGHT(TEXT(Peppermint!$D$13,"0.0E+0"),1)," ± ",LEFT(TEXT(Peppermint!$E$13,"0.0E+0"),3)&amp;" x 10^"&amp;RIGHT(TEXT(Peppermint!$E$13,"0.0E+0"),1)))</f>
        <v/>
      </c>
      <c r="C12" s="78" t="str" cm="1">
        <f t="array" ref="C12">_xlfn.IFS(Peppermint!$E$79=0,"",Peppermint!$E$79&lt;0.05,"tr",Peppermint!$E$79&lt;0.05,"tr",Peppermint!$E$79&gt;=0.05,_xlfn.CONCAT(LEFT(TEXT(Peppermint!$D$79,"0.0E+0"),3)&amp;" x 10^"&amp;RIGHT(TEXT(Peppermint!$D$79,"0.0E+0"),1)," ± ",LEFT(TEXT(Peppermint!$E$79,"0.0E+0"),3)&amp;" x 10^"&amp;RIGHT(TEXT(Peppermint!$E$79,"0.0E+0"),1)))</f>
        <v>5.9 x 10^3 ± 5.1 x 10^3</v>
      </c>
      <c r="D12" s="78" t="str" cm="1">
        <f t="array" ref="D12">_xlfn.IFS(Peppermint!$E$146=0,"",Peppermint!$E$146&lt;0.05,"tr",Peppermint!$E$146&lt;0.05,"tr",Peppermint!$E$146&gt;=0.05,_xlfn.CONCAT(LEFT(TEXT(Peppermint!$D$146,"0.0E+0"),3)&amp;" x 10^"&amp;RIGHT(TEXT(Peppermint!$D$146,"0.0E+0"),1)," ± ",LEFT(TEXT(Peppermint!$E$146,"0.0E+0"),3)&amp;" x 10^"&amp;RIGHT(TEXT(Peppermint!$E$146,"0.0E+0"),1)))</f>
        <v>1.1 x 10^4 ± 6.2 x 10^3</v>
      </c>
      <c r="G12" s="77" t="str">
        <f>Spearmint!$A$13</f>
        <v>a-phellandrene</v>
      </c>
      <c r="H12" s="78" t="str" cm="1">
        <f t="array" ref="H12">_xlfn.IFS(Spearmint!$E$13=0,"",Spearmint!$E$13&lt;0.05,"tr",Spearmint!$E$13&lt;0.05,"tr",Spearmint!$E$13&gt;=0.05,_xlfn.CONCAT(LEFT(TEXT(Spearmint!$D$13,"0.0E+0"),3)&amp;" x 10^"&amp;RIGHT(TEXT(Spearmint!$D$13,"0.0E+0"),1)," ± ",LEFT(TEXT(Spearmint!$E$13,"0.0E+0"),3)&amp;" x 10^"&amp;RIGHT(TEXT(Spearmint!$E$13,"0.0E+0"),1)))</f>
        <v/>
      </c>
      <c r="I12" s="78" t="str" cm="1">
        <f t="array" ref="I12">_xlfn.IFS(Spearmint!$E$79=0,"",Spearmint!$E$79&lt;0.05,"tr",Spearmint!$E$79&lt;0.05,"tr",Spearmint!$E$79&gt;=0.05,_xlfn.CONCAT(LEFT(TEXT(Spearmint!$D$79,"0.0E+0"),3)&amp;" x 10^"&amp;RIGHT(TEXT(Spearmint!$D$79,"0.0E+0"),1)," ± ",LEFT(TEXT(Spearmint!$E$79,"0.0E+0"),3)&amp;" x 10^"&amp;RIGHT(TEXT(Spearmint!$E$79,"0.0E+0"),1)))</f>
        <v/>
      </c>
      <c r="J12" s="78" t="str" cm="1">
        <f t="array" ref="J12">_xlfn.IFS(Spearmint!$E$146=0,"",Spearmint!$E$146&lt;0.05,"tr",Spearmint!$E$146&lt;0.05,"tr",Spearmint!$E$146&gt;=0.05,_xlfn.CONCAT(LEFT(TEXT(Spearmint!$D$146,"0.0E+0"),3)&amp;" x 10^"&amp;RIGHT(TEXT(Spearmint!$D$146,"0.0E+0"),1)," ± ",LEFT(TEXT(Spearmint!$E$146,"0.0E+0"),3)&amp;" x 10^"&amp;RIGHT(TEXT(Spearmint!$E$146,"0.0E+0"),1)))</f>
        <v>2.0 x 10^4 ± 1.9 x 10^4</v>
      </c>
      <c r="M12" s="77" t="str">
        <f>M.longifoliaCMEN585!$A$13</f>
        <v>a-phellandrene</v>
      </c>
      <c r="N12" s="78" t="str" cm="1">
        <f t="array" ref="N12">_xlfn.IFS(M.longifoliaCMEN585!$E$13=0,"",M.longifoliaCMEN585!$E$13&lt;0.05,"tr",M.longifoliaCMEN585!$E$13&lt;0.05,"tr",M.longifoliaCMEN585!$E$13&gt;=0.05,_xlfn.CONCAT(LEFT(TEXT(M.longifoliaCMEN585!$D$13,"0.0E+0"),3)&amp;" x 10^"&amp;RIGHT(TEXT(M.longifoliaCMEN585!$D$13,"0.0E+0"),1)," ± ",LEFT(TEXT(M.longifoliaCMEN585!$E$13,"0.0E+0"),3)&amp;" x 10^"&amp;RIGHT(TEXT(M.longifoliaCMEN585!$E$13,"0.0E+0"),1)))</f>
        <v/>
      </c>
      <c r="O12" s="78" t="str" cm="1">
        <f t="array" ref="O12">_xlfn.IFS(M.longifoliaCMEN585!$E$79=0,"",M.longifoliaCMEN585!$E$79&lt;0.05,"tr",M.longifoliaCMEN585!$E$79&lt;0.05,"tr",M.longifoliaCMEN585!$E$79&gt;=0.05,_xlfn.CONCAT(LEFT(TEXT(M.longifoliaCMEN585!$D$79,"0.0E+0"),3)&amp;" x 10^"&amp;RIGHT(TEXT(M.longifoliaCMEN585!$D$79,"0.0E+0"),1)," ± ",LEFT(TEXT(M.longifoliaCMEN585!$E$79,"0.0E+0"),3)&amp;" x 10^"&amp;RIGHT(TEXT(M.longifoliaCMEN585!$E$79,"0.0E+0"),1)))</f>
        <v>9.4 x 10^3 ± 2.1 x 10^3</v>
      </c>
      <c r="P12" s="78" t="str" cm="1">
        <f t="array" ref="P12">_xlfn.IFS(M.longifoliaCMEN585!$E$146=0,"",M.longifoliaCMEN585!$E$146&lt;0.05,"tr",M.longifoliaCMEN585!$E$146&lt;0.05,"tr",M.longifoliaCMEN585!$E$146&gt;=0.05,_xlfn.CONCAT(LEFT(TEXT(M.longifoliaCMEN585!$D$146,"0.0E+0"),3)&amp;" x 10^"&amp;RIGHT(TEXT(M.longifoliaCMEN585!$D$146,"0.0E+0"),1)," ± ",LEFT(TEXT(M.longifoliaCMEN585!$E$146,"0.0E+0"),3)&amp;" x 10^"&amp;RIGHT(TEXT(M.longifoliaCMEN585!$E$146,"0.0E+0"),1)))</f>
        <v>1.9 x 10^4 ± 5.9 x 10^3</v>
      </c>
      <c r="S12" s="77" t="str">
        <f>M.longifoliaCMEN584!$A$13</f>
        <v>a-phellandrene</v>
      </c>
      <c r="T12" s="78" t="str" cm="1">
        <f t="array" ref="T12">_xlfn.IFS(M.longifoliaCMEN584!$E$13=0,"",M.longifoliaCMEN584!$E$13&lt;0.05,"tr",M.longifoliaCMEN584!$E$13&lt;0.05,"tr",M.longifoliaCMEN584!$E$13&gt;=0.05,_xlfn.CONCAT(LEFT(TEXT(M.longifoliaCMEN584!$D$13,"0.0E+0"),3)&amp;" x 10^"&amp;RIGHT(TEXT(M.longifoliaCMEN584!$D$13,"0.0E+0"),1)," ± ",LEFT(TEXT(M.longifoliaCMEN584!$E$13,"0.0E+0"),3)&amp;" x 10^"&amp;RIGHT(TEXT(M.longifoliaCMEN584!$E$13,"0.0E+0"),1)))</f>
        <v/>
      </c>
      <c r="U12" s="78" t="str" cm="1">
        <f t="array" ref="U12">_xlfn.IFS(M.longifoliaCMEN584!$E$79=0,"",M.longifoliaCMEN584!$E$79&lt;0.05,"tr",M.longifoliaCMEN584!$E$79&lt;0.05,"tr",M.longifoliaCMEN584!$E$79&gt;=0.05,_xlfn.CONCAT(LEFT(TEXT(M.longifoliaCMEN584!$D$79,"0.0E+0"),3)&amp;" x 10^"&amp;RIGHT(TEXT(M.longifoliaCMEN584!$D$79,"0.0E+0"),1)," ± ",LEFT(TEXT(M.longifoliaCMEN584!$E$79,"0.0E+0"),3)&amp;" x 10^"&amp;RIGHT(TEXT(M.longifoliaCMEN584!$E$79,"0.0E+0"),1)))</f>
        <v>5.8 x 10^3 ± 1.1 x 10^3</v>
      </c>
      <c r="V12" s="78" t="str" cm="1">
        <f t="array" ref="V12">_xlfn.IFS(M.longifoliaCMEN584!$E$146=0,"",M.longifoliaCMEN584!$E$146&lt;0.05,"tr",M.longifoliaCMEN584!$E$146&lt;0.05,"tr",M.longifoliaCMEN584!$E$146&gt;=0.05,_xlfn.CONCAT(LEFT(TEXT(M.longifoliaCMEN584!$D$146,"0.0E+0"),3)&amp;" x 10^"&amp;RIGHT(TEXT(M.longifoliaCMEN584!$D$146,"0.0E+0"),1)," ± ",LEFT(TEXT(M.longifoliaCMEN584!$E$146,"0.0E+0"),3)&amp;" x 10^"&amp;RIGHT(TEXT(M.longifoliaCMEN584!$E$146,"0.0E+0"),1)))</f>
        <v>3.4 x 10^4 ± 2.1 x 10^4</v>
      </c>
    </row>
    <row r="13" spans="1:22" x14ac:dyDescent="0.2">
      <c r="A13" s="77" t="str">
        <f>Peppermint!$A$14</f>
        <v>a-terpinene</v>
      </c>
      <c r="B13" s="78" t="str" cm="1">
        <f t="array" ref="B13">_xlfn.IFS(Peppermint!$E$14=0,"",Peppermint!$E$14&lt;0.05,"tr",Peppermint!$E$14&lt;0.05,"tr",Peppermint!$E$14&gt;=0.05,_xlfn.CONCAT(LEFT(TEXT(Peppermint!$D$14,"0.0E+0"),3)&amp;" x 10^"&amp;RIGHT(TEXT(Peppermint!$D$14,"0.0E+0"),1)," ± ",LEFT(TEXT(Peppermint!$E$14,"0.0E+0"),3)&amp;" x 10^"&amp;RIGHT(TEXT(Peppermint!$E$14,"0.0E+0"),1)))</f>
        <v>2.4 x 10^3 ± 5.5 x 10^2</v>
      </c>
      <c r="C13" s="78" t="str" cm="1">
        <f t="array" ref="C13">_xlfn.IFS(Peppermint!$E$80=0,"",Peppermint!$E$80&lt;0.05,"tr",Peppermint!$E$80&lt;0.05,"tr",Peppermint!$E$80&gt;=0.05,_xlfn.CONCAT(LEFT(TEXT(Peppermint!$D$80,"0.0E+0"),3)&amp;" x 10^"&amp;RIGHT(TEXT(Peppermint!$D$80,"0.0E+0"),1)," ± ",LEFT(TEXT(Peppermint!$E$80,"0.0E+0"),3)&amp;" x 10^"&amp;RIGHT(TEXT(Peppermint!$E$80,"0.0E+0"),1)))</f>
        <v>3.8 x 10^4 ± 2.2 x 10^4</v>
      </c>
      <c r="D13" s="78" t="str" cm="1">
        <f t="array" ref="D13">_xlfn.IFS(Peppermint!$E$147=0,"",Peppermint!$E$147&lt;0.05,"tr",Peppermint!$E$147&lt;0.05,"tr",Peppermint!$E$147&gt;=0.05,_xlfn.CONCAT(LEFT(TEXT(Peppermint!$D$147,"0.0E+0"),3)&amp;" x 10^"&amp;RIGHT(TEXT(Peppermint!$D$147,"0.0E+0"),1)," ± ",LEFT(TEXT(Peppermint!$E$147,"0.0E+0"),3)&amp;" x 10^"&amp;RIGHT(TEXT(Peppermint!$E$147,"0.0E+0"),1)))</f>
        <v>5.6 x 10^4 ± 2.1 x 10^4</v>
      </c>
      <c r="G13" s="77" t="str">
        <f>Spearmint!$A$14</f>
        <v>a-terpinene</v>
      </c>
      <c r="H13" s="78" t="str" cm="1">
        <f t="array" ref="H13">_xlfn.IFS(Spearmint!$E$14=0,"",Spearmint!$E$14&lt;0.05,"tr",Spearmint!$E$14&lt;0.05,"tr",Spearmint!$E$14&gt;=0.05,_xlfn.CONCAT(LEFT(TEXT(Spearmint!$D$14,"0.0E+0"),3)&amp;" x 10^"&amp;RIGHT(TEXT(Spearmint!$D$14,"0.0E+0"),1)," ± ",LEFT(TEXT(Spearmint!$E$14,"0.0E+0"),3)&amp;" x 10^"&amp;RIGHT(TEXT(Spearmint!$E$14,"0.0E+0"),1)))</f>
        <v>1.9 x 10^3 ± 4.6 x 10^2</v>
      </c>
      <c r="I13" s="78" t="str" cm="1">
        <f t="array" ref="I13">_xlfn.IFS(Spearmint!$E$80=0,"",Spearmint!$E$80&lt;0.05,"tr",Spearmint!$E$80&lt;0.05,"tr",Spearmint!$E$80&gt;=0.05,_xlfn.CONCAT(LEFT(TEXT(Spearmint!$D$80,"0.0E+0"),3)&amp;" x 10^"&amp;RIGHT(TEXT(Spearmint!$D$80,"0.0E+0"),1)," ± ",LEFT(TEXT(Spearmint!$E$80,"0.0E+0"),3)&amp;" x 10^"&amp;RIGHT(TEXT(Spearmint!$E$80,"0.0E+0"),1)))</f>
        <v>1.6 x 10^4 ± 2.7 x 10^3</v>
      </c>
      <c r="J13" s="78" t="str" cm="1">
        <f t="array" ref="J13">_xlfn.IFS(Spearmint!$E$147=0,"",Spearmint!$E$147&lt;0.05,"tr",Spearmint!$E$147&lt;0.05,"tr",Spearmint!$E$147&gt;=0.05,_xlfn.CONCAT(LEFT(TEXT(Spearmint!$D$147,"0.0E+0"),3)&amp;" x 10^"&amp;RIGHT(TEXT(Spearmint!$D$147,"0.0E+0"),1)," ± ",LEFT(TEXT(Spearmint!$E$147,"0.0E+0"),3)&amp;" x 10^"&amp;RIGHT(TEXT(Spearmint!$E$147,"0.0E+0"),1)))</f>
        <v>8.0 x 10^4 ± 3.6 x 10^4</v>
      </c>
      <c r="M13" s="77" t="str">
        <f>M.longifoliaCMEN585!$A$14</f>
        <v>a-terpinene</v>
      </c>
      <c r="N13" s="78" t="str" cm="1">
        <f t="array" ref="N13">_xlfn.IFS(M.longifoliaCMEN585!$E$14=0,"",M.longifoliaCMEN585!$E$14&lt;0.05,"tr",M.longifoliaCMEN585!$E$14&lt;0.05,"tr",M.longifoliaCMEN585!$E$14&gt;=0.05,_xlfn.CONCAT(LEFT(TEXT(M.longifoliaCMEN585!$D$14,"0.0E+0"),3)&amp;" x 10^"&amp;RIGHT(TEXT(M.longifoliaCMEN585!$D$14,"0.0E+0"),1)," ± ",LEFT(TEXT(M.longifoliaCMEN585!$E$14,"0.0E+0"),3)&amp;" x 10^"&amp;RIGHT(TEXT(M.longifoliaCMEN585!$E$14,"0.0E+0"),1)))</f>
        <v>1.2 x 10^3 ± 5.9 x 10^2</v>
      </c>
      <c r="O13" s="78" t="str" cm="1">
        <f t="array" ref="O13">_xlfn.IFS(M.longifoliaCMEN585!$E$80=0,"",M.longifoliaCMEN585!$E$80&lt;0.05,"tr",M.longifoliaCMEN585!$E$80&lt;0.05,"tr",M.longifoliaCMEN585!$E$80&gt;=0.05,_xlfn.CONCAT(LEFT(TEXT(M.longifoliaCMEN585!$D$80,"0.0E+0"),3)&amp;" x 10^"&amp;RIGHT(TEXT(M.longifoliaCMEN585!$D$80,"0.0E+0"),1)," ± ",LEFT(TEXT(M.longifoliaCMEN585!$E$80,"0.0E+0"),3)&amp;" x 10^"&amp;RIGHT(TEXT(M.longifoliaCMEN585!$E$80,"0.0E+0"),1)))</f>
        <v>3.2 x 10^4 ± 5.2 x 10^3</v>
      </c>
      <c r="P13" s="78" t="str" cm="1">
        <f t="array" ref="P13">_xlfn.IFS(M.longifoliaCMEN585!$E$147=0,"",M.longifoliaCMEN585!$E$147&lt;0.05,"tr",M.longifoliaCMEN585!$E$147&lt;0.05,"tr",M.longifoliaCMEN585!$E$147&gt;=0.05,_xlfn.CONCAT(LEFT(TEXT(M.longifoliaCMEN585!$D$147,"0.0E+0"),3)&amp;" x 10^"&amp;RIGHT(TEXT(M.longifoliaCMEN585!$D$147,"0.0E+0"),1)," ± ",LEFT(TEXT(M.longifoliaCMEN585!$E$147,"0.0E+0"),3)&amp;" x 10^"&amp;RIGHT(TEXT(M.longifoliaCMEN585!$E$147,"0.0E+0"),1)))</f>
        <v>5.7 x 10^4 ± 8.9 x 10^3</v>
      </c>
      <c r="S13" s="77" t="str">
        <f>M.longifoliaCMEN584!$A$14</f>
        <v>a-terpinene</v>
      </c>
      <c r="T13" s="78" t="str" cm="1">
        <f t="array" ref="T13">_xlfn.IFS(M.longifoliaCMEN584!$E$14=0,"",M.longifoliaCMEN584!$E$14&lt;0.05,"tr",M.longifoliaCMEN584!$E$14&lt;0.05,"tr",M.longifoliaCMEN584!$E$14&gt;=0.05,_xlfn.CONCAT(LEFT(TEXT(M.longifoliaCMEN584!$D$14,"0.0E+0"),3)&amp;" x 10^"&amp;RIGHT(TEXT(M.longifoliaCMEN584!$D$14,"0.0E+0"),1)," ± ",LEFT(TEXT(M.longifoliaCMEN584!$E$14,"0.0E+0"),3)&amp;" x 10^"&amp;RIGHT(TEXT(M.longifoliaCMEN584!$E$14,"0.0E+0"),1)))</f>
        <v>1.6 x 10^3 ± 4.6 x 10^2</v>
      </c>
      <c r="U13" s="78" t="str" cm="1">
        <f t="array" ref="U13">_xlfn.IFS(M.longifoliaCMEN584!$E$80=0,"",M.longifoliaCMEN584!$E$80&lt;0.05,"tr",M.longifoliaCMEN584!$E$80&lt;0.05,"tr",M.longifoliaCMEN584!$E$80&gt;=0.05,_xlfn.CONCAT(LEFT(TEXT(M.longifoliaCMEN584!$D$80,"0.0E+0"),3)&amp;" x 10^"&amp;RIGHT(TEXT(M.longifoliaCMEN584!$D$80,"0.0E+0"),1)," ± ",LEFT(TEXT(M.longifoliaCMEN584!$E$80,"0.0E+0"),3)&amp;" x 10^"&amp;RIGHT(TEXT(M.longifoliaCMEN584!$E$80,"0.0E+0"),1)))</f>
        <v>3.5 x 10^4 ± 7.1 x 10^3</v>
      </c>
      <c r="V13" s="78" t="str" cm="1">
        <f t="array" ref="V13">_xlfn.IFS(M.longifoliaCMEN584!$E$147=0,"",M.longifoliaCMEN584!$E$147&lt;0.05,"tr",M.longifoliaCMEN584!$E$147&lt;0.05,"tr",M.longifoliaCMEN584!$E$147&gt;=0.05,_xlfn.CONCAT(LEFT(TEXT(M.longifoliaCMEN584!$D$147,"0.0E+0"),3)&amp;" x 10^"&amp;RIGHT(TEXT(M.longifoliaCMEN584!$D$147,"0.0E+0"),1)," ± ",LEFT(TEXT(M.longifoliaCMEN584!$E$147,"0.0E+0"),3)&amp;" x 10^"&amp;RIGHT(TEXT(M.longifoliaCMEN584!$E$147,"0.0E+0"),1)))</f>
        <v>1.3 x 10^5 ± 4.1 x 10^4</v>
      </c>
    </row>
    <row r="14" spans="1:22" ht="12" x14ac:dyDescent="0.2">
      <c r="A14" s="81" t="str">
        <f>Peppermint!$A$15</f>
        <v>p-cymene</v>
      </c>
      <c r="B14" s="82" t="str" cm="1">
        <f t="array" ref="B14">_xlfn.IFS(Peppermint!$E$15=0,"",Peppermint!$E$15&lt;0.05,"tr",Peppermint!$E$15&lt;0.05,"tr",Peppermint!$E$15&gt;=0.05,_xlfn.CONCAT(LEFT(TEXT(Peppermint!$D$15,"0.0E+0"),3)&amp;" x 10^"&amp;RIGHT(TEXT(Peppermint!$D$15,"0.0E+0"),1)," ± ",LEFT(TEXT(Peppermint!$E$15,"0.0E+0"),3)&amp;" x 10^"&amp;RIGHT(TEXT(Peppermint!$E$15,"0.0E+0"),1)))</f>
        <v>1.1 x 10^4 ± 4.9 x 10^3</v>
      </c>
      <c r="C14" s="82" t="str" cm="1">
        <f t="array" ref="C14">_xlfn.IFS(Peppermint!$E$81=0,"",Peppermint!$E$81&lt;0.05,"tr",Peppermint!$E$81&lt;0.05,"tr",Peppermint!$E$81&gt;=0.05,_xlfn.CONCAT(LEFT(TEXT(Peppermint!$D$81,"0.0E+0"),3)&amp;" x 10^"&amp;RIGHT(TEXT(Peppermint!$D$81,"0.0E+0"),1)," ± ",LEFT(TEXT(Peppermint!$E$81,"0.0E+0"),3)&amp;" x 10^"&amp;RIGHT(TEXT(Peppermint!$E$81,"0.0E+0"),1)))</f>
        <v>6.4 x 10^4 ± 2.9 x 10^4</v>
      </c>
      <c r="D14" s="82" t="str" cm="1">
        <f t="array" ref="D14">_xlfn.IFS(Peppermint!$E$148=0,"",Peppermint!$E$148&lt;0.05,"tr",Peppermint!$E$148&lt;0.05,"tr",Peppermint!$E$148&gt;=0.05,_xlfn.CONCAT(LEFT(TEXT(Peppermint!$D$148,"0.0E+0"),3)&amp;" x 10^"&amp;RIGHT(TEXT(Peppermint!$D$148,"0.0E+0"),1)," ± ",LEFT(TEXT(Peppermint!$E$148,"0.0E+0"),3)&amp;" x 10^"&amp;RIGHT(TEXT(Peppermint!$E$148,"0.0E+0"),1)))</f>
        <v>9.4 x 10^4 ± 2.3 x 10^4</v>
      </c>
      <c r="G14" s="79" t="str">
        <f>Spearmint!$A$15</f>
        <v>p-cymene</v>
      </c>
      <c r="H14" s="80" t="str" cm="1">
        <f t="array" ref="H14">_xlfn.IFS(Spearmint!$E$15=0,"",Spearmint!$E$15&lt;0.05,"tr",Spearmint!$E$15&lt;0.05,"tr",Spearmint!$E$15&gt;=0.05,_xlfn.CONCAT(LEFT(TEXT(Spearmint!$D$15,"0.0E+0"),3)&amp;" x 10^"&amp;RIGHT(TEXT(Spearmint!$D$15,"0.0E+0"),1)," ± ",LEFT(TEXT(Spearmint!$E$15,"0.0E+0"),3)&amp;" x 10^"&amp;RIGHT(TEXT(Spearmint!$E$15,"0.0E+0"),1)))</f>
        <v>8.0 x 10^3 ± 4.2 x 10^3</v>
      </c>
      <c r="I14" s="80" t="str" cm="1">
        <f t="array" ref="I14">_xlfn.IFS(Spearmint!$E$81=0,"",Spearmint!$E$81&lt;0.05,"tr",Spearmint!$E$81&lt;0.05,"tr",Spearmint!$E$81&gt;=0.05,_xlfn.CONCAT(LEFT(TEXT(Spearmint!$D$81,"0.0E+0"),3)&amp;" x 10^"&amp;RIGHT(TEXT(Spearmint!$D$81,"0.0E+0"),1)," ± ",LEFT(TEXT(Spearmint!$E$81,"0.0E+0"),3)&amp;" x 10^"&amp;RIGHT(TEXT(Spearmint!$E$81,"0.0E+0"),1)))</f>
        <v>8.8 x 10^4 ± 1.7 x 10^4</v>
      </c>
      <c r="J14" s="80" t="str" cm="1">
        <f t="array" ref="J14">_xlfn.IFS(Spearmint!$E$148=0,"",Spearmint!$E$148&lt;0.05,"tr",Spearmint!$E$148&lt;0.05,"tr",Spearmint!$E$148&gt;=0.05,_xlfn.CONCAT(LEFT(TEXT(Spearmint!$D$148,"0.0E+0"),3)&amp;" x 10^"&amp;RIGHT(TEXT(Spearmint!$D$148,"0.0E+0"),1)," ± ",LEFT(TEXT(Spearmint!$E$148,"0.0E+0"),3)&amp;" x 10^"&amp;RIGHT(TEXT(Spearmint!$E$148,"0.0E+0"),1)))</f>
        <v>1.4 x 10^5 ± 4.2 x 10^4</v>
      </c>
      <c r="M14" s="77" t="str">
        <f>M.longifoliaCMEN585!$A$15</f>
        <v>p-cymene</v>
      </c>
      <c r="N14" s="78" t="str" cm="1">
        <f t="array" ref="N14">_xlfn.IFS(M.longifoliaCMEN585!$E$15=0,"",M.longifoliaCMEN585!$E$15&lt;0.05,"tr",M.longifoliaCMEN585!$E$15&lt;0.05,"tr",M.longifoliaCMEN585!$E$15&gt;=0.05,_xlfn.CONCAT(LEFT(TEXT(M.longifoliaCMEN585!$D$15,"0.0E+0"),3)&amp;" x 10^"&amp;RIGHT(TEXT(M.longifoliaCMEN585!$D$15,"0.0E+0"),1)," ± ",LEFT(TEXT(M.longifoliaCMEN585!$E$15,"0.0E+0"),3)&amp;" x 10^"&amp;RIGHT(TEXT(M.longifoliaCMEN585!$E$15,"0.0E+0"),1)))</f>
        <v>2.2 x 10^3 ± 1.2 x 10^3</v>
      </c>
      <c r="O14" s="78" t="str" cm="1">
        <f t="array" ref="O14">_xlfn.IFS(M.longifoliaCMEN585!$E$81=0,"",M.longifoliaCMEN585!$E$81&lt;0.05,"tr",M.longifoliaCMEN585!$E$81&lt;0.05,"tr",M.longifoliaCMEN585!$E$81&gt;=0.05,_xlfn.CONCAT(LEFT(TEXT(M.longifoliaCMEN585!$D$81,"0.0E+0"),3)&amp;" x 10^"&amp;RIGHT(TEXT(M.longifoliaCMEN585!$D$81,"0.0E+0"),1)," ± ",LEFT(TEXT(M.longifoliaCMEN585!$E$81,"0.0E+0"),3)&amp;" x 10^"&amp;RIGHT(TEXT(M.longifoliaCMEN585!$E$81,"0.0E+0"),1)))</f>
        <v>7.6 x 10^4 ± 1.5 x 10^4</v>
      </c>
      <c r="P14" s="78" t="str" cm="1">
        <f t="array" ref="P14">_xlfn.IFS(M.longifoliaCMEN585!$E$148=0,"",M.longifoliaCMEN585!$E$148&lt;0.05,"tr",M.longifoliaCMEN585!$E$148&lt;0.05,"tr",M.longifoliaCMEN585!$E$148&gt;=0.05,_xlfn.CONCAT(LEFT(TEXT(M.longifoliaCMEN585!$D$148,"0.0E+0"),3)&amp;" x 10^"&amp;RIGHT(TEXT(M.longifoliaCMEN585!$D$148,"0.0E+0"),1)," ± ",LEFT(TEXT(M.longifoliaCMEN585!$E$148,"0.0E+0"),3)&amp;" x 10^"&amp;RIGHT(TEXT(M.longifoliaCMEN585!$E$148,"0.0E+0"),1)))</f>
        <v>1.1 x 10^5 ± 1.5 x 10^4</v>
      </c>
      <c r="S14" s="79" t="str">
        <f>M.longifoliaCMEN584!$A$15</f>
        <v>p-cymene</v>
      </c>
      <c r="T14" s="80" t="str" cm="1">
        <f t="array" ref="T14">_xlfn.IFS(M.longifoliaCMEN584!$E$15=0,"",M.longifoliaCMEN584!$E$15&lt;0.05,"tr",M.longifoliaCMEN584!$E$15&lt;0.05,"tr",M.longifoliaCMEN584!$E$15&gt;=0.05,_xlfn.CONCAT(LEFT(TEXT(M.longifoliaCMEN584!$D$15,"0.0E+0"),3)&amp;" x 10^"&amp;RIGHT(TEXT(M.longifoliaCMEN584!$D$15,"0.0E+0"),1)," ± ",LEFT(TEXT(M.longifoliaCMEN584!$E$15,"0.0E+0"),3)&amp;" x 10^"&amp;RIGHT(TEXT(M.longifoliaCMEN584!$E$15,"0.0E+0"),1)))</f>
        <v>9.2 x 10^3 ± 2.3 x 10^3</v>
      </c>
      <c r="U14" s="80" t="str" cm="1">
        <f t="array" ref="U14">_xlfn.IFS(M.longifoliaCMEN584!$E$81=0,"",M.longifoliaCMEN584!$E$81&lt;0.05,"tr",M.longifoliaCMEN584!$E$81&lt;0.05,"tr",M.longifoliaCMEN584!$E$81&gt;=0.05,_xlfn.CONCAT(LEFT(TEXT(M.longifoliaCMEN584!$D$81,"0.0E+0"),3)&amp;" x 10^"&amp;RIGHT(TEXT(M.longifoliaCMEN584!$D$81,"0.0E+0"),1)," ± ",LEFT(TEXT(M.longifoliaCMEN584!$E$81,"0.0E+0"),3)&amp;" x 10^"&amp;RIGHT(TEXT(M.longifoliaCMEN584!$E$81,"0.0E+0"),1)))</f>
        <v>5.3 x 10^4 ± 1.0 x 10^4</v>
      </c>
      <c r="V14" s="80" t="str" cm="1">
        <f t="array" ref="V14">_xlfn.IFS(M.longifoliaCMEN584!$E$148=0,"",M.longifoliaCMEN584!$E$148&lt;0.05,"tr",M.longifoliaCMEN584!$E$148&lt;0.05,"tr",M.longifoliaCMEN584!$E$148&gt;=0.05,_xlfn.CONCAT(LEFT(TEXT(M.longifoliaCMEN584!$D$148,"0.0E+0"),3)&amp;" x 10^"&amp;RIGHT(TEXT(M.longifoliaCMEN584!$D$148,"0.0E+0"),1)," ± ",LEFT(TEXT(M.longifoliaCMEN584!$E$148,"0.0E+0"),3)&amp;" x 10^"&amp;RIGHT(TEXT(M.longifoliaCMEN584!$E$148,"0.0E+0"),1)))</f>
        <v>1.4 x 10^5 ± 4.3 x 10^4</v>
      </c>
    </row>
    <row r="15" spans="1:22" ht="12" x14ac:dyDescent="0.2">
      <c r="A15" s="77" t="str">
        <f>Peppermint!$A$16</f>
        <v>limonene</v>
      </c>
      <c r="B15" s="78" t="str" cm="1">
        <f t="array" ref="B15">_xlfn.IFS(Peppermint!$E$16=0,"",Peppermint!$E$16&lt;0.05,"tr",Peppermint!$E$16&lt;0.05,"tr",Peppermint!$E$16&gt;=0.05,_xlfn.CONCAT(LEFT(TEXT(Peppermint!$D$16,"0.0E+0"),3)&amp;" x 10^"&amp;RIGHT(TEXT(Peppermint!$D$16,"0.0E+0"),1)," ± ",LEFT(TEXT(Peppermint!$E$16,"0.0E+0"),3)&amp;" x 10^"&amp;RIGHT(TEXT(Peppermint!$E$16,"0.0E+0"),1)))</f>
        <v>3.1 x 10^3 ± 1.3 x 10^3</v>
      </c>
      <c r="C15" s="78" t="str" cm="1">
        <f t="array" ref="C15">_xlfn.IFS(Peppermint!$E$82=0,"",Peppermint!$E$82&lt;0.05,"tr",Peppermint!$E$82&lt;0.05,"tr",Peppermint!$E$82&gt;=0.05,_xlfn.CONCAT(LEFT(TEXT(Peppermint!$D$82,"0.0E+0"),3)&amp;" x 10^"&amp;RIGHT(TEXT(Peppermint!$D$82,"0.0E+0"),1)," ± ",LEFT(TEXT(Peppermint!$E$82,"0.0E+0"),3)&amp;" x 10^"&amp;RIGHT(TEXT(Peppermint!$E$82,"0.0E+0"),1)))</f>
        <v>3.7 x 10^5 ± 1.7 x 10^5</v>
      </c>
      <c r="D15" s="78" t="str" cm="1">
        <f t="array" ref="D15">_xlfn.IFS(Peppermint!$E$149=0,"",Peppermint!$E$149&lt;0.05,"tr",Peppermint!$E$149&lt;0.05,"tr",Peppermint!$E$149&gt;=0.05,_xlfn.CONCAT(LEFT(TEXT(Peppermint!$D$149,"0.0E+0"),3)&amp;" x 10^"&amp;RIGHT(TEXT(Peppermint!$D$149,"0.0E+0"),1)," ± ",LEFT(TEXT(Peppermint!$E$149,"0.0E+0"),3)&amp;" x 10^"&amp;RIGHT(TEXT(Peppermint!$E$149,"0.0E+0"),1)))</f>
        <v>3.7 x 10^5 ± 1.2 x 10^5</v>
      </c>
      <c r="G15" s="13" t="str">
        <f>Spearmint!$A$16</f>
        <v>limonene</v>
      </c>
      <c r="H15" s="16" t="str" cm="1">
        <f t="array" ref="H15">_xlfn.IFS(Spearmint!$E$16=0,"",Spearmint!$E$16&lt;0.05,"tr",Spearmint!$E$16&lt;0.05,"tr",Spearmint!$E$16&gt;=0.05,_xlfn.CONCAT(LEFT(TEXT(Spearmint!$D$16,"0.0E+0"),3)&amp;" x 10^"&amp;RIGHT(TEXT(Spearmint!$D$16,"0.0E+0"),1)," ± ",LEFT(TEXT(Spearmint!$E$16,"0.0E+0"),3)&amp;" x 10^"&amp;RIGHT(TEXT(Spearmint!$E$16,"0.0E+0"),1)))</f>
        <v>1.0 x 10^3 ± 1.0 x 10^3</v>
      </c>
      <c r="I15" s="16" t="str" cm="1">
        <f t="array" ref="I15">_xlfn.IFS(Spearmint!$E$82=0,"",Spearmint!$E$82&lt;0.05,"tr",Spearmint!$E$82&lt;0.05,"tr",Spearmint!$E$82&gt;=0.05,_xlfn.CONCAT(LEFT(TEXT(Spearmint!$D$82,"0.0E+0"),3)&amp;" x 10^"&amp;RIGHT(TEXT(Spearmint!$D$82,"0.0E+0"),1)," ± ",LEFT(TEXT(Spearmint!$E$82,"0.0E+0"),3)&amp;" x 10^"&amp;RIGHT(TEXT(Spearmint!$E$82,"0.0E+0"),1)))</f>
        <v>8.8 x 10^5 ± 4.0 x 10^5</v>
      </c>
      <c r="J15" s="16" t="str" cm="1">
        <f t="array" ref="J15">_xlfn.IFS(Spearmint!$E$149=0,"",Spearmint!$E$149&lt;0.05,"tr",Spearmint!$E$149&lt;0.05,"tr",Spearmint!$E$149&gt;=0.05,_xlfn.CONCAT(LEFT(TEXT(Spearmint!$D$149,"0.0E+0"),3)&amp;" x 10^"&amp;RIGHT(TEXT(Spearmint!$D$149,"0.0E+0"),1)," ± ",LEFT(TEXT(Spearmint!$E$149,"0.0E+0"),3)&amp;" x 10^"&amp;RIGHT(TEXT(Spearmint!$E$149,"0.0E+0"),1)))</f>
        <v>4.3 x 10^6 ± 1.5 x 10^6</v>
      </c>
      <c r="M15" s="77" t="str">
        <f>M.longifoliaCMEN585!$A$16</f>
        <v>limonene</v>
      </c>
      <c r="N15" s="78" t="str" cm="1">
        <f t="array" ref="N15">_xlfn.IFS(M.longifoliaCMEN585!$E$16=0,"",M.longifoliaCMEN585!$E$16&lt;0.05,"tr",M.longifoliaCMEN585!$E$16&lt;0.05,"tr",M.longifoliaCMEN585!$E$16&gt;=0.05,_xlfn.CONCAT(LEFT(TEXT(M.longifoliaCMEN585!$D$16,"0.0E+0"),3)&amp;" x 10^"&amp;RIGHT(TEXT(M.longifoliaCMEN585!$D$16,"0.0E+0"),1)," ± ",LEFT(TEXT(M.longifoliaCMEN585!$E$16,"0.0E+0"),3)&amp;" x 10^"&amp;RIGHT(TEXT(M.longifoliaCMEN585!$E$16,"0.0E+0"),1)))</f>
        <v/>
      </c>
      <c r="O15" s="78" t="str" cm="1">
        <f t="array" ref="O15">_xlfn.IFS(M.longifoliaCMEN585!$E$82=0,"",M.longifoliaCMEN585!$E$82&lt;0.05,"tr",M.longifoliaCMEN585!$E$82&lt;0.05,"tr",M.longifoliaCMEN585!$E$82&gt;=0.05,_xlfn.CONCAT(LEFT(TEXT(M.longifoliaCMEN585!$D$82,"0.0E+0"),3)&amp;" x 10^"&amp;RIGHT(TEXT(M.longifoliaCMEN585!$D$82,"0.0E+0"),1)," ± ",LEFT(TEXT(M.longifoliaCMEN585!$E$82,"0.0E+0"),3)&amp;" x 10^"&amp;RIGHT(TEXT(M.longifoliaCMEN585!$E$82,"0.0E+0"),1)))</f>
        <v>2.5 x 10^5 ± 3.7 x 10^4</v>
      </c>
      <c r="P15" s="78" t="str" cm="1">
        <f t="array" ref="P15">_xlfn.IFS(M.longifoliaCMEN585!$E$149=0,"",M.longifoliaCMEN585!$E$149&lt;0.05,"tr",M.longifoliaCMEN585!$E$149&lt;0.05,"tr",M.longifoliaCMEN585!$E$149&gt;=0.05,_xlfn.CONCAT(LEFT(TEXT(M.longifoliaCMEN585!$D$149,"0.0E+0"),3)&amp;" x 10^"&amp;RIGHT(TEXT(M.longifoliaCMEN585!$D$149,"0.0E+0"),1)," ± ",LEFT(TEXT(M.longifoliaCMEN585!$E$149,"0.0E+0"),3)&amp;" x 10^"&amp;RIGHT(TEXT(M.longifoliaCMEN585!$E$149,"0.0E+0"),1)))</f>
        <v>1.7 x 10^5 ± 3.3 x 10^4</v>
      </c>
      <c r="S15" s="83" t="str">
        <f>M.longifoliaCMEN584!$A$16</f>
        <v>limonene</v>
      </c>
      <c r="T15" s="84" t="str" cm="1">
        <f t="array" ref="T15">_xlfn.IFS(M.longifoliaCMEN584!$E$16=0,"",M.longifoliaCMEN584!$E$16&lt;0.05,"tr",M.longifoliaCMEN584!$E$16&lt;0.05,"tr",M.longifoliaCMEN584!$E$16&gt;=0.05,_xlfn.CONCAT(LEFT(TEXT(M.longifoliaCMEN584!$D$16,"0.0E+0"),3)&amp;" x 10^"&amp;RIGHT(TEXT(M.longifoliaCMEN584!$D$16,"0.0E+0"),1)," ± ",LEFT(TEXT(M.longifoliaCMEN584!$E$16,"0.0E+0"),3)&amp;" x 10^"&amp;RIGHT(TEXT(M.longifoliaCMEN584!$E$16,"0.0E+0"),1)))</f>
        <v>2.0 x 10^4 ± 1.2 x 10^4</v>
      </c>
      <c r="U15" s="84" t="str" cm="1">
        <f t="array" ref="U15">_xlfn.IFS(M.longifoliaCMEN584!$E$82=0,"",M.longifoliaCMEN584!$E$82&lt;0.05,"tr",M.longifoliaCMEN584!$E$82&lt;0.05,"tr",M.longifoliaCMEN584!$E$82&gt;=0.05,_xlfn.CONCAT(LEFT(TEXT(M.longifoliaCMEN584!$D$82,"0.0E+0"),3)&amp;" x 10^"&amp;RIGHT(TEXT(M.longifoliaCMEN584!$D$82,"0.0E+0"),1)," ± ",LEFT(TEXT(M.longifoliaCMEN584!$E$82,"0.0E+0"),3)&amp;" x 10^"&amp;RIGHT(TEXT(M.longifoliaCMEN584!$E$82,"0.0E+0"),1)))</f>
        <v>1.0 x 10^7 ± 1.9 x 10^6</v>
      </c>
      <c r="V15" s="84" t="str" cm="1">
        <f t="array" ref="V15">_xlfn.IFS(M.longifoliaCMEN584!$E$149=0,"",M.longifoliaCMEN584!$E$149&lt;0.05,"tr",M.longifoliaCMEN584!$E$149&lt;0.05,"tr",M.longifoliaCMEN584!$E$149&gt;=0.05,_xlfn.CONCAT(LEFT(TEXT(M.longifoliaCMEN584!$D$149,"0.0E+0"),3)&amp;" x 10^"&amp;RIGHT(TEXT(M.longifoliaCMEN584!$D$149,"0.0E+0"),1)," ± ",LEFT(TEXT(M.longifoliaCMEN584!$E$149,"0.0E+0"),3)&amp;" x 10^"&amp;RIGHT(TEXT(M.longifoliaCMEN584!$E$149,"0.0E+0"),1)))</f>
        <v>2.3 x 10^7 ± 7.8 x 10^6</v>
      </c>
    </row>
    <row r="16" spans="1:22" ht="12" x14ac:dyDescent="0.2">
      <c r="A16" s="81" t="str">
        <f>Peppermint!$A$17</f>
        <v>1,8-cineole</v>
      </c>
      <c r="B16" s="82" t="str" cm="1">
        <f t="array" ref="B16">_xlfn.IFS(Peppermint!$E$17=0,"",Peppermint!$E$17&lt;0.05,"tr",Peppermint!$E$17&lt;0.05,"tr",Peppermint!$E$17&gt;=0.05,_xlfn.CONCAT(LEFT(TEXT(Peppermint!$D$17,"0.0E+0"),3)&amp;" x 10^"&amp;RIGHT(TEXT(Peppermint!$D$17,"0.0E+0"),1)," ± ",LEFT(TEXT(Peppermint!$E$17,"0.0E+0"),3)&amp;" x 10^"&amp;RIGHT(TEXT(Peppermint!$E$17,"0.0E+0"),1)))</f>
        <v>8.8 x 10^3 ± 4.0 x 10^3</v>
      </c>
      <c r="C16" s="82" t="str" cm="1">
        <f t="array" ref="C16">_xlfn.IFS(Peppermint!$E$83=0,"",Peppermint!$E$83&lt;0.05,"tr",Peppermint!$E$83&lt;0.05,"tr",Peppermint!$E$83&gt;=0.05,_xlfn.CONCAT(LEFT(TEXT(Peppermint!$D$83,"0.0E+0"),3)&amp;" x 10^"&amp;RIGHT(TEXT(Peppermint!$D$83,"0.0E+0"),1)," ± ",LEFT(TEXT(Peppermint!$E$83,"0.0E+0"),3)&amp;" x 10^"&amp;RIGHT(TEXT(Peppermint!$E$83,"0.0E+0"),1)))</f>
        <v>6.4 x 10^5 ± 2.9 x 10^5</v>
      </c>
      <c r="D16" s="82" t="str" cm="1">
        <f t="array" ref="D16">_xlfn.IFS(Peppermint!$E$150=0,"",Peppermint!$E$150&lt;0.05,"tr",Peppermint!$E$150&lt;0.05,"tr",Peppermint!$E$150&gt;=0.05,_xlfn.CONCAT(LEFT(TEXT(Peppermint!$D$150,"0.0E+0"),3)&amp;" x 10^"&amp;RIGHT(TEXT(Peppermint!$D$150,"0.0E+0"),1)," ± ",LEFT(TEXT(Peppermint!$E$150,"0.0E+0"),3)&amp;" x 10^"&amp;RIGHT(TEXT(Peppermint!$E$150,"0.0E+0"),1)))</f>
        <v>1.5 x 10^6 ± 5.2 x 10^5</v>
      </c>
      <c r="G16" s="83" t="str">
        <f>Spearmint!$A$17</f>
        <v>1,8-cineole</v>
      </c>
      <c r="H16" s="84" t="str" cm="1">
        <f t="array" ref="H16">_xlfn.IFS(Spearmint!$E$17=0,"",Spearmint!$E$17&lt;0.05,"tr",Spearmint!$E$17&lt;0.05,"tr",Spearmint!$E$17&gt;=0.05,_xlfn.CONCAT(LEFT(TEXT(Spearmint!$D$17,"0.0E+0"),3)&amp;" x 10^"&amp;RIGHT(TEXT(Spearmint!$D$17,"0.0E+0"),1)," ± ",LEFT(TEXT(Spearmint!$E$17,"0.0E+0"),3)&amp;" x 10^"&amp;RIGHT(TEXT(Spearmint!$E$17,"0.0E+0"),1)))</f>
        <v>3.3 x 10^3 ± 8.7 x 10^2</v>
      </c>
      <c r="I16" s="84" t="str" cm="1">
        <f t="array" ref="I16">_xlfn.IFS(Spearmint!$E$83=0,"",Spearmint!$E$83&lt;0.05,"tr",Spearmint!$E$83&lt;0.05,"tr",Spearmint!$E$83&gt;=0.05,_xlfn.CONCAT(LEFT(TEXT(Spearmint!$D$83,"0.0E+0"),3)&amp;" x 10^"&amp;RIGHT(TEXT(Spearmint!$D$83,"0.0E+0"),1)," ± ",LEFT(TEXT(Spearmint!$E$83,"0.0E+0"),3)&amp;" x 10^"&amp;RIGHT(TEXT(Spearmint!$E$83,"0.0E+0"),1)))</f>
        <v>1.2 x 10^5 ± 3.7 x 10^4</v>
      </c>
      <c r="J16" s="84" t="str" cm="1">
        <f t="array" ref="J16">_xlfn.IFS(Spearmint!$E$150=0,"",Spearmint!$E$150&lt;0.05,"tr",Spearmint!$E$150&lt;0.05,"tr",Spearmint!$E$150&gt;=0.05,_xlfn.CONCAT(LEFT(TEXT(Spearmint!$D$150,"0.0E+0"),3)&amp;" x 10^"&amp;RIGHT(TEXT(Spearmint!$D$150,"0.0E+0"),1)," ± ",LEFT(TEXT(Spearmint!$E$150,"0.0E+0"),3)&amp;" x 10^"&amp;RIGHT(TEXT(Spearmint!$E$150,"0.0E+0"),1)))</f>
        <v>4.8 x 10^5 ± 1.3 x 10^5</v>
      </c>
      <c r="M16" s="81" t="str">
        <f>M.longifoliaCMEN585!$A$17</f>
        <v>1,8-cineole</v>
      </c>
      <c r="N16" s="82" t="str" cm="1">
        <f t="array" ref="N16">_xlfn.IFS(M.longifoliaCMEN585!$E$17=0,"",M.longifoliaCMEN585!$E$17&lt;0.05,"tr",M.longifoliaCMEN585!$E$17&lt;0.05,"tr",M.longifoliaCMEN585!$E$17&gt;=0.05,_xlfn.CONCAT(LEFT(TEXT(M.longifoliaCMEN585!$D$17,"0.0E+0"),3)&amp;" x 10^"&amp;RIGHT(TEXT(M.longifoliaCMEN585!$D$17,"0.0E+0"),1)," ± ",LEFT(TEXT(M.longifoliaCMEN585!$E$17,"0.0E+0"),3)&amp;" x 10^"&amp;RIGHT(TEXT(M.longifoliaCMEN585!$E$17,"0.0E+0"),1)))</f>
        <v>2.0 x 10^3 ± 9.0 x 10^2</v>
      </c>
      <c r="O16" s="82" t="str" cm="1">
        <f t="array" ref="O16">_xlfn.IFS(M.longifoliaCMEN585!$E$83=0,"",M.longifoliaCMEN585!$E$83&lt;0.05,"tr",M.longifoliaCMEN585!$E$83&lt;0.05,"tr",M.longifoliaCMEN585!$E$83&gt;=0.05,_xlfn.CONCAT(LEFT(TEXT(M.longifoliaCMEN585!$D$83,"0.0E+0"),3)&amp;" x 10^"&amp;RIGHT(TEXT(M.longifoliaCMEN585!$D$83,"0.0E+0"),1)," ± ",LEFT(TEXT(M.longifoliaCMEN585!$E$83,"0.0E+0"),3)&amp;" x 10^"&amp;RIGHT(TEXT(M.longifoliaCMEN585!$E$83,"0.0E+0"),1)))</f>
        <v>2.4 x 10^6 ± 4.4 x 10^5</v>
      </c>
      <c r="P16" s="82" t="str" cm="1">
        <f t="array" ref="P16">_xlfn.IFS(M.longifoliaCMEN585!$E$150=0,"",M.longifoliaCMEN585!$E$150&lt;0.05,"tr",M.longifoliaCMEN585!$E$150&lt;0.05,"tr",M.longifoliaCMEN585!$E$150&gt;=0.05,_xlfn.CONCAT(LEFT(TEXT(M.longifoliaCMEN585!$D$150,"0.0E+0"),3)&amp;" x 10^"&amp;RIGHT(TEXT(M.longifoliaCMEN585!$D$150,"0.0E+0"),1)," ± ",LEFT(TEXT(M.longifoliaCMEN585!$E$150,"0.0E+0"),3)&amp;" x 10^"&amp;RIGHT(TEXT(M.longifoliaCMEN585!$E$150,"0.0E+0"),1)))</f>
        <v>2.8 x 10^6 ± 3.4 x 10^5</v>
      </c>
      <c r="S16" s="77" t="str">
        <f>M.longifoliaCMEN584!$A$17</f>
        <v>1,8-cineole</v>
      </c>
      <c r="T16" s="78" t="str" cm="1">
        <f t="array" ref="T16">_xlfn.IFS(M.longifoliaCMEN584!$E$17=0,"",M.longifoliaCMEN584!$E$17&lt;0.05,"tr",M.longifoliaCMEN584!$E$17&lt;0.05,"tr",M.longifoliaCMEN584!$E$17&gt;=0.05,_xlfn.CONCAT(LEFT(TEXT(M.longifoliaCMEN584!$D$17,"0.0E+0"),3)&amp;" x 10^"&amp;RIGHT(TEXT(M.longifoliaCMEN584!$D$17,"0.0E+0"),1)," ± ",LEFT(TEXT(M.longifoliaCMEN584!$E$17,"0.0E+0"),3)&amp;" x 10^"&amp;RIGHT(TEXT(M.longifoliaCMEN584!$E$17,"0.0E+0"),1)))</f>
        <v>1.5 x 10^3 ± 5.8 x 10^2</v>
      </c>
      <c r="U16" s="78" t="str" cm="1">
        <f t="array" ref="U16">_xlfn.IFS(M.longifoliaCMEN584!$E$83=0,"",M.longifoliaCMEN584!$E$83&lt;0.05,"tr",M.longifoliaCMEN584!$E$83&lt;0.05,"tr",M.longifoliaCMEN584!$E$83&gt;=0.05,_xlfn.CONCAT(LEFT(TEXT(M.longifoliaCMEN584!$D$83,"0.0E+0"),3)&amp;" x 10^"&amp;RIGHT(TEXT(M.longifoliaCMEN584!$D$83,"0.0E+0"),1)," ± ",LEFT(TEXT(M.longifoliaCMEN584!$E$83,"0.0E+0"),3)&amp;" x 10^"&amp;RIGHT(TEXT(M.longifoliaCMEN584!$E$83,"0.0E+0"),1)))</f>
        <v/>
      </c>
      <c r="V16" s="78" t="str" cm="1">
        <f t="array" ref="V16">_xlfn.IFS(M.longifoliaCMEN584!$E$150=0,"",M.longifoliaCMEN584!$E$150&lt;0.05,"tr",M.longifoliaCMEN584!$E$150&lt;0.05,"tr",M.longifoliaCMEN584!$E$150&gt;=0.05,_xlfn.CONCAT(LEFT(TEXT(M.longifoliaCMEN584!$D$150,"0.0E+0"),3)&amp;" x 10^"&amp;RIGHT(TEXT(M.longifoliaCMEN584!$D$150,"0.0E+0"),1)," ± ",LEFT(TEXT(M.longifoliaCMEN584!$E$150,"0.0E+0"),3)&amp;" x 10^"&amp;RIGHT(TEXT(M.longifoliaCMEN584!$E$150,"0.0E+0"),1)))</f>
        <v/>
      </c>
    </row>
    <row r="17" spans="1:22" ht="12" x14ac:dyDescent="0.2">
      <c r="A17" s="77" t="str">
        <f>Peppermint!$A$18</f>
        <v>y-terpinene</v>
      </c>
      <c r="B17" s="78" t="str" cm="1">
        <f t="array" ref="B17">_xlfn.IFS(Peppermint!$E$18=0,"",Peppermint!$E$18&lt;0.05,"tr",Peppermint!$E$18&lt;0.05,"tr",Peppermint!$E$18&gt;=0.05,_xlfn.CONCAT(LEFT(TEXT(Peppermint!$D$18,"0.0E+0"),3)&amp;" x 10^"&amp;RIGHT(TEXT(Peppermint!$D$18,"0.0E+0"),1)," ± ",LEFT(TEXT(Peppermint!$E$18,"0.0E+0"),3)&amp;" x 10^"&amp;RIGHT(TEXT(Peppermint!$E$18,"0.0E+0"),1)))</f>
        <v>5.2 x 10^3 ± 1.0 x 10^3</v>
      </c>
      <c r="C17" s="78" t="str" cm="1">
        <f t="array" ref="C17">_xlfn.IFS(Peppermint!$E$84=0,"",Peppermint!$E$84&lt;0.05,"tr",Peppermint!$E$84&lt;0.05,"tr",Peppermint!$E$84&gt;=0.05,_xlfn.CONCAT(LEFT(TEXT(Peppermint!$D$84,"0.0E+0"),3)&amp;" x 10^"&amp;RIGHT(TEXT(Peppermint!$D$84,"0.0E+0"),1)," ± ",LEFT(TEXT(Peppermint!$E$84,"0.0E+0"),3)&amp;" x 10^"&amp;RIGHT(TEXT(Peppermint!$E$84,"0.0E+0"),1)))</f>
        <v>9.7 x 10^4 ± 5.3 x 10^4</v>
      </c>
      <c r="D17" s="78" t="str" cm="1">
        <f t="array" ref="D17">_xlfn.IFS(Peppermint!$E$151=0,"",Peppermint!$E$151&lt;0.05,"tr",Peppermint!$E$151&lt;0.05,"tr",Peppermint!$E$151&gt;=0.05,_xlfn.CONCAT(LEFT(TEXT(Peppermint!$D$151,"0.0E+0"),3)&amp;" x 10^"&amp;RIGHT(TEXT(Peppermint!$D$151,"0.0E+0"),1)," ± ",LEFT(TEXT(Peppermint!$E$151,"0.0E+0"),3)&amp;" x 10^"&amp;RIGHT(TEXT(Peppermint!$E$151,"0.0E+0"),1)))</f>
        <v>1.4 x 10^5 ± 4.7 x 10^4</v>
      </c>
      <c r="G17" s="77" t="str">
        <f>Spearmint!$A$18</f>
        <v>y-terpinene</v>
      </c>
      <c r="H17" s="78" t="str" cm="1">
        <f t="array" ref="H17">_xlfn.IFS(Spearmint!$E$18=0,"",Spearmint!$E$18&lt;0.05,"tr",Spearmint!$E$18&lt;0.05,"tr",Spearmint!$E$18&gt;=0.05,_xlfn.CONCAT(LEFT(TEXT(Spearmint!$D$18,"0.0E+0"),3)&amp;" x 10^"&amp;RIGHT(TEXT(Spearmint!$D$18,"0.0E+0"),1)," ± ",LEFT(TEXT(Spearmint!$E$18,"0.0E+0"),3)&amp;" x 10^"&amp;RIGHT(TEXT(Spearmint!$E$18,"0.0E+0"),1)))</f>
        <v>3.3 x 10^3 ± 9.1 x 10^2</v>
      </c>
      <c r="I17" s="78" t="str" cm="1">
        <f t="array" ref="I17">_xlfn.IFS(Spearmint!$E$84=0,"",Spearmint!$E$84&lt;0.05,"tr",Spearmint!$E$84&lt;0.05,"tr",Spearmint!$E$84&gt;=0.05,_xlfn.CONCAT(LEFT(TEXT(Spearmint!$D$84,"0.0E+0"),3)&amp;" x 10^"&amp;RIGHT(TEXT(Spearmint!$D$84,"0.0E+0"),1)," ± ",LEFT(TEXT(Spearmint!$E$84,"0.0E+0"),3)&amp;" x 10^"&amp;RIGHT(TEXT(Spearmint!$E$84,"0.0E+0"),1)))</f>
        <v>4.3 x 10^4 ± 8.1 x 10^3</v>
      </c>
      <c r="J17" s="78" t="str" cm="1">
        <f t="array" ref="J17">_xlfn.IFS(Spearmint!$E$151=0,"",Spearmint!$E$151&lt;0.05,"tr",Spearmint!$E$151&lt;0.05,"tr",Spearmint!$E$151&gt;=0.05,_xlfn.CONCAT(LEFT(TEXT(Spearmint!$D$151,"0.0E+0"),3)&amp;" x 10^"&amp;RIGHT(TEXT(Spearmint!$D$151,"0.0E+0"),1)," ± ",LEFT(TEXT(Spearmint!$E$151,"0.0E+0"),3)&amp;" x 10^"&amp;RIGHT(TEXT(Spearmint!$E$151,"0.0E+0"),1)))</f>
        <v>1.8 x 10^5 ± 7.8 x 10^4</v>
      </c>
      <c r="M17" s="77" t="str">
        <f>M.longifoliaCMEN585!$A$18</f>
        <v>y-terpinene</v>
      </c>
      <c r="N17" s="78" t="str" cm="1">
        <f t="array" ref="N17">_xlfn.IFS(M.longifoliaCMEN585!$E$18=0,"",M.longifoliaCMEN585!$E$18&lt;0.05,"tr",M.longifoliaCMEN585!$E$18&lt;0.05,"tr",M.longifoliaCMEN585!$E$18&gt;=0.05,_xlfn.CONCAT(LEFT(TEXT(M.longifoliaCMEN585!$D$18,"0.0E+0"),3)&amp;" x 10^"&amp;RIGHT(TEXT(M.longifoliaCMEN585!$D$18,"0.0E+0"),1)," ± ",LEFT(TEXT(M.longifoliaCMEN585!$E$18,"0.0E+0"),3)&amp;" x 10^"&amp;RIGHT(TEXT(M.longifoliaCMEN585!$E$18,"0.0E+0"),1)))</f>
        <v/>
      </c>
      <c r="O17" s="78" t="str" cm="1">
        <f t="array" ref="O17">_xlfn.IFS(M.longifoliaCMEN585!$E$84=0,"",M.longifoliaCMEN585!$E$84&lt;0.05,"tr",M.longifoliaCMEN585!$E$84&lt;0.05,"tr",M.longifoliaCMEN585!$E$84&gt;=0.05,_xlfn.CONCAT(LEFT(TEXT(M.longifoliaCMEN585!$D$84,"0.0E+0"),3)&amp;" x 10^"&amp;RIGHT(TEXT(M.longifoliaCMEN585!$D$84,"0.0E+0"),1)," ± ",LEFT(TEXT(M.longifoliaCMEN585!$E$84,"0.0E+0"),3)&amp;" x 10^"&amp;RIGHT(TEXT(M.longifoliaCMEN585!$E$84,"0.0E+0"),1)))</f>
        <v>7.2 x 10^4 ± 9.2 x 10^3</v>
      </c>
      <c r="P17" s="78" t="str" cm="1">
        <f t="array" ref="P17">_xlfn.IFS(M.longifoliaCMEN585!$E$151=0,"",M.longifoliaCMEN585!$E$151&lt;0.05,"tr",M.longifoliaCMEN585!$E$151&lt;0.05,"tr",M.longifoliaCMEN585!$E$151&gt;=0.05,_xlfn.CONCAT(LEFT(TEXT(M.longifoliaCMEN585!$D$151,"0.0E+0"),3)&amp;" x 10^"&amp;RIGHT(TEXT(M.longifoliaCMEN585!$D$151,"0.0E+0"),1)," ± ",LEFT(TEXT(M.longifoliaCMEN585!$E$151,"0.0E+0"),3)&amp;" x 10^"&amp;RIGHT(TEXT(M.longifoliaCMEN585!$E$151,"0.0E+0"),1)))</f>
        <v>1.1 x 10^5 ± 1.7 x 10^4</v>
      </c>
      <c r="S17" s="81" t="str">
        <f>M.longifoliaCMEN584!$A$18</f>
        <v>y-terpinene</v>
      </c>
      <c r="T17" s="82" t="str" cm="1">
        <f t="array" ref="T17">_xlfn.IFS(M.longifoliaCMEN584!$E$18=0,"",M.longifoliaCMEN584!$E$18&lt;0.05,"tr",M.longifoliaCMEN584!$E$18&lt;0.05,"tr",M.longifoliaCMEN584!$E$18&gt;=0.05,_xlfn.CONCAT(LEFT(TEXT(M.longifoliaCMEN584!$D$18,"0.0E+0"),3)&amp;" x 10^"&amp;RIGHT(TEXT(M.longifoliaCMEN584!$D$18,"0.0E+0"),1)," ± ",LEFT(TEXT(M.longifoliaCMEN584!$E$18,"0.0E+0"),3)&amp;" x 10^"&amp;RIGHT(TEXT(M.longifoliaCMEN584!$E$18,"0.0E+0"),1)))</f>
        <v>3.4 x 10^3 ± 5.5 x 10^2</v>
      </c>
      <c r="U17" s="82" t="str" cm="1">
        <f t="array" ref="U17">_xlfn.IFS(M.longifoliaCMEN584!$E$84=0,"",M.longifoliaCMEN584!$E$84&lt;0.05,"tr",M.longifoliaCMEN584!$E$84&lt;0.05,"tr",M.longifoliaCMEN584!$E$84&gt;=0.05,_xlfn.CONCAT(LEFT(TEXT(M.longifoliaCMEN584!$D$84,"0.0E+0"),3)&amp;" x 10^"&amp;RIGHT(TEXT(M.longifoliaCMEN584!$D$84,"0.0E+0"),1)," ± ",LEFT(TEXT(M.longifoliaCMEN584!$E$84,"0.0E+0"),3)&amp;" x 10^"&amp;RIGHT(TEXT(M.longifoliaCMEN584!$E$84,"0.0E+0"),1)))</f>
        <v>6.8 x 10^4 ± 1.4 x 10^4</v>
      </c>
      <c r="V17" s="82" t="str" cm="1">
        <f t="array" ref="V17">_xlfn.IFS(M.longifoliaCMEN584!$E$151=0,"",M.longifoliaCMEN584!$E$151&lt;0.05,"tr",M.longifoliaCMEN584!$E$151&lt;0.05,"tr",M.longifoliaCMEN584!$E$151&gt;=0.05,_xlfn.CONCAT(LEFT(TEXT(M.longifoliaCMEN584!$D$151,"0.0E+0"),3)&amp;" x 10^"&amp;RIGHT(TEXT(M.longifoliaCMEN584!$D$151,"0.0E+0"),1)," ± ",LEFT(TEXT(M.longifoliaCMEN584!$E$151,"0.0E+0"),3)&amp;" x 10^"&amp;RIGHT(TEXT(M.longifoliaCMEN584!$E$151,"0.0E+0"),1)))</f>
        <v>2.3 x 10^5 ± 7.1 x 10^4</v>
      </c>
    </row>
    <row r="18" spans="1:22" x14ac:dyDescent="0.2">
      <c r="A18" s="77" t="str">
        <f>Peppermint!$A$19</f>
        <v>trans-sabinene hydrate</v>
      </c>
      <c r="B18" s="78" t="str" cm="1">
        <f t="array" ref="B18">_xlfn.IFS(Peppermint!$E$19=0,"",Peppermint!$E$19&lt;0.05,"tr",Peppermint!$E$19&lt;0.05,"tr",Peppermint!$E$19&gt;=0.05,_xlfn.CONCAT(LEFT(TEXT(Peppermint!$D$19,"0.0E+0"),3)&amp;" x 10^"&amp;RIGHT(TEXT(Peppermint!$D$19,"0.0E+0"),1)," ± ",LEFT(TEXT(Peppermint!$E$19,"0.0E+0"),3)&amp;" x 10^"&amp;RIGHT(TEXT(Peppermint!$E$19,"0.0E+0"),1)))</f>
        <v>6.9 x 10^2 ± 5.3 x 10^2</v>
      </c>
      <c r="C18" s="78" t="str" cm="1">
        <f t="array" ref="C18">_xlfn.IFS(Peppermint!$E$85=0,"",Peppermint!$E$85&lt;0.05,"tr",Peppermint!$E$85&lt;0.05,"tr",Peppermint!$E$85&gt;=0.05,_xlfn.CONCAT(LEFT(TEXT(Peppermint!$D$85,"0.0E+0"),3)&amp;" x 10^"&amp;RIGHT(TEXT(Peppermint!$D$85,"0.0E+0"),1)," ± ",LEFT(TEXT(Peppermint!$E$85,"0.0E+0"),3)&amp;" x 10^"&amp;RIGHT(TEXT(Peppermint!$E$85,"0.0E+0"),1)))</f>
        <v>8.6 x 10^4 ± 4.0 x 10^4</v>
      </c>
      <c r="D18" s="78" t="str" cm="1">
        <f t="array" ref="D18">_xlfn.IFS(Peppermint!$E$152=0,"",Peppermint!$E$152&lt;0.05,"tr",Peppermint!$E$152&lt;0.05,"tr",Peppermint!$E$152&gt;=0.05,_xlfn.CONCAT(LEFT(TEXT(Peppermint!$D$152,"0.0E+0"),3)&amp;" x 10^"&amp;RIGHT(TEXT(Peppermint!$D$152,"0.0E+0"),1)," ± ",LEFT(TEXT(Peppermint!$E$152,"0.0E+0"),3)&amp;" x 10^"&amp;RIGHT(TEXT(Peppermint!$E$152,"0.0E+0"),1)))</f>
        <v>1.1 x 10^5 ± 9.1 x 10^4</v>
      </c>
      <c r="G18" s="77" t="str">
        <f>Spearmint!$A$19</f>
        <v>trans-sabinene hydrate</v>
      </c>
      <c r="H18" s="78" t="str" cm="1">
        <f t="array" ref="H18">_xlfn.IFS(Spearmint!$E$19=0,"",Spearmint!$E$19&lt;0.05,"tr",Spearmint!$E$19&lt;0.05,"tr",Spearmint!$E$19&gt;=0.05,_xlfn.CONCAT(LEFT(TEXT(Spearmint!$D$19,"0.0E+0"),3)&amp;" x 10^"&amp;RIGHT(TEXT(Spearmint!$D$19,"0.0E+0"),1)," ± ",LEFT(TEXT(Spearmint!$E$19,"0.0E+0"),3)&amp;" x 10^"&amp;RIGHT(TEXT(Spearmint!$E$19,"0.0E+0"),1)))</f>
        <v/>
      </c>
      <c r="I18" s="78" t="str" cm="1">
        <f t="array" ref="I18">_xlfn.IFS(Spearmint!$E$85=0,"",Spearmint!$E$85&lt;0.05,"tr",Spearmint!$E$85&lt;0.05,"tr",Spearmint!$E$85&gt;=0.05,_xlfn.CONCAT(LEFT(TEXT(Spearmint!$D$85,"0.0E+0"),3)&amp;" x 10^"&amp;RIGHT(TEXT(Spearmint!$D$85,"0.0E+0"),1)," ± ",LEFT(TEXT(Spearmint!$E$85,"0.0E+0"),3)&amp;" x 10^"&amp;RIGHT(TEXT(Spearmint!$E$85,"0.0E+0"),1)))</f>
        <v>2.0 x 10^4 ± 7.7 x 10^3</v>
      </c>
      <c r="J18" s="78" t="str" cm="1">
        <f t="array" ref="J18">_xlfn.IFS(Spearmint!$E$152=0,"",Spearmint!$E$152&lt;0.05,"tr",Spearmint!$E$152&lt;0.05,"tr",Spearmint!$E$152&gt;=0.05,_xlfn.CONCAT(LEFT(TEXT(Spearmint!$D$152,"0.0E+0"),3)&amp;" x 10^"&amp;RIGHT(TEXT(Spearmint!$D$152,"0.0E+0"),1)," ± ",LEFT(TEXT(Spearmint!$E$152,"0.0E+0"),3)&amp;" x 10^"&amp;RIGHT(TEXT(Spearmint!$E$152,"0.0E+0"),1)))</f>
        <v>1.1 x 10^5 ± 1.1 x 10^5</v>
      </c>
      <c r="M18" s="77" t="str">
        <f>M.longifoliaCMEN585!$A$19</f>
        <v>trans-sabinene hydrate</v>
      </c>
      <c r="N18" s="78" t="str" cm="1">
        <f t="array" ref="N18">_xlfn.IFS(M.longifoliaCMEN585!$E$19=0,"",M.longifoliaCMEN585!$E$19&lt;0.05,"tr",M.longifoliaCMEN585!$E$19&lt;0.05,"tr",M.longifoliaCMEN585!$E$19&gt;=0.05,_xlfn.CONCAT(LEFT(TEXT(M.longifoliaCMEN585!$D$19,"0.0E+0"),3)&amp;" x 10^"&amp;RIGHT(TEXT(M.longifoliaCMEN585!$D$19,"0.0E+0"),1)," ± ",LEFT(TEXT(M.longifoliaCMEN585!$E$19,"0.0E+0"),3)&amp;" x 10^"&amp;RIGHT(TEXT(M.longifoliaCMEN585!$E$19,"0.0E+0"),1)))</f>
        <v/>
      </c>
      <c r="O18" s="78" t="str" cm="1">
        <f t="array" ref="O18">_xlfn.IFS(M.longifoliaCMEN585!$E$85=0,"",M.longifoliaCMEN585!$E$85&lt;0.05,"tr",M.longifoliaCMEN585!$E$85&lt;0.05,"tr",M.longifoliaCMEN585!$E$85&gt;=0.05,_xlfn.CONCAT(LEFT(TEXT(M.longifoliaCMEN585!$D$85,"0.0E+0"),3)&amp;" x 10^"&amp;RIGHT(TEXT(M.longifoliaCMEN585!$D$85,"0.0E+0"),1)," ± ",LEFT(TEXT(M.longifoliaCMEN585!$E$85,"0.0E+0"),3)&amp;" x 10^"&amp;RIGHT(TEXT(M.longifoliaCMEN585!$E$85,"0.0E+0"),1)))</f>
        <v>1.8 x 10^4 ± 6.8 x 10^3</v>
      </c>
      <c r="P18" s="78" t="str" cm="1">
        <f t="array" ref="P18">_xlfn.IFS(M.longifoliaCMEN585!$E$152=0,"",M.longifoliaCMEN585!$E$152&lt;0.05,"tr",M.longifoliaCMEN585!$E$152&lt;0.05,"tr",M.longifoliaCMEN585!$E$152&gt;=0.05,_xlfn.CONCAT(LEFT(TEXT(M.longifoliaCMEN585!$D$152,"0.0E+0"),3)&amp;" x 10^"&amp;RIGHT(TEXT(M.longifoliaCMEN585!$D$152,"0.0E+0"),1)," ± ",LEFT(TEXT(M.longifoliaCMEN585!$E$152,"0.0E+0"),3)&amp;" x 10^"&amp;RIGHT(TEXT(M.longifoliaCMEN585!$E$152,"0.0E+0"),1)))</f>
        <v>2.5 x 10^4 ± 6.4 x 10^3</v>
      </c>
      <c r="S18" s="77" t="str">
        <f>M.longifoliaCMEN584!$A$19</f>
        <v>trans-sabinene hydrate</v>
      </c>
      <c r="T18" s="78" t="str" cm="1">
        <f t="array" ref="T18">_xlfn.IFS(M.longifoliaCMEN584!$E$19=0,"",M.longifoliaCMEN584!$E$19&lt;0.05,"tr",M.longifoliaCMEN584!$E$19&lt;0.05,"tr",M.longifoliaCMEN584!$E$19&gt;=0.05,_xlfn.CONCAT(LEFT(TEXT(M.longifoliaCMEN584!$D$19,"0.0E+0"),3)&amp;" x 10^"&amp;RIGHT(TEXT(M.longifoliaCMEN584!$D$19,"0.0E+0"),1)," ± ",LEFT(TEXT(M.longifoliaCMEN584!$E$19,"0.0E+0"),3)&amp;" x 10^"&amp;RIGHT(TEXT(M.longifoliaCMEN584!$E$19,"0.0E+0"),1)))</f>
        <v/>
      </c>
      <c r="U18" s="78" t="str" cm="1">
        <f t="array" ref="U18">_xlfn.IFS(M.longifoliaCMEN584!$E$85=0,"",M.longifoliaCMEN584!$E$85&lt;0.05,"tr",M.longifoliaCMEN584!$E$85&lt;0.05,"tr",M.longifoliaCMEN584!$E$85&gt;=0.05,_xlfn.CONCAT(LEFT(TEXT(M.longifoliaCMEN584!$D$85,"0.0E+0"),3)&amp;" x 10^"&amp;RIGHT(TEXT(M.longifoliaCMEN584!$D$85,"0.0E+0"),1)," ± ",LEFT(TEXT(M.longifoliaCMEN584!$E$85,"0.0E+0"),3)&amp;" x 10^"&amp;RIGHT(TEXT(M.longifoliaCMEN584!$E$85,"0.0E+0"),1)))</f>
        <v>4.8 x 10^3 ± 3.7 x 10^3</v>
      </c>
      <c r="V18" s="78" t="str" cm="1">
        <f t="array" ref="V18">_xlfn.IFS(M.longifoliaCMEN584!$E$152=0,"",M.longifoliaCMEN584!$E$152&lt;0.05,"tr",M.longifoliaCMEN584!$E$152&lt;0.05,"tr",M.longifoliaCMEN584!$E$152&gt;=0.05,_xlfn.CONCAT(LEFT(TEXT(M.longifoliaCMEN584!$D$152,"0.0E+0"),3)&amp;" x 10^"&amp;RIGHT(TEXT(M.longifoliaCMEN584!$D$152,"0.0E+0"),1)," ± ",LEFT(TEXT(M.longifoliaCMEN584!$E$152,"0.0E+0"),3)&amp;" x 10^"&amp;RIGHT(TEXT(M.longifoliaCMEN584!$E$152,"0.0E+0"),1)))</f>
        <v>4.6 x 10^4 ± 1.1 x 10^4</v>
      </c>
    </row>
    <row r="19" spans="1:22" x14ac:dyDescent="0.2">
      <c r="A19" s="77" t="str">
        <f>Peppermint!$A$20</f>
        <v>terpinolene</v>
      </c>
      <c r="B19" s="78" t="str" cm="1">
        <f t="array" ref="B19">_xlfn.IFS(Peppermint!$E$20=0,"",Peppermint!$E$20&lt;0.05,"tr",Peppermint!$E$20&lt;0.05,"tr",Peppermint!$E$20&gt;=0.05,_xlfn.CONCAT(LEFT(TEXT(Peppermint!$D$20,"0.0E+0"),3)&amp;" x 10^"&amp;RIGHT(TEXT(Peppermint!$D$20,"0.0E+0"),1)," ± ",LEFT(TEXT(Peppermint!$E$20,"0.0E+0"),3)&amp;" x 10^"&amp;RIGHT(TEXT(Peppermint!$E$20,"0.0E+0"),1)))</f>
        <v>2.8 x 10^3 ± 1.2 x 10^3</v>
      </c>
      <c r="C19" s="78" t="str" cm="1">
        <f t="array" ref="C19">_xlfn.IFS(Peppermint!$E$86=0,"",Peppermint!$E$86&lt;0.05,"tr",Peppermint!$E$86&lt;0.05,"tr",Peppermint!$E$86&gt;=0.05,_xlfn.CONCAT(LEFT(TEXT(Peppermint!$D$86,"0.0E+0"),3)&amp;" x 10^"&amp;RIGHT(TEXT(Peppermint!$D$86,"0.0E+0"),1)," ± ",LEFT(TEXT(Peppermint!$E$86,"0.0E+0"),3)&amp;" x 10^"&amp;RIGHT(TEXT(Peppermint!$E$86,"0.0E+0"),1)))</f>
        <v>2.2 x 10^4 ± 1.1 x 10^4</v>
      </c>
      <c r="D19" s="78" t="str" cm="1">
        <f t="array" ref="D19">_xlfn.IFS(Peppermint!$E$153=0,"",Peppermint!$E$153&lt;0.05,"tr",Peppermint!$E$153&lt;0.05,"tr",Peppermint!$E$153&gt;=0.05,_xlfn.CONCAT(LEFT(TEXT(Peppermint!$D$153,"0.0E+0"),3)&amp;" x 10^"&amp;RIGHT(TEXT(Peppermint!$D$153,"0.0E+0"),1)," ± ",LEFT(TEXT(Peppermint!$E$153,"0.0E+0"),3)&amp;" x 10^"&amp;RIGHT(TEXT(Peppermint!$E$153,"0.0E+0"),1)))</f>
        <v>4.1 x 10^4 ± 1.4 x 10^4</v>
      </c>
      <c r="G19" s="77" t="str">
        <f>Spearmint!$A$20</f>
        <v>terpinolene</v>
      </c>
      <c r="H19" s="78" t="str" cm="1">
        <f t="array" ref="H19">_xlfn.IFS(Spearmint!$E$20=0,"",Spearmint!$E$20&lt;0.05,"tr",Spearmint!$E$20&lt;0.05,"tr",Spearmint!$E$20&gt;=0.05,_xlfn.CONCAT(LEFT(TEXT(Spearmint!$D$20,"0.0E+0"),3)&amp;" x 10^"&amp;RIGHT(TEXT(Spearmint!$D$20,"0.0E+0"),1)," ± ",LEFT(TEXT(Spearmint!$E$20,"0.0E+0"),3)&amp;" x 10^"&amp;RIGHT(TEXT(Spearmint!$E$20,"0.0E+0"),1)))</f>
        <v>5.9 x 10^2 ± 5.9 x 10^2</v>
      </c>
      <c r="I19" s="78" t="str" cm="1">
        <f t="array" ref="I19">_xlfn.IFS(Spearmint!$E$86=0,"",Spearmint!$E$86&lt;0.05,"tr",Spearmint!$E$86&lt;0.05,"tr",Spearmint!$E$86&gt;=0.05,_xlfn.CONCAT(LEFT(TEXT(Spearmint!$D$86,"0.0E+0"),3)&amp;" x 10^"&amp;RIGHT(TEXT(Spearmint!$D$86,"0.0E+0"),1)," ± ",LEFT(TEXT(Spearmint!$E$86,"0.0E+0"),3)&amp;" x 10^"&amp;RIGHT(TEXT(Spearmint!$E$86,"0.0E+0"),1)))</f>
        <v>8.4 x 10^3 ± 3.5 x 10^3</v>
      </c>
      <c r="J19" s="78" t="str" cm="1">
        <f t="array" ref="J19">_xlfn.IFS(Spearmint!$E$153=0,"",Spearmint!$E$153&lt;0.05,"tr",Spearmint!$E$153&lt;0.05,"tr",Spearmint!$E$153&gt;=0.05,_xlfn.CONCAT(LEFT(TEXT(Spearmint!$D$153,"0.0E+0"),3)&amp;" x 10^"&amp;RIGHT(TEXT(Spearmint!$D$153,"0.0E+0"),1)," ± ",LEFT(TEXT(Spearmint!$E$153,"0.0E+0"),3)&amp;" x 10^"&amp;RIGHT(TEXT(Spearmint!$E$153,"0.0E+0"),1)))</f>
        <v>5.0 x 10^4 ± 2.0 x 10^4</v>
      </c>
      <c r="M19" s="77" t="str">
        <f>M.longifoliaCMEN585!$A$20</f>
        <v>terpinolene</v>
      </c>
      <c r="N19" s="78" t="str" cm="1">
        <f t="array" ref="N19">_xlfn.IFS(M.longifoliaCMEN585!$E$20=0,"",M.longifoliaCMEN585!$E$20&lt;0.05,"tr",M.longifoliaCMEN585!$E$20&lt;0.05,"tr",M.longifoliaCMEN585!$E$20&gt;=0.05,_xlfn.CONCAT(LEFT(TEXT(M.longifoliaCMEN585!$D$20,"0.0E+0"),3)&amp;" x 10^"&amp;RIGHT(TEXT(M.longifoliaCMEN585!$D$20,"0.0E+0"),1)," ± ",LEFT(TEXT(M.longifoliaCMEN585!$E$20,"0.0E+0"),3)&amp;" x 10^"&amp;RIGHT(TEXT(M.longifoliaCMEN585!$E$20,"0.0E+0"),1)))</f>
        <v/>
      </c>
      <c r="O19" s="78" t="str" cm="1">
        <f t="array" ref="O19">_xlfn.IFS(M.longifoliaCMEN585!$E$86=0,"",M.longifoliaCMEN585!$E$86&lt;0.05,"tr",M.longifoliaCMEN585!$E$86&lt;0.05,"tr",M.longifoliaCMEN585!$E$86&gt;=0.05,_xlfn.CONCAT(LEFT(TEXT(M.longifoliaCMEN585!$D$86,"0.0E+0"),3)&amp;" x 10^"&amp;RIGHT(TEXT(M.longifoliaCMEN585!$D$86,"0.0E+0"),1)," ± ",LEFT(TEXT(M.longifoliaCMEN585!$E$86,"0.0E+0"),3)&amp;" x 10^"&amp;RIGHT(TEXT(M.longifoliaCMEN585!$E$86,"0.0E+0"),1)))</f>
        <v>5.4 x 10^4 ± 1.0 x 10^4</v>
      </c>
      <c r="P19" s="78" t="str" cm="1">
        <f t="array" ref="P19">_xlfn.IFS(M.longifoliaCMEN585!$E$153=0,"",M.longifoliaCMEN585!$E$153&lt;0.05,"tr",M.longifoliaCMEN585!$E$153&lt;0.05,"tr",M.longifoliaCMEN585!$E$153&gt;=0.05,_xlfn.CONCAT(LEFT(TEXT(M.longifoliaCMEN585!$D$153,"0.0E+0"),3)&amp;" x 10^"&amp;RIGHT(TEXT(M.longifoliaCMEN585!$D$153,"0.0E+0"),1)," ± ",LEFT(TEXT(M.longifoliaCMEN585!$E$153,"0.0E+0"),3)&amp;" x 10^"&amp;RIGHT(TEXT(M.longifoliaCMEN585!$E$153,"0.0E+0"),1)))</f>
        <v>7.0 x 10^4 ± 1.1 x 10^4</v>
      </c>
      <c r="S19" s="77" t="str">
        <f>M.longifoliaCMEN584!$A$20</f>
        <v>terpinolene</v>
      </c>
      <c r="T19" s="78" t="str" cm="1">
        <f t="array" ref="T19">_xlfn.IFS(M.longifoliaCMEN584!$E$20=0,"",M.longifoliaCMEN584!$E$20&lt;0.05,"tr",M.longifoliaCMEN584!$E$20&lt;0.05,"tr",M.longifoliaCMEN584!$E$20&gt;=0.05,_xlfn.CONCAT(LEFT(TEXT(M.longifoliaCMEN584!$D$20,"0.0E+0"),3)&amp;" x 10^"&amp;RIGHT(TEXT(M.longifoliaCMEN584!$D$20,"0.0E+0"),1)," ± ",LEFT(TEXT(M.longifoliaCMEN584!$E$20,"0.0E+0"),3)&amp;" x 10^"&amp;RIGHT(TEXT(M.longifoliaCMEN584!$E$20,"0.0E+0"),1)))</f>
        <v>1.6 x 10^2 ± 1.6 x 10^2</v>
      </c>
      <c r="U19" s="78" t="str" cm="1">
        <f t="array" ref="U19">_xlfn.IFS(M.longifoliaCMEN584!$E$86=0,"",M.longifoliaCMEN584!$E$86&lt;0.05,"tr",M.longifoliaCMEN584!$E$86&lt;0.05,"tr",M.longifoliaCMEN584!$E$86&gt;=0.05,_xlfn.CONCAT(LEFT(TEXT(M.longifoliaCMEN584!$D$86,"0.0E+0"),3)&amp;" x 10^"&amp;RIGHT(TEXT(M.longifoliaCMEN584!$D$86,"0.0E+0"),1)," ± ",LEFT(TEXT(M.longifoliaCMEN584!$E$86,"0.0E+0"),3)&amp;" x 10^"&amp;RIGHT(TEXT(M.longifoliaCMEN584!$E$86,"0.0E+0"),1)))</f>
        <v>7.0 x 10^4 ± 1.8 x 10^4</v>
      </c>
      <c r="V19" s="78" t="str" cm="1">
        <f t="array" ref="V19">_xlfn.IFS(M.longifoliaCMEN584!$E$153=0,"",M.longifoliaCMEN584!$E$153&lt;0.05,"tr",M.longifoliaCMEN584!$E$153&lt;0.05,"tr",M.longifoliaCMEN584!$E$153&gt;=0.05,_xlfn.CONCAT(LEFT(TEXT(M.longifoliaCMEN584!$D$153,"0.0E+0"),3)&amp;" x 10^"&amp;RIGHT(TEXT(M.longifoliaCMEN584!$D$153,"0.0E+0"),1)," ± ",LEFT(TEXT(M.longifoliaCMEN584!$E$153,"0.0E+0"),3)&amp;" x 10^"&amp;RIGHT(TEXT(M.longifoliaCMEN584!$E$153,"0.0E+0"),1)))</f>
        <v>1.9 x 10^5 ± 5.6 x 10^4</v>
      </c>
    </row>
    <row r="20" spans="1:22" x14ac:dyDescent="0.2">
      <c r="A20" s="77" t="str">
        <f>Peppermint!$A$21</f>
        <v>linalool</v>
      </c>
      <c r="B20" s="78" t="str" cm="1">
        <f t="array" ref="B20">_xlfn.IFS(Peppermint!$E$21=0,"",Peppermint!$E$21&lt;0.05,"tr",Peppermint!$E$21&lt;0.05,"tr",Peppermint!$E$21&gt;=0.05,_xlfn.CONCAT(LEFT(TEXT(Peppermint!$D$21,"0.0E+0"),3)&amp;" x 10^"&amp;RIGHT(TEXT(Peppermint!$D$21,"0.0E+0"),1)," ± ",LEFT(TEXT(Peppermint!$E$21,"0.0E+0"),3)&amp;" x 10^"&amp;RIGHT(TEXT(Peppermint!$E$21,"0.0E+0"),1)))</f>
        <v/>
      </c>
      <c r="C20" s="78" t="str" cm="1">
        <f t="array" ref="C20">_xlfn.IFS(Peppermint!$E$87=0,"",Peppermint!$E$87&lt;0.05,"tr",Peppermint!$E$87&lt;0.05,"tr",Peppermint!$E$87&gt;=0.05,_xlfn.CONCAT(LEFT(TEXT(Peppermint!$D$87,"0.0E+0"),3)&amp;" x 10^"&amp;RIGHT(TEXT(Peppermint!$D$87,"0.0E+0"),1)," ± ",LEFT(TEXT(Peppermint!$E$87,"0.0E+0"),3)&amp;" x 10^"&amp;RIGHT(TEXT(Peppermint!$E$87,"0.0E+0"),1)))</f>
        <v/>
      </c>
      <c r="D20" s="78" t="str" cm="1">
        <f t="array" ref="D20">_xlfn.IFS(Peppermint!$E$154=0,"",Peppermint!$E$154&lt;0.05,"tr",Peppermint!$E$154&lt;0.05,"tr",Peppermint!$E$154&gt;=0.05,_xlfn.CONCAT(LEFT(TEXT(Peppermint!$D$154,"0.0E+0"),3)&amp;" x 10^"&amp;RIGHT(TEXT(Peppermint!$D$154,"0.0E+0"),1)," ± ",LEFT(TEXT(Peppermint!$E$154,"0.0E+0"),3)&amp;" x 10^"&amp;RIGHT(TEXT(Peppermint!$E$154,"0.0E+0"),1)))</f>
        <v>9.4 x 10^3 ± 9.4 x 10^3</v>
      </c>
      <c r="G20" s="77" t="str">
        <f>Spearmint!$A$21</f>
        <v>linalool</v>
      </c>
      <c r="H20" s="78" t="str" cm="1">
        <f t="array" ref="H20">_xlfn.IFS(Spearmint!$E$21=0,"",Spearmint!$E$21&lt;0.05,"tr",Spearmint!$E$21&lt;0.05,"tr",Spearmint!$E$21&gt;=0.05,_xlfn.CONCAT(LEFT(TEXT(Spearmint!$D$21,"0.0E+0"),3)&amp;" x 10^"&amp;RIGHT(TEXT(Spearmint!$D$21,"0.0E+0"),1)," ± ",LEFT(TEXT(Spearmint!$E$21,"0.0E+0"),3)&amp;" x 10^"&amp;RIGHT(TEXT(Spearmint!$E$21,"0.0E+0"),1)))</f>
        <v/>
      </c>
      <c r="I20" s="78" t="str" cm="1">
        <f t="array" ref="I20">_xlfn.IFS(Spearmint!$E$87=0,"",Spearmint!$E$87&lt;0.05,"tr",Spearmint!$E$87&lt;0.05,"tr",Spearmint!$E$87&gt;=0.05,_xlfn.CONCAT(LEFT(TEXT(Spearmint!$D$87,"0.0E+0"),3)&amp;" x 10^"&amp;RIGHT(TEXT(Spearmint!$D$87,"0.0E+0"),1)," ± ",LEFT(TEXT(Spearmint!$E$87,"0.0E+0"),3)&amp;" x 10^"&amp;RIGHT(TEXT(Spearmint!$E$87,"0.0E+0"),1)))</f>
        <v>2.8 x 10^3 ± 1.7 x 10^3</v>
      </c>
      <c r="J20" s="78" t="str" cm="1">
        <f t="array" ref="J20">_xlfn.IFS(Spearmint!$E$154=0,"",Spearmint!$E$154&lt;0.05,"tr",Spearmint!$E$154&lt;0.05,"tr",Spearmint!$E$154&gt;=0.05,_xlfn.CONCAT(LEFT(TEXT(Spearmint!$D$154,"0.0E+0"),3)&amp;" x 10^"&amp;RIGHT(TEXT(Spearmint!$D$154,"0.0E+0"),1)," ± ",LEFT(TEXT(Spearmint!$E$154,"0.0E+0"),3)&amp;" x 10^"&amp;RIGHT(TEXT(Spearmint!$E$154,"0.0E+0"),1)))</f>
        <v>2.5 x 10^4 ± 1.7 x 10^4</v>
      </c>
      <c r="M20" s="77" t="str">
        <f>M.longifoliaCMEN585!$A$21</f>
        <v>linalool</v>
      </c>
      <c r="N20" s="78" t="str" cm="1">
        <f t="array" ref="N20">_xlfn.IFS(M.longifoliaCMEN585!$E$21=0,"",M.longifoliaCMEN585!$E$21&lt;0.05,"tr",M.longifoliaCMEN585!$E$21&lt;0.05,"tr",M.longifoliaCMEN585!$E$21&gt;=0.05,_xlfn.CONCAT(LEFT(TEXT(M.longifoliaCMEN585!$D$21,"0.0E+0"),3)&amp;" x 10^"&amp;RIGHT(TEXT(M.longifoliaCMEN585!$D$21,"0.0E+0"),1)," ± ",LEFT(TEXT(M.longifoliaCMEN585!$E$21,"0.0E+0"),3)&amp;" x 10^"&amp;RIGHT(TEXT(M.longifoliaCMEN585!$E$21,"0.0E+0"),1)))</f>
        <v/>
      </c>
      <c r="O20" s="78" t="str" cm="1">
        <f t="array" ref="O20">_xlfn.IFS(M.longifoliaCMEN585!$E$87=0,"",M.longifoliaCMEN585!$E$87&lt;0.05,"tr",M.longifoliaCMEN585!$E$87&lt;0.05,"tr",M.longifoliaCMEN585!$E$87&gt;=0.05,_xlfn.CONCAT(LEFT(TEXT(M.longifoliaCMEN585!$D$87,"0.0E+0"),3)&amp;" x 10^"&amp;RIGHT(TEXT(M.longifoliaCMEN585!$D$87,"0.0E+0"),1)," ± ",LEFT(TEXT(M.longifoliaCMEN585!$E$87,"0.0E+0"),3)&amp;" x 10^"&amp;RIGHT(TEXT(M.longifoliaCMEN585!$E$87,"0.0E+0"),1)))</f>
        <v>1.8 x 10^5 ± 8.5 x 10^4</v>
      </c>
      <c r="P20" s="78" t="str" cm="1">
        <f t="array" ref="P20">_xlfn.IFS(M.longifoliaCMEN585!$E$154=0,"",M.longifoliaCMEN585!$E$154&lt;0.05,"tr",M.longifoliaCMEN585!$E$154&lt;0.05,"tr",M.longifoliaCMEN585!$E$154&gt;=0.05,_xlfn.CONCAT(LEFT(TEXT(M.longifoliaCMEN585!$D$154,"0.0E+0"),3)&amp;" x 10^"&amp;RIGHT(TEXT(M.longifoliaCMEN585!$D$154,"0.0E+0"),1)," ± ",LEFT(TEXT(M.longifoliaCMEN585!$E$154,"0.0E+0"),3)&amp;" x 10^"&amp;RIGHT(TEXT(M.longifoliaCMEN585!$E$154,"0.0E+0"),1)))</f>
        <v>8.6 x 10^5 ± 2.1 x 10^5</v>
      </c>
      <c r="S20" s="77" t="str">
        <f>M.longifoliaCMEN584!$A$21</f>
        <v>linalool</v>
      </c>
      <c r="T20" s="78" t="str" cm="1">
        <f t="array" ref="T20">_xlfn.IFS(M.longifoliaCMEN584!$E$21=0,"",M.longifoliaCMEN584!$E$21&lt;0.05,"tr",M.longifoliaCMEN584!$E$21&lt;0.05,"tr",M.longifoliaCMEN584!$E$21&gt;=0.05,_xlfn.CONCAT(LEFT(TEXT(M.longifoliaCMEN584!$D$21,"0.0E+0"),3)&amp;" x 10^"&amp;RIGHT(TEXT(M.longifoliaCMEN584!$D$21,"0.0E+0"),1)," ± ",LEFT(TEXT(M.longifoliaCMEN584!$E$21,"0.0E+0"),3)&amp;" x 10^"&amp;RIGHT(TEXT(M.longifoliaCMEN584!$E$21,"0.0E+0"),1)))</f>
        <v/>
      </c>
      <c r="U20" s="78" t="str" cm="1">
        <f t="array" ref="U20">_xlfn.IFS(M.longifoliaCMEN584!$E$87=0,"",M.longifoliaCMEN584!$E$87&lt;0.05,"tr",M.longifoliaCMEN584!$E$87&lt;0.05,"tr",M.longifoliaCMEN584!$E$87&gt;=0.05,_xlfn.CONCAT(LEFT(TEXT(M.longifoliaCMEN584!$D$87,"0.0E+0"),3)&amp;" x 10^"&amp;RIGHT(TEXT(M.longifoliaCMEN584!$D$87,"0.0E+0"),1)," ± ",LEFT(TEXT(M.longifoliaCMEN584!$E$87,"0.0E+0"),3)&amp;" x 10^"&amp;RIGHT(TEXT(M.longifoliaCMEN584!$E$87,"0.0E+0"),1)))</f>
        <v/>
      </c>
      <c r="V20" s="78" t="str" cm="1">
        <f t="array" ref="V20">_xlfn.IFS(M.longifoliaCMEN584!$E$154=0,"",M.longifoliaCMEN584!$E$154&lt;0.05,"tr",M.longifoliaCMEN584!$E$154&lt;0.05,"tr",M.longifoliaCMEN584!$E$154&gt;=0.05,_xlfn.CONCAT(LEFT(TEXT(M.longifoliaCMEN584!$D$154,"0.0E+0"),3)&amp;" x 10^"&amp;RIGHT(TEXT(M.longifoliaCMEN584!$D$154,"0.0E+0"),1)," ± ",LEFT(TEXT(M.longifoliaCMEN584!$E$154,"0.0E+0"),3)&amp;" x 10^"&amp;RIGHT(TEXT(M.longifoliaCMEN584!$E$154,"0.0E+0"),1)))</f>
        <v/>
      </c>
    </row>
    <row r="21" spans="1:22" ht="12" x14ac:dyDescent="0.2">
      <c r="A21" s="77" t="str">
        <f>Peppermint!$A$22</f>
        <v>camphor</v>
      </c>
      <c r="B21" s="78" t="str" cm="1">
        <f t="array" ref="B21">_xlfn.IFS(Peppermint!$E$22=0,"",Peppermint!$E$22&lt;0.05,"tr",Peppermint!$E$22&lt;0.05,"tr",Peppermint!$E$22&gt;=0.05,_xlfn.CONCAT(LEFT(TEXT(Peppermint!$D$22,"0.0E+0"),3)&amp;" x 10^"&amp;RIGHT(TEXT(Peppermint!$D$22,"0.0E+0"),1)," ± ",LEFT(TEXT(Peppermint!$E$22,"0.0E+0"),3)&amp;" x 10^"&amp;RIGHT(TEXT(Peppermint!$E$22,"0.0E+0"),1)))</f>
        <v>5.2 x 10^3 ± 2.4 x 10^3</v>
      </c>
      <c r="C21" s="78" t="str" cm="1">
        <f t="array" ref="C21">_xlfn.IFS(Peppermint!$E$88=0,"",Peppermint!$E$88&lt;0.05,"tr",Peppermint!$E$88&lt;0.05,"tr",Peppermint!$E$88&gt;=0.05,_xlfn.CONCAT(LEFT(TEXT(Peppermint!$D$88,"0.0E+0"),3)&amp;" x 10^"&amp;RIGHT(TEXT(Peppermint!$D$88,"0.0E+0"),1)," ± ",LEFT(TEXT(Peppermint!$E$88,"0.0E+0"),3)&amp;" x 10^"&amp;RIGHT(TEXT(Peppermint!$E$88,"0.0E+0"),1)))</f>
        <v>4.9 x 10^3 ± 3.5 x 10^3</v>
      </c>
      <c r="D21" s="78" t="str" cm="1">
        <f t="array" ref="D21">_xlfn.IFS(Peppermint!$E$155=0,"",Peppermint!$E$155&lt;0.05,"tr",Peppermint!$E$155&lt;0.05,"tr",Peppermint!$E$155&gt;=0.05,_xlfn.CONCAT(LEFT(TEXT(Peppermint!$D$155,"0.0E+0"),3)&amp;" x 10^"&amp;RIGHT(TEXT(Peppermint!$D$155,"0.0E+0"),1)," ± ",LEFT(TEXT(Peppermint!$E$155,"0.0E+0"),3)&amp;" x 10^"&amp;RIGHT(TEXT(Peppermint!$E$155,"0.0E+0"),1)))</f>
        <v/>
      </c>
      <c r="G21" s="77" t="str">
        <f>Spearmint!$A$22</f>
        <v>camphor</v>
      </c>
      <c r="H21" s="78" t="str" cm="1">
        <f t="array" ref="H21">_xlfn.IFS(Spearmint!$E$22=0,"",Spearmint!$E$22&lt;0.05,"tr",Spearmint!$E$22&lt;0.05,"tr",Spearmint!$E$22&gt;=0.05,_xlfn.CONCAT(LEFT(TEXT(Spearmint!$D$22,"0.0E+0"),3)&amp;" x 10^"&amp;RIGHT(TEXT(Spearmint!$D$22,"0.0E+0"),1)," ± ",LEFT(TEXT(Spearmint!$E$22,"0.0E+0"),3)&amp;" x 10^"&amp;RIGHT(TEXT(Spearmint!$E$22,"0.0E+0"),1)))</f>
        <v>5.4 x 10^2 ± 5.4 x 10^2</v>
      </c>
      <c r="I21" s="78" t="str" cm="1">
        <f t="array" ref="I21">_xlfn.IFS(Spearmint!$E$88=0,"",Spearmint!$E$88&lt;0.05,"tr",Spearmint!$E$88&lt;0.05,"tr",Spearmint!$E$88&gt;=0.05,_xlfn.CONCAT(LEFT(TEXT(Spearmint!$D$88,"0.0E+0"),3)&amp;" x 10^"&amp;RIGHT(TEXT(Spearmint!$D$88,"0.0E+0"),1)," ± ",LEFT(TEXT(Spearmint!$E$88,"0.0E+0"),3)&amp;" x 10^"&amp;RIGHT(TEXT(Spearmint!$E$88,"0.0E+0"),1)))</f>
        <v>3.1 x 10^3 ± 1.4 x 10^3</v>
      </c>
      <c r="J21" s="78" t="str" cm="1">
        <f t="array" ref="J21">_xlfn.IFS(Spearmint!$E$155=0,"",Spearmint!$E$155&lt;0.05,"tr",Spearmint!$E$155&lt;0.05,"tr",Spearmint!$E$155&gt;=0.05,_xlfn.CONCAT(LEFT(TEXT(Spearmint!$D$155,"0.0E+0"),3)&amp;" x 10^"&amp;RIGHT(TEXT(Spearmint!$D$155,"0.0E+0"),1)," ± ",LEFT(TEXT(Spearmint!$E$155,"0.0E+0"),3)&amp;" x 10^"&amp;RIGHT(TEXT(Spearmint!$E$155,"0.0E+0"),1)))</f>
        <v>1.2 x 10^3 ± 1.2 x 10^3</v>
      </c>
      <c r="M21" s="77" t="str">
        <f>M.longifoliaCMEN585!$A$22</f>
        <v>camphor</v>
      </c>
      <c r="N21" s="78" t="str" cm="1">
        <f t="array" ref="N21">_xlfn.IFS(M.longifoliaCMEN585!$E$22=0,"",M.longifoliaCMEN585!$E$22&lt;0.05,"tr",M.longifoliaCMEN585!$E$22&lt;0.05,"tr",M.longifoliaCMEN585!$E$22&gt;=0.05,_xlfn.CONCAT(LEFT(TEXT(M.longifoliaCMEN585!$D$22,"0.0E+0"),3)&amp;" x 10^"&amp;RIGHT(TEXT(M.longifoliaCMEN585!$D$22,"0.0E+0"),1)," ± ",LEFT(TEXT(M.longifoliaCMEN585!$E$22,"0.0E+0"),3)&amp;" x 10^"&amp;RIGHT(TEXT(M.longifoliaCMEN585!$E$22,"0.0E+0"),1)))</f>
        <v>7.3 x 10^2 ± 7.3 x 10^2</v>
      </c>
      <c r="O21" s="78" t="str" cm="1">
        <f t="array" ref="O21">_xlfn.IFS(M.longifoliaCMEN585!$E$88=0,"",M.longifoliaCMEN585!$E$88&lt;0.05,"tr",M.longifoliaCMEN585!$E$88&lt;0.05,"tr",M.longifoliaCMEN585!$E$88&gt;=0.05,_xlfn.CONCAT(LEFT(TEXT(M.longifoliaCMEN585!$D$88,"0.0E+0"),3)&amp;" x 10^"&amp;RIGHT(TEXT(M.longifoliaCMEN585!$D$88,"0.0E+0"),1)," ± ",LEFT(TEXT(M.longifoliaCMEN585!$E$88,"0.0E+0"),3)&amp;" x 10^"&amp;RIGHT(TEXT(M.longifoliaCMEN585!$E$88,"0.0E+0"),1)))</f>
        <v>5.7 x 10^5 ± 3.1 x 10^5</v>
      </c>
      <c r="P21" s="78" t="str" cm="1">
        <f t="array" ref="P21">_xlfn.IFS(M.longifoliaCMEN585!$E$155=0,"",M.longifoliaCMEN585!$E$155&lt;0.05,"tr",M.longifoliaCMEN585!$E$155&lt;0.05,"tr",M.longifoliaCMEN585!$E$155&gt;=0.05,_xlfn.CONCAT(LEFT(TEXT(M.longifoliaCMEN585!$D$155,"0.0E+0"),3)&amp;" x 10^"&amp;RIGHT(TEXT(M.longifoliaCMEN585!$D$155,"0.0E+0"),1)," ± ",LEFT(TEXT(M.longifoliaCMEN585!$E$155,"0.0E+0"),3)&amp;" x 10^"&amp;RIGHT(TEXT(M.longifoliaCMEN585!$E$155,"0.0E+0"),1)))</f>
        <v>2.0 x 10^5 ± 6.6 x 10^4</v>
      </c>
      <c r="S21" s="81" t="str">
        <f>M.longifoliaCMEN584!$A$22</f>
        <v>camphor</v>
      </c>
      <c r="T21" s="82" t="str" cm="1">
        <f t="array" ref="T21">_xlfn.IFS(M.longifoliaCMEN584!$E$22=0,"",M.longifoliaCMEN584!$E$22&lt;0.05,"tr",M.longifoliaCMEN584!$E$22&lt;0.05,"tr",M.longifoliaCMEN584!$E$22&gt;=0.05,_xlfn.CONCAT(LEFT(TEXT(M.longifoliaCMEN584!$D$22,"0.0E+0"),3)&amp;" x 10^"&amp;RIGHT(TEXT(M.longifoliaCMEN584!$D$22,"0.0E+0"),1)," ± ",LEFT(TEXT(M.longifoliaCMEN584!$E$22,"0.0E+0"),3)&amp;" x 10^"&amp;RIGHT(TEXT(M.longifoliaCMEN584!$E$22,"0.0E+0"),1)))</f>
        <v>2.2 x 10^3 ± 1.4 x 10^3</v>
      </c>
      <c r="U21" s="82" t="str" cm="1">
        <f t="array" ref="U21">_xlfn.IFS(M.longifoliaCMEN584!$E$88=0,"",M.longifoliaCMEN584!$E$88&lt;0.05,"tr",M.longifoliaCMEN584!$E$88&lt;0.05,"tr",M.longifoliaCMEN584!$E$88&gt;=0.05,_xlfn.CONCAT(LEFT(TEXT(M.longifoliaCMEN584!$D$88,"0.0E+0"),3)&amp;" x 10^"&amp;RIGHT(TEXT(M.longifoliaCMEN584!$D$88,"0.0E+0"),1)," ± ",LEFT(TEXT(M.longifoliaCMEN584!$E$88,"0.0E+0"),3)&amp;" x 10^"&amp;RIGHT(TEXT(M.longifoliaCMEN584!$E$88,"0.0E+0"),1)))</f>
        <v>6.5 x 10^4 ± 4.4 x 10^4</v>
      </c>
      <c r="V21" s="82" t="str" cm="1">
        <f t="array" ref="V21">_xlfn.IFS(M.longifoliaCMEN584!$E$155=0,"",M.longifoliaCMEN584!$E$155&lt;0.05,"tr",M.longifoliaCMEN584!$E$155&lt;0.05,"tr",M.longifoliaCMEN584!$E$155&gt;=0.05,_xlfn.CONCAT(LEFT(TEXT(M.longifoliaCMEN584!$D$155,"0.0E+0"),3)&amp;" x 10^"&amp;RIGHT(TEXT(M.longifoliaCMEN584!$D$155,"0.0E+0"),1)," ± ",LEFT(TEXT(M.longifoliaCMEN584!$E$155,"0.0E+0"),3)&amp;" x 10^"&amp;RIGHT(TEXT(M.longifoliaCMEN584!$E$155,"0.0E+0"),1)))</f>
        <v>4.0 x 10^5 ± 1.2 x 10^5</v>
      </c>
    </row>
    <row r="22" spans="1:22" ht="12" x14ac:dyDescent="0.2">
      <c r="A22" s="77" t="str">
        <f>Peppermint!$A$23</f>
        <v>menthone</v>
      </c>
      <c r="B22" s="78" t="str" cm="1">
        <f t="array" ref="B22">_xlfn.IFS(Peppermint!$E$23=0,"",Peppermint!$E$23&lt;0.05,"tr",Peppermint!$E$23&lt;0.05,"tr",Peppermint!$E$23&gt;=0.05,_xlfn.CONCAT(LEFT(TEXT(Peppermint!$D$23,"0.0E+0"),3)&amp;" x 10^"&amp;RIGHT(TEXT(Peppermint!$D$23,"0.0E+0"),1)," ± ",LEFT(TEXT(Peppermint!$E$23,"0.0E+0"),3)&amp;" x 10^"&amp;RIGHT(TEXT(Peppermint!$E$23,"0.0E+0"),1)))</f>
        <v>3.8 x 10^2 ± 2.4 x 10^2</v>
      </c>
      <c r="C22" s="78" t="str" cm="1">
        <f t="array" ref="C22">_xlfn.IFS(Peppermint!$E$89=0,"",Peppermint!$E$89&lt;0.05,"tr",Peppermint!$E$89&lt;0.05,"tr",Peppermint!$E$89&gt;=0.05,_xlfn.CONCAT(LEFT(TEXT(Peppermint!$D$89,"0.0E+0"),3)&amp;" x 10^"&amp;RIGHT(TEXT(Peppermint!$D$89,"0.0E+0"),1)," ± ",LEFT(TEXT(Peppermint!$E$89,"0.0E+0"),3)&amp;" x 10^"&amp;RIGHT(TEXT(Peppermint!$E$89,"0.0E+0"),1)))</f>
        <v>5.3 x 10^4 ± 1.8 x 10^4</v>
      </c>
      <c r="D22" s="78" t="str" cm="1">
        <f t="array" ref="D22">_xlfn.IFS(Peppermint!$E$156=0,"",Peppermint!$E$156&lt;0.05,"tr",Peppermint!$E$156&lt;0.05,"tr",Peppermint!$E$156&gt;=0.05,_xlfn.CONCAT(LEFT(TEXT(Peppermint!$D$156,"0.0E+0"),3)&amp;" x 10^"&amp;RIGHT(TEXT(Peppermint!$D$156,"0.0E+0"),1)," ± ",LEFT(TEXT(Peppermint!$E$156,"0.0E+0"),3)&amp;" x 10^"&amp;RIGHT(TEXT(Peppermint!$E$156,"0.0E+0"),1)))</f>
        <v>5.2 x 10^5 ± 2.2 x 10^5</v>
      </c>
      <c r="G22" s="77" t="str">
        <f>Spearmint!$A$23</f>
        <v>menthone</v>
      </c>
      <c r="H22" s="78" t="str" cm="1">
        <f t="array" ref="H22">_xlfn.IFS(Spearmint!$E$23=0,"",Spearmint!$E$23&lt;0.05,"tr",Spearmint!$E$23&lt;0.05,"tr",Spearmint!$E$23&gt;=0.05,_xlfn.CONCAT(LEFT(TEXT(Spearmint!$D$23,"0.0E+0"),3)&amp;" x 10^"&amp;RIGHT(TEXT(Spearmint!$D$23,"0.0E+0"),1)," ± ",LEFT(TEXT(Spearmint!$E$23,"0.0E+0"),3)&amp;" x 10^"&amp;RIGHT(TEXT(Spearmint!$E$23,"0.0E+0"),1)))</f>
        <v/>
      </c>
      <c r="I22" s="78" t="str" cm="1">
        <f t="array" ref="I22">_xlfn.IFS(Spearmint!$E$89=0,"",Spearmint!$E$89&lt;0.05,"tr",Spearmint!$E$89&lt;0.05,"tr",Spearmint!$E$89&gt;=0.05,_xlfn.CONCAT(LEFT(TEXT(Spearmint!$D$89,"0.0E+0"),3)&amp;" x 10^"&amp;RIGHT(TEXT(Spearmint!$D$89,"0.0E+0"),1)," ± ",LEFT(TEXT(Spearmint!$E$89,"0.0E+0"),3)&amp;" x 10^"&amp;RIGHT(TEXT(Spearmint!$E$89,"0.0E+0"),1)))</f>
        <v/>
      </c>
      <c r="J22" s="78" t="str" cm="1">
        <f t="array" ref="J22">_xlfn.IFS(Spearmint!$E$156=0,"",Spearmint!$E$156&lt;0.05,"tr",Spearmint!$E$156&lt;0.05,"tr",Spearmint!$E$156&gt;=0.05,_xlfn.CONCAT(LEFT(TEXT(Spearmint!$D$156,"0.0E+0"),3)&amp;" x 10^"&amp;RIGHT(TEXT(Spearmint!$D$156,"0.0E+0"),1)," ± ",LEFT(TEXT(Spearmint!$E$156,"0.0E+0"),3)&amp;" x 10^"&amp;RIGHT(TEXT(Spearmint!$E$156,"0.0E+0"),1)))</f>
        <v/>
      </c>
      <c r="M22" s="81" t="str">
        <f>M.longifoliaCMEN585!$A$23</f>
        <v>menthone</v>
      </c>
      <c r="N22" s="82" t="str" cm="1">
        <f t="array" ref="N22">_xlfn.IFS(M.longifoliaCMEN585!$E$23=0,"",M.longifoliaCMEN585!$E$23&lt;0.05,"tr",M.longifoliaCMEN585!$E$23&lt;0.05,"tr",M.longifoliaCMEN585!$E$23&gt;=0.05,_xlfn.CONCAT(LEFT(TEXT(M.longifoliaCMEN585!$D$23,"0.0E+0"),3)&amp;" x 10^"&amp;RIGHT(TEXT(M.longifoliaCMEN585!$D$23,"0.0E+0"),1)," ± ",LEFT(TEXT(M.longifoliaCMEN585!$E$23,"0.0E+0"),3)&amp;" x 10^"&amp;RIGHT(TEXT(M.longifoliaCMEN585!$E$23,"0.0E+0"),1)))</f>
        <v>1.7 x 10^3 ± 7.1 x 10^2</v>
      </c>
      <c r="O22" s="82" t="str" cm="1">
        <f t="array" ref="O22">_xlfn.IFS(M.longifoliaCMEN585!$E$89=0,"",M.longifoliaCMEN585!$E$89&lt;0.05,"tr",M.longifoliaCMEN585!$E$89&lt;0.05,"tr",M.longifoliaCMEN585!$E$89&gt;=0.05,_xlfn.CONCAT(LEFT(TEXT(M.longifoliaCMEN585!$D$89,"0.0E+0"),3)&amp;" x 10^"&amp;RIGHT(TEXT(M.longifoliaCMEN585!$D$89,"0.0E+0"),1)," ± ",LEFT(TEXT(M.longifoliaCMEN585!$E$89,"0.0E+0"),3)&amp;" x 10^"&amp;RIGHT(TEXT(M.longifoliaCMEN585!$E$89,"0.0E+0"),1)))</f>
        <v>1.6 x 10^7 ± 5.2 x 10^6</v>
      </c>
      <c r="P22" s="82" t="str" cm="1">
        <f t="array" ref="P22">_xlfn.IFS(M.longifoliaCMEN585!$E$156=0,"",M.longifoliaCMEN585!$E$156&lt;0.05,"tr",M.longifoliaCMEN585!$E$156&lt;0.05,"tr",M.longifoliaCMEN585!$E$156&gt;=0.05,_xlfn.CONCAT(LEFT(TEXT(M.longifoliaCMEN585!$D$156,"0.0E+0"),3)&amp;" x 10^"&amp;RIGHT(TEXT(M.longifoliaCMEN585!$D$156,"0.0E+0"),1)," ± ",LEFT(TEXT(M.longifoliaCMEN585!$E$156,"0.0E+0"),3)&amp;" x 10^"&amp;RIGHT(TEXT(M.longifoliaCMEN585!$E$156,"0.0E+0"),1)))</f>
        <v>3.2 x 10^6 ± 3.0 x 10^5</v>
      </c>
      <c r="S22" s="77" t="str">
        <f>M.longifoliaCMEN584!$A$23</f>
        <v>menthone</v>
      </c>
      <c r="T22" s="78" t="str" cm="1">
        <f t="array" ref="T22">_xlfn.IFS(M.longifoliaCMEN584!$E$23=0,"",M.longifoliaCMEN584!$E$23&lt;0.05,"tr",M.longifoliaCMEN584!$E$23&lt;0.05,"tr",M.longifoliaCMEN584!$E$23&gt;=0.05,_xlfn.CONCAT(LEFT(TEXT(M.longifoliaCMEN584!$D$23,"0.0E+0"),3)&amp;" x 10^"&amp;RIGHT(TEXT(M.longifoliaCMEN584!$D$23,"0.0E+0"),1)," ± ",LEFT(TEXT(M.longifoliaCMEN584!$E$23,"0.0E+0"),3)&amp;" x 10^"&amp;RIGHT(TEXT(M.longifoliaCMEN584!$E$23,"0.0E+0"),1)))</f>
        <v/>
      </c>
      <c r="U22" s="78" t="str" cm="1">
        <f t="array" ref="U22">_xlfn.IFS(M.longifoliaCMEN584!$E$89=0,"",M.longifoliaCMEN584!$E$89&lt;0.05,"tr",M.longifoliaCMEN584!$E$89&lt;0.05,"tr",M.longifoliaCMEN584!$E$89&gt;=0.05,_xlfn.CONCAT(LEFT(TEXT(M.longifoliaCMEN584!$D$89,"0.0E+0"),3)&amp;" x 10^"&amp;RIGHT(TEXT(M.longifoliaCMEN584!$D$89,"0.0E+0"),1)," ± ",LEFT(TEXT(M.longifoliaCMEN584!$E$89,"0.0E+0"),3)&amp;" x 10^"&amp;RIGHT(TEXT(M.longifoliaCMEN584!$E$89,"0.0E+0"),1)))</f>
        <v/>
      </c>
      <c r="V22" s="78" t="str" cm="1">
        <f t="array" ref="V22">_xlfn.IFS(M.longifoliaCMEN584!$E$156=0,"",M.longifoliaCMEN584!$E$156&lt;0.05,"tr",M.longifoliaCMEN584!$E$156&lt;0.05,"tr",M.longifoliaCMEN584!$E$156&gt;=0.05,_xlfn.CONCAT(LEFT(TEXT(M.longifoliaCMEN584!$D$156,"0.0E+0"),3)&amp;" x 10^"&amp;RIGHT(TEXT(M.longifoliaCMEN584!$D$156,"0.0E+0"),1)," ± ",LEFT(TEXT(M.longifoliaCMEN584!$E$156,"0.0E+0"),3)&amp;" x 10^"&amp;RIGHT(TEXT(M.longifoliaCMEN584!$E$156,"0.0E+0"),1)))</f>
        <v>6.5 x 10^3 ± 6.5 x 10^3</v>
      </c>
    </row>
    <row r="23" spans="1:22" ht="12" x14ac:dyDescent="0.2">
      <c r="A23" s="77" t="str">
        <f>Peppermint!$A$24</f>
        <v>pinocarvone</v>
      </c>
      <c r="B23" s="78" t="str" cm="1">
        <f t="array" ref="B23">_xlfn.IFS(Peppermint!$E$24=0,"",Peppermint!$E$24&lt;0.05,"tr",Peppermint!$E$24&lt;0.05,"tr",Peppermint!$E$24&gt;=0.05,_xlfn.CONCAT(LEFT(TEXT(Peppermint!$D$24,"0.0E+0"),3)&amp;" x 10^"&amp;RIGHT(TEXT(Peppermint!$D$24,"0.0E+0"),1)," ± ",LEFT(TEXT(Peppermint!$E$24,"0.0E+0"),3)&amp;" x 10^"&amp;RIGHT(TEXT(Peppermint!$E$24,"0.0E+0"),1)))</f>
        <v/>
      </c>
      <c r="C23" s="78" t="str" cm="1">
        <f t="array" ref="C23">_xlfn.IFS(Peppermint!$E$90=0,"",Peppermint!$E$90&lt;0.05,"tr",Peppermint!$E$90&lt;0.05,"tr",Peppermint!$E$90&gt;=0.05,_xlfn.CONCAT(LEFT(TEXT(Peppermint!$D$90,"0.0E+0"),3)&amp;" x 10^"&amp;RIGHT(TEXT(Peppermint!$D$90,"0.0E+0"),1)," ± ",LEFT(TEXT(Peppermint!$E$90,"0.0E+0"),3)&amp;" x 10^"&amp;RIGHT(TEXT(Peppermint!$E$90,"0.0E+0"),1)))</f>
        <v/>
      </c>
      <c r="D23" s="78" t="str" cm="1">
        <f t="array" ref="D23">_xlfn.IFS(Peppermint!$E$157=0,"",Peppermint!$E$157&lt;0.05,"tr",Peppermint!$E$157&lt;0.05,"tr",Peppermint!$E$157&gt;=0.05,_xlfn.CONCAT(LEFT(TEXT(Peppermint!$D$157,"0.0E+0"),3)&amp;" x 10^"&amp;RIGHT(TEXT(Peppermint!$D$157,"0.0E+0"),1)," ± ",LEFT(TEXT(Peppermint!$E$157,"0.0E+0"),3)&amp;" x 10^"&amp;RIGHT(TEXT(Peppermint!$E$157,"0.0E+0"),1)))</f>
        <v/>
      </c>
      <c r="G23" s="81" t="str">
        <f>Spearmint!$A$24</f>
        <v>pinocarvone</v>
      </c>
      <c r="H23" s="82" t="str" cm="1">
        <f t="array" ref="H23">_xlfn.IFS(Spearmint!$E$24=0,"",Spearmint!$E$24&lt;0.05,"tr",Spearmint!$E$24&lt;0.05,"tr",Spearmint!$E$24&gt;=0.05,_xlfn.CONCAT(LEFT(TEXT(Spearmint!$D$24,"0.0E+0"),3)&amp;" x 10^"&amp;RIGHT(TEXT(Spearmint!$D$24,"0.0E+0"),1)," ± ",LEFT(TEXT(Spearmint!$E$24,"0.0E+0"),3)&amp;" x 10^"&amp;RIGHT(TEXT(Spearmint!$E$24,"0.0E+0"),1)))</f>
        <v>1.1 x 10^4 ± 1.4 x 10^3</v>
      </c>
      <c r="I23" s="82" t="str" cm="1">
        <f t="array" ref="I23">_xlfn.IFS(Spearmint!$E$90=0,"",Spearmint!$E$90&lt;0.05,"tr",Spearmint!$E$90&lt;0.05,"tr",Spearmint!$E$90&gt;=0.05,_xlfn.CONCAT(LEFT(TEXT(Spearmint!$D$90,"0.0E+0"),3)&amp;" x 10^"&amp;RIGHT(TEXT(Spearmint!$D$90,"0.0E+0"),1)," ± ",LEFT(TEXT(Spearmint!$E$90,"0.0E+0"),3)&amp;" x 10^"&amp;RIGHT(TEXT(Spearmint!$E$90,"0.0E+0"),1)))</f>
        <v>1.1 x 10^4 ± 8.4 x 10^2</v>
      </c>
      <c r="J23" s="82" t="str" cm="1">
        <f t="array" ref="J23">_xlfn.IFS(Spearmint!$E$157=0,"",Spearmint!$E$157&lt;0.05,"tr",Spearmint!$E$157&lt;0.05,"tr",Spearmint!$E$157&gt;=0.05,_xlfn.CONCAT(LEFT(TEXT(Spearmint!$D$157,"0.0E+0"),3)&amp;" x 10^"&amp;RIGHT(TEXT(Spearmint!$D$157,"0.0E+0"),1)," ± ",LEFT(TEXT(Spearmint!$E$157,"0.0E+0"),3)&amp;" x 10^"&amp;RIGHT(TEXT(Spearmint!$E$157,"0.0E+0"),1)))</f>
        <v>1.1 x 10^4 ± 5.0 x 10^3</v>
      </c>
      <c r="M23" s="77" t="str">
        <f>M.longifoliaCMEN585!$A$24</f>
        <v>pinocarvone</v>
      </c>
      <c r="N23" s="78" t="str" cm="1">
        <f t="array" ref="N23">_xlfn.IFS(M.longifoliaCMEN585!$E$24=0,"",M.longifoliaCMEN585!$E$24&lt;0.05,"tr",M.longifoliaCMEN585!$E$24&lt;0.05,"tr",M.longifoliaCMEN585!$E$24&gt;=0.05,_xlfn.CONCAT(LEFT(TEXT(M.longifoliaCMEN585!$D$24,"0.0E+0"),3)&amp;" x 10^"&amp;RIGHT(TEXT(M.longifoliaCMEN585!$D$24,"0.0E+0"),1)," ± ",LEFT(TEXT(M.longifoliaCMEN585!$E$24,"0.0E+0"),3)&amp;" x 10^"&amp;RIGHT(TEXT(M.longifoliaCMEN585!$E$24,"0.0E+0"),1)))</f>
        <v>6.9 x 10^2 ± 6.9 x 10^2</v>
      </c>
      <c r="O23" s="78" t="str" cm="1">
        <f t="array" ref="O23">_xlfn.IFS(M.longifoliaCMEN585!$E$90=0,"",M.longifoliaCMEN585!$E$90&lt;0.05,"tr",M.longifoliaCMEN585!$E$90&lt;0.05,"tr",M.longifoliaCMEN585!$E$90&gt;=0.05,_xlfn.CONCAT(LEFT(TEXT(M.longifoliaCMEN585!$D$90,"0.0E+0"),3)&amp;" x 10^"&amp;RIGHT(TEXT(M.longifoliaCMEN585!$D$90,"0.0E+0"),1)," ± ",LEFT(TEXT(M.longifoliaCMEN585!$E$90,"0.0E+0"),3)&amp;" x 10^"&amp;RIGHT(TEXT(M.longifoliaCMEN585!$E$90,"0.0E+0"),1)))</f>
        <v/>
      </c>
      <c r="P23" s="78" t="str" cm="1">
        <f t="array" ref="P23">_xlfn.IFS(M.longifoliaCMEN585!$E$157=0,"",M.longifoliaCMEN585!$E$157&lt;0.05,"tr",M.longifoliaCMEN585!$E$157&lt;0.05,"tr",M.longifoliaCMEN585!$E$157&gt;=0.05,_xlfn.CONCAT(LEFT(TEXT(M.longifoliaCMEN585!$D$157,"0.0E+0"),3)&amp;" x 10^"&amp;RIGHT(TEXT(M.longifoliaCMEN585!$D$157,"0.0E+0"),1)," ± ",LEFT(TEXT(M.longifoliaCMEN585!$E$157,"0.0E+0"),3)&amp;" x 10^"&amp;RIGHT(TEXT(M.longifoliaCMEN585!$E$157,"0.0E+0"),1)))</f>
        <v/>
      </c>
      <c r="S23" s="77" t="str">
        <f>M.longifoliaCMEN584!$A$24</f>
        <v>pinocarvone</v>
      </c>
      <c r="T23" s="78" t="str" cm="1">
        <f t="array" ref="T23">_xlfn.IFS(M.longifoliaCMEN584!$E$24=0,"",M.longifoliaCMEN584!$E$24&lt;0.05,"tr",M.longifoliaCMEN584!$E$24&lt;0.05,"tr",M.longifoliaCMEN584!$E$24&gt;=0.05,_xlfn.CONCAT(LEFT(TEXT(M.longifoliaCMEN584!$D$24,"0.0E+0"),3)&amp;" x 10^"&amp;RIGHT(TEXT(M.longifoliaCMEN584!$D$24,"0.0E+0"),1)," ± ",LEFT(TEXT(M.longifoliaCMEN584!$E$24,"0.0E+0"),3)&amp;" x 10^"&amp;RIGHT(TEXT(M.longifoliaCMEN584!$E$24,"0.0E+0"),1)))</f>
        <v>3.0 x 10^3 ± 1.1 x 10^3</v>
      </c>
      <c r="U23" s="78" t="str" cm="1">
        <f t="array" ref="U23">_xlfn.IFS(M.longifoliaCMEN584!$E$90=0,"",M.longifoliaCMEN584!$E$90&lt;0.05,"tr",M.longifoliaCMEN584!$E$90&lt;0.05,"tr",M.longifoliaCMEN584!$E$90&gt;=0.05,_xlfn.CONCAT(LEFT(TEXT(M.longifoliaCMEN584!$D$90,"0.0E+0"),3)&amp;" x 10^"&amp;RIGHT(TEXT(M.longifoliaCMEN584!$D$90,"0.0E+0"),1)," ± ",LEFT(TEXT(M.longifoliaCMEN584!$E$90,"0.0E+0"),3)&amp;" x 10^"&amp;RIGHT(TEXT(M.longifoliaCMEN584!$E$90,"0.0E+0"),1)))</f>
        <v>4.9 x 10^3 ± 1.8 x 10^3</v>
      </c>
      <c r="V23" s="78" t="str" cm="1">
        <f t="array" ref="V23">_xlfn.IFS(M.longifoliaCMEN584!$E$157=0,"",M.longifoliaCMEN584!$E$157&lt;0.05,"tr",M.longifoliaCMEN584!$E$157&lt;0.05,"tr",M.longifoliaCMEN584!$E$157&gt;=0.05,_xlfn.CONCAT(LEFT(TEXT(M.longifoliaCMEN584!$D$157,"0.0E+0"),3)&amp;" x 10^"&amp;RIGHT(TEXT(M.longifoliaCMEN584!$D$157,"0.0E+0"),1)," ± ",LEFT(TEXT(M.longifoliaCMEN584!$E$157,"0.0E+0"),3)&amp;" x 10^"&amp;RIGHT(TEXT(M.longifoliaCMEN584!$E$157,"0.0E+0"),1)))</f>
        <v>1.7 x 10^4 ± 5.5 x 10^3</v>
      </c>
    </row>
    <row r="24" spans="1:22" ht="12" x14ac:dyDescent="0.2">
      <c r="A24" s="81" t="str">
        <f>Peppermint!$A$25</f>
        <v>menthofuran</v>
      </c>
      <c r="B24" s="82" t="str" cm="1">
        <f t="array" ref="B24">_xlfn.IFS(Peppermint!$E$25=0,"",Peppermint!$E$25&lt;0.05,"tr",Peppermint!$E$25&lt;0.05,"tr",Peppermint!$E$25&gt;=0.05,_xlfn.CONCAT(LEFT(TEXT(Peppermint!$D$25,"0.0E+0"),3)&amp;" x 10^"&amp;RIGHT(TEXT(Peppermint!$D$25,"0.0E+0"),1)," ± ",LEFT(TEXT(Peppermint!$E$25,"0.0E+0"),3)&amp;" x 10^"&amp;RIGHT(TEXT(Peppermint!$E$25,"0.0E+0"),1)))</f>
        <v>2.9 x 10^4 ± 1.3 x 10^4</v>
      </c>
      <c r="C24" s="82" t="str" cm="1">
        <f t="array" ref="C24">_xlfn.IFS(Peppermint!$E$91=0,"",Peppermint!$E$91&lt;0.05,"tr",Peppermint!$E$91&lt;0.05,"tr",Peppermint!$E$91&gt;=0.05,_xlfn.CONCAT(LEFT(TEXT(Peppermint!$D$91,"0.0E+0"),3)&amp;" x 10^"&amp;RIGHT(TEXT(Peppermint!$D$91,"0.0E+0"),1)," ± ",LEFT(TEXT(Peppermint!$E$91,"0.0E+0"),3)&amp;" x 10^"&amp;RIGHT(TEXT(Peppermint!$E$91,"0.0E+0"),1)))</f>
        <v>2.5 x 10^7 ± 8.4 x 10^6</v>
      </c>
      <c r="D24" s="82" t="str" cm="1">
        <f t="array" ref="D24">_xlfn.IFS(Peppermint!$E$158=0,"",Peppermint!$E$158&lt;0.05,"tr",Peppermint!$E$158&lt;0.05,"tr",Peppermint!$E$158&gt;=0.05,_xlfn.CONCAT(LEFT(TEXT(Peppermint!$D$158,"0.0E+0"),3)&amp;" x 10^"&amp;RIGHT(TEXT(Peppermint!$D$158,"0.0E+0"),1)," ± ",LEFT(TEXT(Peppermint!$E$158,"0.0E+0"),3)&amp;" x 10^"&amp;RIGHT(TEXT(Peppermint!$E$158,"0.0E+0"),1)))</f>
        <v>4.5 x 10^7 ± 1.5 x 10^7</v>
      </c>
      <c r="G24" s="77" t="str">
        <f>Spearmint!$A$25</f>
        <v>menthofuran</v>
      </c>
      <c r="H24" s="78" t="str" cm="1">
        <f t="array" ref="H24">_xlfn.IFS(Spearmint!$E$25=0,"",Spearmint!$E$25&lt;0.05,"tr",Spearmint!$E$25&lt;0.05,"tr",Spearmint!$E$25&gt;=0.05,_xlfn.CONCAT(LEFT(TEXT(Spearmint!$D$25,"0.0E+0"),3)&amp;" x 10^"&amp;RIGHT(TEXT(Spearmint!$D$25,"0.0E+0"),1)," ± ",LEFT(TEXT(Spearmint!$E$25,"0.0E+0"),3)&amp;" x 10^"&amp;RIGHT(TEXT(Spearmint!$E$25,"0.0E+0"),1)))</f>
        <v/>
      </c>
      <c r="I24" s="78" t="str" cm="1">
        <f t="array" ref="I24">_xlfn.IFS(Spearmint!$E$91=0,"",Spearmint!$E$91&lt;0.05,"tr",Spearmint!$E$91&lt;0.05,"tr",Spearmint!$E$91&gt;=0.05,_xlfn.CONCAT(LEFT(TEXT(Spearmint!$D$91,"0.0E+0"),3)&amp;" x 10^"&amp;RIGHT(TEXT(Spearmint!$D$91,"0.0E+0"),1)," ± ",LEFT(TEXT(Spearmint!$E$91,"0.0E+0"),3)&amp;" x 10^"&amp;RIGHT(TEXT(Spearmint!$E$91,"0.0E+0"),1)))</f>
        <v/>
      </c>
      <c r="J24" s="78" t="str" cm="1">
        <f t="array" ref="J24">_xlfn.IFS(Spearmint!$E$158=0,"",Spearmint!$E$158&lt;0.05,"tr",Spearmint!$E$158&lt;0.05,"tr",Spearmint!$E$158&gt;=0.05,_xlfn.CONCAT(LEFT(TEXT(Spearmint!$D$158,"0.0E+0"),3)&amp;" x 10^"&amp;RIGHT(TEXT(Spearmint!$D$158,"0.0E+0"),1)," ± ",LEFT(TEXT(Spearmint!$E$158,"0.0E+0"),3)&amp;" x 10^"&amp;RIGHT(TEXT(Spearmint!$E$158,"0.0E+0"),1)))</f>
        <v/>
      </c>
      <c r="M24" s="79" t="str">
        <f>M.longifoliaCMEN585!$A$25</f>
        <v>menthofuran</v>
      </c>
      <c r="N24" s="80" t="str" cm="1">
        <f t="array" ref="N24">_xlfn.IFS(M.longifoliaCMEN585!$E$25=0,"",M.longifoliaCMEN585!$E$25&lt;0.05,"tr",M.longifoliaCMEN585!$E$25&lt;0.05,"tr",M.longifoliaCMEN585!$E$25&gt;=0.05,_xlfn.CONCAT(LEFT(TEXT(M.longifoliaCMEN585!$D$25,"0.0E+0"),3)&amp;" x 10^"&amp;RIGHT(TEXT(M.longifoliaCMEN585!$D$25,"0.0E+0"),1)," ± ",LEFT(TEXT(M.longifoliaCMEN585!$E$25,"0.0E+0"),3)&amp;" x 10^"&amp;RIGHT(TEXT(M.longifoliaCMEN585!$E$25,"0.0E+0"),1)))</f>
        <v>6.3 x 10^4 ± 2.0 x 10^4</v>
      </c>
      <c r="O24" s="80" t="str" cm="1">
        <f t="array" ref="O24">_xlfn.IFS(M.longifoliaCMEN585!$E$91=0,"",M.longifoliaCMEN585!$E$91&lt;0.05,"tr",M.longifoliaCMEN585!$E$91&lt;0.05,"tr",M.longifoliaCMEN585!$E$91&gt;=0.05,_xlfn.CONCAT(LEFT(TEXT(M.longifoliaCMEN585!$D$91,"0.0E+0"),3)&amp;" x 10^"&amp;RIGHT(TEXT(M.longifoliaCMEN585!$D$91,"0.0E+0"),1)," ± ",LEFT(TEXT(M.longifoliaCMEN585!$E$91,"0.0E+0"),3)&amp;" x 10^"&amp;RIGHT(TEXT(M.longifoliaCMEN585!$E$91,"0.0E+0"),1)))</f>
        <v>2.0 x 10^5 ± 3.6 x 10^4</v>
      </c>
      <c r="P24" s="80" t="str" cm="1">
        <f t="array" ref="P24">_xlfn.IFS(M.longifoliaCMEN585!$E$158=0,"",M.longifoliaCMEN585!$E$158&lt;0.05,"tr",M.longifoliaCMEN585!$E$158&lt;0.05,"tr",M.longifoliaCMEN585!$E$158&gt;=0.05,_xlfn.CONCAT(LEFT(TEXT(M.longifoliaCMEN585!$D$158,"0.0E+0"),3)&amp;" x 10^"&amp;RIGHT(TEXT(M.longifoliaCMEN585!$D$158,"0.0E+0"),1)," ± ",LEFT(TEXT(M.longifoliaCMEN585!$E$158,"0.0E+0"),3)&amp;" x 10^"&amp;RIGHT(TEXT(M.longifoliaCMEN585!$E$158,"0.0E+0"),1)))</f>
        <v>5.9 x 10^5 ± 1.1 x 10^5</v>
      </c>
      <c r="S24" s="77" t="str">
        <f>M.longifoliaCMEN584!$A$25</f>
        <v>menthofuran</v>
      </c>
      <c r="T24" s="78" t="str" cm="1">
        <f t="array" ref="T24">_xlfn.IFS(M.longifoliaCMEN584!$E$25=0,"",M.longifoliaCMEN584!$E$25&lt;0.05,"tr",M.longifoliaCMEN584!$E$25&lt;0.05,"tr",M.longifoliaCMEN584!$E$25&gt;=0.05,_xlfn.CONCAT(LEFT(TEXT(M.longifoliaCMEN584!$D$25,"0.0E+0"),3)&amp;" x 10^"&amp;RIGHT(TEXT(M.longifoliaCMEN584!$D$25,"0.0E+0"),1)," ± ",LEFT(TEXT(M.longifoliaCMEN584!$E$25,"0.0E+0"),3)&amp;" x 10^"&amp;RIGHT(TEXT(M.longifoliaCMEN584!$E$25,"0.0E+0"),1)))</f>
        <v/>
      </c>
      <c r="U24" s="78" t="str" cm="1">
        <f t="array" ref="U24">_xlfn.IFS(M.longifoliaCMEN584!$E$91=0,"",M.longifoliaCMEN584!$E$91&lt;0.05,"tr",M.longifoliaCMEN584!$E$91&lt;0.05,"tr",M.longifoliaCMEN584!$E$91&gt;=0.05,_xlfn.CONCAT(LEFT(TEXT(M.longifoliaCMEN584!$D$91,"0.0E+0"),3)&amp;" x 10^"&amp;RIGHT(TEXT(M.longifoliaCMEN584!$D$91,"0.0E+0"),1)," ± ",LEFT(TEXT(M.longifoliaCMEN584!$E$91,"0.0E+0"),3)&amp;" x 10^"&amp;RIGHT(TEXT(M.longifoliaCMEN584!$E$91,"0.0E+0"),1)))</f>
        <v/>
      </c>
      <c r="V24" s="78" t="str" cm="1">
        <f t="array" ref="V24">_xlfn.IFS(M.longifoliaCMEN584!$E$158=0,"",M.longifoliaCMEN584!$E$158&lt;0.05,"tr",M.longifoliaCMEN584!$E$158&lt;0.05,"tr",M.longifoliaCMEN584!$E$158&gt;=0.05,_xlfn.CONCAT(LEFT(TEXT(M.longifoliaCMEN584!$D$158,"0.0E+0"),3)&amp;" x 10^"&amp;RIGHT(TEXT(M.longifoliaCMEN584!$D$158,"0.0E+0"),1)," ± ",LEFT(TEXT(M.longifoliaCMEN584!$E$158,"0.0E+0"),3)&amp;" x 10^"&amp;RIGHT(TEXT(M.longifoliaCMEN584!$E$158,"0.0E+0"),1)))</f>
        <v/>
      </c>
    </row>
    <row r="25" spans="1:22" ht="12" x14ac:dyDescent="0.2">
      <c r="A25" s="77" t="str">
        <f>Peppermint!$A$26</f>
        <v>isomenthone</v>
      </c>
      <c r="B25" s="78" t="str" cm="1">
        <f t="array" ref="B25">_xlfn.IFS(Peppermint!$E$26=0,"",Peppermint!$E$26&lt;0.05,"tr",Peppermint!$E$26&lt;0.05,"tr",Peppermint!$E$26&gt;=0.05,_xlfn.CONCAT(LEFT(TEXT(Peppermint!$D$26,"0.0E+0"),3)&amp;" x 10^"&amp;RIGHT(TEXT(Peppermint!$D$26,"0.0E+0"),1)," ± ",LEFT(TEXT(Peppermint!$E$26,"0.0E+0"),3)&amp;" x 10^"&amp;RIGHT(TEXT(Peppermint!$E$26,"0.0E+0"),1)))</f>
        <v>5.5 x 10^2 ± 3.7 x 10^2</v>
      </c>
      <c r="C25" s="78" t="str" cm="1">
        <f t="array" ref="C25">_xlfn.IFS(Peppermint!$E$92=0,"",Peppermint!$E$92&lt;0.05,"tr",Peppermint!$E$92&lt;0.05,"tr",Peppermint!$E$92&gt;=0.05,_xlfn.CONCAT(LEFT(TEXT(Peppermint!$D$92,"0.0E+0"),3)&amp;" x 10^"&amp;RIGHT(TEXT(Peppermint!$D$92,"0.0E+0"),1)," ± ",LEFT(TEXT(Peppermint!$E$92,"0.0E+0"),3)&amp;" x 10^"&amp;RIGHT(TEXT(Peppermint!$E$92,"0.0E+0"),1)))</f>
        <v>4.0 x 10^4 ± 2.1 x 10^4</v>
      </c>
      <c r="D25" s="78" t="str" cm="1">
        <f t="array" ref="D25">_xlfn.IFS(Peppermint!$E$159=0,"",Peppermint!$E$159&lt;0.05,"tr",Peppermint!$E$159&lt;0.05,"tr",Peppermint!$E$159&gt;=0.05,_xlfn.CONCAT(LEFT(TEXT(Peppermint!$D$159,"0.0E+0"),3)&amp;" x 10^"&amp;RIGHT(TEXT(Peppermint!$D$159,"0.0E+0"),1)," ± ",LEFT(TEXT(Peppermint!$E$159,"0.0E+0"),3)&amp;" x 10^"&amp;RIGHT(TEXT(Peppermint!$E$159,"0.0E+0"),1)))</f>
        <v>2.3 x 10^5 ± 9.6 x 10^4</v>
      </c>
      <c r="G25" s="77" t="str">
        <f>Spearmint!$A$26</f>
        <v>isomenthone</v>
      </c>
      <c r="H25" s="78" t="str" cm="1">
        <f t="array" ref="H25">_xlfn.IFS(Spearmint!$E$26=0,"",Spearmint!$E$26&lt;0.05,"tr",Spearmint!$E$26&lt;0.05,"tr",Spearmint!$E$26&gt;=0.05,_xlfn.CONCAT(LEFT(TEXT(Spearmint!$D$26,"0.0E+0"),3)&amp;" x 10^"&amp;RIGHT(TEXT(Spearmint!$D$26,"0.0E+0"),1)," ± ",LEFT(TEXT(Spearmint!$E$26,"0.0E+0"),3)&amp;" x 10^"&amp;RIGHT(TEXT(Spearmint!$E$26,"0.0E+0"),1)))</f>
        <v>2.6 x 10^3 ± 2.6 x 10^3</v>
      </c>
      <c r="I25" s="78" t="str" cm="1">
        <f t="array" ref="I25">_xlfn.IFS(Spearmint!$E$92=0,"",Spearmint!$E$92&lt;0.05,"tr",Spearmint!$E$92&lt;0.05,"tr",Spearmint!$E$92&gt;=0.05,_xlfn.CONCAT(LEFT(TEXT(Spearmint!$D$92,"0.0E+0"),3)&amp;" x 10^"&amp;RIGHT(TEXT(Spearmint!$D$92,"0.0E+0"),1)," ± ",LEFT(TEXT(Spearmint!$E$92,"0.0E+0"),3)&amp;" x 10^"&amp;RIGHT(TEXT(Spearmint!$E$92,"0.0E+0"),1)))</f>
        <v/>
      </c>
      <c r="J25" s="78" t="str" cm="1">
        <f t="array" ref="J25">_xlfn.IFS(Spearmint!$E$159=0,"",Spearmint!$E$159&lt;0.05,"tr",Spearmint!$E$159&lt;0.05,"tr",Spearmint!$E$159&gt;=0.05,_xlfn.CONCAT(LEFT(TEXT(Spearmint!$D$159,"0.0E+0"),3)&amp;" x 10^"&amp;RIGHT(TEXT(Spearmint!$D$159,"0.0E+0"),1)," ± ",LEFT(TEXT(Spearmint!$E$159,"0.0E+0"),3)&amp;" x 10^"&amp;RIGHT(TEXT(Spearmint!$E$159,"0.0E+0"),1)))</f>
        <v/>
      </c>
      <c r="M25" s="83" t="str">
        <f>M.longifoliaCMEN585!$A$26</f>
        <v>isomenthone</v>
      </c>
      <c r="N25" s="84" t="str" cm="1">
        <f t="array" ref="N25">_xlfn.IFS(M.longifoliaCMEN585!$E$26=0,"",M.longifoliaCMEN585!$E$26&lt;0.05,"tr",M.longifoliaCMEN585!$E$26&lt;0.05,"tr",M.longifoliaCMEN585!$E$26&gt;=0.05,_xlfn.CONCAT(LEFT(TEXT(M.longifoliaCMEN585!$D$26,"0.0E+0"),3)&amp;" x 10^"&amp;RIGHT(TEXT(M.longifoliaCMEN585!$D$26,"0.0E+0"),1)," ± ",LEFT(TEXT(M.longifoliaCMEN585!$E$26,"0.0E+0"),3)&amp;" x 10^"&amp;RIGHT(TEXT(M.longifoliaCMEN585!$E$26,"0.0E+0"),1)))</f>
        <v>5.4 x 10^3 ± 1.9 x 10^3</v>
      </c>
      <c r="O25" s="84" t="str" cm="1">
        <f t="array" ref="O25">_xlfn.IFS(M.longifoliaCMEN585!$E$92=0,"",M.longifoliaCMEN585!$E$92&lt;0.05,"tr",M.longifoliaCMEN585!$E$92&lt;0.05,"tr",M.longifoliaCMEN585!$E$92&gt;=0.05,_xlfn.CONCAT(LEFT(TEXT(M.longifoliaCMEN585!$D$92,"0.0E+0"),3)&amp;" x 10^"&amp;RIGHT(TEXT(M.longifoliaCMEN585!$D$92,"0.0E+0"),1)," ± ",LEFT(TEXT(M.longifoliaCMEN585!$E$92,"0.0E+0"),3)&amp;" x 10^"&amp;RIGHT(TEXT(M.longifoliaCMEN585!$E$92,"0.0E+0"),1)))</f>
        <v>9.5 x 10^7 ± 2.4 x 10^7</v>
      </c>
      <c r="P25" s="84" t="str" cm="1">
        <f t="array" ref="P25">_xlfn.IFS(M.longifoliaCMEN585!$E$159=0,"",M.longifoliaCMEN585!$E$159&lt;0.05,"tr",M.longifoliaCMEN585!$E$159&lt;0.05,"tr",M.longifoliaCMEN585!$E$159&gt;=0.05,_xlfn.CONCAT(LEFT(TEXT(M.longifoliaCMEN585!$D$159,"0.0E+0"),3)&amp;" x 10^"&amp;RIGHT(TEXT(M.longifoliaCMEN585!$D$159,"0.0E+0"),1)," ± ",LEFT(TEXT(M.longifoliaCMEN585!$E$159,"0.0E+0"),3)&amp;" x 10^"&amp;RIGHT(TEXT(M.longifoliaCMEN585!$E$159,"0.0E+0"),1)))</f>
        <v>4.0 x 10^7 ± 4.7 x 10^6</v>
      </c>
      <c r="S25" s="77" t="str">
        <f>M.longifoliaCMEN584!$A$26</f>
        <v>isomenthone</v>
      </c>
      <c r="T25" s="78" t="str" cm="1">
        <f t="array" ref="T25">_xlfn.IFS(M.longifoliaCMEN584!$E$26=0,"",M.longifoliaCMEN584!$E$26&lt;0.05,"tr",M.longifoliaCMEN584!$E$26&lt;0.05,"tr",M.longifoliaCMEN584!$E$26&gt;=0.05,_xlfn.CONCAT(LEFT(TEXT(M.longifoliaCMEN584!$D$26,"0.0E+0"),3)&amp;" x 10^"&amp;RIGHT(TEXT(M.longifoliaCMEN584!$D$26,"0.0E+0"),1)," ± ",LEFT(TEXT(M.longifoliaCMEN584!$E$26,"0.0E+0"),3)&amp;" x 10^"&amp;RIGHT(TEXT(M.longifoliaCMEN584!$E$26,"0.0E+0"),1)))</f>
        <v/>
      </c>
      <c r="U25" s="78" t="str" cm="1">
        <f t="array" ref="U25">_xlfn.IFS(M.longifoliaCMEN584!$E$92=0,"",M.longifoliaCMEN584!$E$92&lt;0.05,"tr",M.longifoliaCMEN584!$E$92&lt;0.05,"tr",M.longifoliaCMEN584!$E$92&gt;=0.05,_xlfn.CONCAT(LEFT(TEXT(M.longifoliaCMEN584!$D$92,"0.0E+0"),3)&amp;" x 10^"&amp;RIGHT(TEXT(M.longifoliaCMEN584!$D$92,"0.0E+0"),1)," ± ",LEFT(TEXT(M.longifoliaCMEN584!$E$92,"0.0E+0"),3)&amp;" x 10^"&amp;RIGHT(TEXT(M.longifoliaCMEN584!$E$92,"0.0E+0"),1)))</f>
        <v>7.1 x 10^3 ± 7.1 x 10^3</v>
      </c>
      <c r="V25" s="78" t="str" cm="1">
        <f t="array" ref="V25">_xlfn.IFS(M.longifoliaCMEN584!$E$159=0,"",M.longifoliaCMEN584!$E$159&lt;0.05,"tr",M.longifoliaCMEN584!$E$159&lt;0.05,"tr",M.longifoliaCMEN584!$E$159&gt;=0.05,_xlfn.CONCAT(LEFT(TEXT(M.longifoliaCMEN584!$D$159,"0.0E+0"),3)&amp;" x 10^"&amp;RIGHT(TEXT(M.longifoliaCMEN584!$D$159,"0.0E+0"),1)," ± ",LEFT(TEXT(M.longifoliaCMEN584!$E$159,"0.0E+0"),3)&amp;" x 10^"&amp;RIGHT(TEXT(M.longifoliaCMEN584!$E$159,"0.0E+0"),1)))</f>
        <v>1.3 x 10^4 ± 8.8 x 10^3</v>
      </c>
    </row>
    <row r="26" spans="1:22" x14ac:dyDescent="0.2">
      <c r="A26" s="77" t="str">
        <f>Peppermint!$A$27</f>
        <v>neomenthol</v>
      </c>
      <c r="B26" s="78" t="str" cm="1">
        <f t="array" ref="B26">_xlfn.IFS(Peppermint!$E$27=0,"",Peppermint!$E$27&lt;0.05,"tr",Peppermint!$E$27&lt;0.05,"tr",Peppermint!$E$27&gt;=0.05,_xlfn.CONCAT(LEFT(TEXT(Peppermint!$D$27,"0.0E+0"),3)&amp;" x 10^"&amp;RIGHT(TEXT(Peppermint!$D$27,"0.0E+0"),1)," ± ",LEFT(TEXT(Peppermint!$E$27,"0.0E+0"),3)&amp;" x 10^"&amp;RIGHT(TEXT(Peppermint!$E$27,"0.0E+0"),1)))</f>
        <v>4.2 x 10^2 ± 4.2 x 10^2</v>
      </c>
      <c r="C26" s="78" t="str" cm="1">
        <f t="array" ref="C26">_xlfn.IFS(Peppermint!$E$93=0,"",Peppermint!$E$93&lt;0.05,"tr",Peppermint!$E$93&lt;0.05,"tr",Peppermint!$E$93&gt;=0.05,_xlfn.CONCAT(LEFT(TEXT(Peppermint!$D$93,"0.0E+0"),3)&amp;" x 10^"&amp;RIGHT(TEXT(Peppermint!$D$93,"0.0E+0"),1)," ± ",LEFT(TEXT(Peppermint!$E$93,"0.0E+0"),3)&amp;" x 10^"&amp;RIGHT(TEXT(Peppermint!$E$93,"0.0E+0"),1)))</f>
        <v>2.2 x 10^5 ± 1.1 x 10^5</v>
      </c>
      <c r="D26" s="78" t="str" cm="1">
        <f t="array" ref="D26">_xlfn.IFS(Peppermint!$E$160=0,"",Peppermint!$E$160&lt;0.05,"tr",Peppermint!$E$160&lt;0.05,"tr",Peppermint!$E$160&gt;=0.05,_xlfn.CONCAT(LEFT(TEXT(Peppermint!$D$160,"0.0E+0"),3)&amp;" x 10^"&amp;RIGHT(TEXT(Peppermint!$D$160,"0.0E+0"),1)," ± ",LEFT(TEXT(Peppermint!$E$160,"0.0E+0"),3)&amp;" x 10^"&amp;RIGHT(TEXT(Peppermint!$E$160,"0.0E+0"),1)))</f>
        <v>6.5 x 10^5 ± 2.6 x 10^5</v>
      </c>
      <c r="G26" s="77" t="str">
        <f>Spearmint!$A$27</f>
        <v>neomenthol</v>
      </c>
      <c r="H26" s="78" t="str" cm="1">
        <f t="array" ref="H26">_xlfn.IFS(Spearmint!$E$27=0,"",Spearmint!$E$27&lt;0.05,"tr",Spearmint!$E$27&lt;0.05,"tr",Spearmint!$E$27&gt;=0.05,_xlfn.CONCAT(LEFT(TEXT(Spearmint!$D$27,"0.0E+0"),3)&amp;" x 10^"&amp;RIGHT(TEXT(Spearmint!$D$27,"0.0E+0"),1)," ± ",LEFT(TEXT(Spearmint!$E$27,"0.0E+0"),3)&amp;" x 10^"&amp;RIGHT(TEXT(Spearmint!$E$27,"0.0E+0"),1)))</f>
        <v/>
      </c>
      <c r="I26" s="78" t="str" cm="1">
        <f t="array" ref="I26">_xlfn.IFS(Spearmint!$E$93=0,"",Spearmint!$E$93&lt;0.05,"tr",Spearmint!$E$93&lt;0.05,"tr",Spearmint!$E$93&gt;=0.05,_xlfn.CONCAT(LEFT(TEXT(Spearmint!$D$93,"0.0E+0"),3)&amp;" x 10^"&amp;RIGHT(TEXT(Spearmint!$D$93,"0.0E+0"),1)," ± ",LEFT(TEXT(Spearmint!$E$93,"0.0E+0"),3)&amp;" x 10^"&amp;RIGHT(TEXT(Spearmint!$E$93,"0.0E+0"),1)))</f>
        <v/>
      </c>
      <c r="J26" s="78" t="str" cm="1">
        <f t="array" ref="J26">_xlfn.IFS(Spearmint!$E$160=0,"",Spearmint!$E$160&lt;0.05,"tr",Spearmint!$E$160&lt;0.05,"tr",Spearmint!$E$160&gt;=0.05,_xlfn.CONCAT(LEFT(TEXT(Spearmint!$D$160,"0.0E+0"),3)&amp;" x 10^"&amp;RIGHT(TEXT(Spearmint!$D$160,"0.0E+0"),1)," ± ",LEFT(TEXT(Spearmint!$E$160,"0.0E+0"),3)&amp;" x 10^"&amp;RIGHT(TEXT(Spearmint!$E$160,"0.0E+0"),1)))</f>
        <v/>
      </c>
      <c r="M26" s="77" t="str">
        <f>M.longifoliaCMEN585!$A$27</f>
        <v>neomenthol</v>
      </c>
      <c r="N26" s="78" t="str" cm="1">
        <f t="array" ref="N26">_xlfn.IFS(M.longifoliaCMEN585!$E$27=0,"",M.longifoliaCMEN585!$E$27&lt;0.05,"tr",M.longifoliaCMEN585!$E$27&lt;0.05,"tr",M.longifoliaCMEN585!$E$27&gt;=0.05,_xlfn.CONCAT(LEFT(TEXT(M.longifoliaCMEN585!$D$27,"0.0E+0"),3)&amp;" x 10^"&amp;RIGHT(TEXT(M.longifoliaCMEN585!$D$27,"0.0E+0"),1)," ± ",LEFT(TEXT(M.longifoliaCMEN585!$E$27,"0.0E+0"),3)&amp;" x 10^"&amp;RIGHT(TEXT(M.longifoliaCMEN585!$E$27,"0.0E+0"),1)))</f>
        <v/>
      </c>
      <c r="O26" s="78" t="str" cm="1">
        <f t="array" ref="O26">_xlfn.IFS(M.longifoliaCMEN585!$E$93=0,"",M.longifoliaCMEN585!$E$93&lt;0.05,"tr",M.longifoliaCMEN585!$E$93&lt;0.05,"tr",M.longifoliaCMEN585!$E$93&gt;=0.05,_xlfn.CONCAT(LEFT(TEXT(M.longifoliaCMEN585!$D$93,"0.0E+0"),3)&amp;" x 10^"&amp;RIGHT(TEXT(M.longifoliaCMEN585!$D$93,"0.0E+0"),1)," ± ",LEFT(TEXT(M.longifoliaCMEN585!$E$93,"0.0E+0"),3)&amp;" x 10^"&amp;RIGHT(TEXT(M.longifoliaCMEN585!$E$93,"0.0E+0"),1)))</f>
        <v>1.2 x 10^6 ± 8.3 x 10^5</v>
      </c>
      <c r="P26" s="78" t="str" cm="1">
        <f t="array" ref="P26">_xlfn.IFS(M.longifoliaCMEN585!$E$160=0,"",M.longifoliaCMEN585!$E$160&lt;0.05,"tr",M.longifoliaCMEN585!$E$160&lt;0.05,"tr",M.longifoliaCMEN585!$E$160&gt;=0.05,_xlfn.CONCAT(LEFT(TEXT(M.longifoliaCMEN585!$D$160,"0.0E+0"),3)&amp;" x 10^"&amp;RIGHT(TEXT(M.longifoliaCMEN585!$D$160,"0.0E+0"),1)," ± ",LEFT(TEXT(M.longifoliaCMEN585!$E$160,"0.0E+0"),3)&amp;" x 10^"&amp;RIGHT(TEXT(M.longifoliaCMEN585!$E$160,"0.0E+0"),1)))</f>
        <v/>
      </c>
      <c r="S26" s="77" t="str">
        <f>M.longifoliaCMEN584!$A$27</f>
        <v>neomenthol</v>
      </c>
      <c r="T26" s="78" t="str" cm="1">
        <f t="array" ref="T26">_xlfn.IFS(M.longifoliaCMEN584!$E$27=0,"",M.longifoliaCMEN584!$E$27&lt;0.05,"tr",M.longifoliaCMEN584!$E$27&lt;0.05,"tr",M.longifoliaCMEN584!$E$27&gt;=0.05,_xlfn.CONCAT(LEFT(TEXT(M.longifoliaCMEN584!$D$27,"0.0E+0"),3)&amp;" x 10^"&amp;RIGHT(TEXT(M.longifoliaCMEN584!$D$27,"0.0E+0"),1)," ± ",LEFT(TEXT(M.longifoliaCMEN584!$E$27,"0.0E+0"),3)&amp;" x 10^"&amp;RIGHT(TEXT(M.longifoliaCMEN584!$E$27,"0.0E+0"),1)))</f>
        <v/>
      </c>
      <c r="U26" s="78" t="str" cm="1">
        <f t="array" ref="U26">_xlfn.IFS(M.longifoliaCMEN584!$E$93=0,"",M.longifoliaCMEN584!$E$93&lt;0.05,"tr",M.longifoliaCMEN584!$E$93&lt;0.05,"tr",M.longifoliaCMEN584!$E$93&gt;=0.05,_xlfn.CONCAT(LEFT(TEXT(M.longifoliaCMEN584!$D$93,"0.0E+0"),3)&amp;" x 10^"&amp;RIGHT(TEXT(M.longifoliaCMEN584!$D$93,"0.0E+0"),1)," ± ",LEFT(TEXT(M.longifoliaCMEN584!$E$93,"0.0E+0"),3)&amp;" x 10^"&amp;RIGHT(TEXT(M.longifoliaCMEN584!$E$93,"0.0E+0"),1)))</f>
        <v/>
      </c>
      <c r="V26" s="78" t="str" cm="1">
        <f t="array" ref="V26">_xlfn.IFS(M.longifoliaCMEN584!$E$160=0,"",M.longifoliaCMEN584!$E$160&lt;0.05,"tr",M.longifoliaCMEN584!$E$160&lt;0.05,"tr",M.longifoliaCMEN584!$E$160&gt;=0.05,_xlfn.CONCAT(LEFT(TEXT(M.longifoliaCMEN584!$D$160,"0.0E+0"),3)&amp;" x 10^"&amp;RIGHT(TEXT(M.longifoliaCMEN584!$D$160,"0.0E+0"),1)," ± ",LEFT(TEXT(M.longifoliaCMEN584!$E$160,"0.0E+0"),3)&amp;" x 10^"&amp;RIGHT(TEXT(M.longifoliaCMEN584!$E$160,"0.0E+0"),1)))</f>
        <v/>
      </c>
    </row>
    <row r="27" spans="1:22" ht="12" x14ac:dyDescent="0.2">
      <c r="A27" s="77" t="str">
        <f>Peppermint!$A$28</f>
        <v>d-terpineol</v>
      </c>
      <c r="B27" s="78" t="str" cm="1">
        <f t="array" ref="B27">_xlfn.IFS(Peppermint!$E$28=0,"",Peppermint!$E$28&lt;0.05,"tr",Peppermint!$E$28&lt;0.05,"tr",Peppermint!$E$28&gt;=0.05,_xlfn.CONCAT(LEFT(TEXT(Peppermint!$D$28,"0.0E+0"),3)&amp;" x 10^"&amp;RIGHT(TEXT(Peppermint!$D$28,"0.0E+0"),1)," ± ",LEFT(TEXT(Peppermint!$E$28,"0.0E+0"),3)&amp;" x 10^"&amp;RIGHT(TEXT(Peppermint!$E$28,"0.0E+0"),1)))</f>
        <v/>
      </c>
      <c r="C27" s="78" t="str" cm="1">
        <f t="array" ref="C27">_xlfn.IFS(Peppermint!$E$94=0,"",Peppermint!$E$94&lt;0.05,"tr",Peppermint!$E$94&lt;0.05,"tr",Peppermint!$E$94&gt;=0.05,_xlfn.CONCAT(LEFT(TEXT(Peppermint!$D$94,"0.0E+0"),3)&amp;" x 10^"&amp;RIGHT(TEXT(Peppermint!$D$94,"0.0E+0"),1)," ± ",LEFT(TEXT(Peppermint!$E$94,"0.0E+0"),3)&amp;" x 10^"&amp;RIGHT(TEXT(Peppermint!$E$94,"0.0E+0"),1)))</f>
        <v/>
      </c>
      <c r="D27" s="78" t="str" cm="1">
        <f t="array" ref="D27">_xlfn.IFS(Peppermint!$E$161=0,"",Peppermint!$E$161&lt;0.05,"tr",Peppermint!$E$161&lt;0.05,"tr",Peppermint!$E$161&gt;=0.05,_xlfn.CONCAT(LEFT(TEXT(Peppermint!$D$161,"0.0E+0"),3)&amp;" x 10^"&amp;RIGHT(TEXT(Peppermint!$D$161,"0.0E+0"),1)," ± ",LEFT(TEXT(Peppermint!$E$161,"0.0E+0"),3)&amp;" x 10^"&amp;RIGHT(TEXT(Peppermint!$E$161,"0.0E+0"),1)))</f>
        <v/>
      </c>
      <c r="G27" s="77" t="str">
        <f>Spearmint!$A$28</f>
        <v>d-terpineol</v>
      </c>
      <c r="H27" s="78" t="str" cm="1">
        <f t="array" ref="H27">_xlfn.IFS(Spearmint!$E$28=0,"",Spearmint!$E$28&lt;0.05,"tr",Spearmint!$E$28&lt;0.05,"tr",Spearmint!$E$28&gt;=0.05,_xlfn.CONCAT(LEFT(TEXT(Spearmint!$D$28,"0.0E+0"),3)&amp;" x 10^"&amp;RIGHT(TEXT(Spearmint!$D$28,"0.0E+0"),1)," ± ",LEFT(TEXT(Spearmint!$E$28,"0.0E+0"),3)&amp;" x 10^"&amp;RIGHT(TEXT(Spearmint!$E$28,"0.0E+0"),1)))</f>
        <v/>
      </c>
      <c r="I27" s="78" t="str" cm="1">
        <f t="array" ref="I27">_xlfn.IFS(Spearmint!$E$94=0,"",Spearmint!$E$94&lt;0.05,"tr",Spearmint!$E$94&lt;0.05,"tr",Spearmint!$E$94&gt;=0.05,_xlfn.CONCAT(LEFT(TEXT(Spearmint!$D$94,"0.0E+0"),3)&amp;" x 10^"&amp;RIGHT(TEXT(Spearmint!$D$94,"0.0E+0"),1)," ± ",LEFT(TEXT(Spearmint!$E$94,"0.0E+0"),3)&amp;" x 10^"&amp;RIGHT(TEXT(Spearmint!$E$94,"0.0E+0"),1)))</f>
        <v/>
      </c>
      <c r="J27" s="78" t="str" cm="1">
        <f t="array" ref="J27">_xlfn.IFS(Spearmint!$E$161=0,"",Spearmint!$E$161&lt;0.05,"tr",Spearmint!$E$161&lt;0.05,"tr",Spearmint!$E$161&gt;=0.05,_xlfn.CONCAT(LEFT(TEXT(Spearmint!$D$161,"0.0E+0"),3)&amp;" x 10^"&amp;RIGHT(TEXT(Spearmint!$D$161,"0.0E+0"),1)," ± ",LEFT(TEXT(Spearmint!$E$161,"0.0E+0"),3)&amp;" x 10^"&amp;RIGHT(TEXT(Spearmint!$E$161,"0.0E+0"),1)))</f>
        <v>3.2 x 10^4 ± 2.6 x 10^4</v>
      </c>
      <c r="M27" s="79" t="str">
        <f>M.longifoliaCMEN585!$A$28</f>
        <v>d-terpineol</v>
      </c>
      <c r="N27" s="80" t="str" cm="1">
        <f t="array" ref="N27">_xlfn.IFS(M.longifoliaCMEN585!$E$28=0,"",M.longifoliaCMEN585!$E$28&lt;0.05,"tr",M.longifoliaCMEN585!$E$28&lt;0.05,"tr",M.longifoliaCMEN585!$E$28&gt;=0.05,_xlfn.CONCAT(LEFT(TEXT(M.longifoliaCMEN585!$D$28,"0.0E+0"),3)&amp;" x 10^"&amp;RIGHT(TEXT(M.longifoliaCMEN585!$D$28,"0.0E+0"),1)," ± ",LEFT(TEXT(M.longifoliaCMEN585!$E$28,"0.0E+0"),3)&amp;" x 10^"&amp;RIGHT(TEXT(M.longifoliaCMEN585!$E$28,"0.0E+0"),1)))</f>
        <v>1.5 x 10^4 ± 4.7 x 10^3</v>
      </c>
      <c r="O27" s="80" t="str" cm="1">
        <f t="array" ref="O27">_xlfn.IFS(M.longifoliaCMEN585!$E$94=0,"",M.longifoliaCMEN585!$E$94&lt;0.05,"tr",M.longifoliaCMEN585!$E$94&lt;0.05,"tr",M.longifoliaCMEN585!$E$94&gt;=0.05,_xlfn.CONCAT(LEFT(TEXT(M.longifoliaCMEN585!$D$94,"0.0E+0"),3)&amp;" x 10^"&amp;RIGHT(TEXT(M.longifoliaCMEN585!$D$94,"0.0E+0"),1)," ± ",LEFT(TEXT(M.longifoliaCMEN585!$E$94,"0.0E+0"),3)&amp;" x 10^"&amp;RIGHT(TEXT(M.longifoliaCMEN585!$E$94,"0.0E+0"),1)))</f>
        <v>1.6 x 10^5 ± 5.2 x 10^4</v>
      </c>
      <c r="P27" s="80" t="str" cm="1">
        <f t="array" ref="P27">_xlfn.IFS(M.longifoliaCMEN585!$E$161=0,"",M.longifoliaCMEN585!$E$161&lt;0.05,"tr",M.longifoliaCMEN585!$E$161&lt;0.05,"tr",M.longifoliaCMEN585!$E$161&gt;=0.05,_xlfn.CONCAT(LEFT(TEXT(M.longifoliaCMEN585!$D$161,"0.0E+0"),3)&amp;" x 10^"&amp;RIGHT(TEXT(M.longifoliaCMEN585!$D$161,"0.0E+0"),1)," ± ",LEFT(TEXT(M.longifoliaCMEN585!$E$161,"0.0E+0"),3)&amp;" x 10^"&amp;RIGHT(TEXT(M.longifoliaCMEN585!$E$161,"0.0E+0"),1)))</f>
        <v>4.1 x 10^5 ± 9.0 x 10^4</v>
      </c>
      <c r="S27" s="77" t="str">
        <f>M.longifoliaCMEN584!$A$28</f>
        <v>d-terpineol</v>
      </c>
      <c r="T27" s="78" t="str" cm="1">
        <f t="array" ref="T27">_xlfn.IFS(M.longifoliaCMEN584!$E$28=0,"",M.longifoliaCMEN584!$E$28&lt;0.05,"tr",M.longifoliaCMEN584!$E$28&lt;0.05,"tr",M.longifoliaCMEN584!$E$28&gt;=0.05,_xlfn.CONCAT(LEFT(TEXT(M.longifoliaCMEN584!$D$28,"0.0E+0"),3)&amp;" x 10^"&amp;RIGHT(TEXT(M.longifoliaCMEN584!$D$28,"0.0E+0"),1)," ± ",LEFT(TEXT(M.longifoliaCMEN584!$E$28,"0.0E+0"),3)&amp;" x 10^"&amp;RIGHT(TEXT(M.longifoliaCMEN584!$E$28,"0.0E+0"),1)))</f>
        <v/>
      </c>
      <c r="U27" s="78" t="str" cm="1">
        <f t="array" ref="U27">_xlfn.IFS(M.longifoliaCMEN584!$E$94=0,"",M.longifoliaCMEN584!$E$94&lt;0.05,"tr",M.longifoliaCMEN584!$E$94&lt;0.05,"tr",M.longifoliaCMEN584!$E$94&gt;=0.05,_xlfn.CONCAT(LEFT(TEXT(M.longifoliaCMEN584!$D$94,"0.0E+0"),3)&amp;" x 10^"&amp;RIGHT(TEXT(M.longifoliaCMEN584!$D$94,"0.0E+0"),1)," ± ",LEFT(TEXT(M.longifoliaCMEN584!$E$94,"0.0E+0"),3)&amp;" x 10^"&amp;RIGHT(TEXT(M.longifoliaCMEN584!$E$94,"0.0E+0"),1)))</f>
        <v>1.6 x 10^3 ± 7.4 x 10^2</v>
      </c>
      <c r="V27" s="78" t="str" cm="1">
        <f t="array" ref="V27">_xlfn.IFS(M.longifoliaCMEN584!$E$161=0,"",M.longifoliaCMEN584!$E$161&lt;0.05,"tr",M.longifoliaCMEN584!$E$161&lt;0.05,"tr",M.longifoliaCMEN584!$E$161&gt;=0.05,_xlfn.CONCAT(LEFT(TEXT(M.longifoliaCMEN584!$D$161,"0.0E+0"),3)&amp;" x 10^"&amp;RIGHT(TEXT(M.longifoliaCMEN584!$D$161,"0.0E+0"),1)," ± ",LEFT(TEXT(M.longifoliaCMEN584!$E$161,"0.0E+0"),3)&amp;" x 10^"&amp;RIGHT(TEXT(M.longifoliaCMEN584!$E$161,"0.0E+0"),1)))</f>
        <v>8.3 x 10^3 ± 2.2 x 10^3</v>
      </c>
    </row>
    <row r="28" spans="1:22" ht="12" x14ac:dyDescent="0.2">
      <c r="A28" s="81" t="str">
        <f>Peppermint!$A$29</f>
        <v>borneol</v>
      </c>
      <c r="B28" s="82" t="str" cm="1">
        <f t="array" ref="B28">_xlfn.IFS(Peppermint!$E$29=0,"",Peppermint!$E$29&lt;0.05,"tr",Peppermint!$E$29&lt;0.05,"tr",Peppermint!$E$29&gt;=0.05,_xlfn.CONCAT(LEFT(TEXT(Peppermint!$D$29,"0.0E+0"),3)&amp;" x 10^"&amp;RIGHT(TEXT(Peppermint!$D$29,"0.0E+0"),1)," ± ",LEFT(TEXT(Peppermint!$E$29,"0.0E+0"),3)&amp;" x 10^"&amp;RIGHT(TEXT(Peppermint!$E$29,"0.0E+0"),1)))</f>
        <v>6.2 x 10^3 ± 1.7 x 10^3</v>
      </c>
      <c r="C28" s="82" t="str" cm="1">
        <f t="array" ref="C28">_xlfn.IFS(Peppermint!$E$95=0,"",Peppermint!$E$95&lt;0.05,"tr",Peppermint!$E$95&lt;0.05,"tr",Peppermint!$E$95&gt;=0.05,_xlfn.CONCAT(LEFT(TEXT(Peppermint!$D$95,"0.0E+0"),3)&amp;" x 10^"&amp;RIGHT(TEXT(Peppermint!$D$95,"0.0E+0"),1)," ± ",LEFT(TEXT(Peppermint!$E$95,"0.0E+0"),3)&amp;" x 10^"&amp;RIGHT(TEXT(Peppermint!$E$95,"0.0E+0"),1)))</f>
        <v>3.7 x 10^4 ± 9.6 x 10^3</v>
      </c>
      <c r="D28" s="82" t="str" cm="1">
        <f t="array" ref="D28">_xlfn.IFS(Peppermint!$E$162=0,"",Peppermint!$E$162&lt;0.05,"tr",Peppermint!$E$162&lt;0.05,"tr",Peppermint!$E$162&gt;=0.05,_xlfn.CONCAT(LEFT(TEXT(Peppermint!$D$162,"0.0E+0"),3)&amp;" x 10^"&amp;RIGHT(TEXT(Peppermint!$D$162,"0.0E+0"),1)," ± ",LEFT(TEXT(Peppermint!$E$162,"0.0E+0"),3)&amp;" x 10^"&amp;RIGHT(TEXT(Peppermint!$E$162,"0.0E+0"),1)))</f>
        <v/>
      </c>
      <c r="G28" s="81" t="str">
        <f>Spearmint!$A$29</f>
        <v>borneol</v>
      </c>
      <c r="H28" s="82" t="str" cm="1">
        <f t="array" ref="H28">_xlfn.IFS(Spearmint!$E$29=0,"",Spearmint!$E$29&lt;0.05,"tr",Spearmint!$E$29&lt;0.05,"tr",Spearmint!$E$29&gt;=0.05,_xlfn.CONCAT(LEFT(TEXT(Spearmint!$D$29,"0.0E+0"),3)&amp;" x 10^"&amp;RIGHT(TEXT(Spearmint!$D$29,"0.0E+0"),1)," ± ",LEFT(TEXT(Spearmint!$E$29,"0.0E+0"),3)&amp;" x 10^"&amp;RIGHT(TEXT(Spearmint!$E$29,"0.0E+0"),1)))</f>
        <v>4.6 x 10^3 ± 1.0 x 10^3</v>
      </c>
      <c r="I28" s="82" t="str" cm="1">
        <f t="array" ref="I28">_xlfn.IFS(Spearmint!$E$95=0,"",Spearmint!$E$95&lt;0.05,"tr",Spearmint!$E$95&lt;0.05,"tr",Spearmint!$E$95&gt;=0.05,_xlfn.CONCAT(LEFT(TEXT(Spearmint!$D$95,"0.0E+0"),3)&amp;" x 10^"&amp;RIGHT(TEXT(Spearmint!$D$95,"0.0E+0"),1)," ± ",LEFT(TEXT(Spearmint!$E$95,"0.0E+0"),3)&amp;" x 10^"&amp;RIGHT(TEXT(Spearmint!$E$95,"0.0E+0"),1)))</f>
        <v>1.3 x 10^4 ± 1.5 x 10^3</v>
      </c>
      <c r="J28" s="82" t="str" cm="1">
        <f t="array" ref="J28">_xlfn.IFS(Spearmint!$E$162=0,"",Spearmint!$E$162&lt;0.05,"tr",Spearmint!$E$162&lt;0.05,"tr",Spearmint!$E$162&gt;=0.05,_xlfn.CONCAT(LEFT(TEXT(Spearmint!$D$162,"0.0E+0"),3)&amp;" x 10^"&amp;RIGHT(TEXT(Spearmint!$D$162,"0.0E+0"),1)," ± ",LEFT(TEXT(Spearmint!$E$162,"0.0E+0"),3)&amp;" x 10^"&amp;RIGHT(TEXT(Spearmint!$E$162,"0.0E+0"),1)))</f>
        <v>1.9 x 10^4 ± 1.6 x 10^4</v>
      </c>
      <c r="M28" s="83" t="str">
        <f>M.longifoliaCMEN585!$A$29</f>
        <v>borneol</v>
      </c>
      <c r="N28" s="84" t="str" cm="1">
        <f t="array" ref="N28">_xlfn.IFS(M.longifoliaCMEN585!$E$29=0,"",M.longifoliaCMEN585!$E$29&lt;0.05,"tr",M.longifoliaCMEN585!$E$29&lt;0.05,"tr",M.longifoliaCMEN585!$E$29&gt;=0.05,_xlfn.CONCAT(LEFT(TEXT(M.longifoliaCMEN585!$D$29,"0.0E+0"),3)&amp;" x 10^"&amp;RIGHT(TEXT(M.longifoliaCMEN585!$D$29,"0.0E+0"),1)," ± ",LEFT(TEXT(M.longifoliaCMEN585!$E$29,"0.0E+0"),3)&amp;" x 10^"&amp;RIGHT(TEXT(M.longifoliaCMEN585!$E$29,"0.0E+0"),1)))</f>
        <v>3.3 x 10^4 ± 8.7 x 10^3</v>
      </c>
      <c r="O28" s="84" t="str" cm="1">
        <f t="array" ref="O28">_xlfn.IFS(M.longifoliaCMEN585!$E$95=0,"",M.longifoliaCMEN585!$E$95&lt;0.05,"tr",M.longifoliaCMEN585!$E$95&lt;0.05,"tr",M.longifoliaCMEN585!$E$95&gt;=0.05,_xlfn.CONCAT(LEFT(TEXT(M.longifoliaCMEN585!$D$95,"0.0E+0"),3)&amp;" x 10^"&amp;RIGHT(TEXT(M.longifoliaCMEN585!$D$95,"0.0E+0"),1)," ± ",LEFT(TEXT(M.longifoliaCMEN585!$E$95,"0.0E+0"),3)&amp;" x 10^"&amp;RIGHT(TEXT(M.longifoliaCMEN585!$E$95,"0.0E+0"),1)))</f>
        <v>2.7 x 10^6 ± 1.3 x 10^6</v>
      </c>
      <c r="P28" s="84" t="str" cm="1">
        <f t="array" ref="P28">_xlfn.IFS(M.longifoliaCMEN585!$E$162=0,"",M.longifoliaCMEN585!$E$162&lt;0.05,"tr",M.longifoliaCMEN585!$E$162&lt;0.05,"tr",M.longifoliaCMEN585!$E$162&gt;=0.05,_xlfn.CONCAT(LEFT(TEXT(M.longifoliaCMEN585!$D$162,"0.0E+0"),3)&amp;" x 10^"&amp;RIGHT(TEXT(M.longifoliaCMEN585!$D$162,"0.0E+0"),1)," ± ",LEFT(TEXT(M.longifoliaCMEN585!$E$162,"0.0E+0"),3)&amp;" x 10^"&amp;RIGHT(TEXT(M.longifoliaCMEN585!$E$162,"0.0E+0"),1)))</f>
        <v>7.7 x 10^6 ± 1.8 x 10^6</v>
      </c>
      <c r="S28" s="81" t="str">
        <f>M.longifoliaCMEN584!$A$29</f>
        <v>borneol</v>
      </c>
      <c r="T28" s="82" t="str" cm="1">
        <f t="array" ref="T28">_xlfn.IFS(M.longifoliaCMEN584!$E$29=0,"",M.longifoliaCMEN584!$E$29&lt;0.05,"tr",M.longifoliaCMEN584!$E$29&lt;0.05,"tr",M.longifoliaCMEN584!$E$29&gt;=0.05,_xlfn.CONCAT(LEFT(TEXT(M.longifoliaCMEN584!$D$29,"0.0E+0"),3)&amp;" x 10^"&amp;RIGHT(TEXT(M.longifoliaCMEN584!$D$29,"0.0E+0"),1)," ± ",LEFT(TEXT(M.longifoliaCMEN584!$E$29,"0.0E+0"),3)&amp;" x 10^"&amp;RIGHT(TEXT(M.longifoliaCMEN584!$E$29,"0.0E+0"),1)))</f>
        <v>5.0 x 10^4 ± 1.7 x 10^4</v>
      </c>
      <c r="U28" s="82" t="str" cm="1">
        <f t="array" ref="U28">_xlfn.IFS(M.longifoliaCMEN584!$E$95=0,"",M.longifoliaCMEN584!$E$95&lt;0.05,"tr",M.longifoliaCMEN584!$E$95&lt;0.05,"tr",M.longifoliaCMEN584!$E$95&gt;=0.05,_xlfn.CONCAT(LEFT(TEXT(M.longifoliaCMEN584!$D$95,"0.0E+0"),3)&amp;" x 10^"&amp;RIGHT(TEXT(M.longifoliaCMEN584!$D$95,"0.0E+0"),1)," ± ",LEFT(TEXT(M.longifoliaCMEN584!$E$95,"0.0E+0"),3)&amp;" x 10^"&amp;RIGHT(TEXT(M.longifoliaCMEN584!$E$95,"0.0E+0"),1)))</f>
        <v>5.8 x 10^5 ± 1.3 x 10^5</v>
      </c>
      <c r="V28" s="82" t="str" cm="1">
        <f t="array" ref="V28">_xlfn.IFS(M.longifoliaCMEN584!$E$162=0,"",M.longifoliaCMEN584!$E$162&lt;0.05,"tr",M.longifoliaCMEN584!$E$162&lt;0.05,"tr",M.longifoliaCMEN584!$E$162&gt;=0.05,_xlfn.CONCAT(LEFT(TEXT(M.longifoliaCMEN584!$D$162,"0.0E+0"),3)&amp;" x 10^"&amp;RIGHT(TEXT(M.longifoliaCMEN584!$D$162,"0.0E+0"),1)," ± ",LEFT(TEXT(M.longifoliaCMEN584!$E$162,"0.0E+0"),3)&amp;" x 10^"&amp;RIGHT(TEXT(M.longifoliaCMEN584!$E$162,"0.0E+0"),1)))</f>
        <v>1.4 x 10^7 ± 3.3 x 10^6</v>
      </c>
    </row>
    <row r="29" spans="1:22" x14ac:dyDescent="0.2">
      <c r="A29" s="77" t="str">
        <f>Peppermint!$A$30</f>
        <v>trans-isopulegone</v>
      </c>
      <c r="B29" s="78" t="str" cm="1">
        <f t="array" ref="B29">_xlfn.IFS(Peppermint!$E$30=0,"",Peppermint!$E$30&lt;0.05,"tr",Peppermint!$E$30&lt;0.05,"tr",Peppermint!$E$30&gt;=0.05,_xlfn.CONCAT(LEFT(TEXT(Peppermint!$D$30,"0.0E+0"),3)&amp;" x 10^"&amp;RIGHT(TEXT(Peppermint!$D$30,"0.0E+0"),1)," ± ",LEFT(TEXT(Peppermint!$E$30,"0.0E+0"),3)&amp;" x 10^"&amp;RIGHT(TEXT(Peppermint!$E$30,"0.0E+0"),1)))</f>
        <v/>
      </c>
      <c r="C29" s="78" t="str" cm="1">
        <f t="array" ref="C29">_xlfn.IFS(Peppermint!$E$96=0,"",Peppermint!$E$96&lt;0.05,"tr",Peppermint!$E$96&lt;0.05,"tr",Peppermint!$E$96&gt;=0.05,_xlfn.CONCAT(LEFT(TEXT(Peppermint!$D$96,"0.0E+0"),3)&amp;" x 10^"&amp;RIGHT(TEXT(Peppermint!$D$96,"0.0E+0"),1)," ± ",LEFT(TEXT(Peppermint!$E$96,"0.0E+0"),3)&amp;" x 10^"&amp;RIGHT(TEXT(Peppermint!$E$96,"0.0E+0"),1)))</f>
        <v/>
      </c>
      <c r="D29" s="78" t="str" cm="1">
        <f t="array" ref="D29">_xlfn.IFS(Peppermint!$E$163=0,"",Peppermint!$E$163&lt;0.05,"tr",Peppermint!$E$163&lt;0.05,"tr",Peppermint!$E$163&gt;=0.05,_xlfn.CONCAT(LEFT(TEXT(Peppermint!$D$163,"0.0E+0"),3)&amp;" x 10^"&amp;RIGHT(TEXT(Peppermint!$D$163,"0.0E+0"),1)," ± ",LEFT(TEXT(Peppermint!$E$163,"0.0E+0"),3)&amp;" x 10^"&amp;RIGHT(TEXT(Peppermint!$E$163,"0.0E+0"),1)))</f>
        <v/>
      </c>
      <c r="G29" s="77" t="str">
        <f>Spearmint!$A$30</f>
        <v>trans-isopulegone</v>
      </c>
      <c r="H29" s="78" t="str" cm="1">
        <f t="array" ref="H29">_xlfn.IFS(Spearmint!$E$30=0,"",Spearmint!$E$30&lt;0.05,"tr",Spearmint!$E$30&lt;0.05,"tr",Spearmint!$E$30&gt;=0.05,_xlfn.CONCAT(LEFT(TEXT(Spearmint!$D$30,"0.0E+0"),3)&amp;" x 10^"&amp;RIGHT(TEXT(Spearmint!$D$30,"0.0E+0"),1)," ± ",LEFT(TEXT(Spearmint!$E$30,"0.0E+0"),3)&amp;" x 10^"&amp;RIGHT(TEXT(Spearmint!$E$30,"0.0E+0"),1)))</f>
        <v/>
      </c>
      <c r="I29" s="78" t="str" cm="1">
        <f t="array" ref="I29">_xlfn.IFS(Spearmint!$E$96=0,"",Spearmint!$E$96&lt;0.05,"tr",Spearmint!$E$96&lt;0.05,"tr",Spearmint!$E$96&gt;=0.05,_xlfn.CONCAT(LEFT(TEXT(Spearmint!$D$96,"0.0E+0"),3)&amp;" x 10^"&amp;RIGHT(TEXT(Spearmint!$D$96,"0.0E+0"),1)," ± ",LEFT(TEXT(Spearmint!$E$96,"0.0E+0"),3)&amp;" x 10^"&amp;RIGHT(TEXT(Spearmint!$E$96,"0.0E+0"),1)))</f>
        <v/>
      </c>
      <c r="J29" s="78" t="str" cm="1">
        <f t="array" ref="J29">_xlfn.IFS(Spearmint!$E$163=0,"",Spearmint!$E$163&lt;0.05,"tr",Spearmint!$E$163&lt;0.05,"tr",Spearmint!$E$163&gt;=0.05,_xlfn.CONCAT(LEFT(TEXT(Spearmint!$D$163,"0.0E+0"),3)&amp;" x 10^"&amp;RIGHT(TEXT(Spearmint!$D$163,"0.0E+0"),1)," ± ",LEFT(TEXT(Spearmint!$E$163,"0.0E+0"),3)&amp;" x 10^"&amp;RIGHT(TEXT(Spearmint!$E$163,"0.0E+0"),1)))</f>
        <v>2.5 x 10^3 ± 2.5 x 10^3</v>
      </c>
      <c r="M29" s="77" t="str">
        <f>M.longifoliaCMEN585!$A$30</f>
        <v>trans-isopulegone</v>
      </c>
      <c r="N29" s="78" t="str" cm="1">
        <f t="array" ref="N29">_xlfn.IFS(M.longifoliaCMEN585!$E$30=0,"",M.longifoliaCMEN585!$E$30&lt;0.05,"tr",M.longifoliaCMEN585!$E$30&lt;0.05,"tr",M.longifoliaCMEN585!$E$30&gt;=0.05,_xlfn.CONCAT(LEFT(TEXT(M.longifoliaCMEN585!$D$30,"0.0E+0"),3)&amp;" x 10^"&amp;RIGHT(TEXT(M.longifoliaCMEN585!$D$30,"0.0E+0"),1)," ± ",LEFT(TEXT(M.longifoliaCMEN585!$E$30,"0.0E+0"),3)&amp;" x 10^"&amp;RIGHT(TEXT(M.longifoliaCMEN585!$E$30,"0.0E+0"),1)))</f>
        <v/>
      </c>
      <c r="O29" s="78" t="str" cm="1">
        <f t="array" ref="O29">_xlfn.IFS(M.longifoliaCMEN585!$E$96=0,"",M.longifoliaCMEN585!$E$96&lt;0.05,"tr",M.longifoliaCMEN585!$E$96&lt;0.05,"tr",M.longifoliaCMEN585!$E$96&gt;=0.05,_xlfn.CONCAT(LEFT(TEXT(M.longifoliaCMEN585!$D$96,"0.0E+0"),3)&amp;" x 10^"&amp;RIGHT(TEXT(M.longifoliaCMEN585!$D$96,"0.0E+0"),1)," ± ",LEFT(TEXT(M.longifoliaCMEN585!$E$96,"0.0E+0"),3)&amp;" x 10^"&amp;RIGHT(TEXT(M.longifoliaCMEN585!$E$96,"0.0E+0"),1)))</f>
        <v>2.2 x 10^5 ± 8.9 x 10^4</v>
      </c>
      <c r="P29" s="78" t="str" cm="1">
        <f t="array" ref="P29">_xlfn.IFS(M.longifoliaCMEN585!$E$163=0,"",M.longifoliaCMEN585!$E$163&lt;0.05,"tr",M.longifoliaCMEN585!$E$163&lt;0.05,"tr",M.longifoliaCMEN585!$E$163&gt;=0.05,_xlfn.CONCAT(LEFT(TEXT(M.longifoliaCMEN585!$D$163,"0.0E+0"),3)&amp;" x 10^"&amp;RIGHT(TEXT(M.longifoliaCMEN585!$D$163,"0.0E+0"),1)," ± ",LEFT(TEXT(M.longifoliaCMEN585!$E$163,"0.0E+0"),3)&amp;" x 10^"&amp;RIGHT(TEXT(M.longifoliaCMEN585!$E$163,"0.0E+0"),1)))</f>
        <v>2.2 x 10^6 ± 2.6 x 10^5</v>
      </c>
      <c r="S29" s="77" t="str">
        <f>M.longifoliaCMEN584!$A$30</f>
        <v>trans-isopulegone</v>
      </c>
      <c r="T29" s="78" t="str" cm="1">
        <f t="array" ref="T29">_xlfn.IFS(M.longifoliaCMEN584!$E$30=0,"",M.longifoliaCMEN584!$E$30&lt;0.05,"tr",M.longifoliaCMEN584!$E$30&lt;0.05,"tr",M.longifoliaCMEN584!$E$30&gt;=0.05,_xlfn.CONCAT(LEFT(TEXT(M.longifoliaCMEN584!$D$30,"0.0E+0"),3)&amp;" x 10^"&amp;RIGHT(TEXT(M.longifoliaCMEN584!$D$30,"0.0E+0"),1)," ± ",LEFT(TEXT(M.longifoliaCMEN584!$E$30,"0.0E+0"),3)&amp;" x 10^"&amp;RIGHT(TEXT(M.longifoliaCMEN584!$E$30,"0.0E+0"),1)))</f>
        <v/>
      </c>
      <c r="U29" s="78" t="str" cm="1">
        <f t="array" ref="U29">_xlfn.IFS(M.longifoliaCMEN584!$E$96=0,"",M.longifoliaCMEN584!$E$96&lt;0.05,"tr",M.longifoliaCMEN584!$E$96&lt;0.05,"tr",M.longifoliaCMEN584!$E$96&gt;=0.05,_xlfn.CONCAT(LEFT(TEXT(M.longifoliaCMEN584!$D$96,"0.0E+0"),3)&amp;" x 10^"&amp;RIGHT(TEXT(M.longifoliaCMEN584!$D$96,"0.0E+0"),1)," ± ",LEFT(TEXT(M.longifoliaCMEN584!$E$96,"0.0E+0"),3)&amp;" x 10^"&amp;RIGHT(TEXT(M.longifoliaCMEN584!$E$96,"0.0E+0"),1)))</f>
        <v>8.7 x 10^3 ± 1.7 x 10^3</v>
      </c>
      <c r="V29" s="78" t="str" cm="1">
        <f t="array" ref="V29">_xlfn.IFS(M.longifoliaCMEN584!$E$163=0,"",M.longifoliaCMEN584!$E$163&lt;0.05,"tr",M.longifoliaCMEN584!$E$163&lt;0.05,"tr",M.longifoliaCMEN584!$E$163&gt;=0.05,_xlfn.CONCAT(LEFT(TEXT(M.longifoliaCMEN584!$D$163,"0.0E+0"),3)&amp;" x 10^"&amp;RIGHT(TEXT(M.longifoliaCMEN584!$D$163,"0.0E+0"),1)," ± ",LEFT(TEXT(M.longifoliaCMEN584!$E$163,"0.0E+0"),3)&amp;" x 10^"&amp;RIGHT(TEXT(M.longifoliaCMEN584!$E$163,"0.0E+0"),1)))</f>
        <v>5.4 x 10^4 ± 1.3 x 10^4</v>
      </c>
    </row>
    <row r="30" spans="1:22" ht="12" x14ac:dyDescent="0.2">
      <c r="A30" s="81" t="str">
        <f>Peppermint!$A$31</f>
        <v>menthol</v>
      </c>
      <c r="B30" s="82" t="str" cm="1">
        <f t="array" ref="B30">_xlfn.IFS(Peppermint!$E$31=0,"",Peppermint!$E$31&lt;0.05,"tr",Peppermint!$E$31&lt;0.05,"tr",Peppermint!$E$31&gt;=0.05,_xlfn.CONCAT(LEFT(TEXT(Peppermint!$D$31,"0.0E+0"),3)&amp;" x 10^"&amp;RIGHT(TEXT(Peppermint!$D$31,"0.0E+0"),1)," ± ",LEFT(TEXT(Peppermint!$E$31,"0.0E+0"),3)&amp;" x 10^"&amp;RIGHT(TEXT(Peppermint!$E$31,"0.0E+0"),1)))</f>
        <v>3.8 x 10^4 ± 2.0 x 10^4</v>
      </c>
      <c r="C30" s="82" t="str" cm="1">
        <f t="array" ref="C30">_xlfn.IFS(Peppermint!$E$97=0,"",Peppermint!$E$97&lt;0.05,"tr",Peppermint!$E$97&lt;0.05,"tr",Peppermint!$E$97&gt;=0.05,_xlfn.CONCAT(LEFT(TEXT(Peppermint!$D$97,"0.0E+0"),3)&amp;" x 10^"&amp;RIGHT(TEXT(Peppermint!$D$97,"0.0E+0"),1)," ± ",LEFT(TEXT(Peppermint!$E$97,"0.0E+0"),3)&amp;" x 10^"&amp;RIGHT(TEXT(Peppermint!$E$97,"0.0E+0"),1)))</f>
        <v>2.1 x 10^6 ± 1.2 x 10^6</v>
      </c>
      <c r="D30" s="82" t="str" cm="1">
        <f t="array" ref="D30">_xlfn.IFS(Peppermint!$E$164=0,"",Peppermint!$E$164&lt;0.05,"tr",Peppermint!$E$164&lt;0.05,"tr",Peppermint!$E$164&gt;=0.05,_xlfn.CONCAT(LEFT(TEXT(Peppermint!$D$164,"0.0E+0"),3)&amp;" x 10^"&amp;RIGHT(TEXT(Peppermint!$D$164,"0.0E+0"),1)," ± ",LEFT(TEXT(Peppermint!$E$164,"0.0E+0"),3)&amp;" x 10^"&amp;RIGHT(TEXT(Peppermint!$E$164,"0.0E+0"),1)))</f>
        <v>7.9 x 10^6 ± 3.3 x 10^6</v>
      </c>
      <c r="G30" s="77" t="str">
        <f>Spearmint!$A$31</f>
        <v>menthol</v>
      </c>
      <c r="H30" s="78" t="str" cm="1">
        <f t="array" ref="H30">_xlfn.IFS(Spearmint!$E$31=0,"",Spearmint!$E$31&lt;0.05,"tr",Spearmint!$E$31&lt;0.05,"tr",Spearmint!$E$31&gt;=0.05,_xlfn.CONCAT(LEFT(TEXT(Spearmint!$D$31,"0.0E+0"),3)&amp;" x 10^"&amp;RIGHT(TEXT(Spearmint!$D$31,"0.0E+0"),1)," ± ",LEFT(TEXT(Spearmint!$E$31,"0.0E+0"),3)&amp;" x 10^"&amp;RIGHT(TEXT(Spearmint!$E$31,"0.0E+0"),1)))</f>
        <v>1.3 x 10^3 ± 8.7 x 10^2</v>
      </c>
      <c r="I30" s="78" t="str" cm="1">
        <f t="array" ref="I30">_xlfn.IFS(Spearmint!$E$97=0,"",Spearmint!$E$97&lt;0.05,"tr",Spearmint!$E$97&lt;0.05,"tr",Spearmint!$E$97&gt;=0.05,_xlfn.CONCAT(LEFT(TEXT(Spearmint!$D$97,"0.0E+0"),3)&amp;" x 10^"&amp;RIGHT(TEXT(Spearmint!$D$97,"0.0E+0"),1)," ± ",LEFT(TEXT(Spearmint!$E$97,"0.0E+0"),3)&amp;" x 10^"&amp;RIGHT(TEXT(Spearmint!$E$97,"0.0E+0"),1)))</f>
        <v>1.6 x 10^3 ± 1.1 x 10^3</v>
      </c>
      <c r="J30" s="78" t="str" cm="1">
        <f t="array" ref="J30">_xlfn.IFS(Spearmint!$E$164=0,"",Spearmint!$E$164&lt;0.05,"tr",Spearmint!$E$164&lt;0.05,"tr",Spearmint!$E$164&gt;=0.05,_xlfn.CONCAT(LEFT(TEXT(Spearmint!$D$164,"0.0E+0"),3)&amp;" x 10^"&amp;RIGHT(TEXT(Spearmint!$D$164,"0.0E+0"),1)," ± ",LEFT(TEXT(Spearmint!$E$164,"0.0E+0"),3)&amp;" x 10^"&amp;RIGHT(TEXT(Spearmint!$E$164,"0.0E+0"),1)))</f>
        <v>1.7 x 10^3 ± 1.7 x 10^3</v>
      </c>
      <c r="M30" s="77" t="str">
        <f>M.longifoliaCMEN585!$A$31</f>
        <v>menthol</v>
      </c>
      <c r="N30" s="78" t="str" cm="1">
        <f t="array" ref="N30">_xlfn.IFS(M.longifoliaCMEN585!$E$31=0,"",M.longifoliaCMEN585!$E$31&lt;0.05,"tr",M.longifoliaCMEN585!$E$31&lt;0.05,"tr",M.longifoliaCMEN585!$E$31&gt;=0.05,_xlfn.CONCAT(LEFT(TEXT(M.longifoliaCMEN585!$D$31,"0.0E+0"),3)&amp;" x 10^"&amp;RIGHT(TEXT(M.longifoliaCMEN585!$D$31,"0.0E+0"),1)," ± ",LEFT(TEXT(M.longifoliaCMEN585!$E$31,"0.0E+0"),3)&amp;" x 10^"&amp;RIGHT(TEXT(M.longifoliaCMEN585!$E$31,"0.0E+0"),1)))</f>
        <v/>
      </c>
      <c r="O30" s="78" t="str" cm="1">
        <f t="array" ref="O30">_xlfn.IFS(M.longifoliaCMEN585!$E$97=0,"",M.longifoliaCMEN585!$E$97&lt;0.05,"tr",M.longifoliaCMEN585!$E$97&lt;0.05,"tr",M.longifoliaCMEN585!$E$97&gt;=0.05,_xlfn.CONCAT(LEFT(TEXT(M.longifoliaCMEN585!$D$97,"0.0E+0"),3)&amp;" x 10^"&amp;RIGHT(TEXT(M.longifoliaCMEN585!$D$97,"0.0E+0"),1)," ± ",LEFT(TEXT(M.longifoliaCMEN585!$E$97,"0.0E+0"),3)&amp;" x 10^"&amp;RIGHT(TEXT(M.longifoliaCMEN585!$E$97,"0.0E+0"),1)))</f>
        <v>2.9 x 10^5 ± 2.2 x 10^5</v>
      </c>
      <c r="P30" s="78" t="str" cm="1">
        <f t="array" ref="P30">_xlfn.IFS(M.longifoliaCMEN585!$E$164=0,"",M.longifoliaCMEN585!$E$164&lt;0.05,"tr",M.longifoliaCMEN585!$E$164&lt;0.05,"tr",M.longifoliaCMEN585!$E$164&gt;=0.05,_xlfn.CONCAT(LEFT(TEXT(M.longifoliaCMEN585!$D$164,"0.0E+0"),3)&amp;" x 10^"&amp;RIGHT(TEXT(M.longifoliaCMEN585!$D$164,"0.0E+0"),1)," ± ",LEFT(TEXT(M.longifoliaCMEN585!$E$164,"0.0E+0"),3)&amp;" x 10^"&amp;RIGHT(TEXT(M.longifoliaCMEN585!$E$164,"0.0E+0"),1)))</f>
        <v/>
      </c>
      <c r="S30" s="77" t="str">
        <f>M.longifoliaCMEN584!$A$31</f>
        <v>menthol</v>
      </c>
      <c r="T30" s="78" t="str" cm="1">
        <f t="array" ref="T30">_xlfn.IFS(M.longifoliaCMEN584!$E$31=0,"",M.longifoliaCMEN584!$E$31&lt;0.05,"tr",M.longifoliaCMEN584!$E$31&lt;0.05,"tr",M.longifoliaCMEN584!$E$31&gt;=0.05,_xlfn.CONCAT(LEFT(TEXT(M.longifoliaCMEN584!$D$31,"0.0E+0"),3)&amp;" x 10^"&amp;RIGHT(TEXT(M.longifoliaCMEN584!$D$31,"0.0E+0"),1)," ± ",LEFT(TEXT(M.longifoliaCMEN584!$E$31,"0.0E+0"),3)&amp;" x 10^"&amp;RIGHT(TEXT(M.longifoliaCMEN584!$E$31,"0.0E+0"),1)))</f>
        <v/>
      </c>
      <c r="U30" s="78" t="str" cm="1">
        <f t="array" ref="U30">_xlfn.IFS(M.longifoliaCMEN584!$E$97=0,"",M.longifoliaCMEN584!$E$97&lt;0.05,"tr",M.longifoliaCMEN584!$E$97&lt;0.05,"tr",M.longifoliaCMEN584!$E$97&gt;=0.05,_xlfn.CONCAT(LEFT(TEXT(M.longifoliaCMEN584!$D$97,"0.0E+0"),3)&amp;" x 10^"&amp;RIGHT(TEXT(M.longifoliaCMEN584!$D$97,"0.0E+0"),1)," ± ",LEFT(TEXT(M.longifoliaCMEN584!$E$97,"0.0E+0"),3)&amp;" x 10^"&amp;RIGHT(TEXT(M.longifoliaCMEN584!$E$97,"0.0E+0"),1)))</f>
        <v/>
      </c>
      <c r="V30" s="78" t="str" cm="1">
        <f t="array" ref="V30">_xlfn.IFS(M.longifoliaCMEN584!$E$164=0,"",M.longifoliaCMEN584!$E$164&lt;0.05,"tr",M.longifoliaCMEN584!$E$164&lt;0.05,"tr",M.longifoliaCMEN584!$E$164&gt;=0.05,_xlfn.CONCAT(LEFT(TEXT(M.longifoliaCMEN584!$D$164,"0.0E+0"),3)&amp;" x 10^"&amp;RIGHT(TEXT(M.longifoliaCMEN584!$D$164,"0.0E+0"),1)," ± ",LEFT(TEXT(M.longifoliaCMEN584!$E$164,"0.0E+0"),3)&amp;" x 10^"&amp;RIGHT(TEXT(M.longifoliaCMEN584!$E$164,"0.0E+0"),1)))</f>
        <v/>
      </c>
    </row>
    <row r="31" spans="1:22" ht="12" x14ac:dyDescent="0.2">
      <c r="A31" s="77" t="str">
        <f>Peppermint!$A$32</f>
        <v>terpinen-4-ol</v>
      </c>
      <c r="B31" s="78" t="str" cm="1">
        <f t="array" ref="B31">_xlfn.IFS(Peppermint!$E$32=0,"",Peppermint!$E$32&lt;0.05,"tr",Peppermint!$E$32&lt;0.05,"tr",Peppermint!$E$32&gt;=0.05,_xlfn.CONCAT(LEFT(TEXT(Peppermint!$D$32,"0.0E+0"),3)&amp;" x 10^"&amp;RIGHT(TEXT(Peppermint!$D$32,"0.0E+0"),1)," ± ",LEFT(TEXT(Peppermint!$E$32,"0.0E+0"),3)&amp;" x 10^"&amp;RIGHT(TEXT(Peppermint!$E$32,"0.0E+0"),1)))</f>
        <v>2.3 x 10^3 ± 7.4 x 10^2</v>
      </c>
      <c r="C31" s="78" t="str" cm="1">
        <f t="array" ref="C31">_xlfn.IFS(Peppermint!$E$98=0,"",Peppermint!$E$98&lt;0.05,"tr",Peppermint!$E$98&lt;0.05,"tr",Peppermint!$E$98&gt;=0.05,_xlfn.CONCAT(LEFT(TEXT(Peppermint!$D$98,"0.0E+0"),3)&amp;" x 10^"&amp;RIGHT(TEXT(Peppermint!$D$98,"0.0E+0"),1)," ± ",LEFT(TEXT(Peppermint!$E$98,"0.0E+0"),3)&amp;" x 10^"&amp;RIGHT(TEXT(Peppermint!$E$98,"0.0E+0"),1)))</f>
        <v>1.6 x 10^4 ± 1.4 x 10^4</v>
      </c>
      <c r="D31" s="78" t="str" cm="1">
        <f t="array" ref="D31">_xlfn.IFS(Peppermint!$E$165=0,"",Peppermint!$E$165&lt;0.05,"tr",Peppermint!$E$165&lt;0.05,"tr",Peppermint!$E$165&gt;=0.05,_xlfn.CONCAT(LEFT(TEXT(Peppermint!$D$165,"0.0E+0"),3)&amp;" x 10^"&amp;RIGHT(TEXT(Peppermint!$D$165,"0.0E+0"),1)," ± ",LEFT(TEXT(Peppermint!$E$165,"0.0E+0"),3)&amp;" x 10^"&amp;RIGHT(TEXT(Peppermint!$E$165,"0.0E+0"),1)))</f>
        <v/>
      </c>
      <c r="G31" s="81" t="str">
        <f>Spearmint!$A$32</f>
        <v>terpinen-4-ol</v>
      </c>
      <c r="H31" s="82" t="str" cm="1">
        <f t="array" ref="H31">_xlfn.IFS(Spearmint!$E$32=0,"",Spearmint!$E$32&lt;0.05,"tr",Spearmint!$E$32&lt;0.05,"tr",Spearmint!$E$32&gt;=0.05,_xlfn.CONCAT(LEFT(TEXT(Spearmint!$D$32,"0.0E+0"),3)&amp;" x 10^"&amp;RIGHT(TEXT(Spearmint!$D$32,"0.0E+0"),1)," ± ",LEFT(TEXT(Spearmint!$E$32,"0.0E+0"),3)&amp;" x 10^"&amp;RIGHT(TEXT(Spearmint!$E$32,"0.0E+0"),1)))</f>
        <v>4.0 x 10^3 ± 9.9 x 10^2</v>
      </c>
      <c r="I31" s="82" t="str" cm="1">
        <f t="array" ref="I31">_xlfn.IFS(Spearmint!$E$98=0,"",Spearmint!$E$98&lt;0.05,"tr",Spearmint!$E$98&lt;0.05,"tr",Spearmint!$E$98&gt;=0.05,_xlfn.CONCAT(LEFT(TEXT(Spearmint!$D$98,"0.0E+0"),3)&amp;" x 10^"&amp;RIGHT(TEXT(Spearmint!$D$98,"0.0E+0"),1)," ± ",LEFT(TEXT(Spearmint!$E$98,"0.0E+0"),3)&amp;" x 10^"&amp;RIGHT(TEXT(Spearmint!$E$98,"0.0E+0"),1)))</f>
        <v>1.5 x 10^4 ± 2.5 x 10^3</v>
      </c>
      <c r="J31" s="82" t="str" cm="1">
        <f t="array" ref="J31">_xlfn.IFS(Spearmint!$E$165=0,"",Spearmint!$E$165&lt;0.05,"tr",Spearmint!$E$165&lt;0.05,"tr",Spearmint!$E$165&gt;=0.05,_xlfn.CONCAT(LEFT(TEXT(Spearmint!$D$165,"0.0E+0"),3)&amp;" x 10^"&amp;RIGHT(TEXT(Spearmint!$D$165,"0.0E+0"),1)," ± ",LEFT(TEXT(Spearmint!$E$165,"0.0E+0"),3)&amp;" x 10^"&amp;RIGHT(TEXT(Spearmint!$E$165,"0.0E+0"),1)))</f>
        <v>1.2 x 10^5 ± 6.9 x 10^4</v>
      </c>
      <c r="M31" s="77" t="str">
        <f>M.longifoliaCMEN585!$A$32</f>
        <v>terpinen-4-ol</v>
      </c>
      <c r="N31" s="78" t="str" cm="1">
        <f t="array" ref="N31">_xlfn.IFS(M.longifoliaCMEN585!$E$32=0,"",M.longifoliaCMEN585!$E$32&lt;0.05,"tr",M.longifoliaCMEN585!$E$32&lt;0.05,"tr",M.longifoliaCMEN585!$E$32&gt;=0.05,_xlfn.CONCAT(LEFT(TEXT(M.longifoliaCMEN585!$D$32,"0.0E+0"),3)&amp;" x 10^"&amp;RIGHT(TEXT(M.longifoliaCMEN585!$D$32,"0.0E+0"),1)," ± ",LEFT(TEXT(M.longifoliaCMEN585!$E$32,"0.0E+0"),3)&amp;" x 10^"&amp;RIGHT(TEXT(M.longifoliaCMEN585!$E$32,"0.0E+0"),1)))</f>
        <v>9.8 x 10^3 ± 3.5 x 10^3</v>
      </c>
      <c r="O31" s="78" t="str" cm="1">
        <f t="array" ref="O31">_xlfn.IFS(M.longifoliaCMEN585!$E$98=0,"",M.longifoliaCMEN585!$E$98&lt;0.05,"tr",M.longifoliaCMEN585!$E$98&lt;0.05,"tr",M.longifoliaCMEN585!$E$98&gt;=0.05,_xlfn.CONCAT(LEFT(TEXT(M.longifoliaCMEN585!$D$98,"0.0E+0"),3)&amp;" x 10^"&amp;RIGHT(TEXT(M.longifoliaCMEN585!$D$98,"0.0E+0"),1)," ± ",LEFT(TEXT(M.longifoliaCMEN585!$E$98,"0.0E+0"),3)&amp;" x 10^"&amp;RIGHT(TEXT(M.longifoliaCMEN585!$E$98,"0.0E+0"),1)))</f>
        <v>1.2 x 10^5 ± 4.1 x 10^4</v>
      </c>
      <c r="P31" s="78" t="str" cm="1">
        <f t="array" ref="P31">_xlfn.IFS(M.longifoliaCMEN585!$E$165=0,"",M.longifoliaCMEN585!$E$165&lt;0.05,"tr",M.longifoliaCMEN585!$E$165&lt;0.05,"tr",M.longifoliaCMEN585!$E$165&gt;=0.05,_xlfn.CONCAT(LEFT(TEXT(M.longifoliaCMEN585!$D$165,"0.0E+0"),3)&amp;" x 10^"&amp;RIGHT(TEXT(M.longifoliaCMEN585!$D$165,"0.0E+0"),1)," ± ",LEFT(TEXT(M.longifoliaCMEN585!$E$165,"0.0E+0"),3)&amp;" x 10^"&amp;RIGHT(TEXT(M.longifoliaCMEN585!$E$165,"0.0E+0"),1)))</f>
        <v>2.4 x 10^5 ± 5.1 x 10^4</v>
      </c>
      <c r="S31" s="81" t="str">
        <f>M.longifoliaCMEN584!$A$32</f>
        <v>terpinen-4-ol</v>
      </c>
      <c r="T31" s="82" t="str" cm="1">
        <f t="array" ref="T31">_xlfn.IFS(M.longifoliaCMEN584!$E$32=0,"",M.longifoliaCMEN584!$E$32&lt;0.05,"tr",M.longifoliaCMEN584!$E$32&lt;0.05,"tr",M.longifoliaCMEN584!$E$32&gt;=0.05,_xlfn.CONCAT(LEFT(TEXT(M.longifoliaCMEN584!$D$32,"0.0E+0"),3)&amp;" x 10^"&amp;RIGHT(TEXT(M.longifoliaCMEN584!$D$32,"0.0E+0"),1)," ± ",LEFT(TEXT(M.longifoliaCMEN584!$E$32,"0.0E+0"),3)&amp;" x 10^"&amp;RIGHT(TEXT(M.longifoliaCMEN584!$E$32,"0.0E+0"),1)))</f>
        <v>6.1 x 10^3 ± 2.1 x 10^3</v>
      </c>
      <c r="U31" s="82" t="str" cm="1">
        <f t="array" ref="U31">_xlfn.IFS(M.longifoliaCMEN584!$E$98=0,"",M.longifoliaCMEN584!$E$98&lt;0.05,"tr",M.longifoliaCMEN584!$E$98&lt;0.05,"tr",M.longifoliaCMEN584!$E$98&gt;=0.05,_xlfn.CONCAT(LEFT(TEXT(M.longifoliaCMEN584!$D$98,"0.0E+0"),3)&amp;" x 10^"&amp;RIGHT(TEXT(M.longifoliaCMEN584!$D$98,"0.0E+0"),1)," ± ",LEFT(TEXT(M.longifoliaCMEN584!$E$98,"0.0E+0"),3)&amp;" x 10^"&amp;RIGHT(TEXT(M.longifoliaCMEN584!$E$98,"0.0E+0"),1)))</f>
        <v>3.5 x 10^4 ± 1.1 x 10^4</v>
      </c>
      <c r="V31" s="82" t="str" cm="1">
        <f t="array" ref="V31">_xlfn.IFS(M.longifoliaCMEN584!$E$165=0,"",M.longifoliaCMEN584!$E$165&lt;0.05,"tr",M.longifoliaCMEN584!$E$165&lt;0.05,"tr",M.longifoliaCMEN584!$E$165&gt;=0.05,_xlfn.CONCAT(LEFT(TEXT(M.longifoliaCMEN584!$D$165,"0.0E+0"),3)&amp;" x 10^"&amp;RIGHT(TEXT(M.longifoliaCMEN584!$D$165,"0.0E+0"),1)," ± ",LEFT(TEXT(M.longifoliaCMEN584!$E$165,"0.0E+0"),3)&amp;" x 10^"&amp;RIGHT(TEXT(M.longifoliaCMEN584!$E$165,"0.0E+0"),1)))</f>
        <v>3.3 x 10^5 ± 9.0 x 10^4</v>
      </c>
    </row>
    <row r="32" spans="1:22" x14ac:dyDescent="0.2">
      <c r="A32" s="77" t="str">
        <f>Peppermint!$A$33</f>
        <v>cis-isopulegone</v>
      </c>
      <c r="B32" s="78" t="str" cm="1">
        <f t="array" ref="B32">_xlfn.IFS(Peppermint!$E$33=0,"",Peppermint!$E$33&lt;0.05,"tr",Peppermint!$E$33&lt;0.05,"tr",Peppermint!$E$33&gt;=0.05,_xlfn.CONCAT(LEFT(TEXT(Peppermint!$D$33,"0.0E+0"),3)&amp;" x 10^"&amp;RIGHT(TEXT(Peppermint!$D$33,"0.0E+0"),1)," ± ",LEFT(TEXT(Peppermint!$E$33,"0.0E+0"),3)&amp;" x 10^"&amp;RIGHT(TEXT(Peppermint!$E$33,"0.0E+0"),1)))</f>
        <v/>
      </c>
      <c r="C32" s="78" t="str" cm="1">
        <f t="array" ref="C32">_xlfn.IFS(Peppermint!$E$99=0,"",Peppermint!$E$99&lt;0.05,"tr",Peppermint!$E$99&lt;0.05,"tr",Peppermint!$E$99&gt;=0.05,_xlfn.CONCAT(LEFT(TEXT(Peppermint!$D$99,"0.0E+0"),3)&amp;" x 10^"&amp;RIGHT(TEXT(Peppermint!$D$99,"0.0E+0"),1)," ± ",LEFT(TEXT(Peppermint!$E$99,"0.0E+0"),3)&amp;" x 10^"&amp;RIGHT(TEXT(Peppermint!$E$99,"0.0E+0"),1)))</f>
        <v/>
      </c>
      <c r="D32" s="78" t="str" cm="1">
        <f t="array" ref="D32">_xlfn.IFS(Peppermint!$E$166=0,"",Peppermint!$E$166&lt;0.05,"tr",Peppermint!$E$166&lt;0.05,"tr",Peppermint!$E$166&gt;=0.05,_xlfn.CONCAT(LEFT(TEXT(Peppermint!$D$166,"0.0E+0"),3)&amp;" x 10^"&amp;RIGHT(TEXT(Peppermint!$D$166,"0.0E+0"),1)," ± ",LEFT(TEXT(Peppermint!$E$166,"0.0E+0"),3)&amp;" x 10^"&amp;RIGHT(TEXT(Peppermint!$E$166,"0.0E+0"),1)))</f>
        <v/>
      </c>
      <c r="G32" s="77" t="str">
        <f>Spearmint!$A$33</f>
        <v>cis-isopulegone</v>
      </c>
      <c r="H32" s="78" t="str" cm="1">
        <f t="array" ref="H32">_xlfn.IFS(Spearmint!$E$33=0,"",Spearmint!$E$33&lt;0.05,"tr",Spearmint!$E$33&lt;0.05,"tr",Spearmint!$E$33&gt;=0.05,_xlfn.CONCAT(LEFT(TEXT(Spearmint!$D$33,"0.0E+0"),3)&amp;" x 10^"&amp;RIGHT(TEXT(Spearmint!$D$33,"0.0E+0"),1)," ± ",LEFT(TEXT(Spearmint!$E$33,"0.0E+0"),3)&amp;" x 10^"&amp;RIGHT(TEXT(Spearmint!$E$33,"0.0E+0"),1)))</f>
        <v/>
      </c>
      <c r="I32" s="78" t="str" cm="1">
        <f t="array" ref="I32">_xlfn.IFS(Spearmint!$E$99=0,"",Spearmint!$E$99&lt;0.05,"tr",Spearmint!$E$99&lt;0.05,"tr",Spearmint!$E$99&gt;=0.05,_xlfn.CONCAT(LEFT(TEXT(Spearmint!$D$99,"0.0E+0"),3)&amp;" x 10^"&amp;RIGHT(TEXT(Spearmint!$D$99,"0.0E+0"),1)," ± ",LEFT(TEXT(Spearmint!$E$99,"0.0E+0"),3)&amp;" x 10^"&amp;RIGHT(TEXT(Spearmint!$E$99,"0.0E+0"),1)))</f>
        <v/>
      </c>
      <c r="J32" s="78" t="str" cm="1">
        <f t="array" ref="J32">_xlfn.IFS(Spearmint!$E$166=0,"",Spearmint!$E$166&lt;0.05,"tr",Spearmint!$E$166&lt;0.05,"tr",Spearmint!$E$166&gt;=0.05,_xlfn.CONCAT(LEFT(TEXT(Spearmint!$D$166,"0.0E+0"),3)&amp;" x 10^"&amp;RIGHT(TEXT(Spearmint!$D$166,"0.0E+0"),1)," ± ",LEFT(TEXT(Spearmint!$E$166,"0.0E+0"),3)&amp;" x 10^"&amp;RIGHT(TEXT(Spearmint!$E$166,"0.0E+0"),1)))</f>
        <v/>
      </c>
      <c r="M32" s="77" t="str">
        <f>M.longifoliaCMEN585!$A$33</f>
        <v>cis-isopulegone</v>
      </c>
      <c r="N32" s="78" t="str" cm="1">
        <f t="array" ref="N32">_xlfn.IFS(M.longifoliaCMEN585!$E$33=0,"",M.longifoliaCMEN585!$E$33&lt;0.05,"tr",M.longifoliaCMEN585!$E$33&lt;0.05,"tr",M.longifoliaCMEN585!$E$33&gt;=0.05,_xlfn.CONCAT(LEFT(TEXT(M.longifoliaCMEN585!$D$33,"0.0E+0"),3)&amp;" x 10^"&amp;RIGHT(TEXT(M.longifoliaCMEN585!$D$33,"0.0E+0"),1)," ± ",LEFT(TEXT(M.longifoliaCMEN585!$E$33,"0.0E+0"),3)&amp;" x 10^"&amp;RIGHT(TEXT(M.longifoliaCMEN585!$E$33,"0.0E+0"),1)))</f>
        <v/>
      </c>
      <c r="O32" s="78" t="str" cm="1">
        <f t="array" ref="O32">_xlfn.IFS(M.longifoliaCMEN585!$E$99=0,"",M.longifoliaCMEN585!$E$99&lt;0.05,"tr",M.longifoliaCMEN585!$E$99&lt;0.05,"tr",M.longifoliaCMEN585!$E$99&gt;=0.05,_xlfn.CONCAT(LEFT(TEXT(M.longifoliaCMEN585!$D$99,"0.0E+0"),3)&amp;" x 10^"&amp;RIGHT(TEXT(M.longifoliaCMEN585!$D$99,"0.0E+0"),1)," ± ",LEFT(TEXT(M.longifoliaCMEN585!$E$99,"0.0E+0"),3)&amp;" x 10^"&amp;RIGHT(TEXT(M.longifoliaCMEN585!$E$99,"0.0E+0"),1)))</f>
        <v>1.2 x 10^4 ± 7.9 x 10^3</v>
      </c>
      <c r="P32" s="78" t="str" cm="1">
        <f t="array" ref="P32">_xlfn.IFS(M.longifoliaCMEN585!$E$166=0,"",M.longifoliaCMEN585!$E$166&lt;0.05,"tr",M.longifoliaCMEN585!$E$166&lt;0.05,"tr",M.longifoliaCMEN585!$E$166&gt;=0.05,_xlfn.CONCAT(LEFT(TEXT(M.longifoliaCMEN585!$D$166,"0.0E+0"),3)&amp;" x 10^"&amp;RIGHT(TEXT(M.longifoliaCMEN585!$D$166,"0.0E+0"),1)," ± ",LEFT(TEXT(M.longifoliaCMEN585!$E$166,"0.0E+0"),3)&amp;" x 10^"&amp;RIGHT(TEXT(M.longifoliaCMEN585!$E$166,"0.0E+0"),1)))</f>
        <v/>
      </c>
      <c r="S32" s="77" t="str">
        <f>M.longifoliaCMEN584!$A$33</f>
        <v>cis-isopulegone</v>
      </c>
      <c r="T32" s="78" t="str" cm="1">
        <f t="array" ref="T32">_xlfn.IFS(M.longifoliaCMEN584!$E$33=0,"",M.longifoliaCMEN584!$E$33&lt;0.05,"tr",M.longifoliaCMEN584!$E$33&lt;0.05,"tr",M.longifoliaCMEN584!$E$33&gt;=0.05,_xlfn.CONCAT(LEFT(TEXT(M.longifoliaCMEN584!$D$33,"0.0E+0"),3)&amp;" x 10^"&amp;RIGHT(TEXT(M.longifoliaCMEN584!$D$33,"0.0E+0"),1)," ± ",LEFT(TEXT(M.longifoliaCMEN584!$E$33,"0.0E+0"),3)&amp;" x 10^"&amp;RIGHT(TEXT(M.longifoliaCMEN584!$E$33,"0.0E+0"),1)))</f>
        <v/>
      </c>
      <c r="U32" s="78" t="str" cm="1">
        <f t="array" ref="U32">_xlfn.IFS(M.longifoliaCMEN584!$E$99=0,"",M.longifoliaCMEN584!$E$99&lt;0.05,"tr",M.longifoliaCMEN584!$E$99&lt;0.05,"tr",M.longifoliaCMEN584!$E$99&gt;=0.05,_xlfn.CONCAT(LEFT(TEXT(M.longifoliaCMEN584!$D$99,"0.0E+0"),3)&amp;" x 10^"&amp;RIGHT(TEXT(M.longifoliaCMEN584!$D$99,"0.0E+0"),1)," ± ",LEFT(TEXT(M.longifoliaCMEN584!$E$99,"0.0E+0"),3)&amp;" x 10^"&amp;RIGHT(TEXT(M.longifoliaCMEN584!$E$99,"0.0E+0"),1)))</f>
        <v/>
      </c>
      <c r="V32" s="78" t="str" cm="1">
        <f t="array" ref="V32">_xlfn.IFS(M.longifoliaCMEN584!$E$166=0,"",M.longifoliaCMEN584!$E$166&lt;0.05,"tr",M.longifoliaCMEN584!$E$166&lt;0.05,"tr",M.longifoliaCMEN584!$E$166&gt;=0.05,_xlfn.CONCAT(LEFT(TEXT(M.longifoliaCMEN584!$D$166,"0.0E+0"),3)&amp;" x 10^"&amp;RIGHT(TEXT(M.longifoliaCMEN584!$D$166,"0.0E+0"),1)," ± ",LEFT(TEXT(M.longifoliaCMEN584!$E$166,"0.0E+0"),3)&amp;" x 10^"&amp;RIGHT(TEXT(M.longifoliaCMEN584!$E$166,"0.0E+0"),1)))</f>
        <v/>
      </c>
    </row>
    <row r="33" spans="1:22" x14ac:dyDescent="0.2">
      <c r="A33" s="77" t="str">
        <f>Peppermint!$A$34</f>
        <v>isomenthol</v>
      </c>
      <c r="B33" s="78" t="str" cm="1">
        <f t="array" ref="B33">_xlfn.IFS(Peppermint!$E$34=0,"",Peppermint!$E$34&lt;0.05,"tr",Peppermint!$E$34&lt;0.05,"tr",Peppermint!$E$34&gt;=0.05,_xlfn.CONCAT(LEFT(TEXT(Peppermint!$D$34,"0.0E+0"),3)&amp;" x 10^"&amp;RIGHT(TEXT(Peppermint!$D$34,"0.0E+0"),1)," ± ",LEFT(TEXT(Peppermint!$E$34,"0.0E+0"),3)&amp;" x 10^"&amp;RIGHT(TEXT(Peppermint!$E$34,"0.0E+0"),1)))</f>
        <v>1.6 x 10^2 ± 1.6 x 10^2</v>
      </c>
      <c r="C33" s="78" t="str" cm="1">
        <f t="array" ref="C33">_xlfn.IFS(Peppermint!$E$100=0,"",Peppermint!$E$100&lt;0.05,"tr",Peppermint!$E$100&lt;0.05,"tr",Peppermint!$E$100&gt;=0.05,_xlfn.CONCAT(LEFT(TEXT(Peppermint!$D$100,"0.0E+0"),3)&amp;" x 10^"&amp;RIGHT(TEXT(Peppermint!$D$100,"0.0E+0"),1)," ± ",LEFT(TEXT(Peppermint!$E$100,"0.0E+0"),3)&amp;" x 10^"&amp;RIGHT(TEXT(Peppermint!$E$100,"0.0E+0"),1)))</f>
        <v>4.4 x 10^4 ± 2.7 x 10^4</v>
      </c>
      <c r="D33" s="78" t="str" cm="1">
        <f t="array" ref="D33">_xlfn.IFS(Peppermint!$E$167=0,"",Peppermint!$E$167&lt;0.05,"tr",Peppermint!$E$167&lt;0.05,"tr",Peppermint!$E$167&gt;=0.05,_xlfn.CONCAT(LEFT(TEXT(Peppermint!$D$167,"0.0E+0"),3)&amp;" x 10^"&amp;RIGHT(TEXT(Peppermint!$D$167,"0.0E+0"),1)," ± ",LEFT(TEXT(Peppermint!$E$167,"0.0E+0"),3)&amp;" x 10^"&amp;RIGHT(TEXT(Peppermint!$E$167,"0.0E+0"),1)))</f>
        <v>1.0 x 10^5 ± 4.4 x 10^4</v>
      </c>
      <c r="G33" s="77" t="str">
        <f>Spearmint!$A$34</f>
        <v>isomenthol</v>
      </c>
      <c r="H33" s="78" t="str" cm="1">
        <f t="array" ref="H33">_xlfn.IFS(Spearmint!$E$34=0,"",Spearmint!$E$34&lt;0.05,"tr",Spearmint!$E$34&lt;0.05,"tr",Spearmint!$E$34&gt;=0.05,_xlfn.CONCAT(LEFT(TEXT(Spearmint!$D$34,"0.0E+0"),3)&amp;" x 10^"&amp;RIGHT(TEXT(Spearmint!$D$34,"0.0E+0"),1)," ± ",LEFT(TEXT(Spearmint!$E$34,"0.0E+0"),3)&amp;" x 10^"&amp;RIGHT(TEXT(Spearmint!$E$34,"0.0E+0"),1)))</f>
        <v/>
      </c>
      <c r="I33" s="78" t="str" cm="1">
        <f t="array" ref="I33">_xlfn.IFS(Spearmint!$E$100=0,"",Spearmint!$E$100&lt;0.05,"tr",Spearmint!$E$100&lt;0.05,"tr",Spearmint!$E$100&gt;=0.05,_xlfn.CONCAT(LEFT(TEXT(Spearmint!$D$100,"0.0E+0"),3)&amp;" x 10^"&amp;RIGHT(TEXT(Spearmint!$D$100,"0.0E+0"),1)," ± ",LEFT(TEXT(Spearmint!$E$100,"0.0E+0"),3)&amp;" x 10^"&amp;RIGHT(TEXT(Spearmint!$E$100,"0.0E+0"),1)))</f>
        <v/>
      </c>
      <c r="J33" s="78" t="str" cm="1">
        <f t="array" ref="J33">_xlfn.IFS(Spearmint!$E$167=0,"",Spearmint!$E$167&lt;0.05,"tr",Spearmint!$E$167&lt;0.05,"tr",Spearmint!$E$167&gt;=0.05,_xlfn.CONCAT(LEFT(TEXT(Spearmint!$D$167,"0.0E+0"),3)&amp;" x 10^"&amp;RIGHT(TEXT(Spearmint!$D$167,"0.0E+0"),1)," ± ",LEFT(TEXT(Spearmint!$E$167,"0.0E+0"),3)&amp;" x 10^"&amp;RIGHT(TEXT(Spearmint!$E$167,"0.0E+0"),1)))</f>
        <v/>
      </c>
      <c r="M33" s="77" t="str">
        <f>M.longifoliaCMEN585!$A$34</f>
        <v>isomenthol</v>
      </c>
      <c r="N33" s="78" t="str" cm="1">
        <f t="array" ref="N33">_xlfn.IFS(M.longifoliaCMEN585!$E$34=0,"",M.longifoliaCMEN585!$E$34&lt;0.05,"tr",M.longifoliaCMEN585!$E$34&lt;0.05,"tr",M.longifoliaCMEN585!$E$34&gt;=0.05,_xlfn.CONCAT(LEFT(TEXT(M.longifoliaCMEN585!$D$34,"0.0E+0"),3)&amp;" x 10^"&amp;RIGHT(TEXT(M.longifoliaCMEN585!$D$34,"0.0E+0"),1)," ± ",LEFT(TEXT(M.longifoliaCMEN585!$E$34,"0.0E+0"),3)&amp;" x 10^"&amp;RIGHT(TEXT(M.longifoliaCMEN585!$E$34,"0.0E+0"),1)))</f>
        <v/>
      </c>
      <c r="O33" s="78" t="str" cm="1">
        <f t="array" ref="O33">_xlfn.IFS(M.longifoliaCMEN585!$E$100=0,"",M.longifoliaCMEN585!$E$100&lt;0.05,"tr",M.longifoliaCMEN585!$E$100&lt;0.05,"tr",M.longifoliaCMEN585!$E$100&gt;=0.05,_xlfn.CONCAT(LEFT(TEXT(M.longifoliaCMEN585!$D$100,"0.0E+0"),3)&amp;" x 10^"&amp;RIGHT(TEXT(M.longifoliaCMEN585!$D$100,"0.0E+0"),1)," ± ",LEFT(TEXT(M.longifoliaCMEN585!$E$100,"0.0E+0"),3)&amp;" x 10^"&amp;RIGHT(TEXT(M.longifoliaCMEN585!$E$100,"0.0E+0"),1)))</f>
        <v>7.3 x 10^4 ± 3.7 x 10^4</v>
      </c>
      <c r="P33" s="78" t="str" cm="1">
        <f t="array" ref="P33">_xlfn.IFS(M.longifoliaCMEN585!$E$167=0,"",M.longifoliaCMEN585!$E$167&lt;0.05,"tr",M.longifoliaCMEN585!$E$167&lt;0.05,"tr",M.longifoliaCMEN585!$E$167&gt;=0.05,_xlfn.CONCAT(LEFT(TEXT(M.longifoliaCMEN585!$D$167,"0.0E+0"),3)&amp;" x 10^"&amp;RIGHT(TEXT(M.longifoliaCMEN585!$D$167,"0.0E+0"),1)," ± ",LEFT(TEXT(M.longifoliaCMEN585!$E$167,"0.0E+0"),3)&amp;" x 10^"&amp;RIGHT(TEXT(M.longifoliaCMEN585!$E$167,"0.0E+0"),1)))</f>
        <v/>
      </c>
      <c r="S33" s="77" t="str">
        <f>M.longifoliaCMEN584!$A$34</f>
        <v>isomenthol</v>
      </c>
      <c r="T33" s="78" t="str" cm="1">
        <f t="array" ref="T33">_xlfn.IFS(M.longifoliaCMEN584!$E$34=0,"",M.longifoliaCMEN584!$E$34&lt;0.05,"tr",M.longifoliaCMEN584!$E$34&lt;0.05,"tr",M.longifoliaCMEN584!$E$34&gt;=0.05,_xlfn.CONCAT(LEFT(TEXT(M.longifoliaCMEN584!$D$34,"0.0E+0"),3)&amp;" x 10^"&amp;RIGHT(TEXT(M.longifoliaCMEN584!$D$34,"0.0E+0"),1)," ± ",LEFT(TEXT(M.longifoliaCMEN584!$E$34,"0.0E+0"),3)&amp;" x 10^"&amp;RIGHT(TEXT(M.longifoliaCMEN584!$E$34,"0.0E+0"),1)))</f>
        <v/>
      </c>
      <c r="U33" s="78" t="str" cm="1">
        <f t="array" ref="U33">_xlfn.IFS(M.longifoliaCMEN584!$E$100=0,"",M.longifoliaCMEN584!$E$100&lt;0.05,"tr",M.longifoliaCMEN584!$E$100&lt;0.05,"tr",M.longifoliaCMEN584!$E$100&gt;=0.05,_xlfn.CONCAT(LEFT(TEXT(M.longifoliaCMEN584!$D$100,"0.0E+0"),3)&amp;" x 10^"&amp;RIGHT(TEXT(M.longifoliaCMEN584!$D$100,"0.0E+0"),1)," ± ",LEFT(TEXT(M.longifoliaCMEN584!$E$100,"0.0E+0"),3)&amp;" x 10^"&amp;RIGHT(TEXT(M.longifoliaCMEN584!$E$100,"0.0E+0"),1)))</f>
        <v/>
      </c>
      <c r="V33" s="78" t="str" cm="1">
        <f t="array" ref="V33">_xlfn.IFS(M.longifoliaCMEN584!$E$167=0,"",M.longifoliaCMEN584!$E$167&lt;0.05,"tr",M.longifoliaCMEN584!$E$167&lt;0.05,"tr",M.longifoliaCMEN584!$E$167&gt;=0.05,_xlfn.CONCAT(LEFT(TEXT(M.longifoliaCMEN584!$D$167,"0.0E+0"),3)&amp;" x 10^"&amp;RIGHT(TEXT(M.longifoliaCMEN584!$D$167,"0.0E+0"),1)," ± ",LEFT(TEXT(M.longifoliaCMEN584!$E$167,"0.0E+0"),3)&amp;" x 10^"&amp;RIGHT(TEXT(M.longifoliaCMEN584!$E$167,"0.0E+0"),1)))</f>
        <v/>
      </c>
    </row>
    <row r="34" spans="1:22" x14ac:dyDescent="0.2">
      <c r="A34" s="77" t="str">
        <f>Peppermint!$A$35</f>
        <v>neoisomenthol</v>
      </c>
      <c r="B34" s="78" t="str" cm="1">
        <f t="array" ref="B34">_xlfn.IFS(Peppermint!$E$35=0,"",Peppermint!$E$35&lt;0.05,"tr",Peppermint!$E$35&lt;0.05,"tr",Peppermint!$E$35&gt;=0.05,_xlfn.CONCAT(LEFT(TEXT(Peppermint!$D$35,"0.0E+0"),3)&amp;" x 10^"&amp;RIGHT(TEXT(Peppermint!$D$35,"0.0E+0"),1)," ± ",LEFT(TEXT(Peppermint!$E$35,"0.0E+0"),3)&amp;" x 10^"&amp;RIGHT(TEXT(Peppermint!$E$35,"0.0E+0"),1)))</f>
        <v/>
      </c>
      <c r="C34" s="78" t="str" cm="1">
        <f t="array" ref="C34">_xlfn.IFS(Peppermint!$E$101=0,"",Peppermint!$E$101&lt;0.05,"tr",Peppermint!$E$101&lt;0.05,"tr",Peppermint!$E$101&gt;=0.05,_xlfn.CONCAT(LEFT(TEXT(Peppermint!$D$101,"0.0E+0"),3)&amp;" x 10^"&amp;RIGHT(TEXT(Peppermint!$D$101,"0.0E+0"),1)," ± ",LEFT(TEXT(Peppermint!$E$101,"0.0E+0"),3)&amp;" x 10^"&amp;RIGHT(TEXT(Peppermint!$E$101,"0.0E+0"),1)))</f>
        <v>6.5 x 10^3 ± 6.5 x 10^3</v>
      </c>
      <c r="D34" s="78" t="str" cm="1">
        <f t="array" ref="D34">_xlfn.IFS(Peppermint!$E$168=0,"",Peppermint!$E$168&lt;0.05,"tr",Peppermint!$E$168&lt;0.05,"tr",Peppermint!$E$168&gt;=0.05,_xlfn.CONCAT(LEFT(TEXT(Peppermint!$D$168,"0.0E+0"),3)&amp;" x 10^"&amp;RIGHT(TEXT(Peppermint!$D$168,"0.0E+0"),1)," ± ",LEFT(TEXT(Peppermint!$E$168,"0.0E+0"),3)&amp;" x 10^"&amp;RIGHT(TEXT(Peppermint!$E$168,"0.0E+0"),1)))</f>
        <v>1.2 x 10^4 ± 6.7 x 10^3</v>
      </c>
      <c r="G34" s="77" t="str">
        <f>Spearmint!$A$35</f>
        <v>neoisomenthol</v>
      </c>
      <c r="H34" s="78" t="str" cm="1">
        <f t="array" ref="H34">_xlfn.IFS(Spearmint!$E$35=0,"",Spearmint!$E$35&lt;0.05,"tr",Spearmint!$E$35&lt;0.05,"tr",Spearmint!$E$35&gt;=0.05,_xlfn.CONCAT(LEFT(TEXT(Spearmint!$D$35,"0.0E+0"),3)&amp;" x 10^"&amp;RIGHT(TEXT(Spearmint!$D$35,"0.0E+0"),1)," ± ",LEFT(TEXT(Spearmint!$E$35,"0.0E+0"),3)&amp;" x 10^"&amp;RIGHT(TEXT(Spearmint!$E$35,"0.0E+0"),1)))</f>
        <v/>
      </c>
      <c r="I34" s="78" t="str" cm="1">
        <f t="array" ref="I34">_xlfn.IFS(Spearmint!$E$101=0,"",Spearmint!$E$101&lt;0.05,"tr",Spearmint!$E$101&lt;0.05,"tr",Spearmint!$E$101&gt;=0.05,_xlfn.CONCAT(LEFT(TEXT(Spearmint!$D$101,"0.0E+0"),3)&amp;" x 10^"&amp;RIGHT(TEXT(Spearmint!$D$101,"0.0E+0"),1)," ± ",LEFT(TEXT(Spearmint!$E$101,"0.0E+0"),3)&amp;" x 10^"&amp;RIGHT(TEXT(Spearmint!$E$101,"0.0E+0"),1)))</f>
        <v/>
      </c>
      <c r="J34" s="78" t="str" cm="1">
        <f t="array" ref="J34">_xlfn.IFS(Spearmint!$E$168=0,"",Spearmint!$E$168&lt;0.05,"tr",Spearmint!$E$168&lt;0.05,"tr",Spearmint!$E$168&gt;=0.05,_xlfn.CONCAT(LEFT(TEXT(Spearmint!$D$168,"0.0E+0"),3)&amp;" x 10^"&amp;RIGHT(TEXT(Spearmint!$D$168,"0.0E+0"),1)," ± ",LEFT(TEXT(Spearmint!$E$168,"0.0E+0"),3)&amp;" x 10^"&amp;RIGHT(TEXT(Spearmint!$E$168,"0.0E+0"),1)))</f>
        <v/>
      </c>
      <c r="M34" s="77" t="str">
        <f>M.longifoliaCMEN585!$A$35</f>
        <v>neoisomenthol</v>
      </c>
      <c r="N34" s="78" t="str" cm="1">
        <f t="array" ref="N34">_xlfn.IFS(M.longifoliaCMEN585!$E$35=0,"",M.longifoliaCMEN585!$E$35&lt;0.05,"tr",M.longifoliaCMEN585!$E$35&lt;0.05,"tr",M.longifoliaCMEN585!$E$35&gt;=0.05,_xlfn.CONCAT(LEFT(TEXT(M.longifoliaCMEN585!$D$35,"0.0E+0"),3)&amp;" x 10^"&amp;RIGHT(TEXT(M.longifoliaCMEN585!$D$35,"0.0E+0"),1)," ± ",LEFT(TEXT(M.longifoliaCMEN585!$E$35,"0.0E+0"),3)&amp;" x 10^"&amp;RIGHT(TEXT(M.longifoliaCMEN585!$E$35,"0.0E+0"),1)))</f>
        <v/>
      </c>
      <c r="O34" s="78" t="str" cm="1">
        <f t="array" ref="O34">_xlfn.IFS(M.longifoliaCMEN585!$E$101=0,"",M.longifoliaCMEN585!$E$101&lt;0.05,"tr",M.longifoliaCMEN585!$E$101&lt;0.05,"tr",M.longifoliaCMEN585!$E$101&gt;=0.05,_xlfn.CONCAT(LEFT(TEXT(M.longifoliaCMEN585!$D$101,"0.0E+0"),3)&amp;" x 10^"&amp;RIGHT(TEXT(M.longifoliaCMEN585!$D$101,"0.0E+0"),1)," ± ",LEFT(TEXT(M.longifoliaCMEN585!$E$101,"0.0E+0"),3)&amp;" x 10^"&amp;RIGHT(TEXT(M.longifoliaCMEN585!$E$101,"0.0E+0"),1)))</f>
        <v>8.6 x 10^4 ± 5.7 x 10^4</v>
      </c>
      <c r="P34" s="78" t="str" cm="1">
        <f t="array" ref="P34">_xlfn.IFS(M.longifoliaCMEN585!$E$168=0,"",M.longifoliaCMEN585!$E$168&lt;0.05,"tr",M.longifoliaCMEN585!$E$168&lt;0.05,"tr",M.longifoliaCMEN585!$E$168&gt;=0.05,_xlfn.CONCAT(LEFT(TEXT(M.longifoliaCMEN585!$D$168,"0.0E+0"),3)&amp;" x 10^"&amp;RIGHT(TEXT(M.longifoliaCMEN585!$D$168,"0.0E+0"),1)," ± ",LEFT(TEXT(M.longifoliaCMEN585!$E$168,"0.0E+0"),3)&amp;" x 10^"&amp;RIGHT(TEXT(M.longifoliaCMEN585!$E$168,"0.0E+0"),1)))</f>
        <v/>
      </c>
      <c r="S34" s="77" t="str">
        <f>M.longifoliaCMEN584!$A$35</f>
        <v>neoisomenthol</v>
      </c>
      <c r="T34" s="78" t="str" cm="1">
        <f t="array" ref="T34">_xlfn.IFS(M.longifoliaCMEN584!$E$35=0,"",M.longifoliaCMEN584!$E$35&lt;0.05,"tr",M.longifoliaCMEN584!$E$35&lt;0.05,"tr",M.longifoliaCMEN584!$E$35&gt;=0.05,_xlfn.CONCAT(LEFT(TEXT(M.longifoliaCMEN584!$D$35,"0.0E+0"),3)&amp;" x 10^"&amp;RIGHT(TEXT(M.longifoliaCMEN584!$D$35,"0.0E+0"),1)," ± ",LEFT(TEXT(M.longifoliaCMEN584!$E$35,"0.0E+0"),3)&amp;" x 10^"&amp;RIGHT(TEXT(M.longifoliaCMEN584!$E$35,"0.0E+0"),1)))</f>
        <v/>
      </c>
      <c r="U34" s="78" t="str" cm="1">
        <f t="array" ref="U34">_xlfn.IFS(M.longifoliaCMEN584!$E$101=0,"",M.longifoliaCMEN584!$E$101&lt;0.05,"tr",M.longifoliaCMEN584!$E$101&lt;0.05,"tr",M.longifoliaCMEN584!$E$101&gt;=0.05,_xlfn.CONCAT(LEFT(TEXT(M.longifoliaCMEN584!$D$101,"0.0E+0"),3)&amp;" x 10^"&amp;RIGHT(TEXT(M.longifoliaCMEN584!$D$101,"0.0E+0"),1)," ± ",LEFT(TEXT(M.longifoliaCMEN584!$E$101,"0.0E+0"),3)&amp;" x 10^"&amp;RIGHT(TEXT(M.longifoliaCMEN584!$E$101,"0.0E+0"),1)))</f>
        <v/>
      </c>
      <c r="V34" s="78" t="str" cm="1">
        <f t="array" ref="V34">_xlfn.IFS(M.longifoliaCMEN584!$E$168=0,"",M.longifoliaCMEN584!$E$168&lt;0.05,"tr",M.longifoliaCMEN584!$E$168&lt;0.05,"tr",M.longifoliaCMEN584!$E$168&gt;=0.05,_xlfn.CONCAT(LEFT(TEXT(M.longifoliaCMEN584!$D$168,"0.0E+0"),3)&amp;" x 10^"&amp;RIGHT(TEXT(M.longifoliaCMEN584!$D$168,"0.0E+0"),1)," ± ",LEFT(TEXT(M.longifoliaCMEN584!$E$168,"0.0E+0"),3)&amp;" x 10^"&amp;RIGHT(TEXT(M.longifoliaCMEN584!$E$168,"0.0E+0"),1)))</f>
        <v/>
      </c>
    </row>
    <row r="35" spans="1:22" ht="12" x14ac:dyDescent="0.2">
      <c r="A35" s="81" t="str">
        <f>Peppermint!$A$36</f>
        <v>a-terpineol</v>
      </c>
      <c r="B35" s="82" t="str" cm="1">
        <f t="array" ref="B35">_xlfn.IFS(Peppermint!$E$36=0,"",Peppermint!$E$36&lt;0.05,"tr",Peppermint!$E$36&lt;0.05,"tr",Peppermint!$E$36&gt;=0.05,_xlfn.CONCAT(LEFT(TEXT(Peppermint!$D$36,"0.0E+0"),3)&amp;" x 10^"&amp;RIGHT(TEXT(Peppermint!$D$36,"0.0E+0"),1)," ± ",LEFT(TEXT(Peppermint!$E$36,"0.0E+0"),3)&amp;" x 10^"&amp;RIGHT(TEXT(Peppermint!$E$36,"0.0E+0"),1)))</f>
        <v>4.8 x 10^2 ± 4.8 x 10^2</v>
      </c>
      <c r="C35" s="82" t="str" cm="1">
        <f t="array" ref="C35">_xlfn.IFS(Peppermint!$E$102=0,"",Peppermint!$E$102&lt;0.05,"tr",Peppermint!$E$102&lt;0.05,"tr",Peppermint!$E$102&gt;=0.05,_xlfn.CONCAT(LEFT(TEXT(Peppermint!$D$102,"0.0E+0"),3)&amp;" x 10^"&amp;RIGHT(TEXT(Peppermint!$D$102,"0.0E+0"),1)," ± ",LEFT(TEXT(Peppermint!$E$102,"0.0E+0"),3)&amp;" x 10^"&amp;RIGHT(TEXT(Peppermint!$E$102,"0.0E+0"),1)))</f>
        <v>4.6 x 10^2 ± 3.4 x 10^2</v>
      </c>
      <c r="D35" s="82" t="str" cm="1">
        <f t="array" ref="D35">_xlfn.IFS(Peppermint!$E$169=0,"",Peppermint!$E$169&lt;0.05,"tr",Peppermint!$E$169&lt;0.05,"tr",Peppermint!$E$169&gt;=0.05,_xlfn.CONCAT(LEFT(TEXT(Peppermint!$D$169,"0.0E+0"),3)&amp;" x 10^"&amp;RIGHT(TEXT(Peppermint!$D$169,"0.0E+0"),1)," ± ",LEFT(TEXT(Peppermint!$E$169,"0.0E+0"),3)&amp;" x 10^"&amp;RIGHT(TEXT(Peppermint!$E$169,"0.0E+0"),1)))</f>
        <v>1.4 x 10^3 ± 1.4 x 10^3</v>
      </c>
      <c r="G35" s="77" t="str">
        <f>Spearmint!$A$36</f>
        <v>a-terpineol</v>
      </c>
      <c r="H35" s="78" t="str" cm="1">
        <f t="array" ref="H35">_xlfn.IFS(Spearmint!$E$36=0,"",Spearmint!$E$36&lt;0.05,"tr",Spearmint!$E$36&lt;0.05,"tr",Spearmint!$E$36&gt;=0.05,_xlfn.CONCAT(LEFT(TEXT(Spearmint!$D$36,"0.0E+0"),3)&amp;" x 10^"&amp;RIGHT(TEXT(Spearmint!$D$36,"0.0E+0"),1)," ± ",LEFT(TEXT(Spearmint!$E$36,"0.0E+0"),3)&amp;" x 10^"&amp;RIGHT(TEXT(Spearmint!$E$36,"0.0E+0"),1)))</f>
        <v>6.4 x 10^1 ± 6.4 x 10^1</v>
      </c>
      <c r="I35" s="78" t="str" cm="1">
        <f t="array" ref="I35">_xlfn.IFS(Spearmint!$E$102=0,"",Spearmint!$E$102&lt;0.05,"tr",Spearmint!$E$102&lt;0.05,"tr",Spearmint!$E$102&gt;=0.05,_xlfn.CONCAT(LEFT(TEXT(Spearmint!$D$102,"0.0E+0"),3)&amp;" x 10^"&amp;RIGHT(TEXT(Spearmint!$D$102,"0.0E+0"),1)," ± ",LEFT(TEXT(Spearmint!$E$102,"0.0E+0"),3)&amp;" x 10^"&amp;RIGHT(TEXT(Spearmint!$E$102,"0.0E+0"),1)))</f>
        <v/>
      </c>
      <c r="J35" s="78" t="str" cm="1">
        <f t="array" ref="J35">_xlfn.IFS(Spearmint!$E$169=0,"",Spearmint!$E$169&lt;0.05,"tr",Spearmint!$E$169&lt;0.05,"tr",Spearmint!$E$169&gt;=0.05,_xlfn.CONCAT(LEFT(TEXT(Spearmint!$D$169,"0.0E+0"),3)&amp;" x 10^"&amp;RIGHT(TEXT(Spearmint!$D$169,"0.0E+0"),1)," ± ",LEFT(TEXT(Spearmint!$E$169,"0.0E+0"),3)&amp;" x 10^"&amp;RIGHT(TEXT(Spearmint!$E$169,"0.0E+0"),1)))</f>
        <v>1.6 x 10^4 ± 9.9 x 10^3</v>
      </c>
      <c r="M35" s="81" t="str">
        <f>M.longifoliaCMEN585!$A$36</f>
        <v>a-terpineol</v>
      </c>
      <c r="N35" s="82" t="str" cm="1">
        <f t="array" ref="N35">_xlfn.IFS(M.longifoliaCMEN585!$E$36=0,"",M.longifoliaCMEN585!$E$36&lt;0.05,"tr",M.longifoliaCMEN585!$E$36&lt;0.05,"tr",M.longifoliaCMEN585!$E$36&gt;=0.05,_xlfn.CONCAT(LEFT(TEXT(M.longifoliaCMEN585!$D$36,"0.0E+0"),3)&amp;" x 10^"&amp;RIGHT(TEXT(M.longifoliaCMEN585!$D$36,"0.0E+0"),1)," ± ",LEFT(TEXT(M.longifoliaCMEN585!$E$36,"0.0E+0"),3)&amp;" x 10^"&amp;RIGHT(TEXT(M.longifoliaCMEN585!$E$36,"0.0E+0"),1)))</f>
        <v>2.7 x 10^4 ± 1.0 x 10^4</v>
      </c>
      <c r="O35" s="82" t="str" cm="1">
        <f t="array" ref="O35">_xlfn.IFS(M.longifoliaCMEN585!$E$102=0,"",M.longifoliaCMEN585!$E$102&lt;0.05,"tr",M.longifoliaCMEN585!$E$102&lt;0.05,"tr",M.longifoliaCMEN585!$E$102&gt;=0.05,_xlfn.CONCAT(LEFT(TEXT(M.longifoliaCMEN585!$D$102,"0.0E+0"),3)&amp;" x 10^"&amp;RIGHT(TEXT(M.longifoliaCMEN585!$D$102,"0.0E+0"),1)," ± ",LEFT(TEXT(M.longifoliaCMEN585!$E$102,"0.0E+0"),3)&amp;" x 10^"&amp;RIGHT(TEXT(M.longifoliaCMEN585!$E$102,"0.0E+0"),1)))</f>
        <v>6.1 x 10^5 ± 2.6 x 10^5</v>
      </c>
      <c r="P35" s="82" t="str" cm="1">
        <f t="array" ref="P35">_xlfn.IFS(M.longifoliaCMEN585!$E$169=0,"",M.longifoliaCMEN585!$E$169&lt;0.05,"tr",M.longifoliaCMEN585!$E$169&lt;0.05,"tr",M.longifoliaCMEN585!$E$169&gt;=0.05,_xlfn.CONCAT(LEFT(TEXT(M.longifoliaCMEN585!$D$169,"0.0E+0"),3)&amp;" x 10^"&amp;RIGHT(TEXT(M.longifoliaCMEN585!$D$169,"0.0E+0"),1)," ± ",LEFT(TEXT(M.longifoliaCMEN585!$E$169,"0.0E+0"),3)&amp;" x 10^"&amp;RIGHT(TEXT(M.longifoliaCMEN585!$E$169,"0.0E+0"),1)))</f>
        <v>2.4 x 10^6 ± 5.9 x 10^5</v>
      </c>
      <c r="S35" s="77" t="str">
        <f>M.longifoliaCMEN584!$A$36</f>
        <v>a-terpineol</v>
      </c>
      <c r="T35" s="78" t="str" cm="1">
        <f t="array" ref="T35">_xlfn.IFS(M.longifoliaCMEN584!$E$36=0,"",M.longifoliaCMEN584!$E$36&lt;0.05,"tr",M.longifoliaCMEN584!$E$36&lt;0.05,"tr",M.longifoliaCMEN584!$E$36&gt;=0.05,_xlfn.CONCAT(LEFT(TEXT(M.longifoliaCMEN584!$D$36,"0.0E+0"),3)&amp;" x 10^"&amp;RIGHT(TEXT(M.longifoliaCMEN584!$D$36,"0.0E+0"),1)," ± ",LEFT(TEXT(M.longifoliaCMEN584!$E$36,"0.0E+0"),3)&amp;" x 10^"&amp;RIGHT(TEXT(M.longifoliaCMEN584!$E$36,"0.0E+0"),1)))</f>
        <v/>
      </c>
      <c r="U35" s="78" t="str" cm="1">
        <f t="array" ref="U35">_xlfn.IFS(M.longifoliaCMEN584!$E$102=0,"",M.longifoliaCMEN584!$E$102&lt;0.05,"tr",M.longifoliaCMEN584!$E$102&lt;0.05,"tr",M.longifoliaCMEN584!$E$102&gt;=0.05,_xlfn.CONCAT(LEFT(TEXT(M.longifoliaCMEN584!$D$102,"0.0E+0"),3)&amp;" x 10^"&amp;RIGHT(TEXT(M.longifoliaCMEN584!$D$102,"0.0E+0"),1)," ± ",LEFT(TEXT(M.longifoliaCMEN584!$E$102,"0.0E+0"),3)&amp;" x 10^"&amp;RIGHT(TEXT(M.longifoliaCMEN584!$E$102,"0.0E+0"),1)))</f>
        <v/>
      </c>
      <c r="V35" s="78" t="str" cm="1">
        <f t="array" ref="V35">_xlfn.IFS(M.longifoliaCMEN584!$E$169=0,"",M.longifoliaCMEN584!$E$169&lt;0.05,"tr",M.longifoliaCMEN584!$E$169&lt;0.05,"tr",M.longifoliaCMEN584!$E$169&gt;=0.05,_xlfn.CONCAT(LEFT(TEXT(M.longifoliaCMEN584!$D$169,"0.0E+0"),3)&amp;" x 10^"&amp;RIGHT(TEXT(M.longifoliaCMEN584!$D$169,"0.0E+0"),1)," ± ",LEFT(TEXT(M.longifoliaCMEN584!$E$169,"0.0E+0"),3)&amp;" x 10^"&amp;RIGHT(TEXT(M.longifoliaCMEN584!$E$169,"0.0E+0"),1)))</f>
        <v/>
      </c>
    </row>
    <row r="36" spans="1:22" x14ac:dyDescent="0.2">
      <c r="A36" s="77" t="str">
        <f>Peppermint!$A$37</f>
        <v>myrtenal</v>
      </c>
      <c r="B36" s="78" t="str" cm="1">
        <f t="array" ref="B36">_xlfn.IFS(Peppermint!$E$37=0,"",Peppermint!$E$37&lt;0.05,"tr",Peppermint!$E$37&lt;0.05,"tr",Peppermint!$E$37&gt;=0.05,_xlfn.CONCAT(LEFT(TEXT(Peppermint!$D$37,"0.0E+0"),3)&amp;" x 10^"&amp;RIGHT(TEXT(Peppermint!$D$37,"0.0E+0"),1)," ± ",LEFT(TEXT(Peppermint!$E$37,"0.0E+0"),3)&amp;" x 10^"&amp;RIGHT(TEXT(Peppermint!$E$37,"0.0E+0"),1)))</f>
        <v/>
      </c>
      <c r="C36" s="78" t="str" cm="1">
        <f t="array" ref="C36">_xlfn.IFS(Peppermint!$E$103=0,"",Peppermint!$E$103&lt;0.05,"tr",Peppermint!$E$103&lt;0.05,"tr",Peppermint!$E$103&gt;=0.05,_xlfn.CONCAT(LEFT(TEXT(Peppermint!$D$103,"0.0E+0"),3)&amp;" x 10^"&amp;RIGHT(TEXT(Peppermint!$D$103,"0.0E+0"),1)," ± ",LEFT(TEXT(Peppermint!$E$103,"0.0E+0"),3)&amp;" x 10^"&amp;RIGHT(TEXT(Peppermint!$E$103,"0.0E+0"),1)))</f>
        <v/>
      </c>
      <c r="D36" s="78" t="str" cm="1">
        <f t="array" ref="D36">_xlfn.IFS(Peppermint!$E$170=0,"",Peppermint!$E$170&lt;0.05,"tr",Peppermint!$E$170&lt;0.05,"tr",Peppermint!$E$170&gt;=0.05,_xlfn.CONCAT(LEFT(TEXT(Peppermint!$D$170,"0.0E+0"),3)&amp;" x 10^"&amp;RIGHT(TEXT(Peppermint!$D$170,"0.0E+0"),1)," ± ",LEFT(TEXT(Peppermint!$E$170,"0.0E+0"),3)&amp;" x 10^"&amp;RIGHT(TEXT(Peppermint!$E$170,"0.0E+0"),1)))</f>
        <v/>
      </c>
      <c r="G36" s="77" t="str">
        <f>Spearmint!$A$37</f>
        <v>myrtenal</v>
      </c>
      <c r="H36" s="78" t="str" cm="1">
        <f t="array" ref="H36">_xlfn.IFS(Spearmint!$E$37=0,"",Spearmint!$E$37&lt;0.05,"tr",Spearmint!$E$37&lt;0.05,"tr",Spearmint!$E$37&gt;=0.05,_xlfn.CONCAT(LEFT(TEXT(Spearmint!$D$37,"0.0E+0"),3)&amp;" x 10^"&amp;RIGHT(TEXT(Spearmint!$D$37,"0.0E+0"),1)," ± ",LEFT(TEXT(Spearmint!$E$37,"0.0E+0"),3)&amp;" x 10^"&amp;RIGHT(TEXT(Spearmint!$E$37,"0.0E+0"),1)))</f>
        <v/>
      </c>
      <c r="I36" s="78" t="str" cm="1">
        <f t="array" ref="I36">_xlfn.IFS(Spearmint!$E$103=0,"",Spearmint!$E$103&lt;0.05,"tr",Spearmint!$E$103&lt;0.05,"tr",Spearmint!$E$103&gt;=0.05,_xlfn.CONCAT(LEFT(TEXT(Spearmint!$D$103,"0.0E+0"),3)&amp;" x 10^"&amp;RIGHT(TEXT(Spearmint!$D$103,"0.0E+0"),1)," ± ",LEFT(TEXT(Spearmint!$E$103,"0.0E+0"),3)&amp;" x 10^"&amp;RIGHT(TEXT(Spearmint!$E$103,"0.0E+0"),1)))</f>
        <v/>
      </c>
      <c r="J36" s="78" t="str" cm="1">
        <f t="array" ref="J36">_xlfn.IFS(Spearmint!$E$170=0,"",Spearmint!$E$170&lt;0.05,"tr",Spearmint!$E$170&lt;0.05,"tr",Spearmint!$E$170&gt;=0.05,_xlfn.CONCAT(LEFT(TEXT(Spearmint!$D$170,"0.0E+0"),3)&amp;" x 10^"&amp;RIGHT(TEXT(Spearmint!$D$170,"0.0E+0"),1)," ± ",LEFT(TEXT(Spearmint!$E$170,"0.0E+0"),3)&amp;" x 10^"&amp;RIGHT(TEXT(Spearmint!$E$170,"0.0E+0"),1)))</f>
        <v/>
      </c>
      <c r="M36" s="77" t="str">
        <f>M.longifoliaCMEN585!$A$37</f>
        <v>myrtenal</v>
      </c>
      <c r="N36" s="78" t="str" cm="1">
        <f t="array" ref="N36">_xlfn.IFS(M.longifoliaCMEN585!$E$37=0,"",M.longifoliaCMEN585!$E$37&lt;0.05,"tr",M.longifoliaCMEN585!$E$37&lt;0.05,"tr",M.longifoliaCMEN585!$E$37&gt;=0.05,_xlfn.CONCAT(LEFT(TEXT(M.longifoliaCMEN585!$D$37,"0.0E+0"),3)&amp;" x 10^"&amp;RIGHT(TEXT(M.longifoliaCMEN585!$D$37,"0.0E+0"),1)," ± ",LEFT(TEXT(M.longifoliaCMEN585!$E$37,"0.0E+0"),3)&amp;" x 10^"&amp;RIGHT(TEXT(M.longifoliaCMEN585!$E$37,"0.0E+0"),1)))</f>
        <v/>
      </c>
      <c r="O36" s="78" t="str" cm="1">
        <f t="array" ref="O36">_xlfn.IFS(M.longifoliaCMEN585!$E$103=0,"",M.longifoliaCMEN585!$E$103&lt;0.05,"tr",M.longifoliaCMEN585!$E$103&lt;0.05,"tr",M.longifoliaCMEN585!$E$103&gt;=0.05,_xlfn.CONCAT(LEFT(TEXT(M.longifoliaCMEN585!$D$103,"0.0E+0"),3)&amp;" x 10^"&amp;RIGHT(TEXT(M.longifoliaCMEN585!$D$103,"0.0E+0"),1)," ± ",LEFT(TEXT(M.longifoliaCMEN585!$E$103,"0.0E+0"),3)&amp;" x 10^"&amp;RIGHT(TEXT(M.longifoliaCMEN585!$E$103,"0.0E+0"),1)))</f>
        <v/>
      </c>
      <c r="P36" s="78" t="str" cm="1">
        <f t="array" ref="P36">_xlfn.IFS(M.longifoliaCMEN585!$E$170=0,"",M.longifoliaCMEN585!$E$170&lt;0.05,"tr",M.longifoliaCMEN585!$E$170&lt;0.05,"tr",M.longifoliaCMEN585!$E$170&gt;=0.05,_xlfn.CONCAT(LEFT(TEXT(M.longifoliaCMEN585!$D$170,"0.0E+0"),3)&amp;" x 10^"&amp;RIGHT(TEXT(M.longifoliaCMEN585!$D$170,"0.0E+0"),1)," ± ",LEFT(TEXT(M.longifoliaCMEN585!$E$170,"0.0E+0"),3)&amp;" x 10^"&amp;RIGHT(TEXT(M.longifoliaCMEN585!$E$170,"0.0E+0"),1)))</f>
        <v/>
      </c>
      <c r="S36" s="77" t="str">
        <f>M.longifoliaCMEN584!$A$37</f>
        <v>myrtenal</v>
      </c>
      <c r="T36" s="78" t="str" cm="1">
        <f t="array" ref="T36">_xlfn.IFS(M.longifoliaCMEN584!$E$37=0,"",M.longifoliaCMEN584!$E$37&lt;0.05,"tr",M.longifoliaCMEN584!$E$37&lt;0.05,"tr",M.longifoliaCMEN584!$E$37&gt;=0.05,_xlfn.CONCAT(LEFT(TEXT(M.longifoliaCMEN584!$D$37,"0.0E+0"),3)&amp;" x 10^"&amp;RIGHT(TEXT(M.longifoliaCMEN584!$D$37,"0.0E+0"),1)," ± ",LEFT(TEXT(M.longifoliaCMEN584!$E$37,"0.0E+0"),3)&amp;" x 10^"&amp;RIGHT(TEXT(M.longifoliaCMEN584!$E$37,"0.0E+0"),1)))</f>
        <v/>
      </c>
      <c r="U36" s="78" t="str" cm="1">
        <f t="array" ref="U36">_xlfn.IFS(M.longifoliaCMEN584!$E$103=0,"",M.longifoliaCMEN584!$E$103&lt;0.05,"tr",M.longifoliaCMEN584!$E$103&lt;0.05,"tr",M.longifoliaCMEN584!$E$103&gt;=0.05,_xlfn.CONCAT(LEFT(TEXT(M.longifoliaCMEN584!$D$103,"0.0E+0"),3)&amp;" x 10^"&amp;RIGHT(TEXT(M.longifoliaCMEN584!$D$103,"0.0E+0"),1)," ± ",LEFT(TEXT(M.longifoliaCMEN584!$E$103,"0.0E+0"),3)&amp;" x 10^"&amp;RIGHT(TEXT(M.longifoliaCMEN584!$E$103,"0.0E+0"),1)))</f>
        <v>4.2 x 10^4 ± 7.7 x 10^3</v>
      </c>
      <c r="V36" s="78" t="str" cm="1">
        <f t="array" ref="V36">_xlfn.IFS(M.longifoliaCMEN584!$E$170=0,"",M.longifoliaCMEN584!$E$170&lt;0.05,"tr",M.longifoliaCMEN584!$E$170&lt;0.05,"tr",M.longifoliaCMEN584!$E$170&gt;=0.05,_xlfn.CONCAT(LEFT(TEXT(M.longifoliaCMEN584!$D$170,"0.0E+0"),3)&amp;" x 10^"&amp;RIGHT(TEXT(M.longifoliaCMEN584!$D$170,"0.0E+0"),1)," ± ",LEFT(TEXT(M.longifoliaCMEN584!$E$170,"0.0E+0"),3)&amp;" x 10^"&amp;RIGHT(TEXT(M.longifoliaCMEN584!$E$170,"0.0E+0"),1)))</f>
        <v>2.9 x 10^5 ± 8.4 x 10^4</v>
      </c>
    </row>
    <row r="37" spans="1:22" ht="12" x14ac:dyDescent="0.2">
      <c r="A37" s="77" t="str">
        <f>Peppermint!$A$38</f>
        <v>cis-dihydrocarvone</v>
      </c>
      <c r="B37" s="78" t="str" cm="1">
        <f t="array" ref="B37">_xlfn.IFS(Peppermint!$E$38=0,"",Peppermint!$E$38&lt;0.05,"tr",Peppermint!$E$38&lt;0.05,"tr",Peppermint!$E$38&gt;=0.05,_xlfn.CONCAT(LEFT(TEXT(Peppermint!$D$38,"0.0E+0"),3)&amp;" x 10^"&amp;RIGHT(TEXT(Peppermint!$D$38,"0.0E+0"),1)," ± ",LEFT(TEXT(Peppermint!$E$38,"0.0E+0"),3)&amp;" x 10^"&amp;RIGHT(TEXT(Peppermint!$E$38,"0.0E+0"),1)))</f>
        <v/>
      </c>
      <c r="C37" s="78" t="str" cm="1">
        <f t="array" ref="C37">_xlfn.IFS(Peppermint!$E$104=0,"",Peppermint!$E$104&lt;0.05,"tr",Peppermint!$E$104&lt;0.05,"tr",Peppermint!$E$104&gt;=0.05,_xlfn.CONCAT(LEFT(TEXT(Peppermint!$D$104,"0.0E+0"),3)&amp;" x 10^"&amp;RIGHT(TEXT(Peppermint!$D$104,"0.0E+0"),1)," ± ",LEFT(TEXT(Peppermint!$E$104,"0.0E+0"),3)&amp;" x 10^"&amp;RIGHT(TEXT(Peppermint!$E$104,"0.0E+0"),1)))</f>
        <v/>
      </c>
      <c r="D37" s="78" t="str" cm="1">
        <f t="array" ref="D37">_xlfn.IFS(Peppermint!$E$171=0,"",Peppermint!$E$171&lt;0.05,"tr",Peppermint!$E$171&lt;0.05,"tr",Peppermint!$E$171&gt;=0.05,_xlfn.CONCAT(LEFT(TEXT(Peppermint!$D$171,"0.0E+0"),3)&amp;" x 10^"&amp;RIGHT(TEXT(Peppermint!$D$171,"0.0E+0"),1)," ± ",LEFT(TEXT(Peppermint!$E$171,"0.0E+0"),3)&amp;" x 10^"&amp;RIGHT(TEXT(Peppermint!$E$171,"0.0E+0"),1)))</f>
        <v/>
      </c>
      <c r="G37" s="81" t="str">
        <f>Spearmint!$A$38</f>
        <v>cis-dihydrocarvone</v>
      </c>
      <c r="H37" s="82" t="str" cm="1">
        <f t="array" ref="H37">_xlfn.IFS(Spearmint!$E$38=0,"",Spearmint!$E$38&lt;0.05,"tr",Spearmint!$E$38&lt;0.05,"tr",Spearmint!$E$38&gt;=0.05,_xlfn.CONCAT(LEFT(TEXT(Spearmint!$D$38,"0.0E+0"),3)&amp;" x 10^"&amp;RIGHT(TEXT(Spearmint!$D$38,"0.0E+0"),1)," ± ",LEFT(TEXT(Spearmint!$E$38,"0.0E+0"),3)&amp;" x 10^"&amp;RIGHT(TEXT(Spearmint!$E$38,"0.0E+0"),1)))</f>
        <v>4.1 x 10^2 ± 2.0 x 10^2</v>
      </c>
      <c r="I37" s="82" t="str" cm="1">
        <f t="array" ref="I37">_xlfn.IFS(Spearmint!$E$104=0,"",Spearmint!$E$104&lt;0.05,"tr",Spearmint!$E$104&lt;0.05,"tr",Spearmint!$E$104&gt;=0.05,_xlfn.CONCAT(LEFT(TEXT(Spearmint!$D$104,"0.0E+0"),3)&amp;" x 10^"&amp;RIGHT(TEXT(Spearmint!$D$104,"0.0E+0"),1)," ± ",LEFT(TEXT(Spearmint!$E$104,"0.0E+0"),3)&amp;" x 10^"&amp;RIGHT(TEXT(Spearmint!$E$104,"0.0E+0"),1)))</f>
        <v>5.3 x 10^5 ± 9.9 x 10^4</v>
      </c>
      <c r="J37" s="82" t="str" cm="1">
        <f t="array" ref="J37">_xlfn.IFS(Spearmint!$E$171=0,"",Spearmint!$E$171&lt;0.05,"tr",Spearmint!$E$171&lt;0.05,"tr",Spearmint!$E$171&gt;=0.05,_xlfn.CONCAT(LEFT(TEXT(Spearmint!$D$171,"0.0E+0"),3)&amp;" x 10^"&amp;RIGHT(TEXT(Spearmint!$D$171,"0.0E+0"),1)," ± ",LEFT(TEXT(Spearmint!$E$171,"0.0E+0"),3)&amp;" x 10^"&amp;RIGHT(TEXT(Spearmint!$E$171,"0.0E+0"),1)))</f>
        <v>3.1 x 10^5 ± 1.3 x 10^5</v>
      </c>
      <c r="M37" s="77" t="str">
        <f>M.longifoliaCMEN585!$A$38</f>
        <v>cis-dihydrocarvone</v>
      </c>
      <c r="N37" s="78" t="str" cm="1">
        <f t="array" ref="N37">_xlfn.IFS(M.longifoliaCMEN585!$E$38=0,"",M.longifoliaCMEN585!$E$38&lt;0.05,"tr",M.longifoliaCMEN585!$E$38&lt;0.05,"tr",M.longifoliaCMEN585!$E$38&gt;=0.05,_xlfn.CONCAT(LEFT(TEXT(M.longifoliaCMEN585!$D$38,"0.0E+0"),3)&amp;" x 10^"&amp;RIGHT(TEXT(M.longifoliaCMEN585!$D$38,"0.0E+0"),1)," ± ",LEFT(TEXT(M.longifoliaCMEN585!$E$38,"0.0E+0"),3)&amp;" x 10^"&amp;RIGHT(TEXT(M.longifoliaCMEN585!$E$38,"0.0E+0"),1)))</f>
        <v/>
      </c>
      <c r="O37" s="78" t="str" cm="1">
        <f t="array" ref="O37">_xlfn.IFS(M.longifoliaCMEN585!$E$104=0,"",M.longifoliaCMEN585!$E$104&lt;0.05,"tr",M.longifoliaCMEN585!$E$104&lt;0.05,"tr",M.longifoliaCMEN585!$E$104&gt;=0.05,_xlfn.CONCAT(LEFT(TEXT(M.longifoliaCMEN585!$D$104,"0.0E+0"),3)&amp;" x 10^"&amp;RIGHT(TEXT(M.longifoliaCMEN585!$D$104,"0.0E+0"),1)," ± ",LEFT(TEXT(M.longifoliaCMEN585!$E$104,"0.0E+0"),3)&amp;" x 10^"&amp;RIGHT(TEXT(M.longifoliaCMEN585!$E$104,"0.0E+0"),1)))</f>
        <v/>
      </c>
      <c r="P37" s="78" t="str" cm="1">
        <f t="array" ref="P37">_xlfn.IFS(M.longifoliaCMEN585!$E$171=0,"",M.longifoliaCMEN585!$E$171&lt;0.05,"tr",M.longifoliaCMEN585!$E$171&lt;0.05,"tr",M.longifoliaCMEN585!$E$171&gt;=0.05,_xlfn.CONCAT(LEFT(TEXT(M.longifoliaCMEN585!$D$171,"0.0E+0"),3)&amp;" x 10^"&amp;RIGHT(TEXT(M.longifoliaCMEN585!$D$171,"0.0E+0"),1)," ± ",LEFT(TEXT(M.longifoliaCMEN585!$E$171,"0.0E+0"),3)&amp;" x 10^"&amp;RIGHT(TEXT(M.longifoliaCMEN585!$E$171,"0.0E+0"),1)))</f>
        <v/>
      </c>
      <c r="S37" s="81" t="str">
        <f>M.longifoliaCMEN584!$A$38</f>
        <v>cis-dihydrocarvone</v>
      </c>
      <c r="T37" s="82" t="str" cm="1">
        <f t="array" ref="T37">_xlfn.IFS(M.longifoliaCMEN584!$E$38=0,"",M.longifoliaCMEN584!$E$38&lt;0.05,"tr",M.longifoliaCMEN584!$E$38&lt;0.05,"tr",M.longifoliaCMEN584!$E$38&gt;=0.05,_xlfn.CONCAT(LEFT(TEXT(M.longifoliaCMEN584!$D$38,"0.0E+0"),3)&amp;" x 10^"&amp;RIGHT(TEXT(M.longifoliaCMEN584!$D$38,"0.0E+0"),1)," ± ",LEFT(TEXT(M.longifoliaCMEN584!$E$38,"0.0E+0"),3)&amp;" x 10^"&amp;RIGHT(TEXT(M.longifoliaCMEN584!$E$38,"0.0E+0"),1)))</f>
        <v>5.5 x 10^3 ± 5.5 x 10^3</v>
      </c>
      <c r="U37" s="82" t="str" cm="1">
        <f t="array" ref="U37">_xlfn.IFS(M.longifoliaCMEN584!$E$104=0,"",M.longifoliaCMEN584!$E$104&lt;0.05,"tr",M.longifoliaCMEN584!$E$104&lt;0.05,"tr",M.longifoliaCMEN584!$E$104&gt;=0.05,_xlfn.CONCAT(LEFT(TEXT(M.longifoliaCMEN584!$D$104,"0.0E+0"),3)&amp;" x 10^"&amp;RIGHT(TEXT(M.longifoliaCMEN584!$D$104,"0.0E+0"),1)," ± ",LEFT(TEXT(M.longifoliaCMEN584!$E$104,"0.0E+0"),3)&amp;" x 10^"&amp;RIGHT(TEXT(M.longifoliaCMEN584!$E$104,"0.0E+0"),1)))</f>
        <v>3.6 x 10^5 ± 9.0 x 10^4</v>
      </c>
      <c r="V37" s="82" t="str" cm="1">
        <f t="array" ref="V37">_xlfn.IFS(M.longifoliaCMEN584!$E$171=0,"",M.longifoliaCMEN584!$E$171&lt;0.05,"tr",M.longifoliaCMEN584!$E$171&lt;0.05,"tr",M.longifoliaCMEN584!$E$171&gt;=0.05,_xlfn.CONCAT(LEFT(TEXT(M.longifoliaCMEN584!$D$171,"0.0E+0"),3)&amp;" x 10^"&amp;RIGHT(TEXT(M.longifoliaCMEN584!$D$171,"0.0E+0"),1)," ± ",LEFT(TEXT(M.longifoliaCMEN584!$E$171,"0.0E+0"),3)&amp;" x 10^"&amp;RIGHT(TEXT(M.longifoliaCMEN584!$E$171,"0.0E+0"),1)))</f>
        <v>3.6 x 10^6 ± 8.5 x 10^5</v>
      </c>
    </row>
    <row r="38" spans="1:22" x14ac:dyDescent="0.2">
      <c r="A38" s="77" t="str">
        <f>Peppermint!$A$39</f>
        <v>trans-dihydrocarvone</v>
      </c>
      <c r="B38" s="78" t="str" cm="1">
        <f t="array" ref="B38">_xlfn.IFS(Peppermint!$E$39=0,"",Peppermint!$E$39&lt;0.05,"tr",Peppermint!$E$39&lt;0.05,"tr",Peppermint!$E$39&gt;=0.05,_xlfn.CONCAT(LEFT(TEXT(Peppermint!$D$39,"0.0E+0"),3)&amp;" x 10^"&amp;RIGHT(TEXT(Peppermint!$D$39,"0.0E+0"),1)," ± ",LEFT(TEXT(Peppermint!$E$39,"0.0E+0"),3)&amp;" x 10^"&amp;RIGHT(TEXT(Peppermint!$E$39,"0.0E+0"),1)))</f>
        <v/>
      </c>
      <c r="C38" s="78" t="str" cm="1">
        <f t="array" ref="C38">_xlfn.IFS(Peppermint!$E$105=0,"",Peppermint!$E$105&lt;0.05,"tr",Peppermint!$E$105&lt;0.05,"tr",Peppermint!$E$105&gt;=0.05,_xlfn.CONCAT(LEFT(TEXT(Peppermint!$D$105,"0.0E+0"),3)&amp;" x 10^"&amp;RIGHT(TEXT(Peppermint!$D$105,"0.0E+0"),1)," ± ",LEFT(TEXT(Peppermint!$E$105,"0.0E+0"),3)&amp;" x 10^"&amp;RIGHT(TEXT(Peppermint!$E$105,"0.0E+0"),1)))</f>
        <v/>
      </c>
      <c r="D38" s="78" t="str" cm="1">
        <f t="array" ref="D38">_xlfn.IFS(Peppermint!$E$172=0,"",Peppermint!$E$172&lt;0.05,"tr",Peppermint!$E$172&lt;0.05,"tr",Peppermint!$E$172&gt;=0.05,_xlfn.CONCAT(LEFT(TEXT(Peppermint!$D$172,"0.0E+0"),3)&amp;" x 10^"&amp;RIGHT(TEXT(Peppermint!$D$172,"0.0E+0"),1)," ± ",LEFT(TEXT(Peppermint!$E$172,"0.0E+0"),3)&amp;" x 10^"&amp;RIGHT(TEXT(Peppermint!$E$172,"0.0E+0"),1)))</f>
        <v/>
      </c>
      <c r="G38" s="77" t="str">
        <f>Spearmint!$A$39</f>
        <v>trans-dihydrocarvone</v>
      </c>
      <c r="H38" s="78" t="str" cm="1">
        <f t="array" ref="H38">_xlfn.IFS(Spearmint!$E$39=0,"",Spearmint!$E$39&lt;0.05,"tr",Spearmint!$E$39&lt;0.05,"tr",Spearmint!$E$39&gt;=0.05,_xlfn.CONCAT(LEFT(TEXT(Spearmint!$D$39,"0.0E+0"),3)&amp;" x 10^"&amp;RIGHT(TEXT(Spearmint!$D$39,"0.0E+0"),1)," ± ",LEFT(TEXT(Spearmint!$E$39,"0.0E+0"),3)&amp;" x 10^"&amp;RIGHT(TEXT(Spearmint!$E$39,"0.0E+0"),1)))</f>
        <v/>
      </c>
      <c r="I38" s="78" t="str" cm="1">
        <f t="array" ref="I38">_xlfn.IFS(Spearmint!$E$105=0,"",Spearmint!$E$105&lt;0.05,"tr",Spearmint!$E$105&lt;0.05,"tr",Spearmint!$E$105&gt;=0.05,_xlfn.CONCAT(LEFT(TEXT(Spearmint!$D$105,"0.0E+0"),3)&amp;" x 10^"&amp;RIGHT(TEXT(Spearmint!$D$105,"0.0E+0"),1)," ± ",LEFT(TEXT(Spearmint!$E$105,"0.0E+0"),3)&amp;" x 10^"&amp;RIGHT(TEXT(Spearmint!$E$105,"0.0E+0"),1)))</f>
        <v>1.9 x 10^4 ± 2.5 x 10^3</v>
      </c>
      <c r="J38" s="78" t="str" cm="1">
        <f t="array" ref="J38">_xlfn.IFS(Spearmint!$E$172=0,"",Spearmint!$E$172&lt;0.05,"tr",Spearmint!$E$172&lt;0.05,"tr",Spearmint!$E$172&gt;=0.05,_xlfn.CONCAT(LEFT(TEXT(Spearmint!$D$172,"0.0E+0"),3)&amp;" x 10^"&amp;RIGHT(TEXT(Spearmint!$D$172,"0.0E+0"),1)," ± ",LEFT(TEXT(Spearmint!$E$172,"0.0E+0"),3)&amp;" x 10^"&amp;RIGHT(TEXT(Spearmint!$E$172,"0.0E+0"),1)))</f>
        <v>2.9 x 10^4 ± 1.2 x 10^4</v>
      </c>
      <c r="M38" s="77" t="str">
        <f>M.longifoliaCMEN585!$A$39</f>
        <v>trans-dihydrocarvone</v>
      </c>
      <c r="N38" s="78" t="str" cm="1">
        <f t="array" ref="N38">_xlfn.IFS(M.longifoliaCMEN585!$E$39=0,"",M.longifoliaCMEN585!$E$39&lt;0.05,"tr",M.longifoliaCMEN585!$E$39&lt;0.05,"tr",M.longifoliaCMEN585!$E$39&gt;=0.05,_xlfn.CONCAT(LEFT(TEXT(M.longifoliaCMEN585!$D$39,"0.0E+0"),3)&amp;" x 10^"&amp;RIGHT(TEXT(M.longifoliaCMEN585!$D$39,"0.0E+0"),1)," ± ",LEFT(TEXT(M.longifoliaCMEN585!$E$39,"0.0E+0"),3)&amp;" x 10^"&amp;RIGHT(TEXT(M.longifoliaCMEN585!$E$39,"0.0E+0"),1)))</f>
        <v/>
      </c>
      <c r="O38" s="78" t="str" cm="1">
        <f t="array" ref="O38">_xlfn.IFS(M.longifoliaCMEN585!$E$105=0,"",M.longifoliaCMEN585!$E$105&lt;0.05,"tr",M.longifoliaCMEN585!$E$105&lt;0.05,"tr",M.longifoliaCMEN585!$E$105&gt;=0.05,_xlfn.CONCAT(LEFT(TEXT(M.longifoliaCMEN585!$D$105,"0.0E+0"),3)&amp;" x 10^"&amp;RIGHT(TEXT(M.longifoliaCMEN585!$D$105,"0.0E+0"),1)," ± ",LEFT(TEXT(M.longifoliaCMEN585!$E$105,"0.0E+0"),3)&amp;" x 10^"&amp;RIGHT(TEXT(M.longifoliaCMEN585!$E$105,"0.0E+0"),1)))</f>
        <v/>
      </c>
      <c r="P38" s="78" t="str" cm="1">
        <f t="array" ref="P38">_xlfn.IFS(M.longifoliaCMEN585!$E$172=0,"",M.longifoliaCMEN585!$E$172&lt;0.05,"tr",M.longifoliaCMEN585!$E$172&lt;0.05,"tr",M.longifoliaCMEN585!$E$172&gt;=0.05,_xlfn.CONCAT(LEFT(TEXT(M.longifoliaCMEN585!$D$172,"0.0E+0"),3)&amp;" x 10^"&amp;RIGHT(TEXT(M.longifoliaCMEN585!$D$172,"0.0E+0"),1)," ± ",LEFT(TEXT(M.longifoliaCMEN585!$E$172,"0.0E+0"),3)&amp;" x 10^"&amp;RIGHT(TEXT(M.longifoliaCMEN585!$E$172,"0.0E+0"),1)))</f>
        <v/>
      </c>
      <c r="S38" s="77" t="str">
        <f>M.longifoliaCMEN584!$A$39</f>
        <v>trans-dihydrocarvone</v>
      </c>
      <c r="T38" s="78" t="str" cm="1">
        <f t="array" ref="T38">_xlfn.IFS(M.longifoliaCMEN584!$E$39=0,"",M.longifoliaCMEN584!$E$39&lt;0.05,"tr",M.longifoliaCMEN584!$E$39&lt;0.05,"tr",M.longifoliaCMEN584!$E$39&gt;=0.05,_xlfn.CONCAT(LEFT(TEXT(M.longifoliaCMEN584!$D$39,"0.0E+0"),3)&amp;" x 10^"&amp;RIGHT(TEXT(M.longifoliaCMEN584!$D$39,"0.0E+0"),1)," ± ",LEFT(TEXT(M.longifoliaCMEN584!$E$39,"0.0E+0"),3)&amp;" x 10^"&amp;RIGHT(TEXT(M.longifoliaCMEN584!$E$39,"0.0E+0"),1)))</f>
        <v>2.8 x 10^2 ± 2.8 x 10^2</v>
      </c>
      <c r="U38" s="78" t="str" cm="1">
        <f t="array" ref="U38">_xlfn.IFS(M.longifoliaCMEN584!$E$105=0,"",M.longifoliaCMEN584!$E$105&lt;0.05,"tr",M.longifoliaCMEN584!$E$105&lt;0.05,"tr",M.longifoliaCMEN584!$E$105&gt;=0.05,_xlfn.CONCAT(LEFT(TEXT(M.longifoliaCMEN584!$D$105,"0.0E+0"),3)&amp;" x 10^"&amp;RIGHT(TEXT(M.longifoliaCMEN584!$D$105,"0.0E+0"),1)," ± ",LEFT(TEXT(M.longifoliaCMEN584!$E$105,"0.0E+0"),3)&amp;" x 10^"&amp;RIGHT(TEXT(M.longifoliaCMEN584!$E$105,"0.0E+0"),1)))</f>
        <v>2.3 x 10^4 ± 4.7 x 10^3</v>
      </c>
      <c r="V38" s="78" t="str" cm="1">
        <f t="array" ref="V38">_xlfn.IFS(M.longifoliaCMEN584!$E$172=0,"",M.longifoliaCMEN584!$E$172&lt;0.05,"tr",M.longifoliaCMEN584!$E$172&lt;0.05,"tr",M.longifoliaCMEN584!$E$172&gt;=0.05,_xlfn.CONCAT(LEFT(TEXT(M.longifoliaCMEN584!$D$172,"0.0E+0"),3)&amp;" x 10^"&amp;RIGHT(TEXT(M.longifoliaCMEN584!$D$172,"0.0E+0"),1)," ± ",LEFT(TEXT(M.longifoliaCMEN584!$E$172,"0.0E+0"),3)&amp;" x 10^"&amp;RIGHT(TEXT(M.longifoliaCMEN584!$E$172,"0.0E+0"),1)))</f>
        <v>3.1 x 10^5 ± 7.7 x 10^4</v>
      </c>
    </row>
    <row r="39" spans="1:22" x14ac:dyDescent="0.2">
      <c r="A39" s="77" t="str">
        <f>Peppermint!$A$40</f>
        <v>trans-carveol</v>
      </c>
      <c r="B39" s="78" t="str" cm="1">
        <f t="array" ref="B39">_xlfn.IFS(Peppermint!$E$40=0,"",Peppermint!$E$40&lt;0.05,"tr",Peppermint!$E$40&lt;0.05,"tr",Peppermint!$E$40&gt;=0.05,_xlfn.CONCAT(LEFT(TEXT(Peppermint!$D$40,"0.0E+0"),3)&amp;" x 10^"&amp;RIGHT(TEXT(Peppermint!$D$40,"0.0E+0"),1)," ± ",LEFT(TEXT(Peppermint!$E$40,"0.0E+0"),3)&amp;" x 10^"&amp;RIGHT(TEXT(Peppermint!$E$40,"0.0E+0"),1)))</f>
        <v/>
      </c>
      <c r="C39" s="78" t="str" cm="1">
        <f t="array" ref="C39">_xlfn.IFS(Peppermint!$E$106=0,"",Peppermint!$E$106&lt;0.05,"tr",Peppermint!$E$106&lt;0.05,"tr",Peppermint!$E$106&gt;=0.05,_xlfn.CONCAT(LEFT(TEXT(Peppermint!$D$106,"0.0E+0"),3)&amp;" x 10^"&amp;RIGHT(TEXT(Peppermint!$D$106,"0.0E+0"),1)," ± ",LEFT(TEXT(Peppermint!$E$106,"0.0E+0"),3)&amp;" x 10^"&amp;RIGHT(TEXT(Peppermint!$E$106,"0.0E+0"),1)))</f>
        <v/>
      </c>
      <c r="D39" s="78" t="str" cm="1">
        <f t="array" ref="D39">_xlfn.IFS(Peppermint!$E$173=0,"",Peppermint!$E$173&lt;0.05,"tr",Peppermint!$E$173&lt;0.05,"tr",Peppermint!$E$173&gt;=0.05,_xlfn.CONCAT(LEFT(TEXT(Peppermint!$D$173,"0.0E+0"),3)&amp;" x 10^"&amp;RIGHT(TEXT(Peppermint!$D$173,"0.0E+0"),1)," ± ",LEFT(TEXT(Peppermint!$E$173,"0.0E+0"),3)&amp;" x 10^"&amp;RIGHT(TEXT(Peppermint!$E$173,"0.0E+0"),1)))</f>
        <v/>
      </c>
      <c r="G39" s="77" t="str">
        <f>Spearmint!$A$40</f>
        <v>trans-carveol</v>
      </c>
      <c r="H39" s="78" t="str" cm="1">
        <f t="array" ref="H39">_xlfn.IFS(Spearmint!$E$40=0,"",Spearmint!$E$40&lt;0.05,"tr",Spearmint!$E$40&lt;0.05,"tr",Spearmint!$E$40&gt;=0.05,_xlfn.CONCAT(LEFT(TEXT(Spearmint!$D$40,"0.0E+0"),3)&amp;" x 10^"&amp;RIGHT(TEXT(Spearmint!$D$40,"0.0E+0"),1)," ± ",LEFT(TEXT(Spearmint!$E$40,"0.0E+0"),3)&amp;" x 10^"&amp;RIGHT(TEXT(Spearmint!$E$40,"0.0E+0"),1)))</f>
        <v>5.1 x 10^2 ± 4.6 x 10^2</v>
      </c>
      <c r="I39" s="78" t="str" cm="1">
        <f t="array" ref="I39">_xlfn.IFS(Spearmint!$E$106=0,"",Spearmint!$E$106&lt;0.05,"tr",Spearmint!$E$106&lt;0.05,"tr",Spearmint!$E$106&gt;=0.05,_xlfn.CONCAT(LEFT(TEXT(Spearmint!$D$106,"0.0E+0"),3)&amp;" x 10^"&amp;RIGHT(TEXT(Spearmint!$D$106,"0.0E+0"),1)," ± ",LEFT(TEXT(Spearmint!$E$106,"0.0E+0"),3)&amp;" x 10^"&amp;RIGHT(TEXT(Spearmint!$E$106,"0.0E+0"),1)))</f>
        <v>4.3 x 10^4 ± 1.2 x 10^4</v>
      </c>
      <c r="J39" s="78" t="str" cm="1">
        <f t="array" ref="J39">_xlfn.IFS(Spearmint!$E$173=0,"",Spearmint!$E$173&lt;0.05,"tr",Spearmint!$E$173&lt;0.05,"tr",Spearmint!$E$173&gt;=0.05,_xlfn.CONCAT(LEFT(TEXT(Spearmint!$D$173,"0.0E+0"),3)&amp;" x 10^"&amp;RIGHT(TEXT(Spearmint!$D$173,"0.0E+0"),1)," ± ",LEFT(TEXT(Spearmint!$E$173,"0.0E+0"),3)&amp;" x 10^"&amp;RIGHT(TEXT(Spearmint!$E$173,"0.0E+0"),1)))</f>
        <v>1.1 x 10^6 ± 1.0 x 10^6</v>
      </c>
      <c r="M39" s="77" t="str">
        <f>M.longifoliaCMEN585!$A$40</f>
        <v>trans-carveol</v>
      </c>
      <c r="N39" s="78" t="str" cm="1">
        <f t="array" ref="N39">_xlfn.IFS(M.longifoliaCMEN585!$E$40=0,"",M.longifoliaCMEN585!$E$40&lt;0.05,"tr",M.longifoliaCMEN585!$E$40&lt;0.05,"tr",M.longifoliaCMEN585!$E$40&gt;=0.05,_xlfn.CONCAT(LEFT(TEXT(M.longifoliaCMEN585!$D$40,"0.0E+0"),3)&amp;" x 10^"&amp;RIGHT(TEXT(M.longifoliaCMEN585!$D$40,"0.0E+0"),1)," ± ",LEFT(TEXT(M.longifoliaCMEN585!$E$40,"0.0E+0"),3)&amp;" x 10^"&amp;RIGHT(TEXT(M.longifoliaCMEN585!$E$40,"0.0E+0"),1)))</f>
        <v/>
      </c>
      <c r="O39" s="78" t="str" cm="1">
        <f t="array" ref="O39">_xlfn.IFS(M.longifoliaCMEN585!$E$106=0,"",M.longifoliaCMEN585!$E$106&lt;0.05,"tr",M.longifoliaCMEN585!$E$106&lt;0.05,"tr",M.longifoliaCMEN585!$E$106&gt;=0.05,_xlfn.CONCAT(LEFT(TEXT(M.longifoliaCMEN585!$D$106,"0.0E+0"),3)&amp;" x 10^"&amp;RIGHT(TEXT(M.longifoliaCMEN585!$D$106,"0.0E+0"),1)," ± ",LEFT(TEXT(M.longifoliaCMEN585!$E$106,"0.0E+0"),3)&amp;" x 10^"&amp;RIGHT(TEXT(M.longifoliaCMEN585!$E$106,"0.0E+0"),1)))</f>
        <v/>
      </c>
      <c r="P39" s="78" t="str" cm="1">
        <f t="array" ref="P39">_xlfn.IFS(M.longifoliaCMEN585!$E$173=0,"",M.longifoliaCMEN585!$E$173&lt;0.05,"tr",M.longifoliaCMEN585!$E$173&lt;0.05,"tr",M.longifoliaCMEN585!$E$173&gt;=0.05,_xlfn.CONCAT(LEFT(TEXT(M.longifoliaCMEN585!$D$173,"0.0E+0"),3)&amp;" x 10^"&amp;RIGHT(TEXT(M.longifoliaCMEN585!$D$173,"0.0E+0"),1)," ± ",LEFT(TEXT(M.longifoliaCMEN585!$E$173,"0.0E+0"),3)&amp;" x 10^"&amp;RIGHT(TEXT(M.longifoliaCMEN585!$E$173,"0.0E+0"),1)))</f>
        <v/>
      </c>
      <c r="S39" s="77" t="str">
        <f>M.longifoliaCMEN584!$A$40</f>
        <v>trans-carveol</v>
      </c>
      <c r="T39" s="78" t="str" cm="1">
        <f t="array" ref="T39">_xlfn.IFS(M.longifoliaCMEN584!$E$40=0,"",M.longifoliaCMEN584!$E$40&lt;0.05,"tr",M.longifoliaCMEN584!$E$40&lt;0.05,"tr",M.longifoliaCMEN584!$E$40&gt;=0.05,_xlfn.CONCAT(LEFT(TEXT(M.longifoliaCMEN584!$D$40,"0.0E+0"),3)&amp;" x 10^"&amp;RIGHT(TEXT(M.longifoliaCMEN584!$D$40,"0.0E+0"),1)," ± ",LEFT(TEXT(M.longifoliaCMEN584!$E$40,"0.0E+0"),3)&amp;" x 10^"&amp;RIGHT(TEXT(M.longifoliaCMEN584!$E$40,"0.0E+0"),1)))</f>
        <v>1.7 x 10^3 ± 1.7 x 10^3</v>
      </c>
      <c r="U39" s="78" t="str" cm="1">
        <f t="array" ref="U39">_xlfn.IFS(M.longifoliaCMEN584!$E$106=0,"",M.longifoliaCMEN584!$E$106&lt;0.05,"tr",M.longifoliaCMEN584!$E$106&lt;0.05,"tr",M.longifoliaCMEN584!$E$106&gt;=0.05,_xlfn.CONCAT(LEFT(TEXT(M.longifoliaCMEN584!$D$106,"0.0E+0"),3)&amp;" x 10^"&amp;RIGHT(TEXT(M.longifoliaCMEN584!$D$106,"0.0E+0"),1)," ± ",LEFT(TEXT(M.longifoliaCMEN584!$E$106,"0.0E+0"),3)&amp;" x 10^"&amp;RIGHT(TEXT(M.longifoliaCMEN584!$E$106,"0.0E+0"),1)))</f>
        <v>2.7 x 10^4 ± 9.6 x 10^3</v>
      </c>
      <c r="V39" s="78" t="str" cm="1">
        <f t="array" ref="V39">_xlfn.IFS(M.longifoliaCMEN584!$E$173=0,"",M.longifoliaCMEN584!$E$173&lt;0.05,"tr",M.longifoliaCMEN584!$E$173&lt;0.05,"tr",M.longifoliaCMEN584!$E$173&gt;=0.05,_xlfn.CONCAT(LEFT(TEXT(M.longifoliaCMEN584!$D$173,"0.0E+0"),3)&amp;" x 10^"&amp;RIGHT(TEXT(M.longifoliaCMEN584!$D$173,"0.0E+0"),1)," ± ",LEFT(TEXT(M.longifoliaCMEN584!$E$173,"0.0E+0"),3)&amp;" x 10^"&amp;RIGHT(TEXT(M.longifoliaCMEN584!$E$173,"0.0E+0"),1)))</f>
        <v>1.1 x 10^7 ± 2.6 x 10^6</v>
      </c>
    </row>
    <row r="40" spans="1:22" x14ac:dyDescent="0.2">
      <c r="A40" s="77" t="str">
        <f>Peppermint!$A$41</f>
        <v>cis-carveol</v>
      </c>
      <c r="B40" s="78" t="str" cm="1">
        <f t="array" ref="B40">_xlfn.IFS(Peppermint!$E$41=0,"",Peppermint!$E$41&lt;0.05,"tr",Peppermint!$E$41&lt;0.05,"tr",Peppermint!$E$41&gt;=0.05,_xlfn.CONCAT(LEFT(TEXT(Peppermint!$D$41,"0.0E+0"),3)&amp;" x 10^"&amp;RIGHT(TEXT(Peppermint!$D$41,"0.0E+0"),1)," ± ",LEFT(TEXT(Peppermint!$E$41,"0.0E+0"),3)&amp;" x 10^"&amp;RIGHT(TEXT(Peppermint!$E$41,"0.0E+0"),1)))</f>
        <v/>
      </c>
      <c r="C40" s="78" t="str" cm="1">
        <f t="array" ref="C40">_xlfn.IFS(Peppermint!$E$107=0,"",Peppermint!$E$107&lt;0.05,"tr",Peppermint!$E$107&lt;0.05,"tr",Peppermint!$E$107&gt;=0.05,_xlfn.CONCAT(LEFT(TEXT(Peppermint!$D$107,"0.0E+0"),3)&amp;" x 10^"&amp;RIGHT(TEXT(Peppermint!$D$107,"0.0E+0"),1)," ± ",LEFT(TEXT(Peppermint!$E$107,"0.0E+0"),3)&amp;" x 10^"&amp;RIGHT(TEXT(Peppermint!$E$107,"0.0E+0"),1)))</f>
        <v/>
      </c>
      <c r="D40" s="78" t="str" cm="1">
        <f t="array" ref="D40">_xlfn.IFS(Peppermint!$E$174=0,"",Peppermint!$E$174&lt;0.05,"tr",Peppermint!$E$174&lt;0.05,"tr",Peppermint!$E$174&gt;=0.05,_xlfn.CONCAT(LEFT(TEXT(Peppermint!$D$174,"0.0E+0"),3)&amp;" x 10^"&amp;RIGHT(TEXT(Peppermint!$D$174,"0.0E+0"),1)," ± ",LEFT(TEXT(Peppermint!$E$174,"0.0E+0"),3)&amp;" x 10^"&amp;RIGHT(TEXT(Peppermint!$E$174,"0.0E+0"),1)))</f>
        <v/>
      </c>
      <c r="G40" s="77" t="str">
        <f>Spearmint!$A$41</f>
        <v>cis-carveol</v>
      </c>
      <c r="H40" s="78" t="str" cm="1">
        <f t="array" ref="H40">_xlfn.IFS(Spearmint!$E$41=0,"",Spearmint!$E$41&lt;0.05,"tr",Spearmint!$E$41&lt;0.05,"tr",Spearmint!$E$41&gt;=0.05,_xlfn.CONCAT(LEFT(TEXT(Spearmint!$D$41,"0.0E+0"),3)&amp;" x 10^"&amp;RIGHT(TEXT(Spearmint!$D$41,"0.0E+0"),1)," ± ",LEFT(TEXT(Spearmint!$E$41,"0.0E+0"),3)&amp;" x 10^"&amp;RIGHT(TEXT(Spearmint!$E$41,"0.0E+0"),1)))</f>
        <v/>
      </c>
      <c r="I40" s="78" t="str" cm="1">
        <f t="array" ref="I40">_xlfn.IFS(Spearmint!$E$107=0,"",Spearmint!$E$107&lt;0.05,"tr",Spearmint!$E$107&lt;0.05,"tr",Spearmint!$E$107&gt;=0.05,_xlfn.CONCAT(LEFT(TEXT(Spearmint!$D$107,"0.0E+0"),3)&amp;" x 10^"&amp;RIGHT(TEXT(Spearmint!$D$107,"0.0E+0"),1)," ± ",LEFT(TEXT(Spearmint!$E$107,"0.0E+0"),3)&amp;" x 10^"&amp;RIGHT(TEXT(Spearmint!$E$107,"0.0E+0"),1)))</f>
        <v>4.2 x 10^3 ± 1.4 x 10^3</v>
      </c>
      <c r="J40" s="78" t="str" cm="1">
        <f t="array" ref="J40">_xlfn.IFS(Spearmint!$E$174=0,"",Spearmint!$E$174&lt;0.05,"tr",Spearmint!$E$174&lt;0.05,"tr",Spearmint!$E$174&gt;=0.05,_xlfn.CONCAT(LEFT(TEXT(Spearmint!$D$174,"0.0E+0"),3)&amp;" x 10^"&amp;RIGHT(TEXT(Spearmint!$D$174,"0.0E+0"),1)," ± ",LEFT(TEXT(Spearmint!$E$174,"0.0E+0"),3)&amp;" x 10^"&amp;RIGHT(TEXT(Spearmint!$E$174,"0.0E+0"),1)))</f>
        <v>6.7 x 10^4 ± 4.3 x 10^4</v>
      </c>
      <c r="M40" s="77" t="str">
        <f>M.longifoliaCMEN585!$A$41</f>
        <v>cis-carveol</v>
      </c>
      <c r="N40" s="78" t="str" cm="1">
        <f t="array" ref="N40">_xlfn.IFS(M.longifoliaCMEN585!$E$41=0,"",M.longifoliaCMEN585!$E$41&lt;0.05,"tr",M.longifoliaCMEN585!$E$41&lt;0.05,"tr",M.longifoliaCMEN585!$E$41&gt;=0.05,_xlfn.CONCAT(LEFT(TEXT(M.longifoliaCMEN585!$D$41,"0.0E+0"),3)&amp;" x 10^"&amp;RIGHT(TEXT(M.longifoliaCMEN585!$D$41,"0.0E+0"),1)," ± ",LEFT(TEXT(M.longifoliaCMEN585!$E$41,"0.0E+0"),3)&amp;" x 10^"&amp;RIGHT(TEXT(M.longifoliaCMEN585!$E$41,"0.0E+0"),1)))</f>
        <v/>
      </c>
      <c r="O40" s="78" t="str" cm="1">
        <f t="array" ref="O40">_xlfn.IFS(M.longifoliaCMEN585!$E$107=0,"",M.longifoliaCMEN585!$E$107&lt;0.05,"tr",M.longifoliaCMEN585!$E$107&lt;0.05,"tr",M.longifoliaCMEN585!$E$107&gt;=0.05,_xlfn.CONCAT(LEFT(TEXT(M.longifoliaCMEN585!$D$107,"0.0E+0"),3)&amp;" x 10^"&amp;RIGHT(TEXT(M.longifoliaCMEN585!$D$107,"0.0E+0"),1)," ± ",LEFT(TEXT(M.longifoliaCMEN585!$E$107,"0.0E+0"),3)&amp;" x 10^"&amp;RIGHT(TEXT(M.longifoliaCMEN585!$E$107,"0.0E+0"),1)))</f>
        <v/>
      </c>
      <c r="P40" s="78" t="str" cm="1">
        <f t="array" ref="P40">_xlfn.IFS(M.longifoliaCMEN585!$E$174=0,"",M.longifoliaCMEN585!$E$174&lt;0.05,"tr",M.longifoliaCMEN585!$E$174&lt;0.05,"tr",M.longifoliaCMEN585!$E$174&gt;=0.05,_xlfn.CONCAT(LEFT(TEXT(M.longifoliaCMEN585!$D$174,"0.0E+0"),3)&amp;" x 10^"&amp;RIGHT(TEXT(M.longifoliaCMEN585!$D$174,"0.0E+0"),1)," ± ",LEFT(TEXT(M.longifoliaCMEN585!$E$174,"0.0E+0"),3)&amp;" x 10^"&amp;RIGHT(TEXT(M.longifoliaCMEN585!$E$174,"0.0E+0"),1)))</f>
        <v/>
      </c>
      <c r="S40" s="77" t="str">
        <f>M.longifoliaCMEN584!$A$41</f>
        <v>cis-carveol</v>
      </c>
      <c r="T40" s="78" t="str" cm="1">
        <f t="array" ref="T40">_xlfn.IFS(M.longifoliaCMEN584!$E$41=0,"",M.longifoliaCMEN584!$E$41&lt;0.05,"tr",M.longifoliaCMEN584!$E$41&lt;0.05,"tr",M.longifoliaCMEN584!$E$41&gt;=0.05,_xlfn.CONCAT(LEFT(TEXT(M.longifoliaCMEN584!$D$41,"0.0E+0"),3)&amp;" x 10^"&amp;RIGHT(TEXT(M.longifoliaCMEN584!$D$41,"0.0E+0"),1)," ± ",LEFT(TEXT(M.longifoliaCMEN584!$E$41,"0.0E+0"),3)&amp;" x 10^"&amp;RIGHT(TEXT(M.longifoliaCMEN584!$E$41,"0.0E+0"),1)))</f>
        <v/>
      </c>
      <c r="U40" s="78" t="str" cm="1">
        <f t="array" ref="U40">_xlfn.IFS(M.longifoliaCMEN584!$E$107=0,"",M.longifoliaCMEN584!$E$107&lt;0.05,"tr",M.longifoliaCMEN584!$E$107&lt;0.05,"tr",M.longifoliaCMEN584!$E$107&gt;=0.05,_xlfn.CONCAT(LEFT(TEXT(M.longifoliaCMEN584!$D$107,"0.0E+0"),3)&amp;" x 10^"&amp;RIGHT(TEXT(M.longifoliaCMEN584!$D$107,"0.0E+0"),1)," ± ",LEFT(TEXT(M.longifoliaCMEN584!$E$107,"0.0E+0"),3)&amp;" x 10^"&amp;RIGHT(TEXT(M.longifoliaCMEN584!$E$107,"0.0E+0"),1)))</f>
        <v>2.2 x 10^4 ± 9.5 x 10^3</v>
      </c>
      <c r="V40" s="78" t="str" cm="1">
        <f t="array" ref="V40">_xlfn.IFS(M.longifoliaCMEN584!$E$174=0,"",M.longifoliaCMEN584!$E$174&lt;0.05,"tr",M.longifoliaCMEN584!$E$174&lt;0.05,"tr",M.longifoliaCMEN584!$E$174&gt;=0.05,_xlfn.CONCAT(LEFT(TEXT(M.longifoliaCMEN584!$D$174,"0.0E+0"),3)&amp;" x 10^"&amp;RIGHT(TEXT(M.longifoliaCMEN584!$D$174,"0.0E+0"),1)," ± ",LEFT(TEXT(M.longifoliaCMEN584!$E$174,"0.0E+0"),3)&amp;" x 10^"&amp;RIGHT(TEXT(M.longifoliaCMEN584!$E$174,"0.0E+0"),1)))</f>
        <v>3.9 x 10^5 ± 8.9 x 10^4</v>
      </c>
    </row>
    <row r="41" spans="1:22" ht="12" x14ac:dyDescent="0.2">
      <c r="A41" s="77" t="str">
        <f>Peppermint!$A$42</f>
        <v>pulegone</v>
      </c>
      <c r="B41" s="78" t="str" cm="1">
        <f t="array" ref="B41">_xlfn.IFS(Peppermint!$E$42=0,"",Peppermint!$E$42&lt;0.05,"tr",Peppermint!$E$42&lt;0.05,"tr",Peppermint!$E$42&gt;=0.05,_xlfn.CONCAT(LEFT(TEXT(Peppermint!$D$42,"0.0E+0"),3)&amp;" x 10^"&amp;RIGHT(TEXT(Peppermint!$D$42,"0.0E+0"),1)," ± ",LEFT(TEXT(Peppermint!$E$42,"0.0E+0"),3)&amp;" x 10^"&amp;RIGHT(TEXT(Peppermint!$E$42,"0.0E+0"),1)))</f>
        <v>3.7 x 10^3 ± 1.9 x 10^3</v>
      </c>
      <c r="C41" s="78" t="str" cm="1">
        <f t="array" ref="C41">_xlfn.IFS(Peppermint!$E$108=0,"",Peppermint!$E$108&lt;0.05,"tr",Peppermint!$E$108&lt;0.05,"tr",Peppermint!$E$108&gt;=0.05,_xlfn.CONCAT(LEFT(TEXT(Peppermint!$D$108,"0.0E+0"),3)&amp;" x 10^"&amp;RIGHT(TEXT(Peppermint!$D$108,"0.0E+0"),1)," ± ",LEFT(TEXT(Peppermint!$E$108,"0.0E+0"),3)&amp;" x 10^"&amp;RIGHT(TEXT(Peppermint!$E$108,"0.0E+0"),1)))</f>
        <v>1.6 x 10^5 ± 1.5 x 10^5</v>
      </c>
      <c r="D41" s="78" t="str" cm="1">
        <f t="array" ref="D41">_xlfn.IFS(Peppermint!$E$175=0,"",Peppermint!$E$175&lt;0.05,"tr",Peppermint!$E$175&lt;0.05,"tr",Peppermint!$E$175&gt;=0.05,_xlfn.CONCAT(LEFT(TEXT(Peppermint!$D$175,"0.0E+0"),3)&amp;" x 10^"&amp;RIGHT(TEXT(Peppermint!$D$175,"0.0E+0"),1)," ± ",LEFT(TEXT(Peppermint!$E$175,"0.0E+0"),3)&amp;" x 10^"&amp;RIGHT(TEXT(Peppermint!$E$175,"0.0E+0"),1)))</f>
        <v>1.5 x 10^6 ± 1.0 x 10^6</v>
      </c>
      <c r="G41" s="77" t="str">
        <f>Spearmint!$A$42</f>
        <v>pulegone</v>
      </c>
      <c r="H41" s="78" t="str" cm="1">
        <f t="array" ref="H41">_xlfn.IFS(Spearmint!$E$42=0,"",Spearmint!$E$42&lt;0.05,"tr",Spearmint!$E$42&lt;0.05,"tr",Spearmint!$E$42&gt;=0.05,_xlfn.CONCAT(LEFT(TEXT(Spearmint!$D$42,"0.0E+0"),3)&amp;" x 10^"&amp;RIGHT(TEXT(Spearmint!$D$42,"0.0E+0"),1)," ± ",LEFT(TEXT(Spearmint!$E$42,"0.0E+0"),3)&amp;" x 10^"&amp;RIGHT(TEXT(Spearmint!$E$42,"0.0E+0"),1)))</f>
        <v/>
      </c>
      <c r="I41" s="78" t="str" cm="1">
        <f t="array" ref="I41">_xlfn.IFS(Spearmint!$E$108=0,"",Spearmint!$E$108&lt;0.05,"tr",Spearmint!$E$108&lt;0.05,"tr",Spearmint!$E$108&gt;=0.05,_xlfn.CONCAT(LEFT(TEXT(Spearmint!$D$108,"0.0E+0"),3)&amp;" x 10^"&amp;RIGHT(TEXT(Spearmint!$D$108,"0.0E+0"),1)," ± ",LEFT(TEXT(Spearmint!$E$108,"0.0E+0"),3)&amp;" x 10^"&amp;RIGHT(TEXT(Spearmint!$E$108,"0.0E+0"),1)))</f>
        <v/>
      </c>
      <c r="J41" s="78" t="str" cm="1">
        <f t="array" ref="J41">_xlfn.IFS(Spearmint!$E$175=0,"",Spearmint!$E$175&lt;0.05,"tr",Spearmint!$E$175&lt;0.05,"tr",Spearmint!$E$175&gt;=0.05,_xlfn.CONCAT(LEFT(TEXT(Spearmint!$D$175,"0.0E+0"),3)&amp;" x 10^"&amp;RIGHT(TEXT(Spearmint!$D$175,"0.0E+0"),1)," ± ",LEFT(TEXT(Spearmint!$E$175,"0.0E+0"),3)&amp;" x 10^"&amp;RIGHT(TEXT(Spearmint!$E$175,"0.0E+0"),1)))</f>
        <v/>
      </c>
      <c r="M41" s="81" t="str">
        <f>M.longifoliaCMEN585!$A$42</f>
        <v>pulegone</v>
      </c>
      <c r="N41" s="82" t="str" cm="1">
        <f t="array" ref="N41">_xlfn.IFS(M.longifoliaCMEN585!$E$42=0,"",M.longifoliaCMEN585!$E$42&lt;0.05,"tr",M.longifoliaCMEN585!$E$42&lt;0.05,"tr",M.longifoliaCMEN585!$E$42&gt;=0.05,_xlfn.CONCAT(LEFT(TEXT(M.longifoliaCMEN585!$D$42,"0.0E+0"),3)&amp;" x 10^"&amp;RIGHT(TEXT(M.longifoliaCMEN585!$D$42,"0.0E+0"),1)," ± ",LEFT(TEXT(M.longifoliaCMEN585!$E$42,"0.0E+0"),3)&amp;" x 10^"&amp;RIGHT(TEXT(M.longifoliaCMEN585!$E$42,"0.0E+0"),1)))</f>
        <v>1.5 x 10^4 ± 6.9 x 10^3</v>
      </c>
      <c r="O41" s="82" t="str" cm="1">
        <f t="array" ref="O41">_xlfn.IFS(M.longifoliaCMEN585!$E$108=0,"",M.longifoliaCMEN585!$E$108&lt;0.05,"tr",M.longifoliaCMEN585!$E$108&lt;0.05,"tr",M.longifoliaCMEN585!$E$108&gt;=0.05,_xlfn.CONCAT(LEFT(TEXT(M.longifoliaCMEN585!$D$108,"0.0E+0"),3)&amp;" x 10^"&amp;RIGHT(TEXT(M.longifoliaCMEN585!$D$108,"0.0E+0"),1)," ± ",LEFT(TEXT(M.longifoliaCMEN585!$E$108,"0.0E+0"),3)&amp;" x 10^"&amp;RIGHT(TEXT(M.longifoliaCMEN585!$E$108,"0.0E+0"),1)))</f>
        <v>1.8 x 10^7 ± 5.8 x 10^6</v>
      </c>
      <c r="P41" s="82" t="str" cm="1">
        <f t="array" ref="P41">_xlfn.IFS(M.longifoliaCMEN585!$E$175=0,"",M.longifoliaCMEN585!$E$175&lt;0.05,"tr",M.longifoliaCMEN585!$E$175&lt;0.05,"tr",M.longifoliaCMEN585!$E$175&gt;=0.05,_xlfn.CONCAT(LEFT(TEXT(M.longifoliaCMEN585!$D$175,"0.0E+0"),3)&amp;" x 10^"&amp;RIGHT(TEXT(M.longifoliaCMEN585!$D$175,"0.0E+0"),1)," ± ",LEFT(TEXT(M.longifoliaCMEN585!$E$175,"0.0E+0"),3)&amp;" x 10^"&amp;RIGHT(TEXT(M.longifoliaCMEN585!$E$175,"0.0E+0"),1)))</f>
        <v>2.2 x 10^8 ± 3.5 x 10^7</v>
      </c>
      <c r="S41" s="77" t="str">
        <f>M.longifoliaCMEN584!$A$42</f>
        <v>pulegone</v>
      </c>
      <c r="T41" s="78" t="str" cm="1">
        <f t="array" ref="T41">_xlfn.IFS(M.longifoliaCMEN584!$E$42=0,"",M.longifoliaCMEN584!$E$42&lt;0.05,"tr",M.longifoliaCMEN584!$E$42&lt;0.05,"tr",M.longifoliaCMEN584!$E$42&gt;=0.05,_xlfn.CONCAT(LEFT(TEXT(M.longifoliaCMEN584!$D$42,"0.0E+0"),3)&amp;" x 10^"&amp;RIGHT(TEXT(M.longifoliaCMEN584!$D$42,"0.0E+0"),1)," ± ",LEFT(TEXT(M.longifoliaCMEN584!$E$42,"0.0E+0"),3)&amp;" x 10^"&amp;RIGHT(TEXT(M.longifoliaCMEN584!$E$42,"0.0E+0"),1)))</f>
        <v/>
      </c>
      <c r="U41" s="78" t="str" cm="1">
        <f t="array" ref="U41">_xlfn.IFS(M.longifoliaCMEN584!$E$108=0,"",M.longifoliaCMEN584!$E$108&lt;0.05,"tr",M.longifoliaCMEN584!$E$108&lt;0.05,"tr",M.longifoliaCMEN584!$E$108&gt;=0.05,_xlfn.CONCAT(LEFT(TEXT(M.longifoliaCMEN584!$D$108,"0.0E+0"),3)&amp;" x 10^"&amp;RIGHT(TEXT(M.longifoliaCMEN584!$D$108,"0.0E+0"),1)," ± ",LEFT(TEXT(M.longifoliaCMEN584!$E$108,"0.0E+0"),3)&amp;" x 10^"&amp;RIGHT(TEXT(M.longifoliaCMEN584!$E$108,"0.0E+0"),1)))</f>
        <v>6.6 x 10^3 ± 6.6 x 10^3</v>
      </c>
      <c r="V41" s="78" t="str" cm="1">
        <f t="array" ref="V41">_xlfn.IFS(M.longifoliaCMEN584!$E$175=0,"",M.longifoliaCMEN584!$E$175&lt;0.05,"tr",M.longifoliaCMEN584!$E$175&lt;0.05,"tr",M.longifoliaCMEN584!$E$175&gt;=0.05,_xlfn.CONCAT(LEFT(TEXT(M.longifoliaCMEN584!$D$175,"0.0E+0"),3)&amp;" x 10^"&amp;RIGHT(TEXT(M.longifoliaCMEN584!$D$175,"0.0E+0"),1)," ± ",LEFT(TEXT(M.longifoliaCMEN584!$E$175,"0.0E+0"),3)&amp;" x 10^"&amp;RIGHT(TEXT(M.longifoliaCMEN584!$E$175,"0.0E+0"),1)))</f>
        <v/>
      </c>
    </row>
    <row r="42" spans="1:22" ht="12" x14ac:dyDescent="0.2">
      <c r="A42" s="77" t="str">
        <f>Peppermint!$A$43</f>
        <v>carvone</v>
      </c>
      <c r="B42" s="78" t="str" cm="1">
        <f t="array" ref="B42">_xlfn.IFS(Peppermint!$E$43=0,"",Peppermint!$E$43&lt;0.05,"tr",Peppermint!$E$43&lt;0.05,"tr",Peppermint!$E$43&gt;=0.05,_xlfn.CONCAT(LEFT(TEXT(Peppermint!$D$43,"0.0E+0"),3)&amp;" x 10^"&amp;RIGHT(TEXT(Peppermint!$D$43,"0.0E+0"),1)," ± ",LEFT(TEXT(Peppermint!$E$43,"0.0E+0"),3)&amp;" x 10^"&amp;RIGHT(TEXT(Peppermint!$E$43,"0.0E+0"),1)))</f>
        <v>8.9 x 10^1 ± 8.9 x 10^1</v>
      </c>
      <c r="C42" s="78" t="str" cm="1">
        <f t="array" ref="C42">_xlfn.IFS(Peppermint!$E$109=0,"",Peppermint!$E$109&lt;0.05,"tr",Peppermint!$E$109&lt;0.05,"tr",Peppermint!$E$109&gt;=0.05,_xlfn.CONCAT(LEFT(TEXT(Peppermint!$D$109,"0.0E+0"),3)&amp;" x 10^"&amp;RIGHT(TEXT(Peppermint!$D$109,"0.0E+0"),1)," ± ",LEFT(TEXT(Peppermint!$E$109,"0.0E+0"),3)&amp;" x 10^"&amp;RIGHT(TEXT(Peppermint!$E$109,"0.0E+0"),1)))</f>
        <v/>
      </c>
      <c r="D42" s="78" t="str" cm="1">
        <f t="array" ref="D42">_xlfn.IFS(Peppermint!$E$176=0,"",Peppermint!$E$176&lt;0.05,"tr",Peppermint!$E$176&lt;0.05,"tr",Peppermint!$E$176&gt;=0.05,_xlfn.CONCAT(LEFT(TEXT(Peppermint!$D$176,"0.0E+0"),3)&amp;" x 10^"&amp;RIGHT(TEXT(Peppermint!$D$176,"0.0E+0"),1)," ± ",LEFT(TEXT(Peppermint!$E$176,"0.0E+0"),3)&amp;" x 10^"&amp;RIGHT(TEXT(Peppermint!$E$176,"0.0E+0"),1)))</f>
        <v>1.6 x 10^3 ± 1.6 x 10^3</v>
      </c>
      <c r="G42" s="81" t="str">
        <f>Spearmint!$A$43</f>
        <v>carvone</v>
      </c>
      <c r="H42" s="82" t="str" cm="1">
        <f t="array" ref="H42">_xlfn.IFS(Spearmint!$E$43=0,"",Spearmint!$E$43&lt;0.05,"tr",Spearmint!$E$43&lt;0.05,"tr",Spearmint!$E$43&gt;=0.05,_xlfn.CONCAT(LEFT(TEXT(Spearmint!$D$43,"0.0E+0"),3)&amp;" x 10^"&amp;RIGHT(TEXT(Spearmint!$D$43,"0.0E+0"),1)," ± ",LEFT(TEXT(Spearmint!$E$43,"0.0E+0"),3)&amp;" x 10^"&amp;RIGHT(TEXT(Spearmint!$E$43,"0.0E+0"),1)))</f>
        <v>5.2 x 10^3 ± 3.4 x 10^3</v>
      </c>
      <c r="I42" s="82" t="str" cm="1">
        <f t="array" ref="I42">_xlfn.IFS(Spearmint!$E$109=0,"",Spearmint!$E$109&lt;0.05,"tr",Spearmint!$E$109&lt;0.05,"tr",Spearmint!$E$109&gt;=0.05,_xlfn.CONCAT(LEFT(TEXT(Spearmint!$D$109,"0.0E+0"),3)&amp;" x 10^"&amp;RIGHT(TEXT(Spearmint!$D$109,"0.0E+0"),1)," ± ",LEFT(TEXT(Spearmint!$E$109,"0.0E+0"),3)&amp;" x 10^"&amp;RIGHT(TEXT(Spearmint!$E$109,"0.0E+0"),1)))</f>
        <v>2.9 x 10^6 ± 1.6 x 10^6</v>
      </c>
      <c r="J42" s="82" t="str" cm="1">
        <f t="array" ref="J42">_xlfn.IFS(Spearmint!$E$176=0,"",Spearmint!$E$176&lt;0.05,"tr",Spearmint!$E$176&lt;0.05,"tr",Spearmint!$E$176&gt;=0.05,_xlfn.CONCAT(LEFT(TEXT(Spearmint!$D$176,"0.0E+0"),3)&amp;" x 10^"&amp;RIGHT(TEXT(Spearmint!$D$176,"0.0E+0"),1)," ± ",LEFT(TEXT(Spearmint!$E$176,"0.0E+0"),3)&amp;" x 10^"&amp;RIGHT(TEXT(Spearmint!$E$176,"0.0E+0"),1)))</f>
        <v>7.1 x 10^7 ± 3.2 x 10^7</v>
      </c>
      <c r="M42" s="77" t="str">
        <f>M.longifoliaCMEN585!$A$43</f>
        <v>carvone</v>
      </c>
      <c r="N42" s="78" t="str" cm="1">
        <f t="array" ref="N42">_xlfn.IFS(M.longifoliaCMEN585!$E$43=0,"",M.longifoliaCMEN585!$E$43&lt;0.05,"tr",M.longifoliaCMEN585!$E$43&lt;0.05,"tr",M.longifoliaCMEN585!$E$43&gt;=0.05,_xlfn.CONCAT(LEFT(TEXT(M.longifoliaCMEN585!$D$43,"0.0E+0"),3)&amp;" x 10^"&amp;RIGHT(TEXT(M.longifoliaCMEN585!$D$43,"0.0E+0"),1)," ± ",LEFT(TEXT(M.longifoliaCMEN585!$E$43,"0.0E+0"),3)&amp;" x 10^"&amp;RIGHT(TEXT(M.longifoliaCMEN585!$E$43,"0.0E+0"),1)))</f>
        <v/>
      </c>
      <c r="O42" s="78" t="str" cm="1">
        <f t="array" ref="O42">_xlfn.IFS(M.longifoliaCMEN585!$E$109=0,"",M.longifoliaCMEN585!$E$109&lt;0.05,"tr",M.longifoliaCMEN585!$E$109&lt;0.05,"tr",M.longifoliaCMEN585!$E$109&gt;=0.05,_xlfn.CONCAT(LEFT(TEXT(M.longifoliaCMEN585!$D$109,"0.0E+0"),3)&amp;" x 10^"&amp;RIGHT(TEXT(M.longifoliaCMEN585!$D$109,"0.0E+0"),1)," ± ",LEFT(TEXT(M.longifoliaCMEN585!$E$109,"0.0E+0"),3)&amp;" x 10^"&amp;RIGHT(TEXT(M.longifoliaCMEN585!$E$109,"0.0E+0"),1)))</f>
        <v>4.0 x 10^4 ± 2.8 x 10^4</v>
      </c>
      <c r="P42" s="78" t="str" cm="1">
        <f t="array" ref="P42">_xlfn.IFS(M.longifoliaCMEN585!$E$176=0,"",M.longifoliaCMEN585!$E$176&lt;0.05,"tr",M.longifoliaCMEN585!$E$176&lt;0.05,"tr",M.longifoliaCMEN585!$E$176&gt;=0.05,_xlfn.CONCAT(LEFT(TEXT(M.longifoliaCMEN585!$D$176,"0.0E+0"),3)&amp;" x 10^"&amp;RIGHT(TEXT(M.longifoliaCMEN585!$D$176,"0.0E+0"),1)," ± ",LEFT(TEXT(M.longifoliaCMEN585!$E$176,"0.0E+0"),3)&amp;" x 10^"&amp;RIGHT(TEXT(M.longifoliaCMEN585!$E$176,"0.0E+0"),1)))</f>
        <v>5.5 x 10^4 ± 1.8 x 10^4</v>
      </c>
      <c r="S42" s="81" t="str">
        <f>M.longifoliaCMEN584!$A$43</f>
        <v>carvone</v>
      </c>
      <c r="T42" s="82" t="str" cm="1">
        <f t="array" ref="T42">_xlfn.IFS(M.longifoliaCMEN584!$E$43=0,"",M.longifoliaCMEN584!$E$43&lt;0.05,"tr",M.longifoliaCMEN584!$E$43&lt;0.05,"tr",M.longifoliaCMEN584!$E$43&gt;=0.05,_xlfn.CONCAT(LEFT(TEXT(M.longifoliaCMEN584!$D$43,"0.0E+0"),3)&amp;" x 10^"&amp;RIGHT(TEXT(M.longifoliaCMEN584!$D$43,"0.0E+0"),1)," ± ",LEFT(TEXT(M.longifoliaCMEN584!$E$43,"0.0E+0"),3)&amp;" x 10^"&amp;RIGHT(TEXT(M.longifoliaCMEN584!$E$43,"0.0E+0"),1)))</f>
        <v>1.3 x 10^5 ± 1.2 x 10^5</v>
      </c>
      <c r="U42" s="82" t="str" cm="1">
        <f t="array" ref="U42">_xlfn.IFS(M.longifoliaCMEN584!$E$109=0,"",M.longifoliaCMEN584!$E$109&lt;0.05,"tr",M.longifoliaCMEN584!$E$109&lt;0.05,"tr",M.longifoliaCMEN584!$E$109&gt;=0.05,_xlfn.CONCAT(LEFT(TEXT(M.longifoliaCMEN584!$D$109,"0.0E+0"),3)&amp;" x 10^"&amp;RIGHT(TEXT(M.longifoliaCMEN584!$D$109,"0.0E+0"),1)," ± ",LEFT(TEXT(M.longifoliaCMEN584!$E$109,"0.0E+0"),3)&amp;" x 10^"&amp;RIGHT(TEXT(M.longifoliaCMEN584!$E$109,"0.0E+0"),1)))</f>
        <v>4.7 x 10^7 ± 9.9 x 10^6</v>
      </c>
      <c r="V42" s="82" t="str" cm="1">
        <f t="array" ref="V42">_xlfn.IFS(M.longifoliaCMEN584!$E$176=0,"",M.longifoliaCMEN584!$E$176&lt;0.05,"tr",M.longifoliaCMEN584!$E$176&lt;0.05,"tr",M.longifoliaCMEN584!$E$176&gt;=0.05,_xlfn.CONCAT(LEFT(TEXT(M.longifoliaCMEN584!$D$176,"0.0E+0"),3)&amp;" x 10^"&amp;RIGHT(TEXT(M.longifoliaCMEN584!$D$176,"0.0E+0"),1)," ± ",LEFT(TEXT(M.longifoliaCMEN584!$E$176,"0.0E+0"),3)&amp;" x 10^"&amp;RIGHT(TEXT(M.longifoliaCMEN584!$E$176,"0.0E+0"),1)))</f>
        <v>2.4 x 10^8 ± 5.1 x 10^7</v>
      </c>
    </row>
    <row r="43" spans="1:22" x14ac:dyDescent="0.2">
      <c r="A43" s="77" t="str">
        <f>Peppermint!$A$44</f>
        <v>cis-piperitone oxide</v>
      </c>
      <c r="B43" s="78" t="str" cm="1">
        <f t="array" ref="B43">_xlfn.IFS(Peppermint!$E$44=0,"",Peppermint!$E$44&lt;0.05,"tr",Peppermint!$E$44&lt;0.05,"tr",Peppermint!$E$44&gt;=0.05,_xlfn.CONCAT(LEFT(TEXT(Peppermint!$D$44,"0.0E+0"),3)&amp;" x 10^"&amp;RIGHT(TEXT(Peppermint!$D$44,"0.0E+0"),1)," ± ",LEFT(TEXT(Peppermint!$E$44,"0.0E+0"),3)&amp;" x 10^"&amp;RIGHT(TEXT(Peppermint!$E$44,"0.0E+0"),1)))</f>
        <v/>
      </c>
      <c r="C43" s="78" t="str" cm="1">
        <f t="array" ref="C43">_xlfn.IFS(Peppermint!$E$110=0,"",Peppermint!$E$110&lt;0.05,"tr",Peppermint!$E$110&lt;0.05,"tr",Peppermint!$E$110&gt;=0.05,_xlfn.CONCAT(LEFT(TEXT(Peppermint!$D$110,"0.0E+0"),3)&amp;" x 10^"&amp;RIGHT(TEXT(Peppermint!$D$110,"0.0E+0"),1)," ± ",LEFT(TEXT(Peppermint!$E$110,"0.0E+0"),3)&amp;" x 10^"&amp;RIGHT(TEXT(Peppermint!$E$110,"0.0E+0"),1)))</f>
        <v/>
      </c>
      <c r="D43" s="78" t="str" cm="1">
        <f t="array" ref="D43">_xlfn.IFS(Peppermint!$E$177=0,"",Peppermint!$E$177&lt;0.05,"tr",Peppermint!$E$177&lt;0.05,"tr",Peppermint!$E$177&gt;=0.05,_xlfn.CONCAT(LEFT(TEXT(Peppermint!$D$177,"0.0E+0"),3)&amp;" x 10^"&amp;RIGHT(TEXT(Peppermint!$D$177,"0.0E+0"),1)," ± ",LEFT(TEXT(Peppermint!$E$177,"0.0E+0"),3)&amp;" x 10^"&amp;RIGHT(TEXT(Peppermint!$E$177,"0.0E+0"),1)))</f>
        <v/>
      </c>
      <c r="G43" s="77" t="str">
        <f>Spearmint!$A$44</f>
        <v>cis-piperitone oxide</v>
      </c>
      <c r="H43" s="78" t="str" cm="1">
        <f t="array" ref="H43">_xlfn.IFS(Spearmint!$E$44=0,"",Spearmint!$E$44&lt;0.05,"tr",Spearmint!$E$44&lt;0.05,"tr",Spearmint!$E$44&gt;=0.05,_xlfn.CONCAT(LEFT(TEXT(Spearmint!$D$44,"0.0E+0"),3)&amp;" x 10^"&amp;RIGHT(TEXT(Spearmint!$D$44,"0.0E+0"),1)," ± ",LEFT(TEXT(Spearmint!$E$44,"0.0E+0"),3)&amp;" x 10^"&amp;RIGHT(TEXT(Spearmint!$E$44,"0.0E+0"),1)))</f>
        <v/>
      </c>
      <c r="I43" s="78" t="str" cm="1">
        <f t="array" ref="I43">_xlfn.IFS(Spearmint!$E$110=0,"",Spearmint!$E$110&lt;0.05,"tr",Spearmint!$E$110&lt;0.05,"tr",Spearmint!$E$110&gt;=0.05,_xlfn.CONCAT(LEFT(TEXT(Spearmint!$D$110,"0.0E+0"),3)&amp;" x 10^"&amp;RIGHT(TEXT(Spearmint!$D$110,"0.0E+0"),1)," ± ",LEFT(TEXT(Spearmint!$E$110,"0.0E+0"),3)&amp;" x 10^"&amp;RIGHT(TEXT(Spearmint!$E$110,"0.0E+0"),1)))</f>
        <v/>
      </c>
      <c r="J43" s="78" t="str" cm="1">
        <f t="array" ref="J43">_xlfn.IFS(Spearmint!$E$177=0,"",Spearmint!$E$177&lt;0.05,"tr",Spearmint!$E$177&lt;0.05,"tr",Spearmint!$E$177&gt;=0.05,_xlfn.CONCAT(LEFT(TEXT(Spearmint!$D$177,"0.0E+0"),3)&amp;" x 10^"&amp;RIGHT(TEXT(Spearmint!$D$177,"0.0E+0"),1)," ± ",LEFT(TEXT(Spearmint!$E$177,"0.0E+0"),3)&amp;" x 10^"&amp;RIGHT(TEXT(Spearmint!$E$177,"0.0E+0"),1)))</f>
        <v/>
      </c>
      <c r="M43" s="77" t="str">
        <f>M.longifoliaCMEN585!$A$44</f>
        <v>cis-piperitone oxide</v>
      </c>
      <c r="N43" s="78" t="str" cm="1">
        <f t="array" ref="N43">_xlfn.IFS(M.longifoliaCMEN585!$E$44=0,"",M.longifoliaCMEN585!$E$44&lt;0.05,"tr",M.longifoliaCMEN585!$E$44&lt;0.05,"tr",M.longifoliaCMEN585!$E$44&gt;=0.05,_xlfn.CONCAT(LEFT(TEXT(M.longifoliaCMEN585!$D$44,"0.0E+0"),3)&amp;" x 10^"&amp;RIGHT(TEXT(M.longifoliaCMEN585!$D$44,"0.0E+0"),1)," ± ",LEFT(TEXT(M.longifoliaCMEN585!$E$44,"0.0E+0"),3)&amp;" x 10^"&amp;RIGHT(TEXT(M.longifoliaCMEN585!$E$44,"0.0E+0"),1)))</f>
        <v/>
      </c>
      <c r="O43" s="78" t="str" cm="1">
        <f t="array" ref="O43">_xlfn.IFS(M.longifoliaCMEN585!$E$110=0,"",M.longifoliaCMEN585!$E$110&lt;0.05,"tr",M.longifoliaCMEN585!$E$110&lt;0.05,"tr",M.longifoliaCMEN585!$E$110&gt;=0.05,_xlfn.CONCAT(LEFT(TEXT(M.longifoliaCMEN585!$D$110,"0.0E+0"),3)&amp;" x 10^"&amp;RIGHT(TEXT(M.longifoliaCMEN585!$D$110,"0.0E+0"),1)," ± ",LEFT(TEXT(M.longifoliaCMEN585!$E$110,"0.0E+0"),3)&amp;" x 10^"&amp;RIGHT(TEXT(M.longifoliaCMEN585!$E$110,"0.0E+0"),1)))</f>
        <v>2.3 x 10^3 ± 2.3 x 10^3</v>
      </c>
      <c r="P43" s="78" t="str" cm="1">
        <f t="array" ref="P43">_xlfn.IFS(M.longifoliaCMEN585!$E$177=0,"",M.longifoliaCMEN585!$E$177&lt;0.05,"tr",M.longifoliaCMEN585!$E$177&lt;0.05,"tr",M.longifoliaCMEN585!$E$177&gt;=0.05,_xlfn.CONCAT(LEFT(TEXT(M.longifoliaCMEN585!$D$177,"0.0E+0"),3)&amp;" x 10^"&amp;RIGHT(TEXT(M.longifoliaCMEN585!$D$177,"0.0E+0"),1)," ± ",LEFT(TEXT(M.longifoliaCMEN585!$E$177,"0.0E+0"),3)&amp;" x 10^"&amp;RIGHT(TEXT(M.longifoliaCMEN585!$E$177,"0.0E+0"),1)))</f>
        <v>2.6 x 10^4 ± 1.2 x 10^4</v>
      </c>
      <c r="S43" s="77" t="str">
        <f>M.longifoliaCMEN584!$A$44</f>
        <v>cis-piperitone oxide</v>
      </c>
      <c r="T43" s="78" t="str" cm="1">
        <f t="array" ref="T43">_xlfn.IFS(M.longifoliaCMEN584!$E$44=0,"",M.longifoliaCMEN584!$E$44&lt;0.05,"tr",M.longifoliaCMEN584!$E$44&lt;0.05,"tr",M.longifoliaCMEN584!$E$44&gt;=0.05,_xlfn.CONCAT(LEFT(TEXT(M.longifoliaCMEN584!$D$44,"0.0E+0"),3)&amp;" x 10^"&amp;RIGHT(TEXT(M.longifoliaCMEN584!$D$44,"0.0E+0"),1)," ± ",LEFT(TEXT(M.longifoliaCMEN584!$E$44,"0.0E+0"),3)&amp;" x 10^"&amp;RIGHT(TEXT(M.longifoliaCMEN584!$E$44,"0.0E+0"),1)))</f>
        <v/>
      </c>
      <c r="U43" s="78" t="str" cm="1">
        <f t="array" ref="U43">_xlfn.IFS(M.longifoliaCMEN584!$E$110=0,"",M.longifoliaCMEN584!$E$110&lt;0.05,"tr",M.longifoliaCMEN584!$E$110&lt;0.05,"tr",M.longifoliaCMEN584!$E$110&gt;=0.05,_xlfn.CONCAT(LEFT(TEXT(M.longifoliaCMEN584!$D$110,"0.0E+0"),3)&amp;" x 10^"&amp;RIGHT(TEXT(M.longifoliaCMEN584!$D$110,"0.0E+0"),1)," ± ",LEFT(TEXT(M.longifoliaCMEN584!$E$110,"0.0E+0"),3)&amp;" x 10^"&amp;RIGHT(TEXT(M.longifoliaCMEN584!$E$110,"0.0E+0"),1)))</f>
        <v/>
      </c>
      <c r="V43" s="78" t="str" cm="1">
        <f t="array" ref="V43">_xlfn.IFS(M.longifoliaCMEN584!$E$177=0,"",M.longifoliaCMEN584!$E$177&lt;0.05,"tr",M.longifoliaCMEN584!$E$177&lt;0.05,"tr",M.longifoliaCMEN584!$E$177&gt;=0.05,_xlfn.CONCAT(LEFT(TEXT(M.longifoliaCMEN584!$D$177,"0.0E+0"),3)&amp;" x 10^"&amp;RIGHT(TEXT(M.longifoliaCMEN584!$D$177,"0.0E+0"),1)," ± ",LEFT(TEXT(M.longifoliaCMEN584!$E$177,"0.0E+0"),3)&amp;" x 10^"&amp;RIGHT(TEXT(M.longifoliaCMEN584!$E$177,"0.0E+0"),1)))</f>
        <v/>
      </c>
    </row>
    <row r="44" spans="1:22" x14ac:dyDescent="0.2">
      <c r="A44" s="77" t="str">
        <f>Peppermint!$A$45</f>
        <v>piperitone</v>
      </c>
      <c r="B44" s="78" t="str" cm="1">
        <f t="array" ref="B44">_xlfn.IFS(Peppermint!$E$45=0,"",Peppermint!$E$45&lt;0.05,"tr",Peppermint!$E$45&lt;0.05,"tr",Peppermint!$E$45&gt;=0.05,_xlfn.CONCAT(LEFT(TEXT(Peppermint!$D$45,"0.0E+0"),3)&amp;" x 10^"&amp;RIGHT(TEXT(Peppermint!$D$45,"0.0E+0"),1)," ± ",LEFT(TEXT(Peppermint!$E$45,"0.0E+0"),3)&amp;" x 10^"&amp;RIGHT(TEXT(Peppermint!$E$45,"0.0E+0"),1)))</f>
        <v/>
      </c>
      <c r="C44" s="78" t="str" cm="1">
        <f t="array" ref="C44">_xlfn.IFS(Peppermint!$E$111=0,"",Peppermint!$E$111&lt;0.05,"tr",Peppermint!$E$111&lt;0.05,"tr",Peppermint!$E$111&gt;=0.05,_xlfn.CONCAT(LEFT(TEXT(Peppermint!$D$111,"0.0E+0"),3)&amp;" x 10^"&amp;RIGHT(TEXT(Peppermint!$D$111,"0.0E+0"),1)," ± ",LEFT(TEXT(Peppermint!$E$111,"0.0E+0"),3)&amp;" x 10^"&amp;RIGHT(TEXT(Peppermint!$E$111,"0.0E+0"),1)))</f>
        <v>8.5 x 10^3 ± 5.4 x 10^3</v>
      </c>
      <c r="D44" s="78" t="str" cm="1">
        <f t="array" ref="D44">_xlfn.IFS(Peppermint!$E$178=0,"",Peppermint!$E$178&lt;0.05,"tr",Peppermint!$E$178&lt;0.05,"tr",Peppermint!$E$178&gt;=0.05,_xlfn.CONCAT(LEFT(TEXT(Peppermint!$D$178,"0.0E+0"),3)&amp;" x 10^"&amp;RIGHT(TEXT(Peppermint!$D$178,"0.0E+0"),1)," ± ",LEFT(TEXT(Peppermint!$E$178,"0.0E+0"),3)&amp;" x 10^"&amp;RIGHT(TEXT(Peppermint!$E$178,"0.0E+0"),1)))</f>
        <v>2.9 x 10^4 ± 8.0 x 10^3</v>
      </c>
      <c r="G44" s="77" t="str">
        <f>Spearmint!$A$45</f>
        <v>piperitone</v>
      </c>
      <c r="H44" s="78" t="str" cm="1">
        <f t="array" ref="H44">_xlfn.IFS(Spearmint!$E$45=0,"",Spearmint!$E$45&lt;0.05,"tr",Spearmint!$E$45&lt;0.05,"tr",Spearmint!$E$45&gt;=0.05,_xlfn.CONCAT(LEFT(TEXT(Spearmint!$D$45,"0.0E+0"),3)&amp;" x 10^"&amp;RIGHT(TEXT(Spearmint!$D$45,"0.0E+0"),1)," ± ",LEFT(TEXT(Spearmint!$E$45,"0.0E+0"),3)&amp;" x 10^"&amp;RIGHT(TEXT(Spearmint!$E$45,"0.0E+0"),1)))</f>
        <v/>
      </c>
      <c r="I44" s="78" t="str" cm="1">
        <f t="array" ref="I44">_xlfn.IFS(Spearmint!$E$111=0,"",Spearmint!$E$111&lt;0.05,"tr",Spearmint!$E$111&lt;0.05,"tr",Spearmint!$E$111&gt;=0.05,_xlfn.CONCAT(LEFT(TEXT(Spearmint!$D$111,"0.0E+0"),3)&amp;" x 10^"&amp;RIGHT(TEXT(Spearmint!$D$111,"0.0E+0"),1)," ± ",LEFT(TEXT(Spearmint!$E$111,"0.0E+0"),3)&amp;" x 10^"&amp;RIGHT(TEXT(Spearmint!$E$111,"0.0E+0"),1)))</f>
        <v>8.0 x 10^3 ± 4.0 x 10^3</v>
      </c>
      <c r="J44" s="78" t="str" cm="1">
        <f t="array" ref="J44">_xlfn.IFS(Spearmint!$E$178=0,"",Spearmint!$E$178&lt;0.05,"tr",Spearmint!$E$178&lt;0.05,"tr",Spearmint!$E$178&gt;=0.05,_xlfn.CONCAT(LEFT(TEXT(Spearmint!$D$178,"0.0E+0"),3)&amp;" x 10^"&amp;RIGHT(TEXT(Spearmint!$D$178,"0.0E+0"),1)," ± ",LEFT(TEXT(Spearmint!$E$178,"0.0E+0"),3)&amp;" x 10^"&amp;RIGHT(TEXT(Spearmint!$E$178,"0.0E+0"),1)))</f>
        <v>2.1 x 10^5 ± 1.2 x 10^5</v>
      </c>
      <c r="M44" s="77" t="str">
        <f>M.longifoliaCMEN585!$A$45</f>
        <v>piperitone</v>
      </c>
      <c r="N44" s="78" t="str" cm="1">
        <f t="array" ref="N44">_xlfn.IFS(M.longifoliaCMEN585!$E$45=0,"",M.longifoliaCMEN585!$E$45&lt;0.05,"tr",M.longifoliaCMEN585!$E$45&lt;0.05,"tr",M.longifoliaCMEN585!$E$45&gt;=0.05,_xlfn.CONCAT(LEFT(TEXT(M.longifoliaCMEN585!$D$45,"0.0E+0"),3)&amp;" x 10^"&amp;RIGHT(TEXT(M.longifoliaCMEN585!$D$45,"0.0E+0"),1)," ± ",LEFT(TEXT(M.longifoliaCMEN585!$E$45,"0.0E+0"),3)&amp;" x 10^"&amp;RIGHT(TEXT(M.longifoliaCMEN585!$E$45,"0.0E+0"),1)))</f>
        <v/>
      </c>
      <c r="O44" s="78" t="str" cm="1">
        <f t="array" ref="O44">_xlfn.IFS(M.longifoliaCMEN585!$E$111=0,"",M.longifoliaCMEN585!$E$111&lt;0.05,"tr",M.longifoliaCMEN585!$E$111&lt;0.05,"tr",M.longifoliaCMEN585!$E$111&gt;=0.05,_xlfn.CONCAT(LEFT(TEXT(M.longifoliaCMEN585!$D$111,"0.0E+0"),3)&amp;" x 10^"&amp;RIGHT(TEXT(M.longifoliaCMEN585!$D$111,"0.0E+0"),1)," ± ",LEFT(TEXT(M.longifoliaCMEN585!$E$111,"0.0E+0"),3)&amp;" x 10^"&amp;RIGHT(TEXT(M.longifoliaCMEN585!$E$111,"0.0E+0"),1)))</f>
        <v>2.6 x 10^6 ± 6.5 x 10^5</v>
      </c>
      <c r="P44" s="78" t="str" cm="1">
        <f t="array" ref="P44">_xlfn.IFS(M.longifoliaCMEN585!$E$178=0,"",M.longifoliaCMEN585!$E$178&lt;0.05,"tr",M.longifoliaCMEN585!$E$178&lt;0.05,"tr",M.longifoliaCMEN585!$E$178&gt;=0.05,_xlfn.CONCAT(LEFT(TEXT(M.longifoliaCMEN585!$D$178,"0.0E+0"),3)&amp;" x 10^"&amp;RIGHT(TEXT(M.longifoliaCMEN585!$D$178,"0.0E+0"),1)," ± ",LEFT(TEXT(M.longifoliaCMEN585!$E$178,"0.0E+0"),3)&amp;" x 10^"&amp;RIGHT(TEXT(M.longifoliaCMEN585!$E$178,"0.0E+0"),1)))</f>
        <v>6.0 x 10^5 ± 1.1 x 10^5</v>
      </c>
      <c r="S44" s="77" t="str">
        <f>M.longifoliaCMEN584!$A$45</f>
        <v>piperitone</v>
      </c>
      <c r="T44" s="78" t="str" cm="1">
        <f t="array" ref="T44">_xlfn.IFS(M.longifoliaCMEN584!$E$45=0,"",M.longifoliaCMEN584!$E$45&lt;0.05,"tr",M.longifoliaCMEN584!$E$45&lt;0.05,"tr",M.longifoliaCMEN584!$E$45&gt;=0.05,_xlfn.CONCAT(LEFT(TEXT(M.longifoliaCMEN584!$D$45,"0.0E+0"),3)&amp;" x 10^"&amp;RIGHT(TEXT(M.longifoliaCMEN584!$D$45,"0.0E+0"),1)," ± ",LEFT(TEXT(M.longifoliaCMEN584!$E$45,"0.0E+0"),3)&amp;" x 10^"&amp;RIGHT(TEXT(M.longifoliaCMEN584!$E$45,"0.0E+0"),1)))</f>
        <v>1.1 x 10^3 ± 9.7 x 10^2</v>
      </c>
      <c r="U44" s="78" t="str" cm="1">
        <f t="array" ref="U44">_xlfn.IFS(M.longifoliaCMEN584!$E$111=0,"",M.longifoliaCMEN584!$E$111&lt;0.05,"tr",M.longifoliaCMEN584!$E$111&lt;0.05,"tr",M.longifoliaCMEN584!$E$111&gt;=0.05,_xlfn.CONCAT(LEFT(TEXT(M.longifoliaCMEN584!$D$111,"0.0E+0"),3)&amp;" x 10^"&amp;RIGHT(TEXT(M.longifoliaCMEN584!$D$111,"0.0E+0"),1)," ± ",LEFT(TEXT(M.longifoliaCMEN584!$E$111,"0.0E+0"),3)&amp;" x 10^"&amp;RIGHT(TEXT(M.longifoliaCMEN584!$E$111,"0.0E+0"),1)))</f>
        <v>3.9 x 10^5 ± 1.6 x 10^5</v>
      </c>
      <c r="V44" s="78" t="str" cm="1">
        <f t="array" ref="V44">_xlfn.IFS(M.longifoliaCMEN584!$E$178=0,"",M.longifoliaCMEN584!$E$178&lt;0.05,"tr",M.longifoliaCMEN584!$E$178&lt;0.05,"tr",M.longifoliaCMEN584!$E$178&gt;=0.05,_xlfn.CONCAT(LEFT(TEXT(M.longifoliaCMEN584!$D$178,"0.0E+0"),3)&amp;" x 10^"&amp;RIGHT(TEXT(M.longifoliaCMEN584!$D$178,"0.0E+0"),1)," ± ",LEFT(TEXT(M.longifoliaCMEN584!$E$178,"0.0E+0"),3)&amp;" x 10^"&amp;RIGHT(TEXT(M.longifoliaCMEN584!$E$178,"0.0E+0"),1)))</f>
        <v>1.7 x 10^6 ± 3.9 x 10^5</v>
      </c>
    </row>
    <row r="45" spans="1:22" x14ac:dyDescent="0.2">
      <c r="A45" s="77" t="str">
        <f>Peppermint!$A$46</f>
        <v>trans-piperitone oxide</v>
      </c>
      <c r="B45" s="78" t="str" cm="1">
        <f t="array" ref="B45">_xlfn.IFS(Peppermint!$E$46=0,"",Peppermint!$E$46&lt;0.05,"tr",Peppermint!$E$46&lt;0.05,"tr",Peppermint!$E$46&gt;=0.05,_xlfn.CONCAT(LEFT(TEXT(Peppermint!$D$46,"0.0E+0"),3)&amp;" x 10^"&amp;RIGHT(TEXT(Peppermint!$D$46,"0.0E+0"),1)," ± ",LEFT(TEXT(Peppermint!$E$46,"0.0E+0"),3)&amp;" x 10^"&amp;RIGHT(TEXT(Peppermint!$E$46,"0.0E+0"),1)))</f>
        <v/>
      </c>
      <c r="C45" s="78" t="str" cm="1">
        <f t="array" ref="C45">_xlfn.IFS(Peppermint!$E$112=0,"",Peppermint!$E$112&lt;0.05,"tr",Peppermint!$E$112&lt;0.05,"tr",Peppermint!$E$112&gt;=0.05,_xlfn.CONCAT(LEFT(TEXT(Peppermint!$D$112,"0.0E+0"),3)&amp;" x 10^"&amp;RIGHT(TEXT(Peppermint!$D$112,"0.0E+0"),1)," ± ",LEFT(TEXT(Peppermint!$E$112,"0.0E+0"),3)&amp;" x 10^"&amp;RIGHT(TEXT(Peppermint!$E$112,"0.0E+0"),1)))</f>
        <v/>
      </c>
      <c r="D45" s="78" t="str" cm="1">
        <f t="array" ref="D45">_xlfn.IFS(Peppermint!$E$179=0,"",Peppermint!$E$179&lt;0.05,"tr",Peppermint!$E$179&lt;0.05,"tr",Peppermint!$E$179&gt;=0.05,_xlfn.CONCAT(LEFT(TEXT(Peppermint!$D$179,"0.0E+0"),3)&amp;" x 10^"&amp;RIGHT(TEXT(Peppermint!$D$179,"0.0E+0"),1)," ± ",LEFT(TEXT(Peppermint!$E$179,"0.0E+0"),3)&amp;" x 10^"&amp;RIGHT(TEXT(Peppermint!$E$179,"0.0E+0"),1)))</f>
        <v/>
      </c>
      <c r="G45" s="77" t="str">
        <f>Spearmint!$A$46</f>
        <v>trans-piperitone oxide</v>
      </c>
      <c r="H45" s="78" t="str" cm="1">
        <f t="array" ref="H45">_xlfn.IFS(Spearmint!$E$46=0,"",Spearmint!$E$46&lt;0.05,"tr",Spearmint!$E$46&lt;0.05,"tr",Spearmint!$E$46&gt;=0.05,_xlfn.CONCAT(LEFT(TEXT(Spearmint!$D$46,"0.0E+0"),3)&amp;" x 10^"&amp;RIGHT(TEXT(Spearmint!$D$46,"0.0E+0"),1)," ± ",LEFT(TEXT(Spearmint!$E$46,"0.0E+0"),3)&amp;" x 10^"&amp;RIGHT(TEXT(Spearmint!$E$46,"0.0E+0"),1)))</f>
        <v/>
      </c>
      <c r="I45" s="78" t="str" cm="1">
        <f t="array" ref="I45">_xlfn.IFS(Spearmint!$E$112=0,"",Spearmint!$E$112&lt;0.05,"tr",Spearmint!$E$112&lt;0.05,"tr",Spearmint!$E$112&gt;=0.05,_xlfn.CONCAT(LEFT(TEXT(Spearmint!$D$112,"0.0E+0"),3)&amp;" x 10^"&amp;RIGHT(TEXT(Spearmint!$D$112,"0.0E+0"),1)," ± ",LEFT(TEXT(Spearmint!$E$112,"0.0E+0"),3)&amp;" x 10^"&amp;RIGHT(TEXT(Spearmint!$E$112,"0.0E+0"),1)))</f>
        <v/>
      </c>
      <c r="J45" s="78" t="str" cm="1">
        <f t="array" ref="J45">_xlfn.IFS(Spearmint!$E$179=0,"",Spearmint!$E$179&lt;0.05,"tr",Spearmint!$E$179&lt;0.05,"tr",Spearmint!$E$179&gt;=0.05,_xlfn.CONCAT(LEFT(TEXT(Spearmint!$D$179,"0.0E+0"),3)&amp;" x 10^"&amp;RIGHT(TEXT(Spearmint!$D$179,"0.0E+0"),1)," ± ",LEFT(TEXT(Spearmint!$E$179,"0.0E+0"),3)&amp;" x 10^"&amp;RIGHT(TEXT(Spearmint!$E$179,"0.0E+0"),1)))</f>
        <v/>
      </c>
      <c r="M45" s="77" t="str">
        <f>M.longifoliaCMEN585!$A$46</f>
        <v>trans-piperitone oxide</v>
      </c>
      <c r="N45" s="78" t="str" cm="1">
        <f t="array" ref="N45">_xlfn.IFS(M.longifoliaCMEN585!$E$46=0,"",M.longifoliaCMEN585!$E$46&lt;0.05,"tr",M.longifoliaCMEN585!$E$46&lt;0.05,"tr",M.longifoliaCMEN585!$E$46&gt;=0.05,_xlfn.CONCAT(LEFT(TEXT(M.longifoliaCMEN585!$D$46,"0.0E+0"),3)&amp;" x 10^"&amp;RIGHT(TEXT(M.longifoliaCMEN585!$D$46,"0.0E+0"),1)," ± ",LEFT(TEXT(M.longifoliaCMEN585!$E$46,"0.0E+0"),3)&amp;" x 10^"&amp;RIGHT(TEXT(M.longifoliaCMEN585!$E$46,"0.0E+0"),1)))</f>
        <v/>
      </c>
      <c r="O45" s="78" t="str" cm="1">
        <f t="array" ref="O45">_xlfn.IFS(M.longifoliaCMEN585!$E$112=0,"",M.longifoliaCMEN585!$E$112&lt;0.05,"tr",M.longifoliaCMEN585!$E$112&lt;0.05,"tr",M.longifoliaCMEN585!$E$112&gt;=0.05,_xlfn.CONCAT(LEFT(TEXT(M.longifoliaCMEN585!$D$112,"0.0E+0"),3)&amp;" x 10^"&amp;RIGHT(TEXT(M.longifoliaCMEN585!$D$112,"0.0E+0"),1)," ± ",LEFT(TEXT(M.longifoliaCMEN585!$E$112,"0.0E+0"),3)&amp;" x 10^"&amp;RIGHT(TEXT(M.longifoliaCMEN585!$E$112,"0.0E+0"),1)))</f>
        <v/>
      </c>
      <c r="P45" s="78" t="str" cm="1">
        <f t="array" ref="P45">_xlfn.IFS(M.longifoliaCMEN585!$E$179=0,"",M.longifoliaCMEN585!$E$179&lt;0.05,"tr",M.longifoliaCMEN585!$E$179&lt;0.05,"tr",M.longifoliaCMEN585!$E$179&gt;=0.05,_xlfn.CONCAT(LEFT(TEXT(M.longifoliaCMEN585!$D$179,"0.0E+0"),3)&amp;" x 10^"&amp;RIGHT(TEXT(M.longifoliaCMEN585!$D$179,"0.0E+0"),1)," ± ",LEFT(TEXT(M.longifoliaCMEN585!$E$179,"0.0E+0"),3)&amp;" x 10^"&amp;RIGHT(TEXT(M.longifoliaCMEN585!$E$179,"0.0E+0"),1)))</f>
        <v>1.1 x 10^4 ± 4.2 x 10^3</v>
      </c>
      <c r="S45" s="77" t="str">
        <f>M.longifoliaCMEN584!$A$46</f>
        <v>trans-piperitone oxide</v>
      </c>
      <c r="T45" s="78" t="str" cm="1">
        <f t="array" ref="T45">_xlfn.IFS(M.longifoliaCMEN584!$E$46=0,"",M.longifoliaCMEN584!$E$46&lt;0.05,"tr",M.longifoliaCMEN584!$E$46&lt;0.05,"tr",M.longifoliaCMEN584!$E$46&gt;=0.05,_xlfn.CONCAT(LEFT(TEXT(M.longifoliaCMEN584!$D$46,"0.0E+0"),3)&amp;" x 10^"&amp;RIGHT(TEXT(M.longifoliaCMEN584!$D$46,"0.0E+0"),1)," ± ",LEFT(TEXT(M.longifoliaCMEN584!$E$46,"0.0E+0"),3)&amp;" x 10^"&amp;RIGHT(TEXT(M.longifoliaCMEN584!$E$46,"0.0E+0"),1)))</f>
        <v/>
      </c>
      <c r="U45" s="78" t="str" cm="1">
        <f t="array" ref="U45">_xlfn.IFS(M.longifoliaCMEN584!$E$112=0,"",M.longifoliaCMEN584!$E$112&lt;0.05,"tr",M.longifoliaCMEN584!$E$112&lt;0.05,"tr",M.longifoliaCMEN584!$E$112&gt;=0.05,_xlfn.CONCAT(LEFT(TEXT(M.longifoliaCMEN584!$D$112,"0.0E+0"),3)&amp;" x 10^"&amp;RIGHT(TEXT(M.longifoliaCMEN584!$D$112,"0.0E+0"),1)," ± ",LEFT(TEXT(M.longifoliaCMEN584!$E$112,"0.0E+0"),3)&amp;" x 10^"&amp;RIGHT(TEXT(M.longifoliaCMEN584!$E$112,"0.0E+0"),1)))</f>
        <v/>
      </c>
      <c r="V45" s="78" t="str" cm="1">
        <f t="array" ref="V45">_xlfn.IFS(M.longifoliaCMEN584!$E$179=0,"",M.longifoliaCMEN584!$E$179&lt;0.05,"tr",M.longifoliaCMEN584!$E$179&lt;0.05,"tr",M.longifoliaCMEN584!$E$179&gt;=0.05,_xlfn.CONCAT(LEFT(TEXT(M.longifoliaCMEN584!$D$179,"0.0E+0"),3)&amp;" x 10^"&amp;RIGHT(TEXT(M.longifoliaCMEN584!$D$179,"0.0E+0"),1)," ± ",LEFT(TEXT(M.longifoliaCMEN584!$E$179,"0.0E+0"),3)&amp;" x 10^"&amp;RIGHT(TEXT(M.longifoliaCMEN584!$E$179,"0.0E+0"),1)))</f>
        <v/>
      </c>
    </row>
    <row r="46" spans="1:22" x14ac:dyDescent="0.2">
      <c r="A46" s="77" t="str">
        <f>Peppermint!$A$47</f>
        <v>isopiperitenone</v>
      </c>
      <c r="B46" s="78" t="str" cm="1">
        <f t="array" ref="B46">_xlfn.IFS(Peppermint!$E$47=0,"",Peppermint!$E$47&lt;0.05,"tr",Peppermint!$E$47&lt;0.05,"tr",Peppermint!$E$47&gt;=0.05,_xlfn.CONCAT(LEFT(TEXT(Peppermint!$D$47,"0.0E+0"),3)&amp;" x 10^"&amp;RIGHT(TEXT(Peppermint!$D$47,"0.0E+0"),1)," ± ",LEFT(TEXT(Peppermint!$E$47,"0.0E+0"),3)&amp;" x 10^"&amp;RIGHT(TEXT(Peppermint!$E$47,"0.0E+0"),1)))</f>
        <v/>
      </c>
      <c r="C46" s="78" t="str" cm="1">
        <f t="array" ref="C46">_xlfn.IFS(Peppermint!$E$113=0,"",Peppermint!$E$113&lt;0.05,"tr",Peppermint!$E$113&lt;0.05,"tr",Peppermint!$E$113&gt;=0.05,_xlfn.CONCAT(LEFT(TEXT(Peppermint!$D$113,"0.0E+0"),3)&amp;" x 10^"&amp;RIGHT(TEXT(Peppermint!$D$113,"0.0E+0"),1)," ± ",LEFT(TEXT(Peppermint!$E$113,"0.0E+0"),3)&amp;" x 10^"&amp;RIGHT(TEXT(Peppermint!$E$113,"0.0E+0"),1)))</f>
        <v/>
      </c>
      <c r="D46" s="78" t="str" cm="1">
        <f t="array" ref="D46">_xlfn.IFS(Peppermint!$E$180=0,"",Peppermint!$E$180&lt;0.05,"tr",Peppermint!$E$180&lt;0.05,"tr",Peppermint!$E$180&gt;=0.05,_xlfn.CONCAT(LEFT(TEXT(Peppermint!$D$180,"0.0E+0"),3)&amp;" x 10^"&amp;RIGHT(TEXT(Peppermint!$D$180,"0.0E+0"),1)," ± ",LEFT(TEXT(Peppermint!$E$180,"0.0E+0"),3)&amp;" x 10^"&amp;RIGHT(TEXT(Peppermint!$E$180,"0.0E+0"),1)))</f>
        <v/>
      </c>
      <c r="G46" s="77" t="str">
        <f>Spearmint!$A$47</f>
        <v>isopiperitenone</v>
      </c>
      <c r="H46" s="78" t="str" cm="1">
        <f t="array" ref="H46">_xlfn.IFS(Spearmint!$E$47=0,"",Spearmint!$E$47&lt;0.05,"tr",Spearmint!$E$47&lt;0.05,"tr",Spearmint!$E$47&gt;=0.05,_xlfn.CONCAT(LEFT(TEXT(Spearmint!$D$47,"0.0E+0"),3)&amp;" x 10^"&amp;RIGHT(TEXT(Spearmint!$D$47,"0.0E+0"),1)," ± ",LEFT(TEXT(Spearmint!$E$47,"0.0E+0"),3)&amp;" x 10^"&amp;RIGHT(TEXT(Spearmint!$E$47,"0.0E+0"),1)))</f>
        <v/>
      </c>
      <c r="I46" s="78" t="str" cm="1">
        <f t="array" ref="I46">_xlfn.IFS(Spearmint!$E$113=0,"",Spearmint!$E$113&lt;0.05,"tr",Spearmint!$E$113&lt;0.05,"tr",Spearmint!$E$113&gt;=0.05,_xlfn.CONCAT(LEFT(TEXT(Spearmint!$D$113,"0.0E+0"),3)&amp;" x 10^"&amp;RIGHT(TEXT(Spearmint!$D$113,"0.0E+0"),1)," ± ",LEFT(TEXT(Spearmint!$E$113,"0.0E+0"),3)&amp;" x 10^"&amp;RIGHT(TEXT(Spearmint!$E$113,"0.0E+0"),1)))</f>
        <v/>
      </c>
      <c r="J46" s="78" t="str" cm="1">
        <f t="array" ref="J46">_xlfn.IFS(Spearmint!$E$180=0,"",Spearmint!$E$180&lt;0.05,"tr",Spearmint!$E$180&lt;0.05,"tr",Spearmint!$E$180&gt;=0.05,_xlfn.CONCAT(LEFT(TEXT(Spearmint!$D$180,"0.0E+0"),3)&amp;" x 10^"&amp;RIGHT(TEXT(Spearmint!$D$180,"0.0E+0"),1)," ± ",LEFT(TEXT(Spearmint!$E$180,"0.0E+0"),3)&amp;" x 10^"&amp;RIGHT(TEXT(Spearmint!$E$180,"0.0E+0"),1)))</f>
        <v>5.3 x 10^4 ± 3.7 x 10^4</v>
      </c>
      <c r="M46" s="77" t="str">
        <f>M.longifoliaCMEN585!$A$47</f>
        <v>isopiperitenone</v>
      </c>
      <c r="N46" s="78" t="str" cm="1">
        <f t="array" ref="N46">_xlfn.IFS(M.longifoliaCMEN585!$E$47=0,"",M.longifoliaCMEN585!$E$47&lt;0.05,"tr",M.longifoliaCMEN585!$E$47&lt;0.05,"tr",M.longifoliaCMEN585!$E$47&gt;=0.05,_xlfn.CONCAT(LEFT(TEXT(M.longifoliaCMEN585!$D$47,"0.0E+0"),3)&amp;" x 10^"&amp;RIGHT(TEXT(M.longifoliaCMEN585!$D$47,"0.0E+0"),1)," ± ",LEFT(TEXT(M.longifoliaCMEN585!$E$47,"0.0E+0"),3)&amp;" x 10^"&amp;RIGHT(TEXT(M.longifoliaCMEN585!$E$47,"0.0E+0"),1)))</f>
        <v/>
      </c>
      <c r="O46" s="78" t="str" cm="1">
        <f t="array" ref="O46">_xlfn.IFS(M.longifoliaCMEN585!$E$113=0,"",M.longifoliaCMEN585!$E$113&lt;0.05,"tr",M.longifoliaCMEN585!$E$113&lt;0.05,"tr",M.longifoliaCMEN585!$E$113&gt;=0.05,_xlfn.CONCAT(LEFT(TEXT(M.longifoliaCMEN585!$D$113,"0.0E+0"),3)&amp;" x 10^"&amp;RIGHT(TEXT(M.longifoliaCMEN585!$D$113,"0.0E+0"),1)," ± ",LEFT(TEXT(M.longifoliaCMEN585!$E$113,"0.0E+0"),3)&amp;" x 10^"&amp;RIGHT(TEXT(M.longifoliaCMEN585!$E$113,"0.0E+0"),1)))</f>
        <v>6.7 x 10^4 ± 2.1 x 10^4</v>
      </c>
      <c r="P46" s="78" t="str" cm="1">
        <f t="array" ref="P46">_xlfn.IFS(M.longifoliaCMEN585!$E$180=0,"",M.longifoliaCMEN585!$E$180&lt;0.05,"tr",M.longifoliaCMEN585!$E$180&lt;0.05,"tr",M.longifoliaCMEN585!$E$180&gt;=0.05,_xlfn.CONCAT(LEFT(TEXT(M.longifoliaCMEN585!$D$180,"0.0E+0"),3)&amp;" x 10^"&amp;RIGHT(TEXT(M.longifoliaCMEN585!$D$180,"0.0E+0"),1)," ± ",LEFT(TEXT(M.longifoliaCMEN585!$E$180,"0.0E+0"),3)&amp;" x 10^"&amp;RIGHT(TEXT(M.longifoliaCMEN585!$E$180,"0.0E+0"),1)))</f>
        <v>2.9 x 10^5 ± 4.8 x 10^4</v>
      </c>
      <c r="S46" s="77" t="str">
        <f>M.longifoliaCMEN584!$A$47</f>
        <v>isopiperitenone</v>
      </c>
      <c r="T46" s="78" t="str" cm="1">
        <f t="array" ref="T46">_xlfn.IFS(M.longifoliaCMEN584!$E$47=0,"",M.longifoliaCMEN584!$E$47&lt;0.05,"tr",M.longifoliaCMEN584!$E$47&lt;0.05,"tr",M.longifoliaCMEN584!$E$47&gt;=0.05,_xlfn.CONCAT(LEFT(TEXT(M.longifoliaCMEN584!$D$47,"0.0E+0"),3)&amp;" x 10^"&amp;RIGHT(TEXT(M.longifoliaCMEN584!$D$47,"0.0E+0"),1)," ± ",LEFT(TEXT(M.longifoliaCMEN584!$E$47,"0.0E+0"),3)&amp;" x 10^"&amp;RIGHT(TEXT(M.longifoliaCMEN584!$E$47,"0.0E+0"),1)))</f>
        <v/>
      </c>
      <c r="U46" s="78" t="str" cm="1">
        <f t="array" ref="U46">_xlfn.IFS(M.longifoliaCMEN584!$E$113=0,"",M.longifoliaCMEN584!$E$113&lt;0.05,"tr",M.longifoliaCMEN584!$E$113&lt;0.05,"tr",M.longifoliaCMEN584!$E$113&gt;=0.05,_xlfn.CONCAT(LEFT(TEXT(M.longifoliaCMEN584!$D$113,"0.0E+0"),3)&amp;" x 10^"&amp;RIGHT(TEXT(M.longifoliaCMEN584!$D$113,"0.0E+0"),1)," ± ",LEFT(TEXT(M.longifoliaCMEN584!$E$113,"0.0E+0"),3)&amp;" x 10^"&amp;RIGHT(TEXT(M.longifoliaCMEN584!$E$113,"0.0E+0"),1)))</f>
        <v>6.7 x 10^3 ± 2.4 x 10^3</v>
      </c>
      <c r="V46" s="78" t="str" cm="1">
        <f t="array" ref="V46">_xlfn.IFS(M.longifoliaCMEN584!$E$180=0,"",M.longifoliaCMEN584!$E$180&lt;0.05,"tr",M.longifoliaCMEN584!$E$180&lt;0.05,"tr",M.longifoliaCMEN584!$E$180&gt;=0.05,_xlfn.CONCAT(LEFT(TEXT(M.longifoliaCMEN584!$D$180,"0.0E+0"),3)&amp;" x 10^"&amp;RIGHT(TEXT(M.longifoliaCMEN584!$D$180,"0.0E+0"),1)," ± ",LEFT(TEXT(M.longifoliaCMEN584!$E$180,"0.0E+0"),3)&amp;" x 10^"&amp;RIGHT(TEXT(M.longifoliaCMEN584!$E$180,"0.0E+0"),1)))</f>
        <v>6.8 x 10^4 ± 1.6 x 10^4</v>
      </c>
    </row>
    <row r="47" spans="1:22" x14ac:dyDescent="0.2">
      <c r="A47" s="77" t="str">
        <f>Peppermint!$A$48</f>
        <v>neo-menthyl acetate</v>
      </c>
      <c r="B47" s="78" t="str" cm="1">
        <f t="array" ref="B47">_xlfn.IFS(Peppermint!$E$48=0,"",Peppermint!$E$48&lt;0.05,"tr",Peppermint!$E$48&lt;0.05,"tr",Peppermint!$E$48&gt;=0.05,_xlfn.CONCAT(LEFT(TEXT(Peppermint!$D$48,"0.0E+0"),3)&amp;" x 10^"&amp;RIGHT(TEXT(Peppermint!$D$48,"0.0E+0"),1)," ± ",LEFT(TEXT(Peppermint!$E$48,"0.0E+0"),3)&amp;" x 10^"&amp;RIGHT(TEXT(Peppermint!$E$48,"0.0E+0"),1)))</f>
        <v>6.8 x 10^2 ± 3.0 x 10^2</v>
      </c>
      <c r="C47" s="78" t="str" cm="1">
        <f t="array" ref="C47">_xlfn.IFS(Peppermint!$E$114=0,"",Peppermint!$E$114&lt;0.05,"tr",Peppermint!$E$114&lt;0.05,"tr",Peppermint!$E$114&gt;=0.05,_xlfn.CONCAT(LEFT(TEXT(Peppermint!$D$114,"0.0E+0"),3)&amp;" x 10^"&amp;RIGHT(TEXT(Peppermint!$D$114,"0.0E+0"),1)," ± ",LEFT(TEXT(Peppermint!$E$114,"0.0E+0"),3)&amp;" x 10^"&amp;RIGHT(TEXT(Peppermint!$E$114,"0.0E+0"),1)))</f>
        <v>7.4 x 10^4 ± 3.0 x 10^4</v>
      </c>
      <c r="D47" s="78" t="str" cm="1">
        <f t="array" ref="D47">_xlfn.IFS(Peppermint!$E$181=0,"",Peppermint!$E$181&lt;0.05,"tr",Peppermint!$E$181&lt;0.05,"tr",Peppermint!$E$181&gt;=0.05,_xlfn.CONCAT(LEFT(TEXT(Peppermint!$D$181,"0.0E+0"),3)&amp;" x 10^"&amp;RIGHT(TEXT(Peppermint!$D$181,"0.0E+0"),1)," ± ",LEFT(TEXT(Peppermint!$E$181,"0.0E+0"),3)&amp;" x 10^"&amp;RIGHT(TEXT(Peppermint!$E$181,"0.0E+0"),1)))</f>
        <v>4.5 x 10^4 ± 2.6 x 10^4</v>
      </c>
      <c r="G47" s="77" t="str">
        <f>Spearmint!$A$48</f>
        <v>neo-menthyl acetate</v>
      </c>
      <c r="H47" s="78" t="str" cm="1">
        <f t="array" ref="H47">_xlfn.IFS(Spearmint!$E$48=0,"",Spearmint!$E$48&lt;0.05,"tr",Spearmint!$E$48&lt;0.05,"tr",Spearmint!$E$48&gt;=0.05,_xlfn.CONCAT(LEFT(TEXT(Spearmint!$D$48,"0.0E+0"),3)&amp;" x 10^"&amp;RIGHT(TEXT(Spearmint!$D$48,"0.0E+0"),1)," ± ",LEFT(TEXT(Spearmint!$E$48,"0.0E+0"),3)&amp;" x 10^"&amp;RIGHT(TEXT(Spearmint!$E$48,"0.0E+0"),1)))</f>
        <v/>
      </c>
      <c r="I47" s="78" t="str" cm="1">
        <f t="array" ref="I47">_xlfn.IFS(Spearmint!$E$114=0,"",Spearmint!$E$114&lt;0.05,"tr",Spearmint!$E$114&lt;0.05,"tr",Spearmint!$E$114&gt;=0.05,_xlfn.CONCAT(LEFT(TEXT(Spearmint!$D$114,"0.0E+0"),3)&amp;" x 10^"&amp;RIGHT(TEXT(Spearmint!$D$114,"0.0E+0"),1)," ± ",LEFT(TEXT(Spearmint!$E$114,"0.0E+0"),3)&amp;" x 10^"&amp;RIGHT(TEXT(Spearmint!$E$114,"0.0E+0"),1)))</f>
        <v/>
      </c>
      <c r="J47" s="78" t="str" cm="1">
        <f t="array" ref="J47">_xlfn.IFS(Spearmint!$E$181=0,"",Spearmint!$E$181&lt;0.05,"tr",Spearmint!$E$181&lt;0.05,"tr",Spearmint!$E$181&gt;=0.05,_xlfn.CONCAT(LEFT(TEXT(Spearmint!$D$181,"0.0E+0"),3)&amp;" x 10^"&amp;RIGHT(TEXT(Spearmint!$D$181,"0.0E+0"),1)," ± ",LEFT(TEXT(Spearmint!$E$181,"0.0E+0"),3)&amp;" x 10^"&amp;RIGHT(TEXT(Spearmint!$E$181,"0.0E+0"),1)))</f>
        <v/>
      </c>
      <c r="M47" s="77" t="str">
        <f>M.longifoliaCMEN585!$A$48</f>
        <v>neo-menthyl acetate</v>
      </c>
      <c r="N47" s="78" t="str" cm="1">
        <f t="array" ref="N47">_xlfn.IFS(M.longifoliaCMEN585!$E$48=0,"",M.longifoliaCMEN585!$E$48&lt;0.05,"tr",M.longifoliaCMEN585!$E$48&lt;0.05,"tr",M.longifoliaCMEN585!$E$48&gt;=0.05,_xlfn.CONCAT(LEFT(TEXT(M.longifoliaCMEN585!$D$48,"0.0E+0"),3)&amp;" x 10^"&amp;RIGHT(TEXT(M.longifoliaCMEN585!$D$48,"0.0E+0"),1)," ± ",LEFT(TEXT(M.longifoliaCMEN585!$E$48,"0.0E+0"),3)&amp;" x 10^"&amp;RIGHT(TEXT(M.longifoliaCMEN585!$E$48,"0.0E+0"),1)))</f>
        <v/>
      </c>
      <c r="O47" s="78" t="str" cm="1">
        <f t="array" ref="O47">_xlfn.IFS(M.longifoliaCMEN585!$E$114=0,"",M.longifoliaCMEN585!$E$114&lt;0.05,"tr",M.longifoliaCMEN585!$E$114&lt;0.05,"tr",M.longifoliaCMEN585!$E$114&gt;=0.05,_xlfn.CONCAT(LEFT(TEXT(M.longifoliaCMEN585!$D$114,"0.0E+0"),3)&amp;" x 10^"&amp;RIGHT(TEXT(M.longifoliaCMEN585!$D$114,"0.0E+0"),1)," ± ",LEFT(TEXT(M.longifoliaCMEN585!$E$114,"0.0E+0"),3)&amp;" x 10^"&amp;RIGHT(TEXT(M.longifoliaCMEN585!$E$114,"0.0E+0"),1)))</f>
        <v/>
      </c>
      <c r="P47" s="78" t="str" cm="1">
        <f t="array" ref="P47">_xlfn.IFS(M.longifoliaCMEN585!$E$181=0,"",M.longifoliaCMEN585!$E$181&lt;0.05,"tr",M.longifoliaCMEN585!$E$181&lt;0.05,"tr",M.longifoliaCMEN585!$E$181&gt;=0.05,_xlfn.CONCAT(LEFT(TEXT(M.longifoliaCMEN585!$D$181,"0.0E+0"),3)&amp;" x 10^"&amp;RIGHT(TEXT(M.longifoliaCMEN585!$D$181,"0.0E+0"),1)," ± ",LEFT(TEXT(M.longifoliaCMEN585!$E$181,"0.0E+0"),3)&amp;" x 10^"&amp;RIGHT(TEXT(M.longifoliaCMEN585!$E$181,"0.0E+0"),1)))</f>
        <v/>
      </c>
      <c r="S47" s="77" t="str">
        <f>M.longifoliaCMEN584!$A$48</f>
        <v>neo-menthyl acetate</v>
      </c>
      <c r="T47" s="78" t="str" cm="1">
        <f t="array" ref="T47">_xlfn.IFS(M.longifoliaCMEN584!$E$48=0,"",M.longifoliaCMEN584!$E$48&lt;0.05,"tr",M.longifoliaCMEN584!$E$48&lt;0.05,"tr",M.longifoliaCMEN584!$E$48&gt;=0.05,_xlfn.CONCAT(LEFT(TEXT(M.longifoliaCMEN584!$D$48,"0.0E+0"),3)&amp;" x 10^"&amp;RIGHT(TEXT(M.longifoliaCMEN584!$D$48,"0.0E+0"),1)," ± ",LEFT(TEXT(M.longifoliaCMEN584!$E$48,"0.0E+0"),3)&amp;" x 10^"&amp;RIGHT(TEXT(M.longifoliaCMEN584!$E$48,"0.0E+0"),1)))</f>
        <v/>
      </c>
      <c r="U47" s="78" t="str" cm="1">
        <f t="array" ref="U47">_xlfn.IFS(M.longifoliaCMEN584!$E$114=0,"",M.longifoliaCMEN584!$E$114&lt;0.05,"tr",M.longifoliaCMEN584!$E$114&lt;0.05,"tr",M.longifoliaCMEN584!$E$114&gt;=0.05,_xlfn.CONCAT(LEFT(TEXT(M.longifoliaCMEN584!$D$114,"0.0E+0"),3)&amp;" x 10^"&amp;RIGHT(TEXT(M.longifoliaCMEN584!$D$114,"0.0E+0"),1)," ± ",LEFT(TEXT(M.longifoliaCMEN584!$E$114,"0.0E+0"),3)&amp;" x 10^"&amp;RIGHT(TEXT(M.longifoliaCMEN584!$E$114,"0.0E+0"),1)))</f>
        <v/>
      </c>
      <c r="V47" s="78" t="str" cm="1">
        <f t="array" ref="V47">_xlfn.IFS(M.longifoliaCMEN584!$E$181=0,"",M.longifoliaCMEN584!$E$181&lt;0.05,"tr",M.longifoliaCMEN584!$E$181&lt;0.05,"tr",M.longifoliaCMEN584!$E$181&gt;=0.05,_xlfn.CONCAT(LEFT(TEXT(M.longifoliaCMEN584!$D$181,"0.0E+0"),3)&amp;" x 10^"&amp;RIGHT(TEXT(M.longifoliaCMEN584!$D$181,"0.0E+0"),1)," ± ",LEFT(TEXT(M.longifoliaCMEN584!$E$181,"0.0E+0"),3)&amp;" x 10^"&amp;RIGHT(TEXT(M.longifoliaCMEN584!$E$181,"0.0E+0"),1)))</f>
        <v/>
      </c>
    </row>
    <row r="48" spans="1:22" x14ac:dyDescent="0.2">
      <c r="A48" s="77" t="str">
        <f>Peppermint!$A$49</f>
        <v>bornyl acetate</v>
      </c>
      <c r="B48" s="78" t="str" cm="1">
        <f t="array" ref="B48">_xlfn.IFS(Peppermint!$E$49=0,"",Peppermint!$E$49&lt;0.05,"tr",Peppermint!$E$49&lt;0.05,"tr",Peppermint!$E$49&gt;=0.05,_xlfn.CONCAT(LEFT(TEXT(Peppermint!$D$49,"0.0E+0"),3)&amp;" x 10^"&amp;RIGHT(TEXT(Peppermint!$D$49,"0.0E+0"),1)," ± ",LEFT(TEXT(Peppermint!$E$49,"0.0E+0"),3)&amp;" x 10^"&amp;RIGHT(TEXT(Peppermint!$E$49,"0.0E+0"),1)))</f>
        <v/>
      </c>
      <c r="C48" s="78" t="str" cm="1">
        <f t="array" ref="C48">_xlfn.IFS(Peppermint!$E$115=0,"",Peppermint!$E$115&lt;0.05,"tr",Peppermint!$E$115&lt;0.05,"tr",Peppermint!$E$115&gt;=0.05,_xlfn.CONCAT(LEFT(TEXT(Peppermint!$D$115,"0.0E+0"),3)&amp;" x 10^"&amp;RIGHT(TEXT(Peppermint!$D$115,"0.0E+0"),1)," ± ",LEFT(TEXT(Peppermint!$E$115,"0.0E+0"),3)&amp;" x 10^"&amp;RIGHT(TEXT(Peppermint!$E$115,"0.0E+0"),1)))</f>
        <v/>
      </c>
      <c r="D48" s="78" t="str" cm="1">
        <f t="array" ref="D48">_xlfn.IFS(Peppermint!$E$182=0,"",Peppermint!$E$182&lt;0.05,"tr",Peppermint!$E$182&lt;0.05,"tr",Peppermint!$E$182&gt;=0.05,_xlfn.CONCAT(LEFT(TEXT(Peppermint!$D$182,"0.0E+0"),3)&amp;" x 10^"&amp;RIGHT(TEXT(Peppermint!$D$182,"0.0E+0"),1)," ± ",LEFT(TEXT(Peppermint!$E$182,"0.0E+0"),3)&amp;" x 10^"&amp;RIGHT(TEXT(Peppermint!$E$182,"0.0E+0"),1)))</f>
        <v/>
      </c>
      <c r="G48" s="77" t="str">
        <f>Spearmint!$A$49</f>
        <v>bornyl acetate</v>
      </c>
      <c r="H48" s="78" t="str" cm="1">
        <f t="array" ref="H48">_xlfn.IFS(Spearmint!$E$49=0,"",Spearmint!$E$49&lt;0.05,"tr",Spearmint!$E$49&lt;0.05,"tr",Spearmint!$E$49&gt;=0.05,_xlfn.CONCAT(LEFT(TEXT(Spearmint!$D$49,"0.0E+0"),3)&amp;" x 10^"&amp;RIGHT(TEXT(Spearmint!$D$49,"0.0E+0"),1)," ± ",LEFT(TEXT(Spearmint!$E$49,"0.0E+0"),3)&amp;" x 10^"&amp;RIGHT(TEXT(Spearmint!$E$49,"0.0E+0"),1)))</f>
        <v/>
      </c>
      <c r="I48" s="78" t="str" cm="1">
        <f t="array" ref="I48">_xlfn.IFS(Spearmint!$E$115=0,"",Spearmint!$E$115&lt;0.05,"tr",Spearmint!$E$115&lt;0.05,"tr",Spearmint!$E$115&gt;=0.05,_xlfn.CONCAT(LEFT(TEXT(Spearmint!$D$115,"0.0E+0"),3)&amp;" x 10^"&amp;RIGHT(TEXT(Spearmint!$D$115,"0.0E+0"),1)," ± ",LEFT(TEXT(Spearmint!$E$115,"0.0E+0"),3)&amp;" x 10^"&amp;RIGHT(TEXT(Spearmint!$E$115,"0.0E+0"),1)))</f>
        <v/>
      </c>
      <c r="J48" s="78" t="str" cm="1">
        <f t="array" ref="J48">_xlfn.IFS(Spearmint!$E$182=0,"",Spearmint!$E$182&lt;0.05,"tr",Spearmint!$E$182&lt;0.05,"tr",Spearmint!$E$182&gt;=0.05,_xlfn.CONCAT(LEFT(TEXT(Spearmint!$D$182,"0.0E+0"),3)&amp;" x 10^"&amp;RIGHT(TEXT(Spearmint!$D$182,"0.0E+0"),1)," ± ",LEFT(TEXT(Spearmint!$E$182,"0.0E+0"),3)&amp;" x 10^"&amp;RIGHT(TEXT(Spearmint!$E$182,"0.0E+0"),1)))</f>
        <v/>
      </c>
      <c r="M48" s="77" t="str">
        <f>M.longifoliaCMEN585!$A$49</f>
        <v>bornyl acetate</v>
      </c>
      <c r="N48" s="78" t="str" cm="1">
        <f t="array" ref="N48">_xlfn.IFS(M.longifoliaCMEN585!$E$49=0,"",M.longifoliaCMEN585!$E$49&lt;0.05,"tr",M.longifoliaCMEN585!$E$49&lt;0.05,"tr",M.longifoliaCMEN585!$E$49&gt;=0.05,_xlfn.CONCAT(LEFT(TEXT(M.longifoliaCMEN585!$D$49,"0.0E+0"),3)&amp;" x 10^"&amp;RIGHT(TEXT(M.longifoliaCMEN585!$D$49,"0.0E+0"),1)," ± ",LEFT(TEXT(M.longifoliaCMEN585!$E$49,"0.0E+0"),3)&amp;" x 10^"&amp;RIGHT(TEXT(M.longifoliaCMEN585!$E$49,"0.0E+0"),1)))</f>
        <v/>
      </c>
      <c r="O48" s="78" t="str" cm="1">
        <f t="array" ref="O48">_xlfn.IFS(M.longifoliaCMEN585!$E$115=0,"",M.longifoliaCMEN585!$E$115&lt;0.05,"tr",M.longifoliaCMEN585!$E$115&lt;0.05,"tr",M.longifoliaCMEN585!$E$115&gt;=0.05,_xlfn.CONCAT(LEFT(TEXT(M.longifoliaCMEN585!$D$115,"0.0E+0"),3)&amp;" x 10^"&amp;RIGHT(TEXT(M.longifoliaCMEN585!$D$115,"0.0E+0"),1)," ± ",LEFT(TEXT(M.longifoliaCMEN585!$E$115,"0.0E+0"),3)&amp;" x 10^"&amp;RIGHT(TEXT(M.longifoliaCMEN585!$E$115,"0.0E+0"),1)))</f>
        <v/>
      </c>
      <c r="P48" s="78" t="str" cm="1">
        <f t="array" ref="P48">_xlfn.IFS(M.longifoliaCMEN585!$E$182=0,"",M.longifoliaCMEN585!$E$182&lt;0.05,"tr",M.longifoliaCMEN585!$E$182&lt;0.05,"tr",M.longifoliaCMEN585!$E$182&gt;=0.05,_xlfn.CONCAT(LEFT(TEXT(M.longifoliaCMEN585!$D$182,"0.0E+0"),3)&amp;" x 10^"&amp;RIGHT(TEXT(M.longifoliaCMEN585!$D$182,"0.0E+0"),1)," ± ",LEFT(TEXT(M.longifoliaCMEN585!$E$182,"0.0E+0"),3)&amp;" x 10^"&amp;RIGHT(TEXT(M.longifoliaCMEN585!$E$182,"0.0E+0"),1)))</f>
        <v>2.6 x 10^3 ± 2.6 x 10^3</v>
      </c>
      <c r="S48" s="77" t="str">
        <f>M.longifoliaCMEN584!$A$49</f>
        <v>bornyl acetate</v>
      </c>
      <c r="T48" s="78" t="str" cm="1">
        <f t="array" ref="T48">_xlfn.IFS(M.longifoliaCMEN584!$E$49=0,"",M.longifoliaCMEN584!$E$49&lt;0.05,"tr",M.longifoliaCMEN584!$E$49&lt;0.05,"tr",M.longifoliaCMEN584!$E$49&gt;=0.05,_xlfn.CONCAT(LEFT(TEXT(M.longifoliaCMEN584!$D$49,"0.0E+0"),3)&amp;" x 10^"&amp;RIGHT(TEXT(M.longifoliaCMEN584!$D$49,"0.0E+0"),1)," ± ",LEFT(TEXT(M.longifoliaCMEN584!$E$49,"0.0E+0"),3)&amp;" x 10^"&amp;RIGHT(TEXT(M.longifoliaCMEN584!$E$49,"0.0E+0"),1)))</f>
        <v/>
      </c>
      <c r="U48" s="78" t="str" cm="1">
        <f t="array" ref="U48">_xlfn.IFS(M.longifoliaCMEN584!$E$115=0,"",M.longifoliaCMEN584!$E$115&lt;0.05,"tr",M.longifoliaCMEN584!$E$115&lt;0.05,"tr",M.longifoliaCMEN584!$E$115&gt;=0.05,_xlfn.CONCAT(LEFT(TEXT(M.longifoliaCMEN584!$D$115,"0.0E+0"),3)&amp;" x 10^"&amp;RIGHT(TEXT(M.longifoliaCMEN584!$D$115,"0.0E+0"),1)," ± ",LEFT(TEXT(M.longifoliaCMEN584!$E$115,"0.0E+0"),3)&amp;" x 10^"&amp;RIGHT(TEXT(M.longifoliaCMEN584!$E$115,"0.0E+0"),1)))</f>
        <v>6.5 x 10^3 ± 2.3 x 10^3</v>
      </c>
      <c r="V48" s="78" t="str" cm="1">
        <f t="array" ref="V48">_xlfn.IFS(M.longifoliaCMEN584!$E$182=0,"",M.longifoliaCMEN584!$E$182&lt;0.05,"tr",M.longifoliaCMEN584!$E$182&lt;0.05,"tr",M.longifoliaCMEN584!$E$182&gt;=0.05,_xlfn.CONCAT(LEFT(TEXT(M.longifoliaCMEN584!$D$182,"0.0E+0"),3)&amp;" x 10^"&amp;RIGHT(TEXT(M.longifoliaCMEN584!$D$182,"0.0E+0"),1)," ± ",LEFT(TEXT(M.longifoliaCMEN584!$E$182,"0.0E+0"),3)&amp;" x 10^"&amp;RIGHT(TEXT(M.longifoliaCMEN584!$E$182,"0.0E+0"),1)))</f>
        <v>1.9 x 10^5 ± 5.5 x 10^4</v>
      </c>
    </row>
    <row r="49" spans="1:22" ht="12" x14ac:dyDescent="0.2">
      <c r="A49" s="81" t="str">
        <f>Peppermint!$A$50</f>
        <v>menthyl acetate</v>
      </c>
      <c r="B49" s="82" t="str" cm="1">
        <f t="array" ref="B49">_xlfn.IFS(Peppermint!$E$50=0,"",Peppermint!$E$50&lt;0.05,"tr",Peppermint!$E$50&lt;0.05,"tr",Peppermint!$E$50&gt;=0.05,_xlfn.CONCAT(LEFT(TEXT(Peppermint!$D$50,"0.0E+0"),3)&amp;" x 10^"&amp;RIGHT(TEXT(Peppermint!$D$50,"0.0E+0"),1)," ± ",LEFT(TEXT(Peppermint!$E$50,"0.0E+0"),3)&amp;" x 10^"&amp;RIGHT(TEXT(Peppermint!$E$50,"0.0E+0"),1)))</f>
        <v>3.3 x 10^3 ± 2.1 x 10^3</v>
      </c>
      <c r="C49" s="82" t="str" cm="1">
        <f t="array" ref="C49">_xlfn.IFS(Peppermint!$E$116=0,"",Peppermint!$E$116&lt;0.05,"tr",Peppermint!$E$116&lt;0.05,"tr",Peppermint!$E$116&gt;=0.05,_xlfn.CONCAT(LEFT(TEXT(Peppermint!$D$116,"0.0E+0"),3)&amp;" x 10^"&amp;RIGHT(TEXT(Peppermint!$D$116,"0.0E+0"),1)," ± ",LEFT(TEXT(Peppermint!$E$116,"0.0E+0"),3)&amp;" x 10^"&amp;RIGHT(TEXT(Peppermint!$E$116,"0.0E+0"),1)))</f>
        <v>9.2 x 10^5 ± 2.4 x 10^5</v>
      </c>
      <c r="D49" s="82" t="str" cm="1">
        <f t="array" ref="D49">_xlfn.IFS(Peppermint!$E$183=0,"",Peppermint!$E$183&lt;0.05,"tr",Peppermint!$E$183&lt;0.05,"tr",Peppermint!$E$183&gt;=0.05,_xlfn.CONCAT(LEFT(TEXT(Peppermint!$D$183,"0.0E+0"),3)&amp;" x 10^"&amp;RIGHT(TEXT(Peppermint!$D$183,"0.0E+0"),1)," ± ",LEFT(TEXT(Peppermint!$E$183,"0.0E+0"),3)&amp;" x 10^"&amp;RIGHT(TEXT(Peppermint!$E$183,"0.0E+0"),1)))</f>
        <v>7.4 x 10^5 ± 4.4 x 10^5</v>
      </c>
      <c r="G49" s="77" t="str">
        <f>Spearmint!$A$50</f>
        <v>menthyl acetate</v>
      </c>
      <c r="H49" s="78" t="str" cm="1">
        <f t="array" ref="H49">_xlfn.IFS(Spearmint!$E$50=0,"",Spearmint!$E$50&lt;0.05,"tr",Spearmint!$E$50&lt;0.05,"tr",Spearmint!$E$50&gt;=0.05,_xlfn.CONCAT(LEFT(TEXT(Spearmint!$D$50,"0.0E+0"),3)&amp;" x 10^"&amp;RIGHT(TEXT(Spearmint!$D$50,"0.0E+0"),1)," ± ",LEFT(TEXT(Spearmint!$E$50,"0.0E+0"),3)&amp;" x 10^"&amp;RIGHT(TEXT(Spearmint!$E$50,"0.0E+0"),1)))</f>
        <v/>
      </c>
      <c r="I49" s="78" t="str" cm="1">
        <f t="array" ref="I49">_xlfn.IFS(Spearmint!$E$116=0,"",Spearmint!$E$116&lt;0.05,"tr",Spearmint!$E$116&lt;0.05,"tr",Spearmint!$E$116&gt;=0.05,_xlfn.CONCAT(LEFT(TEXT(Spearmint!$D$116,"0.0E+0"),3)&amp;" x 10^"&amp;RIGHT(TEXT(Spearmint!$D$116,"0.0E+0"),1)," ± ",LEFT(TEXT(Spearmint!$E$116,"0.0E+0"),3)&amp;" x 10^"&amp;RIGHT(TEXT(Spearmint!$E$116,"0.0E+0"),1)))</f>
        <v/>
      </c>
      <c r="J49" s="78" t="str" cm="1">
        <f t="array" ref="J49">_xlfn.IFS(Spearmint!$E$183=0,"",Spearmint!$E$183&lt;0.05,"tr",Spearmint!$E$183&lt;0.05,"tr",Spearmint!$E$183&gt;=0.05,_xlfn.CONCAT(LEFT(TEXT(Spearmint!$D$183,"0.0E+0"),3)&amp;" x 10^"&amp;RIGHT(TEXT(Spearmint!$D$183,"0.0E+0"),1)," ± ",LEFT(TEXT(Spearmint!$E$183,"0.0E+0"),3)&amp;" x 10^"&amp;RIGHT(TEXT(Spearmint!$E$183,"0.0E+0"),1)))</f>
        <v/>
      </c>
      <c r="M49" s="77" t="str">
        <f>M.longifoliaCMEN585!$A$50</f>
        <v>menthyl acetate</v>
      </c>
      <c r="N49" s="78" t="str" cm="1">
        <f t="array" ref="N49">_xlfn.IFS(M.longifoliaCMEN585!$E$50=0,"",M.longifoliaCMEN585!$E$50&lt;0.05,"tr",M.longifoliaCMEN585!$E$50&lt;0.05,"tr",M.longifoliaCMEN585!$E$50&gt;=0.05,_xlfn.CONCAT(LEFT(TEXT(M.longifoliaCMEN585!$D$50,"0.0E+0"),3)&amp;" x 10^"&amp;RIGHT(TEXT(M.longifoliaCMEN585!$D$50,"0.0E+0"),1)," ± ",LEFT(TEXT(M.longifoliaCMEN585!$E$50,"0.0E+0"),3)&amp;" x 10^"&amp;RIGHT(TEXT(M.longifoliaCMEN585!$E$50,"0.0E+0"),1)))</f>
        <v/>
      </c>
      <c r="O49" s="78" t="str" cm="1">
        <f t="array" ref="O49">_xlfn.IFS(M.longifoliaCMEN585!$E$116=0,"",M.longifoliaCMEN585!$E$116&lt;0.05,"tr",M.longifoliaCMEN585!$E$116&lt;0.05,"tr",M.longifoliaCMEN585!$E$116&gt;=0.05,_xlfn.CONCAT(LEFT(TEXT(M.longifoliaCMEN585!$D$116,"0.0E+0"),3)&amp;" x 10^"&amp;RIGHT(TEXT(M.longifoliaCMEN585!$D$116,"0.0E+0"),1)," ± ",LEFT(TEXT(M.longifoliaCMEN585!$E$116,"0.0E+0"),3)&amp;" x 10^"&amp;RIGHT(TEXT(M.longifoliaCMEN585!$E$116,"0.0E+0"),1)))</f>
        <v/>
      </c>
      <c r="P49" s="78" t="str" cm="1">
        <f t="array" ref="P49">_xlfn.IFS(M.longifoliaCMEN585!$E$183=0,"",M.longifoliaCMEN585!$E$183&lt;0.05,"tr",M.longifoliaCMEN585!$E$183&lt;0.05,"tr",M.longifoliaCMEN585!$E$183&gt;=0.05,_xlfn.CONCAT(LEFT(TEXT(M.longifoliaCMEN585!$D$183,"0.0E+0"),3)&amp;" x 10^"&amp;RIGHT(TEXT(M.longifoliaCMEN585!$D$183,"0.0E+0"),1)," ± ",LEFT(TEXT(M.longifoliaCMEN585!$E$183,"0.0E+0"),3)&amp;" x 10^"&amp;RIGHT(TEXT(M.longifoliaCMEN585!$E$183,"0.0E+0"),1)))</f>
        <v/>
      </c>
      <c r="S49" s="77" t="str">
        <f>M.longifoliaCMEN584!$A$50</f>
        <v>menthyl acetate</v>
      </c>
      <c r="T49" s="78" t="str" cm="1">
        <f t="array" ref="T49">_xlfn.IFS(M.longifoliaCMEN584!$E$50=0,"",M.longifoliaCMEN584!$E$50&lt;0.05,"tr",M.longifoliaCMEN584!$E$50&lt;0.05,"tr",M.longifoliaCMEN584!$E$50&gt;=0.05,_xlfn.CONCAT(LEFT(TEXT(M.longifoliaCMEN584!$D$50,"0.0E+0"),3)&amp;" x 10^"&amp;RIGHT(TEXT(M.longifoliaCMEN584!$D$50,"0.0E+0"),1)," ± ",LEFT(TEXT(M.longifoliaCMEN584!$E$50,"0.0E+0"),3)&amp;" x 10^"&amp;RIGHT(TEXT(M.longifoliaCMEN584!$E$50,"0.0E+0"),1)))</f>
        <v/>
      </c>
      <c r="U49" s="78" t="str" cm="1">
        <f t="array" ref="U49">_xlfn.IFS(M.longifoliaCMEN584!$E$116=0,"",M.longifoliaCMEN584!$E$116&lt;0.05,"tr",M.longifoliaCMEN584!$E$116&lt;0.05,"tr",M.longifoliaCMEN584!$E$116&gt;=0.05,_xlfn.CONCAT(LEFT(TEXT(M.longifoliaCMEN584!$D$116,"0.0E+0"),3)&amp;" x 10^"&amp;RIGHT(TEXT(M.longifoliaCMEN584!$D$116,"0.0E+0"),1)," ± ",LEFT(TEXT(M.longifoliaCMEN584!$E$116,"0.0E+0"),3)&amp;" x 10^"&amp;RIGHT(TEXT(M.longifoliaCMEN584!$E$116,"0.0E+0"),1)))</f>
        <v/>
      </c>
      <c r="V49" s="78" t="str" cm="1">
        <f t="array" ref="V49">_xlfn.IFS(M.longifoliaCMEN584!$E$183=0,"",M.longifoliaCMEN584!$E$183&lt;0.05,"tr",M.longifoliaCMEN584!$E$183&lt;0.05,"tr",M.longifoliaCMEN584!$E$183&gt;=0.05,_xlfn.CONCAT(LEFT(TEXT(M.longifoliaCMEN584!$D$183,"0.0E+0"),3)&amp;" x 10^"&amp;RIGHT(TEXT(M.longifoliaCMEN584!$D$183,"0.0E+0"),1)," ± ",LEFT(TEXT(M.longifoliaCMEN584!$E$183,"0.0E+0"),3)&amp;" x 10^"&amp;RIGHT(TEXT(M.longifoliaCMEN584!$E$183,"0.0E+0"),1)))</f>
        <v/>
      </c>
    </row>
    <row r="50" spans="1:22" x14ac:dyDescent="0.2">
      <c r="A50" s="77" t="str">
        <f>Peppermint!$A$51</f>
        <v>carvacrol</v>
      </c>
      <c r="B50" s="78" t="str" cm="1">
        <f t="array" ref="B50">_xlfn.IFS(Peppermint!$E$51=0,"",Peppermint!$E$51&lt;0.05,"tr",Peppermint!$E$51&lt;0.05,"tr",Peppermint!$E$51&gt;=0.05,_xlfn.CONCAT(LEFT(TEXT(Peppermint!$D$51,"0.0E+0"),3)&amp;" x 10^"&amp;RIGHT(TEXT(Peppermint!$D$51,"0.0E+0"),1)," ± ",LEFT(TEXT(Peppermint!$E$51,"0.0E+0"),3)&amp;" x 10^"&amp;RIGHT(TEXT(Peppermint!$E$51,"0.0E+0"),1)))</f>
        <v/>
      </c>
      <c r="C50" s="78" t="str" cm="1">
        <f t="array" ref="C50">_xlfn.IFS(Peppermint!$E$117=0,"",Peppermint!$E$117&lt;0.05,"tr",Peppermint!$E$117&lt;0.05,"tr",Peppermint!$E$117&gt;=0.05,_xlfn.CONCAT(LEFT(TEXT(Peppermint!$D$117,"0.0E+0"),3)&amp;" x 10^"&amp;RIGHT(TEXT(Peppermint!$D$117,"0.0E+0"),1)," ± ",LEFT(TEXT(Peppermint!$E$117,"0.0E+0"),3)&amp;" x 10^"&amp;RIGHT(TEXT(Peppermint!$E$117,"0.0E+0"),1)))</f>
        <v/>
      </c>
      <c r="D50" s="78" t="str" cm="1">
        <f t="array" ref="D50">_xlfn.IFS(Peppermint!$E$184=0,"",Peppermint!$E$184&lt;0.05,"tr",Peppermint!$E$184&lt;0.05,"tr",Peppermint!$E$184&gt;=0.05,_xlfn.CONCAT(LEFT(TEXT(Peppermint!$D$184,"0.0E+0"),3)&amp;" x 10^"&amp;RIGHT(TEXT(Peppermint!$D$184,"0.0E+0"),1)," ± ",LEFT(TEXT(Peppermint!$E$184,"0.0E+0"),3)&amp;" x 10^"&amp;RIGHT(TEXT(Peppermint!$E$184,"0.0E+0"),1)))</f>
        <v/>
      </c>
      <c r="G50" s="77" t="str">
        <f>Spearmint!$A$51</f>
        <v>carvacrol</v>
      </c>
      <c r="H50" s="78" t="str" cm="1">
        <f t="array" ref="H50">_xlfn.IFS(Spearmint!$E$51=0,"",Spearmint!$E$51&lt;0.05,"tr",Spearmint!$E$51&lt;0.05,"tr",Spearmint!$E$51&gt;=0.05,_xlfn.CONCAT(LEFT(TEXT(Spearmint!$D$51,"0.0E+0"),3)&amp;" x 10^"&amp;RIGHT(TEXT(Spearmint!$D$51,"0.0E+0"),1)," ± ",LEFT(TEXT(Spearmint!$E$51,"0.0E+0"),3)&amp;" x 10^"&amp;RIGHT(TEXT(Spearmint!$E$51,"0.0E+0"),1)))</f>
        <v/>
      </c>
      <c r="I50" s="78" t="str" cm="1">
        <f t="array" ref="I50">_xlfn.IFS(Spearmint!$E$117=0,"",Spearmint!$E$117&lt;0.05,"tr",Spearmint!$E$117&lt;0.05,"tr",Spearmint!$E$117&gt;=0.05,_xlfn.CONCAT(LEFT(TEXT(Spearmint!$D$117,"0.0E+0"),3)&amp;" x 10^"&amp;RIGHT(TEXT(Spearmint!$D$117,"0.0E+0"),1)," ± ",LEFT(TEXT(Spearmint!$E$117,"0.0E+0"),3)&amp;" x 10^"&amp;RIGHT(TEXT(Spearmint!$E$117,"0.0E+0"),1)))</f>
        <v/>
      </c>
      <c r="J50" s="78" t="str" cm="1">
        <f t="array" ref="J50">_xlfn.IFS(Spearmint!$E$184=0,"",Spearmint!$E$184&lt;0.05,"tr",Spearmint!$E$184&lt;0.05,"tr",Spearmint!$E$184&gt;=0.05,_xlfn.CONCAT(LEFT(TEXT(Spearmint!$D$184,"0.0E+0"),3)&amp;" x 10^"&amp;RIGHT(TEXT(Spearmint!$D$184,"0.0E+0"),1)," ± ",LEFT(TEXT(Spearmint!$E$184,"0.0E+0"),3)&amp;" x 10^"&amp;RIGHT(TEXT(Spearmint!$E$184,"0.0E+0"),1)))</f>
        <v>8.6 x 10^4 ± 8.1 x 10^4</v>
      </c>
      <c r="M50" s="77" t="str">
        <f>M.longifoliaCMEN585!$A$51</f>
        <v>carvacrol</v>
      </c>
      <c r="N50" s="78" t="str" cm="1">
        <f t="array" ref="N50">_xlfn.IFS(M.longifoliaCMEN585!$E$51=0,"",M.longifoliaCMEN585!$E$51&lt;0.05,"tr",M.longifoliaCMEN585!$E$51&lt;0.05,"tr",M.longifoliaCMEN585!$E$51&gt;=0.05,_xlfn.CONCAT(LEFT(TEXT(M.longifoliaCMEN585!$D$51,"0.0E+0"),3)&amp;" x 10^"&amp;RIGHT(TEXT(M.longifoliaCMEN585!$D$51,"0.0E+0"),1)," ± ",LEFT(TEXT(M.longifoliaCMEN585!$E$51,"0.0E+0"),3)&amp;" x 10^"&amp;RIGHT(TEXT(M.longifoliaCMEN585!$E$51,"0.0E+0"),1)))</f>
        <v/>
      </c>
      <c r="O50" s="78" t="str" cm="1">
        <f t="array" ref="O50">_xlfn.IFS(M.longifoliaCMEN585!$E$117=0,"",M.longifoliaCMEN585!$E$117&lt;0.05,"tr",M.longifoliaCMEN585!$E$117&lt;0.05,"tr",M.longifoliaCMEN585!$E$117&gt;=0.05,_xlfn.CONCAT(LEFT(TEXT(M.longifoliaCMEN585!$D$117,"0.0E+0"),3)&amp;" x 10^"&amp;RIGHT(TEXT(M.longifoliaCMEN585!$D$117,"0.0E+0"),1)," ± ",LEFT(TEXT(M.longifoliaCMEN585!$E$117,"0.0E+0"),3)&amp;" x 10^"&amp;RIGHT(TEXT(M.longifoliaCMEN585!$E$117,"0.0E+0"),1)))</f>
        <v/>
      </c>
      <c r="P50" s="78" t="str" cm="1">
        <f t="array" ref="P50">_xlfn.IFS(M.longifoliaCMEN585!$E$184=0,"",M.longifoliaCMEN585!$E$184&lt;0.05,"tr",M.longifoliaCMEN585!$E$184&lt;0.05,"tr",M.longifoliaCMEN585!$E$184&gt;=0.05,_xlfn.CONCAT(LEFT(TEXT(M.longifoliaCMEN585!$D$184,"0.0E+0"),3)&amp;" x 10^"&amp;RIGHT(TEXT(M.longifoliaCMEN585!$D$184,"0.0E+0"),1)," ± ",LEFT(TEXT(M.longifoliaCMEN585!$E$184,"0.0E+0"),3)&amp;" x 10^"&amp;RIGHT(TEXT(M.longifoliaCMEN585!$E$184,"0.0E+0"),1)))</f>
        <v/>
      </c>
      <c r="S50" s="77" t="str">
        <f>M.longifoliaCMEN584!$A$51</f>
        <v>carvacrol</v>
      </c>
      <c r="T50" s="78" t="str" cm="1">
        <f t="array" ref="T50">_xlfn.IFS(M.longifoliaCMEN584!$E$51=0,"",M.longifoliaCMEN584!$E$51&lt;0.05,"tr",M.longifoliaCMEN584!$E$51&lt;0.05,"tr",M.longifoliaCMEN584!$E$51&gt;=0.05,_xlfn.CONCAT(LEFT(TEXT(M.longifoliaCMEN584!$D$51,"0.0E+0"),3)&amp;" x 10^"&amp;RIGHT(TEXT(M.longifoliaCMEN584!$D$51,"0.0E+0"),1)," ± ",LEFT(TEXT(M.longifoliaCMEN584!$E$51,"0.0E+0"),3)&amp;" x 10^"&amp;RIGHT(TEXT(M.longifoliaCMEN584!$E$51,"0.0E+0"),1)))</f>
        <v/>
      </c>
      <c r="U50" s="78" t="str" cm="1">
        <f t="array" ref="U50">_xlfn.IFS(M.longifoliaCMEN584!$E$117=0,"",M.longifoliaCMEN584!$E$117&lt;0.05,"tr",M.longifoliaCMEN584!$E$117&lt;0.05,"tr",M.longifoliaCMEN584!$E$117&gt;=0.05,_xlfn.CONCAT(LEFT(TEXT(M.longifoliaCMEN584!$D$117,"0.0E+0"),3)&amp;" x 10^"&amp;RIGHT(TEXT(M.longifoliaCMEN584!$D$117,"0.0E+0"),1)," ± ",LEFT(TEXT(M.longifoliaCMEN584!$E$117,"0.0E+0"),3)&amp;" x 10^"&amp;RIGHT(TEXT(M.longifoliaCMEN584!$E$117,"0.0E+0"),1)))</f>
        <v>1.6 x 10^4 ± 8.4 x 10^3</v>
      </c>
      <c r="V50" s="78" t="str" cm="1">
        <f t="array" ref="V50">_xlfn.IFS(M.longifoliaCMEN584!$E$184=0,"",M.longifoliaCMEN584!$E$184&lt;0.05,"tr",M.longifoliaCMEN584!$E$184&lt;0.05,"tr",M.longifoliaCMEN584!$E$184&gt;=0.05,_xlfn.CONCAT(LEFT(TEXT(M.longifoliaCMEN584!$D$184,"0.0E+0"),3)&amp;" x 10^"&amp;RIGHT(TEXT(M.longifoliaCMEN584!$D$184,"0.0E+0"),1)," ± ",LEFT(TEXT(M.longifoliaCMEN584!$E$184,"0.0E+0"),3)&amp;" x 10^"&amp;RIGHT(TEXT(M.longifoliaCMEN584!$E$184,"0.0E+0"),1)))</f>
        <v>1.1 x 10^5 ± 2.8 x 10^4</v>
      </c>
    </row>
    <row r="51" spans="1:22" x14ac:dyDescent="0.2">
      <c r="A51" s="77" t="str">
        <f>Peppermint!$A$52</f>
        <v>piperitenone</v>
      </c>
      <c r="B51" s="78" t="str" cm="1">
        <f t="array" ref="B51">_xlfn.IFS(Peppermint!$E$52=0,"",Peppermint!$E$52&lt;0.05,"tr",Peppermint!$E$52&lt;0.05,"tr",Peppermint!$E$52&gt;=0.05,_xlfn.CONCAT(LEFT(TEXT(Peppermint!$D$52,"0.0E+0"),3)&amp;" x 10^"&amp;RIGHT(TEXT(Peppermint!$D$52,"0.0E+0"),1)," ± ",LEFT(TEXT(Peppermint!$E$52,"0.0E+0"),3)&amp;" x 10^"&amp;RIGHT(TEXT(Peppermint!$E$52,"0.0E+0"),1)))</f>
        <v/>
      </c>
      <c r="C51" s="78" t="str" cm="1">
        <f t="array" ref="C51">_xlfn.IFS(Peppermint!$E$118=0,"",Peppermint!$E$118&lt;0.05,"tr",Peppermint!$E$118&lt;0.05,"tr",Peppermint!$E$118&gt;=0.05,_xlfn.CONCAT(LEFT(TEXT(Peppermint!$D$118,"0.0E+0"),3)&amp;" x 10^"&amp;RIGHT(TEXT(Peppermint!$D$118,"0.0E+0"),1)," ± ",LEFT(TEXT(Peppermint!$E$118,"0.0E+0"),3)&amp;" x 10^"&amp;RIGHT(TEXT(Peppermint!$E$118,"0.0E+0"),1)))</f>
        <v/>
      </c>
      <c r="D51" s="78" t="str" cm="1">
        <f t="array" ref="D51">_xlfn.IFS(Peppermint!$E$185=0,"",Peppermint!$E$185&lt;0.05,"tr",Peppermint!$E$185&lt;0.05,"tr",Peppermint!$E$185&gt;=0.05,_xlfn.CONCAT(LEFT(TEXT(Peppermint!$D$185,"0.0E+0"),3)&amp;" x 10^"&amp;RIGHT(TEXT(Peppermint!$D$185,"0.0E+0"),1)," ± ",LEFT(TEXT(Peppermint!$E$185,"0.0E+0"),3)&amp;" x 10^"&amp;RIGHT(TEXT(Peppermint!$E$185,"0.0E+0"),1)))</f>
        <v/>
      </c>
      <c r="G51" s="77" t="str">
        <f>Spearmint!$A$52</f>
        <v>piperitenone</v>
      </c>
      <c r="H51" s="78" t="str" cm="1">
        <f t="array" ref="H51">_xlfn.IFS(Spearmint!$E$52=0,"",Spearmint!$E$52&lt;0.05,"tr",Spearmint!$E$52&lt;0.05,"tr",Spearmint!$E$52&gt;=0.05,_xlfn.CONCAT(LEFT(TEXT(Spearmint!$D$52,"0.0E+0"),3)&amp;" x 10^"&amp;RIGHT(TEXT(Spearmint!$D$52,"0.0E+0"),1)," ± ",LEFT(TEXT(Spearmint!$E$52,"0.0E+0"),3)&amp;" x 10^"&amp;RIGHT(TEXT(Spearmint!$E$52,"0.0E+0"),1)))</f>
        <v/>
      </c>
      <c r="I51" s="78" t="str" cm="1">
        <f t="array" ref="I51">_xlfn.IFS(Spearmint!$E$118=0,"",Spearmint!$E$118&lt;0.05,"tr",Spearmint!$E$118&lt;0.05,"tr",Spearmint!$E$118&gt;=0.05,_xlfn.CONCAT(LEFT(TEXT(Spearmint!$D$118,"0.0E+0"),3)&amp;" x 10^"&amp;RIGHT(TEXT(Spearmint!$D$118,"0.0E+0"),1)," ± ",LEFT(TEXT(Spearmint!$E$118,"0.0E+0"),3)&amp;" x 10^"&amp;RIGHT(TEXT(Spearmint!$E$118,"0.0E+0"),1)))</f>
        <v/>
      </c>
      <c r="J51" s="78" t="str" cm="1">
        <f t="array" ref="J51">_xlfn.IFS(Spearmint!$E$185=0,"",Spearmint!$E$185&lt;0.05,"tr",Spearmint!$E$185&lt;0.05,"tr",Spearmint!$E$185&gt;=0.05,_xlfn.CONCAT(LEFT(TEXT(Spearmint!$D$185,"0.0E+0"),3)&amp;" x 10^"&amp;RIGHT(TEXT(Spearmint!$D$185,"0.0E+0"),1)," ± ",LEFT(TEXT(Spearmint!$E$185,"0.0E+0"),3)&amp;" x 10^"&amp;RIGHT(TEXT(Spearmint!$E$185,"0.0E+0"),1)))</f>
        <v>6.4 x 10^3 ± 6.4 x 10^3</v>
      </c>
      <c r="M51" s="77" t="str">
        <f>M.longifoliaCMEN585!$A$52</f>
        <v>piperitenone</v>
      </c>
      <c r="N51" s="78" t="str" cm="1">
        <f t="array" ref="N51">_xlfn.IFS(M.longifoliaCMEN585!$E$52=0,"",M.longifoliaCMEN585!$E$52&lt;0.05,"tr",M.longifoliaCMEN585!$E$52&lt;0.05,"tr",M.longifoliaCMEN585!$E$52&gt;=0.05,_xlfn.CONCAT(LEFT(TEXT(M.longifoliaCMEN585!$D$52,"0.0E+0"),3)&amp;" x 10^"&amp;RIGHT(TEXT(M.longifoliaCMEN585!$D$52,"0.0E+0"),1)," ± ",LEFT(TEXT(M.longifoliaCMEN585!$E$52,"0.0E+0"),3)&amp;" x 10^"&amp;RIGHT(TEXT(M.longifoliaCMEN585!$E$52,"0.0E+0"),1)))</f>
        <v/>
      </c>
      <c r="O51" s="78" t="str" cm="1">
        <f t="array" ref="O51">_xlfn.IFS(M.longifoliaCMEN585!$E$118=0,"",M.longifoliaCMEN585!$E$118&lt;0.05,"tr",M.longifoliaCMEN585!$E$118&lt;0.05,"tr",M.longifoliaCMEN585!$E$118&gt;=0.05,_xlfn.CONCAT(LEFT(TEXT(M.longifoliaCMEN585!$D$118,"0.0E+0"),3)&amp;" x 10^"&amp;RIGHT(TEXT(M.longifoliaCMEN585!$D$118,"0.0E+0"),1)," ± ",LEFT(TEXT(M.longifoliaCMEN585!$E$118,"0.0E+0"),3)&amp;" x 10^"&amp;RIGHT(TEXT(M.longifoliaCMEN585!$E$118,"0.0E+0"),1)))</f>
        <v>1.0 x 10^5 ± 6.8 x 10^4</v>
      </c>
      <c r="P51" s="78" t="str" cm="1">
        <f t="array" ref="P51">_xlfn.IFS(M.longifoliaCMEN585!$E$185=0,"",M.longifoliaCMEN585!$E$185&lt;0.05,"tr",M.longifoliaCMEN585!$E$185&lt;0.05,"tr",M.longifoliaCMEN585!$E$185&gt;=0.05,_xlfn.CONCAT(LEFT(TEXT(M.longifoliaCMEN585!$D$185,"0.0E+0"),3)&amp;" x 10^"&amp;RIGHT(TEXT(M.longifoliaCMEN585!$D$185,"0.0E+0"),1)," ± ",LEFT(TEXT(M.longifoliaCMEN585!$E$185,"0.0E+0"),3)&amp;" x 10^"&amp;RIGHT(TEXT(M.longifoliaCMEN585!$E$185,"0.0E+0"),1)))</f>
        <v>2.4 x 10^6 ± 4.6 x 10^5</v>
      </c>
      <c r="S51" s="77" t="str">
        <f>M.longifoliaCMEN584!$A$52</f>
        <v>piperitenone</v>
      </c>
      <c r="T51" s="78" t="str" cm="1">
        <f t="array" ref="T51">_xlfn.IFS(M.longifoliaCMEN584!$E$52=0,"",M.longifoliaCMEN584!$E$52&lt;0.05,"tr",M.longifoliaCMEN584!$E$52&lt;0.05,"tr",M.longifoliaCMEN584!$E$52&gt;=0.05,_xlfn.CONCAT(LEFT(TEXT(M.longifoliaCMEN584!$D$52,"0.0E+0"),3)&amp;" x 10^"&amp;RIGHT(TEXT(M.longifoliaCMEN584!$D$52,"0.0E+0"),1)," ± ",LEFT(TEXT(M.longifoliaCMEN584!$E$52,"0.0E+0"),3)&amp;" x 10^"&amp;RIGHT(TEXT(M.longifoliaCMEN584!$E$52,"0.0E+0"),1)))</f>
        <v/>
      </c>
      <c r="U51" s="78" t="str" cm="1">
        <f t="array" ref="U51">_xlfn.IFS(M.longifoliaCMEN584!$E$118=0,"",M.longifoliaCMEN584!$E$118&lt;0.05,"tr",M.longifoliaCMEN584!$E$118&lt;0.05,"tr",M.longifoliaCMEN584!$E$118&gt;=0.05,_xlfn.CONCAT(LEFT(TEXT(M.longifoliaCMEN584!$D$118,"0.0E+0"),3)&amp;" x 10^"&amp;RIGHT(TEXT(M.longifoliaCMEN584!$D$118,"0.0E+0"),1)," ± ",LEFT(TEXT(M.longifoliaCMEN584!$E$118,"0.0E+0"),3)&amp;" x 10^"&amp;RIGHT(TEXT(M.longifoliaCMEN584!$E$118,"0.0E+0"),1)))</f>
        <v/>
      </c>
      <c r="V51" s="78" t="str" cm="1">
        <f t="array" ref="V51">_xlfn.IFS(M.longifoliaCMEN584!$E$185=0,"",M.longifoliaCMEN584!$E$185&lt;0.05,"tr",M.longifoliaCMEN584!$E$185&lt;0.05,"tr",M.longifoliaCMEN584!$E$185&gt;=0.05,_xlfn.CONCAT(LEFT(TEXT(M.longifoliaCMEN584!$D$185,"0.0E+0"),3)&amp;" x 10^"&amp;RIGHT(TEXT(M.longifoliaCMEN584!$D$185,"0.0E+0"),1)," ± ",LEFT(TEXT(M.longifoliaCMEN584!$E$185,"0.0E+0"),3)&amp;" x 10^"&amp;RIGHT(TEXT(M.longifoliaCMEN584!$E$185,"0.0E+0"),1)))</f>
        <v>5.3 x 10^4 ± 1.6 x 10^4</v>
      </c>
    </row>
    <row r="52" spans="1:22" x14ac:dyDescent="0.2">
      <c r="A52" s="77" t="str">
        <f>Peppermint!$A$53</f>
        <v>piperitenone oxide</v>
      </c>
      <c r="B52" s="78" t="str" cm="1">
        <f t="array" ref="B52">_xlfn.IFS(Peppermint!$E$53=0,"",Peppermint!$E$53&lt;0.05,"tr",Peppermint!$E$53&lt;0.05,"tr",Peppermint!$E$53&gt;=0.05,_xlfn.CONCAT(LEFT(TEXT(Peppermint!$D$53,"0.0E+0"),3)&amp;" x 10^"&amp;RIGHT(TEXT(Peppermint!$D$53,"0.0E+0"),1)," ± ",LEFT(TEXT(Peppermint!$E$53,"0.0E+0"),3)&amp;" x 10^"&amp;RIGHT(TEXT(Peppermint!$E$53,"0.0E+0"),1)))</f>
        <v/>
      </c>
      <c r="C52" s="78" t="str" cm="1">
        <f t="array" ref="C52">_xlfn.IFS(Peppermint!$E$119=0,"",Peppermint!$E$119&lt;0.05,"tr",Peppermint!$E$119&lt;0.05,"tr",Peppermint!$E$119&gt;=0.05,_xlfn.CONCAT(LEFT(TEXT(Peppermint!$D$119,"0.0E+0"),3)&amp;" x 10^"&amp;RIGHT(TEXT(Peppermint!$D$119,"0.0E+0"),1)," ± ",LEFT(TEXT(Peppermint!$E$119,"0.0E+0"),3)&amp;" x 10^"&amp;RIGHT(TEXT(Peppermint!$E$119,"0.0E+0"),1)))</f>
        <v/>
      </c>
      <c r="D52" s="78" t="str" cm="1">
        <f t="array" ref="D52">_xlfn.IFS(Peppermint!$E$186=0,"",Peppermint!$E$186&lt;0.05,"tr",Peppermint!$E$186&lt;0.05,"tr",Peppermint!$E$186&gt;=0.05,_xlfn.CONCAT(LEFT(TEXT(Peppermint!$D$186,"0.0E+0"),3)&amp;" x 10^"&amp;RIGHT(TEXT(Peppermint!$D$186,"0.0E+0"),1)," ± ",LEFT(TEXT(Peppermint!$E$186,"0.0E+0"),3)&amp;" x 10^"&amp;RIGHT(TEXT(Peppermint!$E$186,"0.0E+0"),1)))</f>
        <v/>
      </c>
      <c r="G52" s="77" t="str">
        <f>Spearmint!$A$53</f>
        <v>piperitenone oxide</v>
      </c>
      <c r="H52" s="78" t="str" cm="1">
        <f t="array" ref="H52">_xlfn.IFS(Spearmint!$E$53=0,"",Spearmint!$E$53&lt;0.05,"tr",Spearmint!$E$53&lt;0.05,"tr",Spearmint!$E$53&gt;=0.05,_xlfn.CONCAT(LEFT(TEXT(Spearmint!$D$53,"0.0E+0"),3)&amp;" x 10^"&amp;RIGHT(TEXT(Spearmint!$D$53,"0.0E+0"),1)," ± ",LEFT(TEXT(Spearmint!$E$53,"0.0E+0"),3)&amp;" x 10^"&amp;RIGHT(TEXT(Spearmint!$E$53,"0.0E+0"),1)))</f>
        <v/>
      </c>
      <c r="I52" s="78" t="str" cm="1">
        <f t="array" ref="I52">_xlfn.IFS(Spearmint!$E$119=0,"",Spearmint!$E$119&lt;0.05,"tr",Spearmint!$E$119&lt;0.05,"tr",Spearmint!$E$119&gt;=0.05,_xlfn.CONCAT(LEFT(TEXT(Spearmint!$D$119,"0.0E+0"),3)&amp;" x 10^"&amp;RIGHT(TEXT(Spearmint!$D$119,"0.0E+0"),1)," ± ",LEFT(TEXT(Spearmint!$E$119,"0.0E+0"),3)&amp;" x 10^"&amp;RIGHT(TEXT(Spearmint!$E$119,"0.0E+0"),1)))</f>
        <v/>
      </c>
      <c r="J52" s="78" t="str" cm="1">
        <f t="array" ref="J52">_xlfn.IFS(Spearmint!$E$186=0,"",Spearmint!$E$186&lt;0.05,"tr",Spearmint!$E$186&lt;0.05,"tr",Spearmint!$E$186&gt;=0.05,_xlfn.CONCAT(LEFT(TEXT(Spearmint!$D$186,"0.0E+0"),3)&amp;" x 10^"&amp;RIGHT(TEXT(Spearmint!$D$186,"0.0E+0"),1)," ± ",LEFT(TEXT(Spearmint!$E$186,"0.0E+0"),3)&amp;" x 10^"&amp;RIGHT(TEXT(Spearmint!$E$186,"0.0E+0"),1)))</f>
        <v/>
      </c>
      <c r="M52" s="77" t="str">
        <f>M.longifoliaCMEN585!$A$53</f>
        <v>piperitenone oxide</v>
      </c>
      <c r="N52" s="78" t="str" cm="1">
        <f t="array" ref="N52">_xlfn.IFS(M.longifoliaCMEN585!$E$53=0,"",M.longifoliaCMEN585!$E$53&lt;0.05,"tr",M.longifoliaCMEN585!$E$53&lt;0.05,"tr",M.longifoliaCMEN585!$E$53&gt;=0.05,_xlfn.CONCAT(LEFT(TEXT(M.longifoliaCMEN585!$D$53,"0.0E+0"),3)&amp;" x 10^"&amp;RIGHT(TEXT(M.longifoliaCMEN585!$D$53,"0.0E+0"),1)," ± ",LEFT(TEXT(M.longifoliaCMEN585!$E$53,"0.0E+0"),3)&amp;" x 10^"&amp;RIGHT(TEXT(M.longifoliaCMEN585!$E$53,"0.0E+0"),1)))</f>
        <v/>
      </c>
      <c r="O52" s="78" t="str" cm="1">
        <f t="array" ref="O52">_xlfn.IFS(M.longifoliaCMEN585!$E$119=0,"",M.longifoliaCMEN585!$E$119&lt;0.05,"tr",M.longifoliaCMEN585!$E$119&lt;0.05,"tr",M.longifoliaCMEN585!$E$119&gt;=0.05,_xlfn.CONCAT(LEFT(TEXT(M.longifoliaCMEN585!$D$119,"0.0E+0"),3)&amp;" x 10^"&amp;RIGHT(TEXT(M.longifoliaCMEN585!$D$119,"0.0E+0"),1)," ± ",LEFT(TEXT(M.longifoliaCMEN585!$E$119,"0.0E+0"),3)&amp;" x 10^"&amp;RIGHT(TEXT(M.longifoliaCMEN585!$E$119,"0.0E+0"),1)))</f>
        <v/>
      </c>
      <c r="P52" s="78" t="str" cm="1">
        <f t="array" ref="P52">_xlfn.IFS(M.longifoliaCMEN585!$E$186=0,"",M.longifoliaCMEN585!$E$186&lt;0.05,"tr",M.longifoliaCMEN585!$E$186&lt;0.05,"tr",M.longifoliaCMEN585!$E$186&gt;=0.05,_xlfn.CONCAT(LEFT(TEXT(M.longifoliaCMEN585!$D$186,"0.0E+0"),3)&amp;" x 10^"&amp;RIGHT(TEXT(M.longifoliaCMEN585!$D$186,"0.0E+0"),1)," ± ",LEFT(TEXT(M.longifoliaCMEN585!$E$186,"0.0E+0"),3)&amp;" x 10^"&amp;RIGHT(TEXT(M.longifoliaCMEN585!$E$186,"0.0E+0"),1)))</f>
        <v>4.0 x 10^4 ± 1.1 x 10^4</v>
      </c>
      <c r="S52" s="77" t="str">
        <f>M.longifoliaCMEN584!$A$53</f>
        <v>piperitenone oxide</v>
      </c>
      <c r="T52" s="78" t="str" cm="1">
        <f t="array" ref="T52">_xlfn.IFS(M.longifoliaCMEN584!$E$53=0,"",M.longifoliaCMEN584!$E$53&lt;0.05,"tr",M.longifoliaCMEN584!$E$53&lt;0.05,"tr",M.longifoliaCMEN584!$E$53&gt;=0.05,_xlfn.CONCAT(LEFT(TEXT(M.longifoliaCMEN584!$D$53,"0.0E+0"),3)&amp;" x 10^"&amp;RIGHT(TEXT(M.longifoliaCMEN584!$D$53,"0.0E+0"),1)," ± ",LEFT(TEXT(M.longifoliaCMEN584!$E$53,"0.0E+0"),3)&amp;" x 10^"&amp;RIGHT(TEXT(M.longifoliaCMEN584!$E$53,"0.0E+0"),1)))</f>
        <v/>
      </c>
      <c r="U52" s="78" t="str" cm="1">
        <f t="array" ref="U52">_xlfn.IFS(M.longifoliaCMEN584!$E$119=0,"",M.longifoliaCMEN584!$E$119&lt;0.05,"tr",M.longifoliaCMEN584!$E$119&lt;0.05,"tr",M.longifoliaCMEN584!$E$119&gt;=0.05,_xlfn.CONCAT(LEFT(TEXT(M.longifoliaCMEN584!$D$119,"0.0E+0"),3)&amp;" x 10^"&amp;RIGHT(TEXT(M.longifoliaCMEN584!$D$119,"0.0E+0"),1)," ± ",LEFT(TEXT(M.longifoliaCMEN584!$E$119,"0.0E+0"),3)&amp;" x 10^"&amp;RIGHT(TEXT(M.longifoliaCMEN584!$E$119,"0.0E+0"),1)))</f>
        <v/>
      </c>
      <c r="V52" s="78" t="str" cm="1">
        <f t="array" ref="V52">_xlfn.IFS(M.longifoliaCMEN584!$E$186=0,"",M.longifoliaCMEN584!$E$186&lt;0.05,"tr",M.longifoliaCMEN584!$E$186&lt;0.05,"tr",M.longifoliaCMEN584!$E$186&gt;=0.05,_xlfn.CONCAT(LEFT(TEXT(M.longifoliaCMEN584!$D$186,"0.0E+0"),3)&amp;" x 10^"&amp;RIGHT(TEXT(M.longifoliaCMEN584!$D$186,"0.0E+0"),1)," ± ",LEFT(TEXT(M.longifoliaCMEN584!$E$186,"0.0E+0"),3)&amp;" x 10^"&amp;RIGHT(TEXT(M.longifoliaCMEN584!$E$186,"0.0E+0"),1)))</f>
        <v/>
      </c>
    </row>
    <row r="53" spans="1:22" x14ac:dyDescent="0.2">
      <c r="A53" s="77" t="str">
        <f>Peppermint!$A$54</f>
        <v>B-caryophyllene</v>
      </c>
      <c r="B53" s="78" t="str" cm="1">
        <f t="array" ref="B53">_xlfn.IFS(Peppermint!$E$54=0,"",Peppermint!$E$54&lt;0.05,"tr",Peppermint!$E$54&lt;0.05,"tr",Peppermint!$E$54&gt;=0.05,_xlfn.CONCAT(LEFT(TEXT(Peppermint!$D$54,"0.0E+0"),3)&amp;" x 10^"&amp;RIGHT(TEXT(Peppermint!$D$54,"0.0E+0"),1)," ± ",LEFT(TEXT(Peppermint!$E$54,"0.0E+0"),3)&amp;" x 10^"&amp;RIGHT(TEXT(Peppermint!$E$54,"0.0E+0"),1)))</f>
        <v>4.8 x 10^2 ± 2.1 x 10^2</v>
      </c>
      <c r="C53" s="78" t="str" cm="1">
        <f t="array" ref="C53">_xlfn.IFS(Peppermint!$E$120=0,"",Peppermint!$E$120&lt;0.05,"tr",Peppermint!$E$120&lt;0.05,"tr",Peppermint!$E$120&gt;=0.05,_xlfn.CONCAT(LEFT(TEXT(Peppermint!$D$120,"0.0E+0"),3)&amp;" x 10^"&amp;RIGHT(TEXT(Peppermint!$D$120,"0.0E+0"),1)," ± ",LEFT(TEXT(Peppermint!$E$120,"0.0E+0"),3)&amp;" x 10^"&amp;RIGHT(TEXT(Peppermint!$E$120,"0.0E+0"),1)))</f>
        <v>2.0 x 10^4 ± 1.1 x 10^4</v>
      </c>
      <c r="D53" s="78" t="str" cm="1">
        <f t="array" ref="D53">_xlfn.IFS(Peppermint!$E$187=0,"",Peppermint!$E$187&lt;0.05,"tr",Peppermint!$E$187&lt;0.05,"tr",Peppermint!$E$187&gt;=0.05,_xlfn.CONCAT(LEFT(TEXT(Peppermint!$D$187,"0.0E+0"),3)&amp;" x 10^"&amp;RIGHT(TEXT(Peppermint!$D$187,"0.0E+0"),1)," ± ",LEFT(TEXT(Peppermint!$E$187,"0.0E+0"),3)&amp;" x 10^"&amp;RIGHT(TEXT(Peppermint!$E$187,"0.0E+0"),1)))</f>
        <v>4.2 x 10^4 ± 1.8 x 10^4</v>
      </c>
      <c r="G53" s="77" t="str">
        <f>Spearmint!$A$54</f>
        <v>B-caryophyllene</v>
      </c>
      <c r="H53" s="78" t="str" cm="1">
        <f t="array" ref="H53">_xlfn.IFS(Spearmint!$E$54=0,"",Spearmint!$E$54&lt;0.05,"tr",Spearmint!$E$54&lt;0.05,"tr",Spearmint!$E$54&gt;=0.05,_xlfn.CONCAT(LEFT(TEXT(Spearmint!$D$54,"0.0E+0"),3)&amp;" x 10^"&amp;RIGHT(TEXT(Spearmint!$D$54,"0.0E+0"),1)," ± ",LEFT(TEXT(Spearmint!$E$54,"0.0E+0"),3)&amp;" x 10^"&amp;RIGHT(TEXT(Spearmint!$E$54,"0.0E+0"),1)))</f>
        <v>4.3 x 10^1 ± 4.3 x 10^1</v>
      </c>
      <c r="I53" s="78" t="str" cm="1">
        <f t="array" ref="I53">_xlfn.IFS(Spearmint!$E$120=0,"",Spearmint!$E$120&lt;0.05,"tr",Spearmint!$E$120&lt;0.05,"tr",Spearmint!$E$120&gt;=0.05,_xlfn.CONCAT(LEFT(TEXT(Spearmint!$D$120,"0.0E+0"),3)&amp;" x 10^"&amp;RIGHT(TEXT(Spearmint!$D$120,"0.0E+0"),1)," ± ",LEFT(TEXT(Spearmint!$E$120,"0.0E+0"),3)&amp;" x 10^"&amp;RIGHT(TEXT(Spearmint!$E$120,"0.0E+0"),1)))</f>
        <v>2.1 x 10^4 ± 3.9 x 10^3</v>
      </c>
      <c r="J53" s="78" t="str" cm="1">
        <f t="array" ref="J53">_xlfn.IFS(Spearmint!$E$187=0,"",Spearmint!$E$187&lt;0.05,"tr",Spearmint!$E$187&lt;0.05,"tr",Spearmint!$E$187&gt;=0.05,_xlfn.CONCAT(LEFT(TEXT(Spearmint!$D$187,"0.0E+0"),3)&amp;" x 10^"&amp;RIGHT(TEXT(Spearmint!$D$187,"0.0E+0"),1)," ± ",LEFT(TEXT(Spearmint!$E$187,"0.0E+0"),3)&amp;" x 10^"&amp;RIGHT(TEXT(Spearmint!$E$187,"0.0E+0"),1)))</f>
        <v>1.0 x 10^5 ± 4.6 x 10^4</v>
      </c>
      <c r="M53" s="77" t="str">
        <f>M.longifoliaCMEN585!$A$54</f>
        <v>B-caryophyllene</v>
      </c>
      <c r="N53" s="78" t="str" cm="1">
        <f t="array" ref="N53">_xlfn.IFS(M.longifoliaCMEN585!$E$54=0,"",M.longifoliaCMEN585!$E$54&lt;0.05,"tr",M.longifoliaCMEN585!$E$54&lt;0.05,"tr",M.longifoliaCMEN585!$E$54&gt;=0.05,_xlfn.CONCAT(LEFT(TEXT(M.longifoliaCMEN585!$D$54,"0.0E+0"),3)&amp;" x 10^"&amp;RIGHT(TEXT(M.longifoliaCMEN585!$D$54,"0.0E+0"),1)," ± ",LEFT(TEXT(M.longifoliaCMEN585!$E$54,"0.0E+0"),3)&amp;" x 10^"&amp;RIGHT(TEXT(M.longifoliaCMEN585!$E$54,"0.0E+0"),1)))</f>
        <v/>
      </c>
      <c r="O53" s="78" t="str" cm="1">
        <f t="array" ref="O53">_xlfn.IFS(M.longifoliaCMEN585!$E$120=0,"",M.longifoliaCMEN585!$E$120&lt;0.05,"tr",M.longifoliaCMEN585!$E$120&lt;0.05,"tr",M.longifoliaCMEN585!$E$120&gt;=0.05,_xlfn.CONCAT(LEFT(TEXT(M.longifoliaCMEN585!$D$120,"0.0E+0"),3)&amp;" x 10^"&amp;RIGHT(TEXT(M.longifoliaCMEN585!$D$120,"0.0E+0"),1)," ± ",LEFT(TEXT(M.longifoliaCMEN585!$E$120,"0.0E+0"),3)&amp;" x 10^"&amp;RIGHT(TEXT(M.longifoliaCMEN585!$E$120,"0.0E+0"),1)))</f>
        <v>1.9 x 10^3 ± 1.3 x 10^3</v>
      </c>
      <c r="P53" s="78" t="str" cm="1">
        <f t="array" ref="P53">_xlfn.IFS(M.longifoliaCMEN585!$E$187=0,"",M.longifoliaCMEN585!$E$187&lt;0.05,"tr",M.longifoliaCMEN585!$E$187&lt;0.05,"tr",M.longifoliaCMEN585!$E$187&gt;=0.05,_xlfn.CONCAT(LEFT(TEXT(M.longifoliaCMEN585!$D$187,"0.0E+0"),3)&amp;" x 10^"&amp;RIGHT(TEXT(M.longifoliaCMEN585!$D$187,"0.0E+0"),1)," ± ",LEFT(TEXT(M.longifoliaCMEN585!$E$187,"0.0E+0"),3)&amp;" x 10^"&amp;RIGHT(TEXT(M.longifoliaCMEN585!$E$187,"0.0E+0"),1)))</f>
        <v>3.8 x 10^3 ± 1.9 x 10^3</v>
      </c>
      <c r="S53" s="77" t="str">
        <f>M.longifoliaCMEN584!$A$54</f>
        <v>B-caryophyllene</v>
      </c>
      <c r="T53" s="78" t="str" cm="1">
        <f t="array" ref="T53">_xlfn.IFS(M.longifoliaCMEN584!$E$54=0,"",M.longifoliaCMEN584!$E$54&lt;0.05,"tr",M.longifoliaCMEN584!$E$54&lt;0.05,"tr",M.longifoliaCMEN584!$E$54&gt;=0.05,_xlfn.CONCAT(LEFT(TEXT(M.longifoliaCMEN584!$D$54,"0.0E+0"),3)&amp;" x 10^"&amp;RIGHT(TEXT(M.longifoliaCMEN584!$D$54,"0.0E+0"),1)," ± ",LEFT(TEXT(M.longifoliaCMEN584!$E$54,"0.0E+0"),3)&amp;" x 10^"&amp;RIGHT(TEXT(M.longifoliaCMEN584!$E$54,"0.0E+0"),1)))</f>
        <v/>
      </c>
      <c r="U53" s="78" t="str" cm="1">
        <f t="array" ref="U53">_xlfn.IFS(M.longifoliaCMEN584!$E$120=0,"",M.longifoliaCMEN584!$E$120&lt;0.05,"tr",M.longifoliaCMEN584!$E$120&lt;0.05,"tr",M.longifoliaCMEN584!$E$120&gt;=0.05,_xlfn.CONCAT(LEFT(TEXT(M.longifoliaCMEN584!$D$120,"0.0E+0"),3)&amp;" x 10^"&amp;RIGHT(TEXT(M.longifoliaCMEN584!$D$120,"0.0E+0"),1)," ± ",LEFT(TEXT(M.longifoliaCMEN584!$E$120,"0.0E+0"),3)&amp;" x 10^"&amp;RIGHT(TEXT(M.longifoliaCMEN584!$E$120,"0.0E+0"),1)))</f>
        <v>9.8 x 10^2 ± 9.8 x 10^2</v>
      </c>
      <c r="V53" s="78" t="str" cm="1">
        <f t="array" ref="V53">_xlfn.IFS(M.longifoliaCMEN584!$E$187=0,"",M.longifoliaCMEN584!$E$187&lt;0.05,"tr",M.longifoliaCMEN584!$E$187&lt;0.05,"tr",M.longifoliaCMEN584!$E$187&gt;=0.05,_xlfn.CONCAT(LEFT(TEXT(M.longifoliaCMEN584!$D$187,"0.0E+0"),3)&amp;" x 10^"&amp;RIGHT(TEXT(M.longifoliaCMEN584!$D$187,"0.0E+0"),1)," ± ",LEFT(TEXT(M.longifoliaCMEN584!$E$187,"0.0E+0"),3)&amp;" x 10^"&amp;RIGHT(TEXT(M.longifoliaCMEN584!$E$187,"0.0E+0"),1)))</f>
        <v>8.0 x 10^3 ± 3.8 x 10^3</v>
      </c>
    </row>
    <row r="54" spans="1:22" x14ac:dyDescent="0.2">
      <c r="A54" s="77" t="str">
        <f>Peppermint!$A$55</f>
        <v>(E)-B-farnesene</v>
      </c>
      <c r="B54" s="78" t="str" cm="1">
        <f t="array" ref="B54">_xlfn.IFS(Peppermint!$E$55=0,"",Peppermint!$E$55&lt;0.05,"tr",Peppermint!$E$55&lt;0.05,"tr",Peppermint!$E$55&gt;=0.05,_xlfn.CONCAT(LEFT(TEXT(Peppermint!$D$55,"0.0E+0"),3)&amp;" x 10^"&amp;RIGHT(TEXT(Peppermint!$D$55,"0.0E+0"),1)," ± ",LEFT(TEXT(Peppermint!$E$55,"0.0E+0"),3)&amp;" x 10^"&amp;RIGHT(TEXT(Peppermint!$E$55,"0.0E+0"),1)))</f>
        <v/>
      </c>
      <c r="C54" s="78" t="str" cm="1">
        <f t="array" ref="C54">_xlfn.IFS(Peppermint!$E$121=0,"",Peppermint!$E$121&lt;0.05,"tr",Peppermint!$E$121&lt;0.05,"tr",Peppermint!$E$121&gt;=0.05,_xlfn.CONCAT(LEFT(TEXT(Peppermint!$D$121,"0.0E+0"),3)&amp;" x 10^"&amp;RIGHT(TEXT(Peppermint!$D$121,"0.0E+0"),1)," ± ",LEFT(TEXT(Peppermint!$E$121,"0.0E+0"),3)&amp;" x 10^"&amp;RIGHT(TEXT(Peppermint!$E$121,"0.0E+0"),1)))</f>
        <v>2.7 x 10^3 ± 1.7 x 10^3</v>
      </c>
      <c r="D54" s="78" t="str" cm="1">
        <f t="array" ref="D54">_xlfn.IFS(Peppermint!$E$188=0,"",Peppermint!$E$188&lt;0.05,"tr",Peppermint!$E$188&lt;0.05,"tr",Peppermint!$E$188&gt;=0.05,_xlfn.CONCAT(LEFT(TEXT(Peppermint!$D$188,"0.0E+0"),3)&amp;" x 10^"&amp;RIGHT(TEXT(Peppermint!$D$188,"0.0E+0"),1)," ± ",LEFT(TEXT(Peppermint!$E$188,"0.0E+0"),3)&amp;" x 10^"&amp;RIGHT(TEXT(Peppermint!$E$188,"0.0E+0"),1)))</f>
        <v>2.4 x 10^4 ± 1.5 x 10^4</v>
      </c>
      <c r="G54" s="77" t="str">
        <f>Spearmint!$A$55</f>
        <v>(E)-B-farnesene</v>
      </c>
      <c r="H54" s="78" t="str" cm="1">
        <f t="array" ref="H54">_xlfn.IFS(Spearmint!$E$55=0,"",Spearmint!$E$55&lt;0.05,"tr",Spearmint!$E$55&lt;0.05,"tr",Spearmint!$E$55&gt;=0.05,_xlfn.CONCAT(LEFT(TEXT(Spearmint!$D$55,"0.0E+0"),3)&amp;" x 10^"&amp;RIGHT(TEXT(Spearmint!$D$55,"0.0E+0"),1)," ± ",LEFT(TEXT(Spearmint!$E$55,"0.0E+0"),3)&amp;" x 10^"&amp;RIGHT(TEXT(Spearmint!$E$55,"0.0E+0"),1)))</f>
        <v/>
      </c>
      <c r="I54" s="78" t="str" cm="1">
        <f t="array" ref="I54">_xlfn.IFS(Spearmint!$E$121=0,"",Spearmint!$E$121&lt;0.05,"tr",Spearmint!$E$121&lt;0.05,"tr",Spearmint!$E$121&gt;=0.05,_xlfn.CONCAT(LEFT(TEXT(Spearmint!$D$121,"0.0E+0"),3)&amp;" x 10^"&amp;RIGHT(TEXT(Spearmint!$D$121,"0.0E+0"),1)," ± ",LEFT(TEXT(Spearmint!$E$121,"0.0E+0"),3)&amp;" x 10^"&amp;RIGHT(TEXT(Spearmint!$E$121,"0.0E+0"),1)))</f>
        <v>2.2 x 10^4 ± 6.7 x 10^3</v>
      </c>
      <c r="J54" s="78" t="str" cm="1">
        <f t="array" ref="J54">_xlfn.IFS(Spearmint!$E$188=0,"",Spearmint!$E$188&lt;0.05,"tr",Spearmint!$E$188&lt;0.05,"tr",Spearmint!$E$188&gt;=0.05,_xlfn.CONCAT(LEFT(TEXT(Spearmint!$D$188,"0.0E+0"),3)&amp;" x 10^"&amp;RIGHT(TEXT(Spearmint!$D$188,"0.0E+0"),1)," ± ",LEFT(TEXT(Spearmint!$E$188,"0.0E+0"),3)&amp;" x 10^"&amp;RIGHT(TEXT(Spearmint!$E$188,"0.0E+0"),1)))</f>
        <v>2.4 x 10^5 ± 1.3 x 10^5</v>
      </c>
      <c r="M54" s="77" t="str">
        <f>M.longifoliaCMEN585!$A$55</f>
        <v>(E)-B-farnesene</v>
      </c>
      <c r="N54" s="78" t="str" cm="1">
        <f t="array" ref="N54">_xlfn.IFS(M.longifoliaCMEN585!$E$55=0,"",M.longifoliaCMEN585!$E$55&lt;0.05,"tr",M.longifoliaCMEN585!$E$55&lt;0.05,"tr",M.longifoliaCMEN585!$E$55&gt;=0.05,_xlfn.CONCAT(LEFT(TEXT(M.longifoliaCMEN585!$D$55,"0.0E+0"),3)&amp;" x 10^"&amp;RIGHT(TEXT(M.longifoliaCMEN585!$D$55,"0.0E+0"),1)," ± ",LEFT(TEXT(M.longifoliaCMEN585!$E$55,"0.0E+0"),3)&amp;" x 10^"&amp;RIGHT(TEXT(M.longifoliaCMEN585!$E$55,"0.0E+0"),1)))</f>
        <v/>
      </c>
      <c r="O54" s="78" t="str" cm="1">
        <f t="array" ref="O54">_xlfn.IFS(M.longifoliaCMEN585!$E$121=0,"",M.longifoliaCMEN585!$E$121&lt;0.05,"tr",M.longifoliaCMEN585!$E$121&lt;0.05,"tr",M.longifoliaCMEN585!$E$121&gt;=0.05,_xlfn.CONCAT(LEFT(TEXT(M.longifoliaCMEN585!$D$121,"0.0E+0"),3)&amp;" x 10^"&amp;RIGHT(TEXT(M.longifoliaCMEN585!$D$121,"0.0E+0"),1)," ± ",LEFT(TEXT(M.longifoliaCMEN585!$E$121,"0.0E+0"),3)&amp;" x 10^"&amp;RIGHT(TEXT(M.longifoliaCMEN585!$E$121,"0.0E+0"),1)))</f>
        <v>1.0 x 10^4 ± 6.6 x 10^3</v>
      </c>
      <c r="P54" s="78" t="str" cm="1">
        <f t="array" ref="P54">_xlfn.IFS(M.longifoliaCMEN585!$E$188=0,"",M.longifoliaCMEN585!$E$188&lt;0.05,"tr",M.longifoliaCMEN585!$E$188&lt;0.05,"tr",M.longifoliaCMEN585!$E$188&gt;=0.05,_xlfn.CONCAT(LEFT(TEXT(M.longifoliaCMEN585!$D$188,"0.0E+0"),3)&amp;" x 10^"&amp;RIGHT(TEXT(M.longifoliaCMEN585!$D$188,"0.0E+0"),1)," ± ",LEFT(TEXT(M.longifoliaCMEN585!$E$188,"0.0E+0"),3)&amp;" x 10^"&amp;RIGHT(TEXT(M.longifoliaCMEN585!$E$188,"0.0E+0"),1)))</f>
        <v>6.3 x 10^4 ± 2.8 x 10^4</v>
      </c>
      <c r="S54" s="77" t="str">
        <f>M.longifoliaCMEN584!$A$55</f>
        <v>(E)-B-farnesene</v>
      </c>
      <c r="T54" s="78" t="str" cm="1">
        <f t="array" ref="T54">_xlfn.IFS(M.longifoliaCMEN584!$E$55=0,"",M.longifoliaCMEN584!$E$55&lt;0.05,"tr",M.longifoliaCMEN584!$E$55&lt;0.05,"tr",M.longifoliaCMEN584!$E$55&gt;=0.05,_xlfn.CONCAT(LEFT(TEXT(M.longifoliaCMEN584!$D$55,"0.0E+0"),3)&amp;" x 10^"&amp;RIGHT(TEXT(M.longifoliaCMEN584!$D$55,"0.0E+0"),1)," ± ",LEFT(TEXT(M.longifoliaCMEN584!$E$55,"0.0E+0"),3)&amp;" x 10^"&amp;RIGHT(TEXT(M.longifoliaCMEN584!$E$55,"0.0E+0"),1)))</f>
        <v/>
      </c>
      <c r="U54" s="78" t="str" cm="1">
        <f t="array" ref="U54">_xlfn.IFS(M.longifoliaCMEN584!$E$121=0,"",M.longifoliaCMEN584!$E$121&lt;0.05,"tr",M.longifoliaCMEN584!$E$121&lt;0.05,"tr",M.longifoliaCMEN584!$E$121&gt;=0.05,_xlfn.CONCAT(LEFT(TEXT(M.longifoliaCMEN584!$D$121,"0.0E+0"),3)&amp;" x 10^"&amp;RIGHT(TEXT(M.longifoliaCMEN584!$D$121,"0.0E+0"),1)," ± ",LEFT(TEXT(M.longifoliaCMEN584!$E$121,"0.0E+0"),3)&amp;" x 10^"&amp;RIGHT(TEXT(M.longifoliaCMEN584!$E$121,"0.0E+0"),1)))</f>
        <v/>
      </c>
      <c r="V54" s="78" t="str" cm="1">
        <f t="array" ref="V54">_xlfn.IFS(M.longifoliaCMEN584!$E$188=0,"",M.longifoliaCMEN584!$E$188&lt;0.05,"tr",M.longifoliaCMEN584!$E$188&lt;0.05,"tr",M.longifoliaCMEN584!$E$188&gt;=0.05,_xlfn.CONCAT(LEFT(TEXT(M.longifoliaCMEN584!$D$188,"0.0E+0"),3)&amp;" x 10^"&amp;RIGHT(TEXT(M.longifoliaCMEN584!$D$188,"0.0E+0"),1)," ± ",LEFT(TEXT(M.longifoliaCMEN584!$E$188,"0.0E+0"),3)&amp;" x 10^"&amp;RIGHT(TEXT(M.longifoliaCMEN584!$E$188,"0.0E+0"),1)))</f>
        <v>3.0 x 10^4 ± 1.8 x 10^4</v>
      </c>
    </row>
    <row r="55" spans="1:22" x14ac:dyDescent="0.2">
      <c r="A55" s="77" t="str">
        <f>Peppermint!$A$56</f>
        <v>a-humulene</v>
      </c>
      <c r="B55" s="78" t="str" cm="1">
        <f t="array" ref="B55">_xlfn.IFS(Peppermint!$E$56=0,"",Peppermint!$E$56&lt;0.05,"tr",Peppermint!$E$56&lt;0.05,"tr",Peppermint!$E$56&gt;=0.05,_xlfn.CONCAT(LEFT(TEXT(Peppermint!$D$56,"0.0E+0"),3)&amp;" x 10^"&amp;RIGHT(TEXT(Peppermint!$D$56,"0.0E+0"),1)," ± ",LEFT(TEXT(Peppermint!$E$56,"0.0E+0"),3)&amp;" x 10^"&amp;RIGHT(TEXT(Peppermint!$E$56,"0.0E+0"),1)))</f>
        <v/>
      </c>
      <c r="C55" s="78" t="str" cm="1">
        <f t="array" ref="C55">_xlfn.IFS(Peppermint!$E$122=0,"",Peppermint!$E$122&lt;0.05,"tr",Peppermint!$E$122&lt;0.05,"tr",Peppermint!$E$122&gt;=0.05,_xlfn.CONCAT(LEFT(TEXT(Peppermint!$D$122,"0.0E+0"),3)&amp;" x 10^"&amp;RIGHT(TEXT(Peppermint!$D$122,"0.0E+0"),1)," ± ",LEFT(TEXT(Peppermint!$E$122,"0.0E+0"),3)&amp;" x 10^"&amp;RIGHT(TEXT(Peppermint!$E$122,"0.0E+0"),1)))</f>
        <v/>
      </c>
      <c r="D55" s="78" t="str" cm="1">
        <f t="array" ref="D55">_xlfn.IFS(Peppermint!$E$189=0,"",Peppermint!$E$189&lt;0.05,"tr",Peppermint!$E$189&lt;0.05,"tr",Peppermint!$E$189&gt;=0.05,_xlfn.CONCAT(LEFT(TEXT(Peppermint!$D$189,"0.0E+0"),3)&amp;" x 10^"&amp;RIGHT(TEXT(Peppermint!$D$189,"0.0E+0"),1)," ± ",LEFT(TEXT(Peppermint!$E$189,"0.0E+0"),3)&amp;" x 10^"&amp;RIGHT(TEXT(Peppermint!$E$189,"0.0E+0"),1)))</f>
        <v/>
      </c>
      <c r="G55" s="77" t="str">
        <f>Spearmint!$A$56</f>
        <v>a-humulene</v>
      </c>
      <c r="H55" s="78" t="str" cm="1">
        <f t="array" ref="H55">_xlfn.IFS(Spearmint!$E$56=0,"",Spearmint!$E$56&lt;0.05,"tr",Spearmint!$E$56&lt;0.05,"tr",Spearmint!$E$56&gt;=0.05,_xlfn.CONCAT(LEFT(TEXT(Spearmint!$D$56,"0.0E+0"),3)&amp;" x 10^"&amp;RIGHT(TEXT(Spearmint!$D$56,"0.0E+0"),1)," ± ",LEFT(TEXT(Spearmint!$E$56,"0.0E+0"),3)&amp;" x 10^"&amp;RIGHT(TEXT(Spearmint!$E$56,"0.0E+0"),1)))</f>
        <v/>
      </c>
      <c r="I55" s="78" t="str" cm="1">
        <f t="array" ref="I55">_xlfn.IFS(Spearmint!$E$122=0,"",Spearmint!$E$122&lt;0.05,"tr",Spearmint!$E$122&lt;0.05,"tr",Spearmint!$E$122&gt;=0.05,_xlfn.CONCAT(LEFT(TEXT(Spearmint!$D$122,"0.0E+0"),3)&amp;" x 10^"&amp;RIGHT(TEXT(Spearmint!$D$122,"0.0E+0"),1)," ± ",LEFT(TEXT(Spearmint!$E$122,"0.0E+0"),3)&amp;" x 10^"&amp;RIGHT(TEXT(Spearmint!$E$122,"0.0E+0"),1)))</f>
        <v/>
      </c>
      <c r="J55" s="78" t="str" cm="1">
        <f t="array" ref="J55">_xlfn.IFS(Spearmint!$E$189=0,"",Spearmint!$E$189&lt;0.05,"tr",Spearmint!$E$189&lt;0.05,"tr",Spearmint!$E$189&gt;=0.05,_xlfn.CONCAT(LEFT(TEXT(Spearmint!$D$189,"0.0E+0"),3)&amp;" x 10^"&amp;RIGHT(TEXT(Spearmint!$D$189,"0.0E+0"),1)," ± ",LEFT(TEXT(Spearmint!$E$189,"0.0E+0"),3)&amp;" x 10^"&amp;RIGHT(TEXT(Spearmint!$E$189,"0.0E+0"),1)))</f>
        <v/>
      </c>
      <c r="M55" s="77" t="str">
        <f>M.longifoliaCMEN585!$A$56</f>
        <v>a-humulene</v>
      </c>
      <c r="N55" s="78" t="str" cm="1">
        <f t="array" ref="N55">_xlfn.IFS(M.longifoliaCMEN585!$E$56=0,"",M.longifoliaCMEN585!$E$56&lt;0.05,"tr",M.longifoliaCMEN585!$E$56&lt;0.05,"tr",M.longifoliaCMEN585!$E$56&gt;=0.05,_xlfn.CONCAT(LEFT(TEXT(M.longifoliaCMEN585!$D$56,"0.0E+0"),3)&amp;" x 10^"&amp;RIGHT(TEXT(M.longifoliaCMEN585!$D$56,"0.0E+0"),1)," ± ",LEFT(TEXT(M.longifoliaCMEN585!$E$56,"0.0E+0"),3)&amp;" x 10^"&amp;RIGHT(TEXT(M.longifoliaCMEN585!$E$56,"0.0E+0"),1)))</f>
        <v/>
      </c>
      <c r="O55" s="78" t="str" cm="1">
        <f t="array" ref="O55">_xlfn.IFS(M.longifoliaCMEN585!$E$122=0,"",M.longifoliaCMEN585!$E$122&lt;0.05,"tr",M.longifoliaCMEN585!$E$122&lt;0.05,"tr",M.longifoliaCMEN585!$E$122&gt;=0.05,_xlfn.CONCAT(LEFT(TEXT(M.longifoliaCMEN585!$D$122,"0.0E+0"),3)&amp;" x 10^"&amp;RIGHT(TEXT(M.longifoliaCMEN585!$D$122,"0.0E+0"),1)," ± ",LEFT(TEXT(M.longifoliaCMEN585!$E$122,"0.0E+0"),3)&amp;" x 10^"&amp;RIGHT(TEXT(M.longifoliaCMEN585!$E$122,"0.0E+0"),1)))</f>
        <v/>
      </c>
      <c r="P55" s="78" t="str" cm="1">
        <f t="array" ref="P55">_xlfn.IFS(M.longifoliaCMEN585!$E$189=0,"",M.longifoliaCMEN585!$E$189&lt;0.05,"tr",M.longifoliaCMEN585!$E$189&lt;0.05,"tr",M.longifoliaCMEN585!$E$189&gt;=0.05,_xlfn.CONCAT(LEFT(TEXT(M.longifoliaCMEN585!$D$189,"0.0E+0"),3)&amp;" x 10^"&amp;RIGHT(TEXT(M.longifoliaCMEN585!$D$189,"0.0E+0"),1)," ± ",LEFT(TEXT(M.longifoliaCMEN585!$E$189,"0.0E+0"),3)&amp;" x 10^"&amp;RIGHT(TEXT(M.longifoliaCMEN585!$E$189,"0.0E+0"),1)))</f>
        <v/>
      </c>
      <c r="S55" s="77" t="str">
        <f>M.longifoliaCMEN584!$A$56</f>
        <v>a-humulene</v>
      </c>
      <c r="T55" s="78" t="str" cm="1">
        <f t="array" ref="T55">_xlfn.IFS(M.longifoliaCMEN584!$E$56=0,"",M.longifoliaCMEN584!$E$56&lt;0.05,"tr",M.longifoliaCMEN584!$E$56&lt;0.05,"tr",M.longifoliaCMEN584!$E$56&gt;=0.05,_xlfn.CONCAT(LEFT(TEXT(M.longifoliaCMEN584!$D$56,"0.0E+0"),3)&amp;" x 10^"&amp;RIGHT(TEXT(M.longifoliaCMEN584!$D$56,"0.0E+0"),1)," ± ",LEFT(TEXT(M.longifoliaCMEN584!$E$56,"0.0E+0"),3)&amp;" x 10^"&amp;RIGHT(TEXT(M.longifoliaCMEN584!$E$56,"0.0E+0"),1)))</f>
        <v/>
      </c>
      <c r="U55" s="78" t="str" cm="1">
        <f t="array" ref="U55">_xlfn.IFS(M.longifoliaCMEN584!$E$122=0,"",M.longifoliaCMEN584!$E$122&lt;0.05,"tr",M.longifoliaCMEN584!$E$122&lt;0.05,"tr",M.longifoliaCMEN584!$E$122&gt;=0.05,_xlfn.CONCAT(LEFT(TEXT(M.longifoliaCMEN584!$D$122,"0.0E+0"),3)&amp;" x 10^"&amp;RIGHT(TEXT(M.longifoliaCMEN584!$D$122,"0.0E+0"),1)," ± ",LEFT(TEXT(M.longifoliaCMEN584!$E$122,"0.0E+0"),3)&amp;" x 10^"&amp;RIGHT(TEXT(M.longifoliaCMEN584!$E$122,"0.0E+0"),1)))</f>
        <v/>
      </c>
      <c r="V55" s="78" t="str" cm="1">
        <f t="array" ref="V55">_xlfn.IFS(M.longifoliaCMEN584!$E$189=0,"",M.longifoliaCMEN584!$E$189&lt;0.05,"tr",M.longifoliaCMEN584!$E$189&lt;0.05,"tr",M.longifoliaCMEN584!$E$189&gt;=0.05,_xlfn.CONCAT(LEFT(TEXT(M.longifoliaCMEN584!$D$189,"0.0E+0"),3)&amp;" x 10^"&amp;RIGHT(TEXT(M.longifoliaCMEN584!$D$189,"0.0E+0"),1)," ± ",LEFT(TEXT(M.longifoliaCMEN584!$E$189,"0.0E+0"),3)&amp;" x 10^"&amp;RIGHT(TEXT(M.longifoliaCMEN584!$E$189,"0.0E+0"),1)))</f>
        <v/>
      </c>
    </row>
    <row r="56" spans="1:22" x14ac:dyDescent="0.2">
      <c r="A56" s="77" t="str">
        <f>Peppermint!$A$57</f>
        <v>y-muurolene</v>
      </c>
      <c r="B56" s="78" t="str" cm="1">
        <f t="array" ref="B56">_xlfn.IFS(Peppermint!$E$57=0,"",Peppermint!$E$57&lt;0.05,"tr",Peppermint!$E$57&lt;0.05,"tr",Peppermint!$E$57&gt;=0.05,_xlfn.CONCAT(LEFT(TEXT(Peppermint!$D$57,"0.0E+0"),3)&amp;" x 10^"&amp;RIGHT(TEXT(Peppermint!$D$57,"0.0E+0"),1)," ± ",LEFT(TEXT(Peppermint!$E$57,"0.0E+0"),3)&amp;" x 10^"&amp;RIGHT(TEXT(Peppermint!$E$57,"0.0E+0"),1)))</f>
        <v>1.3 x 10^2 ± 1.3 x 10^2</v>
      </c>
      <c r="C56" s="78" t="str" cm="1">
        <f t="array" ref="C56">_xlfn.IFS(Peppermint!$E$123=0,"",Peppermint!$E$123&lt;0.05,"tr",Peppermint!$E$123&lt;0.05,"tr",Peppermint!$E$123&gt;=0.05,_xlfn.CONCAT(LEFT(TEXT(Peppermint!$D$123,"0.0E+0"),3)&amp;" x 10^"&amp;RIGHT(TEXT(Peppermint!$D$123,"0.0E+0"),1)," ± ",LEFT(TEXT(Peppermint!$E$123,"0.0E+0"),3)&amp;" x 10^"&amp;RIGHT(TEXT(Peppermint!$E$123,"0.0E+0"),1)))</f>
        <v/>
      </c>
      <c r="D56" s="78" t="str" cm="1">
        <f t="array" ref="D56">_xlfn.IFS(Peppermint!$E$190=0,"",Peppermint!$E$190&lt;0.05,"tr",Peppermint!$E$190&lt;0.05,"tr",Peppermint!$E$190&gt;=0.05,_xlfn.CONCAT(LEFT(TEXT(Peppermint!$D$190,"0.0E+0"),3)&amp;" x 10^"&amp;RIGHT(TEXT(Peppermint!$D$190,"0.0E+0"),1)," ± ",LEFT(TEXT(Peppermint!$E$190,"0.0E+0"),3)&amp;" x 10^"&amp;RIGHT(TEXT(Peppermint!$E$190,"0.0E+0"),1)))</f>
        <v>6.5 x 10^3 ± 4.5 x 10^3</v>
      </c>
      <c r="G56" s="77" t="str">
        <f>Spearmint!$A$57</f>
        <v>y-muurolene</v>
      </c>
      <c r="H56" s="78" t="str" cm="1">
        <f t="array" ref="H56">_xlfn.IFS(Spearmint!$E$57=0,"",Spearmint!$E$57&lt;0.05,"tr",Spearmint!$E$57&lt;0.05,"tr",Spearmint!$E$57&gt;=0.05,_xlfn.CONCAT(LEFT(TEXT(Spearmint!$D$57,"0.0E+0"),3)&amp;" x 10^"&amp;RIGHT(TEXT(Spearmint!$D$57,"0.0E+0"),1)," ± ",LEFT(TEXT(Spearmint!$E$57,"0.0E+0"),3)&amp;" x 10^"&amp;RIGHT(TEXT(Spearmint!$E$57,"0.0E+0"),1)))</f>
        <v/>
      </c>
      <c r="I56" s="78" t="str" cm="1">
        <f t="array" ref="I56">_xlfn.IFS(Spearmint!$E$123=0,"",Spearmint!$E$123&lt;0.05,"tr",Spearmint!$E$123&lt;0.05,"tr",Spearmint!$E$123&gt;=0.05,_xlfn.CONCAT(LEFT(TEXT(Spearmint!$D$123,"0.0E+0"),3)&amp;" x 10^"&amp;RIGHT(TEXT(Spearmint!$D$123,"0.0E+0"),1)," ± ",LEFT(TEXT(Spearmint!$E$123,"0.0E+0"),3)&amp;" x 10^"&amp;RIGHT(TEXT(Spearmint!$E$123,"0.0E+0"),1)))</f>
        <v>3.3 x 10^3 ± 2.2 x 10^3</v>
      </c>
      <c r="J56" s="78" t="str" cm="1">
        <f t="array" ref="J56">_xlfn.IFS(Spearmint!$E$190=0,"",Spearmint!$E$190&lt;0.05,"tr",Spearmint!$E$190&lt;0.05,"tr",Spearmint!$E$190&gt;=0.05,_xlfn.CONCAT(LEFT(TEXT(Spearmint!$D$190,"0.0E+0"),3)&amp;" x 10^"&amp;RIGHT(TEXT(Spearmint!$D$190,"0.0E+0"),1)," ± ",LEFT(TEXT(Spearmint!$E$190,"0.0E+0"),3)&amp;" x 10^"&amp;RIGHT(TEXT(Spearmint!$E$190,"0.0E+0"),1)))</f>
        <v>3.0 x 10^4 ± 2.1 x 10^4</v>
      </c>
      <c r="M56" s="77" t="str">
        <f>M.longifoliaCMEN585!$A$57</f>
        <v>y-muurolene</v>
      </c>
      <c r="N56" s="78" t="str" cm="1">
        <f t="array" ref="N56">_xlfn.IFS(M.longifoliaCMEN585!$E$57=0,"",M.longifoliaCMEN585!$E$57&lt;0.05,"tr",M.longifoliaCMEN585!$E$57&lt;0.05,"tr",M.longifoliaCMEN585!$E$57&gt;=0.05,_xlfn.CONCAT(LEFT(TEXT(M.longifoliaCMEN585!$D$57,"0.0E+0"),3)&amp;" x 10^"&amp;RIGHT(TEXT(M.longifoliaCMEN585!$D$57,"0.0E+0"),1)," ± ",LEFT(TEXT(M.longifoliaCMEN585!$E$57,"0.0E+0"),3)&amp;" x 10^"&amp;RIGHT(TEXT(M.longifoliaCMEN585!$E$57,"0.0E+0"),1)))</f>
        <v/>
      </c>
      <c r="O56" s="78" t="str" cm="1">
        <f t="array" ref="O56">_xlfn.IFS(M.longifoliaCMEN585!$E$123=0,"",M.longifoliaCMEN585!$E$123&lt;0.05,"tr",M.longifoliaCMEN585!$E$123&lt;0.05,"tr",M.longifoliaCMEN585!$E$123&gt;=0.05,_xlfn.CONCAT(LEFT(TEXT(M.longifoliaCMEN585!$D$123,"0.0E+0"),3)&amp;" x 10^"&amp;RIGHT(TEXT(M.longifoliaCMEN585!$D$123,"0.0E+0"),1)," ± ",LEFT(TEXT(M.longifoliaCMEN585!$E$123,"0.0E+0"),3)&amp;" x 10^"&amp;RIGHT(TEXT(M.longifoliaCMEN585!$E$123,"0.0E+0"),1)))</f>
        <v>7.1 x 10^4 ± 2.7 x 10^4</v>
      </c>
      <c r="P56" s="78" t="str" cm="1">
        <f t="array" ref="P56">_xlfn.IFS(M.longifoliaCMEN585!$E$190=0,"",M.longifoliaCMEN585!$E$190&lt;0.05,"tr",M.longifoliaCMEN585!$E$190&lt;0.05,"tr",M.longifoliaCMEN585!$E$190&gt;=0.05,_xlfn.CONCAT(LEFT(TEXT(M.longifoliaCMEN585!$D$190,"0.0E+0"),3)&amp;" x 10^"&amp;RIGHT(TEXT(M.longifoliaCMEN585!$D$190,"0.0E+0"),1)," ± ",LEFT(TEXT(M.longifoliaCMEN585!$E$190,"0.0E+0"),3)&amp;" x 10^"&amp;RIGHT(TEXT(M.longifoliaCMEN585!$E$190,"0.0E+0"),1)))</f>
        <v>1.7 x 10^5 ± 3.6 x 10^4</v>
      </c>
      <c r="S56" s="77" t="str">
        <f>M.longifoliaCMEN584!$A$57</f>
        <v>y-muurolene</v>
      </c>
      <c r="T56" s="78" t="str" cm="1">
        <f t="array" ref="T56">_xlfn.IFS(M.longifoliaCMEN584!$E$57=0,"",M.longifoliaCMEN584!$E$57&lt;0.05,"tr",M.longifoliaCMEN584!$E$57&lt;0.05,"tr",M.longifoliaCMEN584!$E$57&gt;=0.05,_xlfn.CONCAT(LEFT(TEXT(M.longifoliaCMEN584!$D$57,"0.0E+0"),3)&amp;" x 10^"&amp;RIGHT(TEXT(M.longifoliaCMEN584!$D$57,"0.0E+0"),1)," ± ",LEFT(TEXT(M.longifoliaCMEN584!$E$57,"0.0E+0"),3)&amp;" x 10^"&amp;RIGHT(TEXT(M.longifoliaCMEN584!$E$57,"0.0E+0"),1)))</f>
        <v>1.8 x 10^2 ± 1.8 x 10^2</v>
      </c>
      <c r="U56" s="78" t="str" cm="1">
        <f t="array" ref="U56">_xlfn.IFS(M.longifoliaCMEN584!$E$123=0,"",M.longifoliaCMEN584!$E$123&lt;0.05,"tr",M.longifoliaCMEN584!$E$123&lt;0.05,"tr",M.longifoliaCMEN584!$E$123&gt;=0.05,_xlfn.CONCAT(LEFT(TEXT(M.longifoliaCMEN584!$D$123,"0.0E+0"),3)&amp;" x 10^"&amp;RIGHT(TEXT(M.longifoliaCMEN584!$D$123,"0.0E+0"),1)," ± ",LEFT(TEXT(M.longifoliaCMEN584!$E$123,"0.0E+0"),3)&amp;" x 10^"&amp;RIGHT(TEXT(M.longifoliaCMEN584!$E$123,"0.0E+0"),1)))</f>
        <v>2.0 x 10^4 ± 7.0 x 10^3</v>
      </c>
      <c r="V56" s="78" t="str" cm="1">
        <f t="array" ref="V56">_xlfn.IFS(M.longifoliaCMEN584!$E$190=0,"",M.longifoliaCMEN584!$E$190&lt;0.05,"tr",M.longifoliaCMEN584!$E$190&lt;0.05,"tr",M.longifoliaCMEN584!$E$190&gt;=0.05,_xlfn.CONCAT(LEFT(TEXT(M.longifoliaCMEN584!$D$190,"0.0E+0"),3)&amp;" x 10^"&amp;RIGHT(TEXT(M.longifoliaCMEN584!$D$190,"0.0E+0"),1)," ± ",LEFT(TEXT(M.longifoliaCMEN584!$E$190,"0.0E+0"),3)&amp;" x 10^"&amp;RIGHT(TEXT(M.longifoliaCMEN584!$E$190,"0.0E+0"),1)))</f>
        <v>1.6 x 10^5 ± 3.9 x 10^4</v>
      </c>
    </row>
    <row r="57" spans="1:22" x14ac:dyDescent="0.2">
      <c r="A57" s="77" t="str">
        <f>Peppermint!$A$58</f>
        <v>germacrene D</v>
      </c>
      <c r="B57" s="78" t="str" cm="1">
        <f t="array" ref="B57">_xlfn.IFS(Peppermint!$E$58=0,"",Peppermint!$E$58&lt;0.05,"tr",Peppermint!$E$58&lt;0.05,"tr",Peppermint!$E$58&gt;=0.05,_xlfn.CONCAT(LEFT(TEXT(Peppermint!$D$58,"0.0E+0"),3)&amp;" x 10^"&amp;RIGHT(TEXT(Peppermint!$D$58,"0.0E+0"),1)," ± ",LEFT(TEXT(Peppermint!$E$58,"0.0E+0"),3)&amp;" x 10^"&amp;RIGHT(TEXT(Peppermint!$E$58,"0.0E+0"),1)))</f>
        <v/>
      </c>
      <c r="C57" s="78" t="str" cm="1">
        <f t="array" ref="C57">_xlfn.IFS(Peppermint!$E$124=0,"",Peppermint!$E$124&lt;0.05,"tr",Peppermint!$E$124&lt;0.05,"tr",Peppermint!$E$124&gt;=0.05,_xlfn.CONCAT(LEFT(TEXT(Peppermint!$D$124,"0.0E+0"),3)&amp;" x 10^"&amp;RIGHT(TEXT(Peppermint!$D$124,"0.0E+0"),1)," ± ",LEFT(TEXT(Peppermint!$E$124,"0.0E+0"),3)&amp;" x 10^"&amp;RIGHT(TEXT(Peppermint!$E$124,"0.0E+0"),1)))</f>
        <v>7.5 x 10^3 ± 3.2 x 10^3</v>
      </c>
      <c r="D57" s="78" t="str" cm="1">
        <f t="array" ref="D57">_xlfn.IFS(Peppermint!$E$191=0,"",Peppermint!$E$191&lt;0.05,"tr",Peppermint!$E$191&lt;0.05,"tr",Peppermint!$E$191&gt;=0.05,_xlfn.CONCAT(LEFT(TEXT(Peppermint!$D$191,"0.0E+0"),3)&amp;" x 10^"&amp;RIGHT(TEXT(Peppermint!$D$191,"0.0E+0"),1)," ± ",LEFT(TEXT(Peppermint!$E$191,"0.0E+0"),3)&amp;" x 10^"&amp;RIGHT(TEXT(Peppermint!$E$191,"0.0E+0"),1)))</f>
        <v>4.9 x 10^4 ± 2.6 x 10^4</v>
      </c>
      <c r="G57" s="77" t="str">
        <f>Spearmint!$A$58</f>
        <v>germacrene D</v>
      </c>
      <c r="H57" s="78" t="str" cm="1">
        <f t="array" ref="H57">_xlfn.IFS(Spearmint!$E$58=0,"",Spearmint!$E$58&lt;0.05,"tr",Spearmint!$E$58&lt;0.05,"tr",Spearmint!$E$58&gt;=0.05,_xlfn.CONCAT(LEFT(TEXT(Spearmint!$D$58,"0.0E+0"),3)&amp;" x 10^"&amp;RIGHT(TEXT(Spearmint!$D$58,"0.0E+0"),1)," ± ",LEFT(TEXT(Spearmint!$E$58,"0.0E+0"),3)&amp;" x 10^"&amp;RIGHT(TEXT(Spearmint!$E$58,"0.0E+0"),1)))</f>
        <v/>
      </c>
      <c r="I57" s="78" t="str" cm="1">
        <f t="array" ref="I57">_xlfn.IFS(Spearmint!$E$124=0,"",Spearmint!$E$124&lt;0.05,"tr",Spearmint!$E$124&lt;0.05,"tr",Spearmint!$E$124&gt;=0.05,_xlfn.CONCAT(LEFT(TEXT(Spearmint!$D$124,"0.0E+0"),3)&amp;" x 10^"&amp;RIGHT(TEXT(Spearmint!$D$124,"0.0E+0"),1)," ± ",LEFT(TEXT(Spearmint!$E$124,"0.0E+0"),3)&amp;" x 10^"&amp;RIGHT(TEXT(Spearmint!$E$124,"0.0E+0"),1)))</f>
        <v>2.9 x 10^4 ± 9.7 x 10^3</v>
      </c>
      <c r="J57" s="78" t="str" cm="1">
        <f t="array" ref="J57">_xlfn.IFS(Spearmint!$E$191=0,"",Spearmint!$E$191&lt;0.05,"tr",Spearmint!$E$191&lt;0.05,"tr",Spearmint!$E$191&gt;=0.05,_xlfn.CONCAT(LEFT(TEXT(Spearmint!$D$191,"0.0E+0"),3)&amp;" x 10^"&amp;RIGHT(TEXT(Spearmint!$D$191,"0.0E+0"),1)," ± ",LEFT(TEXT(Spearmint!$E$191,"0.0E+0"),3)&amp;" x 10^"&amp;RIGHT(TEXT(Spearmint!$E$191,"0.0E+0"),1)))</f>
        <v>2.1 x 10^5 ± 1.3 x 10^5</v>
      </c>
      <c r="M57" s="77" t="str">
        <f>M.longifoliaCMEN585!$A$58</f>
        <v>germacrene D</v>
      </c>
      <c r="N57" s="78" t="str" cm="1">
        <f t="array" ref="N57">_xlfn.IFS(M.longifoliaCMEN585!$E$58=0,"",M.longifoliaCMEN585!$E$58&lt;0.05,"tr",M.longifoliaCMEN585!$E$58&lt;0.05,"tr",M.longifoliaCMEN585!$E$58&gt;=0.05,_xlfn.CONCAT(LEFT(TEXT(M.longifoliaCMEN585!$D$58,"0.0E+0"),3)&amp;" x 10^"&amp;RIGHT(TEXT(M.longifoliaCMEN585!$D$58,"0.0E+0"),1)," ± ",LEFT(TEXT(M.longifoliaCMEN585!$E$58,"0.0E+0"),3)&amp;" x 10^"&amp;RIGHT(TEXT(M.longifoliaCMEN585!$E$58,"0.0E+0"),1)))</f>
        <v/>
      </c>
      <c r="O57" s="78" t="str" cm="1">
        <f t="array" ref="O57">_xlfn.IFS(M.longifoliaCMEN585!$E$124=0,"",M.longifoliaCMEN585!$E$124&lt;0.05,"tr",M.longifoliaCMEN585!$E$124&lt;0.05,"tr",M.longifoliaCMEN585!$E$124&gt;=0.05,_xlfn.CONCAT(LEFT(TEXT(M.longifoliaCMEN585!$D$124,"0.0E+0"),3)&amp;" x 10^"&amp;RIGHT(TEXT(M.longifoliaCMEN585!$D$124,"0.0E+0"),1)," ± ",LEFT(TEXT(M.longifoliaCMEN585!$E$124,"0.0E+0"),3)&amp;" x 10^"&amp;RIGHT(TEXT(M.longifoliaCMEN585!$E$124,"0.0E+0"),1)))</f>
        <v>3.2 x 10^5 ± 1.4 x 10^5</v>
      </c>
      <c r="P57" s="78" t="str" cm="1">
        <f t="array" ref="P57">_xlfn.IFS(M.longifoliaCMEN585!$E$191=0,"",M.longifoliaCMEN585!$E$191&lt;0.05,"tr",M.longifoliaCMEN585!$E$191&lt;0.05,"tr",M.longifoliaCMEN585!$E$191&gt;=0.05,_xlfn.CONCAT(LEFT(TEXT(M.longifoliaCMEN585!$D$191,"0.0E+0"),3)&amp;" x 10^"&amp;RIGHT(TEXT(M.longifoliaCMEN585!$D$191,"0.0E+0"),1)," ± ",LEFT(TEXT(M.longifoliaCMEN585!$E$191,"0.0E+0"),3)&amp;" x 10^"&amp;RIGHT(TEXT(M.longifoliaCMEN585!$E$191,"0.0E+0"),1)))</f>
        <v>7.8 x 10^5 ± 2.5 x 10^5</v>
      </c>
      <c r="S57" s="77" t="str">
        <f>M.longifoliaCMEN584!$A$58</f>
        <v>germacrene D</v>
      </c>
      <c r="T57" s="78" t="str" cm="1">
        <f t="array" ref="T57">_xlfn.IFS(M.longifoliaCMEN584!$E$58=0,"",M.longifoliaCMEN584!$E$58&lt;0.05,"tr",M.longifoliaCMEN584!$E$58&lt;0.05,"tr",M.longifoliaCMEN584!$E$58&gt;=0.05,_xlfn.CONCAT(LEFT(TEXT(M.longifoliaCMEN584!$D$58,"0.0E+0"),3)&amp;" x 10^"&amp;RIGHT(TEXT(M.longifoliaCMEN584!$D$58,"0.0E+0"),1)," ± ",LEFT(TEXT(M.longifoliaCMEN584!$E$58,"0.0E+0"),3)&amp;" x 10^"&amp;RIGHT(TEXT(M.longifoliaCMEN584!$E$58,"0.0E+0"),1)))</f>
        <v/>
      </c>
      <c r="U57" s="78" t="str" cm="1">
        <f t="array" ref="U57">_xlfn.IFS(M.longifoliaCMEN584!$E$124=0,"",M.longifoliaCMEN584!$E$124&lt;0.05,"tr",M.longifoliaCMEN584!$E$124&lt;0.05,"tr",M.longifoliaCMEN584!$E$124&gt;=0.05,_xlfn.CONCAT(LEFT(TEXT(M.longifoliaCMEN584!$D$124,"0.0E+0"),3)&amp;" x 10^"&amp;RIGHT(TEXT(M.longifoliaCMEN584!$D$124,"0.0E+0"),1)," ± ",LEFT(TEXT(M.longifoliaCMEN584!$E$124,"0.0E+0"),3)&amp;" x 10^"&amp;RIGHT(TEXT(M.longifoliaCMEN584!$E$124,"0.0E+0"),1)))</f>
        <v>5.5 x 10^4 ± 2.3 x 10^4</v>
      </c>
      <c r="V57" s="78" t="str" cm="1">
        <f t="array" ref="V57">_xlfn.IFS(M.longifoliaCMEN584!$E$191=0,"",M.longifoliaCMEN584!$E$191&lt;0.05,"tr",M.longifoliaCMEN584!$E$191&lt;0.05,"tr",M.longifoliaCMEN584!$E$191&gt;=0.05,_xlfn.CONCAT(LEFT(TEXT(M.longifoliaCMEN584!$D$191,"0.0E+0"),3)&amp;" x 10^"&amp;RIGHT(TEXT(M.longifoliaCMEN584!$D$191,"0.0E+0"),1)," ± ",LEFT(TEXT(M.longifoliaCMEN584!$E$191,"0.0E+0"),3)&amp;" x 10^"&amp;RIGHT(TEXT(M.longifoliaCMEN584!$E$191,"0.0E+0"),1)))</f>
        <v>7.9 x 10^5 ± 2.8 x 10^5</v>
      </c>
    </row>
    <row r="58" spans="1:22" x14ac:dyDescent="0.2">
      <c r="A58" s="77" t="str">
        <f>Peppermint!$A$59</f>
        <v>bicyclogermacrene</v>
      </c>
      <c r="B58" s="78" t="str" cm="1">
        <f t="array" ref="B58">_xlfn.IFS(Peppermint!$E$59=0,"",Peppermint!$E$59&lt;0.05,"tr",Peppermint!$E$59&lt;0.05,"tr",Peppermint!$E$59&gt;=0.05,_xlfn.CONCAT(LEFT(TEXT(Peppermint!$D$59,"0.0E+0"),3)&amp;" x 10^"&amp;RIGHT(TEXT(Peppermint!$D$59,"0.0E+0"),1)," ± ",LEFT(TEXT(Peppermint!$E$59,"0.0E+0"),3)&amp;" x 10^"&amp;RIGHT(TEXT(Peppermint!$E$59,"0.0E+0"),1)))</f>
        <v/>
      </c>
      <c r="C58" s="78" t="str" cm="1">
        <f t="array" ref="C58">_xlfn.IFS(Peppermint!$E$125=0,"",Peppermint!$E$125&lt;0.05,"tr",Peppermint!$E$125&lt;0.05,"tr",Peppermint!$E$125&gt;=0.05,_xlfn.CONCAT(LEFT(TEXT(Peppermint!$D$125,"0.0E+0"),3)&amp;" x 10^"&amp;RIGHT(TEXT(Peppermint!$D$125,"0.0E+0"),1)," ± ",LEFT(TEXT(Peppermint!$E$125,"0.0E+0"),3)&amp;" x 10^"&amp;RIGHT(TEXT(Peppermint!$E$125,"0.0E+0"),1)))</f>
        <v/>
      </c>
      <c r="D58" s="78" t="str" cm="1">
        <f t="array" ref="D58">_xlfn.IFS(Peppermint!$E$192=0,"",Peppermint!$E$192&lt;0.05,"tr",Peppermint!$E$192&lt;0.05,"tr",Peppermint!$E$192&gt;=0.05,_xlfn.CONCAT(LEFT(TEXT(Peppermint!$D$192,"0.0E+0"),3)&amp;" x 10^"&amp;RIGHT(TEXT(Peppermint!$D$192,"0.0E+0"),1)," ± ",LEFT(TEXT(Peppermint!$E$192,"0.0E+0"),3)&amp;" x 10^"&amp;RIGHT(TEXT(Peppermint!$E$192,"0.0E+0"),1)))</f>
        <v>9.3 x 10^2 ± 9.3 x 10^2</v>
      </c>
      <c r="G58" s="77" t="str">
        <f>Spearmint!$A$59</f>
        <v>bicyclogermacrene</v>
      </c>
      <c r="H58" s="78" t="str" cm="1">
        <f t="array" ref="H58">_xlfn.IFS(Spearmint!$E$59=0,"",Spearmint!$E$59&lt;0.05,"tr",Spearmint!$E$59&lt;0.05,"tr",Spearmint!$E$59&gt;=0.05,_xlfn.CONCAT(LEFT(TEXT(Spearmint!$D$59,"0.0E+0"),3)&amp;" x 10^"&amp;RIGHT(TEXT(Spearmint!$D$59,"0.0E+0"),1)," ± ",LEFT(TEXT(Spearmint!$E$59,"0.0E+0"),3)&amp;" x 10^"&amp;RIGHT(TEXT(Spearmint!$E$59,"0.0E+0"),1)))</f>
        <v/>
      </c>
      <c r="I58" s="78" t="str" cm="1">
        <f t="array" ref="I58">_xlfn.IFS(Spearmint!$E$125=0,"",Spearmint!$E$125&lt;0.05,"tr",Spearmint!$E$125&lt;0.05,"tr",Spearmint!$E$125&gt;=0.05,_xlfn.CONCAT(LEFT(TEXT(Spearmint!$D$125,"0.0E+0"),3)&amp;" x 10^"&amp;RIGHT(TEXT(Spearmint!$D$125,"0.0E+0"),1)," ± ",LEFT(TEXT(Spearmint!$E$125,"0.0E+0"),3)&amp;" x 10^"&amp;RIGHT(TEXT(Spearmint!$E$125,"0.0E+0"),1)))</f>
        <v/>
      </c>
      <c r="J58" s="78" t="str" cm="1">
        <f t="array" ref="J58">_xlfn.IFS(Spearmint!$E$192=0,"",Spearmint!$E$192&lt;0.05,"tr",Spearmint!$E$192&lt;0.05,"tr",Spearmint!$E$192&gt;=0.05,_xlfn.CONCAT(LEFT(TEXT(Spearmint!$D$192,"0.0E+0"),3)&amp;" x 10^"&amp;RIGHT(TEXT(Spearmint!$D$192,"0.0E+0"),1)," ± ",LEFT(TEXT(Spearmint!$E$192,"0.0E+0"),3)&amp;" x 10^"&amp;RIGHT(TEXT(Spearmint!$E$192,"0.0E+0"),1)))</f>
        <v/>
      </c>
      <c r="M58" s="77" t="str">
        <f>M.longifoliaCMEN585!$A$59</f>
        <v>bicyclogermacrene</v>
      </c>
      <c r="N58" s="78" t="str" cm="1">
        <f t="array" ref="N58">_xlfn.IFS(M.longifoliaCMEN585!$E$59=0,"",M.longifoliaCMEN585!$E$59&lt;0.05,"tr",M.longifoliaCMEN585!$E$59&lt;0.05,"tr",M.longifoliaCMEN585!$E$59&gt;=0.05,_xlfn.CONCAT(LEFT(TEXT(M.longifoliaCMEN585!$D$59,"0.0E+0"),3)&amp;" x 10^"&amp;RIGHT(TEXT(M.longifoliaCMEN585!$D$59,"0.0E+0"),1)," ± ",LEFT(TEXT(M.longifoliaCMEN585!$E$59,"0.0E+0"),3)&amp;" x 10^"&amp;RIGHT(TEXT(M.longifoliaCMEN585!$E$59,"0.0E+0"),1)))</f>
        <v/>
      </c>
      <c r="O58" s="78" t="str" cm="1">
        <f t="array" ref="O58">_xlfn.IFS(M.longifoliaCMEN585!$E$125=0,"",M.longifoliaCMEN585!$E$125&lt;0.05,"tr",M.longifoliaCMEN585!$E$125&lt;0.05,"tr",M.longifoliaCMEN585!$E$125&gt;=0.05,_xlfn.CONCAT(LEFT(TEXT(M.longifoliaCMEN585!$D$125,"0.0E+0"),3)&amp;" x 10^"&amp;RIGHT(TEXT(M.longifoliaCMEN585!$D$125,"0.0E+0"),1)," ± ",LEFT(TEXT(M.longifoliaCMEN585!$E$125,"0.0E+0"),3)&amp;" x 10^"&amp;RIGHT(TEXT(M.longifoliaCMEN585!$E$125,"0.0E+0"),1)))</f>
        <v/>
      </c>
      <c r="P58" s="78" t="str" cm="1">
        <f t="array" ref="P58">_xlfn.IFS(M.longifoliaCMEN585!$E$192=0,"",M.longifoliaCMEN585!$E$192&lt;0.05,"tr",M.longifoliaCMEN585!$E$192&lt;0.05,"tr",M.longifoliaCMEN585!$E$192&gt;=0.05,_xlfn.CONCAT(LEFT(TEXT(M.longifoliaCMEN585!$D$192,"0.0E+0"),3)&amp;" x 10^"&amp;RIGHT(TEXT(M.longifoliaCMEN585!$D$192,"0.0E+0"),1)," ± ",LEFT(TEXT(M.longifoliaCMEN585!$E$192,"0.0E+0"),3)&amp;" x 10^"&amp;RIGHT(TEXT(M.longifoliaCMEN585!$E$192,"0.0E+0"),1)))</f>
        <v>5.0 x 10^2 ± 5.0 x 10^2</v>
      </c>
      <c r="S58" s="77" t="str">
        <f>M.longifoliaCMEN584!$A$59</f>
        <v>bicyclogermacrene</v>
      </c>
      <c r="T58" s="78" t="str" cm="1">
        <f t="array" ref="T58">_xlfn.IFS(M.longifoliaCMEN584!$E$59=0,"",M.longifoliaCMEN584!$E$59&lt;0.05,"tr",M.longifoliaCMEN584!$E$59&lt;0.05,"tr",M.longifoliaCMEN584!$E$59&gt;=0.05,_xlfn.CONCAT(LEFT(TEXT(M.longifoliaCMEN584!$D$59,"0.0E+0"),3)&amp;" x 10^"&amp;RIGHT(TEXT(M.longifoliaCMEN584!$D$59,"0.0E+0"),1)," ± ",LEFT(TEXT(M.longifoliaCMEN584!$E$59,"0.0E+0"),3)&amp;" x 10^"&amp;RIGHT(TEXT(M.longifoliaCMEN584!$E$59,"0.0E+0"),1)))</f>
        <v/>
      </c>
      <c r="U58" s="78" t="str" cm="1">
        <f t="array" ref="U58">_xlfn.IFS(M.longifoliaCMEN584!$E$125=0,"",M.longifoliaCMEN584!$E$125&lt;0.05,"tr",M.longifoliaCMEN584!$E$125&lt;0.05,"tr",M.longifoliaCMEN584!$E$125&gt;=0.05,_xlfn.CONCAT(LEFT(TEXT(M.longifoliaCMEN584!$D$125,"0.0E+0"),3)&amp;" x 10^"&amp;RIGHT(TEXT(M.longifoliaCMEN584!$D$125,"0.0E+0"),1)," ± ",LEFT(TEXT(M.longifoliaCMEN584!$E$125,"0.0E+0"),3)&amp;" x 10^"&amp;RIGHT(TEXT(M.longifoliaCMEN584!$E$125,"0.0E+0"),1)))</f>
        <v>9.7 x 10^3 ± 4.8 x 10^3</v>
      </c>
      <c r="V58" s="78" t="str" cm="1">
        <f t="array" ref="V58">_xlfn.IFS(M.longifoliaCMEN584!$E$192=0,"",M.longifoliaCMEN584!$E$192&lt;0.05,"tr",M.longifoliaCMEN584!$E$192&lt;0.05,"tr",M.longifoliaCMEN584!$E$192&gt;=0.05,_xlfn.CONCAT(LEFT(TEXT(M.longifoliaCMEN584!$D$192,"0.0E+0"),3)&amp;" x 10^"&amp;RIGHT(TEXT(M.longifoliaCMEN584!$D$192,"0.0E+0"),1)," ± ",LEFT(TEXT(M.longifoliaCMEN584!$E$192,"0.0E+0"),3)&amp;" x 10^"&amp;RIGHT(TEXT(M.longifoliaCMEN584!$E$192,"0.0E+0"),1)))</f>
        <v>9.4 x 10^4 ± 3.6 x 10^4</v>
      </c>
    </row>
    <row r="59" spans="1:22" x14ac:dyDescent="0.2">
      <c r="A59" s="77" t="str">
        <f>Peppermint!$A$60</f>
        <v>a-muurolene</v>
      </c>
      <c r="B59" s="78" t="str" cm="1">
        <f t="array" ref="B59">_xlfn.IFS(Peppermint!$E$60=0,"",Peppermint!$E$60&lt;0.05,"tr",Peppermint!$E$60&lt;0.05,"tr",Peppermint!$E$60&gt;=0.05,_xlfn.CONCAT(LEFT(TEXT(Peppermint!$D$60,"0.0E+0"),3)&amp;" x 10^"&amp;RIGHT(TEXT(Peppermint!$D$60,"0.0E+0"),1)," ± ",LEFT(TEXT(Peppermint!$E$60,"0.0E+0"),3)&amp;" x 10^"&amp;RIGHT(TEXT(Peppermint!$E$60,"0.0E+0"),1)))</f>
        <v>7.3 x 10^2 ± 3.4 x 10^2</v>
      </c>
      <c r="C59" s="78" t="str" cm="1">
        <f t="array" ref="C59">_xlfn.IFS(Peppermint!$E$126=0,"",Peppermint!$E$126&lt;0.05,"tr",Peppermint!$E$126&lt;0.05,"tr",Peppermint!$E$126&gt;=0.05,_xlfn.CONCAT(LEFT(TEXT(Peppermint!$D$126,"0.0E+0"),3)&amp;" x 10^"&amp;RIGHT(TEXT(Peppermint!$D$126,"0.0E+0"),1)," ± ",LEFT(TEXT(Peppermint!$E$126,"0.0E+0"),3)&amp;" x 10^"&amp;RIGHT(TEXT(Peppermint!$E$126,"0.0E+0"),1)))</f>
        <v/>
      </c>
      <c r="D59" s="78" t="str" cm="1">
        <f t="array" ref="D59">_xlfn.IFS(Peppermint!$E$193=0,"",Peppermint!$E$193&lt;0.05,"tr",Peppermint!$E$193&lt;0.05,"tr",Peppermint!$E$193&gt;=0.05,_xlfn.CONCAT(LEFT(TEXT(Peppermint!$D$193,"0.0E+0"),3)&amp;" x 10^"&amp;RIGHT(TEXT(Peppermint!$D$193,"0.0E+0"),1)," ± ",LEFT(TEXT(Peppermint!$E$193,"0.0E+0"),3)&amp;" x 10^"&amp;RIGHT(TEXT(Peppermint!$E$193,"0.0E+0"),1)))</f>
        <v/>
      </c>
      <c r="G59" s="77" t="str">
        <f>Spearmint!$A$60</f>
        <v>a-muurolene</v>
      </c>
      <c r="H59" s="78" t="str" cm="1">
        <f t="array" ref="H59">_xlfn.IFS(Spearmint!$E$60=0,"",Spearmint!$E$60&lt;0.05,"tr",Spearmint!$E$60&lt;0.05,"tr",Spearmint!$E$60&gt;=0.05,_xlfn.CONCAT(LEFT(TEXT(Spearmint!$D$60,"0.0E+0"),3)&amp;" x 10^"&amp;RIGHT(TEXT(Spearmint!$D$60,"0.0E+0"),1)," ± ",LEFT(TEXT(Spearmint!$E$60,"0.0E+0"),3)&amp;" x 10^"&amp;RIGHT(TEXT(Spearmint!$E$60,"0.0E+0"),1)))</f>
        <v>3.3 x 10^2 ± 3.3 x 10^2</v>
      </c>
      <c r="I59" s="78" t="str" cm="1">
        <f t="array" ref="I59">_xlfn.IFS(Spearmint!$E$126=0,"",Spearmint!$E$126&lt;0.05,"tr",Spearmint!$E$126&lt;0.05,"tr",Spearmint!$E$126&gt;=0.05,_xlfn.CONCAT(LEFT(TEXT(Spearmint!$D$126,"0.0E+0"),3)&amp;" x 10^"&amp;RIGHT(TEXT(Spearmint!$D$126,"0.0E+0"),1)," ± ",LEFT(TEXT(Spearmint!$E$126,"0.0E+0"),3)&amp;" x 10^"&amp;RIGHT(TEXT(Spearmint!$E$126,"0.0E+0"),1)))</f>
        <v/>
      </c>
      <c r="J59" s="78" t="str" cm="1">
        <f t="array" ref="J59">_xlfn.IFS(Spearmint!$E$193=0,"",Spearmint!$E$193&lt;0.05,"tr",Spearmint!$E$193&lt;0.05,"tr",Spearmint!$E$193&gt;=0.05,_xlfn.CONCAT(LEFT(TEXT(Spearmint!$D$193,"0.0E+0"),3)&amp;" x 10^"&amp;RIGHT(TEXT(Spearmint!$D$193,"0.0E+0"),1)," ± ",LEFT(TEXT(Spearmint!$E$193,"0.0E+0"),3)&amp;" x 10^"&amp;RIGHT(TEXT(Spearmint!$E$193,"0.0E+0"),1)))</f>
        <v>1.1 x 10^4 ± 9.1 x 10^3</v>
      </c>
      <c r="M59" s="77" t="str">
        <f>M.longifoliaCMEN585!$A$60</f>
        <v>a-muurolene</v>
      </c>
      <c r="N59" s="78" t="str" cm="1">
        <f t="array" ref="N59">_xlfn.IFS(M.longifoliaCMEN585!$E$60=0,"",M.longifoliaCMEN585!$E$60&lt;0.05,"tr",M.longifoliaCMEN585!$E$60&lt;0.05,"tr",M.longifoliaCMEN585!$E$60&gt;=0.05,_xlfn.CONCAT(LEFT(TEXT(M.longifoliaCMEN585!$D$60,"0.0E+0"),3)&amp;" x 10^"&amp;RIGHT(TEXT(M.longifoliaCMEN585!$D$60,"0.0E+0"),1)," ± ",LEFT(TEXT(M.longifoliaCMEN585!$E$60,"0.0E+0"),3)&amp;" x 10^"&amp;RIGHT(TEXT(M.longifoliaCMEN585!$E$60,"0.0E+0"),1)))</f>
        <v>8.9 x 10^2 ± 5.5 x 10^2</v>
      </c>
      <c r="O59" s="78" t="str" cm="1">
        <f t="array" ref="O59">_xlfn.IFS(M.longifoliaCMEN585!$E$126=0,"",M.longifoliaCMEN585!$E$126&lt;0.05,"tr",M.longifoliaCMEN585!$E$126&lt;0.05,"tr",M.longifoliaCMEN585!$E$126&gt;=0.05,_xlfn.CONCAT(LEFT(TEXT(M.longifoliaCMEN585!$D$126,"0.0E+0"),3)&amp;" x 10^"&amp;RIGHT(TEXT(M.longifoliaCMEN585!$D$126,"0.0E+0"),1)," ± ",LEFT(TEXT(M.longifoliaCMEN585!$E$126,"0.0E+0"),3)&amp;" x 10^"&amp;RIGHT(TEXT(M.longifoliaCMEN585!$E$126,"0.0E+0"),1)))</f>
        <v>2.7 x 10^4 ± 1.1 x 10^4</v>
      </c>
      <c r="P59" s="78" t="str" cm="1">
        <f t="array" ref="P59">_xlfn.IFS(M.longifoliaCMEN585!$E$193=0,"",M.longifoliaCMEN585!$E$193&lt;0.05,"tr",M.longifoliaCMEN585!$E$193&lt;0.05,"tr",M.longifoliaCMEN585!$E$193&gt;=0.05,_xlfn.CONCAT(LEFT(TEXT(M.longifoliaCMEN585!$D$193,"0.0E+0"),3)&amp;" x 10^"&amp;RIGHT(TEXT(M.longifoliaCMEN585!$D$193,"0.0E+0"),1)," ± ",LEFT(TEXT(M.longifoliaCMEN585!$E$193,"0.0E+0"),3)&amp;" x 10^"&amp;RIGHT(TEXT(M.longifoliaCMEN585!$E$193,"0.0E+0"),1)))</f>
        <v>7.3 x 10^4 ± 1.3 x 10^4</v>
      </c>
      <c r="S59" s="77" t="str">
        <f>M.longifoliaCMEN584!$A$60</f>
        <v>a-muurolene</v>
      </c>
      <c r="T59" s="78" t="str" cm="1">
        <f t="array" ref="T59">_xlfn.IFS(M.longifoliaCMEN584!$E$60=0,"",M.longifoliaCMEN584!$E$60&lt;0.05,"tr",M.longifoliaCMEN584!$E$60&lt;0.05,"tr",M.longifoliaCMEN584!$E$60&gt;=0.05,_xlfn.CONCAT(LEFT(TEXT(M.longifoliaCMEN584!$D$60,"0.0E+0"),3)&amp;" x 10^"&amp;RIGHT(TEXT(M.longifoliaCMEN584!$D$60,"0.0E+0"),1)," ± ",LEFT(TEXT(M.longifoliaCMEN584!$E$60,"0.0E+0"),3)&amp;" x 10^"&amp;RIGHT(TEXT(M.longifoliaCMEN584!$E$60,"0.0E+0"),1)))</f>
        <v>1.3 x 10^3 ± 8.5 x 10^2</v>
      </c>
      <c r="U59" s="78" t="str" cm="1">
        <f t="array" ref="U59">_xlfn.IFS(M.longifoliaCMEN584!$E$126=0,"",M.longifoliaCMEN584!$E$126&lt;0.05,"tr",M.longifoliaCMEN584!$E$126&lt;0.05,"tr",M.longifoliaCMEN584!$E$126&gt;=0.05,_xlfn.CONCAT(LEFT(TEXT(M.longifoliaCMEN584!$D$126,"0.0E+0"),3)&amp;" x 10^"&amp;RIGHT(TEXT(M.longifoliaCMEN584!$D$126,"0.0E+0"),1)," ± ",LEFT(TEXT(M.longifoliaCMEN584!$E$126,"0.0E+0"),3)&amp;" x 10^"&amp;RIGHT(TEXT(M.longifoliaCMEN584!$E$126,"0.0E+0"),1)))</f>
        <v>1.0 x 10^4 ± 3.3 x 10^3</v>
      </c>
      <c r="V59" s="78" t="str" cm="1">
        <f t="array" ref="V59">_xlfn.IFS(M.longifoliaCMEN584!$E$193=0,"",M.longifoliaCMEN584!$E$193&lt;0.05,"tr",M.longifoliaCMEN584!$E$193&lt;0.05,"tr",M.longifoliaCMEN584!$E$193&gt;=0.05,_xlfn.CONCAT(LEFT(TEXT(M.longifoliaCMEN584!$D$193,"0.0E+0"),3)&amp;" x 10^"&amp;RIGHT(TEXT(M.longifoliaCMEN584!$D$193,"0.0E+0"),1)," ± ",LEFT(TEXT(M.longifoliaCMEN584!$E$193,"0.0E+0"),3)&amp;" x 10^"&amp;RIGHT(TEXT(M.longifoliaCMEN584!$E$193,"0.0E+0"),1)))</f>
        <v>6.9 x 10^4 ± 1.5 x 10^4</v>
      </c>
    </row>
    <row r="60" spans="1:22" x14ac:dyDescent="0.2">
      <c r="A60" s="77" t="str">
        <f>Peppermint!$A$61</f>
        <v>y-cadinene</v>
      </c>
      <c r="B60" s="78" t="str" cm="1">
        <f t="array" ref="B60">_xlfn.IFS(Peppermint!$E$61=0,"",Peppermint!$E$61&lt;0.05,"tr",Peppermint!$E$61&lt;0.05,"tr",Peppermint!$E$61&gt;=0.05,_xlfn.CONCAT(LEFT(TEXT(Peppermint!$D$61,"0.0E+0"),3)&amp;" x 10^"&amp;RIGHT(TEXT(Peppermint!$D$61,"0.0E+0"),1)," ± ",LEFT(TEXT(Peppermint!$E$61,"0.0E+0"),3)&amp;" x 10^"&amp;RIGHT(TEXT(Peppermint!$E$61,"0.0E+0"),1)))</f>
        <v>1.4 x 10^3 ± 5.9 x 10^2</v>
      </c>
      <c r="C60" s="78" t="str" cm="1">
        <f t="array" ref="C60">_xlfn.IFS(Peppermint!$E$127=0,"",Peppermint!$E$127&lt;0.05,"tr",Peppermint!$E$127&lt;0.05,"tr",Peppermint!$E$127&gt;=0.05,_xlfn.CONCAT(LEFT(TEXT(Peppermint!$D$127,"0.0E+0"),3)&amp;" x 10^"&amp;RIGHT(TEXT(Peppermint!$D$127,"0.0E+0"),1)," ± ",LEFT(TEXT(Peppermint!$E$127,"0.0E+0"),3)&amp;" x 10^"&amp;RIGHT(TEXT(Peppermint!$E$127,"0.0E+0"),1)))</f>
        <v>1.9 x 10^3 ± 8.6 x 10^2</v>
      </c>
      <c r="D60" s="78" t="str" cm="1">
        <f t="array" ref="D60">_xlfn.IFS(Peppermint!$E$194=0,"",Peppermint!$E$194&lt;0.05,"tr",Peppermint!$E$194&lt;0.05,"tr",Peppermint!$E$194&gt;=0.05,_xlfn.CONCAT(LEFT(TEXT(Peppermint!$D$194,"0.0E+0"),3)&amp;" x 10^"&amp;RIGHT(TEXT(Peppermint!$D$194,"0.0E+0"),1)," ± ",LEFT(TEXT(Peppermint!$E$194,"0.0E+0"),3)&amp;" x 10^"&amp;RIGHT(TEXT(Peppermint!$E$194,"0.0E+0"),1)))</f>
        <v>7.2 x 10^3 ± 4.4 x 10^3</v>
      </c>
      <c r="G60" s="77" t="str">
        <f>Spearmint!$A$61</f>
        <v>y-cadinene</v>
      </c>
      <c r="H60" s="78" t="str" cm="1">
        <f t="array" ref="H60">_xlfn.IFS(Spearmint!$E$61=0,"",Spearmint!$E$61&lt;0.05,"tr",Spearmint!$E$61&lt;0.05,"tr",Spearmint!$E$61&gt;=0.05,_xlfn.CONCAT(LEFT(TEXT(Spearmint!$D$61,"0.0E+0"),3)&amp;" x 10^"&amp;RIGHT(TEXT(Spearmint!$D$61,"0.0E+0"),1)," ± ",LEFT(TEXT(Spearmint!$E$61,"0.0E+0"),3)&amp;" x 10^"&amp;RIGHT(TEXT(Spearmint!$E$61,"0.0E+0"),1)))</f>
        <v>3.9 x 10^2 ± 3.9 x 10^2</v>
      </c>
      <c r="I60" s="78" t="str" cm="1">
        <f t="array" ref="I60">_xlfn.IFS(Spearmint!$E$127=0,"",Spearmint!$E$127&lt;0.05,"tr",Spearmint!$E$127&lt;0.05,"tr",Spearmint!$E$127&gt;=0.05,_xlfn.CONCAT(LEFT(TEXT(Spearmint!$D$127,"0.0E+0"),3)&amp;" x 10^"&amp;RIGHT(TEXT(Spearmint!$D$127,"0.0E+0"),1)," ± ",LEFT(TEXT(Spearmint!$E$127,"0.0E+0"),3)&amp;" x 10^"&amp;RIGHT(TEXT(Spearmint!$E$127,"0.0E+0"),1)))</f>
        <v>5.2 x 10^3 ± 2.3 x 10^3</v>
      </c>
      <c r="J60" s="78" t="str" cm="1">
        <f t="array" ref="J60">_xlfn.IFS(Spearmint!$E$194=0,"",Spearmint!$E$194&lt;0.05,"tr",Spearmint!$E$194&lt;0.05,"tr",Spearmint!$E$194&gt;=0.05,_xlfn.CONCAT(LEFT(TEXT(Spearmint!$D$194,"0.0E+0"),3)&amp;" x 10^"&amp;RIGHT(TEXT(Spearmint!$D$194,"0.0E+0"),1)," ± ",LEFT(TEXT(Spearmint!$E$194,"0.0E+0"),3)&amp;" x 10^"&amp;RIGHT(TEXT(Spearmint!$E$194,"0.0E+0"),1)))</f>
        <v>3.1 x 10^4 ± 2.1 x 10^4</v>
      </c>
      <c r="M60" s="77" t="str">
        <f>M.longifoliaCMEN585!$A$61</f>
        <v>y-cadinene</v>
      </c>
      <c r="N60" s="78" t="str" cm="1">
        <f t="array" ref="N60">_xlfn.IFS(M.longifoliaCMEN585!$E$61=0,"",M.longifoliaCMEN585!$E$61&lt;0.05,"tr",M.longifoliaCMEN585!$E$61&lt;0.05,"tr",M.longifoliaCMEN585!$E$61&gt;=0.05,_xlfn.CONCAT(LEFT(TEXT(M.longifoliaCMEN585!$D$61,"0.0E+0"),3)&amp;" x 10^"&amp;RIGHT(TEXT(M.longifoliaCMEN585!$D$61,"0.0E+0"),1)," ± ",LEFT(TEXT(M.longifoliaCMEN585!$E$61,"0.0E+0"),3)&amp;" x 10^"&amp;RIGHT(TEXT(M.longifoliaCMEN585!$E$61,"0.0E+0"),1)))</f>
        <v>1.3 x 10^3 ± 9.0 x 10^2</v>
      </c>
      <c r="O60" s="78" t="str" cm="1">
        <f t="array" ref="O60">_xlfn.IFS(M.longifoliaCMEN585!$E$127=0,"",M.longifoliaCMEN585!$E$127&lt;0.05,"tr",M.longifoliaCMEN585!$E$127&lt;0.05,"tr",M.longifoliaCMEN585!$E$127&gt;=0.05,_xlfn.CONCAT(LEFT(TEXT(M.longifoliaCMEN585!$D$127,"0.0E+0"),3)&amp;" x 10^"&amp;RIGHT(TEXT(M.longifoliaCMEN585!$D$127,"0.0E+0"),1)," ± ",LEFT(TEXT(M.longifoliaCMEN585!$E$127,"0.0E+0"),3)&amp;" x 10^"&amp;RIGHT(TEXT(M.longifoliaCMEN585!$E$127,"0.0E+0"),1)))</f>
        <v>6.1 x 10^4 ± 2.4 x 10^4</v>
      </c>
      <c r="P60" s="78" t="str" cm="1">
        <f t="array" ref="P60">_xlfn.IFS(M.longifoliaCMEN585!$E$194=0,"",M.longifoliaCMEN585!$E$194&lt;0.05,"tr",M.longifoliaCMEN585!$E$194&lt;0.05,"tr",M.longifoliaCMEN585!$E$194&gt;=0.05,_xlfn.CONCAT(LEFT(TEXT(M.longifoliaCMEN585!$D$194,"0.0E+0"),3)&amp;" x 10^"&amp;RIGHT(TEXT(M.longifoliaCMEN585!$D$194,"0.0E+0"),1)," ± ",LEFT(TEXT(M.longifoliaCMEN585!$E$194,"0.0E+0"),3)&amp;" x 10^"&amp;RIGHT(TEXT(M.longifoliaCMEN585!$E$194,"0.0E+0"),1)))</f>
        <v>1.8 x 10^5 ± 4.3 x 10^4</v>
      </c>
      <c r="S60" s="77" t="str">
        <f>M.longifoliaCMEN584!$A$61</f>
        <v>y-cadinene</v>
      </c>
      <c r="T60" s="78" t="str" cm="1">
        <f t="array" ref="T60">_xlfn.IFS(M.longifoliaCMEN584!$E$61=0,"",M.longifoliaCMEN584!$E$61&lt;0.05,"tr",M.longifoliaCMEN584!$E$61&lt;0.05,"tr",M.longifoliaCMEN584!$E$61&gt;=0.05,_xlfn.CONCAT(LEFT(TEXT(M.longifoliaCMEN584!$D$61,"0.0E+0"),3)&amp;" x 10^"&amp;RIGHT(TEXT(M.longifoliaCMEN584!$D$61,"0.0E+0"),1)," ± ",LEFT(TEXT(M.longifoliaCMEN584!$E$61,"0.0E+0"),3)&amp;" x 10^"&amp;RIGHT(TEXT(M.longifoliaCMEN584!$E$61,"0.0E+0"),1)))</f>
        <v>1.7 x 10^3 ± 1.1 x 10^3</v>
      </c>
      <c r="U60" s="78" t="str" cm="1">
        <f t="array" ref="U60">_xlfn.IFS(M.longifoliaCMEN584!$E$127=0,"",M.longifoliaCMEN584!$E$127&lt;0.05,"tr",M.longifoliaCMEN584!$E$127&lt;0.05,"tr",M.longifoliaCMEN584!$E$127&gt;=0.05,_xlfn.CONCAT(LEFT(TEXT(M.longifoliaCMEN584!$D$127,"0.0E+0"),3)&amp;" x 10^"&amp;RIGHT(TEXT(M.longifoliaCMEN584!$D$127,"0.0E+0"),1)," ± ",LEFT(TEXT(M.longifoliaCMEN584!$E$127,"0.0E+0"),3)&amp;" x 10^"&amp;RIGHT(TEXT(M.longifoliaCMEN584!$E$127,"0.0E+0"),1)))</f>
        <v>1.9 x 10^4 ± 6.9 x 10^3</v>
      </c>
      <c r="V60" s="78" t="str" cm="1">
        <f t="array" ref="V60">_xlfn.IFS(M.longifoliaCMEN584!$E$194=0,"",M.longifoliaCMEN584!$E$194&lt;0.05,"tr",M.longifoliaCMEN584!$E$194&lt;0.05,"tr",M.longifoliaCMEN584!$E$194&gt;=0.05,_xlfn.CONCAT(LEFT(TEXT(M.longifoliaCMEN584!$D$194,"0.0E+0"),3)&amp;" x 10^"&amp;RIGHT(TEXT(M.longifoliaCMEN584!$D$194,"0.0E+0"),1)," ± ",LEFT(TEXT(M.longifoliaCMEN584!$E$194,"0.0E+0"),3)&amp;" x 10^"&amp;RIGHT(TEXT(M.longifoliaCMEN584!$E$194,"0.0E+0"),1)))</f>
        <v>1.6 x 10^5 ± 4.1 x 10^4</v>
      </c>
    </row>
    <row r="61" spans="1:22" x14ac:dyDescent="0.2">
      <c r="A61" s="77" t="str">
        <f>Peppermint!$A$62</f>
        <v>d-cadinene</v>
      </c>
      <c r="B61" s="78" t="str" cm="1">
        <f t="array" ref="B61">_xlfn.IFS(Peppermint!$E$62=0,"",Peppermint!$E$62&lt;0.05,"tr",Peppermint!$E$62&lt;0.05,"tr",Peppermint!$E$62&gt;=0.05,_xlfn.CONCAT(LEFT(TEXT(Peppermint!$D$62,"0.0E+0"),3)&amp;" x 10^"&amp;RIGHT(TEXT(Peppermint!$D$62,"0.0E+0"),1)," ± ",LEFT(TEXT(Peppermint!$E$62,"0.0E+0"),3)&amp;" x 10^"&amp;RIGHT(TEXT(Peppermint!$E$62,"0.0E+0"),1)))</f>
        <v>1.4 x 10^3 ± 4.1 x 10^2</v>
      </c>
      <c r="C61" s="78" t="str" cm="1">
        <f t="array" ref="C61">_xlfn.IFS(Peppermint!$E$128=0,"",Peppermint!$E$128&lt;0.05,"tr",Peppermint!$E$128&lt;0.05,"tr",Peppermint!$E$128&gt;=0.05,_xlfn.CONCAT(LEFT(TEXT(Peppermint!$D$128,"0.0E+0"),3)&amp;" x 10^"&amp;RIGHT(TEXT(Peppermint!$D$128,"0.0E+0"),1)," ± ",LEFT(TEXT(Peppermint!$E$128,"0.0E+0"),3)&amp;" x 10^"&amp;RIGHT(TEXT(Peppermint!$E$128,"0.0E+0"),1)))</f>
        <v>3.9 x 10^3 ± 2.1 x 10^3</v>
      </c>
      <c r="D61" s="78" t="str" cm="1">
        <f t="array" ref="D61">_xlfn.IFS(Peppermint!$E$195=0,"",Peppermint!$E$195&lt;0.05,"tr",Peppermint!$E$195&lt;0.05,"tr",Peppermint!$E$195&gt;=0.05,_xlfn.CONCAT(LEFT(TEXT(Peppermint!$D$195,"0.0E+0"),3)&amp;" x 10^"&amp;RIGHT(TEXT(Peppermint!$D$195,"0.0E+0"),1)," ± ",LEFT(TEXT(Peppermint!$E$195,"0.0E+0"),3)&amp;" x 10^"&amp;RIGHT(TEXT(Peppermint!$E$195,"0.0E+0"),1)))</f>
        <v>1.8 x 10^4 ± 9.3 x 10^3</v>
      </c>
      <c r="G61" s="77" t="str">
        <f>Spearmint!$A$62</f>
        <v>d-cadinene</v>
      </c>
      <c r="H61" s="78" t="str" cm="1">
        <f t="array" ref="H61">_xlfn.IFS(Spearmint!$E$62=0,"",Spearmint!$E$62&lt;0.05,"tr",Spearmint!$E$62&lt;0.05,"tr",Spearmint!$E$62&gt;=0.05,_xlfn.CONCAT(LEFT(TEXT(Spearmint!$D$62,"0.0E+0"),3)&amp;" x 10^"&amp;RIGHT(TEXT(Spearmint!$D$62,"0.0E+0"),1)," ± ",LEFT(TEXT(Spearmint!$E$62,"0.0E+0"),3)&amp;" x 10^"&amp;RIGHT(TEXT(Spearmint!$E$62,"0.0E+0"),1)))</f>
        <v>7.9 x 10^2 ± 4.7 x 10^2</v>
      </c>
      <c r="I61" s="78" t="str" cm="1">
        <f t="array" ref="I61">_xlfn.IFS(Spearmint!$E$128=0,"",Spearmint!$E$128&lt;0.05,"tr",Spearmint!$E$128&lt;0.05,"tr",Spearmint!$E$128&gt;=0.05,_xlfn.CONCAT(LEFT(TEXT(Spearmint!$D$128,"0.0E+0"),3)&amp;" x 10^"&amp;RIGHT(TEXT(Spearmint!$D$128,"0.0E+0"),1)," ± ",LEFT(TEXT(Spearmint!$E$128,"0.0E+0"),3)&amp;" x 10^"&amp;RIGHT(TEXT(Spearmint!$E$128,"0.0E+0"),1)))</f>
        <v>1.3 x 10^4 ± 3.0 x 10^3</v>
      </c>
      <c r="J61" s="78" t="str" cm="1">
        <f t="array" ref="J61">_xlfn.IFS(Spearmint!$E$195=0,"",Spearmint!$E$195&lt;0.05,"tr",Spearmint!$E$195&lt;0.05,"tr",Spearmint!$E$195&gt;=0.05,_xlfn.CONCAT(LEFT(TEXT(Spearmint!$D$195,"0.0E+0"),3)&amp;" x 10^"&amp;RIGHT(TEXT(Spearmint!$D$195,"0.0E+0"),1)," ± ",LEFT(TEXT(Spearmint!$E$195,"0.0E+0"),3)&amp;" x 10^"&amp;RIGHT(TEXT(Spearmint!$E$195,"0.0E+0"),1)))</f>
        <v>7.3 x 10^4 ± 4.9 x 10^4</v>
      </c>
      <c r="M61" s="77" t="str">
        <f>M.longifoliaCMEN585!$A$62</f>
        <v>d-cadinene</v>
      </c>
      <c r="N61" s="78" t="str" cm="1">
        <f t="array" ref="N61">_xlfn.IFS(M.longifoliaCMEN585!$E$62=0,"",M.longifoliaCMEN585!$E$62&lt;0.05,"tr",M.longifoliaCMEN585!$E$62&lt;0.05,"tr",M.longifoliaCMEN585!$E$62&gt;=0.05,_xlfn.CONCAT(LEFT(TEXT(M.longifoliaCMEN585!$D$62,"0.0E+0"),3)&amp;" x 10^"&amp;RIGHT(TEXT(M.longifoliaCMEN585!$D$62,"0.0E+0"),1)," ± ",LEFT(TEXT(M.longifoliaCMEN585!$E$62,"0.0E+0"),3)&amp;" x 10^"&amp;RIGHT(TEXT(M.longifoliaCMEN585!$E$62,"0.0E+0"),1)))</f>
        <v>1.6 x 10^3 ± 1.1 x 10^3</v>
      </c>
      <c r="O61" s="78" t="str" cm="1">
        <f t="array" ref="O61">_xlfn.IFS(M.longifoliaCMEN585!$E$128=0,"",M.longifoliaCMEN585!$E$128&lt;0.05,"tr",M.longifoliaCMEN585!$E$128&lt;0.05,"tr",M.longifoliaCMEN585!$E$128&gt;=0.05,_xlfn.CONCAT(LEFT(TEXT(M.longifoliaCMEN585!$D$128,"0.0E+0"),3)&amp;" x 10^"&amp;RIGHT(TEXT(M.longifoliaCMEN585!$D$128,"0.0E+0"),1)," ± ",LEFT(TEXT(M.longifoliaCMEN585!$E$128,"0.0E+0"),3)&amp;" x 10^"&amp;RIGHT(TEXT(M.longifoliaCMEN585!$E$128,"0.0E+0"),1)))</f>
        <v>1.2 x 10^5 ± 4.2 x 10^4</v>
      </c>
      <c r="P61" s="78" t="str" cm="1">
        <f t="array" ref="P61">_xlfn.IFS(M.longifoliaCMEN585!$E$195=0,"",M.longifoliaCMEN585!$E$195&lt;0.05,"tr",M.longifoliaCMEN585!$E$195&lt;0.05,"tr",M.longifoliaCMEN585!$E$195&gt;=0.05,_xlfn.CONCAT(LEFT(TEXT(M.longifoliaCMEN585!$D$195,"0.0E+0"),3)&amp;" x 10^"&amp;RIGHT(TEXT(M.longifoliaCMEN585!$D$195,"0.0E+0"),1)," ± ",LEFT(TEXT(M.longifoliaCMEN585!$E$195,"0.0E+0"),3)&amp;" x 10^"&amp;RIGHT(TEXT(M.longifoliaCMEN585!$E$195,"0.0E+0"),1)))</f>
        <v>3.7 x 10^5 ± 7.7 x 10^4</v>
      </c>
      <c r="S61" s="77" t="str">
        <f>M.longifoliaCMEN584!$A$62</f>
        <v>d-cadinene</v>
      </c>
      <c r="T61" s="78" t="str" cm="1">
        <f t="array" ref="T61">_xlfn.IFS(M.longifoliaCMEN584!$E$62=0,"",M.longifoliaCMEN584!$E$62&lt;0.05,"tr",M.longifoliaCMEN584!$E$62&lt;0.05,"tr",M.longifoliaCMEN584!$E$62&gt;=0.05,_xlfn.CONCAT(LEFT(TEXT(M.longifoliaCMEN584!$D$62,"0.0E+0"),3)&amp;" x 10^"&amp;RIGHT(TEXT(M.longifoliaCMEN584!$D$62,"0.0E+0"),1)," ± ",LEFT(TEXT(M.longifoliaCMEN584!$E$62,"0.0E+0"),3)&amp;" x 10^"&amp;RIGHT(TEXT(M.longifoliaCMEN584!$E$62,"0.0E+0"),1)))</f>
        <v>1.7 x 10^3 ± 1.1 x 10^3</v>
      </c>
      <c r="U61" s="78" t="str" cm="1">
        <f t="array" ref="U61">_xlfn.IFS(M.longifoliaCMEN584!$E$128=0,"",M.longifoliaCMEN584!$E$128&lt;0.05,"tr",M.longifoliaCMEN584!$E$128&lt;0.05,"tr",M.longifoliaCMEN584!$E$128&gt;=0.05,_xlfn.CONCAT(LEFT(TEXT(M.longifoliaCMEN584!$D$128,"0.0E+0"),3)&amp;" x 10^"&amp;RIGHT(TEXT(M.longifoliaCMEN584!$D$128,"0.0E+0"),1)," ± ",LEFT(TEXT(M.longifoliaCMEN584!$E$128,"0.0E+0"),3)&amp;" x 10^"&amp;RIGHT(TEXT(M.longifoliaCMEN584!$E$128,"0.0E+0"),1)))</f>
        <v>3.8 x 10^4 ± 1.4 x 10^4</v>
      </c>
      <c r="V61" s="78" t="str" cm="1">
        <f t="array" ref="V61">_xlfn.IFS(M.longifoliaCMEN584!$E$195=0,"",M.longifoliaCMEN584!$E$195&lt;0.05,"tr",M.longifoliaCMEN584!$E$195&lt;0.05,"tr",M.longifoliaCMEN584!$E$195&gt;=0.05,_xlfn.CONCAT(LEFT(TEXT(M.longifoliaCMEN584!$D$195,"0.0E+0"),3)&amp;" x 10^"&amp;RIGHT(TEXT(M.longifoliaCMEN584!$D$195,"0.0E+0"),1)," ± ",LEFT(TEXT(M.longifoliaCMEN584!$E$195,"0.0E+0"),3)&amp;" x 10^"&amp;RIGHT(TEXT(M.longifoliaCMEN584!$E$195,"0.0E+0"),1)))</f>
        <v>3.6 x 10^5 ± 8.3 x 10^4</v>
      </c>
    </row>
    <row r="62" spans="1:22" x14ac:dyDescent="0.2">
      <c r="A62" s="77" t="str">
        <f>Peppermint!$A$63</f>
        <v>a-cadinene</v>
      </c>
      <c r="B62" s="78" t="str" cm="1">
        <f t="array" ref="B62">_xlfn.IFS(Peppermint!$E$63=0,"",Peppermint!$E$63&lt;0.05,"tr",Peppermint!$E$63&lt;0.05,"tr",Peppermint!$E$63&gt;=0.05,_xlfn.CONCAT(LEFT(TEXT(Peppermint!$D$63,"0.0E+0"),3)&amp;" x 10^"&amp;RIGHT(TEXT(Peppermint!$D$63,"0.0E+0"),1)," ± ",LEFT(TEXT(Peppermint!$E$63,"0.0E+0"),3)&amp;" x 10^"&amp;RIGHT(TEXT(Peppermint!$E$63,"0.0E+0"),1)))</f>
        <v>3.2 x 10^2 ± 1.9 x 10^2</v>
      </c>
      <c r="C62" s="78" t="str" cm="1">
        <f t="array" ref="C62">_xlfn.IFS(Peppermint!$E$129=0,"",Peppermint!$E$129&lt;0.05,"tr",Peppermint!$E$129&lt;0.05,"tr",Peppermint!$E$129&gt;=0.05,_xlfn.CONCAT(LEFT(TEXT(Peppermint!$D$129,"0.0E+0"),3)&amp;" x 10^"&amp;RIGHT(TEXT(Peppermint!$D$129,"0.0E+0"),1)," ± ",LEFT(TEXT(Peppermint!$E$129,"0.0E+0"),3)&amp;" x 10^"&amp;RIGHT(TEXT(Peppermint!$E$129,"0.0E+0"),1)))</f>
        <v/>
      </c>
      <c r="D62" s="78" t="str" cm="1">
        <f t="array" ref="D62">_xlfn.IFS(Peppermint!$E$196=0,"",Peppermint!$E$196&lt;0.05,"tr",Peppermint!$E$196&lt;0.05,"tr",Peppermint!$E$196&gt;=0.05,_xlfn.CONCAT(LEFT(TEXT(Peppermint!$D$196,"0.0E+0"),3)&amp;" x 10^"&amp;RIGHT(TEXT(Peppermint!$D$196,"0.0E+0"),1)," ± ",LEFT(TEXT(Peppermint!$E$196,"0.0E+0"),3)&amp;" x 10^"&amp;RIGHT(TEXT(Peppermint!$E$196,"0.0E+0"),1)))</f>
        <v>1.5 x 10^3 ± 1.5 x 10^3</v>
      </c>
      <c r="G62" s="77" t="str">
        <f>Spearmint!$A$63</f>
        <v>a-cadinene</v>
      </c>
      <c r="H62" s="78" t="str" cm="1">
        <f t="array" ref="H62">_xlfn.IFS(Spearmint!$E$63=0,"",Spearmint!$E$63&lt;0.05,"tr",Spearmint!$E$63&lt;0.05,"tr",Spearmint!$E$63&gt;=0.05,_xlfn.CONCAT(LEFT(TEXT(Spearmint!$D$63,"0.0E+0"),3)&amp;" x 10^"&amp;RIGHT(TEXT(Spearmint!$D$63,"0.0E+0"),1)," ± ",LEFT(TEXT(Spearmint!$E$63,"0.0E+0"),3)&amp;" x 10^"&amp;RIGHT(TEXT(Spearmint!$E$63,"0.0E+0"),1)))</f>
        <v>2.4 x 10^2 ± 2.4 x 10^2</v>
      </c>
      <c r="I62" s="78" t="str" cm="1">
        <f t="array" ref="I62">_xlfn.IFS(Spearmint!$E$129=0,"",Spearmint!$E$129&lt;0.05,"tr",Spearmint!$E$129&lt;0.05,"tr",Spearmint!$E$129&gt;=0.05,_xlfn.CONCAT(LEFT(TEXT(Spearmint!$D$129,"0.0E+0"),3)&amp;" x 10^"&amp;RIGHT(TEXT(Spearmint!$D$129,"0.0E+0"),1)," ± ",LEFT(TEXT(Spearmint!$E$129,"0.0E+0"),3)&amp;" x 10^"&amp;RIGHT(TEXT(Spearmint!$E$129,"0.0E+0"),1)))</f>
        <v>7.4 x 10^2 ± 7.4 x 10^2</v>
      </c>
      <c r="J62" s="78" t="str" cm="1">
        <f t="array" ref="J62">_xlfn.IFS(Spearmint!$E$196=0,"",Spearmint!$E$196&lt;0.05,"tr",Spearmint!$E$196&lt;0.05,"tr",Spearmint!$E$196&gt;=0.05,_xlfn.CONCAT(LEFT(TEXT(Spearmint!$D$196,"0.0E+0"),3)&amp;" x 10^"&amp;RIGHT(TEXT(Spearmint!$D$196,"0.0E+0"),1)," ± ",LEFT(TEXT(Spearmint!$E$196,"0.0E+0"),3)&amp;" x 10^"&amp;RIGHT(TEXT(Spearmint!$E$196,"0.0E+0"),1)))</f>
        <v>8.0 x 10^3 ± 6.5 x 10^3</v>
      </c>
      <c r="M62" s="77" t="str">
        <f>M.longifoliaCMEN585!$A$63</f>
        <v>a-cadinene</v>
      </c>
      <c r="N62" s="78" t="str" cm="1">
        <f t="array" ref="N62">_xlfn.IFS(M.longifoliaCMEN585!$E$63=0,"",M.longifoliaCMEN585!$E$63&lt;0.05,"tr",M.longifoliaCMEN585!$E$63&lt;0.05,"tr",M.longifoliaCMEN585!$E$63&gt;=0.05,_xlfn.CONCAT(LEFT(TEXT(M.longifoliaCMEN585!$D$63,"0.0E+0"),3)&amp;" x 10^"&amp;RIGHT(TEXT(M.longifoliaCMEN585!$D$63,"0.0E+0"),1)," ± ",LEFT(TEXT(M.longifoliaCMEN585!$E$63,"0.0E+0"),3)&amp;" x 10^"&amp;RIGHT(TEXT(M.longifoliaCMEN585!$E$63,"0.0E+0"),1)))</f>
        <v/>
      </c>
      <c r="O62" s="78" t="str" cm="1">
        <f t="array" ref="O62">_xlfn.IFS(M.longifoliaCMEN585!$E$129=0,"",M.longifoliaCMEN585!$E$129&lt;0.05,"tr",M.longifoliaCMEN585!$E$129&lt;0.05,"tr",M.longifoliaCMEN585!$E$129&gt;=0.05,_xlfn.CONCAT(LEFT(TEXT(M.longifoliaCMEN585!$D$129,"0.0E+0"),3)&amp;" x 10^"&amp;RIGHT(TEXT(M.longifoliaCMEN585!$D$129,"0.0E+0"),1)," ± ",LEFT(TEXT(M.longifoliaCMEN585!$E$129,"0.0E+0"),3)&amp;" x 10^"&amp;RIGHT(TEXT(M.longifoliaCMEN585!$E$129,"0.0E+0"),1)))</f>
        <v>2.0 x 10^4 ± 6.0 x 10^3</v>
      </c>
      <c r="P62" s="78" t="str" cm="1">
        <f t="array" ref="P62">_xlfn.IFS(M.longifoliaCMEN585!$E$196=0,"",M.longifoliaCMEN585!$E$196&lt;0.05,"tr",M.longifoliaCMEN585!$E$196&lt;0.05,"tr",M.longifoliaCMEN585!$E$196&gt;=0.05,_xlfn.CONCAT(LEFT(TEXT(M.longifoliaCMEN585!$D$196,"0.0E+0"),3)&amp;" x 10^"&amp;RIGHT(TEXT(M.longifoliaCMEN585!$D$196,"0.0E+0"),1)," ± ",LEFT(TEXT(M.longifoliaCMEN585!$E$196,"0.0E+0"),3)&amp;" x 10^"&amp;RIGHT(TEXT(M.longifoliaCMEN585!$E$196,"0.0E+0"),1)))</f>
        <v>5.4 x 10^4 ± 1.5 x 10^4</v>
      </c>
      <c r="S62" s="77" t="str">
        <f>M.longifoliaCMEN584!$A$63</f>
        <v>a-cadinene</v>
      </c>
      <c r="T62" s="78" t="str" cm="1">
        <f t="array" ref="T62">_xlfn.IFS(M.longifoliaCMEN584!$E$63=0,"",M.longifoliaCMEN584!$E$63&lt;0.05,"tr",M.longifoliaCMEN584!$E$63&lt;0.05,"tr",M.longifoliaCMEN584!$E$63&gt;=0.05,_xlfn.CONCAT(LEFT(TEXT(M.longifoliaCMEN584!$D$63,"0.0E+0"),3)&amp;" x 10^"&amp;RIGHT(TEXT(M.longifoliaCMEN584!$D$63,"0.0E+0"),1)," ± ",LEFT(TEXT(M.longifoliaCMEN584!$E$63,"0.0E+0"),3)&amp;" x 10^"&amp;RIGHT(TEXT(M.longifoliaCMEN584!$E$63,"0.0E+0"),1)))</f>
        <v>8.0 x 10^2 ± 4.9 x 10^2</v>
      </c>
      <c r="U62" s="78" t="str" cm="1">
        <f t="array" ref="U62">_xlfn.IFS(M.longifoliaCMEN584!$E$129=0,"",M.longifoliaCMEN584!$E$129&lt;0.05,"tr",M.longifoliaCMEN584!$E$129&lt;0.05,"tr",M.longifoliaCMEN584!$E$129&gt;=0.05,_xlfn.CONCAT(LEFT(TEXT(M.longifoliaCMEN584!$D$129,"0.0E+0"),3)&amp;" x 10^"&amp;RIGHT(TEXT(M.longifoliaCMEN584!$D$129,"0.0E+0"),1)," ± ",LEFT(TEXT(M.longifoliaCMEN584!$E$129,"0.0E+0"),3)&amp;" x 10^"&amp;RIGHT(TEXT(M.longifoliaCMEN584!$E$129,"0.0E+0"),1)))</f>
        <v>6.7 x 10^3 ± 2.2 x 10^3</v>
      </c>
      <c r="V62" s="78" t="str" cm="1">
        <f t="array" ref="V62">_xlfn.IFS(M.longifoliaCMEN584!$E$196=0,"",M.longifoliaCMEN584!$E$196&lt;0.05,"tr",M.longifoliaCMEN584!$E$196&lt;0.05,"tr",M.longifoliaCMEN584!$E$196&gt;=0.05,_xlfn.CONCAT(LEFT(TEXT(M.longifoliaCMEN584!$D$196,"0.0E+0"),3)&amp;" x 10^"&amp;RIGHT(TEXT(M.longifoliaCMEN584!$D$196,"0.0E+0"),1)," ± ",LEFT(TEXT(M.longifoliaCMEN584!$E$196,"0.0E+0"),3)&amp;" x 10^"&amp;RIGHT(TEXT(M.longifoliaCMEN584!$E$196,"0.0E+0"),1)))</f>
        <v>4.9 x 10^4 ± 1.1 x 10^4</v>
      </c>
    </row>
    <row r="63" spans="1:22" ht="12" x14ac:dyDescent="0.2">
      <c r="A63" s="81" t="str">
        <f>Peppermint!$A$65</f>
        <v>Response ÷ d.w.</v>
      </c>
      <c r="B63" s="82" t="str">
        <f>_xlfn.CONCAT(LEFT(TEXT(Peppermint!$D65,"0.0E+0"),3) &amp; " x 10^" &amp; RIGHT(TEXT(Peppermint!$D65,"0.0E+0"),1)," ± ",LEFT(TEXT(Peppermint!$E65,"0.0E+0"),3) &amp; " x 10^" &amp; RIGHT(TEXT(Peppermint!$E65,"0.0E+0"),1))</f>
        <v>1.5 x 10^5 ± 4.7 x 10^4</v>
      </c>
      <c r="C63" s="82" t="str">
        <f>_xlfn.CONCAT(LEFT(TEXT(Peppermint!$D131,"0.0E+0"),3) &amp; " x 10^" &amp; RIGHT(TEXT(Peppermint!$D131,"0.0E+0"),1)," ± ",LEFT(TEXT(Peppermint!$E131,"0.0E+0"),3) &amp; " x 10^" &amp; RIGHT(TEXT(Peppermint!$E131,"0.0E+0"),1))</f>
        <v>3.1 x 10^7 ± 1.1 x 10^7</v>
      </c>
      <c r="D63" s="82" t="str">
        <f>_xlfn.CONCAT(LEFT(TEXT(Peppermint!$D198,"0.0E+0"),3) &amp; " x 10^" &amp; RIGHT(TEXT(Peppermint!$D198,"0.0E+0"),1)," ± ",LEFT(TEXT(Peppermint!$E198,"0.0E+0"),3) &amp; " x 10^" &amp; RIGHT(TEXT(Peppermint!$E198,"0.0E+0"),1))</f>
        <v>6.6 x 10^7 ± 1.9 x 10^7</v>
      </c>
      <c r="G63" s="81" t="str">
        <f>Spearmint!$A$65</f>
        <v>Response ÷ d.w.</v>
      </c>
      <c r="H63" s="82" t="str">
        <f>_xlfn.CONCAT(LEFT(TEXT(Spearmint!$D65,"0.0E+0"),3) &amp; " x 10^" &amp; RIGHT(TEXT(Spearmint!$D65,"0.0E+0"),1)," ± ",LEFT(TEXT(Spearmint!$E65,"0.0E+0"),3) &amp; " x 10^" &amp; RIGHT(TEXT(Spearmint!$E65,"0.0E+0"),1))</f>
        <v>5.2 x 10^4 ± 1.8 x 10^4</v>
      </c>
      <c r="I63" s="82" t="str">
        <f>_xlfn.CONCAT(LEFT(TEXT(Spearmint!$D131,"0.0E+0"),3) &amp; " x 10^" &amp; RIGHT(TEXT(Spearmint!$D131,"0.0E+0"),1)," ± ",LEFT(TEXT(Spearmint!$E131,"0.0E+0"),3) &amp; " x 10^" &amp; RIGHT(TEXT(Spearmint!$E131,"0.0E+0"),1))</f>
        <v>5.4 x 10^6 ± 1.9 x 10^6</v>
      </c>
      <c r="J63" s="82" t="str">
        <f>_xlfn.CONCAT(LEFT(TEXT(Spearmint!$D198,"0.0E+0"),3) &amp; " x 10^" &amp; RIGHT(TEXT(Spearmint!$D198,"0.0E+0"),1)," ± ",LEFT(TEXT(Spearmint!$E198,"0.0E+0"),3) &amp; " x 10^" &amp; RIGHT(TEXT(Spearmint!$E198,"0.0E+0"),1))</f>
        <v>8.1 x 10^7 ± 3.5 x 10^7</v>
      </c>
      <c r="M63" s="81" t="str">
        <f>M.longifoliaCMEN585!$A$65</f>
        <v>Response ÷ d.w.</v>
      </c>
      <c r="N63" s="82" t="str">
        <f>_xlfn.CONCAT(LEFT(TEXT(M.longifoliaCMEN585!$D65,"0.0E+0"),3) &amp; " x 10^" &amp; RIGHT(TEXT(M.longifoliaCMEN585!$D65,"0.0E+0"),1)," ± ",LEFT(TEXT(M.longifoliaCMEN585!$E65,"0.0E+0"),3) &amp; " x 10^" &amp; RIGHT(TEXT(M.longifoliaCMEN585!$E65,"0.0E+0"),1))</f>
        <v>1.8 x 10^5 ± 5.6 x 10^4</v>
      </c>
      <c r="O63" s="82" t="str">
        <f>_xlfn.CONCAT(LEFT(TEXT(M.longifoliaCMEN585!$D131,"0.0E+0"),3) &amp; " x 10^" &amp; RIGHT(TEXT(M.longifoliaCMEN585!$D131,"0.0E+0"),1)," ± ",LEFT(TEXT(M.longifoliaCMEN585!$E131,"0.0E+0"),3) &amp; " x 10^" &amp; RIGHT(TEXT(M.longifoliaCMEN585!$E131,"0.0E+0"),1))</f>
        <v>1.4 x 10^8 ± 3.1 x 10^7</v>
      </c>
      <c r="P63" s="82" t="str">
        <f>_xlfn.CONCAT(LEFT(TEXT(M.longifoliaCMEN585!$D198,"0.0E+0"),3) &amp; " x 10^" &amp; RIGHT(TEXT(M.longifoliaCMEN585!$D198,"0.0E+0"),1)," ± ",LEFT(TEXT(M.longifoliaCMEN585!$E198,"0.0E+0"),3) &amp; " x 10^" &amp; RIGHT(TEXT(M.longifoliaCMEN585!$E198,"0.0E+0"),1))</f>
        <v>2.9 x 10^8 ± 4.3 x 10^7</v>
      </c>
      <c r="S63" s="81" t="str">
        <f>M.longifoliaCMEN584!$A$65</f>
        <v>Response ÷ d.w.</v>
      </c>
      <c r="T63" s="82" t="str">
        <f>_xlfn.CONCAT(LEFT(TEXT(M.longifoliaCMEN584!$D65,"0.0E+0"),3) &amp; " x 10^" &amp; RIGHT(TEXT(M.longifoliaCMEN584!$D65,"0.0E+0"),1)," ± ",LEFT(TEXT(M.longifoliaCMEN584!$E65,"0.0E+0"),3) &amp; " x 10^" &amp; RIGHT(TEXT(M.longifoliaCMEN584!$E65,"0.0E+0"),1))</f>
        <v>2.4 x 10^5 ± 1.4 x 10^5</v>
      </c>
      <c r="U63" s="82" t="str">
        <f>_xlfn.CONCAT(LEFT(TEXT(M.longifoliaCMEN584!$D131,"0.0E+0"),3) &amp; " x 10^" &amp; RIGHT(TEXT(M.longifoliaCMEN584!$D131,"0.0E+0"),1)," ± ",LEFT(TEXT(M.longifoliaCMEN584!$E131,"0.0E+0"),3) &amp; " x 10^" &amp; RIGHT(TEXT(M.longifoliaCMEN584!$E131,"0.0E+0"),1))</f>
        <v>6.1 x 10^7 ± 1.1 x 10^7</v>
      </c>
      <c r="V63" s="82" t="str">
        <f>_xlfn.CONCAT(LEFT(TEXT(M.longifoliaCMEN584!$D198,"0.0E+0"),3) &amp; " x 10^" &amp; RIGHT(TEXT(M.longifoliaCMEN584!$D198,"0.0E+0"),1)," ± ",LEFT(TEXT(M.longifoliaCMEN584!$E198,"0.0E+0"),3) &amp; " x 10^" &amp; RIGHT(TEXT(M.longifoliaCMEN584!$E198,"0.0E+0"),1))</f>
        <v>3.1 x 10^8 ± 6.6 x 10^7</v>
      </c>
    </row>
    <row r="64" spans="1:22" ht="12" x14ac:dyDescent="0.2">
      <c r="A64" s="13" t="str">
        <f>Peppermint!$A$66</f>
        <v>Fold diff. T-to-C ÷ d.w.</v>
      </c>
      <c r="B64" s="22">
        <f>Peppermint!$D$66</f>
        <v>0.57999999999999996</v>
      </c>
      <c r="C64" s="22">
        <f>Peppermint!$D$132</f>
        <v>0.59</v>
      </c>
      <c r="D64" s="22">
        <f>Peppermint!$D$199</f>
        <v>0.94</v>
      </c>
      <c r="G64" s="13" t="str">
        <f>Spearmint!$A$66</f>
        <v>Fold diff. T-to-C ÷ d.w.</v>
      </c>
      <c r="H64" s="22">
        <f>Spearmint!$D$66</f>
        <v>1.63</v>
      </c>
      <c r="I64" s="22">
        <f>Spearmint!$D$132</f>
        <v>0.42</v>
      </c>
      <c r="J64" s="22">
        <f>Spearmint!$D$199</f>
        <v>0.35</v>
      </c>
      <c r="M64" s="13" t="str">
        <f>M.longifoliaCMEN585!$A$66</f>
        <v>Fold diff. T-to-C ÷ d.w.</v>
      </c>
      <c r="N64" s="22">
        <f>M.longifoliaCMEN585!$D$66</f>
        <v>0.92</v>
      </c>
      <c r="O64" s="22">
        <f>M.longifoliaCMEN585!$D$132</f>
        <v>0.39</v>
      </c>
      <c r="P64" s="22">
        <f>M.longifoliaCMEN585!$D$199</f>
        <v>1.0900000000000001</v>
      </c>
      <c r="S64" s="13" t="str">
        <f>M.longifoliaCMEN584!$A$66</f>
        <v>Fold diff. T-to-C ÷ d.w.</v>
      </c>
      <c r="T64" s="22">
        <f>M.longifoliaCMEN584!$D$66</f>
        <v>0.95</v>
      </c>
      <c r="U64" s="22">
        <f>M.longifoliaCMEN584!$D$132</f>
        <v>2.14</v>
      </c>
      <c r="V64" s="22">
        <f>M.longifoliaCMEN584!$D$199</f>
        <v>0.7</v>
      </c>
    </row>
    <row r="65" spans="1:22" ht="12" x14ac:dyDescent="0.2">
      <c r="A65" s="13" t="str">
        <f>Peppermint!$A$133</f>
        <v>Fold diff. Rhiz.-to-Root ÷ d.w.</v>
      </c>
      <c r="B65" s="17"/>
      <c r="C65" s="23">
        <f>Peppermint!$D$133</f>
        <v>208</v>
      </c>
      <c r="D65" s="23"/>
      <c r="G65" s="13" t="str">
        <f>Spearmint!$A$133</f>
        <v>Fold diff. Rhiz.-to-Root ÷ d.w.</v>
      </c>
      <c r="H65" s="17"/>
      <c r="I65" s="23">
        <f>Spearmint!$D$133</f>
        <v>104</v>
      </c>
      <c r="J65" s="23"/>
      <c r="M65" s="13" t="str">
        <f>M.longifoliaCMEN585!$A$133</f>
        <v>Fold diff. Rhiz.-to-Root ÷ d.w.</v>
      </c>
      <c r="N65" s="17"/>
      <c r="O65" s="23">
        <f>M.longifoliaCMEN585!$D$133</f>
        <v>778</v>
      </c>
      <c r="P65" s="23"/>
      <c r="S65" s="13" t="str">
        <f>M.longifoliaCMEN584!$A$133</f>
        <v>Fold diff. Rhiz.-to-Root ÷ d.w.</v>
      </c>
      <c r="T65" s="17"/>
      <c r="U65" s="23">
        <f>M.longifoliaCMEN584!$D$133</f>
        <v>254</v>
      </c>
      <c r="V65" s="23"/>
    </row>
    <row r="66" spans="1:22" ht="12" x14ac:dyDescent="0.2">
      <c r="A66" s="13" t="str">
        <f>Peppermint!$A$200</f>
        <v>Fold diff. S-to-Root ÷ d.w.</v>
      </c>
      <c r="B66" s="17"/>
      <c r="C66" s="17"/>
      <c r="D66" s="23">
        <f>Peppermint!$D$200</f>
        <v>435</v>
      </c>
      <c r="G66" s="13" t="str">
        <f>Spearmint!$A$200</f>
        <v>Fold diff. S-to-Root ÷ d.w.</v>
      </c>
      <c r="H66" s="17"/>
      <c r="I66" s="17"/>
      <c r="J66" s="23">
        <f>Spearmint!$D$200</f>
        <v>1573</v>
      </c>
      <c r="M66" s="13" t="str">
        <f>M.longifoliaCMEN585!$A$200</f>
        <v>Fold diff. S-to-Root ÷ d.w.</v>
      </c>
      <c r="N66" s="17"/>
      <c r="O66" s="17"/>
      <c r="P66" s="23">
        <f>M.longifoliaCMEN585!$D$200</f>
        <v>1558</v>
      </c>
      <c r="S66" s="13" t="str">
        <f>M.longifoliaCMEN584!$A$200</f>
        <v>Fold diff. S-to-Root ÷ d.w.</v>
      </c>
      <c r="T66" s="17"/>
      <c r="U66" s="17"/>
      <c r="V66" s="23">
        <f>M.longifoliaCMEN584!$D$200</f>
        <v>1280</v>
      </c>
    </row>
    <row r="67" spans="1:22" ht="12" x14ac:dyDescent="0.2">
      <c r="A67" s="13" t="str">
        <f>Peppermint!$A$201</f>
        <v>Fold diff. S-to-Rhiz. ÷ d.w.</v>
      </c>
      <c r="B67" s="17"/>
      <c r="C67" s="17"/>
      <c r="D67" s="24">
        <f>Peppermint!$D$201</f>
        <v>2</v>
      </c>
      <c r="G67" s="13" t="str">
        <f>Spearmint!$A$201</f>
        <v>Fold diff. S-to-Rhiz. ÷ d.w.</v>
      </c>
      <c r="H67" s="17"/>
      <c r="I67" s="17"/>
      <c r="J67" s="24">
        <f>Spearmint!$D$201</f>
        <v>15</v>
      </c>
      <c r="M67" s="13" t="str">
        <f>M.longifoliaCMEN585!$A$201</f>
        <v>Fold diff. S-to-Rhiz. ÷ d.w.</v>
      </c>
      <c r="N67" s="17"/>
      <c r="O67" s="17"/>
      <c r="P67" s="24">
        <f>M.longifoliaCMEN585!$D$201</f>
        <v>2</v>
      </c>
      <c r="S67" s="13" t="str">
        <f>M.longifoliaCMEN584!$A$201</f>
        <v>Fold diff. S-to-Rhiz. ÷ d.w.</v>
      </c>
      <c r="T67" s="17"/>
      <c r="U67" s="17"/>
      <c r="V67" s="24">
        <f>M.longifoliaCMEN584!$D$201</f>
        <v>5</v>
      </c>
    </row>
    <row r="69" spans="1:22" ht="12" x14ac:dyDescent="0.2">
      <c r="A69" s="13" t="str">
        <f>LEFT(Peppermint!$Z$3,4)</f>
        <v>BMPM</v>
      </c>
      <c r="B69" s="13" t="s">
        <v>115</v>
      </c>
      <c r="C69" s="16"/>
      <c r="D69" s="16"/>
      <c r="G69" s="13" t="str">
        <f>LEFT(Spearmint!$Z$3,3)</f>
        <v>NSM</v>
      </c>
      <c r="H69" s="13" t="s">
        <v>115</v>
      </c>
      <c r="I69" s="16"/>
      <c r="J69" s="16"/>
      <c r="M69" s="13" t="str">
        <f>LEFT(M.longifoliaCMEN585!$Z$3,6)</f>
        <v>CM-585</v>
      </c>
      <c r="N69" s="13" t="s">
        <v>115</v>
      </c>
      <c r="O69" s="16"/>
      <c r="P69" s="16"/>
      <c r="S69" s="13" t="str">
        <f>LEFT(M.longifoliaCMEN584!$Z$3,6)</f>
        <v>CM-584</v>
      </c>
      <c r="T69" s="13" t="s">
        <v>115</v>
      </c>
      <c r="U69" s="16"/>
      <c r="V69" s="16"/>
    </row>
    <row r="70" spans="1:22" ht="12.75" thickBot="1" x14ac:dyDescent="0.25">
      <c r="A70" s="14" t="str">
        <f>RIGHT(Peppermint!$Z$3,9)</f>
        <v>Treamtent</v>
      </c>
      <c r="B70" s="15" t="str">
        <f>Peppermint!$Z$2</f>
        <v>Root</v>
      </c>
      <c r="C70" s="15" t="str">
        <f>Peppermint!$Z$68</f>
        <v>Rhizome</v>
      </c>
      <c r="D70" s="15" t="str">
        <f>Peppermint!$Z$135</f>
        <v>Stem</v>
      </c>
      <c r="G70" s="14" t="str">
        <f>RIGHT(Spearmint!$Z$3,9)</f>
        <v>Treamtent</v>
      </c>
      <c r="H70" s="15" t="str">
        <f>Spearmint!$Z$2</f>
        <v>Root</v>
      </c>
      <c r="I70" s="15" t="str">
        <f>Spearmint!$Z$68</f>
        <v>Rhizome</v>
      </c>
      <c r="J70" s="15" t="str">
        <f>Spearmint!$Z$135</f>
        <v>Stem</v>
      </c>
      <c r="M70" s="14" t="str">
        <f>RIGHT(M.longifoliaCMEN585!$Z$3,9)</f>
        <v>Treamtent</v>
      </c>
      <c r="N70" s="15" t="str">
        <f>M.longifoliaCMEN585!$Z$2</f>
        <v>Root</v>
      </c>
      <c r="O70" s="15" t="str">
        <f>M.longifoliaCMEN585!$Z$68</f>
        <v>Rhizome</v>
      </c>
      <c r="P70" s="15" t="str">
        <f>M.longifoliaCMEN585!$Z$135</f>
        <v>Stem</v>
      </c>
      <c r="S70" s="14" t="str">
        <f>RIGHT(M.longifoliaCMEN584!$Z$3,9)</f>
        <v>Treamtent</v>
      </c>
      <c r="T70" s="15" t="str">
        <f>M.longifoliaCMEN584!$Z$2</f>
        <v>Root</v>
      </c>
      <c r="U70" s="15" t="str">
        <f>M.longifoliaCMEN584!$Z$68</f>
        <v>Rhizome</v>
      </c>
      <c r="V70" s="15" t="str">
        <f>M.longifoliaCMEN584!$Z$135</f>
        <v>Stem</v>
      </c>
    </row>
    <row r="71" spans="1:22" x14ac:dyDescent="0.2">
      <c r="A71" s="77" t="str">
        <f>Peppermint!$Z$4</f>
        <v>a-thujene</v>
      </c>
      <c r="B71" s="78" t="str" cm="1">
        <f t="array" ref="B71">_xlfn.IFS(Peppermint!$AD$4=0,"",Peppermint!$AD$4&lt;0.05,"tr",Peppermint!$AD$4&lt;0.05,"tr",Peppermint!$AD$4&gt;=0.05,_xlfn.CONCAT(LEFT(TEXT(Peppermint!$AC$4,"0.0E+0"),3)&amp;" x 10^"&amp;RIGHT(TEXT(Peppermint!$AC$4,"0.0E+0"),1)," ± ",LEFT(TEXT(Peppermint!$AD$4,"0.0E+0"),3)&amp;" x 10^"&amp;RIGHT(TEXT(Peppermint!$AD$4,"0.0E+0"),1)))</f>
        <v/>
      </c>
      <c r="C71" s="78" t="str" cm="1">
        <f t="array" ref="C71">_xlfn.IFS(Peppermint!$AD$70=0,"",Peppermint!$AD$70&lt;0.05,"tr",Peppermint!$AD$70&lt;0.05,"tr",Peppermint!$AD$70&gt;=0.05,_xlfn.CONCAT(LEFT(TEXT(Peppermint!$AC$70,"0.0E+0"),3)&amp;" x 10^"&amp;RIGHT(TEXT(Peppermint!$AC$70,"0.0E+0"),1)," ± ",LEFT(TEXT(Peppermint!$AD$70,"0.0E+0"),3)&amp;" x 10^"&amp;RIGHT(TEXT(Peppermint!$AD$70,"0.0E+0"),1)))</f>
        <v>4.1 x 10^4 ± 1.3 x 10^4</v>
      </c>
      <c r="D71" s="78" t="str" cm="1">
        <f t="array" ref="D71">_xlfn.IFS(Peppermint!$AD$137=0,"",Peppermint!$AD$137&lt;0.05,"tr",Peppermint!$AD$137&lt;0.05,"tr",Peppermint!$AD$137&gt;=0.05,_xlfn.CONCAT(LEFT(TEXT(Peppermint!$AC$137,"0.0E+0"),3)&amp;" x 10^"&amp;RIGHT(TEXT(Peppermint!$AC$137,"0.0E+0"),1)," ± ",LEFT(TEXT(Peppermint!$AD$137,"0.0E+0"),3)&amp;" x 10^"&amp;RIGHT(TEXT(Peppermint!$AD$137,"0.0E+0"),1)))</f>
        <v>9.8 x 10^4 ± 2.2 x 10^4</v>
      </c>
      <c r="G71" s="77" t="str">
        <f>Spearmint!$Z$4</f>
        <v>a-thujene</v>
      </c>
      <c r="H71" s="78" t="str" cm="1">
        <f t="array" ref="H71">_xlfn.IFS(Spearmint!$AD$4=0,"",Spearmint!$AD$4&lt;0.05,"tr",Spearmint!$AD$4&lt;0.05,"tr",Spearmint!$AD$4&gt;=0.05,_xlfn.CONCAT(LEFT(TEXT(Spearmint!$AC$4,"0.0E+0"),3)&amp;" x 10^"&amp;RIGHT(TEXT(Spearmint!$AC$4,"0.0E+0"),1)," ± ",LEFT(TEXT(Spearmint!$AD$4,"0.0E+0"),3)&amp;" x 10^"&amp;RIGHT(TEXT(Spearmint!$AD$4,"0.0E+0"),1)))</f>
        <v/>
      </c>
      <c r="I71" s="78" t="str" cm="1">
        <f t="array" ref="I71">_xlfn.IFS(Spearmint!$AD$70=0,"",Spearmint!$AD$70&lt;0.05,"tr",Spearmint!$AD$70&lt;0.05,"tr",Spearmint!$AD$70&gt;=0.05,_xlfn.CONCAT(LEFT(TEXT(Spearmint!$AC$70,"0.0E+0"),3)&amp;" x 10^"&amp;RIGHT(TEXT(Spearmint!$AC$70,"0.0E+0"),1)," ± ",LEFT(TEXT(Spearmint!$AD$70,"0.0E+0"),3)&amp;" x 10^"&amp;RIGHT(TEXT(Spearmint!$AD$70,"0.0E+0"),1)))</f>
        <v>9.0 x 10^3 ± 5.1 x 10^3</v>
      </c>
      <c r="J71" s="78" t="str" cm="1">
        <f t="array" ref="J71">_xlfn.IFS(Spearmint!$AD$137=0,"",Spearmint!$AD$137&lt;0.05,"tr",Spearmint!$AD$137&lt;0.05,"tr",Spearmint!$AD$137&gt;=0.05,_xlfn.CONCAT(LEFT(TEXT(Spearmint!$AC$137,"0.0E+0"),3)&amp;" x 10^"&amp;RIGHT(TEXT(Spearmint!$AC$137,"0.0E+0"),1)," ± ",LEFT(TEXT(Spearmint!$AD$137,"0.0E+0"),3)&amp;" x 10^"&amp;RIGHT(TEXT(Spearmint!$AD$137,"0.0E+0"),1)))</f>
        <v>6.0 x 10^4 ± 1.2 x 10^4</v>
      </c>
      <c r="M71" s="77" t="str">
        <f>M.longifoliaCMEN585!$Z$4</f>
        <v>a-thujene</v>
      </c>
      <c r="N71" s="78" t="str" cm="1">
        <f t="array" ref="N71">_xlfn.IFS(M.longifoliaCMEN585!$AD$4=0,"",M.longifoliaCMEN585!$AD$4&lt;0.05,"tr",M.longifoliaCMEN585!$AD$4&lt;0.05,"tr",M.longifoliaCMEN585!$AD$4&gt;=0.05,_xlfn.CONCAT(LEFT(TEXT(M.longifoliaCMEN585!$AC$4,"0.0E+0"),3)&amp;" x 10^"&amp;RIGHT(TEXT(M.longifoliaCMEN585!$AC$4,"0.0E+0"),1)," ± ",LEFT(TEXT(M.longifoliaCMEN585!$AD$4,"0.0E+0"),3)&amp;" x 10^"&amp;RIGHT(TEXT(M.longifoliaCMEN585!$AD$4,"0.0E+0"),1)))</f>
        <v/>
      </c>
      <c r="O71" s="78" t="str" cm="1">
        <f t="array" ref="O71">_xlfn.IFS(M.longifoliaCMEN585!$AD$70=0,"",M.longifoliaCMEN585!$AD$70&lt;0.05,"tr",M.longifoliaCMEN585!$AD$70&lt;0.05,"tr",M.longifoliaCMEN585!$AD$70&gt;=0.05,_xlfn.CONCAT(LEFT(TEXT(M.longifoliaCMEN585!$AC$70,"0.0E+0"),3)&amp;" x 10^"&amp;RIGHT(TEXT(M.longifoliaCMEN585!$AC$70,"0.0E+0"),1)," ± ",LEFT(TEXT(M.longifoliaCMEN585!$AD$70,"0.0E+0"),3)&amp;" x 10^"&amp;RIGHT(TEXT(M.longifoliaCMEN585!$AD$70,"0.0E+0"),1)))</f>
        <v>9.8 x 10^4 ± 2.4 x 10^4</v>
      </c>
      <c r="P71" s="78" t="str" cm="1">
        <f t="array" ref="P71">_xlfn.IFS(M.longifoliaCMEN585!$AD$137=0,"",M.longifoliaCMEN585!$AD$137&lt;0.05,"tr",M.longifoliaCMEN585!$AD$137&lt;0.05,"tr",M.longifoliaCMEN585!$AD$137&gt;=0.05,_xlfn.CONCAT(LEFT(TEXT(M.longifoliaCMEN585!$AC$137,"0.0E+0"),3)&amp;" x 10^"&amp;RIGHT(TEXT(M.longifoliaCMEN585!$AC$137,"0.0E+0"),1)," ± ",LEFT(TEXT(M.longifoliaCMEN585!$AD$137,"0.0E+0"),3)&amp;" x 10^"&amp;RIGHT(TEXT(M.longifoliaCMEN585!$AD$137,"0.0E+0"),1)))</f>
        <v>8.0 x 10^4 ± 8.4 x 10^3</v>
      </c>
      <c r="S71" s="77" t="str">
        <f>M.longifoliaCMEN584!$Z$4</f>
        <v>a-thujene</v>
      </c>
      <c r="T71" s="78" t="str" cm="1">
        <f t="array" ref="T71">_xlfn.IFS(M.longifoliaCMEN584!$AD$4=0,"",M.longifoliaCMEN584!$AD$4&lt;0.05,"tr",M.longifoliaCMEN584!$AD$4&lt;0.05,"tr",M.longifoliaCMEN584!$AD$4&gt;=0.05,_xlfn.CONCAT(LEFT(TEXT(M.longifoliaCMEN584!$AC$4,"0.0E+0"),3)&amp;" x 10^"&amp;RIGHT(TEXT(M.longifoliaCMEN584!$AC$4,"0.0E+0"),1)," ± ",LEFT(TEXT(M.longifoliaCMEN584!$AD$4,"0.0E+0"),3)&amp;" x 10^"&amp;RIGHT(TEXT(M.longifoliaCMEN584!$AD$4,"0.0E+0"),1)))</f>
        <v/>
      </c>
      <c r="U71" s="78" t="str" cm="1">
        <f t="array" ref="U71">_xlfn.IFS(M.longifoliaCMEN584!$AD$70=0,"",M.longifoliaCMEN584!$AD$70&lt;0.05,"tr",M.longifoliaCMEN584!$AD$70&lt;0.05,"tr",M.longifoliaCMEN584!$AD$70&gt;=0.05,_xlfn.CONCAT(LEFT(TEXT(M.longifoliaCMEN584!$AC$70,"0.0E+0"),3)&amp;" x 10^"&amp;RIGHT(TEXT(M.longifoliaCMEN584!$AC$70,"0.0E+0"),1)," ± ",LEFT(TEXT(M.longifoliaCMEN584!$AD$70,"0.0E+0"),3)&amp;" x 10^"&amp;RIGHT(TEXT(M.longifoliaCMEN584!$AD$70,"0.0E+0"),1)))</f>
        <v>1.7 x 10^5 ± 4.9 x 10^4</v>
      </c>
      <c r="V71" s="78" t="str" cm="1">
        <f t="array" ref="V71">_xlfn.IFS(M.longifoliaCMEN584!$AD$137=0,"",M.longifoliaCMEN584!$AD$137&lt;0.05,"tr",M.longifoliaCMEN584!$AD$137&lt;0.05,"tr",M.longifoliaCMEN584!$AD$137&gt;=0.05,_xlfn.CONCAT(LEFT(TEXT(M.longifoliaCMEN584!$AC$137,"0.0E+0"),3)&amp;" x 10^"&amp;RIGHT(TEXT(M.longifoliaCMEN584!$AC$137,"0.0E+0"),1)," ± ",LEFT(TEXT(M.longifoliaCMEN584!$AD$137,"0.0E+0"),3)&amp;" x 10^"&amp;RIGHT(TEXT(M.longifoliaCMEN584!$AD$137,"0.0E+0"),1)))</f>
        <v>1.6 x 10^5 ± 4.5 x 10^4</v>
      </c>
    </row>
    <row r="72" spans="1:22" x14ac:dyDescent="0.2">
      <c r="A72" s="77" t="str">
        <f>Peppermint!$Z$5</f>
        <v>a-pinene</v>
      </c>
      <c r="B72" s="78" t="str" cm="1">
        <f t="array" ref="B72">_xlfn.IFS(Peppermint!$AD$5=0,"",Peppermint!$AD$5&lt;0.05,"tr",Peppermint!$AD$5&lt;0.05,"tr",Peppermint!$AD$5&gt;=0.05,_xlfn.CONCAT(LEFT(TEXT(Peppermint!$AC$5,"0.0E+0"),3)&amp;" x 10^"&amp;RIGHT(TEXT(Peppermint!$AC$5,"0.0E+0"),1)," ± ",LEFT(TEXT(Peppermint!$AD$5,"0.0E+0"),3)&amp;" x 10^"&amp;RIGHT(TEXT(Peppermint!$AD$5,"0.0E+0"),1)))</f>
        <v>8.8 x 10^2 ± 8.8 x 10^2</v>
      </c>
      <c r="C72" s="78" t="str" cm="1">
        <f t="array" ref="C72">_xlfn.IFS(Peppermint!$AD$71=0,"",Peppermint!$AD$71&lt;0.05,"tr",Peppermint!$AD$71&lt;0.05,"tr",Peppermint!$AD$71&gt;=0.05,_xlfn.CONCAT(LEFT(TEXT(Peppermint!$AC$71,"0.0E+0"),3)&amp;" x 10^"&amp;RIGHT(TEXT(Peppermint!$AC$71,"0.0E+0"),1)," ± ",LEFT(TEXT(Peppermint!$AD$71,"0.0E+0"),3)&amp;" x 10^"&amp;RIGHT(TEXT(Peppermint!$AD$71,"0.0E+0"),1)))</f>
        <v>1.2 x 10^5 ± 3.8 x 10^4</v>
      </c>
      <c r="D72" s="78" t="str" cm="1">
        <f t="array" ref="D72">_xlfn.IFS(Peppermint!$AD$138=0,"",Peppermint!$AD$138&lt;0.05,"tr",Peppermint!$AD$138&lt;0.05,"tr",Peppermint!$AD$138&gt;=0.05,_xlfn.CONCAT(LEFT(TEXT(Peppermint!$AC$138,"0.0E+0"),3)&amp;" x 10^"&amp;RIGHT(TEXT(Peppermint!$AC$138,"0.0E+0"),1)," ± ",LEFT(TEXT(Peppermint!$AD$138,"0.0E+0"),3)&amp;" x 10^"&amp;RIGHT(TEXT(Peppermint!$AD$138,"0.0E+0"),1)))</f>
        <v>2.9 x 10^5 ± 3.4 x 10^4</v>
      </c>
      <c r="G72" s="77" t="str">
        <f>Spearmint!$Z$5</f>
        <v>a-pinene</v>
      </c>
      <c r="H72" s="78" t="str" cm="1">
        <f t="array" ref="H72">_xlfn.IFS(Spearmint!$AD$5=0,"",Spearmint!$AD$5&lt;0.05,"tr",Spearmint!$AD$5&lt;0.05,"tr",Spearmint!$AD$5&gt;=0.05,_xlfn.CONCAT(LEFT(TEXT(Spearmint!$AC$5,"0.0E+0"),3)&amp;" x 10^"&amp;RIGHT(TEXT(Spearmint!$AC$5,"0.0E+0"),1)," ± ",LEFT(TEXT(Spearmint!$AD$5,"0.0E+0"),3)&amp;" x 10^"&amp;RIGHT(TEXT(Spearmint!$AD$5,"0.0E+0"),1)))</f>
        <v>5.3 x 10^2 ± 5.3 x 10^2</v>
      </c>
      <c r="I72" s="78" t="str" cm="1">
        <f t="array" ref="I72">_xlfn.IFS(Spearmint!$AD$71=0,"",Spearmint!$AD$71&lt;0.05,"tr",Spearmint!$AD$71&lt;0.05,"tr",Spearmint!$AD$71&gt;=0.05,_xlfn.CONCAT(LEFT(TEXT(Spearmint!$AC$71,"0.0E+0"),3)&amp;" x 10^"&amp;RIGHT(TEXT(Spearmint!$AC$71,"0.0E+0"),1)," ± ",LEFT(TEXT(Spearmint!$AD$71,"0.0E+0"),3)&amp;" x 10^"&amp;RIGHT(TEXT(Spearmint!$AD$71,"0.0E+0"),1)))</f>
        <v>3.2 x 10^4 ± 1.9 x 10^4</v>
      </c>
      <c r="J72" s="78" t="str" cm="1">
        <f t="array" ref="J72">_xlfn.IFS(Spearmint!$AD$138=0,"",Spearmint!$AD$138&lt;0.05,"tr",Spearmint!$AD$138&lt;0.05,"tr",Spearmint!$AD$138&gt;=0.05,_xlfn.CONCAT(LEFT(TEXT(Spearmint!$AC$138,"0.0E+0"),3)&amp;" x 10^"&amp;RIGHT(TEXT(Spearmint!$AC$138,"0.0E+0"),1)," ± ",LEFT(TEXT(Spearmint!$AD$138,"0.0E+0"),3)&amp;" x 10^"&amp;RIGHT(TEXT(Spearmint!$AD$138,"0.0E+0"),1)))</f>
        <v>1.8 x 10^5 ± 2.0 x 10^4</v>
      </c>
      <c r="M72" s="77" t="str">
        <f>M.longifoliaCMEN585!$Z$5</f>
        <v>a-pinene</v>
      </c>
      <c r="N72" s="78" t="str" cm="1">
        <f t="array" ref="N72">_xlfn.IFS(M.longifoliaCMEN585!$AD$5=0,"",M.longifoliaCMEN585!$AD$5&lt;0.05,"tr",M.longifoliaCMEN585!$AD$5&lt;0.05,"tr",M.longifoliaCMEN585!$AD$5&gt;=0.05,_xlfn.CONCAT(LEFT(TEXT(M.longifoliaCMEN585!$AC$5,"0.0E+0"),3)&amp;" x 10^"&amp;RIGHT(TEXT(M.longifoliaCMEN585!$AC$5,"0.0E+0"),1)," ± ",LEFT(TEXT(M.longifoliaCMEN585!$AD$5,"0.0E+0"),3)&amp;" x 10^"&amp;RIGHT(TEXT(M.longifoliaCMEN585!$AD$5,"0.0E+0"),1)))</f>
        <v/>
      </c>
      <c r="O72" s="78" t="str" cm="1">
        <f t="array" ref="O72">_xlfn.IFS(M.longifoliaCMEN585!$AD$71=0,"",M.longifoliaCMEN585!$AD$71&lt;0.05,"tr",M.longifoliaCMEN585!$AD$71&lt;0.05,"tr",M.longifoliaCMEN585!$AD$71&gt;=0.05,_xlfn.CONCAT(LEFT(TEXT(M.longifoliaCMEN585!$AC$71,"0.0E+0"),3)&amp;" x 10^"&amp;RIGHT(TEXT(M.longifoliaCMEN585!$AC$71,"0.0E+0"),1)," ± ",LEFT(TEXT(M.longifoliaCMEN585!$AD$71,"0.0E+0"),3)&amp;" x 10^"&amp;RIGHT(TEXT(M.longifoliaCMEN585!$AD$71,"0.0E+0"),1)))</f>
        <v>4.4 x 10^5 ± 1.5 x 10^5</v>
      </c>
      <c r="P72" s="78" t="str" cm="1">
        <f t="array" ref="P72">_xlfn.IFS(M.longifoliaCMEN585!$AD$138=0,"",M.longifoliaCMEN585!$AD$138&lt;0.05,"tr",M.longifoliaCMEN585!$AD$138&lt;0.05,"tr",M.longifoliaCMEN585!$AD$138&gt;=0.05,_xlfn.CONCAT(LEFT(TEXT(M.longifoliaCMEN585!$AC$138,"0.0E+0"),3)&amp;" x 10^"&amp;RIGHT(TEXT(M.longifoliaCMEN585!$AC$138,"0.0E+0"),1)," ± ",LEFT(TEXT(M.longifoliaCMEN585!$AD$138,"0.0E+0"),3)&amp;" x 10^"&amp;RIGHT(TEXT(M.longifoliaCMEN585!$AD$138,"0.0E+0"),1)))</f>
        <v>4.3 x 10^5 ± 1.1 x 10^5</v>
      </c>
      <c r="S72" s="77" t="str">
        <f>M.longifoliaCMEN584!$Z$5</f>
        <v>a-pinene</v>
      </c>
      <c r="T72" s="78" t="str" cm="1">
        <f t="array" ref="T72">_xlfn.IFS(M.longifoliaCMEN584!$AD$5=0,"",M.longifoliaCMEN584!$AD$5&lt;0.05,"tr",M.longifoliaCMEN584!$AD$5&lt;0.05,"tr",M.longifoliaCMEN584!$AD$5&gt;=0.05,_xlfn.CONCAT(LEFT(TEXT(M.longifoliaCMEN584!$AC$5,"0.0E+0"),3)&amp;" x 10^"&amp;RIGHT(TEXT(M.longifoliaCMEN584!$AC$5,"0.0E+0"),1)," ± ",LEFT(TEXT(M.longifoliaCMEN584!$AD$5,"0.0E+0"),3)&amp;" x 10^"&amp;RIGHT(TEXT(M.longifoliaCMEN584!$AD$5,"0.0E+0"),1)))</f>
        <v/>
      </c>
      <c r="U72" s="78" t="str" cm="1">
        <f t="array" ref="U72">_xlfn.IFS(M.longifoliaCMEN584!$AD$71=0,"",M.longifoliaCMEN584!$AD$71&lt;0.05,"tr",M.longifoliaCMEN584!$AD$71&lt;0.05,"tr",M.longifoliaCMEN584!$AD$71&gt;=0.05,_xlfn.CONCAT(LEFT(TEXT(M.longifoliaCMEN584!$AC$71,"0.0E+0"),3)&amp;" x 10^"&amp;RIGHT(TEXT(M.longifoliaCMEN584!$AC$71,"0.0E+0"),1)," ± ",LEFT(TEXT(M.longifoliaCMEN584!$AD$71,"0.0E+0"),3)&amp;" x 10^"&amp;RIGHT(TEXT(M.longifoliaCMEN584!$AD$71,"0.0E+0"),1)))</f>
        <v>4.8 x 10^5 ± 1.6 x 10^5</v>
      </c>
      <c r="V72" s="78" t="str" cm="1">
        <f t="array" ref="V72">_xlfn.IFS(M.longifoliaCMEN584!$AD$138=0,"",M.longifoliaCMEN584!$AD$138&lt;0.05,"tr",M.longifoliaCMEN584!$AD$138&lt;0.05,"tr",M.longifoliaCMEN584!$AD$138&gt;=0.05,_xlfn.CONCAT(LEFT(TEXT(M.longifoliaCMEN584!$AC$138,"0.0E+0"),3)&amp;" x 10^"&amp;RIGHT(TEXT(M.longifoliaCMEN584!$AC$138,"0.0E+0"),1)," ± ",LEFT(TEXT(M.longifoliaCMEN584!$AD$138,"0.0E+0"),3)&amp;" x 10^"&amp;RIGHT(TEXT(M.longifoliaCMEN584!$AD$138,"0.0E+0"),1)))</f>
        <v>4.7 x 10^5 ± 1.3 x 10^5</v>
      </c>
    </row>
    <row r="73" spans="1:22" x14ac:dyDescent="0.2">
      <c r="A73" s="77" t="str">
        <f>Peppermint!$Z$6</f>
        <v>camphene</v>
      </c>
      <c r="B73" s="78" t="str" cm="1">
        <f t="array" ref="B73">_xlfn.IFS(Peppermint!$AD$6=0,"",Peppermint!$AD$6&lt;0.05,"tr",Peppermint!$AD$6&lt;0.05,"tr",Peppermint!$AD$6&gt;=0.05,_xlfn.CONCAT(LEFT(TEXT(Peppermint!$AC$6,"0.0E+0"),3)&amp;" x 10^"&amp;RIGHT(TEXT(Peppermint!$AC$6,"0.0E+0"),1)," ± ",LEFT(TEXT(Peppermint!$AD$6,"0.0E+0"),3)&amp;" x 10^"&amp;RIGHT(TEXT(Peppermint!$AD$6,"0.0E+0"),1)))</f>
        <v>9.4 x 10^2 ± 9.4 x 10^2</v>
      </c>
      <c r="C73" s="78" t="str" cm="1">
        <f t="array" ref="C73">_xlfn.IFS(Peppermint!$AD$72=0,"",Peppermint!$AD$72&lt;0.05,"tr",Peppermint!$AD$72&lt;0.05,"tr",Peppermint!$AD$72&gt;=0.05,_xlfn.CONCAT(LEFT(TEXT(Peppermint!$AC$72,"0.0E+0"),3)&amp;" x 10^"&amp;RIGHT(TEXT(Peppermint!$AC$72,"0.0E+0"),1)," ± ",LEFT(TEXT(Peppermint!$AD$72,"0.0E+0"),3)&amp;" x 10^"&amp;RIGHT(TEXT(Peppermint!$AD$72,"0.0E+0"),1)))</f>
        <v>6.8 x 10^3 ± 2.3 x 10^3</v>
      </c>
      <c r="D73" s="78" t="str" cm="1">
        <f t="array" ref="D73">_xlfn.IFS(Peppermint!$AD$139=0,"",Peppermint!$AD$139&lt;0.05,"tr",Peppermint!$AD$139&lt;0.05,"tr",Peppermint!$AD$139&gt;=0.05,_xlfn.CONCAT(LEFT(TEXT(Peppermint!$AC$139,"0.0E+0"),3)&amp;" x 10^"&amp;RIGHT(TEXT(Peppermint!$AC$139,"0.0E+0"),1)," ± ",LEFT(TEXT(Peppermint!$AD$139,"0.0E+0"),3)&amp;" x 10^"&amp;RIGHT(TEXT(Peppermint!$AD$139,"0.0E+0"),1)))</f>
        <v/>
      </c>
      <c r="G73" s="77" t="str">
        <f>Spearmint!$Z$6</f>
        <v>camphene</v>
      </c>
      <c r="H73" s="78" t="str" cm="1">
        <f t="array" ref="H73">_xlfn.IFS(Spearmint!$AD$6=0,"",Spearmint!$AD$6&lt;0.05,"tr",Spearmint!$AD$6&lt;0.05,"tr",Spearmint!$AD$6&gt;=0.05,_xlfn.CONCAT(LEFT(TEXT(Spearmint!$AC$6,"0.0E+0"),3)&amp;" x 10^"&amp;RIGHT(TEXT(Spearmint!$AC$6,"0.0E+0"),1)," ± ",LEFT(TEXT(Spearmint!$AD$6,"0.0E+0"),3)&amp;" x 10^"&amp;RIGHT(TEXT(Spearmint!$AD$6,"0.0E+0"),1)))</f>
        <v>6.8 x 10^2 ± 6.8 x 10^2</v>
      </c>
      <c r="I73" s="78" t="str" cm="1">
        <f t="array" ref="I73">_xlfn.IFS(Spearmint!$AD$72=0,"",Spearmint!$AD$72&lt;0.05,"tr",Spearmint!$AD$72&lt;0.05,"tr",Spearmint!$AD$72&gt;=0.05,_xlfn.CONCAT(LEFT(TEXT(Spearmint!$AC$72,"0.0E+0"),3)&amp;" x 10^"&amp;RIGHT(TEXT(Spearmint!$AC$72,"0.0E+0"),1)," ± ",LEFT(TEXT(Spearmint!$AD$72,"0.0E+0"),3)&amp;" x 10^"&amp;RIGHT(TEXT(Spearmint!$AD$72,"0.0E+0"),1)))</f>
        <v/>
      </c>
      <c r="J73" s="78" t="str" cm="1">
        <f t="array" ref="J73">_xlfn.IFS(Spearmint!$AD$139=0,"",Spearmint!$AD$139&lt;0.05,"tr",Spearmint!$AD$139&lt;0.05,"tr",Spearmint!$AD$139&gt;=0.05,_xlfn.CONCAT(LEFT(TEXT(Spearmint!$AC$139,"0.0E+0"),3)&amp;" x 10^"&amp;RIGHT(TEXT(Spearmint!$AC$139,"0.0E+0"),1)," ± ",LEFT(TEXT(Spearmint!$AD$139,"0.0E+0"),3)&amp;" x 10^"&amp;RIGHT(TEXT(Spearmint!$AD$139,"0.0E+0"),1)))</f>
        <v>2.5 x 10^3 ± 8.4 x 10^2</v>
      </c>
      <c r="M73" s="77" t="str">
        <f>M.longifoliaCMEN585!$Z$6</f>
        <v>camphene</v>
      </c>
      <c r="N73" s="78" t="str" cm="1">
        <f t="array" ref="N73">_xlfn.IFS(M.longifoliaCMEN585!$AD$6=0,"",M.longifoliaCMEN585!$AD$6&lt;0.05,"tr",M.longifoliaCMEN585!$AD$6&lt;0.05,"tr",M.longifoliaCMEN585!$AD$6&gt;=0.05,_xlfn.CONCAT(LEFT(TEXT(M.longifoliaCMEN585!$AC$6,"0.0E+0"),3)&amp;" x 10^"&amp;RIGHT(TEXT(M.longifoliaCMEN585!$AC$6,"0.0E+0"),1)," ± ",LEFT(TEXT(M.longifoliaCMEN585!$AD$6,"0.0E+0"),3)&amp;" x 10^"&amp;RIGHT(TEXT(M.longifoliaCMEN585!$AD$6,"0.0E+0"),1)))</f>
        <v>2.3 x 10^2 ± 2.3 x 10^2</v>
      </c>
      <c r="O73" s="78" t="str" cm="1">
        <f t="array" ref="O73">_xlfn.IFS(M.longifoliaCMEN585!$AD$72=0,"",M.longifoliaCMEN585!$AD$72&lt;0.05,"tr",M.longifoliaCMEN585!$AD$72&lt;0.05,"tr",M.longifoliaCMEN585!$AD$72&gt;=0.05,_xlfn.CONCAT(LEFT(TEXT(M.longifoliaCMEN585!$AC$72,"0.0E+0"),3)&amp;" x 10^"&amp;RIGHT(TEXT(M.longifoliaCMEN585!$AC$72,"0.0E+0"),1)," ± ",LEFT(TEXT(M.longifoliaCMEN585!$AD$72,"0.0E+0"),3)&amp;" x 10^"&amp;RIGHT(TEXT(M.longifoliaCMEN585!$AD$72,"0.0E+0"),1)))</f>
        <v>1.8 x 10^5 ± 6.6 x 10^4</v>
      </c>
      <c r="P73" s="78" t="str" cm="1">
        <f t="array" ref="P73">_xlfn.IFS(M.longifoliaCMEN585!$AD$139=0,"",M.longifoliaCMEN585!$AD$139&lt;0.05,"tr",M.longifoliaCMEN585!$AD$139&lt;0.05,"tr",M.longifoliaCMEN585!$AD$139&gt;=0.05,_xlfn.CONCAT(LEFT(TEXT(M.longifoliaCMEN585!$AC$139,"0.0E+0"),3)&amp;" x 10^"&amp;RIGHT(TEXT(M.longifoliaCMEN585!$AC$139,"0.0E+0"),1)," ± ",LEFT(TEXT(M.longifoliaCMEN585!$AD$139,"0.0E+0"),3)&amp;" x 10^"&amp;RIGHT(TEXT(M.longifoliaCMEN585!$AD$139,"0.0E+0"),1)))</f>
        <v>1.6 x 10^5 ± 4.0 x 10^4</v>
      </c>
      <c r="S73" s="77" t="str">
        <f>M.longifoliaCMEN584!$Z$6</f>
        <v>camphene</v>
      </c>
      <c r="T73" s="78" t="str" cm="1">
        <f t="array" ref="T73">_xlfn.IFS(M.longifoliaCMEN584!$AD$6=0,"",M.longifoliaCMEN584!$AD$6&lt;0.05,"tr",M.longifoliaCMEN584!$AD$6&lt;0.05,"tr",M.longifoliaCMEN584!$AD$6&gt;=0.05,_xlfn.CONCAT(LEFT(TEXT(M.longifoliaCMEN584!$AC$6,"0.0E+0"),3)&amp;" x 10^"&amp;RIGHT(TEXT(M.longifoliaCMEN584!$AC$6,"0.0E+0"),1)," ± ",LEFT(TEXT(M.longifoliaCMEN584!$AD$6,"0.0E+0"),3)&amp;" x 10^"&amp;RIGHT(TEXT(M.longifoliaCMEN584!$AD$6,"0.0E+0"),1)))</f>
        <v/>
      </c>
      <c r="U73" s="78" t="str" cm="1">
        <f t="array" ref="U73">_xlfn.IFS(M.longifoliaCMEN584!$AD$72=0,"",M.longifoliaCMEN584!$AD$72&lt;0.05,"tr",M.longifoliaCMEN584!$AD$72&lt;0.05,"tr",M.longifoliaCMEN584!$AD$72&gt;=0.05,_xlfn.CONCAT(LEFT(TEXT(M.longifoliaCMEN584!$AC$72,"0.0E+0"),3)&amp;" x 10^"&amp;RIGHT(TEXT(M.longifoliaCMEN584!$AC$72,"0.0E+0"),1)," ± ",LEFT(TEXT(M.longifoliaCMEN584!$AD$72,"0.0E+0"),3)&amp;" x 10^"&amp;RIGHT(TEXT(M.longifoliaCMEN584!$AD$72,"0.0E+0"),1)))</f>
        <v>3.8 x 10^5 ± 1.0 x 10^5</v>
      </c>
      <c r="V73" s="78" t="str" cm="1">
        <f t="array" ref="V73">_xlfn.IFS(M.longifoliaCMEN584!$AD$139=0,"",M.longifoliaCMEN584!$AD$139&lt;0.05,"tr",M.longifoliaCMEN584!$AD$139&lt;0.05,"tr",M.longifoliaCMEN584!$AD$139&gt;=0.05,_xlfn.CONCAT(LEFT(TEXT(M.longifoliaCMEN584!$AC$139,"0.0E+0"),3)&amp;" x 10^"&amp;RIGHT(TEXT(M.longifoliaCMEN584!$AC$139,"0.0E+0"),1)," ± ",LEFT(TEXT(M.longifoliaCMEN584!$AD$139,"0.0E+0"),3)&amp;" x 10^"&amp;RIGHT(TEXT(M.longifoliaCMEN584!$AD$139,"0.0E+0"),1)))</f>
        <v>3.6 x 10^5 ± 1.3 x 10^5</v>
      </c>
    </row>
    <row r="74" spans="1:22" x14ac:dyDescent="0.2">
      <c r="A74" s="77" t="str">
        <f>Peppermint!$Z$7</f>
        <v>sabinene</v>
      </c>
      <c r="B74" s="78" t="str" cm="1">
        <f t="array" ref="B74">_xlfn.IFS(Peppermint!$AD$7=0,"",Peppermint!$AD$7&lt;0.05,"tr",Peppermint!$AD$7&lt;0.05,"tr",Peppermint!$AD$7&gt;=0.05,_xlfn.CONCAT(LEFT(TEXT(Peppermint!$AC$7,"0.0E+0"),3)&amp;" x 10^"&amp;RIGHT(TEXT(Peppermint!$AC$7,"0.0E+0"),1)," ± ",LEFT(TEXT(Peppermint!$AD$7,"0.0E+0"),3)&amp;" x 10^"&amp;RIGHT(TEXT(Peppermint!$AD$7,"0.0E+0"),1)))</f>
        <v>2.4 x 10^2 ± 2.4 x 10^2</v>
      </c>
      <c r="C74" s="78" t="str" cm="1">
        <f t="array" ref="C74">_xlfn.IFS(Peppermint!$AD$73=0,"",Peppermint!$AD$73&lt;0.05,"tr",Peppermint!$AD$73&lt;0.05,"tr",Peppermint!$AD$73&gt;=0.05,_xlfn.CONCAT(LEFT(TEXT(Peppermint!$AC$73,"0.0E+0"),3)&amp;" x 10^"&amp;RIGHT(TEXT(Peppermint!$AC$73,"0.0E+0"),1)," ± ",LEFT(TEXT(Peppermint!$AD$73,"0.0E+0"),3)&amp;" x 10^"&amp;RIGHT(TEXT(Peppermint!$AD$73,"0.0E+0"),1)))</f>
        <v>8.7 x 10^4 ± 1.2 x 10^4</v>
      </c>
      <c r="D74" s="78" t="str" cm="1">
        <f t="array" ref="D74">_xlfn.IFS(Peppermint!$AD$140=0,"",Peppermint!$AD$140&lt;0.05,"tr",Peppermint!$AD$140&lt;0.05,"tr",Peppermint!$AD$140&gt;=0.05,_xlfn.CONCAT(LEFT(TEXT(Peppermint!$AC$140,"0.0E+0"),3)&amp;" x 10^"&amp;RIGHT(TEXT(Peppermint!$AC$140,"0.0E+0"),1)," ± ",LEFT(TEXT(Peppermint!$AD$140,"0.0E+0"),3)&amp;" x 10^"&amp;RIGHT(TEXT(Peppermint!$AD$140,"0.0E+0"),1)))</f>
        <v>2.6 x 10^5 ± 5.1 x 10^4</v>
      </c>
      <c r="G74" s="77" t="str">
        <f>Spearmint!$Z$7</f>
        <v>sabinene</v>
      </c>
      <c r="H74" s="78" t="str" cm="1">
        <f t="array" ref="H74">_xlfn.IFS(Spearmint!$AD$7=0,"",Spearmint!$AD$7&lt;0.05,"tr",Spearmint!$AD$7&lt;0.05,"tr",Spearmint!$AD$7&gt;=0.05,_xlfn.CONCAT(LEFT(TEXT(Spearmint!$AC$7,"0.0E+0"),3)&amp;" x 10^"&amp;RIGHT(TEXT(Spearmint!$AC$7,"0.0E+0"),1)," ± ",LEFT(TEXT(Spearmint!$AD$7,"0.0E+0"),3)&amp;" x 10^"&amp;RIGHT(TEXT(Spearmint!$AD$7,"0.0E+0"),1)))</f>
        <v>1.1 x 10^3 ± 6.7 x 10^2</v>
      </c>
      <c r="I74" s="78" t="str" cm="1">
        <f t="array" ref="I74">_xlfn.IFS(Spearmint!$AD$73=0,"",Spearmint!$AD$73&lt;0.05,"tr",Spearmint!$AD$73&lt;0.05,"tr",Spearmint!$AD$73&gt;=0.05,_xlfn.CONCAT(LEFT(TEXT(Spearmint!$AC$73,"0.0E+0"),3)&amp;" x 10^"&amp;RIGHT(TEXT(Spearmint!$AC$73,"0.0E+0"),1)," ± ",LEFT(TEXT(Spearmint!$AD$73,"0.0E+0"),3)&amp;" x 10^"&amp;RIGHT(TEXT(Spearmint!$AD$73,"0.0E+0"),1)))</f>
        <v>2.7 x 10^4 ± 1.8 x 10^4</v>
      </c>
      <c r="J74" s="78" t="str" cm="1">
        <f t="array" ref="J74">_xlfn.IFS(Spearmint!$AD$140=0,"",Spearmint!$AD$140&lt;0.05,"tr",Spearmint!$AD$140&lt;0.05,"tr",Spearmint!$AD$140&gt;=0.05,_xlfn.CONCAT(LEFT(TEXT(Spearmint!$AC$140,"0.0E+0"),3)&amp;" x 10^"&amp;RIGHT(TEXT(Spearmint!$AC$140,"0.0E+0"),1)," ± ",LEFT(TEXT(Spearmint!$AD$140,"0.0E+0"),3)&amp;" x 10^"&amp;RIGHT(TEXT(Spearmint!$AD$140,"0.0E+0"),1)))</f>
        <v>1.6 x 10^5 ± 4.4 x 10^4</v>
      </c>
      <c r="M74" s="77" t="str">
        <f>M.longifoliaCMEN585!$Z$7</f>
        <v>sabinene</v>
      </c>
      <c r="N74" s="78" t="str" cm="1">
        <f t="array" ref="N74">_xlfn.IFS(M.longifoliaCMEN585!$AD$7=0,"",M.longifoliaCMEN585!$AD$7&lt;0.05,"tr",M.longifoliaCMEN585!$AD$7&lt;0.05,"tr",M.longifoliaCMEN585!$AD$7&gt;=0.05,_xlfn.CONCAT(LEFT(TEXT(M.longifoliaCMEN585!$AC$7,"0.0E+0"),3)&amp;" x 10^"&amp;RIGHT(TEXT(M.longifoliaCMEN585!$AC$7,"0.0E+0"),1)," ± ",LEFT(TEXT(M.longifoliaCMEN585!$AD$7,"0.0E+0"),3)&amp;" x 10^"&amp;RIGHT(TEXT(M.longifoliaCMEN585!$AD$7,"0.0E+0"),1)))</f>
        <v/>
      </c>
      <c r="O74" s="78" t="str" cm="1">
        <f t="array" ref="O74">_xlfn.IFS(M.longifoliaCMEN585!$AD$73=0,"",M.longifoliaCMEN585!$AD$73&lt;0.05,"tr",M.longifoliaCMEN585!$AD$73&lt;0.05,"tr",M.longifoliaCMEN585!$AD$73&gt;=0.05,_xlfn.CONCAT(LEFT(TEXT(M.longifoliaCMEN585!$AC$73,"0.0E+0"),3)&amp;" x 10^"&amp;RIGHT(TEXT(M.longifoliaCMEN585!$AC$73,"0.0E+0"),1)," ± ",LEFT(TEXT(M.longifoliaCMEN585!$AD$73,"0.0E+0"),3)&amp;" x 10^"&amp;RIGHT(TEXT(M.longifoliaCMEN585!$AD$73,"0.0E+0"),1)))</f>
        <v>3.9 x 10^5 ± 1.1 x 10^5</v>
      </c>
      <c r="P74" s="78" t="str" cm="1">
        <f t="array" ref="P74">_xlfn.IFS(M.longifoliaCMEN585!$AD$140=0,"",M.longifoliaCMEN585!$AD$140&lt;0.05,"tr",M.longifoliaCMEN585!$AD$140&lt;0.05,"tr",M.longifoliaCMEN585!$AD$140&gt;=0.05,_xlfn.CONCAT(LEFT(TEXT(M.longifoliaCMEN585!$AC$140,"0.0E+0"),3)&amp;" x 10^"&amp;RIGHT(TEXT(M.longifoliaCMEN585!$AC$140,"0.0E+0"),1)," ± ",LEFT(TEXT(M.longifoliaCMEN585!$AD$140,"0.0E+0"),3)&amp;" x 10^"&amp;RIGHT(TEXT(M.longifoliaCMEN585!$AD$140,"0.0E+0"),1)))</f>
        <v>3.9 x 10^5 ± 9.0 x 10^4</v>
      </c>
      <c r="S74" s="77" t="str">
        <f>M.longifoliaCMEN584!$Z$7</f>
        <v>sabinene</v>
      </c>
      <c r="T74" s="78" t="str" cm="1">
        <f t="array" ref="T74">_xlfn.IFS(M.longifoliaCMEN584!$AD$7=0,"",M.longifoliaCMEN584!$AD$7&lt;0.05,"tr",M.longifoliaCMEN584!$AD$7&lt;0.05,"tr",M.longifoliaCMEN584!$AD$7&gt;=0.05,_xlfn.CONCAT(LEFT(TEXT(M.longifoliaCMEN584!$AC$7,"0.0E+0"),3)&amp;" x 10^"&amp;RIGHT(TEXT(M.longifoliaCMEN584!$AC$7,"0.0E+0"),1)," ± ",LEFT(TEXT(M.longifoliaCMEN584!$AD$7,"0.0E+0"),3)&amp;" x 10^"&amp;RIGHT(TEXT(M.longifoliaCMEN584!$AD$7,"0.0E+0"),1)))</f>
        <v/>
      </c>
      <c r="U74" s="78" t="str" cm="1">
        <f t="array" ref="U74">_xlfn.IFS(M.longifoliaCMEN584!$AD$73=0,"",M.longifoliaCMEN584!$AD$73&lt;0.05,"tr",M.longifoliaCMEN584!$AD$73&lt;0.05,"tr",M.longifoliaCMEN584!$AD$73&gt;=0.05,_xlfn.CONCAT(LEFT(TEXT(M.longifoliaCMEN584!$AC$73,"0.0E+0"),3)&amp;" x 10^"&amp;RIGHT(TEXT(M.longifoliaCMEN584!$AC$73,"0.0E+0"),1)," ± ",LEFT(TEXT(M.longifoliaCMEN584!$AD$73,"0.0E+0"),3)&amp;" x 10^"&amp;RIGHT(TEXT(M.longifoliaCMEN584!$AD$73,"0.0E+0"),1)))</f>
        <v>4.7 x 10^5 ± 9.5 x 10^4</v>
      </c>
      <c r="V74" s="78" t="str" cm="1">
        <f t="array" ref="V74">_xlfn.IFS(M.longifoliaCMEN584!$AD$140=0,"",M.longifoliaCMEN584!$AD$140&lt;0.05,"tr",M.longifoliaCMEN584!$AD$140&lt;0.05,"tr",M.longifoliaCMEN584!$AD$140&gt;=0.05,_xlfn.CONCAT(LEFT(TEXT(M.longifoliaCMEN584!$AC$140,"0.0E+0"),3)&amp;" x 10^"&amp;RIGHT(TEXT(M.longifoliaCMEN584!$AC$140,"0.0E+0"),1)," ± ",LEFT(TEXT(M.longifoliaCMEN584!$AD$140,"0.0E+0"),3)&amp;" x 10^"&amp;RIGHT(TEXT(M.longifoliaCMEN584!$AD$140,"0.0E+0"),1)))</f>
        <v>4.2 x 10^5 ± 1.0 x 10^5</v>
      </c>
    </row>
    <row r="75" spans="1:22" ht="12" x14ac:dyDescent="0.2">
      <c r="A75" s="81" t="str">
        <f>Peppermint!$Z$8</f>
        <v>1-octen-3-ol</v>
      </c>
      <c r="B75" s="82" t="str" cm="1">
        <f t="array" ref="B75">_xlfn.IFS(Peppermint!$AD$8=0,"",Peppermint!$AD$8&lt;0.05,"tr",Peppermint!$AD$8&lt;0.05,"tr",Peppermint!$AD$8&gt;=0.05,_xlfn.CONCAT(LEFT(TEXT(Peppermint!$AC$8,"0.0E+0"),3)&amp;" x 10^"&amp;RIGHT(TEXT(Peppermint!$AC$8,"0.0E+0"),1)," ± ",LEFT(TEXT(Peppermint!$AD$8,"0.0E+0"),3)&amp;" x 10^"&amp;RIGHT(TEXT(Peppermint!$AD$8,"0.0E+0"),1)))</f>
        <v>3.5 x 10^3 ± 2.0 x 10^3</v>
      </c>
      <c r="C75" s="82" t="str" cm="1">
        <f t="array" ref="C75">_xlfn.IFS(Peppermint!$AD$74=0,"",Peppermint!$AD$74&lt;0.05,"tr",Peppermint!$AD$74&lt;0.05,"tr",Peppermint!$AD$74&gt;=0.05,_xlfn.CONCAT(LEFT(TEXT(Peppermint!$AC$74,"0.0E+0"),3)&amp;" x 10^"&amp;RIGHT(TEXT(Peppermint!$AC$74,"0.0E+0"),1)," ± ",LEFT(TEXT(Peppermint!$AD$74,"0.0E+0"),3)&amp;" x 10^"&amp;RIGHT(TEXT(Peppermint!$AD$74,"0.0E+0"),1)))</f>
        <v>1.1 x 10^5 ± 4.2 x 10^4</v>
      </c>
      <c r="D75" s="82" t="str" cm="1">
        <f t="array" ref="D75">_xlfn.IFS(Peppermint!$AD$141=0,"",Peppermint!$AD$141&lt;0.05,"tr",Peppermint!$AD$141&lt;0.05,"tr",Peppermint!$AD$141&gt;=0.05,_xlfn.CONCAT(LEFT(TEXT(Peppermint!$AC$141,"0.0E+0"),3)&amp;" x 10^"&amp;RIGHT(TEXT(Peppermint!$AC$141,"0.0E+0"),1)," ± ",LEFT(TEXT(Peppermint!$AD$141,"0.0E+0"),3)&amp;" x 10^"&amp;RIGHT(TEXT(Peppermint!$AD$141,"0.0E+0"),1)))</f>
        <v>4.2 x 10^6 ± 7.1 x 10^5</v>
      </c>
      <c r="G75" s="77" t="str">
        <f>Spearmint!$Z$8</f>
        <v>1-octen-3-ol</v>
      </c>
      <c r="H75" s="78" t="str" cm="1">
        <f t="array" ref="H75">_xlfn.IFS(Spearmint!$AD$8=0,"",Spearmint!$AD$8&lt;0.05,"tr",Spearmint!$AD$8&lt;0.05,"tr",Spearmint!$AD$8&gt;=0.05,_xlfn.CONCAT(LEFT(TEXT(Spearmint!$AC$8,"0.0E+0"),3)&amp;" x 10^"&amp;RIGHT(TEXT(Spearmint!$AC$8,"0.0E+0"),1)," ± ",LEFT(TEXT(Spearmint!$AD$8,"0.0E+0"),3)&amp;" x 10^"&amp;RIGHT(TEXT(Spearmint!$AD$8,"0.0E+0"),1)))</f>
        <v>3.6 x 10^3 ± 1.8 x 10^3</v>
      </c>
      <c r="I75" s="78" t="str" cm="1">
        <f t="array" ref="I75">_xlfn.IFS(Spearmint!$AD$74=0,"",Spearmint!$AD$74&lt;0.05,"tr",Spearmint!$AD$74&lt;0.05,"tr",Spearmint!$AD$74&gt;=0.05,_xlfn.CONCAT(LEFT(TEXT(Spearmint!$AC$74,"0.0E+0"),3)&amp;" x 10^"&amp;RIGHT(TEXT(Spearmint!$AC$74,"0.0E+0"),1)," ± ",LEFT(TEXT(Spearmint!$AD$74,"0.0E+0"),3)&amp;" x 10^"&amp;RIGHT(TEXT(Spearmint!$AD$74,"0.0E+0"),1)))</f>
        <v>4.5 x 10^3 ± 2.2 x 10^3</v>
      </c>
      <c r="J75" s="78" t="str" cm="1">
        <f t="array" ref="J75">_xlfn.IFS(Spearmint!$AD$141=0,"",Spearmint!$AD$141&lt;0.05,"tr",Spearmint!$AD$141&lt;0.05,"tr",Spearmint!$AD$141&gt;=0.05,_xlfn.CONCAT(LEFT(TEXT(Spearmint!$AC$141,"0.0E+0"),3)&amp;" x 10^"&amp;RIGHT(TEXT(Spearmint!$AC$141,"0.0E+0"),1)," ± ",LEFT(TEXT(Spearmint!$AD$141,"0.0E+0"),3)&amp;" x 10^"&amp;RIGHT(TEXT(Spearmint!$AD$141,"0.0E+0"),1)))</f>
        <v>1.6 x 10^5 ± 5.9 x 10^4</v>
      </c>
      <c r="M75" s="77" t="str">
        <f>M.longifoliaCMEN585!$Z$8</f>
        <v>1-octen-3-ol</v>
      </c>
      <c r="N75" s="78" t="str" cm="1">
        <f t="array" ref="N75">_xlfn.IFS(M.longifoliaCMEN585!$AD$8=0,"",M.longifoliaCMEN585!$AD$8&lt;0.05,"tr",M.longifoliaCMEN585!$AD$8&lt;0.05,"tr",M.longifoliaCMEN585!$AD$8&gt;=0.05,_xlfn.CONCAT(LEFT(TEXT(M.longifoliaCMEN585!$AC$8,"0.0E+0"),3)&amp;" x 10^"&amp;RIGHT(TEXT(M.longifoliaCMEN585!$AC$8,"0.0E+0"),1)," ± ",LEFT(TEXT(M.longifoliaCMEN585!$AD$8,"0.0E+0"),3)&amp;" x 10^"&amp;RIGHT(TEXT(M.longifoliaCMEN585!$AD$8,"0.0E+0"),1)))</f>
        <v>4.2 x 10^3 ± 1.2 x 10^3</v>
      </c>
      <c r="O75" s="78" t="str" cm="1">
        <f t="array" ref="O75">_xlfn.IFS(M.longifoliaCMEN585!$AD$74=0,"",M.longifoliaCMEN585!$AD$74&lt;0.05,"tr",M.longifoliaCMEN585!$AD$74&lt;0.05,"tr",M.longifoliaCMEN585!$AD$74&gt;=0.05,_xlfn.CONCAT(LEFT(TEXT(M.longifoliaCMEN585!$AC$74,"0.0E+0"),3)&amp;" x 10^"&amp;RIGHT(TEXT(M.longifoliaCMEN585!$AC$74,"0.0E+0"),1)," ± ",LEFT(TEXT(M.longifoliaCMEN585!$AD$74,"0.0E+0"),3)&amp;" x 10^"&amp;RIGHT(TEXT(M.longifoliaCMEN585!$AD$74,"0.0E+0"),1)))</f>
        <v/>
      </c>
      <c r="P75" s="78" t="str" cm="1">
        <f t="array" ref="P75">_xlfn.IFS(M.longifoliaCMEN585!$AD$141=0,"",M.longifoliaCMEN585!$AD$141&lt;0.05,"tr",M.longifoliaCMEN585!$AD$141&lt;0.05,"tr",M.longifoliaCMEN585!$AD$141&gt;=0.05,_xlfn.CONCAT(LEFT(TEXT(M.longifoliaCMEN585!$AC$141,"0.0E+0"),3)&amp;" x 10^"&amp;RIGHT(TEXT(M.longifoliaCMEN585!$AC$141,"0.0E+0"),1)," ± ",LEFT(TEXT(M.longifoliaCMEN585!$AD$141,"0.0E+0"),3)&amp;" x 10^"&amp;RIGHT(TEXT(M.longifoliaCMEN585!$AD$141,"0.0E+0"),1)))</f>
        <v/>
      </c>
      <c r="S75" s="77" t="str">
        <f>M.longifoliaCMEN584!$Z$8</f>
        <v>1-octen-3-ol</v>
      </c>
      <c r="T75" s="78" t="str" cm="1">
        <f t="array" ref="T75">_xlfn.IFS(M.longifoliaCMEN584!$AD$8=0,"",M.longifoliaCMEN584!$AD$8&lt;0.05,"tr",M.longifoliaCMEN584!$AD$8&lt;0.05,"tr",M.longifoliaCMEN584!$AD$8&gt;=0.05,_xlfn.CONCAT(LEFT(TEXT(M.longifoliaCMEN584!$AC$8,"0.0E+0"),3)&amp;" x 10^"&amp;RIGHT(TEXT(M.longifoliaCMEN584!$AC$8,"0.0E+0"),1)," ± ",LEFT(TEXT(M.longifoliaCMEN584!$AD$8,"0.0E+0"),3)&amp;" x 10^"&amp;RIGHT(TEXT(M.longifoliaCMEN584!$AD$8,"0.0E+0"),1)))</f>
        <v>2.9 x 10^3 ± 1.1 x 10^3</v>
      </c>
      <c r="U75" s="78" t="str" cm="1">
        <f t="array" ref="U75">_xlfn.IFS(M.longifoliaCMEN584!$AD$74=0,"",M.longifoliaCMEN584!$AD$74&lt;0.05,"tr",M.longifoliaCMEN584!$AD$74&lt;0.05,"tr",M.longifoliaCMEN584!$AD$74&gt;=0.05,_xlfn.CONCAT(LEFT(TEXT(M.longifoliaCMEN584!$AC$74,"0.0E+0"),3)&amp;" x 10^"&amp;RIGHT(TEXT(M.longifoliaCMEN584!$AC$74,"0.0E+0"),1)," ± ",LEFT(TEXT(M.longifoliaCMEN584!$AD$74,"0.0E+0"),3)&amp;" x 10^"&amp;RIGHT(TEXT(M.longifoliaCMEN584!$AD$74,"0.0E+0"),1)))</f>
        <v/>
      </c>
      <c r="V75" s="78" t="str" cm="1">
        <f t="array" ref="V75">_xlfn.IFS(M.longifoliaCMEN584!$AD$141=0,"",M.longifoliaCMEN584!$AD$141&lt;0.05,"tr",M.longifoliaCMEN584!$AD$141&lt;0.05,"tr",M.longifoliaCMEN584!$AD$141&gt;=0.05,_xlfn.CONCAT(LEFT(TEXT(M.longifoliaCMEN584!$AC$141,"0.0E+0"),3)&amp;" x 10^"&amp;RIGHT(TEXT(M.longifoliaCMEN584!$AC$141,"0.0E+0"),1)," ± ",LEFT(TEXT(M.longifoliaCMEN584!$AD$141,"0.0E+0"),3)&amp;" x 10^"&amp;RIGHT(TEXT(M.longifoliaCMEN584!$AD$141,"0.0E+0"),1)))</f>
        <v/>
      </c>
    </row>
    <row r="76" spans="1:22" x14ac:dyDescent="0.2">
      <c r="A76" s="77" t="str">
        <f>Peppermint!$Z$9</f>
        <v>B-pinene</v>
      </c>
      <c r="B76" s="78" t="str" cm="1">
        <f t="array" ref="B76">_xlfn.IFS(Peppermint!$AD$9=0,"",Peppermint!$AD$9&lt;0.05,"tr",Peppermint!$AD$9&lt;0.05,"tr",Peppermint!$AD$9&gt;=0.05,_xlfn.CONCAT(LEFT(TEXT(Peppermint!$AC$9,"0.0E+0"),3)&amp;" x 10^"&amp;RIGHT(TEXT(Peppermint!$AC$9,"0.0E+0"),1)," ± ",LEFT(TEXT(Peppermint!$AD$9,"0.0E+0"),3)&amp;" x 10^"&amp;RIGHT(TEXT(Peppermint!$AD$9,"0.0E+0"),1)))</f>
        <v>8.4 x 10^2 ± 8.4 x 10^2</v>
      </c>
      <c r="C76" s="78" t="str" cm="1">
        <f t="array" ref="C76">_xlfn.IFS(Peppermint!$AD$75=0,"",Peppermint!$AD$75&lt;0.05,"tr",Peppermint!$AD$75&lt;0.05,"tr",Peppermint!$AD$75&gt;=0.05,_xlfn.CONCAT(LEFT(TEXT(Peppermint!$AC$75,"0.0E+0"),3)&amp;" x 10^"&amp;RIGHT(TEXT(Peppermint!$AC$75,"0.0E+0"),1)," ± ",LEFT(TEXT(Peppermint!$AD$75,"0.0E+0"),3)&amp;" x 10^"&amp;RIGHT(TEXT(Peppermint!$AD$75,"0.0E+0"),1)))</f>
        <v>1.6 x 10^5 ± 4.4 x 10^4</v>
      </c>
      <c r="D76" s="78" t="str" cm="1">
        <f t="array" ref="D76">_xlfn.IFS(Peppermint!$AD$142=0,"",Peppermint!$AD$142&lt;0.05,"tr",Peppermint!$AD$142&lt;0.05,"tr",Peppermint!$AD$142&gt;=0.05,_xlfn.CONCAT(LEFT(TEXT(Peppermint!$AC$142,"0.0E+0"),3)&amp;" x 10^"&amp;RIGHT(TEXT(Peppermint!$AC$142,"0.0E+0"),1)," ± ",LEFT(TEXT(Peppermint!$AD$142,"0.0E+0"),3)&amp;" x 10^"&amp;RIGHT(TEXT(Peppermint!$AD$142,"0.0E+0"),1)))</f>
        <v>5.0 x 10^5 ± 5.6 x 10^4</v>
      </c>
      <c r="G76" s="77" t="str">
        <f>Spearmint!$Z$9</f>
        <v>B-pinene</v>
      </c>
      <c r="H76" s="78" t="str" cm="1">
        <f t="array" ref="H76">_xlfn.IFS(Spearmint!$AD$9=0,"",Spearmint!$AD$9&lt;0.05,"tr",Spearmint!$AD$9&lt;0.05,"tr",Spearmint!$AD$9&gt;=0.05,_xlfn.CONCAT(LEFT(TEXT(Spearmint!$AC$9,"0.0E+0"),3)&amp;" x 10^"&amp;RIGHT(TEXT(Spearmint!$AC$9,"0.0E+0"),1)," ± ",LEFT(TEXT(Spearmint!$AD$9,"0.0E+0"),3)&amp;" x 10^"&amp;RIGHT(TEXT(Spearmint!$AD$9,"0.0E+0"),1)))</f>
        <v>6.4 x 10^2 ± 6.4 x 10^2</v>
      </c>
      <c r="I76" s="78" t="str" cm="1">
        <f t="array" ref="I76">_xlfn.IFS(Spearmint!$AD$75=0,"",Spearmint!$AD$75&lt;0.05,"tr",Spearmint!$AD$75&lt;0.05,"tr",Spearmint!$AD$75&gt;=0.05,_xlfn.CONCAT(LEFT(TEXT(Spearmint!$AC$75,"0.0E+0"),3)&amp;" x 10^"&amp;RIGHT(TEXT(Spearmint!$AC$75,"0.0E+0"),1)," ± ",LEFT(TEXT(Spearmint!$AD$75,"0.0E+0"),3)&amp;" x 10^"&amp;RIGHT(TEXT(Spearmint!$AD$75,"0.0E+0"),1)))</f>
        <v>3.9 x 10^4 ± 2.6 x 10^4</v>
      </c>
      <c r="J76" s="78" t="str" cm="1">
        <f t="array" ref="J76">_xlfn.IFS(Spearmint!$AD$142=0,"",Spearmint!$AD$142&lt;0.05,"tr",Spearmint!$AD$142&lt;0.05,"tr",Spearmint!$AD$142&gt;=0.05,_xlfn.CONCAT(LEFT(TEXT(Spearmint!$AC$142,"0.0E+0"),3)&amp;" x 10^"&amp;RIGHT(TEXT(Spearmint!$AC$142,"0.0E+0"),1)," ± ",LEFT(TEXT(Spearmint!$AD$142,"0.0E+0"),3)&amp;" x 10^"&amp;RIGHT(TEXT(Spearmint!$AD$142,"0.0E+0"),1)))</f>
        <v>2.0 x 10^5 ± 3.5 x 10^4</v>
      </c>
      <c r="M76" s="77" t="str">
        <f>M.longifoliaCMEN585!$Z$9</f>
        <v>B-pinene</v>
      </c>
      <c r="N76" s="78" t="str" cm="1">
        <f t="array" ref="N76">_xlfn.IFS(M.longifoliaCMEN585!$AD$9=0,"",M.longifoliaCMEN585!$AD$9&lt;0.05,"tr",M.longifoliaCMEN585!$AD$9&lt;0.05,"tr",M.longifoliaCMEN585!$AD$9&gt;=0.05,_xlfn.CONCAT(LEFT(TEXT(M.longifoliaCMEN585!$AC$9,"0.0E+0"),3)&amp;" x 10^"&amp;RIGHT(TEXT(M.longifoliaCMEN585!$AC$9,"0.0E+0"),1)," ± ",LEFT(TEXT(M.longifoliaCMEN585!$AD$9,"0.0E+0"),3)&amp;" x 10^"&amp;RIGHT(TEXT(M.longifoliaCMEN585!$AD$9,"0.0E+0"),1)))</f>
        <v/>
      </c>
      <c r="O76" s="78" t="str" cm="1">
        <f t="array" ref="O76">_xlfn.IFS(M.longifoliaCMEN585!$AD$75=0,"",M.longifoliaCMEN585!$AD$75&lt;0.05,"tr",M.longifoliaCMEN585!$AD$75&lt;0.05,"tr",M.longifoliaCMEN585!$AD$75&gt;=0.05,_xlfn.CONCAT(LEFT(TEXT(M.longifoliaCMEN585!$AC$75,"0.0E+0"),3)&amp;" x 10^"&amp;RIGHT(TEXT(M.longifoliaCMEN585!$AC$75,"0.0E+0"),1)," ± ",LEFT(TEXT(M.longifoliaCMEN585!$AD$75,"0.0E+0"),3)&amp;" x 10^"&amp;RIGHT(TEXT(M.longifoliaCMEN585!$AD$75,"0.0E+0"),1)))</f>
        <v>9.6 x 10^5 ± 2.3 x 10^5</v>
      </c>
      <c r="P76" s="78" t="str" cm="1">
        <f t="array" ref="P76">_xlfn.IFS(M.longifoliaCMEN585!$AD$142=0,"",M.longifoliaCMEN585!$AD$142&lt;0.05,"tr",M.longifoliaCMEN585!$AD$142&lt;0.05,"tr",M.longifoliaCMEN585!$AD$142&gt;=0.05,_xlfn.CONCAT(LEFT(TEXT(M.longifoliaCMEN585!$AC$142,"0.0E+0"),3)&amp;" x 10^"&amp;RIGHT(TEXT(M.longifoliaCMEN585!$AC$142,"0.0E+0"),1)," ± ",LEFT(TEXT(M.longifoliaCMEN585!$AD$142,"0.0E+0"),3)&amp;" x 10^"&amp;RIGHT(TEXT(M.longifoliaCMEN585!$AD$142,"0.0E+0"),1)))</f>
        <v>1.1 x 10^6 ± 3.0 x 10^5</v>
      </c>
      <c r="S76" s="77" t="str">
        <f>M.longifoliaCMEN584!$Z$9</f>
        <v>B-pinene</v>
      </c>
      <c r="T76" s="78" t="str" cm="1">
        <f t="array" ref="T76">_xlfn.IFS(M.longifoliaCMEN584!$AD$9=0,"",M.longifoliaCMEN584!$AD$9&lt;0.05,"tr",M.longifoliaCMEN584!$AD$9&lt;0.05,"tr",M.longifoliaCMEN584!$AD$9&gt;=0.05,_xlfn.CONCAT(LEFT(TEXT(M.longifoliaCMEN584!$AC$9,"0.0E+0"),3)&amp;" x 10^"&amp;RIGHT(TEXT(M.longifoliaCMEN584!$AC$9,"0.0E+0"),1)," ± ",LEFT(TEXT(M.longifoliaCMEN584!$AD$9,"0.0E+0"),3)&amp;" x 10^"&amp;RIGHT(TEXT(M.longifoliaCMEN584!$AD$9,"0.0E+0"),1)))</f>
        <v/>
      </c>
      <c r="U76" s="78" t="str" cm="1">
        <f t="array" ref="U76">_xlfn.IFS(M.longifoliaCMEN584!$AD$75=0,"",M.longifoliaCMEN584!$AD$75&lt;0.05,"tr",M.longifoliaCMEN584!$AD$75&lt;0.05,"tr",M.longifoliaCMEN584!$AD$75&gt;=0.05,_xlfn.CONCAT(LEFT(TEXT(M.longifoliaCMEN584!$AC$75,"0.0E+0"),3)&amp;" x 10^"&amp;RIGHT(TEXT(M.longifoliaCMEN584!$AC$75,"0.0E+0"),1)," ± ",LEFT(TEXT(M.longifoliaCMEN584!$AD$75,"0.0E+0"),3)&amp;" x 10^"&amp;RIGHT(TEXT(M.longifoliaCMEN584!$AD$75,"0.0E+0"),1)))</f>
        <v>7.3 x 10^5 ± 2.3 x 10^5</v>
      </c>
      <c r="V76" s="78" t="str" cm="1">
        <f t="array" ref="V76">_xlfn.IFS(M.longifoliaCMEN584!$AD$142=0,"",M.longifoliaCMEN584!$AD$142&lt;0.05,"tr",M.longifoliaCMEN584!$AD$142&lt;0.05,"tr",M.longifoliaCMEN584!$AD$142&gt;=0.05,_xlfn.CONCAT(LEFT(TEXT(M.longifoliaCMEN584!$AC$142,"0.0E+0"),3)&amp;" x 10^"&amp;RIGHT(TEXT(M.longifoliaCMEN584!$AC$142,"0.0E+0"),1)," ± ",LEFT(TEXT(M.longifoliaCMEN584!$AD$142,"0.0E+0"),3)&amp;" x 10^"&amp;RIGHT(TEXT(M.longifoliaCMEN584!$AD$142,"0.0E+0"),1)))</f>
        <v>6.4 x 10^5 ± 1.7 x 10^5</v>
      </c>
    </row>
    <row r="77" spans="1:22" x14ac:dyDescent="0.2">
      <c r="A77" s="77" t="str">
        <f>Peppermint!$Z$10</f>
        <v>3-octanone</v>
      </c>
      <c r="B77" s="78" t="str" cm="1">
        <f t="array" ref="B77">_xlfn.IFS(Peppermint!$AD$10=0,"",Peppermint!$AD$10&lt;0.05,"tr",Peppermint!$AD$10&lt;0.05,"tr",Peppermint!$AD$10&gt;=0.05,_xlfn.CONCAT(LEFT(TEXT(Peppermint!$AC$10,"0.0E+0"),3)&amp;" x 10^"&amp;RIGHT(TEXT(Peppermint!$AC$10,"0.0E+0"),1)," ± ",LEFT(TEXT(Peppermint!$AD$10,"0.0E+0"),3)&amp;" x 10^"&amp;RIGHT(TEXT(Peppermint!$AD$10,"0.0E+0"),1)))</f>
        <v/>
      </c>
      <c r="C77" s="78" t="str" cm="1">
        <f t="array" ref="C77">_xlfn.IFS(Peppermint!$AD$76=0,"",Peppermint!$AD$76&lt;0.05,"tr",Peppermint!$AD$76&lt;0.05,"tr",Peppermint!$AD$76&gt;=0.05,_xlfn.CONCAT(LEFT(TEXT(Peppermint!$AC$76,"0.0E+0"),3)&amp;" x 10^"&amp;RIGHT(TEXT(Peppermint!$AC$76,"0.0E+0"),1)," ± ",LEFT(TEXT(Peppermint!$AD$76,"0.0E+0"),3)&amp;" x 10^"&amp;RIGHT(TEXT(Peppermint!$AD$76,"0.0E+0"),1)))</f>
        <v/>
      </c>
      <c r="D77" s="78" t="str" cm="1">
        <f t="array" ref="D77">_xlfn.IFS(Peppermint!$AD$143=0,"",Peppermint!$AD$143&lt;0.05,"tr",Peppermint!$AD$143&lt;0.05,"tr",Peppermint!$AD$143&gt;=0.05,_xlfn.CONCAT(LEFT(TEXT(Peppermint!$AC$143,"0.0E+0"),3)&amp;" x 10^"&amp;RIGHT(TEXT(Peppermint!$AC$143,"0.0E+0"),1)," ± ",LEFT(TEXT(Peppermint!$AD$143,"0.0E+0"),3)&amp;" x 10^"&amp;RIGHT(TEXT(Peppermint!$AD$143,"0.0E+0"),1)))</f>
        <v>2.9 x 10^4 ± 4.5 x 10^3</v>
      </c>
      <c r="G77" s="77" t="str">
        <f>Spearmint!$Z$10</f>
        <v>3-octanone</v>
      </c>
      <c r="H77" s="78" t="str" cm="1">
        <f t="array" ref="H77">_xlfn.IFS(Spearmint!$AD$10=0,"",Spearmint!$AD$10&lt;0.05,"tr",Spearmint!$AD$10&lt;0.05,"tr",Spearmint!$AD$10&gt;=0.05,_xlfn.CONCAT(LEFT(TEXT(Spearmint!$AC$10,"0.0E+0"),3)&amp;" x 10^"&amp;RIGHT(TEXT(Spearmint!$AC$10,"0.0E+0"),1)," ± ",LEFT(TEXT(Spearmint!$AD$10,"0.0E+0"),3)&amp;" x 10^"&amp;RIGHT(TEXT(Spearmint!$AD$10,"0.0E+0"),1)))</f>
        <v/>
      </c>
      <c r="I77" s="78" t="str" cm="1">
        <f t="array" ref="I77">_xlfn.IFS(Spearmint!$AD$76=0,"",Spearmint!$AD$76&lt;0.05,"tr",Spearmint!$AD$76&lt;0.05,"tr",Spearmint!$AD$76&gt;=0.05,_xlfn.CONCAT(LEFT(TEXT(Spearmint!$AC$76,"0.0E+0"),3)&amp;" x 10^"&amp;RIGHT(TEXT(Spearmint!$AC$76,"0.0E+0"),1)," ± ",LEFT(TEXT(Spearmint!$AD$76,"0.0E+0"),3)&amp;" x 10^"&amp;RIGHT(TEXT(Spearmint!$AD$76,"0.0E+0"),1)))</f>
        <v/>
      </c>
      <c r="J77" s="78" t="str" cm="1">
        <f t="array" ref="J77">_xlfn.IFS(Spearmint!$AD$143=0,"",Spearmint!$AD$143&lt;0.05,"tr",Spearmint!$AD$143&lt;0.05,"tr",Spearmint!$AD$143&gt;=0.05,_xlfn.CONCAT(LEFT(TEXT(Spearmint!$AC$143,"0.0E+0"),3)&amp;" x 10^"&amp;RIGHT(TEXT(Spearmint!$AC$143,"0.0E+0"),1)," ± ",LEFT(TEXT(Spearmint!$AD$143,"0.0E+0"),3)&amp;" x 10^"&amp;RIGHT(TEXT(Spearmint!$AD$143,"0.0E+0"),1)))</f>
        <v/>
      </c>
      <c r="M77" s="77" t="str">
        <f>M.longifoliaCMEN585!$Z$10</f>
        <v>3-octanone</v>
      </c>
      <c r="N77" s="78" t="str" cm="1">
        <f t="array" ref="N77">_xlfn.IFS(M.longifoliaCMEN585!$AD$10=0,"",M.longifoliaCMEN585!$AD$10&lt;0.05,"tr",M.longifoliaCMEN585!$AD$10&lt;0.05,"tr",M.longifoliaCMEN585!$AD$10&gt;=0.05,_xlfn.CONCAT(LEFT(TEXT(M.longifoliaCMEN585!$AC$10,"0.0E+0"),3)&amp;" x 10^"&amp;RIGHT(TEXT(M.longifoliaCMEN585!$AC$10,"0.0E+0"),1)," ± ",LEFT(TEXT(M.longifoliaCMEN585!$AD$10,"0.0E+0"),3)&amp;" x 10^"&amp;RIGHT(TEXT(M.longifoliaCMEN585!$AD$10,"0.0E+0"),1)))</f>
        <v/>
      </c>
      <c r="O77" s="78" t="str" cm="1">
        <f t="array" ref="O77">_xlfn.IFS(M.longifoliaCMEN585!$AD$76=0,"",M.longifoliaCMEN585!$AD$76&lt;0.05,"tr",M.longifoliaCMEN585!$AD$76&lt;0.05,"tr",M.longifoliaCMEN585!$AD$76&gt;=0.05,_xlfn.CONCAT(LEFT(TEXT(M.longifoliaCMEN585!$AC$76,"0.0E+0"),3)&amp;" x 10^"&amp;RIGHT(TEXT(M.longifoliaCMEN585!$AC$76,"0.0E+0"),1)," ± ",LEFT(TEXT(M.longifoliaCMEN585!$AD$76,"0.0E+0"),3)&amp;" x 10^"&amp;RIGHT(TEXT(M.longifoliaCMEN585!$AD$76,"0.0E+0"),1)))</f>
        <v/>
      </c>
      <c r="P77" s="78" t="str" cm="1">
        <f t="array" ref="P77">_xlfn.IFS(M.longifoliaCMEN585!$AD$143=0,"",M.longifoliaCMEN585!$AD$143&lt;0.05,"tr",M.longifoliaCMEN585!$AD$143&lt;0.05,"tr",M.longifoliaCMEN585!$AD$143&gt;=0.05,_xlfn.CONCAT(LEFT(TEXT(M.longifoliaCMEN585!$AC$143,"0.0E+0"),3)&amp;" x 10^"&amp;RIGHT(TEXT(M.longifoliaCMEN585!$AC$143,"0.0E+0"),1)," ± ",LEFT(TEXT(M.longifoliaCMEN585!$AD$143,"0.0E+0"),3)&amp;" x 10^"&amp;RIGHT(TEXT(M.longifoliaCMEN585!$AD$143,"0.0E+0"),1)))</f>
        <v>3.0 x 10^3 ± 3.0 x 10^3</v>
      </c>
      <c r="S77" s="77" t="str">
        <f>M.longifoliaCMEN584!$Z$10</f>
        <v>3-octanone</v>
      </c>
      <c r="T77" s="78" t="str" cm="1">
        <f t="array" ref="T77">_xlfn.IFS(M.longifoliaCMEN584!$AD$10=0,"",M.longifoliaCMEN584!$AD$10&lt;0.05,"tr",M.longifoliaCMEN584!$AD$10&lt;0.05,"tr",M.longifoliaCMEN584!$AD$10&gt;=0.05,_xlfn.CONCAT(LEFT(TEXT(M.longifoliaCMEN584!$AC$10,"0.0E+0"),3)&amp;" x 10^"&amp;RIGHT(TEXT(M.longifoliaCMEN584!$AC$10,"0.0E+0"),1)," ± ",LEFT(TEXT(M.longifoliaCMEN584!$AD$10,"0.0E+0"),3)&amp;" x 10^"&amp;RIGHT(TEXT(M.longifoliaCMEN584!$AD$10,"0.0E+0"),1)))</f>
        <v/>
      </c>
      <c r="U77" s="78" t="str" cm="1">
        <f t="array" ref="U77">_xlfn.IFS(M.longifoliaCMEN584!$AD$76=0,"",M.longifoliaCMEN584!$AD$76&lt;0.05,"tr",M.longifoliaCMEN584!$AD$76&lt;0.05,"tr",M.longifoliaCMEN584!$AD$76&gt;=0.05,_xlfn.CONCAT(LEFT(TEXT(M.longifoliaCMEN584!$AC$76,"0.0E+0"),3)&amp;" x 10^"&amp;RIGHT(TEXT(M.longifoliaCMEN584!$AC$76,"0.0E+0"),1)," ± ",LEFT(TEXT(M.longifoliaCMEN584!$AD$76,"0.0E+0"),3)&amp;" x 10^"&amp;RIGHT(TEXT(M.longifoliaCMEN584!$AD$76,"0.0E+0"),1)))</f>
        <v>1.4 x 10^5 ± 7.7 x 10^4</v>
      </c>
      <c r="V77" s="78" t="str" cm="1">
        <f t="array" ref="V77">_xlfn.IFS(M.longifoliaCMEN584!$AD$143=0,"",M.longifoliaCMEN584!$AD$143&lt;0.05,"tr",M.longifoliaCMEN584!$AD$143&lt;0.05,"tr",M.longifoliaCMEN584!$AD$143&gt;=0.05,_xlfn.CONCAT(LEFT(TEXT(M.longifoliaCMEN584!$AC$143,"0.0E+0"),3)&amp;" x 10^"&amp;RIGHT(TEXT(M.longifoliaCMEN584!$AC$143,"0.0E+0"),1)," ± ",LEFT(TEXT(M.longifoliaCMEN584!$AD$143,"0.0E+0"),3)&amp;" x 10^"&amp;RIGHT(TEXT(M.longifoliaCMEN584!$AD$143,"0.0E+0"),1)))</f>
        <v>2.2 x 10^4 ± 1.4 x 10^4</v>
      </c>
    </row>
    <row r="78" spans="1:22" x14ac:dyDescent="0.2">
      <c r="A78" s="77" t="str">
        <f>Peppermint!$Z$11</f>
        <v>myrcene</v>
      </c>
      <c r="B78" s="78" t="str" cm="1">
        <f t="array" ref="B78">_xlfn.IFS(Peppermint!$AD$11=0,"",Peppermint!$AD$11&lt;0.05,"tr",Peppermint!$AD$11&lt;0.05,"tr",Peppermint!$AD$11&gt;=0.05,_xlfn.CONCAT(LEFT(TEXT(Peppermint!$AC$11,"0.0E+0"),3)&amp;" x 10^"&amp;RIGHT(TEXT(Peppermint!$AC$11,"0.0E+0"),1)," ± ",LEFT(TEXT(Peppermint!$AD$11,"0.0E+0"),3)&amp;" x 10^"&amp;RIGHT(TEXT(Peppermint!$AD$11,"0.0E+0"),1)))</f>
        <v>1.1 x 10^3 ± 8.2 x 10^2</v>
      </c>
      <c r="C78" s="78" t="str" cm="1">
        <f t="array" ref="C78">_xlfn.IFS(Peppermint!$AD$77=0,"",Peppermint!$AD$77&lt;0.05,"tr",Peppermint!$AD$77&lt;0.05,"tr",Peppermint!$AD$77&gt;=0.05,_xlfn.CONCAT(LEFT(TEXT(Peppermint!$AC$77,"0.0E+0"),3)&amp;" x 10^"&amp;RIGHT(TEXT(Peppermint!$AC$77,"0.0E+0"),1)," ± ",LEFT(TEXT(Peppermint!$AD$77,"0.0E+0"),3)&amp;" x 10^"&amp;RIGHT(TEXT(Peppermint!$AD$77,"0.0E+0"),1)))</f>
        <v>2.7 x 10^4 ± 7.2 x 10^3</v>
      </c>
      <c r="D78" s="78" t="str" cm="1">
        <f t="array" ref="D78">_xlfn.IFS(Peppermint!$AD$144=0,"",Peppermint!$AD$144&lt;0.05,"tr",Peppermint!$AD$144&lt;0.05,"tr",Peppermint!$AD$144&gt;=0.05,_xlfn.CONCAT(LEFT(TEXT(Peppermint!$AC$144,"0.0E+0"),3)&amp;" x 10^"&amp;RIGHT(TEXT(Peppermint!$AC$144,"0.0E+0"),1)," ± ",LEFT(TEXT(Peppermint!$AD$144,"0.0E+0"),3)&amp;" x 10^"&amp;RIGHT(TEXT(Peppermint!$AD$144,"0.0E+0"),1)))</f>
        <v>6.9 x 10^4 ± 1.4 x 10^4</v>
      </c>
      <c r="G78" s="77" t="str">
        <f>Spearmint!$Z$11</f>
        <v>myrcene</v>
      </c>
      <c r="H78" s="78" t="str" cm="1">
        <f t="array" ref="H78">_xlfn.IFS(Spearmint!$AD$11=0,"",Spearmint!$AD$11&lt;0.05,"tr",Spearmint!$AD$11&lt;0.05,"tr",Spearmint!$AD$11&gt;=0.05,_xlfn.CONCAT(LEFT(TEXT(Spearmint!$AC$11,"0.0E+0"),3)&amp;" x 10^"&amp;RIGHT(TEXT(Spearmint!$AC$11,"0.0E+0"),1)," ± ",LEFT(TEXT(Spearmint!$AD$11,"0.0E+0"),3)&amp;" x 10^"&amp;RIGHT(TEXT(Spearmint!$AD$11,"0.0E+0"),1)))</f>
        <v>2.6 x 10^3 ± 1.7 x 10^3</v>
      </c>
      <c r="I78" s="78" t="str" cm="1">
        <f t="array" ref="I78">_xlfn.IFS(Spearmint!$AD$77=0,"",Spearmint!$AD$77&lt;0.05,"tr",Spearmint!$AD$77&lt;0.05,"tr",Spearmint!$AD$77&gt;=0.05,_xlfn.CONCAT(LEFT(TEXT(Spearmint!$AC$77,"0.0E+0"),3)&amp;" x 10^"&amp;RIGHT(TEXT(Spearmint!$AC$77,"0.0E+0"),1)," ± ",LEFT(TEXT(Spearmint!$AD$77,"0.0E+0"),3)&amp;" x 10^"&amp;RIGHT(TEXT(Spearmint!$AD$77,"0.0E+0"),1)))</f>
        <v>1.9 x 10^5 ± 1.4 x 10^5</v>
      </c>
      <c r="J78" s="78" t="str" cm="1">
        <f t="array" ref="J78">_xlfn.IFS(Spearmint!$AD$144=0,"",Spearmint!$AD$144&lt;0.05,"tr",Spearmint!$AD$144&lt;0.05,"tr",Spearmint!$AD$144&gt;=0.05,_xlfn.CONCAT(LEFT(TEXT(Spearmint!$AC$144,"0.0E+0"),3)&amp;" x 10^"&amp;RIGHT(TEXT(Spearmint!$AC$144,"0.0E+0"),1)," ± ",LEFT(TEXT(Spearmint!$AD$144,"0.0E+0"),3)&amp;" x 10^"&amp;RIGHT(TEXT(Spearmint!$AD$144,"0.0E+0"),1)))</f>
        <v>8.0 x 10^5 ± 2.2 x 10^5</v>
      </c>
      <c r="M78" s="77" t="str">
        <f>M.longifoliaCMEN585!$Z$11</f>
        <v>myrcene</v>
      </c>
      <c r="N78" s="78" t="str" cm="1">
        <f t="array" ref="N78">_xlfn.IFS(M.longifoliaCMEN585!$AD$11=0,"",M.longifoliaCMEN585!$AD$11&lt;0.05,"tr",M.longifoliaCMEN585!$AD$11&lt;0.05,"tr",M.longifoliaCMEN585!$AD$11&gt;=0.05,_xlfn.CONCAT(LEFT(TEXT(M.longifoliaCMEN585!$AC$11,"0.0E+0"),3)&amp;" x 10^"&amp;RIGHT(TEXT(M.longifoliaCMEN585!$AC$11,"0.0E+0"),1)," ± ",LEFT(TEXT(M.longifoliaCMEN585!$AD$11,"0.0E+0"),3)&amp;" x 10^"&amp;RIGHT(TEXT(M.longifoliaCMEN585!$AD$11,"0.0E+0"),1)))</f>
        <v/>
      </c>
      <c r="O78" s="78" t="str" cm="1">
        <f t="array" ref="O78">_xlfn.IFS(M.longifoliaCMEN585!$AD$77=0,"",M.longifoliaCMEN585!$AD$77&lt;0.05,"tr",M.longifoliaCMEN585!$AD$77&lt;0.05,"tr",M.longifoliaCMEN585!$AD$77&gt;=0.05,_xlfn.CONCAT(LEFT(TEXT(M.longifoliaCMEN585!$AC$77,"0.0E+0"),3)&amp;" x 10^"&amp;RIGHT(TEXT(M.longifoliaCMEN585!$AC$77,"0.0E+0"),1)," ± ",LEFT(TEXT(M.longifoliaCMEN585!$AD$77,"0.0E+0"),3)&amp;" x 10^"&amp;RIGHT(TEXT(M.longifoliaCMEN585!$AD$77,"0.0E+0"),1)))</f>
        <v>1.8 x 10^5 ± 3.0 x 10^4</v>
      </c>
      <c r="P78" s="78" t="str" cm="1">
        <f t="array" ref="P78">_xlfn.IFS(M.longifoliaCMEN585!$AD$144=0,"",M.longifoliaCMEN585!$AD$144&lt;0.05,"tr",M.longifoliaCMEN585!$AD$144&lt;0.05,"tr",M.longifoliaCMEN585!$AD$144&gt;=0.05,_xlfn.CONCAT(LEFT(TEXT(M.longifoliaCMEN585!$AC$144,"0.0E+0"),3)&amp;" x 10^"&amp;RIGHT(TEXT(M.longifoliaCMEN585!$AC$144,"0.0E+0"),1)," ± ",LEFT(TEXT(M.longifoliaCMEN585!$AD$144,"0.0E+0"),3)&amp;" x 10^"&amp;RIGHT(TEXT(M.longifoliaCMEN585!$AD$144,"0.0E+0"),1)))</f>
        <v>2.6 x 10^5 ± 6.7 x 10^4</v>
      </c>
      <c r="S78" s="77" t="str">
        <f>M.longifoliaCMEN584!$Z$11</f>
        <v>myrcene</v>
      </c>
      <c r="T78" s="78" t="str" cm="1">
        <f t="array" ref="T78">_xlfn.IFS(M.longifoliaCMEN584!$AD$11=0,"",M.longifoliaCMEN584!$AD$11&lt;0.05,"tr",M.longifoliaCMEN584!$AD$11&lt;0.05,"tr",M.longifoliaCMEN584!$AD$11&gt;=0.05,_xlfn.CONCAT(LEFT(TEXT(M.longifoliaCMEN584!$AC$11,"0.0E+0"),3)&amp;" x 10^"&amp;RIGHT(TEXT(M.longifoliaCMEN584!$AC$11,"0.0E+0"),1)," ± ",LEFT(TEXT(M.longifoliaCMEN584!$AD$11,"0.0E+0"),3)&amp;" x 10^"&amp;RIGHT(TEXT(M.longifoliaCMEN584!$AD$11,"0.0E+0"),1)))</f>
        <v/>
      </c>
      <c r="U78" s="78" t="str" cm="1">
        <f t="array" ref="U78">_xlfn.IFS(M.longifoliaCMEN584!$AD$77=0,"",M.longifoliaCMEN584!$AD$77&lt;0.05,"tr",M.longifoliaCMEN584!$AD$77&lt;0.05,"tr",M.longifoliaCMEN584!$AD$77&gt;=0.05,_xlfn.CONCAT(LEFT(TEXT(M.longifoliaCMEN584!$AC$77,"0.0E+0"),3)&amp;" x 10^"&amp;RIGHT(TEXT(M.longifoliaCMEN584!$AC$77,"0.0E+0"),1)," ± ",LEFT(TEXT(M.longifoliaCMEN584!$AD$77,"0.0E+0"),3)&amp;" x 10^"&amp;RIGHT(TEXT(M.longifoliaCMEN584!$AD$77,"0.0E+0"),1)))</f>
        <v>5.9 x 10^5 ± 1.4 x 10^5</v>
      </c>
      <c r="V78" s="78" t="str" cm="1">
        <f t="array" ref="V78">_xlfn.IFS(M.longifoliaCMEN584!$AD$144=0,"",M.longifoliaCMEN584!$AD$144&lt;0.05,"tr",M.longifoliaCMEN584!$AD$144&lt;0.05,"tr",M.longifoliaCMEN584!$AD$144&gt;=0.05,_xlfn.CONCAT(LEFT(TEXT(M.longifoliaCMEN584!$AC$144,"0.0E+0"),3)&amp;" x 10^"&amp;RIGHT(TEXT(M.longifoliaCMEN584!$AC$144,"0.0E+0"),1)," ± ",LEFT(TEXT(M.longifoliaCMEN584!$AD$144,"0.0E+0"),3)&amp;" x 10^"&amp;RIGHT(TEXT(M.longifoliaCMEN584!$AD$144,"0.0E+0"),1)))</f>
        <v>5.7 x 10^5 ± 1.7 x 10^5</v>
      </c>
    </row>
    <row r="79" spans="1:22" x14ac:dyDescent="0.2">
      <c r="A79" s="77" t="str">
        <f>Peppermint!$Z$12</f>
        <v>3-octanol</v>
      </c>
      <c r="B79" s="78" t="str" cm="1">
        <f t="array" ref="B79">_xlfn.IFS(Peppermint!$AD$12=0,"",Peppermint!$AD$12&lt;0.05,"tr",Peppermint!$AD$12&lt;0.05,"tr",Peppermint!$AD$12&gt;=0.05,_xlfn.CONCAT(LEFT(TEXT(Peppermint!$AC$12,"0.0E+0"),3)&amp;" x 10^"&amp;RIGHT(TEXT(Peppermint!$AC$12,"0.0E+0"),1)," ± ",LEFT(TEXT(Peppermint!$AD$12,"0.0E+0"),3)&amp;" x 10^"&amp;RIGHT(TEXT(Peppermint!$AD$12,"0.0E+0"),1)))</f>
        <v>2.4 x 10^3 ± 7.8 x 10^2</v>
      </c>
      <c r="C79" s="78" t="str" cm="1">
        <f t="array" ref="C79">_xlfn.IFS(Peppermint!$AD$78=0,"",Peppermint!$AD$78&lt;0.05,"tr",Peppermint!$AD$78&lt;0.05,"tr",Peppermint!$AD$78&gt;=0.05,_xlfn.CONCAT(LEFT(TEXT(Peppermint!$AC$78,"0.0E+0"),3)&amp;" x 10^"&amp;RIGHT(TEXT(Peppermint!$AC$78,"0.0E+0"),1)," ± ",LEFT(TEXT(Peppermint!$AD$78,"0.0E+0"),3)&amp;" x 10^"&amp;RIGHT(TEXT(Peppermint!$AD$78,"0.0E+0"),1)))</f>
        <v>3.5 x 10^4 ± 7.3 x 10^3</v>
      </c>
      <c r="D79" s="78" t="str" cm="1">
        <f t="array" ref="D79">_xlfn.IFS(Peppermint!$AD$145=0,"",Peppermint!$AD$145&lt;0.05,"tr",Peppermint!$AD$145&lt;0.05,"tr",Peppermint!$AD$145&gt;=0.05,_xlfn.CONCAT(LEFT(TEXT(Peppermint!$AC$145,"0.0E+0"),3)&amp;" x 10^"&amp;RIGHT(TEXT(Peppermint!$AC$145,"0.0E+0"),1)," ± ",LEFT(TEXT(Peppermint!$AD$145,"0.0E+0"),3)&amp;" x 10^"&amp;RIGHT(TEXT(Peppermint!$AD$145,"0.0E+0"),1)))</f>
        <v>8.1 x 10^5 ± 1.6 x 10^5</v>
      </c>
      <c r="G79" s="77" t="str">
        <f>Spearmint!$Z$12</f>
        <v>3-octanol</v>
      </c>
      <c r="H79" s="78" t="str" cm="1">
        <f t="array" ref="H79">_xlfn.IFS(Spearmint!$AD$12=0,"",Spearmint!$AD$12&lt;0.05,"tr",Spearmint!$AD$12&lt;0.05,"tr",Spearmint!$AD$12&gt;=0.05,_xlfn.CONCAT(LEFT(TEXT(Spearmint!$AC$12,"0.0E+0"),3)&amp;" x 10^"&amp;RIGHT(TEXT(Spearmint!$AC$12,"0.0E+0"),1)," ± ",LEFT(TEXT(Spearmint!$AD$12,"0.0E+0"),3)&amp;" x 10^"&amp;RIGHT(TEXT(Spearmint!$AD$12,"0.0E+0"),1)))</f>
        <v>2.1 x 10^3 ± 1.4 x 10^3</v>
      </c>
      <c r="I79" s="78" t="str" cm="1">
        <f t="array" ref="I79">_xlfn.IFS(Spearmint!$AD$78=0,"",Spearmint!$AD$78&lt;0.05,"tr",Spearmint!$AD$78&lt;0.05,"tr",Spearmint!$AD$78&gt;=0.05,_xlfn.CONCAT(LEFT(TEXT(Spearmint!$AC$78,"0.0E+0"),3)&amp;" x 10^"&amp;RIGHT(TEXT(Spearmint!$AC$78,"0.0E+0"),1)," ± ",LEFT(TEXT(Spearmint!$AD$78,"0.0E+0"),3)&amp;" x 10^"&amp;RIGHT(TEXT(Spearmint!$AD$78,"0.0E+0"),1)))</f>
        <v>8.6 x 10^3 ± 3.4 x 10^3</v>
      </c>
      <c r="J79" s="78" t="str" cm="1">
        <f t="array" ref="J79">_xlfn.IFS(Spearmint!$AD$145=0,"",Spearmint!$AD$145&lt;0.05,"tr",Spearmint!$AD$145&lt;0.05,"tr",Spearmint!$AD$145&gt;=0.05,_xlfn.CONCAT(LEFT(TEXT(Spearmint!$AC$145,"0.0E+0"),3)&amp;" x 10^"&amp;RIGHT(TEXT(Spearmint!$AC$145,"0.0E+0"),1)," ± ",LEFT(TEXT(Spearmint!$AD$145,"0.0E+0"),3)&amp;" x 10^"&amp;RIGHT(TEXT(Spearmint!$AD$145,"0.0E+0"),1)))</f>
        <v>2.7 x 10^5 ± 1.3 x 10^5</v>
      </c>
      <c r="M79" s="77" t="str">
        <f>M.longifoliaCMEN585!$Z$12</f>
        <v>3-octanol</v>
      </c>
      <c r="N79" s="78" t="str" cm="1">
        <f t="array" ref="N79">_xlfn.IFS(M.longifoliaCMEN585!$AD$12=0,"",M.longifoliaCMEN585!$AD$12&lt;0.05,"tr",M.longifoliaCMEN585!$AD$12&lt;0.05,"tr",M.longifoliaCMEN585!$AD$12&gt;=0.05,_xlfn.CONCAT(LEFT(TEXT(M.longifoliaCMEN585!$AC$12,"0.0E+0"),3)&amp;" x 10^"&amp;RIGHT(TEXT(M.longifoliaCMEN585!$AC$12,"0.0E+0"),1)," ± ",LEFT(TEXT(M.longifoliaCMEN585!$AD$12,"0.0E+0"),3)&amp;" x 10^"&amp;RIGHT(TEXT(M.longifoliaCMEN585!$AD$12,"0.0E+0"),1)))</f>
        <v>5.3 x 10^2 ± 5.3 x 10^2</v>
      </c>
      <c r="O79" s="78" t="str" cm="1">
        <f t="array" ref="O79">_xlfn.IFS(M.longifoliaCMEN585!$AD$78=0,"",M.longifoliaCMEN585!$AD$78&lt;0.05,"tr",M.longifoliaCMEN585!$AD$78&lt;0.05,"tr",M.longifoliaCMEN585!$AD$78&gt;=0.05,_xlfn.CONCAT(LEFT(TEXT(M.longifoliaCMEN585!$AC$78,"0.0E+0"),3)&amp;" x 10^"&amp;RIGHT(TEXT(M.longifoliaCMEN585!$AC$78,"0.0E+0"),1)," ± ",LEFT(TEXT(M.longifoliaCMEN585!$AD$78,"0.0E+0"),3)&amp;" x 10^"&amp;RIGHT(TEXT(M.longifoliaCMEN585!$AD$78,"0.0E+0"),1)))</f>
        <v>2.1 x 10^5 ± 5.0 x 10^4</v>
      </c>
      <c r="P79" s="78" t="str" cm="1">
        <f t="array" ref="P79">_xlfn.IFS(M.longifoliaCMEN585!$AD$145=0,"",M.longifoliaCMEN585!$AD$145&lt;0.05,"tr",M.longifoliaCMEN585!$AD$145&lt;0.05,"tr",M.longifoliaCMEN585!$AD$145&gt;=0.05,_xlfn.CONCAT(LEFT(TEXT(M.longifoliaCMEN585!$AC$145,"0.0E+0"),3)&amp;" x 10^"&amp;RIGHT(TEXT(M.longifoliaCMEN585!$AC$145,"0.0E+0"),1)," ± ",LEFT(TEXT(M.longifoliaCMEN585!$AD$145,"0.0E+0"),3)&amp;" x 10^"&amp;RIGHT(TEXT(M.longifoliaCMEN585!$AD$145,"0.0E+0"),1)))</f>
        <v>5.1 x 10^5 ± 1.1 x 10^5</v>
      </c>
      <c r="S79" s="77" t="str">
        <f>M.longifoliaCMEN584!$Z$12</f>
        <v>3-octanol</v>
      </c>
      <c r="T79" s="78" t="str" cm="1">
        <f t="array" ref="T79">_xlfn.IFS(M.longifoliaCMEN584!$AD$12=0,"",M.longifoliaCMEN584!$AD$12&lt;0.05,"tr",M.longifoliaCMEN584!$AD$12&lt;0.05,"tr",M.longifoliaCMEN584!$AD$12&gt;=0.05,_xlfn.CONCAT(LEFT(TEXT(M.longifoliaCMEN584!$AC$12,"0.0E+0"),3)&amp;" x 10^"&amp;RIGHT(TEXT(M.longifoliaCMEN584!$AC$12,"0.0E+0"),1)," ± ",LEFT(TEXT(M.longifoliaCMEN584!$AD$12,"0.0E+0"),3)&amp;" x 10^"&amp;RIGHT(TEXT(M.longifoliaCMEN584!$AD$12,"0.0E+0"),1)))</f>
        <v>4.9 x 10^2 ± 4.9 x 10^2</v>
      </c>
      <c r="U79" s="78" t="str" cm="1">
        <f t="array" ref="U79">_xlfn.IFS(M.longifoliaCMEN584!$AD$78=0,"",M.longifoliaCMEN584!$AD$78&lt;0.05,"tr",M.longifoliaCMEN584!$AD$78&lt;0.05,"tr",M.longifoliaCMEN584!$AD$78&gt;=0.05,_xlfn.CONCAT(LEFT(TEXT(M.longifoliaCMEN584!$AC$78,"0.0E+0"),3)&amp;" x 10^"&amp;RIGHT(TEXT(M.longifoliaCMEN584!$AC$78,"0.0E+0"),1)," ± ",LEFT(TEXT(M.longifoliaCMEN584!$AD$78,"0.0E+0"),3)&amp;" x 10^"&amp;RIGHT(TEXT(M.longifoliaCMEN584!$AD$78,"0.0E+0"),1)))</f>
        <v>7.0 x 10^5 ± 3.7 x 10^5</v>
      </c>
      <c r="V79" s="78" t="str" cm="1">
        <f t="array" ref="V79">_xlfn.IFS(M.longifoliaCMEN584!$AD$145=0,"",M.longifoliaCMEN584!$AD$145&lt;0.05,"tr",M.longifoliaCMEN584!$AD$145&lt;0.05,"tr",M.longifoliaCMEN584!$AD$145&gt;=0.05,_xlfn.CONCAT(LEFT(TEXT(M.longifoliaCMEN584!$AC$145,"0.0E+0"),3)&amp;" x 10^"&amp;RIGHT(TEXT(M.longifoliaCMEN584!$AC$145,"0.0E+0"),1)," ± ",LEFT(TEXT(M.longifoliaCMEN584!$AD$145,"0.0E+0"),3)&amp;" x 10^"&amp;RIGHT(TEXT(M.longifoliaCMEN584!$AD$145,"0.0E+0"),1)))</f>
        <v>1.1 x 10^6 ± 2.9 x 10^5</v>
      </c>
    </row>
    <row r="80" spans="1:22" x14ac:dyDescent="0.2">
      <c r="A80" s="77" t="str">
        <f>Peppermint!$Z$13</f>
        <v>a-phellandrene</v>
      </c>
      <c r="B80" s="78" t="str" cm="1">
        <f t="array" ref="B80">_xlfn.IFS(Peppermint!$AD$13=0,"",Peppermint!$AD$13&lt;0.05,"tr",Peppermint!$AD$13&lt;0.05,"tr",Peppermint!$AD$13&gt;=0.05,_xlfn.CONCAT(LEFT(TEXT(Peppermint!$AC$13,"0.0E+0"),3)&amp;" x 10^"&amp;RIGHT(TEXT(Peppermint!$AC$13,"0.0E+0"),1)," ± ",LEFT(TEXT(Peppermint!$AD$13,"0.0E+0"),3)&amp;" x 10^"&amp;RIGHT(TEXT(Peppermint!$AD$13,"0.0E+0"),1)))</f>
        <v/>
      </c>
      <c r="C80" s="78" t="str" cm="1">
        <f t="array" ref="C80">_xlfn.IFS(Peppermint!$AD$79=0,"",Peppermint!$AD$79&lt;0.05,"tr",Peppermint!$AD$79&lt;0.05,"tr",Peppermint!$AD$79&gt;=0.05,_xlfn.CONCAT(LEFT(TEXT(Peppermint!$AC$79,"0.0E+0"),3)&amp;" x 10^"&amp;RIGHT(TEXT(Peppermint!$AC$79,"0.0E+0"),1)," ± ",LEFT(TEXT(Peppermint!$AD$79,"0.0E+0"),3)&amp;" x 10^"&amp;RIGHT(TEXT(Peppermint!$AD$79,"0.0E+0"),1)))</f>
        <v>6.0 x 10^3 ± 1.8 x 10^3</v>
      </c>
      <c r="D80" s="78" t="str" cm="1">
        <f t="array" ref="D80">_xlfn.IFS(Peppermint!$AD$146=0,"",Peppermint!$AD$146&lt;0.05,"tr",Peppermint!$AD$146&lt;0.05,"tr",Peppermint!$AD$146&gt;=0.05,_xlfn.CONCAT(LEFT(TEXT(Peppermint!$AC$146,"0.0E+0"),3)&amp;" x 10^"&amp;RIGHT(TEXT(Peppermint!$AC$146,"0.0E+0"),1)," ± ",LEFT(TEXT(Peppermint!$AD$146,"0.0E+0"),3)&amp;" x 10^"&amp;RIGHT(TEXT(Peppermint!$AD$146,"0.0E+0"),1)))</f>
        <v>1.0 x 10^4 ± 3.2 x 10^3</v>
      </c>
      <c r="G80" s="77" t="str">
        <f>Spearmint!$Z$13</f>
        <v>a-phellandrene</v>
      </c>
      <c r="H80" s="78" t="str" cm="1">
        <f t="array" ref="H80">_xlfn.IFS(Spearmint!$AD$13=0,"",Spearmint!$AD$13&lt;0.05,"tr",Spearmint!$AD$13&lt;0.05,"tr",Spearmint!$AD$13&gt;=0.05,_xlfn.CONCAT(LEFT(TEXT(Spearmint!$AC$13,"0.0E+0"),3)&amp;" x 10^"&amp;RIGHT(TEXT(Spearmint!$AC$13,"0.0E+0"),1)," ± ",LEFT(TEXT(Spearmint!$AD$13,"0.0E+0"),3)&amp;" x 10^"&amp;RIGHT(TEXT(Spearmint!$AD$13,"0.0E+0"),1)))</f>
        <v/>
      </c>
      <c r="I80" s="78" t="str" cm="1">
        <f t="array" ref="I80">_xlfn.IFS(Spearmint!$AD$79=0,"",Spearmint!$AD$79&lt;0.05,"tr",Spearmint!$AD$79&lt;0.05,"tr",Spearmint!$AD$79&gt;=0.05,_xlfn.CONCAT(LEFT(TEXT(Spearmint!$AC$79,"0.0E+0"),3)&amp;" x 10^"&amp;RIGHT(TEXT(Spearmint!$AC$79,"0.0E+0"),1)," ± ",LEFT(TEXT(Spearmint!$AD$79,"0.0E+0"),3)&amp;" x 10^"&amp;RIGHT(TEXT(Spearmint!$AD$79,"0.0E+0"),1)))</f>
        <v/>
      </c>
      <c r="J80" s="78" t="str" cm="1">
        <f t="array" ref="J80">_xlfn.IFS(Spearmint!$AD$146=0,"",Spearmint!$AD$146&lt;0.05,"tr",Spearmint!$AD$146&lt;0.05,"tr",Spearmint!$AD$146&gt;=0.05,_xlfn.CONCAT(LEFT(TEXT(Spearmint!$AC$146,"0.0E+0"),3)&amp;" x 10^"&amp;RIGHT(TEXT(Spearmint!$AC$146,"0.0E+0"),1)," ± ",LEFT(TEXT(Spearmint!$AD$146,"0.0E+0"),3)&amp;" x 10^"&amp;RIGHT(TEXT(Spearmint!$AD$146,"0.0E+0"),1)))</f>
        <v>2.8 x 10^3 ± 1.8 x 10^3</v>
      </c>
      <c r="M80" s="77" t="str">
        <f>M.longifoliaCMEN585!$Z$13</f>
        <v>a-phellandrene</v>
      </c>
      <c r="N80" s="78" t="str" cm="1">
        <f t="array" ref="N80">_xlfn.IFS(M.longifoliaCMEN585!$AD$13=0,"",M.longifoliaCMEN585!$AD$13&lt;0.05,"tr",M.longifoliaCMEN585!$AD$13&lt;0.05,"tr",M.longifoliaCMEN585!$AD$13&gt;=0.05,_xlfn.CONCAT(LEFT(TEXT(M.longifoliaCMEN585!$AC$13,"0.0E+0"),3)&amp;" x 10^"&amp;RIGHT(TEXT(M.longifoliaCMEN585!$AC$13,"0.0E+0"),1)," ± ",LEFT(TEXT(M.longifoliaCMEN585!$AD$13,"0.0E+0"),3)&amp;" x 10^"&amp;RIGHT(TEXT(M.longifoliaCMEN585!$AD$13,"0.0E+0"),1)))</f>
        <v/>
      </c>
      <c r="O80" s="78" t="str" cm="1">
        <f t="array" ref="O80">_xlfn.IFS(M.longifoliaCMEN585!$AD$79=0,"",M.longifoliaCMEN585!$AD$79&lt;0.05,"tr",M.longifoliaCMEN585!$AD$79&lt;0.05,"tr",M.longifoliaCMEN585!$AD$79&gt;=0.05,_xlfn.CONCAT(LEFT(TEXT(M.longifoliaCMEN585!$AC$79,"0.0E+0"),3)&amp;" x 10^"&amp;RIGHT(TEXT(M.longifoliaCMEN585!$AC$79,"0.0E+0"),1)," ± ",LEFT(TEXT(M.longifoliaCMEN585!$AD$79,"0.0E+0"),3)&amp;" x 10^"&amp;RIGHT(TEXT(M.longifoliaCMEN585!$AD$79,"0.0E+0"),1)))</f>
        <v>7.4 x 10^3 ± 8.6 x 10^2</v>
      </c>
      <c r="P80" s="78" t="str" cm="1">
        <f t="array" ref="P80">_xlfn.IFS(M.longifoliaCMEN585!$AD$146=0,"",M.longifoliaCMEN585!$AD$146&lt;0.05,"tr",M.longifoliaCMEN585!$AD$146&lt;0.05,"tr",M.longifoliaCMEN585!$AD$146&gt;=0.05,_xlfn.CONCAT(LEFT(TEXT(M.longifoliaCMEN585!$AC$146,"0.0E+0"),3)&amp;" x 10^"&amp;RIGHT(TEXT(M.longifoliaCMEN585!$AC$146,"0.0E+0"),1)," ± ",LEFT(TEXT(M.longifoliaCMEN585!$AD$146,"0.0E+0"),3)&amp;" x 10^"&amp;RIGHT(TEXT(M.longifoliaCMEN585!$AD$146,"0.0E+0"),1)))</f>
        <v>1.5 x 10^4 ± 2.4 x 10^3</v>
      </c>
      <c r="S80" s="77" t="str">
        <f>M.longifoliaCMEN584!$Z$13</f>
        <v>a-phellandrene</v>
      </c>
      <c r="T80" s="78" t="str" cm="1">
        <f t="array" ref="T80">_xlfn.IFS(M.longifoliaCMEN584!$AD$13=0,"",M.longifoliaCMEN584!$AD$13&lt;0.05,"tr",M.longifoliaCMEN584!$AD$13&lt;0.05,"tr",M.longifoliaCMEN584!$AD$13&gt;=0.05,_xlfn.CONCAT(LEFT(TEXT(M.longifoliaCMEN584!$AC$13,"0.0E+0"),3)&amp;" x 10^"&amp;RIGHT(TEXT(M.longifoliaCMEN584!$AC$13,"0.0E+0"),1)," ± ",LEFT(TEXT(M.longifoliaCMEN584!$AD$13,"0.0E+0"),3)&amp;" x 10^"&amp;RIGHT(TEXT(M.longifoliaCMEN584!$AD$13,"0.0E+0"),1)))</f>
        <v/>
      </c>
      <c r="U80" s="78" t="str" cm="1">
        <f t="array" ref="U80">_xlfn.IFS(M.longifoliaCMEN584!$AD$79=0,"",M.longifoliaCMEN584!$AD$79&lt;0.05,"tr",M.longifoliaCMEN584!$AD$79&lt;0.05,"tr",M.longifoliaCMEN584!$AD$79&gt;=0.05,_xlfn.CONCAT(LEFT(TEXT(M.longifoliaCMEN584!$AC$79,"0.0E+0"),3)&amp;" x 10^"&amp;RIGHT(TEXT(M.longifoliaCMEN584!$AC$79,"0.0E+0"),1)," ± ",LEFT(TEXT(M.longifoliaCMEN584!$AD$79,"0.0E+0"),3)&amp;" x 10^"&amp;RIGHT(TEXT(M.longifoliaCMEN584!$AD$79,"0.0E+0"),1)))</f>
        <v>1.5 x 10^4 ± 3.5 x 10^3</v>
      </c>
      <c r="V80" s="78" t="str" cm="1">
        <f t="array" ref="V80">_xlfn.IFS(M.longifoliaCMEN584!$AD$146=0,"",M.longifoliaCMEN584!$AD$146&lt;0.05,"tr",M.longifoliaCMEN584!$AD$146&lt;0.05,"tr",M.longifoliaCMEN584!$AD$146&gt;=0.05,_xlfn.CONCAT(LEFT(TEXT(M.longifoliaCMEN584!$AC$146,"0.0E+0"),3)&amp;" x 10^"&amp;RIGHT(TEXT(M.longifoliaCMEN584!$AC$146,"0.0E+0"),1)," ± ",LEFT(TEXT(M.longifoliaCMEN584!$AD$146,"0.0E+0"),3)&amp;" x 10^"&amp;RIGHT(TEXT(M.longifoliaCMEN584!$AD$146,"0.0E+0"),1)))</f>
        <v>3.1 x 10^4 ± 1.5 x 10^4</v>
      </c>
    </row>
    <row r="81" spans="1:22" x14ac:dyDescent="0.2">
      <c r="A81" s="77" t="str">
        <f>Peppermint!$Z$14</f>
        <v>a-terpinene</v>
      </c>
      <c r="B81" s="78" t="str" cm="1">
        <f t="array" ref="B81">_xlfn.IFS(Peppermint!$AD$14=0,"",Peppermint!$AD$14&lt;0.05,"tr",Peppermint!$AD$14&lt;0.05,"tr",Peppermint!$AD$14&gt;=0.05,_xlfn.CONCAT(LEFT(TEXT(Peppermint!$AC$14,"0.0E+0"),3)&amp;" x 10^"&amp;RIGHT(TEXT(Peppermint!$AC$14,"0.0E+0"),1)," ± ",LEFT(TEXT(Peppermint!$AD$14,"0.0E+0"),3)&amp;" x 10^"&amp;RIGHT(TEXT(Peppermint!$AD$14,"0.0E+0"),1)))</f>
        <v>1.4 x 10^3 ± 6.2 x 10^2</v>
      </c>
      <c r="C81" s="78" t="str" cm="1">
        <f t="array" ref="C81">_xlfn.IFS(Peppermint!$AD$80=0,"",Peppermint!$AD$80&lt;0.05,"tr",Peppermint!$AD$80&lt;0.05,"tr",Peppermint!$AD$80&gt;=0.05,_xlfn.CONCAT(LEFT(TEXT(Peppermint!$AC$80,"0.0E+0"),3)&amp;" x 10^"&amp;RIGHT(TEXT(Peppermint!$AC$80,"0.0E+0"),1)," ± ",LEFT(TEXT(Peppermint!$AD$80,"0.0E+0"),3)&amp;" x 10^"&amp;RIGHT(TEXT(Peppermint!$AD$80,"0.0E+0"),1)))</f>
        <v>3.1 x 10^4 ± 7.6 x 10^3</v>
      </c>
      <c r="D81" s="78" t="str" cm="1">
        <f t="array" ref="D81">_xlfn.IFS(Peppermint!$AD$147=0,"",Peppermint!$AD$147&lt;0.05,"tr",Peppermint!$AD$147&lt;0.05,"tr",Peppermint!$AD$147&gt;=0.05,_xlfn.CONCAT(LEFT(TEXT(Peppermint!$AC$147,"0.0E+0"),3)&amp;" x 10^"&amp;RIGHT(TEXT(Peppermint!$AC$147,"0.0E+0"),1)," ± ",LEFT(TEXT(Peppermint!$AD$147,"0.0E+0"),3)&amp;" x 10^"&amp;RIGHT(TEXT(Peppermint!$AD$147,"0.0E+0"),1)))</f>
        <v>5.2 x 10^4 ± 1.2 x 10^4</v>
      </c>
      <c r="G81" s="77" t="str">
        <f>Spearmint!$Z$14</f>
        <v>a-terpinene</v>
      </c>
      <c r="H81" s="78" t="str" cm="1">
        <f t="array" ref="H81">_xlfn.IFS(Spearmint!$AD$14=0,"",Spearmint!$AD$14&lt;0.05,"tr",Spearmint!$AD$14&lt;0.05,"tr",Spearmint!$AD$14&gt;=0.05,_xlfn.CONCAT(LEFT(TEXT(Spearmint!$AC$14,"0.0E+0"),3)&amp;" x 10^"&amp;RIGHT(TEXT(Spearmint!$AC$14,"0.0E+0"),1)," ± ",LEFT(TEXT(Spearmint!$AD$14,"0.0E+0"),3)&amp;" x 10^"&amp;RIGHT(TEXT(Spearmint!$AD$14,"0.0E+0"),1)))</f>
        <v>1.8 x 10^3 ± 4.4 x 10^2</v>
      </c>
      <c r="I81" s="78" t="str" cm="1">
        <f t="array" ref="I81">_xlfn.IFS(Spearmint!$AD$80=0,"",Spearmint!$AD$80&lt;0.05,"tr",Spearmint!$AD$80&lt;0.05,"tr",Spearmint!$AD$80&gt;=0.05,_xlfn.CONCAT(LEFT(TEXT(Spearmint!$AC$80,"0.0E+0"),3)&amp;" x 10^"&amp;RIGHT(TEXT(Spearmint!$AC$80,"0.0E+0"),1)," ± ",LEFT(TEXT(Spearmint!$AD$80,"0.0E+0"),3)&amp;" x 10^"&amp;RIGHT(TEXT(Spearmint!$AD$80,"0.0E+0"),1)))</f>
        <v>5.9 x 10^3 ± 1.7 x 10^3</v>
      </c>
      <c r="J81" s="78" t="str" cm="1">
        <f t="array" ref="J81">_xlfn.IFS(Spearmint!$AD$147=0,"",Spearmint!$AD$147&lt;0.05,"tr",Spearmint!$AD$147&lt;0.05,"tr",Spearmint!$AD$147&gt;=0.05,_xlfn.CONCAT(LEFT(TEXT(Spearmint!$AC$147,"0.0E+0"),3)&amp;" x 10^"&amp;RIGHT(TEXT(Spearmint!$AC$147,"0.0E+0"),1)," ± ",LEFT(TEXT(Spearmint!$AD$147,"0.0E+0"),3)&amp;" x 10^"&amp;RIGHT(TEXT(Spearmint!$AD$147,"0.0E+0"),1)))</f>
        <v>3.5 x 10^4 ± 7.1 x 10^3</v>
      </c>
      <c r="M81" s="77" t="str">
        <f>M.longifoliaCMEN585!$Z$14</f>
        <v>a-terpinene</v>
      </c>
      <c r="N81" s="78" t="str" cm="1">
        <f t="array" ref="N81">_xlfn.IFS(M.longifoliaCMEN585!$AD$14=0,"",M.longifoliaCMEN585!$AD$14&lt;0.05,"tr",M.longifoliaCMEN585!$AD$14&lt;0.05,"tr",M.longifoliaCMEN585!$AD$14&gt;=0.05,_xlfn.CONCAT(LEFT(TEXT(M.longifoliaCMEN585!$AC$14,"0.0E+0"),3)&amp;" x 10^"&amp;RIGHT(TEXT(M.longifoliaCMEN585!$AC$14,"0.0E+0"),1)," ± ",LEFT(TEXT(M.longifoliaCMEN585!$AD$14,"0.0E+0"),3)&amp;" x 10^"&amp;RIGHT(TEXT(M.longifoliaCMEN585!$AD$14,"0.0E+0"),1)))</f>
        <v>1.1 x 10^3 ± 4.4 x 10^2</v>
      </c>
      <c r="O81" s="78" t="str" cm="1">
        <f t="array" ref="O81">_xlfn.IFS(M.longifoliaCMEN585!$AD$80=0,"",M.longifoliaCMEN585!$AD$80&lt;0.05,"tr",M.longifoliaCMEN585!$AD$80&lt;0.05,"tr",M.longifoliaCMEN585!$AD$80&gt;=0.05,_xlfn.CONCAT(LEFT(TEXT(M.longifoliaCMEN585!$AC$80,"0.0E+0"),3)&amp;" x 10^"&amp;RIGHT(TEXT(M.longifoliaCMEN585!$AC$80,"0.0E+0"),1)," ± ",LEFT(TEXT(M.longifoliaCMEN585!$AD$80,"0.0E+0"),3)&amp;" x 10^"&amp;RIGHT(TEXT(M.longifoliaCMEN585!$AD$80,"0.0E+0"),1)))</f>
        <v>3.4 x 10^4 ± 3.7 x 10^3</v>
      </c>
      <c r="P81" s="78" t="str" cm="1">
        <f t="array" ref="P81">_xlfn.IFS(M.longifoliaCMEN585!$AD$147=0,"",M.longifoliaCMEN585!$AD$147&lt;0.05,"tr",M.longifoliaCMEN585!$AD$147&lt;0.05,"tr",M.longifoliaCMEN585!$AD$147&gt;=0.05,_xlfn.CONCAT(LEFT(TEXT(M.longifoliaCMEN585!$AC$147,"0.0E+0"),3)&amp;" x 10^"&amp;RIGHT(TEXT(M.longifoliaCMEN585!$AC$147,"0.0E+0"),1)," ± ",LEFT(TEXT(M.longifoliaCMEN585!$AD$147,"0.0E+0"),3)&amp;" x 10^"&amp;RIGHT(TEXT(M.longifoliaCMEN585!$AD$147,"0.0E+0"),1)))</f>
        <v>5.4 x 10^4 ± 7.2 x 10^3</v>
      </c>
      <c r="S81" s="77" t="str">
        <f>M.longifoliaCMEN584!$Z$14</f>
        <v>a-terpinene</v>
      </c>
      <c r="T81" s="78" t="str" cm="1">
        <f t="array" ref="T81">_xlfn.IFS(M.longifoliaCMEN584!$AD$14=0,"",M.longifoliaCMEN584!$AD$14&lt;0.05,"tr",M.longifoliaCMEN584!$AD$14&lt;0.05,"tr",M.longifoliaCMEN584!$AD$14&gt;=0.05,_xlfn.CONCAT(LEFT(TEXT(M.longifoliaCMEN584!$AC$14,"0.0E+0"),3)&amp;" x 10^"&amp;RIGHT(TEXT(M.longifoliaCMEN584!$AC$14,"0.0E+0"),1)," ± ",LEFT(TEXT(M.longifoliaCMEN584!$AD$14,"0.0E+0"),3)&amp;" x 10^"&amp;RIGHT(TEXT(M.longifoliaCMEN584!$AD$14,"0.0E+0"),1)))</f>
        <v>3.4 x 10^3 ± 7.8 x 10^2</v>
      </c>
      <c r="U81" s="78" t="str" cm="1">
        <f t="array" ref="U81">_xlfn.IFS(M.longifoliaCMEN584!$AD$80=0,"",M.longifoliaCMEN584!$AD$80&lt;0.05,"tr",M.longifoliaCMEN584!$AD$80&lt;0.05,"tr",M.longifoliaCMEN584!$AD$80&gt;=0.05,_xlfn.CONCAT(LEFT(TEXT(M.longifoliaCMEN584!$AC$80,"0.0E+0"),3)&amp;" x 10^"&amp;RIGHT(TEXT(M.longifoliaCMEN584!$AC$80,"0.0E+0"),1)," ± ",LEFT(TEXT(M.longifoliaCMEN584!$AD$80,"0.0E+0"),3)&amp;" x 10^"&amp;RIGHT(TEXT(M.longifoliaCMEN584!$AD$80,"0.0E+0"),1)))</f>
        <v>6.7 x 10^4 ± 2.0 x 10^4</v>
      </c>
      <c r="V81" s="78" t="str" cm="1">
        <f t="array" ref="V81">_xlfn.IFS(M.longifoliaCMEN584!$AD$147=0,"",M.longifoliaCMEN584!$AD$147&lt;0.05,"tr",M.longifoliaCMEN584!$AD$147&lt;0.05,"tr",M.longifoliaCMEN584!$AD$147&gt;=0.05,_xlfn.CONCAT(LEFT(TEXT(M.longifoliaCMEN584!$AC$147,"0.0E+0"),3)&amp;" x 10^"&amp;RIGHT(TEXT(M.longifoliaCMEN584!$AC$147,"0.0E+0"),1)," ± ",LEFT(TEXT(M.longifoliaCMEN584!$AD$147,"0.0E+0"),3)&amp;" x 10^"&amp;RIGHT(TEXT(M.longifoliaCMEN584!$AD$147,"0.0E+0"),1)))</f>
        <v>7.2 x 10^4 ± 3.2 x 10^4</v>
      </c>
    </row>
    <row r="82" spans="1:22" ht="12" x14ac:dyDescent="0.2">
      <c r="A82" s="81" t="str">
        <f>Peppermint!$Z$15</f>
        <v>p-cymene</v>
      </c>
      <c r="B82" s="82" t="str" cm="1">
        <f t="array" ref="B82">_xlfn.IFS(Peppermint!$AD$15=0,"",Peppermint!$AD$15&lt;0.05,"tr",Peppermint!$AD$15&lt;0.05,"tr",Peppermint!$AD$15&gt;=0.05,_xlfn.CONCAT(LEFT(TEXT(Peppermint!$AC$15,"0.0E+0"),3)&amp;" x 10^"&amp;RIGHT(TEXT(Peppermint!$AC$15,"0.0E+0"),1)," ± ",LEFT(TEXT(Peppermint!$AD$15,"0.0E+0"),3)&amp;" x 10^"&amp;RIGHT(TEXT(Peppermint!$AD$15,"0.0E+0"),1)))</f>
        <v>4.6 x 10^3 ± 2.9 x 10^3</v>
      </c>
      <c r="C82" s="82" t="str" cm="1">
        <f t="array" ref="C82">_xlfn.IFS(Peppermint!$AD$81=0,"",Peppermint!$AD$81&lt;0.05,"tr",Peppermint!$AD$81&lt;0.05,"tr",Peppermint!$AD$81&gt;=0.05,_xlfn.CONCAT(LEFT(TEXT(Peppermint!$AC$81,"0.0E+0"),3)&amp;" x 10^"&amp;RIGHT(TEXT(Peppermint!$AC$81,"0.0E+0"),1)," ± ",LEFT(TEXT(Peppermint!$AD$81,"0.0E+0"),3)&amp;" x 10^"&amp;RIGHT(TEXT(Peppermint!$AD$81,"0.0E+0"),1)))</f>
        <v>6.5 x 10^4 ± 2.1 x 10^4</v>
      </c>
      <c r="D82" s="82" t="str" cm="1">
        <f t="array" ref="D82">_xlfn.IFS(Peppermint!$AD$148=0,"",Peppermint!$AD$148&lt;0.05,"tr",Peppermint!$AD$148&lt;0.05,"tr",Peppermint!$AD$148&gt;=0.05,_xlfn.CONCAT(LEFT(TEXT(Peppermint!$AC$148,"0.0E+0"),3)&amp;" x 10^"&amp;RIGHT(TEXT(Peppermint!$AC$148,"0.0E+0"),1)," ± ",LEFT(TEXT(Peppermint!$AD$148,"0.0E+0"),3)&amp;" x 10^"&amp;RIGHT(TEXT(Peppermint!$AD$148,"0.0E+0"),1)))</f>
        <v>1.1 x 10^5 ± 2.1 x 10^4</v>
      </c>
      <c r="G82" s="79" t="str">
        <f>Spearmint!$Z$15</f>
        <v>p-cymene</v>
      </c>
      <c r="H82" s="80" t="str" cm="1">
        <f t="array" ref="H82">_xlfn.IFS(Spearmint!$AD$15=0,"",Spearmint!$AD$15&lt;0.05,"tr",Spearmint!$AD$15&lt;0.05,"tr",Spearmint!$AD$15&gt;=0.05,_xlfn.CONCAT(LEFT(TEXT(Spearmint!$AC$15,"0.0E+0"),3)&amp;" x 10^"&amp;RIGHT(TEXT(Spearmint!$AC$15,"0.0E+0"),1)," ± ",LEFT(TEXT(Spearmint!$AD$15,"0.0E+0"),3)&amp;" x 10^"&amp;RIGHT(TEXT(Spearmint!$AD$15,"0.0E+0"),1)))</f>
        <v>4.2 x 10^3 ± 5.6 x 10^2</v>
      </c>
      <c r="I82" s="80" t="str" cm="1">
        <f t="array" ref="I82">_xlfn.IFS(Spearmint!$AD$81=0,"",Spearmint!$AD$81&lt;0.05,"tr",Spearmint!$AD$81&lt;0.05,"tr",Spearmint!$AD$81&gt;=0.05,_xlfn.CONCAT(LEFT(TEXT(Spearmint!$AC$81,"0.0E+0"),3)&amp;" x 10^"&amp;RIGHT(TEXT(Spearmint!$AC$81,"0.0E+0"),1)," ± ",LEFT(TEXT(Spearmint!$AD$81,"0.0E+0"),3)&amp;" x 10^"&amp;RIGHT(TEXT(Spearmint!$AD$81,"0.0E+0"),1)))</f>
        <v>2.7 x 10^4 ± 9.1 x 10^3</v>
      </c>
      <c r="J82" s="80" t="str" cm="1">
        <f t="array" ref="J82">_xlfn.IFS(Spearmint!$AD$148=0,"",Spearmint!$AD$148&lt;0.05,"tr",Spearmint!$AD$148&lt;0.05,"tr",Spearmint!$AD$148&gt;=0.05,_xlfn.CONCAT(LEFT(TEXT(Spearmint!$AC$148,"0.0E+0"),3)&amp;" x 10^"&amp;RIGHT(TEXT(Spearmint!$AC$148,"0.0E+0"),1)," ± ",LEFT(TEXT(Spearmint!$AD$148,"0.0E+0"),3)&amp;" x 10^"&amp;RIGHT(TEXT(Spearmint!$AD$148,"0.0E+0"),1)))</f>
        <v>1.3 x 10^5 ± 2.9 x 10^4</v>
      </c>
      <c r="M82" s="77" t="str">
        <f>M.longifoliaCMEN585!$Z$15</f>
        <v>p-cymene</v>
      </c>
      <c r="N82" s="78" t="str" cm="1">
        <f t="array" ref="N82">_xlfn.IFS(M.longifoliaCMEN585!$AD$15=0,"",M.longifoliaCMEN585!$AD$15&lt;0.05,"tr",M.longifoliaCMEN585!$AD$15&lt;0.05,"tr",M.longifoliaCMEN585!$AD$15&gt;=0.05,_xlfn.CONCAT(LEFT(TEXT(M.longifoliaCMEN585!$AC$15,"0.0E+0"),3)&amp;" x 10^"&amp;RIGHT(TEXT(M.longifoliaCMEN585!$AC$15,"0.0E+0"),1)," ± ",LEFT(TEXT(M.longifoliaCMEN585!$AD$15,"0.0E+0"),3)&amp;" x 10^"&amp;RIGHT(TEXT(M.longifoliaCMEN585!$AD$15,"0.0E+0"),1)))</f>
        <v>5.3 x 10^3 ± 3.1 x 10^3</v>
      </c>
      <c r="O82" s="78" t="str" cm="1">
        <f t="array" ref="O82">_xlfn.IFS(M.longifoliaCMEN585!$AD$81=0,"",M.longifoliaCMEN585!$AD$81&lt;0.05,"tr",M.longifoliaCMEN585!$AD$81&lt;0.05,"tr",M.longifoliaCMEN585!$AD$81&gt;=0.05,_xlfn.CONCAT(LEFT(TEXT(M.longifoliaCMEN585!$AC$81,"0.0E+0"),3)&amp;" x 10^"&amp;RIGHT(TEXT(M.longifoliaCMEN585!$AC$81,"0.0E+0"),1)," ± ",LEFT(TEXT(M.longifoliaCMEN585!$AD$81,"0.0E+0"),3)&amp;" x 10^"&amp;RIGHT(TEXT(M.longifoliaCMEN585!$AD$81,"0.0E+0"),1)))</f>
        <v>7.1 x 10^4 ± 8.7 x 10^3</v>
      </c>
      <c r="P82" s="78" t="str" cm="1">
        <f t="array" ref="P82">_xlfn.IFS(M.longifoliaCMEN585!$AD$148=0,"",M.longifoliaCMEN585!$AD$148&lt;0.05,"tr",M.longifoliaCMEN585!$AD$148&lt;0.05,"tr",M.longifoliaCMEN585!$AD$148&gt;=0.05,_xlfn.CONCAT(LEFT(TEXT(M.longifoliaCMEN585!$AC$148,"0.0E+0"),3)&amp;" x 10^"&amp;RIGHT(TEXT(M.longifoliaCMEN585!$AC$148,"0.0E+0"),1)," ± ",LEFT(TEXT(M.longifoliaCMEN585!$AD$148,"0.0E+0"),3)&amp;" x 10^"&amp;RIGHT(TEXT(M.longifoliaCMEN585!$AD$148,"0.0E+0"),1)))</f>
        <v>1.0 x 10^5 ± 1.7 x 10^4</v>
      </c>
      <c r="S82" s="79" t="str">
        <f>M.longifoliaCMEN584!$Z$15</f>
        <v>p-cymene</v>
      </c>
      <c r="T82" s="80" t="str" cm="1">
        <f t="array" ref="T82">_xlfn.IFS(M.longifoliaCMEN584!$AD$15=0,"",M.longifoliaCMEN584!$AD$15&lt;0.05,"tr",M.longifoliaCMEN584!$AD$15&lt;0.05,"tr",M.longifoliaCMEN584!$AD$15&gt;=0.05,_xlfn.CONCAT(LEFT(TEXT(M.longifoliaCMEN584!$AC$15,"0.0E+0"),3)&amp;" x 10^"&amp;RIGHT(TEXT(M.longifoliaCMEN584!$AC$15,"0.0E+0"),1)," ± ",LEFT(TEXT(M.longifoliaCMEN584!$AD$15,"0.0E+0"),3)&amp;" x 10^"&amp;RIGHT(TEXT(M.longifoliaCMEN584!$AD$15,"0.0E+0"),1)))</f>
        <v>8.4 x 10^3 ± 2.3 x 10^3</v>
      </c>
      <c r="U82" s="80" t="str" cm="1">
        <f t="array" ref="U82">_xlfn.IFS(M.longifoliaCMEN584!$AD$81=0,"",M.longifoliaCMEN584!$AD$81&lt;0.05,"tr",M.longifoliaCMEN584!$AD$81&lt;0.05,"tr",M.longifoliaCMEN584!$AD$81&gt;=0.05,_xlfn.CONCAT(LEFT(TEXT(M.longifoliaCMEN584!$AC$81,"0.0E+0"),3)&amp;" x 10^"&amp;RIGHT(TEXT(M.longifoliaCMEN584!$AC$81,"0.0E+0"),1)," ± ",LEFT(TEXT(M.longifoliaCMEN584!$AD$81,"0.0E+0"),3)&amp;" x 10^"&amp;RIGHT(TEXT(M.longifoliaCMEN584!$AD$81,"0.0E+0"),1)))</f>
        <v>7.6 x 10^4 ± 1.8 x 10^4</v>
      </c>
      <c r="V82" s="80" t="str" cm="1">
        <f t="array" ref="V82">_xlfn.IFS(M.longifoliaCMEN584!$AD$148=0,"",M.longifoliaCMEN584!$AD$148&lt;0.05,"tr",M.longifoliaCMEN584!$AD$148&lt;0.05,"tr",M.longifoliaCMEN584!$AD$148&gt;=0.05,_xlfn.CONCAT(LEFT(TEXT(M.longifoliaCMEN584!$AC$148,"0.0E+0"),3)&amp;" x 10^"&amp;RIGHT(TEXT(M.longifoliaCMEN584!$AC$148,"0.0E+0"),1)," ± ",LEFT(TEXT(M.longifoliaCMEN584!$AD$148,"0.0E+0"),3)&amp;" x 10^"&amp;RIGHT(TEXT(M.longifoliaCMEN584!$AD$148,"0.0E+0"),1)))</f>
        <v>7.6 x 10^4 ± 3.1 x 10^4</v>
      </c>
    </row>
    <row r="83" spans="1:22" ht="12" x14ac:dyDescent="0.2">
      <c r="A83" s="77" t="str">
        <f>Peppermint!$Z$16</f>
        <v>limonene</v>
      </c>
      <c r="B83" s="78" t="str" cm="1">
        <f t="array" ref="B83">_xlfn.IFS(Peppermint!$AD$16=0,"",Peppermint!$AD$16&lt;0.05,"tr",Peppermint!$AD$16&lt;0.05,"tr",Peppermint!$AD$16&gt;=0.05,_xlfn.CONCAT(LEFT(TEXT(Peppermint!$AC$16,"0.0E+0"),3)&amp;" x 10^"&amp;RIGHT(TEXT(Peppermint!$AC$16,"0.0E+0"),1)," ± ",LEFT(TEXT(Peppermint!$AD$16,"0.0E+0"),3)&amp;" x 10^"&amp;RIGHT(TEXT(Peppermint!$AD$16,"0.0E+0"),1)))</f>
        <v>6.6 x 10^2 ± 2.6 x 10^2</v>
      </c>
      <c r="C83" s="78" t="str" cm="1">
        <f t="array" ref="C83">_xlfn.IFS(Peppermint!$AD$82=0,"",Peppermint!$AD$82&lt;0.05,"tr",Peppermint!$AD$82&lt;0.05,"tr",Peppermint!$AD$82&gt;=0.05,_xlfn.CONCAT(LEFT(TEXT(Peppermint!$AC$82,"0.0E+0"),3)&amp;" x 10^"&amp;RIGHT(TEXT(Peppermint!$AC$82,"0.0E+0"),1)," ± ",LEFT(TEXT(Peppermint!$AD$82,"0.0E+0"),3)&amp;" x 10^"&amp;RIGHT(TEXT(Peppermint!$AD$82,"0.0E+0"),1)))</f>
        <v>2.6 x 10^5 ± 1.6 x 10^5</v>
      </c>
      <c r="D83" s="78" t="str" cm="1">
        <f t="array" ref="D83">_xlfn.IFS(Peppermint!$AD$149=0,"",Peppermint!$AD$149&lt;0.05,"tr",Peppermint!$AD$149&lt;0.05,"tr",Peppermint!$AD$149&gt;=0.05,_xlfn.CONCAT(LEFT(TEXT(Peppermint!$AC$149,"0.0E+0"),3)&amp;" x 10^"&amp;RIGHT(TEXT(Peppermint!$AC$149,"0.0E+0"),1)," ± ",LEFT(TEXT(Peppermint!$AD$149,"0.0E+0"),3)&amp;" x 10^"&amp;RIGHT(TEXT(Peppermint!$AD$149,"0.0E+0"),1)))</f>
        <v>3.2 x 10^5 ± 7.1 x 10^4</v>
      </c>
      <c r="G83" s="13" t="str">
        <f>Spearmint!$Z$16</f>
        <v>limonene</v>
      </c>
      <c r="H83" s="16" t="str" cm="1">
        <f t="array" ref="H83">_xlfn.IFS(Spearmint!$AD$16=0,"",Spearmint!$AD$16&lt;0.05,"tr",Spearmint!$AD$16&lt;0.05,"tr",Spearmint!$AD$16&gt;=0.05,_xlfn.CONCAT(LEFT(TEXT(Spearmint!$AC$16,"0.0E+0"),3)&amp;" x 10^"&amp;RIGHT(TEXT(Spearmint!$AC$16,"0.0E+0"),1)," ± ",LEFT(TEXT(Spearmint!$AD$16,"0.0E+0"),3)&amp;" x 10^"&amp;RIGHT(TEXT(Spearmint!$AD$16,"0.0E+0"),1)))</f>
        <v>1.7 x 10^3 ± 1.4 x 10^3</v>
      </c>
      <c r="I83" s="16" t="str" cm="1">
        <f t="array" ref="I83">_xlfn.IFS(Spearmint!$AD$82=0,"",Spearmint!$AD$82&lt;0.05,"tr",Spearmint!$AD$82&lt;0.05,"tr",Spearmint!$AD$82&gt;=0.05,_xlfn.CONCAT(LEFT(TEXT(Spearmint!$AC$82,"0.0E+0"),3)&amp;" x 10^"&amp;RIGHT(TEXT(Spearmint!$AC$82,"0.0E+0"),1)," ± ",LEFT(TEXT(Spearmint!$AD$82,"0.0E+0"),3)&amp;" x 10^"&amp;RIGHT(TEXT(Spearmint!$AD$82,"0.0E+0"),1)))</f>
        <v>3.6 x 10^5 ± 2.2 x 10^5</v>
      </c>
      <c r="J83" s="16" t="str" cm="1">
        <f t="array" ref="J83">_xlfn.IFS(Spearmint!$AD$149=0,"",Spearmint!$AD$149&lt;0.05,"tr",Spearmint!$AD$149&lt;0.05,"tr",Spearmint!$AD$149&gt;=0.05,_xlfn.CONCAT(LEFT(TEXT(Spearmint!$AC$149,"0.0E+0"),3)&amp;" x 10^"&amp;RIGHT(TEXT(Spearmint!$AC$149,"0.0E+0"),1)," ± ",LEFT(TEXT(Spearmint!$AD$149,"0.0E+0"),3)&amp;" x 10^"&amp;RIGHT(TEXT(Spearmint!$AD$149,"0.0E+0"),1)))</f>
        <v>2.7 x 10^6 ± 8.0 x 10^5</v>
      </c>
      <c r="M83" s="77" t="str">
        <f>M.longifoliaCMEN585!$Z$16</f>
        <v>limonene</v>
      </c>
      <c r="N83" s="78" t="str" cm="1">
        <f t="array" ref="N83">_xlfn.IFS(M.longifoliaCMEN585!$AD$16=0,"",M.longifoliaCMEN585!$AD$16&lt;0.05,"tr",M.longifoliaCMEN585!$AD$16&lt;0.05,"tr",M.longifoliaCMEN585!$AD$16&gt;=0.05,_xlfn.CONCAT(LEFT(TEXT(M.longifoliaCMEN585!$AC$16,"0.0E+0"),3)&amp;" x 10^"&amp;RIGHT(TEXT(M.longifoliaCMEN585!$AC$16,"0.0E+0"),1)," ± ",LEFT(TEXT(M.longifoliaCMEN585!$AD$16,"0.0E+0"),3)&amp;" x 10^"&amp;RIGHT(TEXT(M.longifoliaCMEN585!$AD$16,"0.0E+0"),1)))</f>
        <v>1.2 x 10^3 ± 5.2 x 10^2</v>
      </c>
      <c r="O83" s="78" t="str" cm="1">
        <f t="array" ref="O83">_xlfn.IFS(M.longifoliaCMEN585!$AD$82=0,"",M.longifoliaCMEN585!$AD$82&lt;0.05,"tr",M.longifoliaCMEN585!$AD$82&lt;0.05,"tr",M.longifoliaCMEN585!$AD$82&gt;=0.05,_xlfn.CONCAT(LEFT(TEXT(M.longifoliaCMEN585!$AC$82,"0.0E+0"),3)&amp;" x 10^"&amp;RIGHT(TEXT(M.longifoliaCMEN585!$AC$82,"0.0E+0"),1)," ± ",LEFT(TEXT(M.longifoliaCMEN585!$AD$82,"0.0E+0"),3)&amp;" x 10^"&amp;RIGHT(TEXT(M.longifoliaCMEN585!$AD$82,"0.0E+0"),1)))</f>
        <v>2.6 x 10^5 ± 4.6 x 10^4</v>
      </c>
      <c r="P83" s="78" t="str" cm="1">
        <f t="array" ref="P83">_xlfn.IFS(M.longifoliaCMEN585!$AD$149=0,"",M.longifoliaCMEN585!$AD$149&lt;0.05,"tr",M.longifoliaCMEN585!$AD$149&lt;0.05,"tr",M.longifoliaCMEN585!$AD$149&gt;=0.05,_xlfn.CONCAT(LEFT(TEXT(M.longifoliaCMEN585!$AC$149,"0.0E+0"),3)&amp;" x 10^"&amp;RIGHT(TEXT(M.longifoliaCMEN585!$AC$149,"0.0E+0"),1)," ± ",LEFT(TEXT(M.longifoliaCMEN585!$AD$149,"0.0E+0"),3)&amp;" x 10^"&amp;RIGHT(TEXT(M.longifoliaCMEN585!$AD$149,"0.0E+0"),1)))</f>
        <v>3.6 x 10^5 ± 1.2 x 10^5</v>
      </c>
      <c r="S83" s="83" t="str">
        <f>M.longifoliaCMEN584!$Z$16</f>
        <v>limonene</v>
      </c>
      <c r="T83" s="84" t="str" cm="1">
        <f t="array" ref="T83">_xlfn.IFS(M.longifoliaCMEN584!$AD$16=0,"",M.longifoliaCMEN584!$AD$16&lt;0.05,"tr",M.longifoliaCMEN584!$AD$16&lt;0.05,"tr",M.longifoliaCMEN584!$AD$16&gt;=0.05,_xlfn.CONCAT(LEFT(TEXT(M.longifoliaCMEN584!$AC$16,"0.0E+0"),3)&amp;" x 10^"&amp;RIGHT(TEXT(M.longifoliaCMEN584!$AC$16,"0.0E+0"),1)," ± ",LEFT(TEXT(M.longifoliaCMEN584!$AD$16,"0.0E+0"),3)&amp;" x 10^"&amp;RIGHT(TEXT(M.longifoliaCMEN584!$AD$16,"0.0E+0"),1)))</f>
        <v>1.2 x 10^4 ± 5.5 x 10^3</v>
      </c>
      <c r="U83" s="84" t="str" cm="1">
        <f t="array" ref="U83">_xlfn.IFS(M.longifoliaCMEN584!$AD$82=0,"",M.longifoliaCMEN584!$AD$82&lt;0.05,"tr",M.longifoliaCMEN584!$AD$82&lt;0.05,"tr",M.longifoliaCMEN584!$AD$82&gt;=0.05,_xlfn.CONCAT(LEFT(TEXT(M.longifoliaCMEN584!$AC$82,"0.0E+0"),3)&amp;" x 10^"&amp;RIGHT(TEXT(M.longifoliaCMEN584!$AC$82,"0.0E+0"),1)," ± ",LEFT(TEXT(M.longifoliaCMEN584!$AD$82,"0.0E+0"),3)&amp;" x 10^"&amp;RIGHT(TEXT(M.longifoliaCMEN584!$AD$82,"0.0E+0"),1)))</f>
        <v>1.5 x 10^7 ± 3.8 x 10^6</v>
      </c>
      <c r="V83" s="84" t="str" cm="1">
        <f t="array" ref="V83">_xlfn.IFS(M.longifoliaCMEN584!$AD$149=0,"",M.longifoliaCMEN584!$AD$149&lt;0.05,"tr",M.longifoliaCMEN584!$AD$149&lt;0.05,"tr",M.longifoliaCMEN584!$AD$149&gt;=0.05,_xlfn.CONCAT(LEFT(TEXT(M.longifoliaCMEN584!$AC$149,"0.0E+0"),3)&amp;" x 10^"&amp;RIGHT(TEXT(M.longifoliaCMEN584!$AC$149,"0.0E+0"),1)," ± ",LEFT(TEXT(M.longifoliaCMEN584!$AD$149,"0.0E+0"),3)&amp;" x 10^"&amp;RIGHT(TEXT(M.longifoliaCMEN584!$AD$149,"0.0E+0"),1)))</f>
        <v>1.8 x 10^7 ± 6.5 x 10^6</v>
      </c>
    </row>
    <row r="84" spans="1:22" ht="12" x14ac:dyDescent="0.2">
      <c r="A84" s="81" t="str">
        <f>Peppermint!$Z$17</f>
        <v>1,8-cineole</v>
      </c>
      <c r="B84" s="82" t="str" cm="1">
        <f t="array" ref="B84">_xlfn.IFS(Peppermint!$AD$17=0,"",Peppermint!$AD$17&lt;0.05,"tr",Peppermint!$AD$17&lt;0.05,"tr",Peppermint!$AD$17&gt;=0.05,_xlfn.CONCAT(LEFT(TEXT(Peppermint!$AC$17,"0.0E+0"),3)&amp;" x 10^"&amp;RIGHT(TEXT(Peppermint!$AC$17,"0.0E+0"),1)," ± ",LEFT(TEXT(Peppermint!$AD$17,"0.0E+0"),3)&amp;" x 10^"&amp;RIGHT(TEXT(Peppermint!$AD$17,"0.0E+0"),1)))</f>
        <v>2.6 x 10^3 ± 6.5 x 10^2</v>
      </c>
      <c r="C84" s="82" t="str" cm="1">
        <f t="array" ref="C84">_xlfn.IFS(Peppermint!$AD$83=0,"",Peppermint!$AD$83&lt;0.05,"tr",Peppermint!$AD$83&lt;0.05,"tr",Peppermint!$AD$83&gt;=0.05,_xlfn.CONCAT(LEFT(TEXT(Peppermint!$AC$83,"0.0E+0"),3)&amp;" x 10^"&amp;RIGHT(TEXT(Peppermint!$AC$83,"0.0E+0"),1)," ± ",LEFT(TEXT(Peppermint!$AD$83,"0.0E+0"),3)&amp;" x 10^"&amp;RIGHT(TEXT(Peppermint!$AD$83,"0.0E+0"),1)))</f>
        <v>5.2 x 10^5 ± 7.7 x 10^4</v>
      </c>
      <c r="D84" s="82" t="str" cm="1">
        <f t="array" ref="D84">_xlfn.IFS(Peppermint!$AD$150=0,"",Peppermint!$AD$150&lt;0.05,"tr",Peppermint!$AD$150&lt;0.05,"tr",Peppermint!$AD$150&gt;=0.05,_xlfn.CONCAT(LEFT(TEXT(Peppermint!$AC$150,"0.0E+0"),3)&amp;" x 10^"&amp;RIGHT(TEXT(Peppermint!$AC$150,"0.0E+0"),1)," ± ",LEFT(TEXT(Peppermint!$AD$150,"0.0E+0"),3)&amp;" x 10^"&amp;RIGHT(TEXT(Peppermint!$AD$150,"0.0E+0"),1)))</f>
        <v>1.8 x 10^6 ± 5.4 x 10^5</v>
      </c>
      <c r="G84" s="83" t="str">
        <f>Spearmint!$Z$17</f>
        <v>1,8-cineole</v>
      </c>
      <c r="H84" s="84" t="str" cm="1">
        <f t="array" ref="H84">_xlfn.IFS(Spearmint!$AD$17=0,"",Spearmint!$AD$17&lt;0.05,"tr",Spearmint!$AD$17&lt;0.05,"tr",Spearmint!$AD$17&gt;=0.05,_xlfn.CONCAT(LEFT(TEXT(Spearmint!$AC$17,"0.0E+0"),3)&amp;" x 10^"&amp;RIGHT(TEXT(Spearmint!$AC$17,"0.0E+0"),1)," ± ",LEFT(TEXT(Spearmint!$AD$17,"0.0E+0"),3)&amp;" x 10^"&amp;RIGHT(TEXT(Spearmint!$AD$17,"0.0E+0"),1)))</f>
        <v>4.8 x 10^3 ± 2.0 x 10^3</v>
      </c>
      <c r="I84" s="84" t="str" cm="1">
        <f t="array" ref="I84">_xlfn.IFS(Spearmint!$AD$83=0,"",Spearmint!$AD$83&lt;0.05,"tr",Spearmint!$AD$83&lt;0.05,"tr",Spearmint!$AD$83&gt;=0.05,_xlfn.CONCAT(LEFT(TEXT(Spearmint!$AC$83,"0.0E+0"),3)&amp;" x 10^"&amp;RIGHT(TEXT(Spearmint!$AC$83,"0.0E+0"),1)," ± ",LEFT(TEXT(Spearmint!$AD$83,"0.0E+0"),3)&amp;" x 10^"&amp;RIGHT(TEXT(Spearmint!$AD$83,"0.0E+0"),1)))</f>
        <v>4.6 x 10^4 ± 8.7 x 10^3</v>
      </c>
      <c r="J84" s="84" t="str" cm="1">
        <f t="array" ref="J84">_xlfn.IFS(Spearmint!$AD$150=0,"",Spearmint!$AD$150&lt;0.05,"tr",Spearmint!$AD$150&lt;0.05,"tr",Spearmint!$AD$150&gt;=0.05,_xlfn.CONCAT(LEFT(TEXT(Spearmint!$AC$150,"0.0E+0"),3)&amp;" x 10^"&amp;RIGHT(TEXT(Spearmint!$AC$150,"0.0E+0"),1)," ± ",LEFT(TEXT(Spearmint!$AD$150,"0.0E+0"),3)&amp;" x 10^"&amp;RIGHT(TEXT(Spearmint!$AD$150,"0.0E+0"),1)))</f>
        <v>4.4 x 10^5 ± 1.8 x 10^5</v>
      </c>
      <c r="M84" s="81" t="str">
        <f>M.longifoliaCMEN585!$Z$17</f>
        <v>1,8-cineole</v>
      </c>
      <c r="N84" s="82" t="str" cm="1">
        <f t="array" ref="N84">_xlfn.IFS(M.longifoliaCMEN585!$AD$17=0,"",M.longifoliaCMEN585!$AD$17&lt;0.05,"tr",M.longifoliaCMEN585!$AD$17&lt;0.05,"tr",M.longifoliaCMEN585!$AD$17&gt;=0.05,_xlfn.CONCAT(LEFT(TEXT(M.longifoliaCMEN585!$AC$17,"0.0E+0"),3)&amp;" x 10^"&amp;RIGHT(TEXT(M.longifoliaCMEN585!$AC$17,"0.0E+0"),1)," ± ",LEFT(TEXT(M.longifoliaCMEN585!$AD$17,"0.0E+0"),3)&amp;" x 10^"&amp;RIGHT(TEXT(M.longifoliaCMEN585!$AD$17,"0.0E+0"),1)))</f>
        <v>4.6 x 10^3 ± 2.0 x 10^3</v>
      </c>
      <c r="O84" s="82" t="str" cm="1">
        <f t="array" ref="O84">_xlfn.IFS(M.longifoliaCMEN585!$AD$83=0,"",M.longifoliaCMEN585!$AD$83&lt;0.05,"tr",M.longifoliaCMEN585!$AD$83&lt;0.05,"tr",M.longifoliaCMEN585!$AD$83&gt;=0.05,_xlfn.CONCAT(LEFT(TEXT(M.longifoliaCMEN585!$AC$83,"0.0E+0"),3)&amp;" x 10^"&amp;RIGHT(TEXT(M.longifoliaCMEN585!$AC$83,"0.0E+0"),1)," ± ",LEFT(TEXT(M.longifoliaCMEN585!$AD$83,"0.0E+0"),3)&amp;" x 10^"&amp;RIGHT(TEXT(M.longifoliaCMEN585!$AD$83,"0.0E+0"),1)))</f>
        <v>2.4 x 10^6 ± 2.9 x 10^5</v>
      </c>
      <c r="P84" s="82" t="str" cm="1">
        <f t="array" ref="P84">_xlfn.IFS(M.longifoliaCMEN585!$AD$150=0,"",M.longifoliaCMEN585!$AD$150&lt;0.05,"tr",M.longifoliaCMEN585!$AD$150&lt;0.05,"tr",M.longifoliaCMEN585!$AD$150&gt;=0.05,_xlfn.CONCAT(LEFT(TEXT(M.longifoliaCMEN585!$AC$150,"0.0E+0"),3)&amp;" x 10^"&amp;RIGHT(TEXT(M.longifoliaCMEN585!$AC$150,"0.0E+0"),1)," ± ",LEFT(TEXT(M.longifoliaCMEN585!$AD$150,"0.0E+0"),3)&amp;" x 10^"&amp;RIGHT(TEXT(M.longifoliaCMEN585!$AD$150,"0.0E+0"),1)))</f>
        <v>4.0 x 10^6 ± 6.5 x 10^5</v>
      </c>
      <c r="S84" s="77" t="str">
        <f>M.longifoliaCMEN584!$Z$17</f>
        <v>1,8-cineole</v>
      </c>
      <c r="T84" s="78" t="str" cm="1">
        <f t="array" ref="T84">_xlfn.IFS(M.longifoliaCMEN584!$AD$17=0,"",M.longifoliaCMEN584!$AD$17&lt;0.05,"tr",M.longifoliaCMEN584!$AD$17&lt;0.05,"tr",M.longifoliaCMEN584!$AD$17&gt;=0.05,_xlfn.CONCAT(LEFT(TEXT(M.longifoliaCMEN584!$AC$17,"0.0E+0"),3)&amp;" x 10^"&amp;RIGHT(TEXT(M.longifoliaCMEN584!$AC$17,"0.0E+0"),1)," ± ",LEFT(TEXT(M.longifoliaCMEN584!$AD$17,"0.0E+0"),3)&amp;" x 10^"&amp;RIGHT(TEXT(M.longifoliaCMEN584!$AD$17,"0.0E+0"),1)))</f>
        <v>2.1 x 10^3 ± 3.5 x 10^2</v>
      </c>
      <c r="U84" s="78" t="str" cm="1">
        <f t="array" ref="U84">_xlfn.IFS(M.longifoliaCMEN584!$AD$83=0,"",M.longifoliaCMEN584!$AD$83&lt;0.05,"tr",M.longifoliaCMEN584!$AD$83&lt;0.05,"tr",M.longifoliaCMEN584!$AD$83&gt;=0.05,_xlfn.CONCAT(LEFT(TEXT(M.longifoliaCMEN584!$AC$83,"0.0E+0"),3)&amp;" x 10^"&amp;RIGHT(TEXT(M.longifoliaCMEN584!$AC$83,"0.0E+0"),1)," ± ",LEFT(TEXT(M.longifoliaCMEN584!$AD$83,"0.0E+0"),3)&amp;" x 10^"&amp;RIGHT(TEXT(M.longifoliaCMEN584!$AD$83,"0.0E+0"),1)))</f>
        <v/>
      </c>
      <c r="V84" s="78" t="str" cm="1">
        <f t="array" ref="V84">_xlfn.IFS(M.longifoliaCMEN584!$AD$150=0,"",M.longifoliaCMEN584!$AD$150&lt;0.05,"tr",M.longifoliaCMEN584!$AD$150&lt;0.05,"tr",M.longifoliaCMEN584!$AD$150&gt;=0.05,_xlfn.CONCAT(LEFT(TEXT(M.longifoliaCMEN584!$AC$150,"0.0E+0"),3)&amp;" x 10^"&amp;RIGHT(TEXT(M.longifoliaCMEN584!$AC$150,"0.0E+0"),1)," ± ",LEFT(TEXT(M.longifoliaCMEN584!$AD$150,"0.0E+0"),3)&amp;" x 10^"&amp;RIGHT(TEXT(M.longifoliaCMEN584!$AD$150,"0.0E+0"),1)))</f>
        <v/>
      </c>
    </row>
    <row r="85" spans="1:22" ht="12" x14ac:dyDescent="0.2">
      <c r="A85" s="77" t="str">
        <f>Peppermint!$Z$18</f>
        <v>y-terpinene</v>
      </c>
      <c r="B85" s="78" t="str" cm="1">
        <f t="array" ref="B85">_xlfn.IFS(Peppermint!$AD$18=0,"",Peppermint!$AD$18&lt;0.05,"tr",Peppermint!$AD$18&lt;0.05,"tr",Peppermint!$AD$18&gt;=0.05,_xlfn.CONCAT(LEFT(TEXT(Peppermint!$AC$18,"0.0E+0"),3)&amp;" x 10^"&amp;RIGHT(TEXT(Peppermint!$AC$18,"0.0E+0"),1)," ± ",LEFT(TEXT(Peppermint!$AD$18,"0.0E+0"),3)&amp;" x 10^"&amp;RIGHT(TEXT(Peppermint!$AD$18,"0.0E+0"),1)))</f>
        <v>3.0 x 10^3 ± 1.2 x 10^3</v>
      </c>
      <c r="C85" s="78" t="str" cm="1">
        <f t="array" ref="C85">_xlfn.IFS(Peppermint!$AD$84=0,"",Peppermint!$AD$84&lt;0.05,"tr",Peppermint!$AD$84&lt;0.05,"tr",Peppermint!$AD$84&gt;=0.05,_xlfn.CONCAT(LEFT(TEXT(Peppermint!$AC$84,"0.0E+0"),3)&amp;" x 10^"&amp;RIGHT(TEXT(Peppermint!$AC$84,"0.0E+0"),1)," ± ",LEFT(TEXT(Peppermint!$AD$84,"0.0E+0"),3)&amp;" x 10^"&amp;RIGHT(TEXT(Peppermint!$AD$84,"0.0E+0"),1)))</f>
        <v>8.1 x 10^4 ± 2.0 x 10^4</v>
      </c>
      <c r="D85" s="78" t="str" cm="1">
        <f t="array" ref="D85">_xlfn.IFS(Peppermint!$AD$151=0,"",Peppermint!$AD$151&lt;0.05,"tr",Peppermint!$AD$151&lt;0.05,"tr",Peppermint!$AD$151&gt;=0.05,_xlfn.CONCAT(LEFT(TEXT(Peppermint!$AC$151,"0.0E+0"),3)&amp;" x 10^"&amp;RIGHT(TEXT(Peppermint!$AC$151,"0.0E+0"),1)," ± ",LEFT(TEXT(Peppermint!$AD$151,"0.0E+0"),3)&amp;" x 10^"&amp;RIGHT(TEXT(Peppermint!$AD$151,"0.0E+0"),1)))</f>
        <v>1.3 x 10^5 ± 3.3 x 10^4</v>
      </c>
      <c r="G85" s="77" t="str">
        <f>Spearmint!$Z$18</f>
        <v>y-terpinene</v>
      </c>
      <c r="H85" s="78" t="str" cm="1">
        <f t="array" ref="H85">_xlfn.IFS(Spearmint!$AD$18=0,"",Spearmint!$AD$18&lt;0.05,"tr",Spearmint!$AD$18&lt;0.05,"tr",Spearmint!$AD$18&gt;=0.05,_xlfn.CONCAT(LEFT(TEXT(Spearmint!$AC$18,"0.0E+0"),3)&amp;" x 10^"&amp;RIGHT(TEXT(Spearmint!$AC$18,"0.0E+0"),1)," ± ",LEFT(TEXT(Spearmint!$AD$18,"0.0E+0"),3)&amp;" x 10^"&amp;RIGHT(TEXT(Spearmint!$AD$18,"0.0E+0"),1)))</f>
        <v>3.5 x 10^3 ± 1.3 x 10^3</v>
      </c>
      <c r="I85" s="78" t="str" cm="1">
        <f t="array" ref="I85">_xlfn.IFS(Spearmint!$AD$84=0,"",Spearmint!$AD$84&lt;0.05,"tr",Spearmint!$AD$84&lt;0.05,"tr",Spearmint!$AD$84&gt;=0.05,_xlfn.CONCAT(LEFT(TEXT(Spearmint!$AC$84,"0.0E+0"),3)&amp;" x 10^"&amp;RIGHT(TEXT(Spearmint!$AC$84,"0.0E+0"),1)," ± ",LEFT(TEXT(Spearmint!$AD$84,"0.0E+0"),3)&amp;" x 10^"&amp;RIGHT(TEXT(Spearmint!$AD$84,"0.0E+0"),1)))</f>
        <v>1.6 x 10^4 ± 5.6 x 10^3</v>
      </c>
      <c r="J85" s="78" t="str" cm="1">
        <f t="array" ref="J85">_xlfn.IFS(Spearmint!$AD$151=0,"",Spearmint!$AD$151&lt;0.05,"tr",Spearmint!$AD$151&lt;0.05,"tr",Spearmint!$AD$151&gt;=0.05,_xlfn.CONCAT(LEFT(TEXT(Spearmint!$AC$151,"0.0E+0"),3)&amp;" x 10^"&amp;RIGHT(TEXT(Spearmint!$AC$151,"0.0E+0"),1)," ± ",LEFT(TEXT(Spearmint!$AD$151,"0.0E+0"),3)&amp;" x 10^"&amp;RIGHT(TEXT(Spearmint!$AD$151,"0.0E+0"),1)))</f>
        <v>7.9 x 10^4 ± 1.6 x 10^4</v>
      </c>
      <c r="M85" s="77" t="str">
        <f>M.longifoliaCMEN585!$Z$18</f>
        <v>y-terpinene</v>
      </c>
      <c r="N85" s="78" t="str" cm="1">
        <f t="array" ref="N85">_xlfn.IFS(M.longifoliaCMEN585!$AD$18=0,"",M.longifoliaCMEN585!$AD$18&lt;0.05,"tr",M.longifoliaCMEN585!$AD$18&lt;0.05,"tr",M.longifoliaCMEN585!$AD$18&gt;=0.05,_xlfn.CONCAT(LEFT(TEXT(M.longifoliaCMEN585!$AC$18,"0.0E+0"),3)&amp;" x 10^"&amp;RIGHT(TEXT(M.longifoliaCMEN585!$AC$18,"0.0E+0"),1)," ± ",LEFT(TEXT(M.longifoliaCMEN585!$AD$18,"0.0E+0"),3)&amp;" x 10^"&amp;RIGHT(TEXT(M.longifoliaCMEN585!$AD$18,"0.0E+0"),1)))</f>
        <v>1.8 x 10^3 ± 1.4 x 10^3</v>
      </c>
      <c r="O85" s="78" t="str" cm="1">
        <f t="array" ref="O85">_xlfn.IFS(M.longifoliaCMEN585!$AD$84=0,"",M.longifoliaCMEN585!$AD$84&lt;0.05,"tr",M.longifoliaCMEN585!$AD$84&lt;0.05,"tr",M.longifoliaCMEN585!$AD$84&gt;=0.05,_xlfn.CONCAT(LEFT(TEXT(M.longifoliaCMEN585!$AC$84,"0.0E+0"),3)&amp;" x 10^"&amp;RIGHT(TEXT(M.longifoliaCMEN585!$AC$84,"0.0E+0"),1)," ± ",LEFT(TEXT(M.longifoliaCMEN585!$AD$84,"0.0E+0"),3)&amp;" x 10^"&amp;RIGHT(TEXT(M.longifoliaCMEN585!$AD$84,"0.0E+0"),1)))</f>
        <v>7.7 x 10^4 ± 1.0 x 10^4</v>
      </c>
      <c r="P85" s="78" t="str" cm="1">
        <f t="array" ref="P85">_xlfn.IFS(M.longifoliaCMEN585!$AD$151=0,"",M.longifoliaCMEN585!$AD$151&lt;0.05,"tr",M.longifoliaCMEN585!$AD$151&lt;0.05,"tr",M.longifoliaCMEN585!$AD$151&gt;=0.05,_xlfn.CONCAT(LEFT(TEXT(M.longifoliaCMEN585!$AC$151,"0.0E+0"),3)&amp;" x 10^"&amp;RIGHT(TEXT(M.longifoliaCMEN585!$AC$151,"0.0E+0"),1)," ± ",LEFT(TEXT(M.longifoliaCMEN585!$AD$151,"0.0E+0"),3)&amp;" x 10^"&amp;RIGHT(TEXT(M.longifoliaCMEN585!$AD$151,"0.0E+0"),1)))</f>
        <v>1.2 x 10^5 ± 1.4 x 10^4</v>
      </c>
      <c r="S85" s="81" t="str">
        <f>M.longifoliaCMEN584!$Z$18</f>
        <v>y-terpinene</v>
      </c>
      <c r="T85" s="82" t="str" cm="1">
        <f t="array" ref="T85">_xlfn.IFS(M.longifoliaCMEN584!$AD$18=0,"",M.longifoliaCMEN584!$AD$18&lt;0.05,"tr",M.longifoliaCMEN584!$AD$18&lt;0.05,"tr",M.longifoliaCMEN584!$AD$18&gt;=0.05,_xlfn.CONCAT(LEFT(TEXT(M.longifoliaCMEN584!$AC$18,"0.0E+0"),3)&amp;" x 10^"&amp;RIGHT(TEXT(M.longifoliaCMEN584!$AC$18,"0.0E+0"),1)," ± ",LEFT(TEXT(M.longifoliaCMEN584!$AD$18,"0.0E+0"),3)&amp;" x 10^"&amp;RIGHT(TEXT(M.longifoliaCMEN584!$AD$18,"0.0E+0"),1)))</f>
        <v>4.3 x 10^3 ± 7.8 x 10^2</v>
      </c>
      <c r="U85" s="82" t="str" cm="1">
        <f t="array" ref="U85">_xlfn.IFS(M.longifoliaCMEN584!$AD$84=0,"",M.longifoliaCMEN584!$AD$84&lt;0.05,"tr",M.longifoliaCMEN584!$AD$84&lt;0.05,"tr",M.longifoliaCMEN584!$AD$84&gt;=0.05,_xlfn.CONCAT(LEFT(TEXT(M.longifoliaCMEN584!$AC$84,"0.0E+0"),3)&amp;" x 10^"&amp;RIGHT(TEXT(M.longifoliaCMEN584!$AC$84,"0.0E+0"),1)," ± ",LEFT(TEXT(M.longifoliaCMEN584!$AD$84,"0.0E+0"),3)&amp;" x 10^"&amp;RIGHT(TEXT(M.longifoliaCMEN584!$AD$84,"0.0E+0"),1)))</f>
        <v>1.1 x 10^5 ± 3.6 x 10^4</v>
      </c>
      <c r="V85" s="82" t="str" cm="1">
        <f t="array" ref="V85">_xlfn.IFS(M.longifoliaCMEN584!$AD$151=0,"",M.longifoliaCMEN584!$AD$151&lt;0.05,"tr",M.longifoliaCMEN584!$AD$151&lt;0.05,"tr",M.longifoliaCMEN584!$AD$151&gt;=0.05,_xlfn.CONCAT(LEFT(TEXT(M.longifoliaCMEN584!$AC$151,"0.0E+0"),3)&amp;" x 10^"&amp;RIGHT(TEXT(M.longifoliaCMEN584!$AC$151,"0.0E+0"),1)," ± ",LEFT(TEXT(M.longifoliaCMEN584!$AD$151,"0.0E+0"),3)&amp;" x 10^"&amp;RIGHT(TEXT(M.longifoliaCMEN584!$AD$151,"0.0E+0"),1)))</f>
        <v>1.3 x 10^5 ± 5.6 x 10^4</v>
      </c>
    </row>
    <row r="86" spans="1:22" x14ac:dyDescent="0.2">
      <c r="A86" s="77" t="str">
        <f>Peppermint!$Z$19</f>
        <v>trans-sabinene hydrate</v>
      </c>
      <c r="B86" s="78" t="str" cm="1">
        <f t="array" ref="B86">_xlfn.IFS(Peppermint!$AD$19=0,"",Peppermint!$AD$19&lt;0.05,"tr",Peppermint!$AD$19&lt;0.05,"tr",Peppermint!$AD$19&gt;=0.05,_xlfn.CONCAT(LEFT(TEXT(Peppermint!$AC$19,"0.0E+0"),3)&amp;" x 10^"&amp;RIGHT(TEXT(Peppermint!$AC$19,"0.0E+0"),1)," ± ",LEFT(TEXT(Peppermint!$AD$19,"0.0E+0"),3)&amp;" x 10^"&amp;RIGHT(TEXT(Peppermint!$AD$19,"0.0E+0"),1)))</f>
        <v>3.8 x 10^2 ± 3.8 x 10^2</v>
      </c>
      <c r="C86" s="78" t="str" cm="1">
        <f t="array" ref="C86">_xlfn.IFS(Peppermint!$AD$85=0,"",Peppermint!$AD$85&lt;0.05,"tr",Peppermint!$AD$85&lt;0.05,"tr",Peppermint!$AD$85&gt;=0.05,_xlfn.CONCAT(LEFT(TEXT(Peppermint!$AC$85,"0.0E+0"),3)&amp;" x 10^"&amp;RIGHT(TEXT(Peppermint!$AC$85,"0.0E+0"),1)," ± ",LEFT(TEXT(Peppermint!$AD$85,"0.0E+0"),3)&amp;" x 10^"&amp;RIGHT(TEXT(Peppermint!$AD$85,"0.0E+0"),1)))</f>
        <v>5.9 x 10^4 ± 2.7 x 10^4</v>
      </c>
      <c r="D86" s="78" t="str" cm="1">
        <f t="array" ref="D86">_xlfn.IFS(Peppermint!$AD$152=0,"",Peppermint!$AD$152&lt;0.05,"tr",Peppermint!$AD$152&lt;0.05,"tr",Peppermint!$AD$152&gt;=0.05,_xlfn.CONCAT(LEFT(TEXT(Peppermint!$AC$152,"0.0E+0"),3)&amp;" x 10^"&amp;RIGHT(TEXT(Peppermint!$AC$152,"0.0E+0"),1)," ± ",LEFT(TEXT(Peppermint!$AD$152,"0.0E+0"),3)&amp;" x 10^"&amp;RIGHT(TEXT(Peppermint!$AD$152,"0.0E+0"),1)))</f>
        <v>3.6 x 10^4 ± 2.2 x 10^4</v>
      </c>
      <c r="G86" s="77" t="str">
        <f>Spearmint!$Z$19</f>
        <v>trans-sabinene hydrate</v>
      </c>
      <c r="H86" s="78" t="str" cm="1">
        <f t="array" ref="H86">_xlfn.IFS(Spearmint!$AD$19=0,"",Spearmint!$AD$19&lt;0.05,"tr",Spearmint!$AD$19&lt;0.05,"tr",Spearmint!$AD$19&gt;=0.05,_xlfn.CONCAT(LEFT(TEXT(Spearmint!$AC$19,"0.0E+0"),3)&amp;" x 10^"&amp;RIGHT(TEXT(Spearmint!$AC$19,"0.0E+0"),1)," ± ",LEFT(TEXT(Spearmint!$AD$19,"0.0E+0"),3)&amp;" x 10^"&amp;RIGHT(TEXT(Spearmint!$AD$19,"0.0E+0"),1)))</f>
        <v>7.6 x 10^2 ± 7.6 x 10^2</v>
      </c>
      <c r="I86" s="78" t="str" cm="1">
        <f t="array" ref="I86">_xlfn.IFS(Spearmint!$AD$85=0,"",Spearmint!$AD$85&lt;0.05,"tr",Spearmint!$AD$85&lt;0.05,"tr",Spearmint!$AD$85&gt;=0.05,_xlfn.CONCAT(LEFT(TEXT(Spearmint!$AC$85,"0.0E+0"),3)&amp;" x 10^"&amp;RIGHT(TEXT(Spearmint!$AC$85,"0.0E+0"),1)," ± ",LEFT(TEXT(Spearmint!$AD$85,"0.0E+0"),3)&amp;" x 10^"&amp;RIGHT(TEXT(Spearmint!$AD$85,"0.0E+0"),1)))</f>
        <v>6.3 x 10^3 ± 6.3 x 10^3</v>
      </c>
      <c r="J86" s="78" t="str" cm="1">
        <f t="array" ref="J86">_xlfn.IFS(Spearmint!$AD$152=0,"",Spearmint!$AD$152&lt;0.05,"tr",Spearmint!$AD$152&lt;0.05,"tr",Spearmint!$AD$152&gt;=0.05,_xlfn.CONCAT(LEFT(TEXT(Spearmint!$AC$152,"0.0E+0"),3)&amp;" x 10^"&amp;RIGHT(TEXT(Spearmint!$AC$152,"0.0E+0"),1)," ± ",LEFT(TEXT(Spearmint!$AD$152,"0.0E+0"),3)&amp;" x 10^"&amp;RIGHT(TEXT(Spearmint!$AD$152,"0.0E+0"),1)))</f>
        <v>5.3 x 10^4 ± 3.0 x 10^4</v>
      </c>
      <c r="M86" s="77" t="str">
        <f>M.longifoliaCMEN585!$Z$19</f>
        <v>trans-sabinene hydrate</v>
      </c>
      <c r="N86" s="78" t="str" cm="1">
        <f t="array" ref="N86">_xlfn.IFS(M.longifoliaCMEN585!$AD$19=0,"",M.longifoliaCMEN585!$AD$19&lt;0.05,"tr",M.longifoliaCMEN585!$AD$19&lt;0.05,"tr",M.longifoliaCMEN585!$AD$19&gt;=0.05,_xlfn.CONCAT(LEFT(TEXT(M.longifoliaCMEN585!$AC$19,"0.0E+0"),3)&amp;" x 10^"&amp;RIGHT(TEXT(M.longifoliaCMEN585!$AC$19,"0.0E+0"),1)," ± ",LEFT(TEXT(M.longifoliaCMEN585!$AD$19,"0.0E+0"),3)&amp;" x 10^"&amp;RIGHT(TEXT(M.longifoliaCMEN585!$AD$19,"0.0E+0"),1)))</f>
        <v/>
      </c>
      <c r="O86" s="78" t="str" cm="1">
        <f t="array" ref="O86">_xlfn.IFS(M.longifoliaCMEN585!$AD$85=0,"",M.longifoliaCMEN585!$AD$85&lt;0.05,"tr",M.longifoliaCMEN585!$AD$85&lt;0.05,"tr",M.longifoliaCMEN585!$AD$85&gt;=0.05,_xlfn.CONCAT(LEFT(TEXT(M.longifoliaCMEN585!$AC$85,"0.0E+0"),3)&amp;" x 10^"&amp;RIGHT(TEXT(M.longifoliaCMEN585!$AC$85,"0.0E+0"),1)," ± ",LEFT(TEXT(M.longifoliaCMEN585!$AD$85,"0.0E+0"),3)&amp;" x 10^"&amp;RIGHT(TEXT(M.longifoliaCMEN585!$AD$85,"0.0E+0"),1)))</f>
        <v>1.6 x 10^4 ± 4.4 x 10^3</v>
      </c>
      <c r="P86" s="78" t="str" cm="1">
        <f t="array" ref="P86">_xlfn.IFS(M.longifoliaCMEN585!$AD$152=0,"",M.longifoliaCMEN585!$AD$152&lt;0.05,"tr",M.longifoliaCMEN585!$AD$152&lt;0.05,"tr",M.longifoliaCMEN585!$AD$152&gt;=0.05,_xlfn.CONCAT(LEFT(TEXT(M.longifoliaCMEN585!$AC$152,"0.0E+0"),3)&amp;" x 10^"&amp;RIGHT(TEXT(M.longifoliaCMEN585!$AC$152,"0.0E+0"),1)," ± ",LEFT(TEXT(M.longifoliaCMEN585!$AD$152,"0.0E+0"),3)&amp;" x 10^"&amp;RIGHT(TEXT(M.longifoliaCMEN585!$AD$152,"0.0E+0"),1)))</f>
        <v>1.3 x 10^3 ± 1.3 x 10^3</v>
      </c>
      <c r="S86" s="77" t="str">
        <f>M.longifoliaCMEN584!$Z$19</f>
        <v>trans-sabinene hydrate</v>
      </c>
      <c r="T86" s="78" t="str" cm="1">
        <f t="array" ref="T86">_xlfn.IFS(M.longifoliaCMEN584!$AD$19=0,"",M.longifoliaCMEN584!$AD$19&lt;0.05,"tr",M.longifoliaCMEN584!$AD$19&lt;0.05,"tr",M.longifoliaCMEN584!$AD$19&gt;=0.05,_xlfn.CONCAT(LEFT(TEXT(M.longifoliaCMEN584!$AC$19,"0.0E+0"),3)&amp;" x 10^"&amp;RIGHT(TEXT(M.longifoliaCMEN584!$AC$19,"0.0E+0"),1)," ± ",LEFT(TEXT(M.longifoliaCMEN584!$AD$19,"0.0E+0"),3)&amp;" x 10^"&amp;RIGHT(TEXT(M.longifoliaCMEN584!$AD$19,"0.0E+0"),1)))</f>
        <v/>
      </c>
      <c r="U86" s="78" t="str" cm="1">
        <f t="array" ref="U86">_xlfn.IFS(M.longifoliaCMEN584!$AD$85=0,"",M.longifoliaCMEN584!$AD$85&lt;0.05,"tr",M.longifoliaCMEN584!$AD$85&lt;0.05,"tr",M.longifoliaCMEN584!$AD$85&gt;=0.05,_xlfn.CONCAT(LEFT(TEXT(M.longifoliaCMEN584!$AC$85,"0.0E+0"),3)&amp;" x 10^"&amp;RIGHT(TEXT(M.longifoliaCMEN584!$AC$85,"0.0E+0"),1)," ± ",LEFT(TEXT(M.longifoliaCMEN584!$AD$85,"0.0E+0"),3)&amp;" x 10^"&amp;RIGHT(TEXT(M.longifoliaCMEN584!$AD$85,"0.0E+0"),1)))</f>
        <v>3.2 x 10^4 ± 2.3 x 10^4</v>
      </c>
      <c r="V86" s="78" t="str" cm="1">
        <f t="array" ref="V86">_xlfn.IFS(M.longifoliaCMEN584!$AD$152=0,"",M.longifoliaCMEN584!$AD$152&lt;0.05,"tr",M.longifoliaCMEN584!$AD$152&lt;0.05,"tr",M.longifoliaCMEN584!$AD$152&gt;=0.05,_xlfn.CONCAT(LEFT(TEXT(M.longifoliaCMEN584!$AC$152,"0.0E+0"),3)&amp;" x 10^"&amp;RIGHT(TEXT(M.longifoliaCMEN584!$AC$152,"0.0E+0"),1)," ± ",LEFT(TEXT(M.longifoliaCMEN584!$AD$152,"0.0E+0"),3)&amp;" x 10^"&amp;RIGHT(TEXT(M.longifoliaCMEN584!$AD$152,"0.0E+0"),1)))</f>
        <v>1.7 x 10^4 ± 6.4 x 10^3</v>
      </c>
    </row>
    <row r="87" spans="1:22" x14ac:dyDescent="0.2">
      <c r="A87" s="77" t="str">
        <f>Peppermint!$Z$20</f>
        <v>terpinolene</v>
      </c>
      <c r="B87" s="78" t="str" cm="1">
        <f t="array" ref="B87">_xlfn.IFS(Peppermint!$AD$20=0,"",Peppermint!$AD$20&lt;0.05,"tr",Peppermint!$AD$20&lt;0.05,"tr",Peppermint!$AD$20&gt;=0.05,_xlfn.CONCAT(LEFT(TEXT(Peppermint!$AC$20,"0.0E+0"),3)&amp;" x 10^"&amp;RIGHT(TEXT(Peppermint!$AC$20,"0.0E+0"),1)," ± ",LEFT(TEXT(Peppermint!$AD$20,"0.0E+0"),3)&amp;" x 10^"&amp;RIGHT(TEXT(Peppermint!$AD$20,"0.0E+0"),1)))</f>
        <v>1.4 x 10^3 ± 1.2 x 10^3</v>
      </c>
      <c r="C87" s="78" t="str" cm="1">
        <f t="array" ref="C87">_xlfn.IFS(Peppermint!$AD$86=0,"",Peppermint!$AD$86&lt;0.05,"tr",Peppermint!$AD$86&lt;0.05,"tr",Peppermint!$AD$86&gt;=0.05,_xlfn.CONCAT(LEFT(TEXT(Peppermint!$AC$86,"0.0E+0"),3)&amp;" x 10^"&amp;RIGHT(TEXT(Peppermint!$AC$86,"0.0E+0"),1)," ± ",LEFT(TEXT(Peppermint!$AD$86,"0.0E+0"),3)&amp;" x 10^"&amp;RIGHT(TEXT(Peppermint!$AD$86,"0.0E+0"),1)))</f>
        <v>1.9 x 10^4 ± 3.2 x 10^3</v>
      </c>
      <c r="D87" s="78" t="str" cm="1">
        <f t="array" ref="D87">_xlfn.IFS(Peppermint!$AD$153=0,"",Peppermint!$AD$153&lt;0.05,"tr",Peppermint!$AD$153&lt;0.05,"tr",Peppermint!$AD$153&gt;=0.05,_xlfn.CONCAT(LEFT(TEXT(Peppermint!$AC$153,"0.0E+0"),3)&amp;" x 10^"&amp;RIGHT(TEXT(Peppermint!$AC$153,"0.0E+0"),1)," ± ",LEFT(TEXT(Peppermint!$AD$153,"0.0E+0"),3)&amp;" x 10^"&amp;RIGHT(TEXT(Peppermint!$AD$153,"0.0E+0"),1)))</f>
        <v>3.7 x 10^4 ± 9.9 x 10^3</v>
      </c>
      <c r="G87" s="77" t="str">
        <f>Spearmint!$Z$20</f>
        <v>terpinolene</v>
      </c>
      <c r="H87" s="78" t="str" cm="1">
        <f t="array" ref="H87">_xlfn.IFS(Spearmint!$AD$20=0,"",Spearmint!$AD$20&lt;0.05,"tr",Spearmint!$AD$20&lt;0.05,"tr",Spearmint!$AD$20&gt;=0.05,_xlfn.CONCAT(LEFT(TEXT(Spearmint!$AC$20,"0.0E+0"),3)&amp;" x 10^"&amp;RIGHT(TEXT(Spearmint!$AC$20,"0.0E+0"),1)," ± ",LEFT(TEXT(Spearmint!$AD$20,"0.0E+0"),3)&amp;" x 10^"&amp;RIGHT(TEXT(Spearmint!$AD$20,"0.0E+0"),1)))</f>
        <v/>
      </c>
      <c r="I87" s="78" t="str" cm="1">
        <f t="array" ref="I87">_xlfn.IFS(Spearmint!$AD$86=0,"",Spearmint!$AD$86&lt;0.05,"tr",Spearmint!$AD$86&lt;0.05,"tr",Spearmint!$AD$86&gt;=0.05,_xlfn.CONCAT(LEFT(TEXT(Spearmint!$AC$86,"0.0E+0"),3)&amp;" x 10^"&amp;RIGHT(TEXT(Spearmint!$AC$86,"0.0E+0"),1)," ± ",LEFT(TEXT(Spearmint!$AD$86,"0.0E+0"),3)&amp;" x 10^"&amp;RIGHT(TEXT(Spearmint!$AD$86,"0.0E+0"),1)))</f>
        <v>4.1 x 10^3 ± 3.7 x 10^3</v>
      </c>
      <c r="J87" s="78" t="str" cm="1">
        <f t="array" ref="J87">_xlfn.IFS(Spearmint!$AD$153=0,"",Spearmint!$AD$153&lt;0.05,"tr",Spearmint!$AD$153&lt;0.05,"tr",Spearmint!$AD$153&gt;=0.05,_xlfn.CONCAT(LEFT(TEXT(Spearmint!$AC$153,"0.0E+0"),3)&amp;" x 10^"&amp;RIGHT(TEXT(Spearmint!$AC$153,"0.0E+0"),1)," ± ",LEFT(TEXT(Spearmint!$AD$153,"0.0E+0"),3)&amp;" x 10^"&amp;RIGHT(TEXT(Spearmint!$AD$153,"0.0E+0"),1)))</f>
        <v>2.8 x 10^4 ± 9.1 x 10^3</v>
      </c>
      <c r="M87" s="77" t="str">
        <f>M.longifoliaCMEN585!$Z$20</f>
        <v>terpinolene</v>
      </c>
      <c r="N87" s="78" t="str" cm="1">
        <f t="array" ref="N87">_xlfn.IFS(M.longifoliaCMEN585!$AD$20=0,"",M.longifoliaCMEN585!$AD$20&lt;0.05,"tr",M.longifoliaCMEN585!$AD$20&lt;0.05,"tr",M.longifoliaCMEN585!$AD$20&gt;=0.05,_xlfn.CONCAT(LEFT(TEXT(M.longifoliaCMEN585!$AC$20,"0.0E+0"),3)&amp;" x 10^"&amp;RIGHT(TEXT(M.longifoliaCMEN585!$AC$20,"0.0E+0"),1)," ± ",LEFT(TEXT(M.longifoliaCMEN585!$AD$20,"0.0E+0"),3)&amp;" x 10^"&amp;RIGHT(TEXT(M.longifoliaCMEN585!$AD$20,"0.0E+0"),1)))</f>
        <v/>
      </c>
      <c r="O87" s="78" t="str" cm="1">
        <f t="array" ref="O87">_xlfn.IFS(M.longifoliaCMEN585!$AD$86=0,"",M.longifoliaCMEN585!$AD$86&lt;0.05,"tr",M.longifoliaCMEN585!$AD$86&lt;0.05,"tr",M.longifoliaCMEN585!$AD$86&gt;=0.05,_xlfn.CONCAT(LEFT(TEXT(M.longifoliaCMEN585!$AC$86,"0.0E+0"),3)&amp;" x 10^"&amp;RIGHT(TEXT(M.longifoliaCMEN585!$AC$86,"0.0E+0"),1)," ± ",LEFT(TEXT(M.longifoliaCMEN585!$AD$86,"0.0E+0"),3)&amp;" x 10^"&amp;RIGHT(TEXT(M.longifoliaCMEN585!$AD$86,"0.0E+0"),1)))</f>
        <v>5.5 x 10^4 ± 8.2 x 10^3</v>
      </c>
      <c r="P87" s="78" t="str" cm="1">
        <f t="array" ref="P87">_xlfn.IFS(M.longifoliaCMEN585!$AD$153=0,"",M.longifoliaCMEN585!$AD$153&lt;0.05,"tr",M.longifoliaCMEN585!$AD$153&lt;0.05,"tr",M.longifoliaCMEN585!$AD$153&gt;=0.05,_xlfn.CONCAT(LEFT(TEXT(M.longifoliaCMEN585!$AC$153,"0.0E+0"),3)&amp;" x 10^"&amp;RIGHT(TEXT(M.longifoliaCMEN585!$AC$153,"0.0E+0"),1)," ± ",LEFT(TEXT(M.longifoliaCMEN585!$AD$153,"0.0E+0"),3)&amp;" x 10^"&amp;RIGHT(TEXT(M.longifoliaCMEN585!$AD$153,"0.0E+0"),1)))</f>
        <v>9.0 x 10^4 ± 1.5 x 10^4</v>
      </c>
      <c r="S87" s="77" t="str">
        <f>M.longifoliaCMEN584!$Z$20</f>
        <v>terpinolene</v>
      </c>
      <c r="T87" s="78" t="str" cm="1">
        <f t="array" ref="T87">_xlfn.IFS(M.longifoliaCMEN584!$AD$20=0,"",M.longifoliaCMEN584!$AD$20&lt;0.05,"tr",M.longifoliaCMEN584!$AD$20&lt;0.05,"tr",M.longifoliaCMEN584!$AD$20&gt;=0.05,_xlfn.CONCAT(LEFT(TEXT(M.longifoliaCMEN584!$AC$20,"0.0E+0"),3)&amp;" x 10^"&amp;RIGHT(TEXT(M.longifoliaCMEN584!$AC$20,"0.0E+0"),1)," ± ",LEFT(TEXT(M.longifoliaCMEN584!$AD$20,"0.0E+0"),3)&amp;" x 10^"&amp;RIGHT(TEXT(M.longifoliaCMEN584!$AD$20,"0.0E+0"),1)))</f>
        <v>1.8 x 10^3 ± 5.6 x 10^2</v>
      </c>
      <c r="U87" s="78" t="str" cm="1">
        <f t="array" ref="U87">_xlfn.IFS(M.longifoliaCMEN584!$AD$86=0,"",M.longifoliaCMEN584!$AD$86&lt;0.05,"tr",M.longifoliaCMEN584!$AD$86&lt;0.05,"tr",M.longifoliaCMEN584!$AD$86&gt;=0.05,_xlfn.CONCAT(LEFT(TEXT(M.longifoliaCMEN584!$AC$86,"0.0E+0"),3)&amp;" x 10^"&amp;RIGHT(TEXT(M.longifoliaCMEN584!$AC$86,"0.0E+0"),1)," ± ",LEFT(TEXT(M.longifoliaCMEN584!$AD$86,"0.0E+0"),3)&amp;" x 10^"&amp;RIGHT(TEXT(M.longifoliaCMEN584!$AD$86,"0.0E+0"),1)))</f>
        <v>1.2 x 10^5 ± 2.8 x 10^4</v>
      </c>
      <c r="V87" s="78" t="str" cm="1">
        <f t="array" ref="V87">_xlfn.IFS(M.longifoliaCMEN584!$AD$153=0,"",M.longifoliaCMEN584!$AD$153&lt;0.05,"tr",M.longifoliaCMEN584!$AD$153&lt;0.05,"tr",M.longifoliaCMEN584!$AD$153&gt;=0.05,_xlfn.CONCAT(LEFT(TEXT(M.longifoliaCMEN584!$AC$153,"0.0E+0"),3)&amp;" x 10^"&amp;RIGHT(TEXT(M.longifoliaCMEN584!$AC$153,"0.0E+0"),1)," ± ",LEFT(TEXT(M.longifoliaCMEN584!$AD$153,"0.0E+0"),3)&amp;" x 10^"&amp;RIGHT(TEXT(M.longifoliaCMEN584!$AD$153,"0.0E+0"),1)))</f>
        <v>1.1 x 10^5 ± 4.4 x 10^4</v>
      </c>
    </row>
    <row r="88" spans="1:22" x14ac:dyDescent="0.2">
      <c r="A88" s="77" t="str">
        <f>Peppermint!$Z$21</f>
        <v>linalool</v>
      </c>
      <c r="B88" s="78" t="str" cm="1">
        <f t="array" ref="B88">_xlfn.IFS(Peppermint!$AD$21=0,"",Peppermint!$AD$21&lt;0.05,"tr",Peppermint!$AD$21&lt;0.05,"tr",Peppermint!$AD$21&gt;=0.05,_xlfn.CONCAT(LEFT(TEXT(Peppermint!$AC$21,"0.0E+0"),3)&amp;" x 10^"&amp;RIGHT(TEXT(Peppermint!$AC$21,"0.0E+0"),1)," ± ",LEFT(TEXT(Peppermint!$AD$21,"0.0E+0"),3)&amp;" x 10^"&amp;RIGHT(TEXT(Peppermint!$AD$21,"0.0E+0"),1)))</f>
        <v/>
      </c>
      <c r="C88" s="78" t="str" cm="1">
        <f t="array" ref="C88">_xlfn.IFS(Peppermint!$AD$87=0,"",Peppermint!$AD$87&lt;0.05,"tr",Peppermint!$AD$87&lt;0.05,"tr",Peppermint!$AD$87&gt;=0.05,_xlfn.CONCAT(LEFT(TEXT(Peppermint!$AC$87,"0.0E+0"),3)&amp;" x 10^"&amp;RIGHT(TEXT(Peppermint!$AC$87,"0.0E+0"),1)," ± ",LEFT(TEXT(Peppermint!$AD$87,"0.0E+0"),3)&amp;" x 10^"&amp;RIGHT(TEXT(Peppermint!$AD$87,"0.0E+0"),1)))</f>
        <v>3.8 x 10^2 ± 3.8 x 10^2</v>
      </c>
      <c r="D88" s="78" t="str" cm="1">
        <f t="array" ref="D88">_xlfn.IFS(Peppermint!$AD$154=0,"",Peppermint!$AD$154&lt;0.05,"tr",Peppermint!$AD$154&lt;0.05,"tr",Peppermint!$AD$154&gt;=0.05,_xlfn.CONCAT(LEFT(TEXT(Peppermint!$AC$154,"0.0E+0"),3)&amp;" x 10^"&amp;RIGHT(TEXT(Peppermint!$AC$154,"0.0E+0"),1)," ± ",LEFT(TEXT(Peppermint!$AD$154,"0.0E+0"),3)&amp;" x 10^"&amp;RIGHT(TEXT(Peppermint!$AD$154,"0.0E+0"),1)))</f>
        <v>6.0 x 10^3 ± 2.8 x 10^3</v>
      </c>
      <c r="G88" s="77" t="str">
        <f>Spearmint!$Z$21</f>
        <v>linalool</v>
      </c>
      <c r="H88" s="78" t="str" cm="1">
        <f t="array" ref="H88">_xlfn.IFS(Spearmint!$AD$21=0,"",Spearmint!$AD$21&lt;0.05,"tr",Spearmint!$AD$21&lt;0.05,"tr",Spearmint!$AD$21&gt;=0.05,_xlfn.CONCAT(LEFT(TEXT(Spearmint!$AC$21,"0.0E+0"),3)&amp;" x 10^"&amp;RIGHT(TEXT(Spearmint!$AC$21,"0.0E+0"),1)," ± ",LEFT(TEXT(Spearmint!$AD$21,"0.0E+0"),3)&amp;" x 10^"&amp;RIGHT(TEXT(Spearmint!$AD$21,"0.0E+0"),1)))</f>
        <v/>
      </c>
      <c r="I88" s="78" t="str" cm="1">
        <f t="array" ref="I88">_xlfn.IFS(Spearmint!$AD$87=0,"",Spearmint!$AD$87&lt;0.05,"tr",Spearmint!$AD$87&lt;0.05,"tr",Spearmint!$AD$87&gt;=0.05,_xlfn.CONCAT(LEFT(TEXT(Spearmint!$AC$87,"0.0E+0"),3)&amp;" x 10^"&amp;RIGHT(TEXT(Spearmint!$AC$87,"0.0E+0"),1)," ± ",LEFT(TEXT(Spearmint!$AD$87,"0.0E+0"),3)&amp;" x 10^"&amp;RIGHT(TEXT(Spearmint!$AD$87,"0.0E+0"),1)))</f>
        <v>1.0 x 10^3 ± 1.0 x 10^3</v>
      </c>
      <c r="J88" s="78" t="str" cm="1">
        <f t="array" ref="J88">_xlfn.IFS(Spearmint!$AD$154=0,"",Spearmint!$AD$154&lt;0.05,"tr",Spearmint!$AD$154&lt;0.05,"tr",Spearmint!$AD$154&gt;=0.05,_xlfn.CONCAT(LEFT(TEXT(Spearmint!$AC$154,"0.0E+0"),3)&amp;" x 10^"&amp;RIGHT(TEXT(Spearmint!$AC$154,"0.0E+0"),1)," ± ",LEFT(TEXT(Spearmint!$AD$154,"0.0E+0"),3)&amp;" x 10^"&amp;RIGHT(TEXT(Spearmint!$AD$154,"0.0E+0"),1)))</f>
        <v>1.2 x 10^4 ± 7.6 x 10^3</v>
      </c>
      <c r="M88" s="77" t="str">
        <f>M.longifoliaCMEN585!$Z$21</f>
        <v>linalool</v>
      </c>
      <c r="N88" s="78" t="str" cm="1">
        <f t="array" ref="N88">_xlfn.IFS(M.longifoliaCMEN585!$AD$21=0,"",M.longifoliaCMEN585!$AD$21&lt;0.05,"tr",M.longifoliaCMEN585!$AD$21&lt;0.05,"tr",M.longifoliaCMEN585!$AD$21&gt;=0.05,_xlfn.CONCAT(LEFT(TEXT(M.longifoliaCMEN585!$AC$21,"0.0E+0"),3)&amp;" x 10^"&amp;RIGHT(TEXT(M.longifoliaCMEN585!$AC$21,"0.0E+0"),1)," ± ",LEFT(TEXT(M.longifoliaCMEN585!$AD$21,"0.0E+0"),3)&amp;" x 10^"&amp;RIGHT(TEXT(M.longifoliaCMEN585!$AD$21,"0.0E+0"),1)))</f>
        <v/>
      </c>
      <c r="O88" s="78" t="str" cm="1">
        <f t="array" ref="O88">_xlfn.IFS(M.longifoliaCMEN585!$AD$87=0,"",M.longifoliaCMEN585!$AD$87&lt;0.05,"tr",M.longifoliaCMEN585!$AD$87&lt;0.05,"tr",M.longifoliaCMEN585!$AD$87&gt;=0.05,_xlfn.CONCAT(LEFT(TEXT(M.longifoliaCMEN585!$AC$87,"0.0E+0"),3)&amp;" x 10^"&amp;RIGHT(TEXT(M.longifoliaCMEN585!$AC$87,"0.0E+0"),1)," ± ",LEFT(TEXT(M.longifoliaCMEN585!$AD$87,"0.0E+0"),3)&amp;" x 10^"&amp;RIGHT(TEXT(M.longifoliaCMEN585!$AD$87,"0.0E+0"),1)))</f>
        <v>1.0 x 10^5 ± 1.8 x 10^4</v>
      </c>
      <c r="P88" s="78" t="str" cm="1">
        <f t="array" ref="P88">_xlfn.IFS(M.longifoliaCMEN585!$AD$154=0,"",M.longifoliaCMEN585!$AD$154&lt;0.05,"tr",M.longifoliaCMEN585!$AD$154&lt;0.05,"tr",M.longifoliaCMEN585!$AD$154&gt;=0.05,_xlfn.CONCAT(LEFT(TEXT(M.longifoliaCMEN585!$AC$154,"0.0E+0"),3)&amp;" x 10^"&amp;RIGHT(TEXT(M.longifoliaCMEN585!$AC$154,"0.0E+0"),1)," ± ",LEFT(TEXT(M.longifoliaCMEN585!$AD$154,"0.0E+0"),3)&amp;" x 10^"&amp;RIGHT(TEXT(M.longifoliaCMEN585!$AD$154,"0.0E+0"),1)))</f>
        <v>6.1 x 10^5 ± 2.1 x 10^5</v>
      </c>
      <c r="S88" s="77" t="str">
        <f>M.longifoliaCMEN584!$Z$21</f>
        <v>linalool</v>
      </c>
      <c r="T88" s="78" t="str" cm="1">
        <f t="array" ref="T88">_xlfn.IFS(M.longifoliaCMEN584!$AD$21=0,"",M.longifoliaCMEN584!$AD$21&lt;0.05,"tr",M.longifoliaCMEN584!$AD$21&lt;0.05,"tr",M.longifoliaCMEN584!$AD$21&gt;=0.05,_xlfn.CONCAT(LEFT(TEXT(M.longifoliaCMEN584!$AC$21,"0.0E+0"),3)&amp;" x 10^"&amp;RIGHT(TEXT(M.longifoliaCMEN584!$AC$21,"0.0E+0"),1)," ± ",LEFT(TEXT(M.longifoliaCMEN584!$AD$21,"0.0E+0"),3)&amp;" x 10^"&amp;RIGHT(TEXT(M.longifoliaCMEN584!$AD$21,"0.0E+0"),1)))</f>
        <v/>
      </c>
      <c r="U88" s="78" t="str" cm="1">
        <f t="array" ref="U88">_xlfn.IFS(M.longifoliaCMEN584!$AD$87=0,"",M.longifoliaCMEN584!$AD$87&lt;0.05,"tr",M.longifoliaCMEN584!$AD$87&lt;0.05,"tr",M.longifoliaCMEN584!$AD$87&gt;=0.05,_xlfn.CONCAT(LEFT(TEXT(M.longifoliaCMEN584!$AC$87,"0.0E+0"),3)&amp;" x 10^"&amp;RIGHT(TEXT(M.longifoliaCMEN584!$AC$87,"0.0E+0"),1)," ± ",LEFT(TEXT(M.longifoliaCMEN584!$AD$87,"0.0E+0"),3)&amp;" x 10^"&amp;RIGHT(TEXT(M.longifoliaCMEN584!$AD$87,"0.0E+0"),1)))</f>
        <v/>
      </c>
      <c r="V88" s="78" t="str" cm="1">
        <f t="array" ref="V88">_xlfn.IFS(M.longifoliaCMEN584!$AD$154=0,"",M.longifoliaCMEN584!$AD$154&lt;0.05,"tr",M.longifoliaCMEN584!$AD$154&lt;0.05,"tr",M.longifoliaCMEN584!$AD$154&gt;=0.05,_xlfn.CONCAT(LEFT(TEXT(M.longifoliaCMEN584!$AC$154,"0.0E+0"),3)&amp;" x 10^"&amp;RIGHT(TEXT(M.longifoliaCMEN584!$AC$154,"0.0E+0"),1)," ± ",LEFT(TEXT(M.longifoliaCMEN584!$AD$154,"0.0E+0"),3)&amp;" x 10^"&amp;RIGHT(TEXT(M.longifoliaCMEN584!$AD$154,"0.0E+0"),1)))</f>
        <v/>
      </c>
    </row>
    <row r="89" spans="1:22" ht="12" x14ac:dyDescent="0.2">
      <c r="A89" s="77" t="str">
        <f>Peppermint!$Z$22</f>
        <v>camphor</v>
      </c>
      <c r="B89" s="78" t="str" cm="1">
        <f t="array" ref="B89">_xlfn.IFS(Peppermint!$AD$22=0,"",Peppermint!$AD$22&lt;0.05,"tr",Peppermint!$AD$22&lt;0.05,"tr",Peppermint!$AD$22&gt;=0.05,_xlfn.CONCAT(LEFT(TEXT(Peppermint!$AC$22,"0.0E+0"),3)&amp;" x 10^"&amp;RIGHT(TEXT(Peppermint!$AC$22,"0.0E+0"),1)," ± ",LEFT(TEXT(Peppermint!$AD$22,"0.0E+0"),3)&amp;" x 10^"&amp;RIGHT(TEXT(Peppermint!$AD$22,"0.0E+0"),1)))</f>
        <v>1.8 x 10^3 ± 1.2 x 10^3</v>
      </c>
      <c r="C89" s="78" t="str" cm="1">
        <f t="array" ref="C89">_xlfn.IFS(Peppermint!$AD$88=0,"",Peppermint!$AD$88&lt;0.05,"tr",Peppermint!$AD$88&lt;0.05,"tr",Peppermint!$AD$88&gt;=0.05,_xlfn.CONCAT(LEFT(TEXT(Peppermint!$AC$88,"0.0E+0"),3)&amp;" x 10^"&amp;RIGHT(TEXT(Peppermint!$AC$88,"0.0E+0"),1)," ± ",LEFT(TEXT(Peppermint!$AD$88,"0.0E+0"),3)&amp;" x 10^"&amp;RIGHT(TEXT(Peppermint!$AD$88,"0.0E+0"),1)))</f>
        <v>5.3 x 10^3 ± 2.6 x 10^3</v>
      </c>
      <c r="D89" s="78" t="str" cm="1">
        <f t="array" ref="D89">_xlfn.IFS(Peppermint!$AD$155=0,"",Peppermint!$AD$155&lt;0.05,"tr",Peppermint!$AD$155&lt;0.05,"tr",Peppermint!$AD$155&gt;=0.05,_xlfn.CONCAT(LEFT(TEXT(Peppermint!$AC$155,"0.0E+0"),3)&amp;" x 10^"&amp;RIGHT(TEXT(Peppermint!$AC$155,"0.0E+0"),1)," ± ",LEFT(TEXT(Peppermint!$AD$155,"0.0E+0"),3)&amp;" x 10^"&amp;RIGHT(TEXT(Peppermint!$AD$155,"0.0E+0"),1)))</f>
        <v/>
      </c>
      <c r="G89" s="77" t="str">
        <f>Spearmint!$Z$22</f>
        <v>camphor</v>
      </c>
      <c r="H89" s="78" t="str" cm="1">
        <f t="array" ref="H89">_xlfn.IFS(Spearmint!$AD$22=0,"",Spearmint!$AD$22&lt;0.05,"tr",Spearmint!$AD$22&lt;0.05,"tr",Spearmint!$AD$22&gt;=0.05,_xlfn.CONCAT(LEFT(TEXT(Spearmint!$AC$22,"0.0E+0"),3)&amp;" x 10^"&amp;RIGHT(TEXT(Spearmint!$AC$22,"0.0E+0"),1)," ± ",LEFT(TEXT(Spearmint!$AD$22,"0.0E+0"),3)&amp;" x 10^"&amp;RIGHT(TEXT(Spearmint!$AD$22,"0.0E+0"),1)))</f>
        <v>6.9 x 10^2 ± 4.9 x 10^2</v>
      </c>
      <c r="I89" s="78" t="str" cm="1">
        <f t="array" ref="I89">_xlfn.IFS(Spearmint!$AD$88=0,"",Spearmint!$AD$88&lt;0.05,"tr",Spearmint!$AD$88&lt;0.05,"tr",Spearmint!$AD$88&gt;=0.05,_xlfn.CONCAT(LEFT(TEXT(Spearmint!$AC$88,"0.0E+0"),3)&amp;" x 10^"&amp;RIGHT(TEXT(Spearmint!$AC$88,"0.0E+0"),1)," ± ",LEFT(TEXT(Spearmint!$AD$88,"0.0E+0"),3)&amp;" x 10^"&amp;RIGHT(TEXT(Spearmint!$AD$88,"0.0E+0"),1)))</f>
        <v>8.9 x 10^2 ± 8.9 x 10^2</v>
      </c>
      <c r="J89" s="78" t="str" cm="1">
        <f t="array" ref="J89">_xlfn.IFS(Spearmint!$AD$155=0,"",Spearmint!$AD$155&lt;0.05,"tr",Spearmint!$AD$155&lt;0.05,"tr",Spearmint!$AD$155&gt;=0.05,_xlfn.CONCAT(LEFT(TEXT(Spearmint!$AC$155,"0.0E+0"),3)&amp;" x 10^"&amp;RIGHT(TEXT(Spearmint!$AC$155,"0.0E+0"),1)," ± ",LEFT(TEXT(Spearmint!$AD$155,"0.0E+0"),3)&amp;" x 10^"&amp;RIGHT(TEXT(Spearmint!$AD$155,"0.0E+0"),1)))</f>
        <v/>
      </c>
      <c r="M89" s="77" t="str">
        <f>M.longifoliaCMEN585!$Z$22</f>
        <v>camphor</v>
      </c>
      <c r="N89" s="78" t="str" cm="1">
        <f t="array" ref="N89">_xlfn.IFS(M.longifoliaCMEN585!$AD$22=0,"",M.longifoliaCMEN585!$AD$22&lt;0.05,"tr",M.longifoliaCMEN585!$AD$22&lt;0.05,"tr",M.longifoliaCMEN585!$AD$22&gt;=0.05,_xlfn.CONCAT(LEFT(TEXT(M.longifoliaCMEN585!$AC$22,"0.0E+0"),3)&amp;" x 10^"&amp;RIGHT(TEXT(M.longifoliaCMEN585!$AC$22,"0.0E+0"),1)," ± ",LEFT(TEXT(M.longifoliaCMEN585!$AD$22,"0.0E+0"),3)&amp;" x 10^"&amp;RIGHT(TEXT(M.longifoliaCMEN585!$AD$22,"0.0E+0"),1)))</f>
        <v>3.1 x 10^3 ± 2.9 x 10^3</v>
      </c>
      <c r="O89" s="78" t="str" cm="1">
        <f t="array" ref="O89">_xlfn.IFS(M.longifoliaCMEN585!$AD$88=0,"",M.longifoliaCMEN585!$AD$88&lt;0.05,"tr",M.longifoliaCMEN585!$AD$88&lt;0.05,"tr",M.longifoliaCMEN585!$AD$88&gt;=0.05,_xlfn.CONCAT(LEFT(TEXT(M.longifoliaCMEN585!$AC$88,"0.0E+0"),3)&amp;" x 10^"&amp;RIGHT(TEXT(M.longifoliaCMEN585!$AC$88,"0.0E+0"),1)," ± ",LEFT(TEXT(M.longifoliaCMEN585!$AD$88,"0.0E+0"),3)&amp;" x 10^"&amp;RIGHT(TEXT(M.longifoliaCMEN585!$AD$88,"0.0E+0"),1)))</f>
        <v>2.4 x 10^5 ± 1.5 x 10^5</v>
      </c>
      <c r="P89" s="78" t="str" cm="1">
        <f t="array" ref="P89">_xlfn.IFS(M.longifoliaCMEN585!$AD$155=0,"",M.longifoliaCMEN585!$AD$155&lt;0.05,"tr",M.longifoliaCMEN585!$AD$155&lt;0.05,"tr",M.longifoliaCMEN585!$AD$155&gt;=0.05,_xlfn.CONCAT(LEFT(TEXT(M.longifoliaCMEN585!$AC$155,"0.0E+0"),3)&amp;" x 10^"&amp;RIGHT(TEXT(M.longifoliaCMEN585!$AC$155,"0.0E+0"),1)," ± ",LEFT(TEXT(M.longifoliaCMEN585!$AD$155,"0.0E+0"),3)&amp;" x 10^"&amp;RIGHT(TEXT(M.longifoliaCMEN585!$AD$155,"0.0E+0"),1)))</f>
        <v>3.4 x 10^5 ± 1.2 x 10^5</v>
      </c>
      <c r="S89" s="81" t="str">
        <f>M.longifoliaCMEN584!$Z$22</f>
        <v>camphor</v>
      </c>
      <c r="T89" s="82" t="str" cm="1">
        <f t="array" ref="T89">_xlfn.IFS(M.longifoliaCMEN584!$AD$22=0,"",M.longifoliaCMEN584!$AD$22&lt;0.05,"tr",M.longifoliaCMEN584!$AD$22&lt;0.05,"tr",M.longifoliaCMEN584!$AD$22&gt;=0.05,_xlfn.CONCAT(LEFT(TEXT(M.longifoliaCMEN584!$AC$22,"0.0E+0"),3)&amp;" x 10^"&amp;RIGHT(TEXT(M.longifoliaCMEN584!$AC$22,"0.0E+0"),1)," ± ",LEFT(TEXT(M.longifoliaCMEN584!$AD$22,"0.0E+0"),3)&amp;" x 10^"&amp;RIGHT(TEXT(M.longifoliaCMEN584!$AD$22,"0.0E+0"),1)))</f>
        <v>2.2 x 10^4 ± 1.2 x 10^4</v>
      </c>
      <c r="U89" s="82" t="str" cm="1">
        <f t="array" ref="U89">_xlfn.IFS(M.longifoliaCMEN584!$AD$88=0,"",M.longifoliaCMEN584!$AD$88&lt;0.05,"tr",M.longifoliaCMEN584!$AD$88&lt;0.05,"tr",M.longifoliaCMEN584!$AD$88&gt;=0.05,_xlfn.CONCAT(LEFT(TEXT(M.longifoliaCMEN584!$AC$88,"0.0E+0"),3)&amp;" x 10^"&amp;RIGHT(TEXT(M.longifoliaCMEN584!$AC$88,"0.0E+0"),1)," ± ",LEFT(TEXT(M.longifoliaCMEN584!$AD$88,"0.0E+0"),3)&amp;" x 10^"&amp;RIGHT(TEXT(M.longifoliaCMEN584!$AD$88,"0.0E+0"),1)))</f>
        <v>1.6 x 10^6 ± 8.3 x 10^5</v>
      </c>
      <c r="V89" s="82" t="str" cm="1">
        <f t="array" ref="V89">_xlfn.IFS(M.longifoliaCMEN584!$AD$155=0,"",M.longifoliaCMEN584!$AD$155&lt;0.05,"tr",M.longifoliaCMEN584!$AD$155&lt;0.05,"tr",M.longifoliaCMEN584!$AD$155&gt;=0.05,_xlfn.CONCAT(LEFT(TEXT(M.longifoliaCMEN584!$AC$155,"0.0E+0"),3)&amp;" x 10^"&amp;RIGHT(TEXT(M.longifoliaCMEN584!$AC$155,"0.0E+0"),1)," ± ",LEFT(TEXT(M.longifoliaCMEN584!$AD$155,"0.0E+0"),3)&amp;" x 10^"&amp;RIGHT(TEXT(M.longifoliaCMEN584!$AD$155,"0.0E+0"),1)))</f>
        <v>1.1 x 10^6 ± 6.4 x 10^5</v>
      </c>
    </row>
    <row r="90" spans="1:22" ht="12" x14ac:dyDescent="0.2">
      <c r="A90" s="77" t="str">
        <f>Peppermint!$Z$23</f>
        <v>menthone</v>
      </c>
      <c r="B90" s="78" t="str" cm="1">
        <f t="array" ref="B90">_xlfn.IFS(Peppermint!$AD$23=0,"",Peppermint!$AD$23&lt;0.05,"tr",Peppermint!$AD$23&lt;0.05,"tr",Peppermint!$AD$23&gt;=0.05,_xlfn.CONCAT(LEFT(TEXT(Peppermint!$AC$23,"0.0E+0"),3)&amp;" x 10^"&amp;RIGHT(TEXT(Peppermint!$AC$23,"0.0E+0"),1)," ± ",LEFT(TEXT(Peppermint!$AD$23,"0.0E+0"),3)&amp;" x 10^"&amp;RIGHT(TEXT(Peppermint!$AD$23,"0.0E+0"),1)))</f>
        <v/>
      </c>
      <c r="C90" s="78" t="str" cm="1">
        <f t="array" ref="C90">_xlfn.IFS(Peppermint!$AD$89=0,"",Peppermint!$AD$89&lt;0.05,"tr",Peppermint!$AD$89&lt;0.05,"tr",Peppermint!$AD$89&gt;=0.05,_xlfn.CONCAT(LEFT(TEXT(Peppermint!$AC$89,"0.0E+0"),3)&amp;" x 10^"&amp;RIGHT(TEXT(Peppermint!$AC$89,"0.0E+0"),1)," ± ",LEFT(TEXT(Peppermint!$AD$89,"0.0E+0"),3)&amp;" x 10^"&amp;RIGHT(TEXT(Peppermint!$AD$89,"0.0E+0"),1)))</f>
        <v>7.2 x 10^4 ± 3.4 x 10^4</v>
      </c>
      <c r="D90" s="78" t="str" cm="1">
        <f t="array" ref="D90">_xlfn.IFS(Peppermint!$AD$156=0,"",Peppermint!$AD$156&lt;0.05,"tr",Peppermint!$AD$156&lt;0.05,"tr",Peppermint!$AD$156&gt;=0.05,_xlfn.CONCAT(LEFT(TEXT(Peppermint!$AC$156,"0.0E+0"),3)&amp;" x 10^"&amp;RIGHT(TEXT(Peppermint!$AC$156,"0.0E+0"),1)," ± ",LEFT(TEXT(Peppermint!$AD$156,"0.0E+0"),3)&amp;" x 10^"&amp;RIGHT(TEXT(Peppermint!$AD$156,"0.0E+0"),1)))</f>
        <v>4.4 x 10^5 ± 2.3 x 10^5</v>
      </c>
      <c r="G90" s="77" t="str">
        <f>Spearmint!$Z$23</f>
        <v>menthone</v>
      </c>
      <c r="H90" s="78" t="str" cm="1">
        <f t="array" ref="H90">_xlfn.IFS(Spearmint!$AD$23=0,"",Spearmint!$AD$23&lt;0.05,"tr",Spearmint!$AD$23&lt;0.05,"tr",Spearmint!$AD$23&gt;=0.05,_xlfn.CONCAT(LEFT(TEXT(Spearmint!$AC$23,"0.0E+0"),3)&amp;" x 10^"&amp;RIGHT(TEXT(Spearmint!$AC$23,"0.0E+0"),1)," ± ",LEFT(TEXT(Spearmint!$AD$23,"0.0E+0"),3)&amp;" x 10^"&amp;RIGHT(TEXT(Spearmint!$AD$23,"0.0E+0"),1)))</f>
        <v/>
      </c>
      <c r="I90" s="78" t="str" cm="1">
        <f t="array" ref="I90">_xlfn.IFS(Spearmint!$AD$89=0,"",Spearmint!$AD$89&lt;0.05,"tr",Spearmint!$AD$89&lt;0.05,"tr",Spearmint!$AD$89&gt;=0.05,_xlfn.CONCAT(LEFT(TEXT(Spearmint!$AC$89,"0.0E+0"),3)&amp;" x 10^"&amp;RIGHT(TEXT(Spearmint!$AC$89,"0.0E+0"),1)," ± ",LEFT(TEXT(Spearmint!$AD$89,"0.0E+0"),3)&amp;" x 10^"&amp;RIGHT(TEXT(Spearmint!$AD$89,"0.0E+0"),1)))</f>
        <v/>
      </c>
      <c r="J90" s="78" t="str" cm="1">
        <f t="array" ref="J90">_xlfn.IFS(Spearmint!$AD$156=0,"",Spearmint!$AD$156&lt;0.05,"tr",Spearmint!$AD$156&lt;0.05,"tr",Spearmint!$AD$156&gt;=0.05,_xlfn.CONCAT(LEFT(TEXT(Spearmint!$AC$156,"0.0E+0"),3)&amp;" x 10^"&amp;RIGHT(TEXT(Spearmint!$AC$156,"0.0E+0"),1)," ± ",LEFT(TEXT(Spearmint!$AD$156,"0.0E+0"),3)&amp;" x 10^"&amp;RIGHT(TEXT(Spearmint!$AD$156,"0.0E+0"),1)))</f>
        <v/>
      </c>
      <c r="M90" s="81" t="str">
        <f>M.longifoliaCMEN585!$Z$23</f>
        <v>menthone</v>
      </c>
      <c r="N90" s="82" t="str" cm="1">
        <f t="array" ref="N90">_xlfn.IFS(M.longifoliaCMEN585!$AD$23=0,"",M.longifoliaCMEN585!$AD$23&lt;0.05,"tr",M.longifoliaCMEN585!$AD$23&lt;0.05,"tr",M.longifoliaCMEN585!$AD$23&gt;=0.05,_xlfn.CONCAT(LEFT(TEXT(M.longifoliaCMEN585!$AC$23,"0.0E+0"),3)&amp;" x 10^"&amp;RIGHT(TEXT(M.longifoliaCMEN585!$AC$23,"0.0E+0"),1)," ± ",LEFT(TEXT(M.longifoliaCMEN585!$AD$23,"0.0E+0"),3)&amp;" x 10^"&amp;RIGHT(TEXT(M.longifoliaCMEN585!$AD$23,"0.0E+0"),1)))</f>
        <v/>
      </c>
      <c r="O90" s="82" t="str" cm="1">
        <f t="array" ref="O90">_xlfn.IFS(M.longifoliaCMEN585!$AD$89=0,"",M.longifoliaCMEN585!$AD$89&lt;0.05,"tr",M.longifoliaCMEN585!$AD$89&lt;0.05,"tr",M.longifoliaCMEN585!$AD$89&gt;=0.05,_xlfn.CONCAT(LEFT(TEXT(M.longifoliaCMEN585!$AC$89,"0.0E+0"),3)&amp;" x 10^"&amp;RIGHT(TEXT(M.longifoliaCMEN585!$AC$89,"0.0E+0"),1)," ± ",LEFT(TEXT(M.longifoliaCMEN585!$AD$89,"0.0E+0"),3)&amp;" x 10^"&amp;RIGHT(TEXT(M.longifoliaCMEN585!$AD$89,"0.0E+0"),1)))</f>
        <v>3.6 x 10^6 ± 6.4 x 10^5</v>
      </c>
      <c r="P90" s="82" t="str" cm="1">
        <f t="array" ref="P90">_xlfn.IFS(M.longifoliaCMEN585!$AD$156=0,"",M.longifoliaCMEN585!$AD$156&lt;0.05,"tr",M.longifoliaCMEN585!$AD$156&lt;0.05,"tr",M.longifoliaCMEN585!$AD$156&gt;=0.05,_xlfn.CONCAT(LEFT(TEXT(M.longifoliaCMEN585!$AC$156,"0.0E+0"),3)&amp;" x 10^"&amp;RIGHT(TEXT(M.longifoliaCMEN585!$AC$156,"0.0E+0"),1)," ± ",LEFT(TEXT(M.longifoliaCMEN585!$AD$156,"0.0E+0"),3)&amp;" x 10^"&amp;RIGHT(TEXT(M.longifoliaCMEN585!$AD$156,"0.0E+0"),1)))</f>
        <v>7.8 x 10^6 ± 2.5 x 10^6</v>
      </c>
      <c r="S90" s="77" t="str">
        <f>M.longifoliaCMEN584!$Z$23</f>
        <v>menthone</v>
      </c>
      <c r="T90" s="78" t="str" cm="1">
        <f t="array" ref="T90">_xlfn.IFS(M.longifoliaCMEN584!$AD$23=0,"",M.longifoliaCMEN584!$AD$23&lt;0.05,"tr",M.longifoliaCMEN584!$AD$23&lt;0.05,"tr",M.longifoliaCMEN584!$AD$23&gt;=0.05,_xlfn.CONCAT(LEFT(TEXT(M.longifoliaCMEN584!$AC$23,"0.0E+0"),3)&amp;" x 10^"&amp;RIGHT(TEXT(M.longifoliaCMEN584!$AC$23,"0.0E+0"),1)," ± ",LEFT(TEXT(M.longifoliaCMEN584!$AD$23,"0.0E+0"),3)&amp;" x 10^"&amp;RIGHT(TEXT(M.longifoliaCMEN584!$AD$23,"0.0E+0"),1)))</f>
        <v/>
      </c>
      <c r="U90" s="78" t="str" cm="1">
        <f t="array" ref="U90">_xlfn.IFS(M.longifoliaCMEN584!$AD$89=0,"",M.longifoliaCMEN584!$AD$89&lt;0.05,"tr",M.longifoliaCMEN584!$AD$89&lt;0.05,"tr",M.longifoliaCMEN584!$AD$89&gt;=0.05,_xlfn.CONCAT(LEFT(TEXT(M.longifoliaCMEN584!$AC$89,"0.0E+0"),3)&amp;" x 10^"&amp;RIGHT(TEXT(M.longifoliaCMEN584!$AC$89,"0.0E+0"),1)," ± ",LEFT(TEXT(M.longifoliaCMEN584!$AD$89,"0.0E+0"),3)&amp;" x 10^"&amp;RIGHT(TEXT(M.longifoliaCMEN584!$AD$89,"0.0E+0"),1)))</f>
        <v/>
      </c>
      <c r="V90" s="78" t="str" cm="1">
        <f t="array" ref="V90">_xlfn.IFS(M.longifoliaCMEN584!$AD$156=0,"",M.longifoliaCMEN584!$AD$156&lt;0.05,"tr",M.longifoliaCMEN584!$AD$156&lt;0.05,"tr",M.longifoliaCMEN584!$AD$156&gt;=0.05,_xlfn.CONCAT(LEFT(TEXT(M.longifoliaCMEN584!$AC$156,"0.0E+0"),3)&amp;" x 10^"&amp;RIGHT(TEXT(M.longifoliaCMEN584!$AC$156,"0.0E+0"),1)," ± ",LEFT(TEXT(M.longifoliaCMEN584!$AD$156,"0.0E+0"),3)&amp;" x 10^"&amp;RIGHT(TEXT(M.longifoliaCMEN584!$AD$156,"0.0E+0"),1)))</f>
        <v/>
      </c>
    </row>
    <row r="91" spans="1:22" ht="12" x14ac:dyDescent="0.2">
      <c r="A91" s="77" t="str">
        <f>Peppermint!$Z$24</f>
        <v>pinocarvone</v>
      </c>
      <c r="B91" s="78" t="str" cm="1">
        <f t="array" ref="B91">_xlfn.IFS(Peppermint!$AD$24=0,"",Peppermint!$AD$24&lt;0.05,"tr",Peppermint!$AD$24&lt;0.05,"tr",Peppermint!$AD$24&gt;=0.05,_xlfn.CONCAT(LEFT(TEXT(Peppermint!$AC$24,"0.0E+0"),3)&amp;" x 10^"&amp;RIGHT(TEXT(Peppermint!$AC$24,"0.0E+0"),1)," ± ",LEFT(TEXT(Peppermint!$AD$24,"0.0E+0"),3)&amp;" x 10^"&amp;RIGHT(TEXT(Peppermint!$AD$24,"0.0E+0"),1)))</f>
        <v>1.7 x 10^3 ± 1.7 x 10^3</v>
      </c>
      <c r="C91" s="78" t="str" cm="1">
        <f t="array" ref="C91">_xlfn.IFS(Peppermint!$AD$90=0,"",Peppermint!$AD$90&lt;0.05,"tr",Peppermint!$AD$90&lt;0.05,"tr",Peppermint!$AD$90&gt;=0.05,_xlfn.CONCAT(LEFT(TEXT(Peppermint!$AC$90,"0.0E+0"),3)&amp;" x 10^"&amp;RIGHT(TEXT(Peppermint!$AC$90,"0.0E+0"),1)," ± ",LEFT(TEXT(Peppermint!$AD$90,"0.0E+0"),3)&amp;" x 10^"&amp;RIGHT(TEXT(Peppermint!$AD$90,"0.0E+0"),1)))</f>
        <v/>
      </c>
      <c r="D91" s="78" t="str" cm="1">
        <f t="array" ref="D91">_xlfn.IFS(Peppermint!$AD$157=0,"",Peppermint!$AD$157&lt;0.05,"tr",Peppermint!$AD$157&lt;0.05,"tr",Peppermint!$AD$157&gt;=0.05,_xlfn.CONCAT(LEFT(TEXT(Peppermint!$AC$157,"0.0E+0"),3)&amp;" x 10^"&amp;RIGHT(TEXT(Peppermint!$AC$157,"0.0E+0"),1)," ± ",LEFT(TEXT(Peppermint!$AD$157,"0.0E+0"),3)&amp;" x 10^"&amp;RIGHT(TEXT(Peppermint!$AD$157,"0.0E+0"),1)))</f>
        <v/>
      </c>
      <c r="G91" s="81" t="str">
        <f>Spearmint!$Z$24</f>
        <v>pinocarvone</v>
      </c>
      <c r="H91" s="82" t="str" cm="1">
        <f t="array" ref="H91">_xlfn.IFS(Spearmint!$AD$24=0,"",Spearmint!$AD$24&lt;0.05,"tr",Spearmint!$AD$24&lt;0.05,"tr",Spearmint!$AD$24&gt;=0.05,_xlfn.CONCAT(LEFT(TEXT(Spearmint!$AC$24,"0.0E+0"),3)&amp;" x 10^"&amp;RIGHT(TEXT(Spearmint!$AC$24,"0.0E+0"),1)," ± ",LEFT(TEXT(Spearmint!$AD$24,"0.0E+0"),3)&amp;" x 10^"&amp;RIGHT(TEXT(Spearmint!$AD$24,"0.0E+0"),1)))</f>
        <v>1.3 x 10^4 ± 3.7 x 10^3</v>
      </c>
      <c r="I91" s="82" t="str" cm="1">
        <f t="array" ref="I91">_xlfn.IFS(Spearmint!$AD$90=0,"",Spearmint!$AD$90&lt;0.05,"tr",Spearmint!$AD$90&lt;0.05,"tr",Spearmint!$AD$90&gt;=0.05,_xlfn.CONCAT(LEFT(TEXT(Spearmint!$AC$90,"0.0E+0"),3)&amp;" x 10^"&amp;RIGHT(TEXT(Spearmint!$AC$90,"0.0E+0"),1)," ± ",LEFT(TEXT(Spearmint!$AD$90,"0.0E+0"),3)&amp;" x 10^"&amp;RIGHT(TEXT(Spearmint!$AD$90,"0.0E+0"),1)))</f>
        <v>4.2 x 10^3 ± 7.1 x 10^2</v>
      </c>
      <c r="J91" s="82" t="str" cm="1">
        <f t="array" ref="J91">_xlfn.IFS(Spearmint!$AD$157=0,"",Spearmint!$AD$157&lt;0.05,"tr",Spearmint!$AD$157&lt;0.05,"tr",Spearmint!$AD$157&gt;=0.05,_xlfn.CONCAT(LEFT(TEXT(Spearmint!$AC$157,"0.0E+0"),3)&amp;" x 10^"&amp;RIGHT(TEXT(Spearmint!$AC$157,"0.0E+0"),1)," ± ",LEFT(TEXT(Spearmint!$AD$157,"0.0E+0"),3)&amp;" x 10^"&amp;RIGHT(TEXT(Spearmint!$AD$157,"0.0E+0"),1)))</f>
        <v>5.6 x 10^3 ± 2.5 x 10^3</v>
      </c>
      <c r="M91" s="77" t="str">
        <f>M.longifoliaCMEN585!$Z$24</f>
        <v>pinocarvone</v>
      </c>
      <c r="N91" s="78" t="str" cm="1">
        <f t="array" ref="N91">_xlfn.IFS(M.longifoliaCMEN585!$AD$24=0,"",M.longifoliaCMEN585!$AD$24&lt;0.05,"tr",M.longifoliaCMEN585!$AD$24&lt;0.05,"tr",M.longifoliaCMEN585!$AD$24&gt;=0.05,_xlfn.CONCAT(LEFT(TEXT(M.longifoliaCMEN585!$AC$24,"0.0E+0"),3)&amp;" x 10^"&amp;RIGHT(TEXT(M.longifoliaCMEN585!$AC$24,"0.0E+0"),1)," ± ",LEFT(TEXT(M.longifoliaCMEN585!$AD$24,"0.0E+0"),3)&amp;" x 10^"&amp;RIGHT(TEXT(M.longifoliaCMEN585!$AD$24,"0.0E+0"),1)))</f>
        <v>3.7 x 10^2 ± 3.7 x 10^2</v>
      </c>
      <c r="O91" s="78" t="str" cm="1">
        <f t="array" ref="O91">_xlfn.IFS(M.longifoliaCMEN585!$AD$90=0,"",M.longifoliaCMEN585!$AD$90&lt;0.05,"tr",M.longifoliaCMEN585!$AD$90&lt;0.05,"tr",M.longifoliaCMEN585!$AD$90&gt;=0.05,_xlfn.CONCAT(LEFT(TEXT(M.longifoliaCMEN585!$AC$90,"0.0E+0"),3)&amp;" x 10^"&amp;RIGHT(TEXT(M.longifoliaCMEN585!$AC$90,"0.0E+0"),1)," ± ",LEFT(TEXT(M.longifoliaCMEN585!$AD$90,"0.0E+0"),3)&amp;" x 10^"&amp;RIGHT(TEXT(M.longifoliaCMEN585!$AD$90,"0.0E+0"),1)))</f>
        <v/>
      </c>
      <c r="P91" s="78" t="str" cm="1">
        <f t="array" ref="P91">_xlfn.IFS(M.longifoliaCMEN585!$AD$157=0,"",M.longifoliaCMEN585!$AD$157&lt;0.05,"tr",M.longifoliaCMEN585!$AD$157&lt;0.05,"tr",M.longifoliaCMEN585!$AD$157&gt;=0.05,_xlfn.CONCAT(LEFT(TEXT(M.longifoliaCMEN585!$AC$157,"0.0E+0"),3)&amp;" x 10^"&amp;RIGHT(TEXT(M.longifoliaCMEN585!$AC$157,"0.0E+0"),1)," ± ",LEFT(TEXT(M.longifoliaCMEN585!$AD$157,"0.0E+0"),3)&amp;" x 10^"&amp;RIGHT(TEXT(M.longifoliaCMEN585!$AD$157,"0.0E+0"),1)))</f>
        <v/>
      </c>
      <c r="S91" s="77" t="str">
        <f>M.longifoliaCMEN584!$Z$24</f>
        <v>pinocarvone</v>
      </c>
      <c r="T91" s="78" t="str" cm="1">
        <f t="array" ref="T91">_xlfn.IFS(M.longifoliaCMEN584!$AD$24=0,"",M.longifoliaCMEN584!$AD$24&lt;0.05,"tr",M.longifoliaCMEN584!$AD$24&lt;0.05,"tr",M.longifoliaCMEN584!$AD$24&gt;=0.05,_xlfn.CONCAT(LEFT(TEXT(M.longifoliaCMEN584!$AC$24,"0.0E+0"),3)&amp;" x 10^"&amp;RIGHT(TEXT(M.longifoliaCMEN584!$AC$24,"0.0E+0"),1)," ± ",LEFT(TEXT(M.longifoliaCMEN584!$AD$24,"0.0E+0"),3)&amp;" x 10^"&amp;RIGHT(TEXT(M.longifoliaCMEN584!$AD$24,"0.0E+0"),1)))</f>
        <v>6.8 x 10^3 ± 1.3 x 10^3</v>
      </c>
      <c r="U91" s="78" t="str" cm="1">
        <f t="array" ref="U91">_xlfn.IFS(M.longifoliaCMEN584!$AD$90=0,"",M.longifoliaCMEN584!$AD$90&lt;0.05,"tr",M.longifoliaCMEN584!$AD$90&lt;0.05,"tr",M.longifoliaCMEN584!$AD$90&gt;=0.05,_xlfn.CONCAT(LEFT(TEXT(M.longifoliaCMEN584!$AC$90,"0.0E+0"),3)&amp;" x 10^"&amp;RIGHT(TEXT(M.longifoliaCMEN584!$AC$90,"0.0E+0"),1)," ± ",LEFT(TEXT(M.longifoliaCMEN584!$AD$90,"0.0E+0"),3)&amp;" x 10^"&amp;RIGHT(TEXT(M.longifoliaCMEN584!$AD$90,"0.0E+0"),1)))</f>
        <v>1.2 x 10^4 ± 9.7 x 10^3</v>
      </c>
      <c r="V91" s="78" t="str" cm="1">
        <f t="array" ref="V91">_xlfn.IFS(M.longifoliaCMEN584!$AD$157=0,"",M.longifoliaCMEN584!$AD$157&lt;0.05,"tr",M.longifoliaCMEN584!$AD$157&lt;0.05,"tr",M.longifoliaCMEN584!$AD$157&gt;=0.05,_xlfn.CONCAT(LEFT(TEXT(M.longifoliaCMEN584!$AC$157,"0.0E+0"),3)&amp;" x 10^"&amp;RIGHT(TEXT(M.longifoliaCMEN584!$AC$157,"0.0E+0"),1)," ± ",LEFT(TEXT(M.longifoliaCMEN584!$AD$157,"0.0E+0"),3)&amp;" x 10^"&amp;RIGHT(TEXT(M.longifoliaCMEN584!$AD$157,"0.0E+0"),1)))</f>
        <v>1.3 x 10^4 ± 5.4 x 10^3</v>
      </c>
    </row>
    <row r="92" spans="1:22" ht="12" x14ac:dyDescent="0.2">
      <c r="A92" s="81" t="str">
        <f>Peppermint!$Z$25</f>
        <v>menthofuran</v>
      </c>
      <c r="B92" s="82" t="str" cm="1">
        <f t="array" ref="B92">_xlfn.IFS(Peppermint!$AD$25=0,"",Peppermint!$AD$25&lt;0.05,"tr",Peppermint!$AD$25&lt;0.05,"tr",Peppermint!$AD$25&gt;=0.05,_xlfn.CONCAT(LEFT(TEXT(Peppermint!$AC$25,"0.0E+0"),3)&amp;" x 10^"&amp;RIGHT(TEXT(Peppermint!$AC$25,"0.0E+0"),1)," ± ",LEFT(TEXT(Peppermint!$AD$25,"0.0E+0"),3)&amp;" x 10^"&amp;RIGHT(TEXT(Peppermint!$AD$25,"0.0E+0"),1)))</f>
        <v>1.1 x 10^4 ± 1.6 x 10^3</v>
      </c>
      <c r="C92" s="82" t="str" cm="1">
        <f t="array" ref="C92">_xlfn.IFS(Peppermint!$AD$91=0,"",Peppermint!$AD$91&lt;0.05,"tr",Peppermint!$AD$91&lt;0.05,"tr",Peppermint!$AD$91&gt;=0.05,_xlfn.CONCAT(LEFT(TEXT(Peppermint!$AC$91,"0.0E+0"),3)&amp;" x 10^"&amp;RIGHT(TEXT(Peppermint!$AC$91,"0.0E+0"),1)," ± ",LEFT(TEXT(Peppermint!$AD$91,"0.0E+0"),3)&amp;" x 10^"&amp;RIGHT(TEXT(Peppermint!$AD$91,"0.0E+0"),1)))</f>
        <v>1.4 x 10^7 ± 2.6 x 10^6</v>
      </c>
      <c r="D92" s="82" t="str" cm="1">
        <f t="array" ref="D92">_xlfn.IFS(Peppermint!$AD$158=0,"",Peppermint!$AD$158&lt;0.05,"tr",Peppermint!$AD$158&lt;0.05,"tr",Peppermint!$AD$158&gt;=0.05,_xlfn.CONCAT(LEFT(TEXT(Peppermint!$AC$158,"0.0E+0"),3)&amp;" x 10^"&amp;RIGHT(TEXT(Peppermint!$AC$158,"0.0E+0"),1)," ± ",LEFT(TEXT(Peppermint!$AD$158,"0.0E+0"),3)&amp;" x 10^"&amp;RIGHT(TEXT(Peppermint!$AD$158,"0.0E+0"),1)))</f>
        <v>4.3 x 10^7 ± 1.4 x 10^7</v>
      </c>
      <c r="G92" s="77" t="str">
        <f>Spearmint!$Z$25</f>
        <v>menthofuran</v>
      </c>
      <c r="H92" s="78" t="str" cm="1">
        <f t="array" ref="H92">_xlfn.IFS(Spearmint!$AD$25=0,"",Spearmint!$AD$25&lt;0.05,"tr",Spearmint!$AD$25&lt;0.05,"tr",Spearmint!$AD$25&gt;=0.05,_xlfn.CONCAT(LEFT(TEXT(Spearmint!$AC$25,"0.0E+0"),3)&amp;" x 10^"&amp;RIGHT(TEXT(Spearmint!$AC$25,"0.0E+0"),1)," ± ",LEFT(TEXT(Spearmint!$AD$25,"0.0E+0"),3)&amp;" x 10^"&amp;RIGHT(TEXT(Spearmint!$AD$25,"0.0E+0"),1)))</f>
        <v/>
      </c>
      <c r="I92" s="78" t="str" cm="1">
        <f t="array" ref="I92">_xlfn.IFS(Spearmint!$AD$91=0,"",Spearmint!$AD$91&lt;0.05,"tr",Spearmint!$AD$91&lt;0.05,"tr",Spearmint!$AD$91&gt;=0.05,_xlfn.CONCAT(LEFT(TEXT(Spearmint!$AC$91,"0.0E+0"),3)&amp;" x 10^"&amp;RIGHT(TEXT(Spearmint!$AC$91,"0.0E+0"),1)," ± ",LEFT(TEXT(Spearmint!$AD$91,"0.0E+0"),3)&amp;" x 10^"&amp;RIGHT(TEXT(Spearmint!$AD$91,"0.0E+0"),1)))</f>
        <v/>
      </c>
      <c r="J92" s="78" t="str" cm="1">
        <f t="array" ref="J92">_xlfn.IFS(Spearmint!$AD$158=0,"",Spearmint!$AD$158&lt;0.05,"tr",Spearmint!$AD$158&lt;0.05,"tr",Spearmint!$AD$158&gt;=0.05,_xlfn.CONCAT(LEFT(TEXT(Spearmint!$AC$158,"0.0E+0"),3)&amp;" x 10^"&amp;RIGHT(TEXT(Spearmint!$AC$158,"0.0E+0"),1)," ± ",LEFT(TEXT(Spearmint!$AD$158,"0.0E+0"),3)&amp;" x 10^"&amp;RIGHT(TEXT(Spearmint!$AD$158,"0.0E+0"),1)))</f>
        <v/>
      </c>
      <c r="M92" s="79" t="str">
        <f>M.longifoliaCMEN585!$Z$25</f>
        <v>menthofuran</v>
      </c>
      <c r="N92" s="80" t="str" cm="1">
        <f t="array" ref="N92">_xlfn.IFS(M.longifoliaCMEN585!$AD$25=0,"",M.longifoliaCMEN585!$AD$25&lt;0.05,"tr",M.longifoliaCMEN585!$AD$25&lt;0.05,"tr",M.longifoliaCMEN585!$AD$25&gt;=0.05,_xlfn.CONCAT(LEFT(TEXT(M.longifoliaCMEN585!$AC$25,"0.0E+0"),3)&amp;" x 10^"&amp;RIGHT(TEXT(M.longifoliaCMEN585!$AC$25,"0.0E+0"),1)," ± ",LEFT(TEXT(M.longifoliaCMEN585!$AD$25,"0.0E+0"),3)&amp;" x 10^"&amp;RIGHT(TEXT(M.longifoliaCMEN585!$AD$25,"0.0E+0"),1)))</f>
        <v>3.7 x 10^4 ± 9.9 x 10^3</v>
      </c>
      <c r="O92" s="80" t="str" cm="1">
        <f t="array" ref="O92">_xlfn.IFS(M.longifoliaCMEN585!$AD$91=0,"",M.longifoliaCMEN585!$AD$91&lt;0.05,"tr",M.longifoliaCMEN585!$AD$91&lt;0.05,"tr",M.longifoliaCMEN585!$AD$91&gt;=0.05,_xlfn.CONCAT(LEFT(TEXT(M.longifoliaCMEN585!$AC$91,"0.0E+0"),3)&amp;" x 10^"&amp;RIGHT(TEXT(M.longifoliaCMEN585!$AC$91,"0.0E+0"),1)," ± ",LEFT(TEXT(M.longifoliaCMEN585!$AD$91,"0.0E+0"),3)&amp;" x 10^"&amp;RIGHT(TEXT(M.longifoliaCMEN585!$AD$91,"0.0E+0"),1)))</f>
        <v>4.4 x 10^5 ± 2.3 x 10^5</v>
      </c>
      <c r="P92" s="80" t="str" cm="1">
        <f t="array" ref="P92">_xlfn.IFS(M.longifoliaCMEN585!$AD$158=0,"",M.longifoliaCMEN585!$AD$158&lt;0.05,"tr",M.longifoliaCMEN585!$AD$158&lt;0.05,"tr",M.longifoliaCMEN585!$AD$158&gt;=0.05,_xlfn.CONCAT(LEFT(TEXT(M.longifoliaCMEN585!$AC$158,"0.0E+0"),3)&amp;" x 10^"&amp;RIGHT(TEXT(M.longifoliaCMEN585!$AC$158,"0.0E+0"),1)," ± ",LEFT(TEXT(M.longifoliaCMEN585!$AD$158,"0.0E+0"),3)&amp;" x 10^"&amp;RIGHT(TEXT(M.longifoliaCMEN585!$AD$158,"0.0E+0"),1)))</f>
        <v>8.4 x 10^5 ± 3.5 x 10^5</v>
      </c>
      <c r="S92" s="77" t="str">
        <f>M.longifoliaCMEN584!$Z$25</f>
        <v>menthofuran</v>
      </c>
      <c r="T92" s="78" t="str" cm="1">
        <f t="array" ref="T92">_xlfn.IFS(M.longifoliaCMEN584!$AD$25=0,"",M.longifoliaCMEN584!$AD$25&lt;0.05,"tr",M.longifoliaCMEN584!$AD$25&lt;0.05,"tr",M.longifoliaCMEN584!$AD$25&gt;=0.05,_xlfn.CONCAT(LEFT(TEXT(M.longifoliaCMEN584!$AC$25,"0.0E+0"),3)&amp;" x 10^"&amp;RIGHT(TEXT(M.longifoliaCMEN584!$AC$25,"0.0E+0"),1)," ± ",LEFT(TEXT(M.longifoliaCMEN584!$AD$25,"0.0E+0"),3)&amp;" x 10^"&amp;RIGHT(TEXT(M.longifoliaCMEN584!$AD$25,"0.0E+0"),1)))</f>
        <v/>
      </c>
      <c r="U92" s="78" t="str" cm="1">
        <f t="array" ref="U92">_xlfn.IFS(M.longifoliaCMEN584!$AD$91=0,"",M.longifoliaCMEN584!$AD$91&lt;0.05,"tr",M.longifoliaCMEN584!$AD$91&lt;0.05,"tr",M.longifoliaCMEN584!$AD$91&gt;=0.05,_xlfn.CONCAT(LEFT(TEXT(M.longifoliaCMEN584!$AC$91,"0.0E+0"),3)&amp;" x 10^"&amp;RIGHT(TEXT(M.longifoliaCMEN584!$AC$91,"0.0E+0"),1)," ± ",LEFT(TEXT(M.longifoliaCMEN584!$AD$91,"0.0E+0"),3)&amp;" x 10^"&amp;RIGHT(TEXT(M.longifoliaCMEN584!$AD$91,"0.0E+0"),1)))</f>
        <v/>
      </c>
      <c r="V92" s="78" t="str" cm="1">
        <f t="array" ref="V92">_xlfn.IFS(M.longifoliaCMEN584!$AD$158=0,"",M.longifoliaCMEN584!$AD$158&lt;0.05,"tr",M.longifoliaCMEN584!$AD$158&lt;0.05,"tr",M.longifoliaCMEN584!$AD$158&gt;=0.05,_xlfn.CONCAT(LEFT(TEXT(M.longifoliaCMEN584!$AC$158,"0.0E+0"),3)&amp;" x 10^"&amp;RIGHT(TEXT(M.longifoliaCMEN584!$AC$158,"0.0E+0"),1)," ± ",LEFT(TEXT(M.longifoliaCMEN584!$AD$158,"0.0E+0"),3)&amp;" x 10^"&amp;RIGHT(TEXT(M.longifoliaCMEN584!$AD$158,"0.0E+0"),1)))</f>
        <v/>
      </c>
    </row>
    <row r="93" spans="1:22" ht="12" x14ac:dyDescent="0.2">
      <c r="A93" s="77" t="str">
        <f>Peppermint!$Z$26</f>
        <v>isomenthone</v>
      </c>
      <c r="B93" s="78" t="str" cm="1">
        <f t="array" ref="B93">_xlfn.IFS(Peppermint!$AD$26=0,"",Peppermint!$AD$26&lt;0.05,"tr",Peppermint!$AD$26&lt;0.05,"tr",Peppermint!$AD$26&gt;=0.05,_xlfn.CONCAT(LEFT(TEXT(Peppermint!$AC$26,"0.0E+0"),3)&amp;" x 10^"&amp;RIGHT(TEXT(Peppermint!$AC$26,"0.0E+0"),1)," ± ",LEFT(TEXT(Peppermint!$AD$26,"0.0E+0"),3)&amp;" x 10^"&amp;RIGHT(TEXT(Peppermint!$AD$26,"0.0E+0"),1)))</f>
        <v/>
      </c>
      <c r="C93" s="78" t="str" cm="1">
        <f t="array" ref="C93">_xlfn.IFS(Peppermint!$AD$92=0,"",Peppermint!$AD$92&lt;0.05,"tr",Peppermint!$AD$92&lt;0.05,"tr",Peppermint!$AD$92&gt;=0.05,_xlfn.CONCAT(LEFT(TEXT(Peppermint!$AC$92,"0.0E+0"),3)&amp;" x 10^"&amp;RIGHT(TEXT(Peppermint!$AC$92,"0.0E+0"),1)," ± ",LEFT(TEXT(Peppermint!$AD$92,"0.0E+0"),3)&amp;" x 10^"&amp;RIGHT(TEXT(Peppermint!$AD$92,"0.0E+0"),1)))</f>
        <v>3.9 x 10^4 ± 1.2 x 10^4</v>
      </c>
      <c r="D93" s="78" t="str" cm="1">
        <f t="array" ref="D93">_xlfn.IFS(Peppermint!$AD$159=0,"",Peppermint!$AD$159&lt;0.05,"tr",Peppermint!$AD$159&lt;0.05,"tr",Peppermint!$AD$159&gt;=0.05,_xlfn.CONCAT(LEFT(TEXT(Peppermint!$AC$159,"0.0E+0"),3)&amp;" x 10^"&amp;RIGHT(TEXT(Peppermint!$AC$159,"0.0E+0"),1)," ± ",LEFT(TEXT(Peppermint!$AD$159,"0.0E+0"),3)&amp;" x 10^"&amp;RIGHT(TEXT(Peppermint!$AD$159,"0.0E+0"),1)))</f>
        <v>2.3 x 10^5 ± 9.4 x 10^4</v>
      </c>
      <c r="G93" s="77" t="str">
        <f>Spearmint!$Z$26</f>
        <v>isomenthone</v>
      </c>
      <c r="H93" s="78" t="str" cm="1">
        <f t="array" ref="H93">_xlfn.IFS(Spearmint!$AD$26=0,"",Spearmint!$AD$26&lt;0.05,"tr",Spearmint!$AD$26&lt;0.05,"tr",Spearmint!$AD$26&gt;=0.05,_xlfn.CONCAT(LEFT(TEXT(Spearmint!$AC$26,"0.0E+0"),3)&amp;" x 10^"&amp;RIGHT(TEXT(Spearmint!$AC$26,"0.0E+0"),1)," ± ",LEFT(TEXT(Spearmint!$AD$26,"0.0E+0"),3)&amp;" x 10^"&amp;RIGHT(TEXT(Spearmint!$AD$26,"0.0E+0"),1)))</f>
        <v/>
      </c>
      <c r="I93" s="78" t="str" cm="1">
        <f t="array" ref="I93">_xlfn.IFS(Spearmint!$AD$92=0,"",Spearmint!$AD$92&lt;0.05,"tr",Spearmint!$AD$92&lt;0.05,"tr",Spearmint!$AD$92&gt;=0.05,_xlfn.CONCAT(LEFT(TEXT(Spearmint!$AC$92,"0.0E+0"),3)&amp;" x 10^"&amp;RIGHT(TEXT(Spearmint!$AC$92,"0.0E+0"),1)," ± ",LEFT(TEXT(Spearmint!$AD$92,"0.0E+0"),3)&amp;" x 10^"&amp;RIGHT(TEXT(Spearmint!$AD$92,"0.0E+0"),1)))</f>
        <v/>
      </c>
      <c r="J93" s="78" t="str" cm="1">
        <f t="array" ref="J93">_xlfn.IFS(Spearmint!$AD$159=0,"",Spearmint!$AD$159&lt;0.05,"tr",Spearmint!$AD$159&lt;0.05,"tr",Spearmint!$AD$159&gt;=0.05,_xlfn.CONCAT(LEFT(TEXT(Spearmint!$AC$159,"0.0E+0"),3)&amp;" x 10^"&amp;RIGHT(TEXT(Spearmint!$AC$159,"0.0E+0"),1)," ± ",LEFT(TEXT(Spearmint!$AD$159,"0.0E+0"),3)&amp;" x 10^"&amp;RIGHT(TEXT(Spearmint!$AD$159,"0.0E+0"),1)))</f>
        <v/>
      </c>
      <c r="M93" s="83" t="str">
        <f>M.longifoliaCMEN585!$Z$26</f>
        <v>isomenthone</v>
      </c>
      <c r="N93" s="84" t="str" cm="1">
        <f t="array" ref="N93">_xlfn.IFS(M.longifoliaCMEN585!$AD$26=0,"",M.longifoliaCMEN585!$AD$26&lt;0.05,"tr",M.longifoliaCMEN585!$AD$26&lt;0.05,"tr",M.longifoliaCMEN585!$AD$26&gt;=0.05,_xlfn.CONCAT(LEFT(TEXT(M.longifoliaCMEN585!$AC$26,"0.0E+0"),3)&amp;" x 10^"&amp;RIGHT(TEXT(M.longifoliaCMEN585!$AC$26,"0.0E+0"),1)," ± ",LEFT(TEXT(M.longifoliaCMEN585!$AD$26,"0.0E+0"),3)&amp;" x 10^"&amp;RIGHT(TEXT(M.longifoliaCMEN585!$AD$26,"0.0E+0"),1)))</f>
        <v>4.1 x 10^3 ± 2.2 x 10^3</v>
      </c>
      <c r="O93" s="84" t="str" cm="1">
        <f t="array" ref="O93">_xlfn.IFS(M.longifoliaCMEN585!$AD$92=0,"",M.longifoliaCMEN585!$AD$92&lt;0.05,"tr",M.longifoliaCMEN585!$AD$92&lt;0.05,"tr",M.longifoliaCMEN585!$AD$92&gt;=0.05,_xlfn.CONCAT(LEFT(TEXT(M.longifoliaCMEN585!$AC$92,"0.0E+0"),3)&amp;" x 10^"&amp;RIGHT(TEXT(M.longifoliaCMEN585!$AC$92,"0.0E+0"),1)," ± ",LEFT(TEXT(M.longifoliaCMEN585!$AD$92,"0.0E+0"),3)&amp;" x 10^"&amp;RIGHT(TEXT(M.longifoliaCMEN585!$AD$92,"0.0E+0"),1)))</f>
        <v>2.9 x 10^7 ± 3.8 x 10^6</v>
      </c>
      <c r="P93" s="84" t="str" cm="1">
        <f t="array" ref="P93">_xlfn.IFS(M.longifoliaCMEN585!$AD$159=0,"",M.longifoliaCMEN585!$AD$159&lt;0.05,"tr",M.longifoliaCMEN585!$AD$159&lt;0.05,"tr",M.longifoliaCMEN585!$AD$159&gt;=0.05,_xlfn.CONCAT(LEFT(TEXT(M.longifoliaCMEN585!$AC$159,"0.0E+0"),3)&amp;" x 10^"&amp;RIGHT(TEXT(M.longifoliaCMEN585!$AC$159,"0.0E+0"),1)," ± ",LEFT(TEXT(M.longifoliaCMEN585!$AD$159,"0.0E+0"),3)&amp;" x 10^"&amp;RIGHT(TEXT(M.longifoliaCMEN585!$AD$159,"0.0E+0"),1)))</f>
        <v>1.0 x 10^8 ± 3.5 x 10^7</v>
      </c>
      <c r="S93" s="77" t="str">
        <f>M.longifoliaCMEN584!$Z$26</f>
        <v>isomenthone</v>
      </c>
      <c r="T93" s="78" t="str" cm="1">
        <f t="array" ref="T93">_xlfn.IFS(M.longifoliaCMEN584!$AD$26=0,"",M.longifoliaCMEN584!$AD$26&lt;0.05,"tr",M.longifoliaCMEN584!$AD$26&lt;0.05,"tr",M.longifoliaCMEN584!$AD$26&gt;=0.05,_xlfn.CONCAT(LEFT(TEXT(M.longifoliaCMEN584!$AC$26,"0.0E+0"),3)&amp;" x 10^"&amp;RIGHT(TEXT(M.longifoliaCMEN584!$AC$26,"0.0E+0"),1)," ± ",LEFT(TEXT(M.longifoliaCMEN584!$AD$26,"0.0E+0"),3)&amp;" x 10^"&amp;RIGHT(TEXT(M.longifoliaCMEN584!$AD$26,"0.0E+0"),1)))</f>
        <v/>
      </c>
      <c r="U93" s="78" t="str" cm="1">
        <f t="array" ref="U93">_xlfn.IFS(M.longifoliaCMEN584!$AD$92=0,"",M.longifoliaCMEN584!$AD$92&lt;0.05,"tr",M.longifoliaCMEN584!$AD$92&lt;0.05,"tr",M.longifoliaCMEN584!$AD$92&gt;=0.05,_xlfn.CONCAT(LEFT(TEXT(M.longifoliaCMEN584!$AC$92,"0.0E+0"),3)&amp;" x 10^"&amp;RIGHT(TEXT(M.longifoliaCMEN584!$AC$92,"0.0E+0"),1)," ± ",LEFT(TEXT(M.longifoliaCMEN584!$AD$92,"0.0E+0"),3)&amp;" x 10^"&amp;RIGHT(TEXT(M.longifoliaCMEN584!$AD$92,"0.0E+0"),1)))</f>
        <v/>
      </c>
      <c r="V93" s="78" t="str" cm="1">
        <f t="array" ref="V93">_xlfn.IFS(M.longifoliaCMEN584!$AD$159=0,"",M.longifoliaCMEN584!$AD$159&lt;0.05,"tr",M.longifoliaCMEN584!$AD$159&lt;0.05,"tr",M.longifoliaCMEN584!$AD$159&gt;=0.05,_xlfn.CONCAT(LEFT(TEXT(M.longifoliaCMEN584!$AC$159,"0.0E+0"),3)&amp;" x 10^"&amp;RIGHT(TEXT(M.longifoliaCMEN584!$AC$159,"0.0E+0"),1)," ± ",LEFT(TEXT(M.longifoliaCMEN584!$AD$159,"0.0E+0"),3)&amp;" x 10^"&amp;RIGHT(TEXT(M.longifoliaCMEN584!$AD$159,"0.0E+0"),1)))</f>
        <v/>
      </c>
    </row>
    <row r="94" spans="1:22" x14ac:dyDescent="0.2">
      <c r="A94" s="77" t="str">
        <f>Peppermint!$Z$27</f>
        <v>neomenthol</v>
      </c>
      <c r="B94" s="78" t="str" cm="1">
        <f t="array" ref="B94">_xlfn.IFS(Peppermint!$AD$27=0,"",Peppermint!$AD$27&lt;0.05,"tr",Peppermint!$AD$27&lt;0.05,"tr",Peppermint!$AD$27&gt;=0.05,_xlfn.CONCAT(LEFT(TEXT(Peppermint!$AC$27,"0.0E+0"),3)&amp;" x 10^"&amp;RIGHT(TEXT(Peppermint!$AC$27,"0.0E+0"),1)," ± ",LEFT(TEXT(Peppermint!$AD$27,"0.0E+0"),3)&amp;" x 10^"&amp;RIGHT(TEXT(Peppermint!$AD$27,"0.0E+0"),1)))</f>
        <v/>
      </c>
      <c r="C94" s="78" t="str" cm="1">
        <f t="array" ref="C94">_xlfn.IFS(Peppermint!$AD$93=0,"",Peppermint!$AD$93&lt;0.05,"tr",Peppermint!$AD$93&lt;0.05,"tr",Peppermint!$AD$93&gt;=0.05,_xlfn.CONCAT(LEFT(TEXT(Peppermint!$AC$93,"0.0E+0"),3)&amp;" x 10^"&amp;RIGHT(TEXT(Peppermint!$AC$93,"0.0E+0"),1)," ± ",LEFT(TEXT(Peppermint!$AD$93,"0.0E+0"),3)&amp;" x 10^"&amp;RIGHT(TEXT(Peppermint!$AD$93,"0.0E+0"),1)))</f>
        <v>1.3 x 10^5 ± 1.3 x 10^4</v>
      </c>
      <c r="D94" s="78" t="str" cm="1">
        <f t="array" ref="D94">_xlfn.IFS(Peppermint!$AD$160=0,"",Peppermint!$AD$160&lt;0.05,"tr",Peppermint!$AD$160&lt;0.05,"tr",Peppermint!$AD$160&gt;=0.05,_xlfn.CONCAT(LEFT(TEXT(Peppermint!$AC$160,"0.0E+0"),3)&amp;" x 10^"&amp;RIGHT(TEXT(Peppermint!$AC$160,"0.0E+0"),1)," ± ",LEFT(TEXT(Peppermint!$AD$160,"0.0E+0"),3)&amp;" x 10^"&amp;RIGHT(TEXT(Peppermint!$AD$160,"0.0E+0"),1)))</f>
        <v>5.6 x 10^5 ± 1.7 x 10^5</v>
      </c>
      <c r="G94" s="77" t="str">
        <f>Spearmint!$Z$27</f>
        <v>neomenthol</v>
      </c>
      <c r="H94" s="78" t="str" cm="1">
        <f t="array" ref="H94">_xlfn.IFS(Spearmint!$AD$27=0,"",Spearmint!$AD$27&lt;0.05,"tr",Spearmint!$AD$27&lt;0.05,"tr",Spearmint!$AD$27&gt;=0.05,_xlfn.CONCAT(LEFT(TEXT(Spearmint!$AC$27,"0.0E+0"),3)&amp;" x 10^"&amp;RIGHT(TEXT(Spearmint!$AC$27,"0.0E+0"),1)," ± ",LEFT(TEXT(Spearmint!$AD$27,"0.0E+0"),3)&amp;" x 10^"&amp;RIGHT(TEXT(Spearmint!$AD$27,"0.0E+0"),1)))</f>
        <v/>
      </c>
      <c r="I94" s="78" t="str" cm="1">
        <f t="array" ref="I94">_xlfn.IFS(Spearmint!$AD$93=0,"",Spearmint!$AD$93&lt;0.05,"tr",Spearmint!$AD$93&lt;0.05,"tr",Spearmint!$AD$93&gt;=0.05,_xlfn.CONCAT(LEFT(TEXT(Spearmint!$AC$93,"0.0E+0"),3)&amp;" x 10^"&amp;RIGHT(TEXT(Spearmint!$AC$93,"0.0E+0"),1)," ± ",LEFT(TEXT(Spearmint!$AD$93,"0.0E+0"),3)&amp;" x 10^"&amp;RIGHT(TEXT(Spearmint!$AD$93,"0.0E+0"),1)))</f>
        <v/>
      </c>
      <c r="J94" s="78" t="str" cm="1">
        <f t="array" ref="J94">_xlfn.IFS(Spearmint!$AD$160=0,"",Spearmint!$AD$160&lt;0.05,"tr",Spearmint!$AD$160&lt;0.05,"tr",Spearmint!$AD$160&gt;=0.05,_xlfn.CONCAT(LEFT(TEXT(Spearmint!$AC$160,"0.0E+0"),3)&amp;" x 10^"&amp;RIGHT(TEXT(Spearmint!$AC$160,"0.0E+0"),1)," ± ",LEFT(TEXT(Spearmint!$AD$160,"0.0E+0"),3)&amp;" x 10^"&amp;RIGHT(TEXT(Spearmint!$AD$160,"0.0E+0"),1)))</f>
        <v/>
      </c>
      <c r="M94" s="77" t="str">
        <f>M.longifoliaCMEN585!$Z$27</f>
        <v>neomenthol</v>
      </c>
      <c r="N94" s="78" t="str" cm="1">
        <f t="array" ref="N94">_xlfn.IFS(M.longifoliaCMEN585!$AD$27=0,"",M.longifoliaCMEN585!$AD$27&lt;0.05,"tr",M.longifoliaCMEN585!$AD$27&lt;0.05,"tr",M.longifoliaCMEN585!$AD$27&gt;=0.05,_xlfn.CONCAT(LEFT(TEXT(M.longifoliaCMEN585!$AC$27,"0.0E+0"),3)&amp;" x 10^"&amp;RIGHT(TEXT(M.longifoliaCMEN585!$AC$27,"0.0E+0"),1)," ± ",LEFT(TEXT(M.longifoliaCMEN585!$AD$27,"0.0E+0"),3)&amp;" x 10^"&amp;RIGHT(TEXT(M.longifoliaCMEN585!$AD$27,"0.0E+0"),1)))</f>
        <v/>
      </c>
      <c r="O94" s="78" t="str" cm="1">
        <f t="array" ref="O94">_xlfn.IFS(M.longifoliaCMEN585!$AD$93=0,"",M.longifoliaCMEN585!$AD$93&lt;0.05,"tr",M.longifoliaCMEN585!$AD$93&lt;0.05,"tr",M.longifoliaCMEN585!$AD$93&gt;=0.05,_xlfn.CONCAT(LEFT(TEXT(M.longifoliaCMEN585!$AC$93,"0.0E+0"),3)&amp;" x 10^"&amp;RIGHT(TEXT(M.longifoliaCMEN585!$AC$93,"0.0E+0"),1)," ± ",LEFT(TEXT(M.longifoliaCMEN585!$AD$93,"0.0E+0"),3)&amp;" x 10^"&amp;RIGHT(TEXT(M.longifoliaCMEN585!$AD$93,"0.0E+0"),1)))</f>
        <v>9.8 x 10^4 ± 5.1 x 10^4</v>
      </c>
      <c r="P94" s="78" t="str" cm="1">
        <f t="array" ref="P94">_xlfn.IFS(M.longifoliaCMEN585!$AD$160=0,"",M.longifoliaCMEN585!$AD$160&lt;0.05,"tr",M.longifoliaCMEN585!$AD$160&lt;0.05,"tr",M.longifoliaCMEN585!$AD$160&gt;=0.05,_xlfn.CONCAT(LEFT(TEXT(M.longifoliaCMEN585!$AC$160,"0.0E+0"),3)&amp;" x 10^"&amp;RIGHT(TEXT(M.longifoliaCMEN585!$AC$160,"0.0E+0"),1)," ± ",LEFT(TEXT(M.longifoliaCMEN585!$AD$160,"0.0E+0"),3)&amp;" x 10^"&amp;RIGHT(TEXT(M.longifoliaCMEN585!$AD$160,"0.0E+0"),1)))</f>
        <v/>
      </c>
      <c r="S94" s="77" t="str">
        <f>M.longifoliaCMEN584!$Z$27</f>
        <v>neomenthol</v>
      </c>
      <c r="T94" s="78" t="str" cm="1">
        <f t="array" ref="T94">_xlfn.IFS(M.longifoliaCMEN584!$AD$27=0,"",M.longifoliaCMEN584!$AD$27&lt;0.05,"tr",M.longifoliaCMEN584!$AD$27&lt;0.05,"tr",M.longifoliaCMEN584!$AD$27&gt;=0.05,_xlfn.CONCAT(LEFT(TEXT(M.longifoliaCMEN584!$AC$27,"0.0E+0"),3)&amp;" x 10^"&amp;RIGHT(TEXT(M.longifoliaCMEN584!$AC$27,"0.0E+0"),1)," ± ",LEFT(TEXT(M.longifoliaCMEN584!$AD$27,"0.0E+0"),3)&amp;" x 10^"&amp;RIGHT(TEXT(M.longifoliaCMEN584!$AD$27,"0.0E+0"),1)))</f>
        <v/>
      </c>
      <c r="U94" s="78" t="str" cm="1">
        <f t="array" ref="U94">_xlfn.IFS(M.longifoliaCMEN584!$AD$93=0,"",M.longifoliaCMEN584!$AD$93&lt;0.05,"tr",M.longifoliaCMEN584!$AD$93&lt;0.05,"tr",M.longifoliaCMEN584!$AD$93&gt;=0.05,_xlfn.CONCAT(LEFT(TEXT(M.longifoliaCMEN584!$AC$93,"0.0E+0"),3)&amp;" x 10^"&amp;RIGHT(TEXT(M.longifoliaCMEN584!$AC$93,"0.0E+0"),1)," ± ",LEFT(TEXT(M.longifoliaCMEN584!$AD$93,"0.0E+0"),3)&amp;" x 10^"&amp;RIGHT(TEXT(M.longifoliaCMEN584!$AD$93,"0.0E+0"),1)))</f>
        <v/>
      </c>
      <c r="V94" s="78" t="str" cm="1">
        <f t="array" ref="V94">_xlfn.IFS(M.longifoliaCMEN584!$AD$160=0,"",M.longifoliaCMEN584!$AD$160&lt;0.05,"tr",M.longifoliaCMEN584!$AD$160&lt;0.05,"tr",M.longifoliaCMEN584!$AD$160&gt;=0.05,_xlfn.CONCAT(LEFT(TEXT(M.longifoliaCMEN584!$AC$160,"0.0E+0"),3)&amp;" x 10^"&amp;RIGHT(TEXT(M.longifoliaCMEN584!$AC$160,"0.0E+0"),1)," ± ",LEFT(TEXT(M.longifoliaCMEN584!$AD$160,"0.0E+0"),3)&amp;" x 10^"&amp;RIGHT(TEXT(M.longifoliaCMEN584!$AD$160,"0.0E+0"),1)))</f>
        <v/>
      </c>
    </row>
    <row r="95" spans="1:22" ht="12" x14ac:dyDescent="0.2">
      <c r="A95" s="77" t="str">
        <f>Peppermint!$Z$28</f>
        <v>d-terpineol</v>
      </c>
      <c r="B95" s="78" t="str" cm="1">
        <f t="array" ref="B95">_xlfn.IFS(Peppermint!$AD$28=0,"",Peppermint!$AD$28&lt;0.05,"tr",Peppermint!$AD$28&lt;0.05,"tr",Peppermint!$AD$28&gt;=0.05,_xlfn.CONCAT(LEFT(TEXT(Peppermint!$AC$28,"0.0E+0"),3)&amp;" x 10^"&amp;RIGHT(TEXT(Peppermint!$AC$28,"0.0E+0"),1)," ± ",LEFT(TEXT(Peppermint!$AD$28,"0.0E+0"),3)&amp;" x 10^"&amp;RIGHT(TEXT(Peppermint!$AD$28,"0.0E+0"),1)))</f>
        <v/>
      </c>
      <c r="C95" s="78" t="str" cm="1">
        <f t="array" ref="C95">_xlfn.IFS(Peppermint!$AD$94=0,"",Peppermint!$AD$94&lt;0.05,"tr",Peppermint!$AD$94&lt;0.05,"tr",Peppermint!$AD$94&gt;=0.05,_xlfn.CONCAT(LEFT(TEXT(Peppermint!$AC$94,"0.0E+0"),3)&amp;" x 10^"&amp;RIGHT(TEXT(Peppermint!$AC$94,"0.0E+0"),1)," ± ",LEFT(TEXT(Peppermint!$AD$94,"0.0E+0"),3)&amp;" x 10^"&amp;RIGHT(TEXT(Peppermint!$AD$94,"0.0E+0"),1)))</f>
        <v/>
      </c>
      <c r="D95" s="78" t="str" cm="1">
        <f t="array" ref="D95">_xlfn.IFS(Peppermint!$AD$161=0,"",Peppermint!$AD$161&lt;0.05,"tr",Peppermint!$AD$161&lt;0.05,"tr",Peppermint!$AD$161&gt;=0.05,_xlfn.CONCAT(LEFT(TEXT(Peppermint!$AC$161,"0.0E+0"),3)&amp;" x 10^"&amp;RIGHT(TEXT(Peppermint!$AC$161,"0.0E+0"),1)," ± ",LEFT(TEXT(Peppermint!$AD$161,"0.0E+0"),3)&amp;" x 10^"&amp;RIGHT(TEXT(Peppermint!$AD$161,"0.0E+0"),1)))</f>
        <v/>
      </c>
      <c r="G95" s="77" t="str">
        <f>Spearmint!$Z$28</f>
        <v>d-terpineol</v>
      </c>
      <c r="H95" s="78" t="str" cm="1">
        <f t="array" ref="H95">_xlfn.IFS(Spearmint!$AD$28=0,"",Spearmint!$AD$28&lt;0.05,"tr",Spearmint!$AD$28&lt;0.05,"tr",Spearmint!$AD$28&gt;=0.05,_xlfn.CONCAT(LEFT(TEXT(Spearmint!$AC$28,"0.0E+0"),3)&amp;" x 10^"&amp;RIGHT(TEXT(Spearmint!$AC$28,"0.0E+0"),1)," ± ",LEFT(TEXT(Spearmint!$AD$28,"0.0E+0"),3)&amp;" x 10^"&amp;RIGHT(TEXT(Spearmint!$AD$28,"0.0E+0"),1)))</f>
        <v/>
      </c>
      <c r="I95" s="78" t="str" cm="1">
        <f t="array" ref="I95">_xlfn.IFS(Spearmint!$AD$94=0,"",Spearmint!$AD$94&lt;0.05,"tr",Spearmint!$AD$94&lt;0.05,"tr",Spearmint!$AD$94&gt;=0.05,_xlfn.CONCAT(LEFT(TEXT(Spearmint!$AC$94,"0.0E+0"),3)&amp;" x 10^"&amp;RIGHT(TEXT(Spearmint!$AC$94,"0.0E+0"),1)," ± ",LEFT(TEXT(Spearmint!$AD$94,"0.0E+0"),3)&amp;" x 10^"&amp;RIGHT(TEXT(Spearmint!$AD$94,"0.0E+0"),1)))</f>
        <v/>
      </c>
      <c r="J95" s="78" t="str" cm="1">
        <f t="array" ref="J95">_xlfn.IFS(Spearmint!$AD$161=0,"",Spearmint!$AD$161&lt;0.05,"tr",Spearmint!$AD$161&lt;0.05,"tr",Spearmint!$AD$161&gt;=0.05,_xlfn.CONCAT(LEFT(TEXT(Spearmint!$AC$161,"0.0E+0"),3)&amp;" x 10^"&amp;RIGHT(TEXT(Spearmint!$AC$161,"0.0E+0"),1)," ± ",LEFT(TEXT(Spearmint!$AD$161,"0.0E+0"),3)&amp;" x 10^"&amp;RIGHT(TEXT(Spearmint!$AD$161,"0.0E+0"),1)))</f>
        <v>9.6 x 10^3 ± 6.5 x 10^3</v>
      </c>
      <c r="M95" s="79" t="str">
        <f>M.longifoliaCMEN585!$Z$28</f>
        <v>d-terpineol</v>
      </c>
      <c r="N95" s="80" t="str" cm="1">
        <f t="array" ref="N95">_xlfn.IFS(M.longifoliaCMEN585!$AD$28=0,"",M.longifoliaCMEN585!$AD$28&lt;0.05,"tr",M.longifoliaCMEN585!$AD$28&lt;0.05,"tr",M.longifoliaCMEN585!$AD$28&gt;=0.05,_xlfn.CONCAT(LEFT(TEXT(M.longifoliaCMEN585!$AC$28,"0.0E+0"),3)&amp;" x 10^"&amp;RIGHT(TEXT(M.longifoliaCMEN585!$AC$28,"0.0E+0"),1)," ± ",LEFT(TEXT(M.longifoliaCMEN585!$AD$28,"0.0E+0"),3)&amp;" x 10^"&amp;RIGHT(TEXT(M.longifoliaCMEN585!$AD$28,"0.0E+0"),1)))</f>
        <v>1.1 x 10^4 ± 4.9 x 10^3</v>
      </c>
      <c r="O95" s="80" t="str" cm="1">
        <f t="array" ref="O95">_xlfn.IFS(M.longifoliaCMEN585!$AD$94=0,"",M.longifoliaCMEN585!$AD$94&lt;0.05,"tr",M.longifoliaCMEN585!$AD$94&lt;0.05,"tr",M.longifoliaCMEN585!$AD$94&gt;=0.05,_xlfn.CONCAT(LEFT(TEXT(M.longifoliaCMEN585!$AC$94,"0.0E+0"),3)&amp;" x 10^"&amp;RIGHT(TEXT(M.longifoliaCMEN585!$AC$94,"0.0E+0"),1)," ± ",LEFT(TEXT(M.longifoliaCMEN585!$AD$94,"0.0E+0"),3)&amp;" x 10^"&amp;RIGHT(TEXT(M.longifoliaCMEN585!$AD$94,"0.0E+0"),1)))</f>
        <v>6.2 x 10^4 ± 1.5 x 10^4</v>
      </c>
      <c r="P95" s="80" t="str" cm="1">
        <f t="array" ref="P95">_xlfn.IFS(M.longifoliaCMEN585!$AD$161=0,"",M.longifoliaCMEN585!$AD$161&lt;0.05,"tr",M.longifoliaCMEN585!$AD$161&lt;0.05,"tr",M.longifoliaCMEN585!$AD$161&gt;=0.05,_xlfn.CONCAT(LEFT(TEXT(M.longifoliaCMEN585!$AC$161,"0.0E+0"),3)&amp;" x 10^"&amp;RIGHT(TEXT(M.longifoliaCMEN585!$AC$161,"0.0E+0"),1)," ± ",LEFT(TEXT(M.longifoliaCMEN585!$AD$161,"0.0E+0"),3)&amp;" x 10^"&amp;RIGHT(TEXT(M.longifoliaCMEN585!$AD$161,"0.0E+0"),1)))</f>
        <v>4.9 x 10^5 ± 1.8 x 10^5</v>
      </c>
      <c r="S95" s="77" t="str">
        <f>M.longifoliaCMEN584!$Z$28</f>
        <v>d-terpineol</v>
      </c>
      <c r="T95" s="78" t="str" cm="1">
        <f t="array" ref="T95">_xlfn.IFS(M.longifoliaCMEN584!$AD$28=0,"",M.longifoliaCMEN584!$AD$28&lt;0.05,"tr",M.longifoliaCMEN584!$AD$28&lt;0.05,"tr",M.longifoliaCMEN584!$AD$28&gt;=0.05,_xlfn.CONCAT(LEFT(TEXT(M.longifoliaCMEN584!$AC$28,"0.0E+0"),3)&amp;" x 10^"&amp;RIGHT(TEXT(M.longifoliaCMEN584!$AC$28,"0.0E+0"),1)," ± ",LEFT(TEXT(M.longifoliaCMEN584!$AD$28,"0.0E+0"),3)&amp;" x 10^"&amp;RIGHT(TEXT(M.longifoliaCMEN584!$AD$28,"0.0E+0"),1)))</f>
        <v/>
      </c>
      <c r="U95" s="78" t="str" cm="1">
        <f t="array" ref="U95">_xlfn.IFS(M.longifoliaCMEN584!$AD$94=0,"",M.longifoliaCMEN584!$AD$94&lt;0.05,"tr",M.longifoliaCMEN584!$AD$94&lt;0.05,"tr",M.longifoliaCMEN584!$AD$94&gt;=0.05,_xlfn.CONCAT(LEFT(TEXT(M.longifoliaCMEN584!$AC$94,"0.0E+0"),3)&amp;" x 10^"&amp;RIGHT(TEXT(M.longifoliaCMEN584!$AC$94,"0.0E+0"),1)," ± ",LEFT(TEXT(M.longifoliaCMEN584!$AD$94,"0.0E+0"),3)&amp;" x 10^"&amp;RIGHT(TEXT(M.longifoliaCMEN584!$AD$94,"0.0E+0"),1)))</f>
        <v>4.9 x 10^3 ± 1.8 x 10^3</v>
      </c>
      <c r="V95" s="78" t="str" cm="1">
        <f t="array" ref="V95">_xlfn.IFS(M.longifoliaCMEN584!$AD$161=0,"",M.longifoliaCMEN584!$AD$161&lt;0.05,"tr",M.longifoliaCMEN584!$AD$161&lt;0.05,"tr",M.longifoliaCMEN584!$AD$161&gt;=0.05,_xlfn.CONCAT(LEFT(TEXT(M.longifoliaCMEN584!$AC$161,"0.0E+0"),3)&amp;" x 10^"&amp;RIGHT(TEXT(M.longifoliaCMEN584!$AC$161,"0.0E+0"),1)," ± ",LEFT(TEXT(M.longifoliaCMEN584!$AD$161,"0.0E+0"),3)&amp;" x 10^"&amp;RIGHT(TEXT(M.longifoliaCMEN584!$AD$161,"0.0E+0"),1)))</f>
        <v>5.3 x 10^3 ± 2.3 x 10^3</v>
      </c>
    </row>
    <row r="96" spans="1:22" ht="12" x14ac:dyDescent="0.2">
      <c r="A96" s="81" t="str">
        <f>Peppermint!$Z$29</f>
        <v>borneol</v>
      </c>
      <c r="B96" s="82" t="str" cm="1">
        <f t="array" ref="B96">_xlfn.IFS(Peppermint!$AD$29=0,"",Peppermint!$AD$29&lt;0.05,"tr",Peppermint!$AD$29&lt;0.05,"tr",Peppermint!$AD$29&gt;=0.05,_xlfn.CONCAT(LEFT(TEXT(Peppermint!$AC$29,"0.0E+0"),3)&amp;" x 10^"&amp;RIGHT(TEXT(Peppermint!$AC$29,"0.0E+0"),1)," ± ",LEFT(TEXT(Peppermint!$AD$29,"0.0E+0"),3)&amp;" x 10^"&amp;RIGHT(TEXT(Peppermint!$AD$29,"0.0E+0"),1)))</f>
        <v>2.1 x 10^4 ± 8.7 x 10^3</v>
      </c>
      <c r="C96" s="82" t="str" cm="1">
        <f t="array" ref="C96">_xlfn.IFS(Peppermint!$AD$95=0,"",Peppermint!$AD$95&lt;0.05,"tr",Peppermint!$AD$95&lt;0.05,"tr",Peppermint!$AD$95&gt;=0.05,_xlfn.CONCAT(LEFT(TEXT(Peppermint!$AC$95,"0.0E+0"),3)&amp;" x 10^"&amp;RIGHT(TEXT(Peppermint!$AC$95,"0.0E+0"),1)," ± ",LEFT(TEXT(Peppermint!$AD$95,"0.0E+0"),3)&amp;" x 10^"&amp;RIGHT(TEXT(Peppermint!$AD$95,"0.0E+0"),1)))</f>
        <v>4.5 x 10^4 ± 2.0 x 10^4</v>
      </c>
      <c r="D96" s="82" t="str" cm="1">
        <f t="array" ref="D96">_xlfn.IFS(Peppermint!$AD$162=0,"",Peppermint!$AD$162&lt;0.05,"tr",Peppermint!$AD$162&lt;0.05,"tr",Peppermint!$AD$162&gt;=0.05,_xlfn.CONCAT(LEFT(TEXT(Peppermint!$AC$162,"0.0E+0"),3)&amp;" x 10^"&amp;RIGHT(TEXT(Peppermint!$AC$162,"0.0E+0"),1)," ± ",LEFT(TEXT(Peppermint!$AD$162,"0.0E+0"),3)&amp;" x 10^"&amp;RIGHT(TEXT(Peppermint!$AD$162,"0.0E+0"),1)))</f>
        <v/>
      </c>
      <c r="G96" s="81" t="str">
        <f>Spearmint!$Z$29</f>
        <v>borneol</v>
      </c>
      <c r="H96" s="82" t="str" cm="1">
        <f t="array" ref="H96">_xlfn.IFS(Spearmint!$AD$29=0,"",Spearmint!$AD$29&lt;0.05,"tr",Spearmint!$AD$29&lt;0.05,"tr",Spearmint!$AD$29&gt;=0.05,_xlfn.CONCAT(LEFT(TEXT(Spearmint!$AC$29,"0.0E+0"),3)&amp;" x 10^"&amp;RIGHT(TEXT(Spearmint!$AC$29,"0.0E+0"),1)," ± ",LEFT(TEXT(Spearmint!$AD$29,"0.0E+0"),3)&amp;" x 10^"&amp;RIGHT(TEXT(Spearmint!$AD$29,"0.0E+0"),1)))</f>
        <v>2.1 x 10^4 ± 1.8 x 10^4</v>
      </c>
      <c r="I96" s="82" t="str" cm="1">
        <f t="array" ref="I96">_xlfn.IFS(Spearmint!$AD$95=0,"",Spearmint!$AD$95&lt;0.05,"tr",Spearmint!$AD$95&lt;0.05,"tr",Spearmint!$AD$95&gt;=0.05,_xlfn.CONCAT(LEFT(TEXT(Spearmint!$AC$95,"0.0E+0"),3)&amp;" x 10^"&amp;RIGHT(TEXT(Spearmint!$AC$95,"0.0E+0"),1)," ± ",LEFT(TEXT(Spearmint!$AD$95,"0.0E+0"),3)&amp;" x 10^"&amp;RIGHT(TEXT(Spearmint!$AD$95,"0.0E+0"),1)))</f>
        <v>6.4 x 10^3 ± 1.3 x 10^3</v>
      </c>
      <c r="J96" s="82" t="str" cm="1">
        <f t="array" ref="J96">_xlfn.IFS(Spearmint!$AD$162=0,"",Spearmint!$AD$162&lt;0.05,"tr",Spearmint!$AD$162&lt;0.05,"tr",Spearmint!$AD$162&gt;=0.05,_xlfn.CONCAT(LEFT(TEXT(Spearmint!$AC$162,"0.0E+0"),3)&amp;" x 10^"&amp;RIGHT(TEXT(Spearmint!$AC$162,"0.0E+0"),1)," ± ",LEFT(TEXT(Spearmint!$AD$162,"0.0E+0"),3)&amp;" x 10^"&amp;RIGHT(TEXT(Spearmint!$AD$162,"0.0E+0"),1)))</f>
        <v>1.0 x 10^4 ± 6.0 x 10^3</v>
      </c>
      <c r="M96" s="83" t="str">
        <f>M.longifoliaCMEN585!$Z$29</f>
        <v>borneol</v>
      </c>
      <c r="N96" s="84" t="str" cm="1">
        <f t="array" ref="N96">_xlfn.IFS(M.longifoliaCMEN585!$AD$29=0,"",M.longifoliaCMEN585!$AD$29&lt;0.05,"tr",M.longifoliaCMEN585!$AD$29&lt;0.05,"tr",M.longifoliaCMEN585!$AD$29&gt;=0.05,_xlfn.CONCAT(LEFT(TEXT(M.longifoliaCMEN585!$AC$29,"0.0E+0"),3)&amp;" x 10^"&amp;RIGHT(TEXT(M.longifoliaCMEN585!$AC$29,"0.0E+0"),1)," ± ",LEFT(TEXT(M.longifoliaCMEN585!$AD$29,"0.0E+0"),3)&amp;" x 10^"&amp;RIGHT(TEXT(M.longifoliaCMEN585!$AD$29,"0.0E+0"),1)))</f>
        <v>3.9 x 10^4 ± 1.6 x 10^4</v>
      </c>
      <c r="O96" s="84" t="str" cm="1">
        <f t="array" ref="O96">_xlfn.IFS(M.longifoliaCMEN585!$AD$95=0,"",M.longifoliaCMEN585!$AD$95&lt;0.05,"tr",M.longifoliaCMEN585!$AD$95&lt;0.05,"tr",M.longifoliaCMEN585!$AD$95&gt;=0.05,_xlfn.CONCAT(LEFT(TEXT(M.longifoliaCMEN585!$AC$95,"0.0E+0"),3)&amp;" x 10^"&amp;RIGHT(TEXT(M.longifoliaCMEN585!$AC$95,"0.0E+0"),1)," ± ",LEFT(TEXT(M.longifoliaCMEN585!$AD$95,"0.0E+0"),3)&amp;" x 10^"&amp;RIGHT(TEXT(M.longifoliaCMEN585!$AD$95,"0.0E+0"),1)))</f>
        <v>9.1 x 10^5 ± 2.7 x 10^5</v>
      </c>
      <c r="P96" s="84" t="str" cm="1">
        <f t="array" ref="P96">_xlfn.IFS(M.longifoliaCMEN585!$AD$162=0,"",M.longifoliaCMEN585!$AD$162&lt;0.05,"tr",M.longifoliaCMEN585!$AD$162&lt;0.05,"tr",M.longifoliaCMEN585!$AD$162&gt;=0.05,_xlfn.CONCAT(LEFT(TEXT(M.longifoliaCMEN585!$AC$162,"0.0E+0"),3)&amp;" x 10^"&amp;RIGHT(TEXT(M.longifoliaCMEN585!$AC$162,"0.0E+0"),1)," ± ",LEFT(TEXT(M.longifoliaCMEN585!$AD$162,"0.0E+0"),3)&amp;" x 10^"&amp;RIGHT(TEXT(M.longifoliaCMEN585!$AD$162,"0.0E+0"),1)))</f>
        <v>7.2 x 10^6 ± 1.9 x 10^6</v>
      </c>
      <c r="S96" s="81" t="str">
        <f>M.longifoliaCMEN584!$Z$29</f>
        <v>borneol</v>
      </c>
      <c r="T96" s="82" t="str" cm="1">
        <f t="array" ref="T96">_xlfn.IFS(M.longifoliaCMEN584!$AD$29=0,"",M.longifoliaCMEN584!$AD$29&lt;0.05,"tr",M.longifoliaCMEN584!$AD$29&lt;0.05,"tr",M.longifoliaCMEN584!$AD$29&gt;=0.05,_xlfn.CONCAT(LEFT(TEXT(M.longifoliaCMEN584!$AC$29,"0.0E+0"),3)&amp;" x 10^"&amp;RIGHT(TEXT(M.longifoliaCMEN584!$AC$29,"0.0E+0"),1)," ± ",LEFT(TEXT(M.longifoliaCMEN584!$AD$29,"0.0E+0"),3)&amp;" x 10^"&amp;RIGHT(TEXT(M.longifoliaCMEN584!$AD$29,"0.0E+0"),1)))</f>
        <v>1.3 x 10^5 ± 3.4 x 10^4</v>
      </c>
      <c r="U96" s="82" t="str" cm="1">
        <f t="array" ref="U96">_xlfn.IFS(M.longifoliaCMEN584!$AD$95=0,"",M.longifoliaCMEN584!$AD$95&lt;0.05,"tr",M.longifoliaCMEN584!$AD$95&lt;0.05,"tr",M.longifoliaCMEN584!$AD$95&gt;=0.05,_xlfn.CONCAT(LEFT(TEXT(M.longifoliaCMEN584!$AC$95,"0.0E+0"),3)&amp;" x 10^"&amp;RIGHT(TEXT(M.longifoliaCMEN584!$AC$95,"0.0E+0"),1)," ± ",LEFT(TEXT(M.longifoliaCMEN584!$AD$95,"0.0E+0"),3)&amp;" x 10^"&amp;RIGHT(TEXT(M.longifoliaCMEN584!$AD$95,"0.0E+0"),1)))</f>
        <v>2.9 x 10^6 ± 2.5 x 10^6</v>
      </c>
      <c r="V96" s="82" t="str" cm="1">
        <f t="array" ref="V96">_xlfn.IFS(M.longifoliaCMEN584!$AD$162=0,"",M.longifoliaCMEN584!$AD$162&lt;0.05,"tr",M.longifoliaCMEN584!$AD$162&lt;0.05,"tr",M.longifoliaCMEN584!$AD$162&gt;=0.05,_xlfn.CONCAT(LEFT(TEXT(M.longifoliaCMEN584!$AC$162,"0.0E+0"),3)&amp;" x 10^"&amp;RIGHT(TEXT(M.longifoliaCMEN584!$AC$162,"0.0E+0"),1)," ± ",LEFT(TEXT(M.longifoliaCMEN584!$AD$162,"0.0E+0"),3)&amp;" x 10^"&amp;RIGHT(TEXT(M.longifoliaCMEN584!$AD$162,"0.0E+0"),1)))</f>
        <v>6.3 x 10^6 ± 2.7 x 10^6</v>
      </c>
    </row>
    <row r="97" spans="1:22" x14ac:dyDescent="0.2">
      <c r="A97" s="77" t="str">
        <f>Peppermint!$Z$30</f>
        <v>trans-isopulegone</v>
      </c>
      <c r="B97" s="78" t="str" cm="1">
        <f t="array" ref="B97">_xlfn.IFS(Peppermint!$AD$30=0,"",Peppermint!$AD$30&lt;0.05,"tr",Peppermint!$AD$30&lt;0.05,"tr",Peppermint!$AD$30&gt;=0.05,_xlfn.CONCAT(LEFT(TEXT(Peppermint!$AC$30,"0.0E+0"),3)&amp;" x 10^"&amp;RIGHT(TEXT(Peppermint!$AC$30,"0.0E+0"),1)," ± ",LEFT(TEXT(Peppermint!$AD$30,"0.0E+0"),3)&amp;" x 10^"&amp;RIGHT(TEXT(Peppermint!$AD$30,"0.0E+0"),1)))</f>
        <v/>
      </c>
      <c r="C97" s="78" t="str" cm="1">
        <f t="array" ref="C97">_xlfn.IFS(Peppermint!$AD$96=0,"",Peppermint!$AD$96&lt;0.05,"tr",Peppermint!$AD$96&lt;0.05,"tr",Peppermint!$AD$96&gt;=0.05,_xlfn.CONCAT(LEFT(TEXT(Peppermint!$AC$96,"0.0E+0"),3)&amp;" x 10^"&amp;RIGHT(TEXT(Peppermint!$AC$96,"0.0E+0"),1)," ± ",LEFT(TEXT(Peppermint!$AD$96,"0.0E+0"),3)&amp;" x 10^"&amp;RIGHT(TEXT(Peppermint!$AD$96,"0.0E+0"),1)))</f>
        <v/>
      </c>
      <c r="D97" s="78" t="str" cm="1">
        <f t="array" ref="D97">_xlfn.IFS(Peppermint!$AD$163=0,"",Peppermint!$AD$163&lt;0.05,"tr",Peppermint!$AD$163&lt;0.05,"tr",Peppermint!$AD$163&gt;=0.05,_xlfn.CONCAT(LEFT(TEXT(Peppermint!$AC$163,"0.0E+0"),3)&amp;" x 10^"&amp;RIGHT(TEXT(Peppermint!$AC$163,"0.0E+0"),1)," ± ",LEFT(TEXT(Peppermint!$AD$163,"0.0E+0"),3)&amp;" x 10^"&amp;RIGHT(TEXT(Peppermint!$AD$163,"0.0E+0"),1)))</f>
        <v/>
      </c>
      <c r="G97" s="77" t="str">
        <f>Spearmint!$Z$30</f>
        <v>trans-isopulegone</v>
      </c>
      <c r="H97" s="78" t="str" cm="1">
        <f t="array" ref="H97">_xlfn.IFS(Spearmint!$AD$30=0,"",Spearmint!$AD$30&lt;0.05,"tr",Spearmint!$AD$30&lt;0.05,"tr",Spearmint!$AD$30&gt;=0.05,_xlfn.CONCAT(LEFT(TEXT(Spearmint!$AC$30,"0.0E+0"),3)&amp;" x 10^"&amp;RIGHT(TEXT(Spearmint!$AC$30,"0.0E+0"),1)," ± ",LEFT(TEXT(Spearmint!$AD$30,"0.0E+0"),3)&amp;" x 10^"&amp;RIGHT(TEXT(Spearmint!$AD$30,"0.0E+0"),1)))</f>
        <v/>
      </c>
      <c r="I97" s="78" t="str" cm="1">
        <f t="array" ref="I97">_xlfn.IFS(Spearmint!$AD$96=0,"",Spearmint!$AD$96&lt;0.05,"tr",Spearmint!$AD$96&lt;0.05,"tr",Spearmint!$AD$96&gt;=0.05,_xlfn.CONCAT(LEFT(TEXT(Spearmint!$AC$96,"0.0E+0"),3)&amp;" x 10^"&amp;RIGHT(TEXT(Spearmint!$AC$96,"0.0E+0"),1)," ± ",LEFT(TEXT(Spearmint!$AD$96,"0.0E+0"),3)&amp;" x 10^"&amp;RIGHT(TEXT(Spearmint!$AD$96,"0.0E+0"),1)))</f>
        <v/>
      </c>
      <c r="J97" s="78" t="str" cm="1">
        <f t="array" ref="J97">_xlfn.IFS(Spearmint!$AD$163=0,"",Spearmint!$AD$163&lt;0.05,"tr",Spearmint!$AD$163&lt;0.05,"tr",Spearmint!$AD$163&gt;=0.05,_xlfn.CONCAT(LEFT(TEXT(Spearmint!$AC$163,"0.0E+0"),3)&amp;" x 10^"&amp;RIGHT(TEXT(Spearmint!$AC$163,"0.0E+0"),1)," ± ",LEFT(TEXT(Spearmint!$AD$163,"0.0E+0"),3)&amp;" x 10^"&amp;RIGHT(TEXT(Spearmint!$AD$163,"0.0E+0"),1)))</f>
        <v/>
      </c>
      <c r="M97" s="77" t="str">
        <f>M.longifoliaCMEN585!$Z$30</f>
        <v>trans-isopulegone</v>
      </c>
      <c r="N97" s="78" t="str" cm="1">
        <f t="array" ref="N97">_xlfn.IFS(M.longifoliaCMEN585!$AD$30=0,"",M.longifoliaCMEN585!$AD$30&lt;0.05,"tr",M.longifoliaCMEN585!$AD$30&lt;0.05,"tr",M.longifoliaCMEN585!$AD$30&gt;=0.05,_xlfn.CONCAT(LEFT(TEXT(M.longifoliaCMEN585!$AC$30,"0.0E+0"),3)&amp;" x 10^"&amp;RIGHT(TEXT(M.longifoliaCMEN585!$AC$30,"0.0E+0"),1)," ± ",LEFT(TEXT(M.longifoliaCMEN585!$AD$30,"0.0E+0"),3)&amp;" x 10^"&amp;RIGHT(TEXT(M.longifoliaCMEN585!$AD$30,"0.0E+0"),1)))</f>
        <v/>
      </c>
      <c r="O97" s="78" t="str" cm="1">
        <f t="array" ref="O97">_xlfn.IFS(M.longifoliaCMEN585!$AD$96=0,"",M.longifoliaCMEN585!$AD$96&lt;0.05,"tr",M.longifoliaCMEN585!$AD$96&lt;0.05,"tr",M.longifoliaCMEN585!$AD$96&gt;=0.05,_xlfn.CONCAT(LEFT(TEXT(M.longifoliaCMEN585!$AC$96,"0.0E+0"),3)&amp;" x 10^"&amp;RIGHT(TEXT(M.longifoliaCMEN585!$AC$96,"0.0E+0"),1)," ± ",LEFT(TEXT(M.longifoliaCMEN585!$AD$96,"0.0E+0"),3)&amp;" x 10^"&amp;RIGHT(TEXT(M.longifoliaCMEN585!$AD$96,"0.0E+0"),1)))</f>
        <v>1.9 x 10^5 ± 6.6 x 10^4</v>
      </c>
      <c r="P97" s="78" t="str" cm="1">
        <f t="array" ref="P97">_xlfn.IFS(M.longifoliaCMEN585!$AD$163=0,"",M.longifoliaCMEN585!$AD$163&lt;0.05,"tr",M.longifoliaCMEN585!$AD$163&lt;0.05,"tr",M.longifoliaCMEN585!$AD$163&gt;=0.05,_xlfn.CONCAT(LEFT(TEXT(M.longifoliaCMEN585!$AC$163,"0.0E+0"),3)&amp;" x 10^"&amp;RIGHT(TEXT(M.longifoliaCMEN585!$AC$163,"0.0E+0"),1)," ± ",LEFT(TEXT(M.longifoliaCMEN585!$AD$163,"0.0E+0"),3)&amp;" x 10^"&amp;RIGHT(TEXT(M.longifoliaCMEN585!$AD$163,"0.0E+0"),1)))</f>
        <v>1.9 x 10^6 ± 3.1 x 10^5</v>
      </c>
      <c r="S97" s="77" t="str">
        <f>M.longifoliaCMEN584!$Z$30</f>
        <v>trans-isopulegone</v>
      </c>
      <c r="T97" s="78" t="str" cm="1">
        <f t="array" ref="T97">_xlfn.IFS(M.longifoliaCMEN584!$AD$30=0,"",M.longifoliaCMEN584!$AD$30&lt;0.05,"tr",M.longifoliaCMEN584!$AD$30&lt;0.05,"tr",M.longifoliaCMEN584!$AD$30&gt;=0.05,_xlfn.CONCAT(LEFT(TEXT(M.longifoliaCMEN584!$AC$30,"0.0E+0"),3)&amp;" x 10^"&amp;RIGHT(TEXT(M.longifoliaCMEN584!$AC$30,"0.0E+0"),1)," ± ",LEFT(TEXT(M.longifoliaCMEN584!$AD$30,"0.0E+0"),3)&amp;" x 10^"&amp;RIGHT(TEXT(M.longifoliaCMEN584!$AD$30,"0.0E+0"),1)))</f>
        <v/>
      </c>
      <c r="U97" s="78" t="str" cm="1">
        <f t="array" ref="U97">_xlfn.IFS(M.longifoliaCMEN584!$AD$96=0,"",M.longifoliaCMEN584!$AD$96&lt;0.05,"tr",M.longifoliaCMEN584!$AD$96&lt;0.05,"tr",M.longifoliaCMEN584!$AD$96&gt;=0.05,_xlfn.CONCAT(LEFT(TEXT(M.longifoliaCMEN584!$AC$96,"0.0E+0"),3)&amp;" x 10^"&amp;RIGHT(TEXT(M.longifoliaCMEN584!$AC$96,"0.0E+0"),1)," ± ",LEFT(TEXT(M.longifoliaCMEN584!$AD$96,"0.0E+0"),3)&amp;" x 10^"&amp;RIGHT(TEXT(M.longifoliaCMEN584!$AD$96,"0.0E+0"),1)))</f>
        <v>2.7 x 10^4 ± 1.2 x 10^4</v>
      </c>
      <c r="V97" s="78" t="str" cm="1">
        <f t="array" ref="V97">_xlfn.IFS(M.longifoliaCMEN584!$AD$163=0,"",M.longifoliaCMEN584!$AD$163&lt;0.05,"tr",M.longifoliaCMEN584!$AD$163&lt;0.05,"tr",M.longifoliaCMEN584!$AD$163&gt;=0.05,_xlfn.CONCAT(LEFT(TEXT(M.longifoliaCMEN584!$AC$163,"0.0E+0"),3)&amp;" x 10^"&amp;RIGHT(TEXT(M.longifoliaCMEN584!$AC$163,"0.0E+0"),1)," ± ",LEFT(TEXT(M.longifoliaCMEN584!$AD$163,"0.0E+0"),3)&amp;" x 10^"&amp;RIGHT(TEXT(M.longifoliaCMEN584!$AD$163,"0.0E+0"),1)))</f>
        <v>2.3 x 10^4 ± 9.0 x 10^3</v>
      </c>
    </row>
    <row r="98" spans="1:22" ht="12" x14ac:dyDescent="0.2">
      <c r="A98" s="81" t="str">
        <f>Peppermint!$Z$31</f>
        <v>menthol</v>
      </c>
      <c r="B98" s="82" t="str" cm="1">
        <f t="array" ref="B98">_xlfn.IFS(Peppermint!$AD$31=0,"",Peppermint!$AD$31&lt;0.05,"tr",Peppermint!$AD$31&lt;0.05,"tr",Peppermint!$AD$31&gt;=0.05,_xlfn.CONCAT(LEFT(TEXT(Peppermint!$AC$31,"0.0E+0"),3)&amp;" x 10^"&amp;RIGHT(TEXT(Peppermint!$AC$31,"0.0E+0"),1)," ± ",LEFT(TEXT(Peppermint!$AD$31,"0.0E+0"),3)&amp;" x 10^"&amp;RIGHT(TEXT(Peppermint!$AD$31,"0.0E+0"),1)))</f>
        <v>1.5 x 10^4 ± 4.9 x 10^3</v>
      </c>
      <c r="C98" s="82" t="str" cm="1">
        <f t="array" ref="C98">_xlfn.IFS(Peppermint!$AD$97=0,"",Peppermint!$AD$97&lt;0.05,"tr",Peppermint!$AD$97&lt;0.05,"tr",Peppermint!$AD$97&gt;=0.05,_xlfn.CONCAT(LEFT(TEXT(Peppermint!$AC$97,"0.0E+0"),3)&amp;" x 10^"&amp;RIGHT(TEXT(Peppermint!$AC$97,"0.0E+0"),1)," ± ",LEFT(TEXT(Peppermint!$AD$97,"0.0E+0"),3)&amp;" x 10^"&amp;RIGHT(TEXT(Peppermint!$AD$97,"0.0E+0"),1)))</f>
        <v>1.3 x 10^6 ± 1.6 x 10^5</v>
      </c>
      <c r="D98" s="82" t="str" cm="1">
        <f t="array" ref="D98">_xlfn.IFS(Peppermint!$AD$164=0,"",Peppermint!$AD$164&lt;0.05,"tr",Peppermint!$AD$164&lt;0.05,"tr",Peppermint!$AD$164&gt;=0.05,_xlfn.CONCAT(LEFT(TEXT(Peppermint!$AC$164,"0.0E+0"),3)&amp;" x 10^"&amp;RIGHT(TEXT(Peppermint!$AC$164,"0.0E+0"),1)," ± ",LEFT(TEXT(Peppermint!$AD$164,"0.0E+0"),3)&amp;" x 10^"&amp;RIGHT(TEXT(Peppermint!$AD$164,"0.0E+0"),1)))</f>
        <v>6.5 x 10^6 ± 2.3 x 10^6</v>
      </c>
      <c r="G98" s="77" t="str">
        <f>Spearmint!$Z$31</f>
        <v>menthol</v>
      </c>
      <c r="H98" s="78" t="str" cm="1">
        <f t="array" ref="H98">_xlfn.IFS(Spearmint!$AD$31=0,"",Spearmint!$AD$31&lt;0.05,"tr",Spearmint!$AD$31&lt;0.05,"tr",Spearmint!$AD$31&gt;=0.05,_xlfn.CONCAT(LEFT(TEXT(Spearmint!$AC$31,"0.0E+0"),3)&amp;" x 10^"&amp;RIGHT(TEXT(Spearmint!$AC$31,"0.0E+0"),1)," ± ",LEFT(TEXT(Spearmint!$AD$31,"0.0E+0"),3)&amp;" x 10^"&amp;RIGHT(TEXT(Spearmint!$AD$31,"0.0E+0"),1)))</f>
        <v>1.6 x 10^3 ± 1.3 x 10^3</v>
      </c>
      <c r="I98" s="78" t="str" cm="1">
        <f t="array" ref="I98">_xlfn.IFS(Spearmint!$AD$97=0,"",Spearmint!$AD$97&lt;0.05,"tr",Spearmint!$AD$97&lt;0.05,"tr",Spearmint!$AD$97&gt;=0.05,_xlfn.CONCAT(LEFT(TEXT(Spearmint!$AC$97,"0.0E+0"),3)&amp;" x 10^"&amp;RIGHT(TEXT(Spearmint!$AC$97,"0.0E+0"),1)," ± ",LEFT(TEXT(Spearmint!$AD$97,"0.0E+0"),3)&amp;" x 10^"&amp;RIGHT(TEXT(Spearmint!$AD$97,"0.0E+0"),1)))</f>
        <v>6.9 x 10^2 ± 6.9 x 10^2</v>
      </c>
      <c r="J98" s="78" t="str" cm="1">
        <f t="array" ref="J98">_xlfn.IFS(Spearmint!$AD$164=0,"",Spearmint!$AD$164&lt;0.05,"tr",Spearmint!$AD$164&lt;0.05,"tr",Spearmint!$AD$164&gt;=0.05,_xlfn.CONCAT(LEFT(TEXT(Spearmint!$AC$164,"0.0E+0"),3)&amp;" x 10^"&amp;RIGHT(TEXT(Spearmint!$AC$164,"0.0E+0"),1)," ± ",LEFT(TEXT(Spearmint!$AD$164,"0.0E+0"),3)&amp;" x 10^"&amp;RIGHT(TEXT(Spearmint!$AD$164,"0.0E+0"),1)))</f>
        <v/>
      </c>
      <c r="M98" s="77" t="str">
        <f>M.longifoliaCMEN585!$Z$31</f>
        <v>menthol</v>
      </c>
      <c r="N98" s="78" t="str" cm="1">
        <f t="array" ref="N98">_xlfn.IFS(M.longifoliaCMEN585!$AD$31=0,"",M.longifoliaCMEN585!$AD$31&lt;0.05,"tr",M.longifoliaCMEN585!$AD$31&lt;0.05,"tr",M.longifoliaCMEN585!$AD$31&gt;=0.05,_xlfn.CONCAT(LEFT(TEXT(M.longifoliaCMEN585!$AC$31,"0.0E+0"),3)&amp;" x 10^"&amp;RIGHT(TEXT(M.longifoliaCMEN585!$AC$31,"0.0E+0"),1)," ± ",LEFT(TEXT(M.longifoliaCMEN585!$AD$31,"0.0E+0"),3)&amp;" x 10^"&amp;RIGHT(TEXT(M.longifoliaCMEN585!$AD$31,"0.0E+0"),1)))</f>
        <v/>
      </c>
      <c r="O98" s="78" t="str" cm="1">
        <f t="array" ref="O98">_xlfn.IFS(M.longifoliaCMEN585!$AD$97=0,"",M.longifoliaCMEN585!$AD$97&lt;0.05,"tr",M.longifoliaCMEN585!$AD$97&lt;0.05,"tr",M.longifoliaCMEN585!$AD$97&gt;=0.05,_xlfn.CONCAT(LEFT(TEXT(M.longifoliaCMEN585!$AC$97,"0.0E+0"),3)&amp;" x 10^"&amp;RIGHT(TEXT(M.longifoliaCMEN585!$AC$97,"0.0E+0"),1)," ± ",LEFT(TEXT(M.longifoliaCMEN585!$AD$97,"0.0E+0"),3)&amp;" x 10^"&amp;RIGHT(TEXT(M.longifoliaCMEN585!$AD$97,"0.0E+0"),1)))</f>
        <v>2.3 x 10^4 ± 8.8 x 10^3</v>
      </c>
      <c r="P98" s="78" t="str" cm="1">
        <f t="array" ref="P98">_xlfn.IFS(M.longifoliaCMEN585!$AD$164=0,"",M.longifoliaCMEN585!$AD$164&lt;0.05,"tr",M.longifoliaCMEN585!$AD$164&lt;0.05,"tr",M.longifoliaCMEN585!$AD$164&gt;=0.05,_xlfn.CONCAT(LEFT(TEXT(M.longifoliaCMEN585!$AC$164,"0.0E+0"),3)&amp;" x 10^"&amp;RIGHT(TEXT(M.longifoliaCMEN585!$AC$164,"0.0E+0"),1)," ± ",LEFT(TEXT(M.longifoliaCMEN585!$AD$164,"0.0E+0"),3)&amp;" x 10^"&amp;RIGHT(TEXT(M.longifoliaCMEN585!$AD$164,"0.0E+0"),1)))</f>
        <v/>
      </c>
      <c r="S98" s="77" t="str">
        <f>M.longifoliaCMEN584!$Z$31</f>
        <v>menthol</v>
      </c>
      <c r="T98" s="78" t="str" cm="1">
        <f t="array" ref="T98">_xlfn.IFS(M.longifoliaCMEN584!$AD$31=0,"",M.longifoliaCMEN584!$AD$31&lt;0.05,"tr",M.longifoliaCMEN584!$AD$31&lt;0.05,"tr",M.longifoliaCMEN584!$AD$31&gt;=0.05,_xlfn.CONCAT(LEFT(TEXT(M.longifoliaCMEN584!$AC$31,"0.0E+0"),3)&amp;" x 10^"&amp;RIGHT(TEXT(M.longifoliaCMEN584!$AC$31,"0.0E+0"),1)," ± ",LEFT(TEXT(M.longifoliaCMEN584!$AD$31,"0.0E+0"),3)&amp;" x 10^"&amp;RIGHT(TEXT(M.longifoliaCMEN584!$AD$31,"0.0E+0"),1)))</f>
        <v/>
      </c>
      <c r="U98" s="78" t="str" cm="1">
        <f t="array" ref="U98">_xlfn.IFS(M.longifoliaCMEN584!$AD$97=0,"",M.longifoliaCMEN584!$AD$97&lt;0.05,"tr",M.longifoliaCMEN584!$AD$97&lt;0.05,"tr",M.longifoliaCMEN584!$AD$97&gt;=0.05,_xlfn.CONCAT(LEFT(TEXT(M.longifoliaCMEN584!$AC$97,"0.0E+0"),3)&amp;" x 10^"&amp;RIGHT(TEXT(M.longifoliaCMEN584!$AC$97,"0.0E+0"),1)," ± ",LEFT(TEXT(M.longifoliaCMEN584!$AD$97,"0.0E+0"),3)&amp;" x 10^"&amp;RIGHT(TEXT(M.longifoliaCMEN584!$AD$97,"0.0E+0"),1)))</f>
        <v/>
      </c>
      <c r="V98" s="78" t="str" cm="1">
        <f t="array" ref="V98">_xlfn.IFS(M.longifoliaCMEN584!$AD$164=0,"",M.longifoliaCMEN584!$AD$164&lt;0.05,"tr",M.longifoliaCMEN584!$AD$164&lt;0.05,"tr",M.longifoliaCMEN584!$AD$164&gt;=0.05,_xlfn.CONCAT(LEFT(TEXT(M.longifoliaCMEN584!$AC$164,"0.0E+0"),3)&amp;" x 10^"&amp;RIGHT(TEXT(M.longifoliaCMEN584!$AC$164,"0.0E+0"),1)," ± ",LEFT(TEXT(M.longifoliaCMEN584!$AD$164,"0.0E+0"),3)&amp;" x 10^"&amp;RIGHT(TEXT(M.longifoliaCMEN584!$AD$164,"0.0E+0"),1)))</f>
        <v/>
      </c>
    </row>
    <row r="99" spans="1:22" ht="12" x14ac:dyDescent="0.2">
      <c r="A99" s="77" t="str">
        <f>Peppermint!$Z$32</f>
        <v>terpinen-4-ol</v>
      </c>
      <c r="B99" s="78" t="str" cm="1">
        <f t="array" ref="B99">_xlfn.IFS(Peppermint!$AD$32=0,"",Peppermint!$AD$32&lt;0.05,"tr",Peppermint!$AD$32&lt;0.05,"tr",Peppermint!$AD$32&gt;=0.05,_xlfn.CONCAT(LEFT(TEXT(Peppermint!$AC$32,"0.0E+0"),3)&amp;" x 10^"&amp;RIGHT(TEXT(Peppermint!$AC$32,"0.0E+0"),1)," ± ",LEFT(TEXT(Peppermint!$AD$32,"0.0E+0"),3)&amp;" x 10^"&amp;RIGHT(TEXT(Peppermint!$AD$32,"0.0E+0"),1)))</f>
        <v>3.6 x 10^3 ± 5.2 x 10^2</v>
      </c>
      <c r="C99" s="78" t="str" cm="1">
        <f t="array" ref="C99">_xlfn.IFS(Peppermint!$AD$98=0,"",Peppermint!$AD$98&lt;0.05,"tr",Peppermint!$AD$98&lt;0.05,"tr",Peppermint!$AD$98&gt;=0.05,_xlfn.CONCAT(LEFT(TEXT(Peppermint!$AC$98,"0.0E+0"),3)&amp;" x 10^"&amp;RIGHT(TEXT(Peppermint!$AC$98,"0.0E+0"),1)," ± ",LEFT(TEXT(Peppermint!$AD$98,"0.0E+0"),3)&amp;" x 10^"&amp;RIGHT(TEXT(Peppermint!$AD$98,"0.0E+0"),1)))</f>
        <v>7.7 x 10^3 ± 5.2 x 10^3</v>
      </c>
      <c r="D99" s="78" t="str" cm="1">
        <f t="array" ref="D99">_xlfn.IFS(Peppermint!$AD$165=0,"",Peppermint!$AD$165&lt;0.05,"tr",Peppermint!$AD$165&lt;0.05,"tr",Peppermint!$AD$165&gt;=0.05,_xlfn.CONCAT(LEFT(TEXT(Peppermint!$AC$165,"0.0E+0"),3)&amp;" x 10^"&amp;RIGHT(TEXT(Peppermint!$AC$165,"0.0E+0"),1)," ± ",LEFT(TEXT(Peppermint!$AD$165,"0.0E+0"),3)&amp;" x 10^"&amp;RIGHT(TEXT(Peppermint!$AD$165,"0.0E+0"),1)))</f>
        <v/>
      </c>
      <c r="G99" s="81" t="str">
        <f>Spearmint!$Z$32</f>
        <v>terpinen-4-ol</v>
      </c>
      <c r="H99" s="82" t="str" cm="1">
        <f t="array" ref="H99">_xlfn.IFS(Spearmint!$AD$32=0,"",Spearmint!$AD$32&lt;0.05,"tr",Spearmint!$AD$32&lt;0.05,"tr",Spearmint!$AD$32&gt;=0.05,_xlfn.CONCAT(LEFT(TEXT(Spearmint!$AC$32,"0.0E+0"),3)&amp;" x 10^"&amp;RIGHT(TEXT(Spearmint!$AC$32,"0.0E+0"),1)," ± ",LEFT(TEXT(Spearmint!$AD$32,"0.0E+0"),3)&amp;" x 10^"&amp;RIGHT(TEXT(Spearmint!$AD$32,"0.0E+0"),1)))</f>
        <v>5.2 x 10^3 ± 2.0 x 10^3</v>
      </c>
      <c r="I99" s="82" t="str" cm="1">
        <f t="array" ref="I99">_xlfn.IFS(Spearmint!$AD$98=0,"",Spearmint!$AD$98&lt;0.05,"tr",Spearmint!$AD$98&lt;0.05,"tr",Spearmint!$AD$98&gt;=0.05,_xlfn.CONCAT(LEFT(TEXT(Spearmint!$AC$98,"0.0E+0"),3)&amp;" x 10^"&amp;RIGHT(TEXT(Spearmint!$AC$98,"0.0E+0"),1)," ± ",LEFT(TEXT(Spearmint!$AD$98,"0.0E+0"),3)&amp;" x 10^"&amp;RIGHT(TEXT(Spearmint!$AD$98,"0.0E+0"),1)))</f>
        <v>9.9 x 10^3 ± 4.0 x 10^3</v>
      </c>
      <c r="J99" s="82" t="str" cm="1">
        <f t="array" ref="J99">_xlfn.IFS(Spearmint!$AD$165=0,"",Spearmint!$AD$165&lt;0.05,"tr",Spearmint!$AD$165&lt;0.05,"tr",Spearmint!$AD$165&gt;=0.05,_xlfn.CONCAT(LEFT(TEXT(Spearmint!$AC$165,"0.0E+0"),3)&amp;" x 10^"&amp;RIGHT(TEXT(Spearmint!$AC$165,"0.0E+0"),1)," ± ",LEFT(TEXT(Spearmint!$AD$165,"0.0E+0"),3)&amp;" x 10^"&amp;RIGHT(TEXT(Spearmint!$AD$165,"0.0E+0"),1)))</f>
        <v>4.1 x 10^4 ± 1.5 x 10^4</v>
      </c>
      <c r="M99" s="77" t="str">
        <f>M.longifoliaCMEN585!$Z$32</f>
        <v>terpinen-4-ol</v>
      </c>
      <c r="N99" s="78" t="str" cm="1">
        <f t="array" ref="N99">_xlfn.IFS(M.longifoliaCMEN585!$AD$32=0,"",M.longifoliaCMEN585!$AD$32&lt;0.05,"tr",M.longifoliaCMEN585!$AD$32&lt;0.05,"tr",M.longifoliaCMEN585!$AD$32&gt;=0.05,_xlfn.CONCAT(LEFT(TEXT(M.longifoliaCMEN585!$AC$32,"0.0E+0"),3)&amp;" x 10^"&amp;RIGHT(TEXT(M.longifoliaCMEN585!$AC$32,"0.0E+0"),1)," ± ",LEFT(TEXT(M.longifoliaCMEN585!$AD$32,"0.0E+0"),3)&amp;" x 10^"&amp;RIGHT(TEXT(M.longifoliaCMEN585!$AD$32,"0.0E+0"),1)))</f>
        <v>9.3 x 10^3 ± 3.5 x 10^3</v>
      </c>
      <c r="O99" s="78" t="str" cm="1">
        <f t="array" ref="O99">_xlfn.IFS(M.longifoliaCMEN585!$AD$98=0,"",M.longifoliaCMEN585!$AD$98&lt;0.05,"tr",M.longifoliaCMEN585!$AD$98&lt;0.05,"tr",M.longifoliaCMEN585!$AD$98&gt;=0.05,_xlfn.CONCAT(LEFT(TEXT(M.longifoliaCMEN585!$AC$98,"0.0E+0"),3)&amp;" x 10^"&amp;RIGHT(TEXT(M.longifoliaCMEN585!$AC$98,"0.0E+0"),1)," ± ",LEFT(TEXT(M.longifoliaCMEN585!$AD$98,"0.0E+0"),3)&amp;" x 10^"&amp;RIGHT(TEXT(M.longifoliaCMEN585!$AD$98,"0.0E+0"),1)))</f>
        <v>6.1 x 10^4 ± 1.1 x 10^4</v>
      </c>
      <c r="P99" s="78" t="str" cm="1">
        <f t="array" ref="P99">_xlfn.IFS(M.longifoliaCMEN585!$AD$165=0,"",M.longifoliaCMEN585!$AD$165&lt;0.05,"tr",M.longifoliaCMEN585!$AD$165&lt;0.05,"tr",M.longifoliaCMEN585!$AD$165&gt;=0.05,_xlfn.CONCAT(LEFT(TEXT(M.longifoliaCMEN585!$AC$165,"0.0E+0"),3)&amp;" x 10^"&amp;RIGHT(TEXT(M.longifoliaCMEN585!$AC$165,"0.0E+0"),1)," ± ",LEFT(TEXT(M.longifoliaCMEN585!$AD$165,"0.0E+0"),3)&amp;" x 10^"&amp;RIGHT(TEXT(M.longifoliaCMEN585!$AD$165,"0.0E+0"),1)))</f>
        <v>1.9 x 10^5 ± 4.3 x 10^4</v>
      </c>
      <c r="S99" s="81" t="str">
        <f>M.longifoliaCMEN584!$Z$32</f>
        <v>terpinen-4-ol</v>
      </c>
      <c r="T99" s="82" t="str" cm="1">
        <f t="array" ref="T99">_xlfn.IFS(M.longifoliaCMEN584!$AD$32=0,"",M.longifoliaCMEN584!$AD$32&lt;0.05,"tr",M.longifoliaCMEN584!$AD$32&lt;0.05,"tr",M.longifoliaCMEN584!$AD$32&gt;=0.05,_xlfn.CONCAT(LEFT(TEXT(M.longifoliaCMEN584!$AC$32,"0.0E+0"),3)&amp;" x 10^"&amp;RIGHT(TEXT(M.longifoliaCMEN584!$AC$32,"0.0E+0"),1)," ± ",LEFT(TEXT(M.longifoliaCMEN584!$AD$32,"0.0E+0"),3)&amp;" x 10^"&amp;RIGHT(TEXT(M.longifoliaCMEN584!$AD$32,"0.0E+0"),1)))</f>
        <v>1.2 x 10^4 ± 3.3 x 10^3</v>
      </c>
      <c r="U99" s="82" t="str" cm="1">
        <f t="array" ref="U99">_xlfn.IFS(M.longifoliaCMEN584!$AD$98=0,"",M.longifoliaCMEN584!$AD$98&lt;0.05,"tr",M.longifoliaCMEN584!$AD$98&lt;0.05,"tr",M.longifoliaCMEN584!$AD$98&gt;=0.05,_xlfn.CONCAT(LEFT(TEXT(M.longifoliaCMEN584!$AC$98,"0.0E+0"),3)&amp;" x 10^"&amp;RIGHT(TEXT(M.longifoliaCMEN584!$AC$98,"0.0E+0"),1)," ± ",LEFT(TEXT(M.longifoliaCMEN584!$AD$98,"0.0E+0"),3)&amp;" x 10^"&amp;RIGHT(TEXT(M.longifoliaCMEN584!$AD$98,"0.0E+0"),1)))</f>
        <v>1.4 x 10^5 ± 8.6 x 10^4</v>
      </c>
      <c r="V99" s="82" t="str" cm="1">
        <f t="array" ref="V99">_xlfn.IFS(M.longifoliaCMEN584!$AD$165=0,"",M.longifoliaCMEN584!$AD$165&lt;0.05,"tr",M.longifoliaCMEN584!$AD$165&lt;0.05,"tr",M.longifoliaCMEN584!$AD$165&gt;=0.05,_xlfn.CONCAT(LEFT(TEXT(M.longifoliaCMEN584!$AC$165,"0.0E+0"),3)&amp;" x 10^"&amp;RIGHT(TEXT(M.longifoliaCMEN584!$AC$165,"0.0E+0"),1)," ± ",LEFT(TEXT(M.longifoliaCMEN584!$AD$165,"0.0E+0"),3)&amp;" x 10^"&amp;RIGHT(TEXT(M.longifoliaCMEN584!$AD$165,"0.0E+0"),1)))</f>
        <v>1.4 x 10^5 ± 6.7 x 10^4</v>
      </c>
    </row>
    <row r="100" spans="1:22" x14ac:dyDescent="0.2">
      <c r="A100" s="77" t="str">
        <f>Peppermint!$Z$33</f>
        <v>cis-isopulegone</v>
      </c>
      <c r="B100" s="78" t="str" cm="1">
        <f t="array" ref="B100">_xlfn.IFS(Peppermint!$AD$33=0,"",Peppermint!$AD$33&lt;0.05,"tr",Peppermint!$AD$33&lt;0.05,"tr",Peppermint!$AD$33&gt;=0.05,_xlfn.CONCAT(LEFT(TEXT(Peppermint!$AC$33,"0.0E+0"),3)&amp;" x 10^"&amp;RIGHT(TEXT(Peppermint!$AC$33,"0.0E+0"),1)," ± ",LEFT(TEXT(Peppermint!$AD$33,"0.0E+0"),3)&amp;" x 10^"&amp;RIGHT(TEXT(Peppermint!$AD$33,"0.0E+0"),1)))</f>
        <v/>
      </c>
      <c r="C100" s="78" t="str" cm="1">
        <f t="array" ref="C100">_xlfn.IFS(Peppermint!$AD$99=0,"",Peppermint!$AD$99&lt;0.05,"tr",Peppermint!$AD$99&lt;0.05,"tr",Peppermint!$AD$99&gt;=0.05,_xlfn.CONCAT(LEFT(TEXT(Peppermint!$AC$99,"0.0E+0"),3)&amp;" x 10^"&amp;RIGHT(TEXT(Peppermint!$AC$99,"0.0E+0"),1)," ± ",LEFT(TEXT(Peppermint!$AD$99,"0.0E+0"),3)&amp;" x 10^"&amp;RIGHT(TEXT(Peppermint!$AD$99,"0.0E+0"),1)))</f>
        <v/>
      </c>
      <c r="D100" s="78" t="str" cm="1">
        <f t="array" ref="D100">_xlfn.IFS(Peppermint!$AD$166=0,"",Peppermint!$AD$166&lt;0.05,"tr",Peppermint!$AD$166&lt;0.05,"tr",Peppermint!$AD$166&gt;=0.05,_xlfn.CONCAT(LEFT(TEXT(Peppermint!$AC$166,"0.0E+0"),3)&amp;" x 10^"&amp;RIGHT(TEXT(Peppermint!$AC$166,"0.0E+0"),1)," ± ",LEFT(TEXT(Peppermint!$AD$166,"0.0E+0"),3)&amp;" x 10^"&amp;RIGHT(TEXT(Peppermint!$AD$166,"0.0E+0"),1)))</f>
        <v/>
      </c>
      <c r="G100" s="77" t="str">
        <f>Spearmint!$Z$33</f>
        <v>cis-isopulegone</v>
      </c>
      <c r="H100" s="78" t="str" cm="1">
        <f t="array" ref="H100">_xlfn.IFS(Spearmint!$AD$33=0,"",Spearmint!$AD$33&lt;0.05,"tr",Spearmint!$AD$33&lt;0.05,"tr",Spearmint!$AD$33&gt;=0.05,_xlfn.CONCAT(LEFT(TEXT(Spearmint!$AC$33,"0.0E+0"),3)&amp;" x 10^"&amp;RIGHT(TEXT(Spearmint!$AC$33,"0.0E+0"),1)," ± ",LEFT(TEXT(Spearmint!$AD$33,"0.0E+0"),3)&amp;" x 10^"&amp;RIGHT(TEXT(Spearmint!$AD$33,"0.0E+0"),1)))</f>
        <v/>
      </c>
      <c r="I100" s="78" t="str" cm="1">
        <f t="array" ref="I100">_xlfn.IFS(Spearmint!$AD$99=0,"",Spearmint!$AD$99&lt;0.05,"tr",Spearmint!$AD$99&lt;0.05,"tr",Spearmint!$AD$99&gt;=0.05,_xlfn.CONCAT(LEFT(TEXT(Spearmint!$AC$99,"0.0E+0"),3)&amp;" x 10^"&amp;RIGHT(TEXT(Spearmint!$AC$99,"0.0E+0"),1)," ± ",LEFT(TEXT(Spearmint!$AD$99,"0.0E+0"),3)&amp;" x 10^"&amp;RIGHT(TEXT(Spearmint!$AD$99,"0.0E+0"),1)))</f>
        <v/>
      </c>
      <c r="J100" s="78" t="str" cm="1">
        <f t="array" ref="J100">_xlfn.IFS(Spearmint!$AD$166=0,"",Spearmint!$AD$166&lt;0.05,"tr",Spearmint!$AD$166&lt;0.05,"tr",Spearmint!$AD$166&gt;=0.05,_xlfn.CONCAT(LEFT(TEXT(Spearmint!$AC$166,"0.0E+0"),3)&amp;" x 10^"&amp;RIGHT(TEXT(Spearmint!$AC$166,"0.0E+0"),1)," ± ",LEFT(TEXT(Spearmint!$AD$166,"0.0E+0"),3)&amp;" x 10^"&amp;RIGHT(TEXT(Spearmint!$AD$166,"0.0E+0"),1)))</f>
        <v/>
      </c>
      <c r="M100" s="77" t="str">
        <f>M.longifoliaCMEN585!$Z$33</f>
        <v>cis-isopulegone</v>
      </c>
      <c r="N100" s="78" t="str" cm="1">
        <f t="array" ref="N100">_xlfn.IFS(M.longifoliaCMEN585!$AD$33=0,"",M.longifoliaCMEN585!$AD$33&lt;0.05,"tr",M.longifoliaCMEN585!$AD$33&lt;0.05,"tr",M.longifoliaCMEN585!$AD$33&gt;=0.05,_xlfn.CONCAT(LEFT(TEXT(M.longifoliaCMEN585!$AC$33,"0.0E+0"),3)&amp;" x 10^"&amp;RIGHT(TEXT(M.longifoliaCMEN585!$AC$33,"0.0E+0"),1)," ± ",LEFT(TEXT(M.longifoliaCMEN585!$AD$33,"0.0E+0"),3)&amp;" x 10^"&amp;RIGHT(TEXT(M.longifoliaCMEN585!$AD$33,"0.0E+0"),1)))</f>
        <v/>
      </c>
      <c r="O100" s="78" t="str" cm="1">
        <f t="array" ref="O100">_xlfn.IFS(M.longifoliaCMEN585!$AD$99=0,"",M.longifoliaCMEN585!$AD$99&lt;0.05,"tr",M.longifoliaCMEN585!$AD$99&lt;0.05,"tr",M.longifoliaCMEN585!$AD$99&gt;=0.05,_xlfn.CONCAT(LEFT(TEXT(M.longifoliaCMEN585!$AC$99,"0.0E+0"),3)&amp;" x 10^"&amp;RIGHT(TEXT(M.longifoliaCMEN585!$AC$99,"0.0E+0"),1)," ± ",LEFT(TEXT(M.longifoliaCMEN585!$AD$99,"0.0E+0"),3)&amp;" x 10^"&amp;RIGHT(TEXT(M.longifoliaCMEN585!$AD$99,"0.0E+0"),1)))</f>
        <v>2.5 x 10^3 ± 2.5 x 10^3</v>
      </c>
      <c r="P100" s="78" t="str" cm="1">
        <f t="array" ref="P100">_xlfn.IFS(M.longifoliaCMEN585!$AD$166=0,"",M.longifoliaCMEN585!$AD$166&lt;0.05,"tr",M.longifoliaCMEN585!$AD$166&lt;0.05,"tr",M.longifoliaCMEN585!$AD$166&gt;=0.05,_xlfn.CONCAT(LEFT(TEXT(M.longifoliaCMEN585!$AC$166,"0.0E+0"),3)&amp;" x 10^"&amp;RIGHT(TEXT(M.longifoliaCMEN585!$AC$166,"0.0E+0"),1)," ± ",LEFT(TEXT(M.longifoliaCMEN585!$AD$166,"0.0E+0"),3)&amp;" x 10^"&amp;RIGHT(TEXT(M.longifoliaCMEN585!$AD$166,"0.0E+0"),1)))</f>
        <v>7.3 x 10^3 ± 7.3 x 10^3</v>
      </c>
      <c r="S100" s="77" t="str">
        <f>M.longifoliaCMEN584!$Z$33</f>
        <v>cis-isopulegone</v>
      </c>
      <c r="T100" s="78" t="str" cm="1">
        <f t="array" ref="T100">_xlfn.IFS(M.longifoliaCMEN584!$AD$33=0,"",M.longifoliaCMEN584!$AD$33&lt;0.05,"tr",M.longifoliaCMEN584!$AD$33&lt;0.05,"tr",M.longifoliaCMEN584!$AD$33&gt;=0.05,_xlfn.CONCAT(LEFT(TEXT(M.longifoliaCMEN584!$AC$33,"0.0E+0"),3)&amp;" x 10^"&amp;RIGHT(TEXT(M.longifoliaCMEN584!$AC$33,"0.0E+0"),1)," ± ",LEFT(TEXT(M.longifoliaCMEN584!$AD$33,"0.0E+0"),3)&amp;" x 10^"&amp;RIGHT(TEXT(M.longifoliaCMEN584!$AD$33,"0.0E+0"),1)))</f>
        <v/>
      </c>
      <c r="U100" s="78" t="str" cm="1">
        <f t="array" ref="U100">_xlfn.IFS(M.longifoliaCMEN584!$AD$99=0,"",M.longifoliaCMEN584!$AD$99&lt;0.05,"tr",M.longifoliaCMEN584!$AD$99&lt;0.05,"tr",M.longifoliaCMEN584!$AD$99&gt;=0.05,_xlfn.CONCAT(LEFT(TEXT(M.longifoliaCMEN584!$AC$99,"0.0E+0"),3)&amp;" x 10^"&amp;RIGHT(TEXT(M.longifoliaCMEN584!$AC$99,"0.0E+0"),1)," ± ",LEFT(TEXT(M.longifoliaCMEN584!$AD$99,"0.0E+0"),3)&amp;" x 10^"&amp;RIGHT(TEXT(M.longifoliaCMEN584!$AD$99,"0.0E+0"),1)))</f>
        <v/>
      </c>
      <c r="V100" s="78" t="str" cm="1">
        <f t="array" ref="V100">_xlfn.IFS(M.longifoliaCMEN584!$AD$166=0,"",M.longifoliaCMEN584!$AD$166&lt;0.05,"tr",M.longifoliaCMEN584!$AD$166&lt;0.05,"tr",M.longifoliaCMEN584!$AD$166&gt;=0.05,_xlfn.CONCAT(LEFT(TEXT(M.longifoliaCMEN584!$AC$166,"0.0E+0"),3)&amp;" x 10^"&amp;RIGHT(TEXT(M.longifoliaCMEN584!$AC$166,"0.0E+0"),1)," ± ",LEFT(TEXT(M.longifoliaCMEN584!$AD$166,"0.0E+0"),3)&amp;" x 10^"&amp;RIGHT(TEXT(M.longifoliaCMEN584!$AD$166,"0.0E+0"),1)))</f>
        <v/>
      </c>
    </row>
    <row r="101" spans="1:22" x14ac:dyDescent="0.2">
      <c r="A101" s="77" t="str">
        <f>Peppermint!$Z$34</f>
        <v>isomenthol</v>
      </c>
      <c r="B101" s="78" t="str" cm="1">
        <f t="array" ref="B101">_xlfn.IFS(Peppermint!$AD$34=0,"",Peppermint!$AD$34&lt;0.05,"tr",Peppermint!$AD$34&lt;0.05,"tr",Peppermint!$AD$34&gt;=0.05,_xlfn.CONCAT(LEFT(TEXT(Peppermint!$AC$34,"0.0E+0"),3)&amp;" x 10^"&amp;RIGHT(TEXT(Peppermint!$AC$34,"0.0E+0"),1)," ± ",LEFT(TEXT(Peppermint!$AD$34,"0.0E+0"),3)&amp;" x 10^"&amp;RIGHT(TEXT(Peppermint!$AD$34,"0.0E+0"),1)))</f>
        <v/>
      </c>
      <c r="C101" s="78" t="str" cm="1">
        <f t="array" ref="C101">_xlfn.IFS(Peppermint!$AD$100=0,"",Peppermint!$AD$100&lt;0.05,"tr",Peppermint!$AD$100&lt;0.05,"tr",Peppermint!$AD$100&gt;=0.05,_xlfn.CONCAT(LEFT(TEXT(Peppermint!$AC$100,"0.0E+0"),3)&amp;" x 10^"&amp;RIGHT(TEXT(Peppermint!$AC$100,"0.0E+0"),1)," ± ",LEFT(TEXT(Peppermint!$AD$100,"0.0E+0"),3)&amp;" x 10^"&amp;RIGHT(TEXT(Peppermint!$AD$100,"0.0E+0"),1)))</f>
        <v>2.0 x 10^4 ± 2.6 x 10^3</v>
      </c>
      <c r="D101" s="78" t="str" cm="1">
        <f t="array" ref="D101">_xlfn.IFS(Peppermint!$AD$167=0,"",Peppermint!$AD$167&lt;0.05,"tr",Peppermint!$AD$167&lt;0.05,"tr",Peppermint!$AD$167&gt;=0.05,_xlfn.CONCAT(LEFT(TEXT(Peppermint!$AC$167,"0.0E+0"),3)&amp;" x 10^"&amp;RIGHT(TEXT(Peppermint!$AC$167,"0.0E+0"),1)," ± ",LEFT(TEXT(Peppermint!$AD$167,"0.0E+0"),3)&amp;" x 10^"&amp;RIGHT(TEXT(Peppermint!$AD$167,"0.0E+0"),1)))</f>
        <v>7.7 x 10^4 ± 2.8 x 10^4</v>
      </c>
      <c r="G101" s="77" t="str">
        <f>Spearmint!$Z$34</f>
        <v>isomenthol</v>
      </c>
      <c r="H101" s="78" t="str" cm="1">
        <f t="array" ref="H101">_xlfn.IFS(Spearmint!$AD$34=0,"",Spearmint!$AD$34&lt;0.05,"tr",Spearmint!$AD$34&lt;0.05,"tr",Spearmint!$AD$34&gt;=0.05,_xlfn.CONCAT(LEFT(TEXT(Spearmint!$AC$34,"0.0E+0"),3)&amp;" x 10^"&amp;RIGHT(TEXT(Spearmint!$AC$34,"0.0E+0"),1)," ± ",LEFT(TEXT(Spearmint!$AD$34,"0.0E+0"),3)&amp;" x 10^"&amp;RIGHT(TEXT(Spearmint!$AD$34,"0.0E+0"),1)))</f>
        <v/>
      </c>
      <c r="I101" s="78" t="str" cm="1">
        <f t="array" ref="I101">_xlfn.IFS(Spearmint!$AD$100=0,"",Spearmint!$AD$100&lt;0.05,"tr",Spearmint!$AD$100&lt;0.05,"tr",Spearmint!$AD$100&gt;=0.05,_xlfn.CONCAT(LEFT(TEXT(Spearmint!$AC$100,"0.0E+0"),3)&amp;" x 10^"&amp;RIGHT(TEXT(Spearmint!$AC$100,"0.0E+0"),1)," ± ",LEFT(TEXT(Spearmint!$AD$100,"0.0E+0"),3)&amp;" x 10^"&amp;RIGHT(TEXT(Spearmint!$AD$100,"0.0E+0"),1)))</f>
        <v/>
      </c>
      <c r="J101" s="78" t="str" cm="1">
        <f t="array" ref="J101">_xlfn.IFS(Spearmint!$AD$167=0,"",Spearmint!$AD$167&lt;0.05,"tr",Spearmint!$AD$167&lt;0.05,"tr",Spearmint!$AD$167&gt;=0.05,_xlfn.CONCAT(LEFT(TEXT(Spearmint!$AC$167,"0.0E+0"),3)&amp;" x 10^"&amp;RIGHT(TEXT(Spearmint!$AC$167,"0.0E+0"),1)," ± ",LEFT(TEXT(Spearmint!$AD$167,"0.0E+0"),3)&amp;" x 10^"&amp;RIGHT(TEXT(Spearmint!$AD$167,"0.0E+0"),1)))</f>
        <v/>
      </c>
      <c r="M101" s="77" t="str">
        <f>M.longifoliaCMEN585!$Z$34</f>
        <v>isomenthol</v>
      </c>
      <c r="N101" s="78" t="str" cm="1">
        <f t="array" ref="N101">_xlfn.IFS(M.longifoliaCMEN585!$AD$34=0,"",M.longifoliaCMEN585!$AD$34&lt;0.05,"tr",M.longifoliaCMEN585!$AD$34&lt;0.05,"tr",M.longifoliaCMEN585!$AD$34&gt;=0.05,_xlfn.CONCAT(LEFT(TEXT(M.longifoliaCMEN585!$AC$34,"0.0E+0"),3)&amp;" x 10^"&amp;RIGHT(TEXT(M.longifoliaCMEN585!$AC$34,"0.0E+0"),1)," ± ",LEFT(TEXT(M.longifoliaCMEN585!$AD$34,"0.0E+0"),3)&amp;" x 10^"&amp;RIGHT(TEXT(M.longifoliaCMEN585!$AD$34,"0.0E+0"),1)))</f>
        <v/>
      </c>
      <c r="O101" s="78" t="str" cm="1">
        <f t="array" ref="O101">_xlfn.IFS(M.longifoliaCMEN585!$AD$100=0,"",M.longifoliaCMEN585!$AD$100&lt;0.05,"tr",M.longifoliaCMEN585!$AD$100&lt;0.05,"tr",M.longifoliaCMEN585!$AD$100&gt;=0.05,_xlfn.CONCAT(LEFT(TEXT(M.longifoliaCMEN585!$AC$100,"0.0E+0"),3)&amp;" x 10^"&amp;RIGHT(TEXT(M.longifoliaCMEN585!$AC$100,"0.0E+0"),1)," ± ",LEFT(TEXT(M.longifoliaCMEN585!$AD$100,"0.0E+0"),3)&amp;" x 10^"&amp;RIGHT(TEXT(M.longifoliaCMEN585!$AD$100,"0.0E+0"),1)))</f>
        <v>1.1 x 10^4 ± 4.3 x 10^3</v>
      </c>
      <c r="P101" s="78" t="str" cm="1">
        <f t="array" ref="P101">_xlfn.IFS(M.longifoliaCMEN585!$AD$167=0,"",M.longifoliaCMEN585!$AD$167&lt;0.05,"tr",M.longifoliaCMEN585!$AD$167&lt;0.05,"tr",M.longifoliaCMEN585!$AD$167&gt;=0.05,_xlfn.CONCAT(LEFT(TEXT(M.longifoliaCMEN585!$AC$167,"0.0E+0"),3)&amp;" x 10^"&amp;RIGHT(TEXT(M.longifoliaCMEN585!$AC$167,"0.0E+0"),1)," ± ",LEFT(TEXT(M.longifoliaCMEN585!$AD$167,"0.0E+0"),3)&amp;" x 10^"&amp;RIGHT(TEXT(M.longifoliaCMEN585!$AD$167,"0.0E+0"),1)))</f>
        <v/>
      </c>
      <c r="S101" s="77" t="str">
        <f>M.longifoliaCMEN584!$Z$34</f>
        <v>isomenthol</v>
      </c>
      <c r="T101" s="78" t="str" cm="1">
        <f t="array" ref="T101">_xlfn.IFS(M.longifoliaCMEN584!$AD$34=0,"",M.longifoliaCMEN584!$AD$34&lt;0.05,"tr",M.longifoliaCMEN584!$AD$34&lt;0.05,"tr",M.longifoliaCMEN584!$AD$34&gt;=0.05,_xlfn.CONCAT(LEFT(TEXT(M.longifoliaCMEN584!$AC$34,"0.0E+0"),3)&amp;" x 10^"&amp;RIGHT(TEXT(M.longifoliaCMEN584!$AC$34,"0.0E+0"),1)," ± ",LEFT(TEXT(M.longifoliaCMEN584!$AD$34,"0.0E+0"),3)&amp;" x 10^"&amp;RIGHT(TEXT(M.longifoliaCMEN584!$AD$34,"0.0E+0"),1)))</f>
        <v/>
      </c>
      <c r="U101" s="78" t="str" cm="1">
        <f t="array" ref="U101">_xlfn.IFS(M.longifoliaCMEN584!$AD$100=0,"",M.longifoliaCMEN584!$AD$100&lt;0.05,"tr",M.longifoliaCMEN584!$AD$100&lt;0.05,"tr",M.longifoliaCMEN584!$AD$100&gt;=0.05,_xlfn.CONCAT(LEFT(TEXT(M.longifoliaCMEN584!$AC$100,"0.0E+0"),3)&amp;" x 10^"&amp;RIGHT(TEXT(M.longifoliaCMEN584!$AC$100,"0.0E+0"),1)," ± ",LEFT(TEXT(M.longifoliaCMEN584!$AD$100,"0.0E+0"),3)&amp;" x 10^"&amp;RIGHT(TEXT(M.longifoliaCMEN584!$AD$100,"0.0E+0"),1)))</f>
        <v/>
      </c>
      <c r="V101" s="78" t="str" cm="1">
        <f t="array" ref="V101">_xlfn.IFS(M.longifoliaCMEN584!$AD$167=0,"",M.longifoliaCMEN584!$AD$167&lt;0.05,"tr",M.longifoliaCMEN584!$AD$167&lt;0.05,"tr",M.longifoliaCMEN584!$AD$167&gt;=0.05,_xlfn.CONCAT(LEFT(TEXT(M.longifoliaCMEN584!$AC$167,"0.0E+0"),3)&amp;" x 10^"&amp;RIGHT(TEXT(M.longifoliaCMEN584!$AC$167,"0.0E+0"),1)," ± ",LEFT(TEXT(M.longifoliaCMEN584!$AD$167,"0.0E+0"),3)&amp;" x 10^"&amp;RIGHT(TEXT(M.longifoliaCMEN584!$AD$167,"0.0E+0"),1)))</f>
        <v/>
      </c>
    </row>
    <row r="102" spans="1:22" x14ac:dyDescent="0.2">
      <c r="A102" s="77" t="str">
        <f>Peppermint!$Z$35</f>
        <v>neoisomenthol</v>
      </c>
      <c r="B102" s="78" t="str" cm="1">
        <f t="array" ref="B102">_xlfn.IFS(Peppermint!$AD$35=0,"",Peppermint!$AD$35&lt;0.05,"tr",Peppermint!$AD$35&lt;0.05,"tr",Peppermint!$AD$35&gt;=0.05,_xlfn.CONCAT(LEFT(TEXT(Peppermint!$AC$35,"0.0E+0"),3)&amp;" x 10^"&amp;RIGHT(TEXT(Peppermint!$AC$35,"0.0E+0"),1)," ± ",LEFT(TEXT(Peppermint!$AD$35,"0.0E+0"),3)&amp;" x 10^"&amp;RIGHT(TEXT(Peppermint!$AD$35,"0.0E+0"),1)))</f>
        <v/>
      </c>
      <c r="C102" s="78" t="str" cm="1">
        <f t="array" ref="C102">_xlfn.IFS(Peppermint!$AD$101=0,"",Peppermint!$AD$101&lt;0.05,"tr",Peppermint!$AD$101&lt;0.05,"tr",Peppermint!$AD$101&gt;=0.05,_xlfn.CONCAT(LEFT(TEXT(Peppermint!$AC$101,"0.0E+0"),3)&amp;" x 10^"&amp;RIGHT(TEXT(Peppermint!$AC$101,"0.0E+0"),1)," ± ",LEFT(TEXT(Peppermint!$AD$101,"0.0E+0"),3)&amp;" x 10^"&amp;RIGHT(TEXT(Peppermint!$AD$101,"0.0E+0"),1)))</f>
        <v>2.2 x 10^3 ± 1.3 x 10^3</v>
      </c>
      <c r="D102" s="78" t="str" cm="1">
        <f t="array" ref="D102">_xlfn.IFS(Peppermint!$AD$168=0,"",Peppermint!$AD$168&lt;0.05,"tr",Peppermint!$AD$168&lt;0.05,"tr",Peppermint!$AD$168&gt;=0.05,_xlfn.CONCAT(LEFT(TEXT(Peppermint!$AC$168,"0.0E+0"),3)&amp;" x 10^"&amp;RIGHT(TEXT(Peppermint!$AC$168,"0.0E+0"),1)," ± ",LEFT(TEXT(Peppermint!$AD$168,"0.0E+0"),3)&amp;" x 10^"&amp;RIGHT(TEXT(Peppermint!$AD$168,"0.0E+0"),1)))</f>
        <v>1.0 x 10^4 ± 4.3 x 10^3</v>
      </c>
      <c r="G102" s="77" t="str">
        <f>Spearmint!$Z$35</f>
        <v>neoisomenthol</v>
      </c>
      <c r="H102" s="78" t="str" cm="1">
        <f t="array" ref="H102">_xlfn.IFS(Spearmint!$AD$35=0,"",Spearmint!$AD$35&lt;0.05,"tr",Spearmint!$AD$35&lt;0.05,"tr",Spearmint!$AD$35&gt;=0.05,_xlfn.CONCAT(LEFT(TEXT(Spearmint!$AC$35,"0.0E+0"),3)&amp;" x 10^"&amp;RIGHT(TEXT(Spearmint!$AC$35,"0.0E+0"),1)," ± ",LEFT(TEXT(Spearmint!$AD$35,"0.0E+0"),3)&amp;" x 10^"&amp;RIGHT(TEXT(Spearmint!$AD$35,"0.0E+0"),1)))</f>
        <v/>
      </c>
      <c r="I102" s="78" t="str" cm="1">
        <f t="array" ref="I102">_xlfn.IFS(Spearmint!$AD$101=0,"",Spearmint!$AD$101&lt;0.05,"tr",Spearmint!$AD$101&lt;0.05,"tr",Spearmint!$AD$101&gt;=0.05,_xlfn.CONCAT(LEFT(TEXT(Spearmint!$AC$101,"0.0E+0"),3)&amp;" x 10^"&amp;RIGHT(TEXT(Spearmint!$AC$101,"0.0E+0"),1)," ± ",LEFT(TEXT(Spearmint!$AD$101,"0.0E+0"),3)&amp;" x 10^"&amp;RIGHT(TEXT(Spearmint!$AD$101,"0.0E+0"),1)))</f>
        <v/>
      </c>
      <c r="J102" s="78" t="str" cm="1">
        <f t="array" ref="J102">_xlfn.IFS(Spearmint!$AD$168=0,"",Spearmint!$AD$168&lt;0.05,"tr",Spearmint!$AD$168&lt;0.05,"tr",Spearmint!$AD$168&gt;=0.05,_xlfn.CONCAT(LEFT(TEXT(Spearmint!$AC$168,"0.0E+0"),3)&amp;" x 10^"&amp;RIGHT(TEXT(Spearmint!$AC$168,"0.0E+0"),1)," ± ",LEFT(TEXT(Spearmint!$AD$168,"0.0E+0"),3)&amp;" x 10^"&amp;RIGHT(TEXT(Spearmint!$AD$168,"0.0E+0"),1)))</f>
        <v/>
      </c>
      <c r="M102" s="77" t="str">
        <f>M.longifoliaCMEN585!$Z$35</f>
        <v>neoisomenthol</v>
      </c>
      <c r="N102" s="78" t="str" cm="1">
        <f t="array" ref="N102">_xlfn.IFS(M.longifoliaCMEN585!$AD$35=0,"",M.longifoliaCMEN585!$AD$35&lt;0.05,"tr",M.longifoliaCMEN585!$AD$35&lt;0.05,"tr",M.longifoliaCMEN585!$AD$35&gt;=0.05,_xlfn.CONCAT(LEFT(TEXT(M.longifoliaCMEN585!$AC$35,"0.0E+0"),3)&amp;" x 10^"&amp;RIGHT(TEXT(M.longifoliaCMEN585!$AC$35,"0.0E+0"),1)," ± ",LEFT(TEXT(M.longifoliaCMEN585!$AD$35,"0.0E+0"),3)&amp;" x 10^"&amp;RIGHT(TEXT(M.longifoliaCMEN585!$AD$35,"0.0E+0"),1)))</f>
        <v/>
      </c>
      <c r="O102" s="78" t="str" cm="1">
        <f t="array" ref="O102">_xlfn.IFS(M.longifoliaCMEN585!$AD$101=0,"",M.longifoliaCMEN585!$AD$101&lt;0.05,"tr",M.longifoliaCMEN585!$AD$101&lt;0.05,"tr",M.longifoliaCMEN585!$AD$101&gt;=0.05,_xlfn.CONCAT(LEFT(TEXT(M.longifoliaCMEN585!$AC$101,"0.0E+0"),3)&amp;" x 10^"&amp;RIGHT(TEXT(M.longifoliaCMEN585!$AC$101,"0.0E+0"),1)," ± ",LEFT(TEXT(M.longifoliaCMEN585!$AD$101,"0.0E+0"),3)&amp;" x 10^"&amp;RIGHT(TEXT(M.longifoliaCMEN585!$AD$101,"0.0E+0"),1)))</f>
        <v>1.0 x 10^4 ± 5.4 x 10^3</v>
      </c>
      <c r="P102" s="78" t="str" cm="1">
        <f t="array" ref="P102">_xlfn.IFS(M.longifoliaCMEN585!$AD$168=0,"",M.longifoliaCMEN585!$AD$168&lt;0.05,"tr",M.longifoliaCMEN585!$AD$168&lt;0.05,"tr",M.longifoliaCMEN585!$AD$168&gt;=0.05,_xlfn.CONCAT(LEFT(TEXT(M.longifoliaCMEN585!$AC$168,"0.0E+0"),3)&amp;" x 10^"&amp;RIGHT(TEXT(M.longifoliaCMEN585!$AC$168,"0.0E+0"),1)," ± ",LEFT(TEXT(M.longifoliaCMEN585!$AD$168,"0.0E+0"),3)&amp;" x 10^"&amp;RIGHT(TEXT(M.longifoliaCMEN585!$AD$168,"0.0E+0"),1)))</f>
        <v/>
      </c>
      <c r="S102" s="77" t="str">
        <f>M.longifoliaCMEN584!$Z$35</f>
        <v>neoisomenthol</v>
      </c>
      <c r="T102" s="78" t="str" cm="1">
        <f t="array" ref="T102">_xlfn.IFS(M.longifoliaCMEN584!$AD$35=0,"",M.longifoliaCMEN584!$AD$35&lt;0.05,"tr",M.longifoliaCMEN584!$AD$35&lt;0.05,"tr",M.longifoliaCMEN584!$AD$35&gt;=0.05,_xlfn.CONCAT(LEFT(TEXT(M.longifoliaCMEN584!$AC$35,"0.0E+0"),3)&amp;" x 10^"&amp;RIGHT(TEXT(M.longifoliaCMEN584!$AC$35,"0.0E+0"),1)," ± ",LEFT(TEXT(M.longifoliaCMEN584!$AD$35,"0.0E+0"),3)&amp;" x 10^"&amp;RIGHT(TEXT(M.longifoliaCMEN584!$AD$35,"0.0E+0"),1)))</f>
        <v/>
      </c>
      <c r="U102" s="78" t="str" cm="1">
        <f t="array" ref="U102">_xlfn.IFS(M.longifoliaCMEN584!$AD$101=0,"",M.longifoliaCMEN584!$AD$101&lt;0.05,"tr",M.longifoliaCMEN584!$AD$101&lt;0.05,"tr",M.longifoliaCMEN584!$AD$101&gt;=0.05,_xlfn.CONCAT(LEFT(TEXT(M.longifoliaCMEN584!$AC$101,"0.0E+0"),3)&amp;" x 10^"&amp;RIGHT(TEXT(M.longifoliaCMEN584!$AC$101,"0.0E+0"),1)," ± ",LEFT(TEXT(M.longifoliaCMEN584!$AD$101,"0.0E+0"),3)&amp;" x 10^"&amp;RIGHT(TEXT(M.longifoliaCMEN584!$AD$101,"0.0E+0"),1)))</f>
        <v/>
      </c>
      <c r="V102" s="78" t="str" cm="1">
        <f t="array" ref="V102">_xlfn.IFS(M.longifoliaCMEN584!$AD$168=0,"",M.longifoliaCMEN584!$AD$168&lt;0.05,"tr",M.longifoliaCMEN584!$AD$168&lt;0.05,"tr",M.longifoliaCMEN584!$AD$168&gt;=0.05,_xlfn.CONCAT(LEFT(TEXT(M.longifoliaCMEN584!$AC$168,"0.0E+0"),3)&amp;" x 10^"&amp;RIGHT(TEXT(M.longifoliaCMEN584!$AC$168,"0.0E+0"),1)," ± ",LEFT(TEXT(M.longifoliaCMEN584!$AD$168,"0.0E+0"),3)&amp;" x 10^"&amp;RIGHT(TEXT(M.longifoliaCMEN584!$AD$168,"0.0E+0"),1)))</f>
        <v/>
      </c>
    </row>
    <row r="103" spans="1:22" ht="12" x14ac:dyDescent="0.2">
      <c r="A103" s="81" t="str">
        <f>Peppermint!$Z$36</f>
        <v>a-terpineol</v>
      </c>
      <c r="B103" s="82" t="str" cm="1">
        <f t="array" ref="B103">_xlfn.IFS(Peppermint!$AD$36=0,"",Peppermint!$AD$36&lt;0.05,"tr",Peppermint!$AD$36&lt;0.05,"tr",Peppermint!$AD$36&gt;=0.05,_xlfn.CONCAT(LEFT(TEXT(Peppermint!$AC$36,"0.0E+0"),3)&amp;" x 10^"&amp;RIGHT(TEXT(Peppermint!$AC$36,"0.0E+0"),1)," ± ",LEFT(TEXT(Peppermint!$AD$36,"0.0E+0"),3)&amp;" x 10^"&amp;RIGHT(TEXT(Peppermint!$AD$36,"0.0E+0"),1)))</f>
        <v>4.8 x 10^3 ± 2.0 x 10^3</v>
      </c>
      <c r="C103" s="82" t="str" cm="1">
        <f t="array" ref="C103">_xlfn.IFS(Peppermint!$AD$102=0,"",Peppermint!$AD$102&lt;0.05,"tr",Peppermint!$AD$102&lt;0.05,"tr",Peppermint!$AD$102&gt;=0.05,_xlfn.CONCAT(LEFT(TEXT(Peppermint!$AC$102,"0.0E+0"),3)&amp;" x 10^"&amp;RIGHT(TEXT(Peppermint!$AC$102,"0.0E+0"),1)," ± ",LEFT(TEXT(Peppermint!$AD$102,"0.0E+0"),3)&amp;" x 10^"&amp;RIGHT(TEXT(Peppermint!$AD$102,"0.0E+0"),1)))</f>
        <v>3.5 x 10^3 ± 1.5 x 10^3</v>
      </c>
      <c r="D103" s="82" t="str" cm="1">
        <f t="array" ref="D103">_xlfn.IFS(Peppermint!$AD$169=0,"",Peppermint!$AD$169&lt;0.05,"tr",Peppermint!$AD$169&lt;0.05,"tr",Peppermint!$AD$169&gt;=0.05,_xlfn.CONCAT(LEFT(TEXT(Peppermint!$AC$169,"0.0E+0"),3)&amp;" x 10^"&amp;RIGHT(TEXT(Peppermint!$AC$169,"0.0E+0"),1)," ± ",LEFT(TEXT(Peppermint!$AD$169,"0.0E+0"),3)&amp;" x 10^"&amp;RIGHT(TEXT(Peppermint!$AD$169,"0.0E+0"),1)))</f>
        <v>2.1 x 10^3 ± 2.1 x 10^3</v>
      </c>
      <c r="G103" s="77" t="str">
        <f>Spearmint!$Z$36</f>
        <v>a-terpineol</v>
      </c>
      <c r="H103" s="78" t="str" cm="1">
        <f t="array" ref="H103">_xlfn.IFS(Spearmint!$AD$36=0,"",Spearmint!$AD$36&lt;0.05,"tr",Spearmint!$AD$36&lt;0.05,"tr",Spearmint!$AD$36&gt;=0.05,_xlfn.CONCAT(LEFT(TEXT(Spearmint!$AC$36,"0.0E+0"),3)&amp;" x 10^"&amp;RIGHT(TEXT(Spearmint!$AC$36,"0.0E+0"),1)," ± ",LEFT(TEXT(Spearmint!$AD$36,"0.0E+0"),3)&amp;" x 10^"&amp;RIGHT(TEXT(Spearmint!$AD$36,"0.0E+0"),1)))</f>
        <v>2.2 x 10^3 ± 2.2 x 10^3</v>
      </c>
      <c r="I103" s="78" t="str" cm="1">
        <f t="array" ref="I103">_xlfn.IFS(Spearmint!$AD$102=0,"",Spearmint!$AD$102&lt;0.05,"tr",Spearmint!$AD$102&lt;0.05,"tr",Spearmint!$AD$102&gt;=0.05,_xlfn.CONCAT(LEFT(TEXT(Spearmint!$AC$102,"0.0E+0"),3)&amp;" x 10^"&amp;RIGHT(TEXT(Spearmint!$AC$102,"0.0E+0"),1)," ± ",LEFT(TEXT(Spearmint!$AD$102,"0.0E+0"),3)&amp;" x 10^"&amp;RIGHT(TEXT(Spearmint!$AD$102,"0.0E+0"),1)))</f>
        <v>4.7 x 10^2 ± 4.7 x 10^2</v>
      </c>
      <c r="J103" s="78" t="str" cm="1">
        <f t="array" ref="J103">_xlfn.IFS(Spearmint!$AD$169=0,"",Spearmint!$AD$169&lt;0.05,"tr",Spearmint!$AD$169&lt;0.05,"tr",Spearmint!$AD$169&gt;=0.05,_xlfn.CONCAT(LEFT(TEXT(Spearmint!$AC$169,"0.0E+0"),3)&amp;" x 10^"&amp;RIGHT(TEXT(Spearmint!$AC$169,"0.0E+0"),1)," ± ",LEFT(TEXT(Spearmint!$AD$169,"0.0E+0"),3)&amp;" x 10^"&amp;RIGHT(TEXT(Spearmint!$AD$169,"0.0E+0"),1)))</f>
        <v>5.6 x 10^3 ± 3.8 x 10^3</v>
      </c>
      <c r="M103" s="81" t="str">
        <f>M.longifoliaCMEN585!$Z$36</f>
        <v>a-terpineol</v>
      </c>
      <c r="N103" s="82" t="str" cm="1">
        <f t="array" ref="N103">_xlfn.IFS(M.longifoliaCMEN585!$AD$36=0,"",M.longifoliaCMEN585!$AD$36&lt;0.05,"tr",M.longifoliaCMEN585!$AD$36&lt;0.05,"tr",M.longifoliaCMEN585!$AD$36&gt;=0.05,_xlfn.CONCAT(LEFT(TEXT(M.longifoliaCMEN585!$AC$36,"0.0E+0"),3)&amp;" x 10^"&amp;RIGHT(TEXT(M.longifoliaCMEN585!$AC$36,"0.0E+0"),1)," ± ",LEFT(TEXT(M.longifoliaCMEN585!$AD$36,"0.0E+0"),3)&amp;" x 10^"&amp;RIGHT(TEXT(M.longifoliaCMEN585!$AD$36,"0.0E+0"),1)))</f>
        <v>2.1 x 10^4 ± 9.5 x 10^3</v>
      </c>
      <c r="O103" s="82" t="str" cm="1">
        <f t="array" ref="O103">_xlfn.IFS(M.longifoliaCMEN585!$AD$102=0,"",M.longifoliaCMEN585!$AD$102&lt;0.05,"tr",M.longifoliaCMEN585!$AD$102&lt;0.05,"tr",M.longifoliaCMEN585!$AD$102&gt;=0.05,_xlfn.CONCAT(LEFT(TEXT(M.longifoliaCMEN585!$AC$102,"0.0E+0"),3)&amp;" x 10^"&amp;RIGHT(TEXT(M.longifoliaCMEN585!$AC$102,"0.0E+0"),1)," ± ",LEFT(TEXT(M.longifoliaCMEN585!$AD$102,"0.0E+0"),3)&amp;" x 10^"&amp;RIGHT(TEXT(M.longifoliaCMEN585!$AD$102,"0.0E+0"),1)))</f>
        <v>2.8 x 10^5 ± 4.9 x 10^4</v>
      </c>
      <c r="P103" s="82" t="str" cm="1">
        <f t="array" ref="P103">_xlfn.IFS(M.longifoliaCMEN585!$AD$169=0,"",M.longifoliaCMEN585!$AD$169&lt;0.05,"tr",M.longifoliaCMEN585!$AD$169&lt;0.05,"tr",M.longifoliaCMEN585!$AD$169&gt;=0.05,_xlfn.CONCAT(LEFT(TEXT(M.longifoliaCMEN585!$AC$169,"0.0E+0"),3)&amp;" x 10^"&amp;RIGHT(TEXT(M.longifoliaCMEN585!$AC$169,"0.0E+0"),1)," ± ",LEFT(TEXT(M.longifoliaCMEN585!$AD$169,"0.0E+0"),3)&amp;" x 10^"&amp;RIGHT(TEXT(M.longifoliaCMEN585!$AD$169,"0.0E+0"),1)))</f>
        <v>1.7 x 10^6 ± 6.4 x 10^5</v>
      </c>
      <c r="S103" s="77" t="str">
        <f>M.longifoliaCMEN584!$Z$36</f>
        <v>a-terpineol</v>
      </c>
      <c r="T103" s="78" t="str" cm="1">
        <f t="array" ref="T103">_xlfn.IFS(M.longifoliaCMEN584!$AD$36=0,"",M.longifoliaCMEN584!$AD$36&lt;0.05,"tr",M.longifoliaCMEN584!$AD$36&lt;0.05,"tr",M.longifoliaCMEN584!$AD$36&gt;=0.05,_xlfn.CONCAT(LEFT(TEXT(M.longifoliaCMEN584!$AC$36,"0.0E+0"),3)&amp;" x 10^"&amp;RIGHT(TEXT(M.longifoliaCMEN584!$AC$36,"0.0E+0"),1)," ± ",LEFT(TEXT(M.longifoliaCMEN584!$AD$36,"0.0E+0"),3)&amp;" x 10^"&amp;RIGHT(TEXT(M.longifoliaCMEN584!$AD$36,"0.0E+0"),1)))</f>
        <v/>
      </c>
      <c r="U103" s="78" t="str" cm="1">
        <f t="array" ref="U103">_xlfn.IFS(M.longifoliaCMEN584!$AD$102=0,"",M.longifoliaCMEN584!$AD$102&lt;0.05,"tr",M.longifoliaCMEN584!$AD$102&lt;0.05,"tr",M.longifoliaCMEN584!$AD$102&gt;=0.05,_xlfn.CONCAT(LEFT(TEXT(M.longifoliaCMEN584!$AC$102,"0.0E+0"),3)&amp;" x 10^"&amp;RIGHT(TEXT(M.longifoliaCMEN584!$AC$102,"0.0E+0"),1)," ± ",LEFT(TEXT(M.longifoliaCMEN584!$AD$102,"0.0E+0"),3)&amp;" x 10^"&amp;RIGHT(TEXT(M.longifoliaCMEN584!$AD$102,"0.0E+0"),1)))</f>
        <v/>
      </c>
      <c r="V103" s="78" t="str" cm="1">
        <f t="array" ref="V103">_xlfn.IFS(M.longifoliaCMEN584!$AD$169=0,"",M.longifoliaCMEN584!$AD$169&lt;0.05,"tr",M.longifoliaCMEN584!$AD$169&lt;0.05,"tr",M.longifoliaCMEN584!$AD$169&gt;=0.05,_xlfn.CONCAT(LEFT(TEXT(M.longifoliaCMEN584!$AC$169,"0.0E+0"),3)&amp;" x 10^"&amp;RIGHT(TEXT(M.longifoliaCMEN584!$AC$169,"0.0E+0"),1)," ± ",LEFT(TEXT(M.longifoliaCMEN584!$AD$169,"0.0E+0"),3)&amp;" x 10^"&amp;RIGHT(TEXT(M.longifoliaCMEN584!$AD$169,"0.0E+0"),1)))</f>
        <v/>
      </c>
    </row>
    <row r="104" spans="1:22" x14ac:dyDescent="0.2">
      <c r="A104" s="77" t="str">
        <f>Peppermint!$Z$37</f>
        <v>myrtenal</v>
      </c>
      <c r="B104" s="78" t="str" cm="1">
        <f t="array" ref="B104">_xlfn.IFS(Peppermint!$AD$37=0,"",Peppermint!$AD$37&lt;0.05,"tr",Peppermint!$AD$37&lt;0.05,"tr",Peppermint!$AD$37&gt;=0.05,_xlfn.CONCAT(LEFT(TEXT(Peppermint!$AC$37,"0.0E+0"),3)&amp;" x 10^"&amp;RIGHT(TEXT(Peppermint!$AC$37,"0.0E+0"),1)," ± ",LEFT(TEXT(Peppermint!$AD$37,"0.0E+0"),3)&amp;" x 10^"&amp;RIGHT(TEXT(Peppermint!$AD$37,"0.0E+0"),1)))</f>
        <v/>
      </c>
      <c r="C104" s="78" t="str" cm="1">
        <f t="array" ref="C104">_xlfn.IFS(Peppermint!$AD$103=0,"",Peppermint!$AD$103&lt;0.05,"tr",Peppermint!$AD$103&lt;0.05,"tr",Peppermint!$AD$103&gt;=0.05,_xlfn.CONCAT(LEFT(TEXT(Peppermint!$AC$103,"0.0E+0"),3)&amp;" x 10^"&amp;RIGHT(TEXT(Peppermint!$AC$103,"0.0E+0"),1)," ± ",LEFT(TEXT(Peppermint!$AD$103,"0.0E+0"),3)&amp;" x 10^"&amp;RIGHT(TEXT(Peppermint!$AD$103,"0.0E+0"),1)))</f>
        <v/>
      </c>
      <c r="D104" s="78" t="str" cm="1">
        <f t="array" ref="D104">_xlfn.IFS(Peppermint!$AD$170=0,"",Peppermint!$AD$170&lt;0.05,"tr",Peppermint!$AD$170&lt;0.05,"tr",Peppermint!$AD$170&gt;=0.05,_xlfn.CONCAT(LEFT(TEXT(Peppermint!$AC$170,"0.0E+0"),3)&amp;" x 10^"&amp;RIGHT(TEXT(Peppermint!$AC$170,"0.0E+0"),1)," ± ",LEFT(TEXT(Peppermint!$AD$170,"0.0E+0"),3)&amp;" x 10^"&amp;RIGHT(TEXT(Peppermint!$AD$170,"0.0E+0"),1)))</f>
        <v/>
      </c>
      <c r="G104" s="77" t="str">
        <f>Spearmint!$Z$37</f>
        <v>myrtenal</v>
      </c>
      <c r="H104" s="78" t="str" cm="1">
        <f t="array" ref="H104">_xlfn.IFS(Spearmint!$AD$37=0,"",Spearmint!$AD$37&lt;0.05,"tr",Spearmint!$AD$37&lt;0.05,"tr",Spearmint!$AD$37&gt;=0.05,_xlfn.CONCAT(LEFT(TEXT(Spearmint!$AC$37,"0.0E+0"),3)&amp;" x 10^"&amp;RIGHT(TEXT(Spearmint!$AC$37,"0.0E+0"),1)," ± ",LEFT(TEXT(Spearmint!$AD$37,"0.0E+0"),3)&amp;" x 10^"&amp;RIGHT(TEXT(Spearmint!$AD$37,"0.0E+0"),1)))</f>
        <v>6.3 x 10^2 ± 4.1 x 10^2</v>
      </c>
      <c r="I104" s="78" t="str" cm="1">
        <f t="array" ref="I104">_xlfn.IFS(Spearmint!$AD$103=0,"",Spearmint!$AD$103&lt;0.05,"tr",Spearmint!$AD$103&lt;0.05,"tr",Spearmint!$AD$103&gt;=0.05,_xlfn.CONCAT(LEFT(TEXT(Spearmint!$AC$103,"0.0E+0"),3)&amp;" x 10^"&amp;RIGHT(TEXT(Spearmint!$AC$103,"0.0E+0"),1)," ± ",LEFT(TEXT(Spearmint!$AD$103,"0.0E+0"),3)&amp;" x 10^"&amp;RIGHT(TEXT(Spearmint!$AD$103,"0.0E+0"),1)))</f>
        <v/>
      </c>
      <c r="J104" s="78" t="str" cm="1">
        <f t="array" ref="J104">_xlfn.IFS(Spearmint!$AD$170=0,"",Spearmint!$AD$170&lt;0.05,"tr",Spearmint!$AD$170&lt;0.05,"tr",Spearmint!$AD$170&gt;=0.05,_xlfn.CONCAT(LEFT(TEXT(Spearmint!$AC$170,"0.0E+0"),3)&amp;" x 10^"&amp;RIGHT(TEXT(Spearmint!$AC$170,"0.0E+0"),1)," ± ",LEFT(TEXT(Spearmint!$AD$170,"0.0E+0"),3)&amp;" x 10^"&amp;RIGHT(TEXT(Spearmint!$AD$170,"0.0E+0"),1)))</f>
        <v/>
      </c>
      <c r="M104" s="77" t="str">
        <f>M.longifoliaCMEN585!$Z$37</f>
        <v>myrtenal</v>
      </c>
      <c r="N104" s="78" t="str" cm="1">
        <f t="array" ref="N104">_xlfn.IFS(M.longifoliaCMEN585!$AD$37=0,"",M.longifoliaCMEN585!$AD$37&lt;0.05,"tr",M.longifoliaCMEN585!$AD$37&lt;0.05,"tr",M.longifoliaCMEN585!$AD$37&gt;=0.05,_xlfn.CONCAT(LEFT(TEXT(M.longifoliaCMEN585!$AC$37,"0.0E+0"),3)&amp;" x 10^"&amp;RIGHT(TEXT(M.longifoliaCMEN585!$AC$37,"0.0E+0"),1)," ± ",LEFT(TEXT(M.longifoliaCMEN585!$AD$37,"0.0E+0"),3)&amp;" x 10^"&amp;RIGHT(TEXT(M.longifoliaCMEN585!$AD$37,"0.0E+0"),1)))</f>
        <v/>
      </c>
      <c r="O104" s="78" t="str" cm="1">
        <f t="array" ref="O104">_xlfn.IFS(M.longifoliaCMEN585!$AD$103=0,"",M.longifoliaCMEN585!$AD$103&lt;0.05,"tr",M.longifoliaCMEN585!$AD$103&lt;0.05,"tr",M.longifoliaCMEN585!$AD$103&gt;=0.05,_xlfn.CONCAT(LEFT(TEXT(M.longifoliaCMEN585!$AC$103,"0.0E+0"),3)&amp;" x 10^"&amp;RIGHT(TEXT(M.longifoliaCMEN585!$AC$103,"0.0E+0"),1)," ± ",LEFT(TEXT(M.longifoliaCMEN585!$AD$103,"0.0E+0"),3)&amp;" x 10^"&amp;RIGHT(TEXT(M.longifoliaCMEN585!$AD$103,"0.0E+0"),1)))</f>
        <v/>
      </c>
      <c r="P104" s="78" t="str" cm="1">
        <f t="array" ref="P104">_xlfn.IFS(M.longifoliaCMEN585!$AD$170=0,"",M.longifoliaCMEN585!$AD$170&lt;0.05,"tr",M.longifoliaCMEN585!$AD$170&lt;0.05,"tr",M.longifoliaCMEN585!$AD$170&gt;=0.05,_xlfn.CONCAT(LEFT(TEXT(M.longifoliaCMEN585!$AC$170,"0.0E+0"),3)&amp;" x 10^"&amp;RIGHT(TEXT(M.longifoliaCMEN585!$AC$170,"0.0E+0"),1)," ± ",LEFT(TEXT(M.longifoliaCMEN585!$AD$170,"0.0E+0"),3)&amp;" x 10^"&amp;RIGHT(TEXT(M.longifoliaCMEN585!$AD$170,"0.0E+0"),1)))</f>
        <v/>
      </c>
      <c r="S104" s="77" t="str">
        <f>M.longifoliaCMEN584!$Z$37</f>
        <v>myrtenal</v>
      </c>
      <c r="T104" s="78" t="str" cm="1">
        <f t="array" ref="T104">_xlfn.IFS(M.longifoliaCMEN584!$AD$37=0,"",M.longifoliaCMEN584!$AD$37&lt;0.05,"tr",M.longifoliaCMEN584!$AD$37&lt;0.05,"tr",M.longifoliaCMEN584!$AD$37&gt;=0.05,_xlfn.CONCAT(LEFT(TEXT(M.longifoliaCMEN584!$AC$37,"0.0E+0"),3)&amp;" x 10^"&amp;RIGHT(TEXT(M.longifoliaCMEN584!$AC$37,"0.0E+0"),1)," ± ",LEFT(TEXT(M.longifoliaCMEN584!$AD$37,"0.0E+0"),3)&amp;" x 10^"&amp;RIGHT(TEXT(M.longifoliaCMEN584!$AD$37,"0.0E+0"),1)))</f>
        <v/>
      </c>
      <c r="U104" s="78" t="str" cm="1">
        <f t="array" ref="U104">_xlfn.IFS(M.longifoliaCMEN584!$AD$103=0,"",M.longifoliaCMEN584!$AD$103&lt;0.05,"tr",M.longifoliaCMEN584!$AD$103&lt;0.05,"tr",M.longifoliaCMEN584!$AD$103&gt;=0.05,_xlfn.CONCAT(LEFT(TEXT(M.longifoliaCMEN584!$AC$103,"0.0E+0"),3)&amp;" x 10^"&amp;RIGHT(TEXT(M.longifoliaCMEN584!$AC$103,"0.0E+0"),1)," ± ",LEFT(TEXT(M.longifoliaCMEN584!$AD$103,"0.0E+0"),3)&amp;" x 10^"&amp;RIGHT(TEXT(M.longifoliaCMEN584!$AD$103,"0.0E+0"),1)))</f>
        <v>6.0 x 10^4 ± 3.2 x 10^4</v>
      </c>
      <c r="V104" s="78" t="str" cm="1">
        <f t="array" ref="V104">_xlfn.IFS(M.longifoliaCMEN584!$AD$170=0,"",M.longifoliaCMEN584!$AD$170&lt;0.05,"tr",M.longifoliaCMEN584!$AD$170&lt;0.05,"tr",M.longifoliaCMEN584!$AD$170&gt;=0.05,_xlfn.CONCAT(LEFT(TEXT(M.longifoliaCMEN584!$AC$170,"0.0E+0"),3)&amp;" x 10^"&amp;RIGHT(TEXT(M.longifoliaCMEN584!$AC$170,"0.0E+0"),1)," ± ",LEFT(TEXT(M.longifoliaCMEN584!$AD$170,"0.0E+0"),3)&amp;" x 10^"&amp;RIGHT(TEXT(M.longifoliaCMEN584!$AD$170,"0.0E+0"),1)))</f>
        <v>1.5 x 10^5 ± 5.2 x 10^4</v>
      </c>
    </row>
    <row r="105" spans="1:22" ht="12" x14ac:dyDescent="0.2">
      <c r="A105" s="77" t="str">
        <f>Peppermint!$Z$38</f>
        <v>cis-dihydrocarvone</v>
      </c>
      <c r="B105" s="78" t="str" cm="1">
        <f t="array" ref="B105">_xlfn.IFS(Peppermint!$AD$38=0,"",Peppermint!$AD$38&lt;0.05,"tr",Peppermint!$AD$38&lt;0.05,"tr",Peppermint!$AD$38&gt;=0.05,_xlfn.CONCAT(LEFT(TEXT(Peppermint!$AC$38,"0.0E+0"),3)&amp;" x 10^"&amp;RIGHT(TEXT(Peppermint!$AC$38,"0.0E+0"),1)," ± ",LEFT(TEXT(Peppermint!$AD$38,"0.0E+0"),3)&amp;" x 10^"&amp;RIGHT(TEXT(Peppermint!$AD$38,"0.0E+0"),1)))</f>
        <v/>
      </c>
      <c r="C105" s="78" t="str" cm="1">
        <f t="array" ref="C105">_xlfn.IFS(Peppermint!$AD$104=0,"",Peppermint!$AD$104&lt;0.05,"tr",Peppermint!$AD$104&lt;0.05,"tr",Peppermint!$AD$104&gt;=0.05,_xlfn.CONCAT(LEFT(TEXT(Peppermint!$AC$104,"0.0E+0"),3)&amp;" x 10^"&amp;RIGHT(TEXT(Peppermint!$AC$104,"0.0E+0"),1)," ± ",LEFT(TEXT(Peppermint!$AD$104,"0.0E+0"),3)&amp;" x 10^"&amp;RIGHT(TEXT(Peppermint!$AD$104,"0.0E+0"),1)))</f>
        <v/>
      </c>
      <c r="D105" s="78" t="str" cm="1">
        <f t="array" ref="D105">_xlfn.IFS(Peppermint!$AD$171=0,"",Peppermint!$AD$171&lt;0.05,"tr",Peppermint!$AD$171&lt;0.05,"tr",Peppermint!$AD$171&gt;=0.05,_xlfn.CONCAT(LEFT(TEXT(Peppermint!$AC$171,"0.0E+0"),3)&amp;" x 10^"&amp;RIGHT(TEXT(Peppermint!$AC$171,"0.0E+0"),1)," ± ",LEFT(TEXT(Peppermint!$AD$171,"0.0E+0"),3)&amp;" x 10^"&amp;RIGHT(TEXT(Peppermint!$AD$171,"0.0E+0"),1)))</f>
        <v/>
      </c>
      <c r="G105" s="81" t="str">
        <f>Spearmint!$Z$38</f>
        <v>cis-dihydrocarvone</v>
      </c>
      <c r="H105" s="82" t="str" cm="1">
        <f t="array" ref="H105">_xlfn.IFS(Spearmint!$AD$38=0,"",Spearmint!$AD$38&lt;0.05,"tr",Spearmint!$AD$38&lt;0.05,"tr",Spearmint!$AD$38&gt;=0.05,_xlfn.CONCAT(LEFT(TEXT(Spearmint!$AC$38,"0.0E+0"),3)&amp;" x 10^"&amp;RIGHT(TEXT(Spearmint!$AC$38,"0.0E+0"),1)," ± ",LEFT(TEXT(Spearmint!$AD$38,"0.0E+0"),3)&amp;" x 10^"&amp;RIGHT(TEXT(Spearmint!$AD$38,"0.0E+0"),1)))</f>
        <v/>
      </c>
      <c r="I105" s="82" t="str" cm="1">
        <f t="array" ref="I105">_xlfn.IFS(Spearmint!$AD$104=0,"",Spearmint!$AD$104&lt;0.05,"tr",Spearmint!$AD$104&lt;0.05,"tr",Spearmint!$AD$104&gt;=0.05,_xlfn.CONCAT(LEFT(TEXT(Spearmint!$AC$104,"0.0E+0"),3)&amp;" x 10^"&amp;RIGHT(TEXT(Spearmint!$AC$104,"0.0E+0"),1)," ± ",LEFT(TEXT(Spearmint!$AD$104,"0.0E+0"),3)&amp;" x 10^"&amp;RIGHT(TEXT(Spearmint!$AD$104,"0.0E+0"),1)))</f>
        <v>1.2 x 10^5 ± 6.4 x 10^4</v>
      </c>
      <c r="J105" s="82" t="str" cm="1">
        <f t="array" ref="J105">_xlfn.IFS(Spearmint!$AD$171=0,"",Spearmint!$AD$171&lt;0.05,"tr",Spearmint!$AD$171&lt;0.05,"tr",Spearmint!$AD$171&gt;=0.05,_xlfn.CONCAT(LEFT(TEXT(Spearmint!$AC$171,"0.0E+0"),3)&amp;" x 10^"&amp;RIGHT(TEXT(Spearmint!$AC$171,"0.0E+0"),1)," ± ",LEFT(TEXT(Spearmint!$AD$171,"0.0E+0"),3)&amp;" x 10^"&amp;RIGHT(TEXT(Spearmint!$AD$171,"0.0E+0"),1)))</f>
        <v>9.9 x 10^4 ± 5.0 x 10^4</v>
      </c>
      <c r="M105" s="77" t="str">
        <f>M.longifoliaCMEN585!$Z$38</f>
        <v>cis-dihydrocarvone</v>
      </c>
      <c r="N105" s="78" t="str" cm="1">
        <f t="array" ref="N105">_xlfn.IFS(M.longifoliaCMEN585!$AD$38=0,"",M.longifoliaCMEN585!$AD$38&lt;0.05,"tr",M.longifoliaCMEN585!$AD$38&lt;0.05,"tr",M.longifoliaCMEN585!$AD$38&gt;=0.05,_xlfn.CONCAT(LEFT(TEXT(M.longifoliaCMEN585!$AC$38,"0.0E+0"),3)&amp;" x 10^"&amp;RIGHT(TEXT(M.longifoliaCMEN585!$AC$38,"0.0E+0"),1)," ± ",LEFT(TEXT(M.longifoliaCMEN585!$AD$38,"0.0E+0"),3)&amp;" x 10^"&amp;RIGHT(TEXT(M.longifoliaCMEN585!$AD$38,"0.0E+0"),1)))</f>
        <v/>
      </c>
      <c r="O105" s="78" t="str" cm="1">
        <f t="array" ref="O105">_xlfn.IFS(M.longifoliaCMEN585!$AD$104=0,"",M.longifoliaCMEN585!$AD$104&lt;0.05,"tr",M.longifoliaCMEN585!$AD$104&lt;0.05,"tr",M.longifoliaCMEN585!$AD$104&gt;=0.05,_xlfn.CONCAT(LEFT(TEXT(M.longifoliaCMEN585!$AC$104,"0.0E+0"),3)&amp;" x 10^"&amp;RIGHT(TEXT(M.longifoliaCMEN585!$AC$104,"0.0E+0"),1)," ± ",LEFT(TEXT(M.longifoliaCMEN585!$AD$104,"0.0E+0"),3)&amp;" x 10^"&amp;RIGHT(TEXT(M.longifoliaCMEN585!$AD$104,"0.0E+0"),1)))</f>
        <v/>
      </c>
      <c r="P105" s="78" t="str" cm="1">
        <f t="array" ref="P105">_xlfn.IFS(M.longifoliaCMEN585!$AD$171=0,"",M.longifoliaCMEN585!$AD$171&lt;0.05,"tr",M.longifoliaCMEN585!$AD$171&lt;0.05,"tr",M.longifoliaCMEN585!$AD$171&gt;=0.05,_xlfn.CONCAT(LEFT(TEXT(M.longifoliaCMEN585!$AC$171,"0.0E+0"),3)&amp;" x 10^"&amp;RIGHT(TEXT(M.longifoliaCMEN585!$AC$171,"0.0E+0"),1)," ± ",LEFT(TEXT(M.longifoliaCMEN585!$AD$171,"0.0E+0"),3)&amp;" x 10^"&amp;RIGHT(TEXT(M.longifoliaCMEN585!$AD$171,"0.0E+0"),1)))</f>
        <v/>
      </c>
      <c r="S105" s="81" t="str">
        <f>M.longifoliaCMEN584!$Z$38</f>
        <v>cis-dihydrocarvone</v>
      </c>
      <c r="T105" s="82" t="str" cm="1">
        <f t="array" ref="T105">_xlfn.IFS(M.longifoliaCMEN584!$AD$38=0,"",M.longifoliaCMEN584!$AD$38&lt;0.05,"tr",M.longifoliaCMEN584!$AD$38&lt;0.05,"tr",M.longifoliaCMEN584!$AD$38&gt;=0.05,_xlfn.CONCAT(LEFT(TEXT(M.longifoliaCMEN584!$AC$38,"0.0E+0"),3)&amp;" x 10^"&amp;RIGHT(TEXT(M.longifoliaCMEN584!$AC$38,"0.0E+0"),1)," ± ",LEFT(TEXT(M.longifoliaCMEN584!$AD$38,"0.0E+0"),3)&amp;" x 10^"&amp;RIGHT(TEXT(M.longifoliaCMEN584!$AD$38,"0.0E+0"),1)))</f>
        <v/>
      </c>
      <c r="U105" s="82" t="str" cm="1">
        <f t="array" ref="U105">_xlfn.IFS(M.longifoliaCMEN584!$AD$104=0,"",M.longifoliaCMEN584!$AD$104&lt;0.05,"tr",M.longifoliaCMEN584!$AD$104&lt;0.05,"tr",M.longifoliaCMEN584!$AD$104&gt;=0.05,_xlfn.CONCAT(LEFT(TEXT(M.longifoliaCMEN584!$AC$104,"0.0E+0"),3)&amp;" x 10^"&amp;RIGHT(TEXT(M.longifoliaCMEN584!$AC$104,"0.0E+0"),1)," ± ",LEFT(TEXT(M.longifoliaCMEN584!$AD$104,"0.0E+0"),3)&amp;" x 10^"&amp;RIGHT(TEXT(M.longifoliaCMEN584!$AD$104,"0.0E+0"),1)))</f>
        <v>4.7 x 10^6 ± 2.7 x 10^6</v>
      </c>
      <c r="V105" s="82" t="str" cm="1">
        <f t="array" ref="V105">_xlfn.IFS(M.longifoliaCMEN584!$AD$171=0,"",M.longifoliaCMEN584!$AD$171&lt;0.05,"tr",M.longifoliaCMEN584!$AD$171&lt;0.05,"tr",M.longifoliaCMEN584!$AD$171&gt;=0.05,_xlfn.CONCAT(LEFT(TEXT(M.longifoliaCMEN584!$AC$171,"0.0E+0"),3)&amp;" x 10^"&amp;RIGHT(TEXT(M.longifoliaCMEN584!$AC$171,"0.0E+0"),1)," ± ",LEFT(TEXT(M.longifoliaCMEN584!$AD$171,"0.0E+0"),3)&amp;" x 10^"&amp;RIGHT(TEXT(M.longifoliaCMEN584!$AD$171,"0.0E+0"),1)))</f>
        <v>3.5 x 10^6 ± 1.3 x 10^6</v>
      </c>
    </row>
    <row r="106" spans="1:22" x14ac:dyDescent="0.2">
      <c r="A106" s="77" t="str">
        <f>Peppermint!$Z$39</f>
        <v>trans-dihydrocarvone</v>
      </c>
      <c r="B106" s="78" t="str" cm="1">
        <f t="array" ref="B106">_xlfn.IFS(Peppermint!$AD$39=0,"",Peppermint!$AD$39&lt;0.05,"tr",Peppermint!$AD$39&lt;0.05,"tr",Peppermint!$AD$39&gt;=0.05,_xlfn.CONCAT(LEFT(TEXT(Peppermint!$AC$39,"0.0E+0"),3)&amp;" x 10^"&amp;RIGHT(TEXT(Peppermint!$AC$39,"0.0E+0"),1)," ± ",LEFT(TEXT(Peppermint!$AD$39,"0.0E+0"),3)&amp;" x 10^"&amp;RIGHT(TEXT(Peppermint!$AD$39,"0.0E+0"),1)))</f>
        <v/>
      </c>
      <c r="C106" s="78" t="str" cm="1">
        <f t="array" ref="C106">_xlfn.IFS(Peppermint!$AD$105=0,"",Peppermint!$AD$105&lt;0.05,"tr",Peppermint!$AD$105&lt;0.05,"tr",Peppermint!$AD$105&gt;=0.05,_xlfn.CONCAT(LEFT(TEXT(Peppermint!$AC$105,"0.0E+0"),3)&amp;" x 10^"&amp;RIGHT(TEXT(Peppermint!$AC$105,"0.0E+0"),1)," ± ",LEFT(TEXT(Peppermint!$AD$105,"0.0E+0"),3)&amp;" x 10^"&amp;RIGHT(TEXT(Peppermint!$AD$105,"0.0E+0"),1)))</f>
        <v/>
      </c>
      <c r="D106" s="78" t="str" cm="1">
        <f t="array" ref="D106">_xlfn.IFS(Peppermint!$AD$172=0,"",Peppermint!$AD$172&lt;0.05,"tr",Peppermint!$AD$172&lt;0.05,"tr",Peppermint!$AD$172&gt;=0.05,_xlfn.CONCAT(LEFT(TEXT(Peppermint!$AC$172,"0.0E+0"),3)&amp;" x 10^"&amp;RIGHT(TEXT(Peppermint!$AC$172,"0.0E+0"),1)," ± ",LEFT(TEXT(Peppermint!$AD$172,"0.0E+0"),3)&amp;" x 10^"&amp;RIGHT(TEXT(Peppermint!$AD$172,"0.0E+0"),1)))</f>
        <v/>
      </c>
      <c r="G106" s="77" t="str">
        <f>Spearmint!$Z$39</f>
        <v>trans-dihydrocarvone</v>
      </c>
      <c r="H106" s="78" t="str" cm="1">
        <f t="array" ref="H106">_xlfn.IFS(Spearmint!$AD$39=0,"",Spearmint!$AD$39&lt;0.05,"tr",Spearmint!$AD$39&lt;0.05,"tr",Spearmint!$AD$39&gt;=0.05,_xlfn.CONCAT(LEFT(TEXT(Spearmint!$AC$39,"0.0E+0"),3)&amp;" x 10^"&amp;RIGHT(TEXT(Spearmint!$AC$39,"0.0E+0"),1)," ± ",LEFT(TEXT(Spearmint!$AD$39,"0.0E+0"),3)&amp;" x 10^"&amp;RIGHT(TEXT(Spearmint!$AD$39,"0.0E+0"),1)))</f>
        <v/>
      </c>
      <c r="I106" s="78" t="str" cm="1">
        <f t="array" ref="I106">_xlfn.IFS(Spearmint!$AD$105=0,"",Spearmint!$AD$105&lt;0.05,"tr",Spearmint!$AD$105&lt;0.05,"tr",Spearmint!$AD$105&gt;=0.05,_xlfn.CONCAT(LEFT(TEXT(Spearmint!$AC$105,"0.0E+0"),3)&amp;" x 10^"&amp;RIGHT(TEXT(Spearmint!$AC$105,"0.0E+0"),1)," ± ",LEFT(TEXT(Spearmint!$AD$105,"0.0E+0"),3)&amp;" x 10^"&amp;RIGHT(TEXT(Spearmint!$AD$105,"0.0E+0"),1)))</f>
        <v>5.1 x 10^3 ± 2.3 x 10^3</v>
      </c>
      <c r="J106" s="78" t="str" cm="1">
        <f t="array" ref="J106">_xlfn.IFS(Spearmint!$AD$172=0,"",Spearmint!$AD$172&lt;0.05,"tr",Spearmint!$AD$172&lt;0.05,"tr",Spearmint!$AD$172&gt;=0.05,_xlfn.CONCAT(LEFT(TEXT(Spearmint!$AC$172,"0.0E+0"),3)&amp;" x 10^"&amp;RIGHT(TEXT(Spearmint!$AC$172,"0.0E+0"),1)," ± ",LEFT(TEXT(Spearmint!$AD$172,"0.0E+0"),3)&amp;" x 10^"&amp;RIGHT(TEXT(Spearmint!$AD$172,"0.0E+0"),1)))</f>
        <v>8.1 x 10^3 ± 4.3 x 10^3</v>
      </c>
      <c r="M106" s="77" t="str">
        <f>M.longifoliaCMEN585!$Z$39</f>
        <v>trans-dihydrocarvone</v>
      </c>
      <c r="N106" s="78" t="str" cm="1">
        <f t="array" ref="N106">_xlfn.IFS(M.longifoliaCMEN585!$AD$39=0,"",M.longifoliaCMEN585!$AD$39&lt;0.05,"tr",M.longifoliaCMEN585!$AD$39&lt;0.05,"tr",M.longifoliaCMEN585!$AD$39&gt;=0.05,_xlfn.CONCAT(LEFT(TEXT(M.longifoliaCMEN585!$AC$39,"0.0E+0"),3)&amp;" x 10^"&amp;RIGHT(TEXT(M.longifoliaCMEN585!$AC$39,"0.0E+0"),1)," ± ",LEFT(TEXT(M.longifoliaCMEN585!$AD$39,"0.0E+0"),3)&amp;" x 10^"&amp;RIGHT(TEXT(M.longifoliaCMEN585!$AD$39,"0.0E+0"),1)))</f>
        <v/>
      </c>
      <c r="O106" s="78" t="str" cm="1">
        <f t="array" ref="O106">_xlfn.IFS(M.longifoliaCMEN585!$AD$105=0,"",M.longifoliaCMEN585!$AD$105&lt;0.05,"tr",M.longifoliaCMEN585!$AD$105&lt;0.05,"tr",M.longifoliaCMEN585!$AD$105&gt;=0.05,_xlfn.CONCAT(LEFT(TEXT(M.longifoliaCMEN585!$AC$105,"0.0E+0"),3)&amp;" x 10^"&amp;RIGHT(TEXT(M.longifoliaCMEN585!$AC$105,"0.0E+0"),1)," ± ",LEFT(TEXT(M.longifoliaCMEN585!$AD$105,"0.0E+0"),3)&amp;" x 10^"&amp;RIGHT(TEXT(M.longifoliaCMEN585!$AD$105,"0.0E+0"),1)))</f>
        <v/>
      </c>
      <c r="P106" s="78" t="str" cm="1">
        <f t="array" ref="P106">_xlfn.IFS(M.longifoliaCMEN585!$AD$172=0,"",M.longifoliaCMEN585!$AD$172&lt;0.05,"tr",M.longifoliaCMEN585!$AD$172&lt;0.05,"tr",M.longifoliaCMEN585!$AD$172&gt;=0.05,_xlfn.CONCAT(LEFT(TEXT(M.longifoliaCMEN585!$AC$172,"0.0E+0"),3)&amp;" x 10^"&amp;RIGHT(TEXT(M.longifoliaCMEN585!$AC$172,"0.0E+0"),1)," ± ",LEFT(TEXT(M.longifoliaCMEN585!$AD$172,"0.0E+0"),3)&amp;" x 10^"&amp;RIGHT(TEXT(M.longifoliaCMEN585!$AD$172,"0.0E+0"),1)))</f>
        <v/>
      </c>
      <c r="S106" s="77" t="str">
        <f>M.longifoliaCMEN584!$Z$39</f>
        <v>trans-dihydrocarvone</v>
      </c>
      <c r="T106" s="78" t="str" cm="1">
        <f t="array" ref="T106">_xlfn.IFS(M.longifoliaCMEN584!$AD$39=0,"",M.longifoliaCMEN584!$AD$39&lt;0.05,"tr",M.longifoliaCMEN584!$AD$39&lt;0.05,"tr",M.longifoliaCMEN584!$AD$39&gt;=0.05,_xlfn.CONCAT(LEFT(TEXT(M.longifoliaCMEN584!$AC$39,"0.0E+0"),3)&amp;" x 10^"&amp;RIGHT(TEXT(M.longifoliaCMEN584!$AC$39,"0.0E+0"),1)," ± ",LEFT(TEXT(M.longifoliaCMEN584!$AD$39,"0.0E+0"),3)&amp;" x 10^"&amp;RIGHT(TEXT(M.longifoliaCMEN584!$AD$39,"0.0E+0"),1)))</f>
        <v/>
      </c>
      <c r="U106" s="78" t="str" cm="1">
        <f t="array" ref="U106">_xlfn.IFS(M.longifoliaCMEN584!$AD$105=0,"",M.longifoliaCMEN584!$AD$105&lt;0.05,"tr",M.longifoliaCMEN584!$AD$105&lt;0.05,"tr",M.longifoliaCMEN584!$AD$105&gt;=0.05,_xlfn.CONCAT(LEFT(TEXT(M.longifoliaCMEN584!$AC$105,"0.0E+0"),3)&amp;" x 10^"&amp;RIGHT(TEXT(M.longifoliaCMEN584!$AC$105,"0.0E+0"),1)," ± ",LEFT(TEXT(M.longifoliaCMEN584!$AD$105,"0.0E+0"),3)&amp;" x 10^"&amp;RIGHT(TEXT(M.longifoliaCMEN584!$AD$105,"0.0E+0"),1)))</f>
        <v>3.0 x 10^5 ± 1.5 x 10^5</v>
      </c>
      <c r="V106" s="78" t="str" cm="1">
        <f t="array" ref="V106">_xlfn.IFS(M.longifoliaCMEN584!$AD$172=0,"",M.longifoliaCMEN584!$AD$172&lt;0.05,"tr",M.longifoliaCMEN584!$AD$172&lt;0.05,"tr",M.longifoliaCMEN584!$AD$172&gt;=0.05,_xlfn.CONCAT(LEFT(TEXT(M.longifoliaCMEN584!$AC$172,"0.0E+0"),3)&amp;" x 10^"&amp;RIGHT(TEXT(M.longifoliaCMEN584!$AC$172,"0.0E+0"),1)," ± ",LEFT(TEXT(M.longifoliaCMEN584!$AD$172,"0.0E+0"),3)&amp;" x 10^"&amp;RIGHT(TEXT(M.longifoliaCMEN584!$AD$172,"0.0E+0"),1)))</f>
        <v>2.7 x 10^5 ± 9.2 x 10^4</v>
      </c>
    </row>
    <row r="107" spans="1:22" x14ac:dyDescent="0.2">
      <c r="A107" s="77" t="str">
        <f>Peppermint!$Z$40</f>
        <v>trans-carveol</v>
      </c>
      <c r="B107" s="78" t="str" cm="1">
        <f t="array" ref="B107">_xlfn.IFS(Peppermint!$AD$40=0,"",Peppermint!$AD$40&lt;0.05,"tr",Peppermint!$AD$40&lt;0.05,"tr",Peppermint!$AD$40&gt;=0.05,_xlfn.CONCAT(LEFT(TEXT(Peppermint!$AC$40,"0.0E+0"),3)&amp;" x 10^"&amp;RIGHT(TEXT(Peppermint!$AC$40,"0.0E+0"),1)," ± ",LEFT(TEXT(Peppermint!$AD$40,"0.0E+0"),3)&amp;" x 10^"&amp;RIGHT(TEXT(Peppermint!$AD$40,"0.0E+0"),1)))</f>
        <v/>
      </c>
      <c r="C107" s="78" t="str" cm="1">
        <f t="array" ref="C107">_xlfn.IFS(Peppermint!$AD$106=0,"",Peppermint!$AD$106&lt;0.05,"tr",Peppermint!$AD$106&lt;0.05,"tr",Peppermint!$AD$106&gt;=0.05,_xlfn.CONCAT(LEFT(TEXT(Peppermint!$AC$106,"0.0E+0"),3)&amp;" x 10^"&amp;RIGHT(TEXT(Peppermint!$AC$106,"0.0E+0"),1)," ± ",LEFT(TEXT(Peppermint!$AD$106,"0.0E+0"),3)&amp;" x 10^"&amp;RIGHT(TEXT(Peppermint!$AD$106,"0.0E+0"),1)))</f>
        <v/>
      </c>
      <c r="D107" s="78" t="str" cm="1">
        <f t="array" ref="D107">_xlfn.IFS(Peppermint!$AD$173=0,"",Peppermint!$AD$173&lt;0.05,"tr",Peppermint!$AD$173&lt;0.05,"tr",Peppermint!$AD$173&gt;=0.05,_xlfn.CONCAT(LEFT(TEXT(Peppermint!$AC$173,"0.0E+0"),3)&amp;" x 10^"&amp;RIGHT(TEXT(Peppermint!$AC$173,"0.0E+0"),1)," ± ",LEFT(TEXT(Peppermint!$AD$173,"0.0E+0"),3)&amp;" x 10^"&amp;RIGHT(TEXT(Peppermint!$AD$173,"0.0E+0"),1)))</f>
        <v/>
      </c>
      <c r="G107" s="77" t="str">
        <f>Spearmint!$Z$40</f>
        <v>trans-carveol</v>
      </c>
      <c r="H107" s="78" t="str" cm="1">
        <f t="array" ref="H107">_xlfn.IFS(Spearmint!$AD$40=0,"",Spearmint!$AD$40&lt;0.05,"tr",Spearmint!$AD$40&lt;0.05,"tr",Spearmint!$AD$40&gt;=0.05,_xlfn.CONCAT(LEFT(TEXT(Spearmint!$AC$40,"0.0E+0"),3)&amp;" x 10^"&amp;RIGHT(TEXT(Spearmint!$AC$40,"0.0E+0"),1)," ± ",LEFT(TEXT(Spearmint!$AD$40,"0.0E+0"),3)&amp;" x 10^"&amp;RIGHT(TEXT(Spearmint!$AD$40,"0.0E+0"),1)))</f>
        <v>3.7 x 10^2 ± 3.7 x 10^2</v>
      </c>
      <c r="I107" s="78" t="str" cm="1">
        <f t="array" ref="I107">_xlfn.IFS(Spearmint!$AD$106=0,"",Spearmint!$AD$106&lt;0.05,"tr",Spearmint!$AD$106&lt;0.05,"tr",Spearmint!$AD$106&gt;=0.05,_xlfn.CONCAT(LEFT(TEXT(Spearmint!$AC$106,"0.0E+0"),3)&amp;" x 10^"&amp;RIGHT(TEXT(Spearmint!$AC$106,"0.0E+0"),1)," ± ",LEFT(TEXT(Spearmint!$AD$106,"0.0E+0"),3)&amp;" x 10^"&amp;RIGHT(TEXT(Spearmint!$AD$106,"0.0E+0"),1)))</f>
        <v>4.7 x 10^4 ± 3.1 x 10^4</v>
      </c>
      <c r="J107" s="78" t="str" cm="1">
        <f t="array" ref="J107">_xlfn.IFS(Spearmint!$AD$173=0,"",Spearmint!$AD$173&lt;0.05,"tr",Spearmint!$AD$173&lt;0.05,"tr",Spearmint!$AD$173&gt;=0.05,_xlfn.CONCAT(LEFT(TEXT(Spearmint!$AC$173,"0.0E+0"),3)&amp;" x 10^"&amp;RIGHT(TEXT(Spearmint!$AC$173,"0.0E+0"),1)," ± ",LEFT(TEXT(Spearmint!$AD$173,"0.0E+0"),3)&amp;" x 10^"&amp;RIGHT(TEXT(Spearmint!$AD$173,"0.0E+0"),1)))</f>
        <v>3.3 x 10^5 ± 2.9 x 10^5</v>
      </c>
      <c r="M107" s="77" t="str">
        <f>M.longifoliaCMEN585!$Z$40</f>
        <v>trans-carveol</v>
      </c>
      <c r="N107" s="78" t="str" cm="1">
        <f t="array" ref="N107">_xlfn.IFS(M.longifoliaCMEN585!$AD$40=0,"",M.longifoliaCMEN585!$AD$40&lt;0.05,"tr",M.longifoliaCMEN585!$AD$40&lt;0.05,"tr",M.longifoliaCMEN585!$AD$40&gt;=0.05,_xlfn.CONCAT(LEFT(TEXT(M.longifoliaCMEN585!$AC$40,"0.0E+0"),3)&amp;" x 10^"&amp;RIGHT(TEXT(M.longifoliaCMEN585!$AC$40,"0.0E+0"),1)," ± ",LEFT(TEXT(M.longifoliaCMEN585!$AD$40,"0.0E+0"),3)&amp;" x 10^"&amp;RIGHT(TEXT(M.longifoliaCMEN585!$AD$40,"0.0E+0"),1)))</f>
        <v/>
      </c>
      <c r="O107" s="78" t="str" cm="1">
        <f t="array" ref="O107">_xlfn.IFS(M.longifoliaCMEN585!$AD$106=0,"",M.longifoliaCMEN585!$AD$106&lt;0.05,"tr",M.longifoliaCMEN585!$AD$106&lt;0.05,"tr",M.longifoliaCMEN585!$AD$106&gt;=0.05,_xlfn.CONCAT(LEFT(TEXT(M.longifoliaCMEN585!$AC$106,"0.0E+0"),3)&amp;" x 10^"&amp;RIGHT(TEXT(M.longifoliaCMEN585!$AC$106,"0.0E+0"),1)," ± ",LEFT(TEXT(M.longifoliaCMEN585!$AD$106,"0.0E+0"),3)&amp;" x 10^"&amp;RIGHT(TEXT(M.longifoliaCMEN585!$AD$106,"0.0E+0"),1)))</f>
        <v/>
      </c>
      <c r="P107" s="78" t="str" cm="1">
        <f t="array" ref="P107">_xlfn.IFS(M.longifoliaCMEN585!$AD$173=0,"",M.longifoliaCMEN585!$AD$173&lt;0.05,"tr",M.longifoliaCMEN585!$AD$173&lt;0.05,"tr",M.longifoliaCMEN585!$AD$173&gt;=0.05,_xlfn.CONCAT(LEFT(TEXT(M.longifoliaCMEN585!$AC$173,"0.0E+0"),3)&amp;" x 10^"&amp;RIGHT(TEXT(M.longifoliaCMEN585!$AC$173,"0.0E+0"),1)," ± ",LEFT(TEXT(M.longifoliaCMEN585!$AD$173,"0.0E+0"),3)&amp;" x 10^"&amp;RIGHT(TEXT(M.longifoliaCMEN585!$AD$173,"0.0E+0"),1)))</f>
        <v/>
      </c>
      <c r="S107" s="77" t="str">
        <f>M.longifoliaCMEN584!$Z$40</f>
        <v>trans-carveol</v>
      </c>
      <c r="T107" s="78" t="str" cm="1">
        <f t="array" ref="T107">_xlfn.IFS(M.longifoliaCMEN584!$AD$40=0,"",M.longifoliaCMEN584!$AD$40&lt;0.05,"tr",M.longifoliaCMEN584!$AD$40&lt;0.05,"tr",M.longifoliaCMEN584!$AD$40&gt;=0.05,_xlfn.CONCAT(LEFT(TEXT(M.longifoliaCMEN584!$AC$40,"0.0E+0"),3)&amp;" x 10^"&amp;RIGHT(TEXT(M.longifoliaCMEN584!$AC$40,"0.0E+0"),1)," ± ",LEFT(TEXT(M.longifoliaCMEN584!$AD$40,"0.0E+0"),3)&amp;" x 10^"&amp;RIGHT(TEXT(M.longifoliaCMEN584!$AD$40,"0.0E+0"),1)))</f>
        <v/>
      </c>
      <c r="U107" s="78" t="str" cm="1">
        <f t="array" ref="U107">_xlfn.IFS(M.longifoliaCMEN584!$AD$106=0,"",M.longifoliaCMEN584!$AD$106&lt;0.05,"tr",M.longifoliaCMEN584!$AD$106&lt;0.05,"tr",M.longifoliaCMEN584!$AD$106&gt;=0.05,_xlfn.CONCAT(LEFT(TEXT(M.longifoliaCMEN584!$AC$106,"0.0E+0"),3)&amp;" x 10^"&amp;RIGHT(TEXT(M.longifoliaCMEN584!$AC$106,"0.0E+0"),1)," ± ",LEFT(TEXT(M.longifoliaCMEN584!$AD$106,"0.0E+0"),3)&amp;" x 10^"&amp;RIGHT(TEXT(M.longifoliaCMEN584!$AD$106,"0.0E+0"),1)))</f>
        <v>4.2 x 10^5 ± 3.5 x 10^5</v>
      </c>
      <c r="V107" s="78" t="str" cm="1">
        <f t="array" ref="V107">_xlfn.IFS(M.longifoliaCMEN584!$AD$173=0,"",M.longifoliaCMEN584!$AD$173&lt;0.05,"tr",M.longifoliaCMEN584!$AD$173&lt;0.05,"tr",M.longifoliaCMEN584!$AD$173&gt;=0.05,_xlfn.CONCAT(LEFT(TEXT(M.longifoliaCMEN584!$AC$173,"0.0E+0"),3)&amp;" x 10^"&amp;RIGHT(TEXT(M.longifoliaCMEN584!$AC$173,"0.0E+0"),1)," ± ",LEFT(TEXT(M.longifoliaCMEN584!$AD$173,"0.0E+0"),3)&amp;" x 10^"&amp;RIGHT(TEXT(M.longifoliaCMEN584!$AD$173,"0.0E+0"),1)))</f>
        <v>2.3 x 10^6 ± 1.3 x 10^6</v>
      </c>
    </row>
    <row r="108" spans="1:22" x14ac:dyDescent="0.2">
      <c r="A108" s="77" t="str">
        <f>Peppermint!$Z$41</f>
        <v>cis-carveol</v>
      </c>
      <c r="B108" s="78" t="str" cm="1">
        <f t="array" ref="B108">_xlfn.IFS(Peppermint!$AD$41=0,"",Peppermint!$AD$41&lt;0.05,"tr",Peppermint!$AD$41&lt;0.05,"tr",Peppermint!$AD$41&gt;=0.05,_xlfn.CONCAT(LEFT(TEXT(Peppermint!$AC$41,"0.0E+0"),3)&amp;" x 10^"&amp;RIGHT(TEXT(Peppermint!$AC$41,"0.0E+0"),1)," ± ",LEFT(TEXT(Peppermint!$AD$41,"0.0E+0"),3)&amp;" x 10^"&amp;RIGHT(TEXT(Peppermint!$AD$41,"0.0E+0"),1)))</f>
        <v/>
      </c>
      <c r="C108" s="78" t="str" cm="1">
        <f t="array" ref="C108">_xlfn.IFS(Peppermint!$AD$107=0,"",Peppermint!$AD$107&lt;0.05,"tr",Peppermint!$AD$107&lt;0.05,"tr",Peppermint!$AD$107&gt;=0.05,_xlfn.CONCAT(LEFT(TEXT(Peppermint!$AC$107,"0.0E+0"),3)&amp;" x 10^"&amp;RIGHT(TEXT(Peppermint!$AC$107,"0.0E+0"),1)," ± ",LEFT(TEXT(Peppermint!$AD$107,"0.0E+0"),3)&amp;" x 10^"&amp;RIGHT(TEXT(Peppermint!$AD$107,"0.0E+0"),1)))</f>
        <v/>
      </c>
      <c r="D108" s="78" t="str" cm="1">
        <f t="array" ref="D108">_xlfn.IFS(Peppermint!$AD$174=0,"",Peppermint!$AD$174&lt;0.05,"tr",Peppermint!$AD$174&lt;0.05,"tr",Peppermint!$AD$174&gt;=0.05,_xlfn.CONCAT(LEFT(TEXT(Peppermint!$AC$174,"0.0E+0"),3)&amp;" x 10^"&amp;RIGHT(TEXT(Peppermint!$AC$174,"0.0E+0"),1)," ± ",LEFT(TEXT(Peppermint!$AD$174,"0.0E+0"),3)&amp;" x 10^"&amp;RIGHT(TEXT(Peppermint!$AD$174,"0.0E+0"),1)))</f>
        <v/>
      </c>
      <c r="G108" s="77" t="str">
        <f>Spearmint!$Z$41</f>
        <v>cis-carveol</v>
      </c>
      <c r="H108" s="78" t="str" cm="1">
        <f t="array" ref="H108">_xlfn.IFS(Spearmint!$AD$41=0,"",Spearmint!$AD$41&lt;0.05,"tr",Spearmint!$AD$41&lt;0.05,"tr",Spearmint!$AD$41&gt;=0.05,_xlfn.CONCAT(LEFT(TEXT(Spearmint!$AC$41,"0.0E+0"),3)&amp;" x 10^"&amp;RIGHT(TEXT(Spearmint!$AC$41,"0.0E+0"),1)," ± ",LEFT(TEXT(Spearmint!$AD$41,"0.0E+0"),3)&amp;" x 10^"&amp;RIGHT(TEXT(Spearmint!$AD$41,"0.0E+0"),1)))</f>
        <v/>
      </c>
      <c r="I108" s="78" t="str" cm="1">
        <f t="array" ref="I108">_xlfn.IFS(Spearmint!$AD$107=0,"",Spearmint!$AD$107&lt;0.05,"tr",Spearmint!$AD$107&lt;0.05,"tr",Spearmint!$AD$107&gt;=0.05,_xlfn.CONCAT(LEFT(TEXT(Spearmint!$AC$107,"0.0E+0"),3)&amp;" x 10^"&amp;RIGHT(TEXT(Spearmint!$AC$107,"0.0E+0"),1)," ± ",LEFT(TEXT(Spearmint!$AD$107,"0.0E+0"),3)&amp;" x 10^"&amp;RIGHT(TEXT(Spearmint!$AD$107,"0.0E+0"),1)))</f>
        <v>4.6 x 10^3 ± 1.3 x 10^3</v>
      </c>
      <c r="J108" s="78" t="str" cm="1">
        <f t="array" ref="J108">_xlfn.IFS(Spearmint!$AD$174=0,"",Spearmint!$AD$174&lt;0.05,"tr",Spearmint!$AD$174&lt;0.05,"tr",Spearmint!$AD$174&gt;=0.05,_xlfn.CONCAT(LEFT(TEXT(Spearmint!$AC$174,"0.0E+0"),3)&amp;" x 10^"&amp;RIGHT(TEXT(Spearmint!$AC$174,"0.0E+0"),1)," ± ",LEFT(TEXT(Spearmint!$AD$174,"0.0E+0"),3)&amp;" x 10^"&amp;RIGHT(TEXT(Spearmint!$AD$174,"0.0E+0"),1)))</f>
        <v>2.4 x 10^4 ± 1.6 x 10^4</v>
      </c>
      <c r="M108" s="77" t="str">
        <f>M.longifoliaCMEN585!$Z$41</f>
        <v>cis-carveol</v>
      </c>
      <c r="N108" s="78" t="str" cm="1">
        <f t="array" ref="N108">_xlfn.IFS(M.longifoliaCMEN585!$AD$41=0,"",M.longifoliaCMEN585!$AD$41&lt;0.05,"tr",M.longifoliaCMEN585!$AD$41&lt;0.05,"tr",M.longifoliaCMEN585!$AD$41&gt;=0.05,_xlfn.CONCAT(LEFT(TEXT(M.longifoliaCMEN585!$AC$41,"0.0E+0"),3)&amp;" x 10^"&amp;RIGHT(TEXT(M.longifoliaCMEN585!$AC$41,"0.0E+0"),1)," ± ",LEFT(TEXT(M.longifoliaCMEN585!$AD$41,"0.0E+0"),3)&amp;" x 10^"&amp;RIGHT(TEXT(M.longifoliaCMEN585!$AD$41,"0.0E+0"),1)))</f>
        <v/>
      </c>
      <c r="O108" s="78" t="str" cm="1">
        <f t="array" ref="O108">_xlfn.IFS(M.longifoliaCMEN585!$AD$107=0,"",M.longifoliaCMEN585!$AD$107&lt;0.05,"tr",M.longifoliaCMEN585!$AD$107&lt;0.05,"tr",M.longifoliaCMEN585!$AD$107&gt;=0.05,_xlfn.CONCAT(LEFT(TEXT(M.longifoliaCMEN585!$AC$107,"0.0E+0"),3)&amp;" x 10^"&amp;RIGHT(TEXT(M.longifoliaCMEN585!$AC$107,"0.0E+0"),1)," ± ",LEFT(TEXT(M.longifoliaCMEN585!$AD$107,"0.0E+0"),3)&amp;" x 10^"&amp;RIGHT(TEXT(M.longifoliaCMEN585!$AD$107,"0.0E+0"),1)))</f>
        <v/>
      </c>
      <c r="P108" s="78" t="str" cm="1">
        <f t="array" ref="P108">_xlfn.IFS(M.longifoliaCMEN585!$AD$174=0,"",M.longifoliaCMEN585!$AD$174&lt;0.05,"tr",M.longifoliaCMEN585!$AD$174&lt;0.05,"tr",M.longifoliaCMEN585!$AD$174&gt;=0.05,_xlfn.CONCAT(LEFT(TEXT(M.longifoliaCMEN585!$AC$174,"0.0E+0"),3)&amp;" x 10^"&amp;RIGHT(TEXT(M.longifoliaCMEN585!$AC$174,"0.0E+0"),1)," ± ",LEFT(TEXT(M.longifoliaCMEN585!$AD$174,"0.0E+0"),3)&amp;" x 10^"&amp;RIGHT(TEXT(M.longifoliaCMEN585!$AD$174,"0.0E+0"),1)))</f>
        <v/>
      </c>
      <c r="S108" s="77" t="str">
        <f>M.longifoliaCMEN584!$Z$41</f>
        <v>cis-carveol</v>
      </c>
      <c r="T108" s="78" t="str" cm="1">
        <f t="array" ref="T108">_xlfn.IFS(M.longifoliaCMEN584!$AD$41=0,"",M.longifoliaCMEN584!$AD$41&lt;0.05,"tr",M.longifoliaCMEN584!$AD$41&lt;0.05,"tr",M.longifoliaCMEN584!$AD$41&gt;=0.05,_xlfn.CONCAT(LEFT(TEXT(M.longifoliaCMEN584!$AC$41,"0.0E+0"),3)&amp;" x 10^"&amp;RIGHT(TEXT(M.longifoliaCMEN584!$AC$41,"0.0E+0"),1)," ± ",LEFT(TEXT(M.longifoliaCMEN584!$AD$41,"0.0E+0"),3)&amp;" x 10^"&amp;RIGHT(TEXT(M.longifoliaCMEN584!$AD$41,"0.0E+0"),1)))</f>
        <v/>
      </c>
      <c r="U108" s="78" t="str" cm="1">
        <f t="array" ref="U108">_xlfn.IFS(M.longifoliaCMEN584!$AD$107=0,"",M.longifoliaCMEN584!$AD$107&lt;0.05,"tr",M.longifoliaCMEN584!$AD$107&lt;0.05,"tr",M.longifoliaCMEN584!$AD$107&gt;=0.05,_xlfn.CONCAT(LEFT(TEXT(M.longifoliaCMEN584!$AC$107,"0.0E+0"),3)&amp;" x 10^"&amp;RIGHT(TEXT(M.longifoliaCMEN584!$AC$107,"0.0E+0"),1)," ± ",LEFT(TEXT(M.longifoliaCMEN584!$AD$107,"0.0E+0"),3)&amp;" x 10^"&amp;RIGHT(TEXT(M.longifoliaCMEN584!$AD$107,"0.0E+0"),1)))</f>
        <v>1.3 x 10^5 ± 9.9 x 10^4</v>
      </c>
      <c r="V108" s="78" t="str" cm="1">
        <f t="array" ref="V108">_xlfn.IFS(M.longifoliaCMEN584!$AD$174=0,"",M.longifoliaCMEN584!$AD$174&lt;0.05,"tr",M.longifoliaCMEN584!$AD$174&lt;0.05,"tr",M.longifoliaCMEN584!$AD$174&gt;=0.05,_xlfn.CONCAT(LEFT(TEXT(M.longifoliaCMEN584!$AC$174,"0.0E+0"),3)&amp;" x 10^"&amp;RIGHT(TEXT(M.longifoliaCMEN584!$AC$174,"0.0E+0"),1)," ± ",LEFT(TEXT(M.longifoliaCMEN584!$AD$174,"0.0E+0"),3)&amp;" x 10^"&amp;RIGHT(TEXT(M.longifoliaCMEN584!$AD$174,"0.0E+0"),1)))</f>
        <v>3.1 x 10^5 ± 1.7 x 10^5</v>
      </c>
    </row>
    <row r="109" spans="1:22" ht="12" x14ac:dyDescent="0.2">
      <c r="A109" s="77" t="str">
        <f>Peppermint!$Z$42</f>
        <v>pulegone</v>
      </c>
      <c r="B109" s="78" t="str" cm="1">
        <f t="array" ref="B109">_xlfn.IFS(Peppermint!$AD$42=0,"",Peppermint!$AD$42&lt;0.05,"tr",Peppermint!$AD$42&lt;0.05,"tr",Peppermint!$AD$42&gt;=0.05,_xlfn.CONCAT(LEFT(TEXT(Peppermint!$AC$42,"0.0E+0"),3)&amp;" x 10^"&amp;RIGHT(TEXT(Peppermint!$AC$42,"0.0E+0"),1)," ± ",LEFT(TEXT(Peppermint!$AD$42,"0.0E+0"),3)&amp;" x 10^"&amp;RIGHT(TEXT(Peppermint!$AD$42,"0.0E+0"),1)))</f>
        <v>1.4 x 10^2 ± 1.4 x 10^2</v>
      </c>
      <c r="C109" s="78" t="str" cm="1">
        <f t="array" ref="C109">_xlfn.IFS(Peppermint!$AD$108=0,"",Peppermint!$AD$108&lt;0.05,"tr",Peppermint!$AD$108&lt;0.05,"tr",Peppermint!$AD$108&gt;=0.05,_xlfn.CONCAT(LEFT(TEXT(Peppermint!$AC$108,"0.0E+0"),3)&amp;" x 10^"&amp;RIGHT(TEXT(Peppermint!$AC$108,"0.0E+0"),1)," ± ",LEFT(TEXT(Peppermint!$AD$108,"0.0E+0"),3)&amp;" x 10^"&amp;RIGHT(TEXT(Peppermint!$AD$108,"0.0E+0"),1)))</f>
        <v>3.1 x 10^4 ± 3.0 x 10^4</v>
      </c>
      <c r="D109" s="78" t="str" cm="1">
        <f t="array" ref="D109">_xlfn.IFS(Peppermint!$AD$175=0,"",Peppermint!$AD$175&lt;0.05,"tr",Peppermint!$AD$175&lt;0.05,"tr",Peppermint!$AD$175&gt;=0.05,_xlfn.CONCAT(LEFT(TEXT(Peppermint!$AC$175,"0.0E+0"),3)&amp;" x 10^"&amp;RIGHT(TEXT(Peppermint!$AC$175,"0.0E+0"),1)," ± ",LEFT(TEXT(Peppermint!$AD$175,"0.0E+0"),3)&amp;" x 10^"&amp;RIGHT(TEXT(Peppermint!$AD$175,"0.0E+0"),1)))</f>
        <v>9.7 x 10^5 ± 5.4 x 10^5</v>
      </c>
      <c r="G109" s="77" t="str">
        <f>Spearmint!$Z$42</f>
        <v>pulegone</v>
      </c>
      <c r="H109" s="78" t="str" cm="1">
        <f t="array" ref="H109">_xlfn.IFS(Spearmint!$AD$42=0,"",Spearmint!$AD$42&lt;0.05,"tr",Spearmint!$AD$42&lt;0.05,"tr",Spearmint!$AD$42&gt;=0.05,_xlfn.CONCAT(LEFT(TEXT(Spearmint!$AC$42,"0.0E+0"),3)&amp;" x 10^"&amp;RIGHT(TEXT(Spearmint!$AC$42,"0.0E+0"),1)," ± ",LEFT(TEXT(Spearmint!$AD$42,"0.0E+0"),3)&amp;" x 10^"&amp;RIGHT(TEXT(Spearmint!$AD$42,"0.0E+0"),1)))</f>
        <v/>
      </c>
      <c r="I109" s="78" t="str" cm="1">
        <f t="array" ref="I109">_xlfn.IFS(Spearmint!$AD$108=0,"",Spearmint!$AD$108&lt;0.05,"tr",Spearmint!$AD$108&lt;0.05,"tr",Spearmint!$AD$108&gt;=0.05,_xlfn.CONCAT(LEFT(TEXT(Spearmint!$AC$108,"0.0E+0"),3)&amp;" x 10^"&amp;RIGHT(TEXT(Spearmint!$AC$108,"0.0E+0"),1)," ± ",LEFT(TEXT(Spearmint!$AD$108,"0.0E+0"),3)&amp;" x 10^"&amp;RIGHT(TEXT(Spearmint!$AD$108,"0.0E+0"),1)))</f>
        <v/>
      </c>
      <c r="J109" s="78" t="str" cm="1">
        <f t="array" ref="J109">_xlfn.IFS(Spearmint!$AD$175=0,"",Spearmint!$AD$175&lt;0.05,"tr",Spearmint!$AD$175&lt;0.05,"tr",Spearmint!$AD$175&gt;=0.05,_xlfn.CONCAT(LEFT(TEXT(Spearmint!$AC$175,"0.0E+0"),3)&amp;" x 10^"&amp;RIGHT(TEXT(Spearmint!$AC$175,"0.0E+0"),1)," ± ",LEFT(TEXT(Spearmint!$AD$175,"0.0E+0"),3)&amp;" x 10^"&amp;RIGHT(TEXT(Spearmint!$AD$175,"0.0E+0"),1)))</f>
        <v/>
      </c>
      <c r="M109" s="81" t="str">
        <f>M.longifoliaCMEN585!$Z$42</f>
        <v>pulegone</v>
      </c>
      <c r="N109" s="82" t="str" cm="1">
        <f t="array" ref="N109">_xlfn.IFS(M.longifoliaCMEN585!$AD$42=0,"",M.longifoliaCMEN585!$AD$42&lt;0.05,"tr",M.longifoliaCMEN585!$AD$42&lt;0.05,"tr",M.longifoliaCMEN585!$AD$42&gt;=0.05,_xlfn.CONCAT(LEFT(TEXT(M.longifoliaCMEN585!$AC$42,"0.0E+0"),3)&amp;" x 10^"&amp;RIGHT(TEXT(M.longifoliaCMEN585!$AC$42,"0.0E+0"),1)," ± ",LEFT(TEXT(M.longifoliaCMEN585!$AD$42,"0.0E+0"),3)&amp;" x 10^"&amp;RIGHT(TEXT(M.longifoliaCMEN585!$AD$42,"0.0E+0"),1)))</f>
        <v>9.2 x 10^3 ± 4.0 x 10^3</v>
      </c>
      <c r="O109" s="82" t="str" cm="1">
        <f t="array" ref="O109">_xlfn.IFS(M.longifoliaCMEN585!$AD$108=0,"",M.longifoliaCMEN585!$AD$108&lt;0.05,"tr",M.longifoliaCMEN585!$AD$108&lt;0.05,"tr",M.longifoliaCMEN585!$AD$108&gt;=0.05,_xlfn.CONCAT(LEFT(TEXT(M.longifoliaCMEN585!$AC$108,"0.0E+0"),3)&amp;" x 10^"&amp;RIGHT(TEXT(M.longifoliaCMEN585!$AC$108,"0.0E+0"),1)," ± ",LEFT(TEXT(M.longifoliaCMEN585!$AD$108,"0.0E+0"),3)&amp;" x 10^"&amp;RIGHT(TEXT(M.longifoliaCMEN585!$AD$108,"0.0E+0"),1)))</f>
        <v>1.5 x 10^7 ± 6.4 x 10^6</v>
      </c>
      <c r="P109" s="82" t="str" cm="1">
        <f t="array" ref="P109">_xlfn.IFS(M.longifoliaCMEN585!$AD$175=0,"",M.longifoliaCMEN585!$AD$175&lt;0.05,"tr",M.longifoliaCMEN585!$AD$175&lt;0.05,"tr",M.longifoliaCMEN585!$AD$175&gt;=0.05,_xlfn.CONCAT(LEFT(TEXT(M.longifoliaCMEN585!$AC$175,"0.0E+0"),3)&amp;" x 10^"&amp;RIGHT(TEXT(M.longifoliaCMEN585!$AC$175,"0.0E+0"),1)," ± ",LEFT(TEXT(M.longifoliaCMEN585!$AD$175,"0.0E+0"),3)&amp;" x 10^"&amp;RIGHT(TEXT(M.longifoliaCMEN585!$AD$175,"0.0E+0"),1)))</f>
        <v>1.8 x 10^8 ± 2.7 x 10^7</v>
      </c>
      <c r="S109" s="77" t="str">
        <f>M.longifoliaCMEN584!$Z$42</f>
        <v>pulegone</v>
      </c>
      <c r="T109" s="78" t="str" cm="1">
        <f t="array" ref="T109">_xlfn.IFS(M.longifoliaCMEN584!$AD$42=0,"",M.longifoliaCMEN584!$AD$42&lt;0.05,"tr",M.longifoliaCMEN584!$AD$42&lt;0.05,"tr",M.longifoliaCMEN584!$AD$42&gt;=0.05,_xlfn.CONCAT(LEFT(TEXT(M.longifoliaCMEN584!$AC$42,"0.0E+0"),3)&amp;" x 10^"&amp;RIGHT(TEXT(M.longifoliaCMEN584!$AC$42,"0.0E+0"),1)," ± ",LEFT(TEXT(M.longifoliaCMEN584!$AD$42,"0.0E+0"),3)&amp;" x 10^"&amp;RIGHT(TEXT(M.longifoliaCMEN584!$AD$42,"0.0E+0"),1)))</f>
        <v/>
      </c>
      <c r="U109" s="78" t="str" cm="1">
        <f t="array" ref="U109">_xlfn.IFS(M.longifoliaCMEN584!$AD$108=0,"",M.longifoliaCMEN584!$AD$108&lt;0.05,"tr",M.longifoliaCMEN584!$AD$108&lt;0.05,"tr",M.longifoliaCMEN584!$AD$108&gt;=0.05,_xlfn.CONCAT(LEFT(TEXT(M.longifoliaCMEN584!$AC$108,"0.0E+0"),3)&amp;" x 10^"&amp;RIGHT(TEXT(M.longifoliaCMEN584!$AC$108,"0.0E+0"),1)," ± ",LEFT(TEXT(M.longifoliaCMEN584!$AD$108,"0.0E+0"),3)&amp;" x 10^"&amp;RIGHT(TEXT(M.longifoliaCMEN584!$AD$108,"0.0E+0"),1)))</f>
        <v/>
      </c>
      <c r="V109" s="78" t="str" cm="1">
        <f t="array" ref="V109">_xlfn.IFS(M.longifoliaCMEN584!$AD$175=0,"",M.longifoliaCMEN584!$AD$175&lt;0.05,"tr",M.longifoliaCMEN584!$AD$175&lt;0.05,"tr",M.longifoliaCMEN584!$AD$175&gt;=0.05,_xlfn.CONCAT(LEFT(TEXT(M.longifoliaCMEN584!$AC$175,"0.0E+0"),3)&amp;" x 10^"&amp;RIGHT(TEXT(M.longifoliaCMEN584!$AC$175,"0.0E+0"),1)," ± ",LEFT(TEXT(M.longifoliaCMEN584!$AD$175,"0.0E+0"),3)&amp;" x 10^"&amp;RIGHT(TEXT(M.longifoliaCMEN584!$AD$175,"0.0E+0"),1)))</f>
        <v/>
      </c>
    </row>
    <row r="110" spans="1:22" ht="12" x14ac:dyDescent="0.2">
      <c r="A110" s="77" t="str">
        <f>Peppermint!$Z$43</f>
        <v>carvone</v>
      </c>
      <c r="B110" s="78" t="str" cm="1">
        <f t="array" ref="B110">_xlfn.IFS(Peppermint!$AD$43=0,"",Peppermint!$AD$43&lt;0.05,"tr",Peppermint!$AD$43&lt;0.05,"tr",Peppermint!$AD$43&gt;=0.05,_xlfn.CONCAT(LEFT(TEXT(Peppermint!$AC$43,"0.0E+0"),3)&amp;" x 10^"&amp;RIGHT(TEXT(Peppermint!$AC$43,"0.0E+0"),1)," ± ",LEFT(TEXT(Peppermint!$AD$43,"0.0E+0"),3)&amp;" x 10^"&amp;RIGHT(TEXT(Peppermint!$AD$43,"0.0E+0"),1)))</f>
        <v/>
      </c>
      <c r="C110" s="78" t="str" cm="1">
        <f t="array" ref="C110">_xlfn.IFS(Peppermint!$AD$109=0,"",Peppermint!$AD$109&lt;0.05,"tr",Peppermint!$AD$109&lt;0.05,"tr",Peppermint!$AD$109&gt;=0.05,_xlfn.CONCAT(LEFT(TEXT(Peppermint!$AC$109,"0.0E+0"),3)&amp;" x 10^"&amp;RIGHT(TEXT(Peppermint!$AC$109,"0.0E+0"),1)," ± ",LEFT(TEXT(Peppermint!$AD$109,"0.0E+0"),3)&amp;" x 10^"&amp;RIGHT(TEXT(Peppermint!$AD$109,"0.0E+0"),1)))</f>
        <v/>
      </c>
      <c r="D110" s="78" t="str" cm="1">
        <f t="array" ref="D110">_xlfn.IFS(Peppermint!$AD$176=0,"",Peppermint!$AD$176&lt;0.05,"tr",Peppermint!$AD$176&lt;0.05,"tr",Peppermint!$AD$176&gt;=0.05,_xlfn.CONCAT(LEFT(TEXT(Peppermint!$AC$176,"0.0E+0"),3)&amp;" x 10^"&amp;RIGHT(TEXT(Peppermint!$AC$176,"0.0E+0"),1)," ± ",LEFT(TEXT(Peppermint!$AD$176,"0.0E+0"),3)&amp;" x 10^"&amp;RIGHT(TEXT(Peppermint!$AD$176,"0.0E+0"),1)))</f>
        <v>9.5 x 10^2 ± 9.5 x 10^2</v>
      </c>
      <c r="G110" s="81" t="str">
        <f>Spearmint!$Z$43</f>
        <v>carvone</v>
      </c>
      <c r="H110" s="82" t="str" cm="1">
        <f t="array" ref="H110">_xlfn.IFS(Spearmint!$AD$43=0,"",Spearmint!$AD$43&lt;0.05,"tr",Spearmint!$AD$43&lt;0.05,"tr",Spearmint!$AD$43&gt;=0.05,_xlfn.CONCAT(LEFT(TEXT(Spearmint!$AC$43,"0.0E+0"),3)&amp;" x 10^"&amp;RIGHT(TEXT(Spearmint!$AC$43,"0.0E+0"),1)," ± ",LEFT(TEXT(Spearmint!$AD$43,"0.0E+0"),3)&amp;" x 10^"&amp;RIGHT(TEXT(Spearmint!$AD$43,"0.0E+0"),1)))</f>
        <v>2.2 x 10^3 ± 1.2 x 10^3</v>
      </c>
      <c r="I110" s="82" t="str" cm="1">
        <f t="array" ref="I110">_xlfn.IFS(Spearmint!$AD$109=0,"",Spearmint!$AD$109&lt;0.05,"tr",Spearmint!$AD$109&lt;0.05,"tr",Spearmint!$AD$109&gt;=0.05,_xlfn.CONCAT(LEFT(TEXT(Spearmint!$AC$109,"0.0E+0"),3)&amp;" x 10^"&amp;RIGHT(TEXT(Spearmint!$AC$109,"0.0E+0"),1)," ± ",LEFT(TEXT(Spearmint!$AD$109,"0.0E+0"),3)&amp;" x 10^"&amp;RIGHT(TEXT(Spearmint!$AD$109,"0.0E+0"),1)))</f>
        <v>1.2 x 10^6 ± 4.5 x 10^5</v>
      </c>
      <c r="J110" s="82" t="str" cm="1">
        <f t="array" ref="J110">_xlfn.IFS(Spearmint!$AD$176=0,"",Spearmint!$AD$176&lt;0.05,"tr",Spearmint!$AD$176&lt;0.05,"tr",Spearmint!$AD$176&gt;=0.05,_xlfn.CONCAT(LEFT(TEXT(Spearmint!$AC$176,"0.0E+0"),3)&amp;" x 10^"&amp;RIGHT(TEXT(Spearmint!$AC$176,"0.0E+0"),1)," ± ",LEFT(TEXT(Spearmint!$AD$176,"0.0E+0"),3)&amp;" x 10^"&amp;RIGHT(TEXT(Spearmint!$AD$176,"0.0E+0"),1)))</f>
        <v>2.2 x 10^7 ± 1.2 x 10^7</v>
      </c>
      <c r="M110" s="77" t="str">
        <f>M.longifoliaCMEN585!$Z$43</f>
        <v>carvone</v>
      </c>
      <c r="N110" s="78" t="str" cm="1">
        <f t="array" ref="N110">_xlfn.IFS(M.longifoliaCMEN585!$AD$43=0,"",M.longifoliaCMEN585!$AD$43&lt;0.05,"tr",M.longifoliaCMEN585!$AD$43&lt;0.05,"tr",M.longifoliaCMEN585!$AD$43&gt;=0.05,_xlfn.CONCAT(LEFT(TEXT(M.longifoliaCMEN585!$AC$43,"0.0E+0"),3)&amp;" x 10^"&amp;RIGHT(TEXT(M.longifoliaCMEN585!$AC$43,"0.0E+0"),1)," ± ",LEFT(TEXT(M.longifoliaCMEN585!$AD$43,"0.0E+0"),3)&amp;" x 10^"&amp;RIGHT(TEXT(M.longifoliaCMEN585!$AD$43,"0.0E+0"),1)))</f>
        <v>6.5 x 10^3 ± 3.9 x 10^3</v>
      </c>
      <c r="O110" s="78" t="str" cm="1">
        <f t="array" ref="O110">_xlfn.IFS(M.longifoliaCMEN585!$AD$109=0,"",M.longifoliaCMEN585!$AD$109&lt;0.05,"tr",M.longifoliaCMEN585!$AD$109&lt;0.05,"tr",M.longifoliaCMEN585!$AD$109&gt;=0.05,_xlfn.CONCAT(LEFT(TEXT(M.longifoliaCMEN585!$AC$109,"0.0E+0"),3)&amp;" x 10^"&amp;RIGHT(TEXT(M.longifoliaCMEN585!$AC$109,"0.0E+0"),1)," ± ",LEFT(TEXT(M.longifoliaCMEN585!$AD$109,"0.0E+0"),3)&amp;" x 10^"&amp;RIGHT(TEXT(M.longifoliaCMEN585!$AD$109,"0.0E+0"),1)))</f>
        <v>1.1 x 10^4 ± 5.9 x 10^3</v>
      </c>
      <c r="P110" s="78" t="str" cm="1">
        <f t="array" ref="P110">_xlfn.IFS(M.longifoliaCMEN585!$AD$176=0,"",M.longifoliaCMEN585!$AD$176&lt;0.05,"tr",M.longifoliaCMEN585!$AD$176&lt;0.05,"tr",M.longifoliaCMEN585!$AD$176&gt;=0.05,_xlfn.CONCAT(LEFT(TEXT(M.longifoliaCMEN585!$AC$176,"0.0E+0"),3)&amp;" x 10^"&amp;RIGHT(TEXT(M.longifoliaCMEN585!$AC$176,"0.0E+0"),1)," ± ",LEFT(TEXT(M.longifoliaCMEN585!$AD$176,"0.0E+0"),3)&amp;" x 10^"&amp;RIGHT(TEXT(M.longifoliaCMEN585!$AD$176,"0.0E+0"),1)))</f>
        <v>5.1 x 10^4 ± 1.5 x 10^4</v>
      </c>
      <c r="S110" s="81" t="str">
        <f>M.longifoliaCMEN584!$Z$43</f>
        <v>carvone</v>
      </c>
      <c r="T110" s="82" t="str" cm="1">
        <f t="array" ref="T110">_xlfn.IFS(M.longifoliaCMEN584!$AD$43=0,"",M.longifoliaCMEN584!$AD$43&lt;0.05,"tr",M.longifoliaCMEN584!$AD$43&lt;0.05,"tr",M.longifoliaCMEN584!$AD$43&gt;=0.05,_xlfn.CONCAT(LEFT(TEXT(M.longifoliaCMEN584!$AC$43,"0.0E+0"),3)&amp;" x 10^"&amp;RIGHT(TEXT(M.longifoliaCMEN584!$AC$43,"0.0E+0"),1)," ± ",LEFT(TEXT(M.longifoliaCMEN584!$AD$43,"0.0E+0"),3)&amp;" x 10^"&amp;RIGHT(TEXT(M.longifoliaCMEN584!$AD$43,"0.0E+0"),1)))</f>
        <v>1.9 x 10^4 ± 9.6 x 10^3</v>
      </c>
      <c r="U110" s="82" t="str" cm="1">
        <f t="array" ref="U110">_xlfn.IFS(M.longifoliaCMEN584!$AD$109=0,"",M.longifoliaCMEN584!$AD$109&lt;0.05,"tr",M.longifoliaCMEN584!$AD$109&lt;0.05,"tr",M.longifoliaCMEN584!$AD$109&gt;=0.05,_xlfn.CONCAT(LEFT(TEXT(M.longifoliaCMEN584!$AC$109,"0.0E+0"),3)&amp;" x 10^"&amp;RIGHT(TEXT(M.longifoliaCMEN584!$AC$109,"0.0E+0"),1)," ± ",LEFT(TEXT(M.longifoliaCMEN584!$AD$109,"0.0E+0"),3)&amp;" x 10^"&amp;RIGHT(TEXT(M.longifoliaCMEN584!$AD$109,"0.0E+0"),1)))</f>
        <v>1.0 x 10^8 ± 6.3 x 10^7</v>
      </c>
      <c r="V110" s="82" t="str" cm="1">
        <f t="array" ref="V110">_xlfn.IFS(M.longifoliaCMEN584!$AD$176=0,"",M.longifoliaCMEN584!$AD$176&lt;0.05,"tr",M.longifoliaCMEN584!$AD$176&lt;0.05,"tr",M.longifoliaCMEN584!$AD$176&gt;=0.05,_xlfn.CONCAT(LEFT(TEXT(M.longifoliaCMEN584!$AC$176,"0.0E+0"),3)&amp;" x 10^"&amp;RIGHT(TEXT(M.longifoliaCMEN584!$AC$176,"0.0E+0"),1)," ± ",LEFT(TEXT(M.longifoliaCMEN584!$AD$176,"0.0E+0"),3)&amp;" x 10^"&amp;RIGHT(TEXT(M.longifoliaCMEN584!$AD$176,"0.0E+0"),1)))</f>
        <v>1.8 x 10^8 ± 3.9 x 10^7</v>
      </c>
    </row>
    <row r="111" spans="1:22" x14ac:dyDescent="0.2">
      <c r="A111" s="77" t="str">
        <f>Peppermint!$Z$44</f>
        <v>cis-piperitone oxide</v>
      </c>
      <c r="B111" s="78" t="str" cm="1">
        <f t="array" ref="B111">_xlfn.IFS(Peppermint!$AD$44=0,"",Peppermint!$AD$44&lt;0.05,"tr",Peppermint!$AD$44&lt;0.05,"tr",Peppermint!$AD$44&gt;=0.05,_xlfn.CONCAT(LEFT(TEXT(Peppermint!$AC$44,"0.0E+0"),3)&amp;" x 10^"&amp;RIGHT(TEXT(Peppermint!$AC$44,"0.0E+0"),1)," ± ",LEFT(TEXT(Peppermint!$AD$44,"0.0E+0"),3)&amp;" x 10^"&amp;RIGHT(TEXT(Peppermint!$AD$44,"0.0E+0"),1)))</f>
        <v/>
      </c>
      <c r="C111" s="78" t="str" cm="1">
        <f t="array" ref="C111">_xlfn.IFS(Peppermint!$AD$110=0,"",Peppermint!$AD$110&lt;0.05,"tr",Peppermint!$AD$110&lt;0.05,"tr",Peppermint!$AD$110&gt;=0.05,_xlfn.CONCAT(LEFT(TEXT(Peppermint!$AC$110,"0.0E+0"),3)&amp;" x 10^"&amp;RIGHT(TEXT(Peppermint!$AC$110,"0.0E+0"),1)," ± ",LEFT(TEXT(Peppermint!$AD$110,"0.0E+0"),3)&amp;" x 10^"&amp;RIGHT(TEXT(Peppermint!$AD$110,"0.0E+0"),1)))</f>
        <v/>
      </c>
      <c r="D111" s="78" t="str" cm="1">
        <f t="array" ref="D111">_xlfn.IFS(Peppermint!$AD$177=0,"",Peppermint!$AD$177&lt;0.05,"tr",Peppermint!$AD$177&lt;0.05,"tr",Peppermint!$AD$177&gt;=0.05,_xlfn.CONCAT(LEFT(TEXT(Peppermint!$AC$177,"0.0E+0"),3)&amp;" x 10^"&amp;RIGHT(TEXT(Peppermint!$AC$177,"0.0E+0"),1)," ± ",LEFT(TEXT(Peppermint!$AD$177,"0.0E+0"),3)&amp;" x 10^"&amp;RIGHT(TEXT(Peppermint!$AD$177,"0.0E+0"),1)))</f>
        <v/>
      </c>
      <c r="G111" s="77" t="str">
        <f>Spearmint!$Z$44</f>
        <v>cis-piperitone oxide</v>
      </c>
      <c r="H111" s="78" t="str" cm="1">
        <f t="array" ref="H111">_xlfn.IFS(Spearmint!$AD$44=0,"",Spearmint!$AD$44&lt;0.05,"tr",Spearmint!$AD$44&lt;0.05,"tr",Spearmint!$AD$44&gt;=0.05,_xlfn.CONCAT(LEFT(TEXT(Spearmint!$AC$44,"0.0E+0"),3)&amp;" x 10^"&amp;RIGHT(TEXT(Spearmint!$AC$44,"0.0E+0"),1)," ± ",LEFT(TEXT(Spearmint!$AD$44,"0.0E+0"),3)&amp;" x 10^"&amp;RIGHT(TEXT(Spearmint!$AD$44,"0.0E+0"),1)))</f>
        <v/>
      </c>
      <c r="I111" s="78" t="str" cm="1">
        <f t="array" ref="I111">_xlfn.IFS(Spearmint!$AD$110=0,"",Spearmint!$AD$110&lt;0.05,"tr",Spearmint!$AD$110&lt;0.05,"tr",Spearmint!$AD$110&gt;=0.05,_xlfn.CONCAT(LEFT(TEXT(Spearmint!$AC$110,"0.0E+0"),3)&amp;" x 10^"&amp;RIGHT(TEXT(Spearmint!$AC$110,"0.0E+0"),1)," ± ",LEFT(TEXT(Spearmint!$AD$110,"0.0E+0"),3)&amp;" x 10^"&amp;RIGHT(TEXT(Spearmint!$AD$110,"0.0E+0"),1)))</f>
        <v/>
      </c>
      <c r="J111" s="78" t="str" cm="1">
        <f t="array" ref="J111">_xlfn.IFS(Spearmint!$AD$177=0,"",Spearmint!$AD$177&lt;0.05,"tr",Spearmint!$AD$177&lt;0.05,"tr",Spearmint!$AD$177&gt;=0.05,_xlfn.CONCAT(LEFT(TEXT(Spearmint!$AC$177,"0.0E+0"),3)&amp;" x 10^"&amp;RIGHT(TEXT(Spearmint!$AC$177,"0.0E+0"),1)," ± ",LEFT(TEXT(Spearmint!$AD$177,"0.0E+0"),3)&amp;" x 10^"&amp;RIGHT(TEXT(Spearmint!$AD$177,"0.0E+0"),1)))</f>
        <v/>
      </c>
      <c r="M111" s="77" t="str">
        <f>M.longifoliaCMEN585!$Z$44</f>
        <v>cis-piperitone oxide</v>
      </c>
      <c r="N111" s="78" t="str" cm="1">
        <f t="array" ref="N111">_xlfn.IFS(M.longifoliaCMEN585!$AD$44=0,"",M.longifoliaCMEN585!$AD$44&lt;0.05,"tr",M.longifoliaCMEN585!$AD$44&lt;0.05,"tr",M.longifoliaCMEN585!$AD$44&gt;=0.05,_xlfn.CONCAT(LEFT(TEXT(M.longifoliaCMEN585!$AC$44,"0.0E+0"),3)&amp;" x 10^"&amp;RIGHT(TEXT(M.longifoliaCMEN585!$AC$44,"0.0E+0"),1)," ± ",LEFT(TEXT(M.longifoliaCMEN585!$AD$44,"0.0E+0"),3)&amp;" x 10^"&amp;RIGHT(TEXT(M.longifoliaCMEN585!$AD$44,"0.0E+0"),1)))</f>
        <v/>
      </c>
      <c r="O111" s="78" t="str" cm="1">
        <f t="array" ref="O111">_xlfn.IFS(M.longifoliaCMEN585!$AD$110=0,"",M.longifoliaCMEN585!$AD$110&lt;0.05,"tr",M.longifoliaCMEN585!$AD$110&lt;0.05,"tr",M.longifoliaCMEN585!$AD$110&gt;=0.05,_xlfn.CONCAT(LEFT(TEXT(M.longifoliaCMEN585!$AC$110,"0.0E+0"),3)&amp;" x 10^"&amp;RIGHT(TEXT(M.longifoliaCMEN585!$AC$110,"0.0E+0"),1)," ± ",LEFT(TEXT(M.longifoliaCMEN585!$AD$110,"0.0E+0"),3)&amp;" x 10^"&amp;RIGHT(TEXT(M.longifoliaCMEN585!$AD$110,"0.0E+0"),1)))</f>
        <v/>
      </c>
      <c r="P111" s="78" t="str" cm="1">
        <f t="array" ref="P111">_xlfn.IFS(M.longifoliaCMEN585!$AD$177=0,"",M.longifoliaCMEN585!$AD$177&lt;0.05,"tr",M.longifoliaCMEN585!$AD$177&lt;0.05,"tr",M.longifoliaCMEN585!$AD$177&gt;=0.05,_xlfn.CONCAT(LEFT(TEXT(M.longifoliaCMEN585!$AC$177,"0.0E+0"),3)&amp;" x 10^"&amp;RIGHT(TEXT(M.longifoliaCMEN585!$AC$177,"0.0E+0"),1)," ± ",LEFT(TEXT(M.longifoliaCMEN585!$AD$177,"0.0E+0"),3)&amp;" x 10^"&amp;RIGHT(TEXT(M.longifoliaCMEN585!$AD$177,"0.0E+0"),1)))</f>
        <v>8.7 x 10^4 ± 3.9 x 10^4</v>
      </c>
      <c r="S111" s="77" t="str">
        <f>M.longifoliaCMEN584!$Z$44</f>
        <v>cis-piperitone oxide</v>
      </c>
      <c r="T111" s="78" t="str" cm="1">
        <f t="array" ref="T111">_xlfn.IFS(M.longifoliaCMEN584!$AD$44=0,"",M.longifoliaCMEN584!$AD$44&lt;0.05,"tr",M.longifoliaCMEN584!$AD$44&lt;0.05,"tr",M.longifoliaCMEN584!$AD$44&gt;=0.05,_xlfn.CONCAT(LEFT(TEXT(M.longifoliaCMEN584!$AC$44,"0.0E+0"),3)&amp;" x 10^"&amp;RIGHT(TEXT(M.longifoliaCMEN584!$AC$44,"0.0E+0"),1)," ± ",LEFT(TEXT(M.longifoliaCMEN584!$AD$44,"0.0E+0"),3)&amp;" x 10^"&amp;RIGHT(TEXT(M.longifoliaCMEN584!$AD$44,"0.0E+0"),1)))</f>
        <v/>
      </c>
      <c r="U111" s="78" t="str" cm="1">
        <f t="array" ref="U111">_xlfn.IFS(M.longifoliaCMEN584!$AD$110=0,"",M.longifoliaCMEN584!$AD$110&lt;0.05,"tr",M.longifoliaCMEN584!$AD$110&lt;0.05,"tr",M.longifoliaCMEN584!$AD$110&gt;=0.05,_xlfn.CONCAT(LEFT(TEXT(M.longifoliaCMEN584!$AC$110,"0.0E+0"),3)&amp;" x 10^"&amp;RIGHT(TEXT(M.longifoliaCMEN584!$AC$110,"0.0E+0"),1)," ± ",LEFT(TEXT(M.longifoliaCMEN584!$AD$110,"0.0E+0"),3)&amp;" x 10^"&amp;RIGHT(TEXT(M.longifoliaCMEN584!$AD$110,"0.0E+0"),1)))</f>
        <v/>
      </c>
      <c r="V111" s="78" t="str" cm="1">
        <f t="array" ref="V111">_xlfn.IFS(M.longifoliaCMEN584!$AD$177=0,"",M.longifoliaCMEN584!$AD$177&lt;0.05,"tr",M.longifoliaCMEN584!$AD$177&lt;0.05,"tr",M.longifoliaCMEN584!$AD$177&gt;=0.05,_xlfn.CONCAT(LEFT(TEXT(M.longifoliaCMEN584!$AC$177,"0.0E+0"),3)&amp;" x 10^"&amp;RIGHT(TEXT(M.longifoliaCMEN584!$AC$177,"0.0E+0"),1)," ± ",LEFT(TEXT(M.longifoliaCMEN584!$AD$177,"0.0E+0"),3)&amp;" x 10^"&amp;RIGHT(TEXT(M.longifoliaCMEN584!$AD$177,"0.0E+0"),1)))</f>
        <v/>
      </c>
    </row>
    <row r="112" spans="1:22" x14ac:dyDescent="0.2">
      <c r="A112" s="77" t="str">
        <f>Peppermint!$Z$45</f>
        <v>piperitone</v>
      </c>
      <c r="B112" s="78" t="str" cm="1">
        <f t="array" ref="B112">_xlfn.IFS(Peppermint!$AD$45=0,"",Peppermint!$AD$45&lt;0.05,"tr",Peppermint!$AD$45&lt;0.05,"tr",Peppermint!$AD$45&gt;=0.05,_xlfn.CONCAT(LEFT(TEXT(Peppermint!$AC$45,"0.0E+0"),3)&amp;" x 10^"&amp;RIGHT(TEXT(Peppermint!$AC$45,"0.0E+0"),1)," ± ",LEFT(TEXT(Peppermint!$AD$45,"0.0E+0"),3)&amp;" x 10^"&amp;RIGHT(TEXT(Peppermint!$AD$45,"0.0E+0"),1)))</f>
        <v/>
      </c>
      <c r="C112" s="78" t="str" cm="1">
        <f t="array" ref="C112">_xlfn.IFS(Peppermint!$AD$111=0,"",Peppermint!$AD$111&lt;0.05,"tr",Peppermint!$AD$111&lt;0.05,"tr",Peppermint!$AD$111&gt;=0.05,_xlfn.CONCAT(LEFT(TEXT(Peppermint!$AC$111,"0.0E+0"),3)&amp;" x 10^"&amp;RIGHT(TEXT(Peppermint!$AC$111,"0.0E+0"),1)," ± ",LEFT(TEXT(Peppermint!$AD$111,"0.0E+0"),3)&amp;" x 10^"&amp;RIGHT(TEXT(Peppermint!$AD$111,"0.0E+0"),1)))</f>
        <v>4.9 x 10^3 ± 1.3 x 10^3</v>
      </c>
      <c r="D112" s="78" t="str" cm="1">
        <f t="array" ref="D112">_xlfn.IFS(Peppermint!$AD$178=0,"",Peppermint!$AD$178&lt;0.05,"tr",Peppermint!$AD$178&lt;0.05,"tr",Peppermint!$AD$178&gt;=0.05,_xlfn.CONCAT(LEFT(TEXT(Peppermint!$AC$178,"0.0E+0"),3)&amp;" x 10^"&amp;RIGHT(TEXT(Peppermint!$AC$178,"0.0E+0"),1)," ± ",LEFT(TEXT(Peppermint!$AD$178,"0.0E+0"),3)&amp;" x 10^"&amp;RIGHT(TEXT(Peppermint!$AD$178,"0.0E+0"),1)))</f>
        <v>3.7 x 10^4 ± 1.1 x 10^4</v>
      </c>
      <c r="G112" s="77" t="str">
        <f>Spearmint!$Z$45</f>
        <v>piperitone</v>
      </c>
      <c r="H112" s="78" t="str" cm="1">
        <f t="array" ref="H112">_xlfn.IFS(Spearmint!$AD$45=0,"",Spearmint!$AD$45&lt;0.05,"tr",Spearmint!$AD$45&lt;0.05,"tr",Spearmint!$AD$45&gt;=0.05,_xlfn.CONCAT(LEFT(TEXT(Spearmint!$AC$45,"0.0E+0"),3)&amp;" x 10^"&amp;RIGHT(TEXT(Spearmint!$AC$45,"0.0E+0"),1)," ± ",LEFT(TEXT(Spearmint!$AD$45,"0.0E+0"),3)&amp;" x 10^"&amp;RIGHT(TEXT(Spearmint!$AD$45,"0.0E+0"),1)))</f>
        <v/>
      </c>
      <c r="I112" s="78" t="str" cm="1">
        <f t="array" ref="I112">_xlfn.IFS(Spearmint!$AD$111=0,"",Spearmint!$AD$111&lt;0.05,"tr",Spearmint!$AD$111&lt;0.05,"tr",Spearmint!$AD$111&gt;=0.05,_xlfn.CONCAT(LEFT(TEXT(Spearmint!$AC$111,"0.0E+0"),3)&amp;" x 10^"&amp;RIGHT(TEXT(Spearmint!$AC$111,"0.0E+0"),1)," ± ",LEFT(TEXT(Spearmint!$AD$111,"0.0E+0"),3)&amp;" x 10^"&amp;RIGHT(TEXT(Spearmint!$AD$111,"0.0E+0"),1)))</f>
        <v>1.8 x 10^3 ± 1.1 x 10^3</v>
      </c>
      <c r="J112" s="78" t="str" cm="1">
        <f t="array" ref="J112">_xlfn.IFS(Spearmint!$AD$178=0,"",Spearmint!$AD$178&lt;0.05,"tr",Spearmint!$AD$178&lt;0.05,"tr",Spearmint!$AD$178&gt;=0.05,_xlfn.CONCAT(LEFT(TEXT(Spearmint!$AC$178,"0.0E+0"),3)&amp;" x 10^"&amp;RIGHT(TEXT(Spearmint!$AC$178,"0.0E+0"),1)," ± ",LEFT(TEXT(Spearmint!$AD$178,"0.0E+0"),3)&amp;" x 10^"&amp;RIGHT(TEXT(Spearmint!$AD$178,"0.0E+0"),1)))</f>
        <v>4.3 x 10^4 ± 2.8 x 10^4</v>
      </c>
      <c r="M112" s="77" t="str">
        <f>M.longifoliaCMEN585!$Z$45</f>
        <v>piperitone</v>
      </c>
      <c r="N112" s="78" t="str" cm="1">
        <f t="array" ref="N112">_xlfn.IFS(M.longifoliaCMEN585!$AD$45=0,"",M.longifoliaCMEN585!$AD$45&lt;0.05,"tr",M.longifoliaCMEN585!$AD$45&lt;0.05,"tr",M.longifoliaCMEN585!$AD$45&gt;=0.05,_xlfn.CONCAT(LEFT(TEXT(M.longifoliaCMEN585!$AC$45,"0.0E+0"),3)&amp;" x 10^"&amp;RIGHT(TEXT(M.longifoliaCMEN585!$AC$45,"0.0E+0"),1)," ± ",LEFT(TEXT(M.longifoliaCMEN585!$AD$45,"0.0E+0"),3)&amp;" x 10^"&amp;RIGHT(TEXT(M.longifoliaCMEN585!$AD$45,"0.0E+0"),1)))</f>
        <v>3.5 x 10^2 ± 3.5 x 10^2</v>
      </c>
      <c r="O112" s="78" t="str" cm="1">
        <f t="array" ref="O112">_xlfn.IFS(M.longifoliaCMEN585!$AD$111=0,"",M.longifoliaCMEN585!$AD$111&lt;0.05,"tr",M.longifoliaCMEN585!$AD$111&lt;0.05,"tr",M.longifoliaCMEN585!$AD$111&gt;=0.05,_xlfn.CONCAT(LEFT(TEXT(M.longifoliaCMEN585!$AC$111,"0.0E+0"),3)&amp;" x 10^"&amp;RIGHT(TEXT(M.longifoliaCMEN585!$AC$111,"0.0E+0"),1)," ± ",LEFT(TEXT(M.longifoliaCMEN585!$AD$111,"0.0E+0"),3)&amp;" x 10^"&amp;RIGHT(TEXT(M.longifoliaCMEN585!$AD$111,"0.0E+0"),1)))</f>
        <v>5.9 x 10^5 ± 1.1 x 10^5</v>
      </c>
      <c r="P112" s="78" t="str" cm="1">
        <f t="array" ref="P112">_xlfn.IFS(M.longifoliaCMEN585!$AD$178=0,"",M.longifoliaCMEN585!$AD$178&lt;0.05,"tr",M.longifoliaCMEN585!$AD$178&lt;0.05,"tr",M.longifoliaCMEN585!$AD$178&gt;=0.05,_xlfn.CONCAT(LEFT(TEXT(M.longifoliaCMEN585!$AC$178,"0.0E+0"),3)&amp;" x 10^"&amp;RIGHT(TEXT(M.longifoliaCMEN585!$AC$178,"0.0E+0"),1)," ± ",LEFT(TEXT(M.longifoliaCMEN585!$AD$178,"0.0E+0"),3)&amp;" x 10^"&amp;RIGHT(TEXT(M.longifoliaCMEN585!$AD$178,"0.0E+0"),1)))</f>
        <v>1.9 x 10^6 ± 8.0 x 10^5</v>
      </c>
      <c r="S112" s="77" t="str">
        <f>M.longifoliaCMEN584!$Z$45</f>
        <v>piperitone</v>
      </c>
      <c r="T112" s="78" t="str" cm="1">
        <f t="array" ref="T112">_xlfn.IFS(M.longifoliaCMEN584!$AD$45=0,"",M.longifoliaCMEN584!$AD$45&lt;0.05,"tr",M.longifoliaCMEN584!$AD$45&lt;0.05,"tr",M.longifoliaCMEN584!$AD$45&gt;=0.05,_xlfn.CONCAT(LEFT(TEXT(M.longifoliaCMEN584!$AC$45,"0.0E+0"),3)&amp;" x 10^"&amp;RIGHT(TEXT(M.longifoliaCMEN584!$AC$45,"0.0E+0"),1)," ± ",LEFT(TEXT(M.longifoliaCMEN584!$AD$45,"0.0E+0"),3)&amp;" x 10^"&amp;RIGHT(TEXT(M.longifoliaCMEN584!$AD$45,"0.0E+0"),1)))</f>
        <v/>
      </c>
      <c r="U112" s="78" t="str" cm="1">
        <f t="array" ref="U112">_xlfn.IFS(M.longifoliaCMEN584!$AD$111=0,"",M.longifoliaCMEN584!$AD$111&lt;0.05,"tr",M.longifoliaCMEN584!$AD$111&lt;0.05,"tr",M.longifoliaCMEN584!$AD$111&gt;=0.05,_xlfn.CONCAT(LEFT(TEXT(M.longifoliaCMEN584!$AC$111,"0.0E+0"),3)&amp;" x 10^"&amp;RIGHT(TEXT(M.longifoliaCMEN584!$AC$111,"0.0E+0"),1)," ± ",LEFT(TEXT(M.longifoliaCMEN584!$AD$111,"0.0E+0"),3)&amp;" x 10^"&amp;RIGHT(TEXT(M.longifoliaCMEN584!$AD$111,"0.0E+0"),1)))</f>
        <v>8.3 x 10^5 ± 5.9 x 10^5</v>
      </c>
      <c r="V112" s="78" t="str" cm="1">
        <f t="array" ref="V112">_xlfn.IFS(M.longifoliaCMEN584!$AD$178=0,"",M.longifoliaCMEN584!$AD$178&lt;0.05,"tr",M.longifoliaCMEN584!$AD$178&lt;0.05,"tr",M.longifoliaCMEN584!$AD$178&gt;=0.05,_xlfn.CONCAT(LEFT(TEXT(M.longifoliaCMEN584!$AC$178,"0.0E+0"),3)&amp;" x 10^"&amp;RIGHT(TEXT(M.longifoliaCMEN584!$AC$178,"0.0E+0"),1)," ± ",LEFT(TEXT(M.longifoliaCMEN584!$AD$178,"0.0E+0"),3)&amp;" x 10^"&amp;RIGHT(TEXT(M.longifoliaCMEN584!$AD$178,"0.0E+0"),1)))</f>
        <v>1.1 x 10^6 ± 2.7 x 10^5</v>
      </c>
    </row>
    <row r="113" spans="1:22" x14ac:dyDescent="0.2">
      <c r="A113" s="77" t="str">
        <f>Peppermint!$Z$46</f>
        <v>trans-piperitone oxide</v>
      </c>
      <c r="B113" s="78" t="str" cm="1">
        <f t="array" ref="B113">_xlfn.IFS(Peppermint!$AD$46=0,"",Peppermint!$AD$46&lt;0.05,"tr",Peppermint!$AD$46&lt;0.05,"tr",Peppermint!$AD$46&gt;=0.05,_xlfn.CONCAT(LEFT(TEXT(Peppermint!$AC$46,"0.0E+0"),3)&amp;" x 10^"&amp;RIGHT(TEXT(Peppermint!$AC$46,"0.0E+0"),1)," ± ",LEFT(TEXT(Peppermint!$AD$46,"0.0E+0"),3)&amp;" x 10^"&amp;RIGHT(TEXT(Peppermint!$AD$46,"0.0E+0"),1)))</f>
        <v/>
      </c>
      <c r="C113" s="78" t="str" cm="1">
        <f t="array" ref="C113">_xlfn.IFS(Peppermint!$AD$112=0,"",Peppermint!$AD$112&lt;0.05,"tr",Peppermint!$AD$112&lt;0.05,"tr",Peppermint!$AD$112&gt;=0.05,_xlfn.CONCAT(LEFT(TEXT(Peppermint!$AC$112,"0.0E+0"),3)&amp;" x 10^"&amp;RIGHT(TEXT(Peppermint!$AC$112,"0.0E+0"),1)," ± ",LEFT(TEXT(Peppermint!$AD$112,"0.0E+0"),3)&amp;" x 10^"&amp;RIGHT(TEXT(Peppermint!$AD$112,"0.0E+0"),1)))</f>
        <v/>
      </c>
      <c r="D113" s="78" t="str" cm="1">
        <f t="array" ref="D113">_xlfn.IFS(Peppermint!$AD$179=0,"",Peppermint!$AD$179&lt;0.05,"tr",Peppermint!$AD$179&lt;0.05,"tr",Peppermint!$AD$179&gt;=0.05,_xlfn.CONCAT(LEFT(TEXT(Peppermint!$AC$179,"0.0E+0"),3)&amp;" x 10^"&amp;RIGHT(TEXT(Peppermint!$AC$179,"0.0E+0"),1)," ± ",LEFT(TEXT(Peppermint!$AD$179,"0.0E+0"),3)&amp;" x 10^"&amp;RIGHT(TEXT(Peppermint!$AD$179,"0.0E+0"),1)))</f>
        <v/>
      </c>
      <c r="G113" s="77" t="str">
        <f>Spearmint!$Z$46</f>
        <v>trans-piperitone oxide</v>
      </c>
      <c r="H113" s="78" t="str" cm="1">
        <f t="array" ref="H113">_xlfn.IFS(Spearmint!$AD$46=0,"",Spearmint!$AD$46&lt;0.05,"tr",Spearmint!$AD$46&lt;0.05,"tr",Spearmint!$AD$46&gt;=0.05,_xlfn.CONCAT(LEFT(TEXT(Spearmint!$AC$46,"0.0E+0"),3)&amp;" x 10^"&amp;RIGHT(TEXT(Spearmint!$AC$46,"0.0E+0"),1)," ± ",LEFT(TEXT(Spearmint!$AD$46,"0.0E+0"),3)&amp;" x 10^"&amp;RIGHT(TEXT(Spearmint!$AD$46,"0.0E+0"),1)))</f>
        <v/>
      </c>
      <c r="I113" s="78" t="str" cm="1">
        <f t="array" ref="I113">_xlfn.IFS(Spearmint!$AD$112=0,"",Spearmint!$AD$112&lt;0.05,"tr",Spearmint!$AD$112&lt;0.05,"tr",Spearmint!$AD$112&gt;=0.05,_xlfn.CONCAT(LEFT(TEXT(Spearmint!$AC$112,"0.0E+0"),3)&amp;" x 10^"&amp;RIGHT(TEXT(Spearmint!$AC$112,"0.0E+0"),1)," ± ",LEFT(TEXT(Spearmint!$AD$112,"0.0E+0"),3)&amp;" x 10^"&amp;RIGHT(TEXT(Spearmint!$AD$112,"0.0E+0"),1)))</f>
        <v/>
      </c>
      <c r="J113" s="78" t="str" cm="1">
        <f t="array" ref="J113">_xlfn.IFS(Spearmint!$AD$179=0,"",Spearmint!$AD$179&lt;0.05,"tr",Spearmint!$AD$179&lt;0.05,"tr",Spearmint!$AD$179&gt;=0.05,_xlfn.CONCAT(LEFT(TEXT(Spearmint!$AC$179,"0.0E+0"),3)&amp;" x 10^"&amp;RIGHT(TEXT(Spearmint!$AC$179,"0.0E+0"),1)," ± ",LEFT(TEXT(Spearmint!$AD$179,"0.0E+0"),3)&amp;" x 10^"&amp;RIGHT(TEXT(Spearmint!$AD$179,"0.0E+0"),1)))</f>
        <v>2.5 x 10^3 ± 2.5 x 10^3</v>
      </c>
      <c r="M113" s="77" t="str">
        <f>M.longifoliaCMEN585!$Z$46</f>
        <v>trans-piperitone oxide</v>
      </c>
      <c r="N113" s="78" t="str" cm="1">
        <f t="array" ref="N113">_xlfn.IFS(M.longifoliaCMEN585!$AD$46=0,"",M.longifoliaCMEN585!$AD$46&lt;0.05,"tr",M.longifoliaCMEN585!$AD$46&lt;0.05,"tr",M.longifoliaCMEN585!$AD$46&gt;=0.05,_xlfn.CONCAT(LEFT(TEXT(M.longifoliaCMEN585!$AC$46,"0.0E+0"),3)&amp;" x 10^"&amp;RIGHT(TEXT(M.longifoliaCMEN585!$AC$46,"0.0E+0"),1)," ± ",LEFT(TEXT(M.longifoliaCMEN585!$AD$46,"0.0E+0"),3)&amp;" x 10^"&amp;RIGHT(TEXT(M.longifoliaCMEN585!$AD$46,"0.0E+0"),1)))</f>
        <v/>
      </c>
      <c r="O113" s="78" t="str" cm="1">
        <f t="array" ref="O113">_xlfn.IFS(M.longifoliaCMEN585!$AD$112=0,"",M.longifoliaCMEN585!$AD$112&lt;0.05,"tr",M.longifoliaCMEN585!$AD$112&lt;0.05,"tr",M.longifoliaCMEN585!$AD$112&gt;=0.05,_xlfn.CONCAT(LEFT(TEXT(M.longifoliaCMEN585!$AC$112,"0.0E+0"),3)&amp;" x 10^"&amp;RIGHT(TEXT(M.longifoliaCMEN585!$AC$112,"0.0E+0"),1)," ± ",LEFT(TEXT(M.longifoliaCMEN585!$AD$112,"0.0E+0"),3)&amp;" x 10^"&amp;RIGHT(TEXT(M.longifoliaCMEN585!$AD$112,"0.0E+0"),1)))</f>
        <v/>
      </c>
      <c r="P113" s="78" t="str" cm="1">
        <f t="array" ref="P113">_xlfn.IFS(M.longifoliaCMEN585!$AD$179=0,"",M.longifoliaCMEN585!$AD$179&lt;0.05,"tr",M.longifoliaCMEN585!$AD$179&lt;0.05,"tr",M.longifoliaCMEN585!$AD$179&gt;=0.05,_xlfn.CONCAT(LEFT(TEXT(M.longifoliaCMEN585!$AC$179,"0.0E+0"),3)&amp;" x 10^"&amp;RIGHT(TEXT(M.longifoliaCMEN585!$AC$179,"0.0E+0"),1)," ± ",LEFT(TEXT(M.longifoliaCMEN585!$AD$179,"0.0E+0"),3)&amp;" x 10^"&amp;RIGHT(TEXT(M.longifoliaCMEN585!$AD$179,"0.0E+0"),1)))</f>
        <v>4.1 x 10^4 ± 2.3 x 10^4</v>
      </c>
      <c r="S113" s="77" t="str">
        <f>M.longifoliaCMEN584!$Z$46</f>
        <v>trans-piperitone oxide</v>
      </c>
      <c r="T113" s="78" t="str" cm="1">
        <f t="array" ref="T113">_xlfn.IFS(M.longifoliaCMEN584!$AD$46=0,"",M.longifoliaCMEN584!$AD$46&lt;0.05,"tr",M.longifoliaCMEN584!$AD$46&lt;0.05,"tr",M.longifoliaCMEN584!$AD$46&gt;=0.05,_xlfn.CONCAT(LEFT(TEXT(M.longifoliaCMEN584!$AC$46,"0.0E+0"),3)&amp;" x 10^"&amp;RIGHT(TEXT(M.longifoliaCMEN584!$AC$46,"0.0E+0"),1)," ± ",LEFT(TEXT(M.longifoliaCMEN584!$AD$46,"0.0E+0"),3)&amp;" x 10^"&amp;RIGHT(TEXT(M.longifoliaCMEN584!$AD$46,"0.0E+0"),1)))</f>
        <v/>
      </c>
      <c r="U113" s="78" t="str" cm="1">
        <f t="array" ref="U113">_xlfn.IFS(M.longifoliaCMEN584!$AD$112=0,"",M.longifoliaCMEN584!$AD$112&lt;0.05,"tr",M.longifoliaCMEN584!$AD$112&lt;0.05,"tr",M.longifoliaCMEN584!$AD$112&gt;=0.05,_xlfn.CONCAT(LEFT(TEXT(M.longifoliaCMEN584!$AC$112,"0.0E+0"),3)&amp;" x 10^"&amp;RIGHT(TEXT(M.longifoliaCMEN584!$AC$112,"0.0E+0"),1)," ± ",LEFT(TEXT(M.longifoliaCMEN584!$AD$112,"0.0E+0"),3)&amp;" x 10^"&amp;RIGHT(TEXT(M.longifoliaCMEN584!$AD$112,"0.0E+0"),1)))</f>
        <v/>
      </c>
      <c r="V113" s="78" t="str" cm="1">
        <f t="array" ref="V113">_xlfn.IFS(M.longifoliaCMEN584!$AD$179=0,"",M.longifoliaCMEN584!$AD$179&lt;0.05,"tr",M.longifoliaCMEN584!$AD$179&lt;0.05,"tr",M.longifoliaCMEN584!$AD$179&gt;=0.05,_xlfn.CONCAT(LEFT(TEXT(M.longifoliaCMEN584!$AC$179,"0.0E+0"),3)&amp;" x 10^"&amp;RIGHT(TEXT(M.longifoliaCMEN584!$AC$179,"0.0E+0"),1)," ± ",LEFT(TEXT(M.longifoliaCMEN584!$AD$179,"0.0E+0"),3)&amp;" x 10^"&amp;RIGHT(TEXT(M.longifoliaCMEN584!$AD$179,"0.0E+0"),1)))</f>
        <v/>
      </c>
    </row>
    <row r="114" spans="1:22" x14ac:dyDescent="0.2">
      <c r="A114" s="77" t="str">
        <f>Peppermint!$Z$47</f>
        <v>isopiperitenone</v>
      </c>
      <c r="B114" s="78" t="str" cm="1">
        <f t="array" ref="B114">_xlfn.IFS(Peppermint!$AD$47=0,"",Peppermint!$AD$47&lt;0.05,"tr",Peppermint!$AD$47&lt;0.05,"tr",Peppermint!$AD$47&gt;=0.05,_xlfn.CONCAT(LEFT(TEXT(Peppermint!$AC$47,"0.0E+0"),3)&amp;" x 10^"&amp;RIGHT(TEXT(Peppermint!$AC$47,"0.0E+0"),1)," ± ",LEFT(TEXT(Peppermint!$AD$47,"0.0E+0"),3)&amp;" x 10^"&amp;RIGHT(TEXT(Peppermint!$AD$47,"0.0E+0"),1)))</f>
        <v/>
      </c>
      <c r="C114" s="78" t="str" cm="1">
        <f t="array" ref="C114">_xlfn.IFS(Peppermint!$AD$113=0,"",Peppermint!$AD$113&lt;0.05,"tr",Peppermint!$AD$113&lt;0.05,"tr",Peppermint!$AD$113&gt;=0.05,_xlfn.CONCAT(LEFT(TEXT(Peppermint!$AC$113,"0.0E+0"),3)&amp;" x 10^"&amp;RIGHT(TEXT(Peppermint!$AC$113,"0.0E+0"),1)," ± ",LEFT(TEXT(Peppermint!$AD$113,"0.0E+0"),3)&amp;" x 10^"&amp;RIGHT(TEXT(Peppermint!$AD$113,"0.0E+0"),1)))</f>
        <v/>
      </c>
      <c r="D114" s="78" t="str" cm="1">
        <f t="array" ref="D114">_xlfn.IFS(Peppermint!$AD$180=0,"",Peppermint!$AD$180&lt;0.05,"tr",Peppermint!$AD$180&lt;0.05,"tr",Peppermint!$AD$180&gt;=0.05,_xlfn.CONCAT(LEFT(TEXT(Peppermint!$AC$180,"0.0E+0"),3)&amp;" x 10^"&amp;RIGHT(TEXT(Peppermint!$AC$180,"0.0E+0"),1)," ± ",LEFT(TEXT(Peppermint!$AD$180,"0.0E+0"),3)&amp;" x 10^"&amp;RIGHT(TEXT(Peppermint!$AD$180,"0.0E+0"),1)))</f>
        <v/>
      </c>
      <c r="G114" s="77" t="str">
        <f>Spearmint!$Z$47</f>
        <v>isopiperitenone</v>
      </c>
      <c r="H114" s="78" t="str" cm="1">
        <f t="array" ref="H114">_xlfn.IFS(Spearmint!$AD$47=0,"",Spearmint!$AD$47&lt;0.05,"tr",Spearmint!$AD$47&lt;0.05,"tr",Spearmint!$AD$47&gt;=0.05,_xlfn.CONCAT(LEFT(TEXT(Spearmint!$AC$47,"0.0E+0"),3)&amp;" x 10^"&amp;RIGHT(TEXT(Spearmint!$AC$47,"0.0E+0"),1)," ± ",LEFT(TEXT(Spearmint!$AD$47,"0.0E+0"),3)&amp;" x 10^"&amp;RIGHT(TEXT(Spearmint!$AD$47,"0.0E+0"),1)))</f>
        <v/>
      </c>
      <c r="I114" s="78" t="str" cm="1">
        <f t="array" ref="I114">_xlfn.IFS(Spearmint!$AD$113=0,"",Spearmint!$AD$113&lt;0.05,"tr",Spearmint!$AD$113&lt;0.05,"tr",Spearmint!$AD$113&gt;=0.05,_xlfn.CONCAT(LEFT(TEXT(Spearmint!$AC$113,"0.0E+0"),3)&amp;" x 10^"&amp;RIGHT(TEXT(Spearmint!$AC$113,"0.0E+0"),1)," ± ",LEFT(TEXT(Spearmint!$AD$113,"0.0E+0"),3)&amp;" x 10^"&amp;RIGHT(TEXT(Spearmint!$AD$113,"0.0E+0"),1)))</f>
        <v/>
      </c>
      <c r="J114" s="78" t="str" cm="1">
        <f t="array" ref="J114">_xlfn.IFS(Spearmint!$AD$180=0,"",Spearmint!$AD$180&lt;0.05,"tr",Spearmint!$AD$180&lt;0.05,"tr",Spearmint!$AD$180&gt;=0.05,_xlfn.CONCAT(LEFT(TEXT(Spearmint!$AC$180,"0.0E+0"),3)&amp;" x 10^"&amp;RIGHT(TEXT(Spearmint!$AC$180,"0.0E+0"),1)," ± ",LEFT(TEXT(Spearmint!$AD$180,"0.0E+0"),3)&amp;" x 10^"&amp;RIGHT(TEXT(Spearmint!$AD$180,"0.0E+0"),1)))</f>
        <v>1.4 x 10^4 ± 1.2 x 10^4</v>
      </c>
      <c r="M114" s="77" t="str">
        <f>M.longifoliaCMEN585!$Z$47</f>
        <v>isopiperitenone</v>
      </c>
      <c r="N114" s="78" t="str" cm="1">
        <f t="array" ref="N114">_xlfn.IFS(M.longifoliaCMEN585!$AD$47=0,"",M.longifoliaCMEN585!$AD$47&lt;0.05,"tr",M.longifoliaCMEN585!$AD$47&lt;0.05,"tr",M.longifoliaCMEN585!$AD$47&gt;=0.05,_xlfn.CONCAT(LEFT(TEXT(M.longifoliaCMEN585!$AC$47,"0.0E+0"),3)&amp;" x 10^"&amp;RIGHT(TEXT(M.longifoliaCMEN585!$AC$47,"0.0E+0"),1)," ± ",LEFT(TEXT(M.longifoliaCMEN585!$AD$47,"0.0E+0"),3)&amp;" x 10^"&amp;RIGHT(TEXT(M.longifoliaCMEN585!$AD$47,"0.0E+0"),1)))</f>
        <v/>
      </c>
      <c r="O114" s="78" t="str" cm="1">
        <f t="array" ref="O114">_xlfn.IFS(M.longifoliaCMEN585!$AD$113=0,"",M.longifoliaCMEN585!$AD$113&lt;0.05,"tr",M.longifoliaCMEN585!$AD$113&lt;0.05,"tr",M.longifoliaCMEN585!$AD$113&gt;=0.05,_xlfn.CONCAT(LEFT(TEXT(M.longifoliaCMEN585!$AC$113,"0.0E+0"),3)&amp;" x 10^"&amp;RIGHT(TEXT(M.longifoliaCMEN585!$AC$113,"0.0E+0"),1)," ± ",LEFT(TEXT(M.longifoliaCMEN585!$AD$113,"0.0E+0"),3)&amp;" x 10^"&amp;RIGHT(TEXT(M.longifoliaCMEN585!$AD$113,"0.0E+0"),1)))</f>
        <v>3.8 x 10^4 ± 1.0 x 10^4</v>
      </c>
      <c r="P114" s="78" t="str" cm="1">
        <f t="array" ref="P114">_xlfn.IFS(M.longifoliaCMEN585!$AD$180=0,"",M.longifoliaCMEN585!$AD$180&lt;0.05,"tr",M.longifoliaCMEN585!$AD$180&lt;0.05,"tr",M.longifoliaCMEN585!$AD$180&gt;=0.05,_xlfn.CONCAT(LEFT(TEXT(M.longifoliaCMEN585!$AC$180,"0.0E+0"),3)&amp;" x 10^"&amp;RIGHT(TEXT(M.longifoliaCMEN585!$AC$180,"0.0E+0"),1)," ± ",LEFT(TEXT(M.longifoliaCMEN585!$AD$180,"0.0E+0"),3)&amp;" x 10^"&amp;RIGHT(TEXT(M.longifoliaCMEN585!$AD$180,"0.0E+0"),1)))</f>
        <v>2.5 x 10^5 ± 5.3 x 10^4</v>
      </c>
      <c r="S114" s="77" t="str">
        <f>M.longifoliaCMEN584!$Z$47</f>
        <v>isopiperitenone</v>
      </c>
      <c r="T114" s="78" t="str" cm="1">
        <f t="array" ref="T114">_xlfn.IFS(M.longifoliaCMEN584!$AD$47=0,"",M.longifoliaCMEN584!$AD$47&lt;0.05,"tr",M.longifoliaCMEN584!$AD$47&lt;0.05,"tr",M.longifoliaCMEN584!$AD$47&gt;=0.05,_xlfn.CONCAT(LEFT(TEXT(M.longifoliaCMEN584!$AC$47,"0.0E+0"),3)&amp;" x 10^"&amp;RIGHT(TEXT(M.longifoliaCMEN584!$AC$47,"0.0E+0"),1)," ± ",LEFT(TEXT(M.longifoliaCMEN584!$AD$47,"0.0E+0"),3)&amp;" x 10^"&amp;RIGHT(TEXT(M.longifoliaCMEN584!$AD$47,"0.0E+0"),1)))</f>
        <v/>
      </c>
      <c r="U114" s="78" t="str" cm="1">
        <f t="array" ref="U114">_xlfn.IFS(M.longifoliaCMEN584!$AD$113=0,"",M.longifoliaCMEN584!$AD$113&lt;0.05,"tr",M.longifoliaCMEN584!$AD$113&lt;0.05,"tr",M.longifoliaCMEN584!$AD$113&gt;=0.05,_xlfn.CONCAT(LEFT(TEXT(M.longifoliaCMEN584!$AC$113,"0.0E+0"),3)&amp;" x 10^"&amp;RIGHT(TEXT(M.longifoliaCMEN584!$AC$113,"0.0E+0"),1)," ± ",LEFT(TEXT(M.longifoliaCMEN584!$AD$113,"0.0E+0"),3)&amp;" x 10^"&amp;RIGHT(TEXT(M.longifoliaCMEN584!$AD$113,"0.0E+0"),1)))</f>
        <v>2.3 x 10^4 ± 9.1 x 10^3</v>
      </c>
      <c r="V114" s="78" t="str" cm="1">
        <f t="array" ref="V114">_xlfn.IFS(M.longifoliaCMEN584!$AD$180=0,"",M.longifoliaCMEN584!$AD$180&lt;0.05,"tr",M.longifoliaCMEN584!$AD$180&lt;0.05,"tr",M.longifoliaCMEN584!$AD$180&gt;=0.05,_xlfn.CONCAT(LEFT(TEXT(M.longifoliaCMEN584!$AC$180,"0.0E+0"),3)&amp;" x 10^"&amp;RIGHT(TEXT(M.longifoliaCMEN584!$AC$180,"0.0E+0"),1)," ± ",LEFT(TEXT(M.longifoliaCMEN584!$AD$180,"0.0E+0"),3)&amp;" x 10^"&amp;RIGHT(TEXT(M.longifoliaCMEN584!$AD$180,"0.0E+0"),1)))</f>
        <v>2.8 x 10^4 ± 9.1 x 10^3</v>
      </c>
    </row>
    <row r="115" spans="1:22" x14ac:dyDescent="0.2">
      <c r="A115" s="77" t="str">
        <f>Peppermint!$Z$48</f>
        <v>neo-menthyl acetate</v>
      </c>
      <c r="B115" s="78" t="str" cm="1">
        <f t="array" ref="B115">_xlfn.IFS(Peppermint!$AD$48=0,"",Peppermint!$AD$48&lt;0.05,"tr",Peppermint!$AD$48&lt;0.05,"tr",Peppermint!$AD$48&gt;=0.05,_xlfn.CONCAT(LEFT(TEXT(Peppermint!$AC$48,"0.0E+0"),3)&amp;" x 10^"&amp;RIGHT(TEXT(Peppermint!$AC$48,"0.0E+0"),1)," ± ",LEFT(TEXT(Peppermint!$AD$48,"0.0E+0"),3)&amp;" x 10^"&amp;RIGHT(TEXT(Peppermint!$AD$48,"0.0E+0"),1)))</f>
        <v/>
      </c>
      <c r="C115" s="78" t="str" cm="1">
        <f t="array" ref="C115">_xlfn.IFS(Peppermint!$AD$114=0,"",Peppermint!$AD$114&lt;0.05,"tr",Peppermint!$AD$114&lt;0.05,"tr",Peppermint!$AD$114&gt;=0.05,_xlfn.CONCAT(LEFT(TEXT(Peppermint!$AC$114,"0.0E+0"),3)&amp;" x 10^"&amp;RIGHT(TEXT(Peppermint!$AC$114,"0.0E+0"),1)," ± ",LEFT(TEXT(Peppermint!$AD$114,"0.0E+0"),3)&amp;" x 10^"&amp;RIGHT(TEXT(Peppermint!$AD$114,"0.0E+0"),1)))</f>
        <v>8.7 x 10^4 ± 3.5 x 10^4</v>
      </c>
      <c r="D115" s="78" t="str" cm="1">
        <f t="array" ref="D115">_xlfn.IFS(Peppermint!$AD$181=0,"",Peppermint!$AD$181&lt;0.05,"tr",Peppermint!$AD$181&lt;0.05,"tr",Peppermint!$AD$181&gt;=0.05,_xlfn.CONCAT(LEFT(TEXT(Peppermint!$AC$181,"0.0E+0"),3)&amp;" x 10^"&amp;RIGHT(TEXT(Peppermint!$AC$181,"0.0E+0"),1)," ± ",LEFT(TEXT(Peppermint!$AD$181,"0.0E+0"),3)&amp;" x 10^"&amp;RIGHT(TEXT(Peppermint!$AD$181,"0.0E+0"),1)))</f>
        <v>4.3 x 10^4 ± 2.0 x 10^4</v>
      </c>
      <c r="G115" s="77" t="str">
        <f>Spearmint!$Z$48</f>
        <v>neo-menthyl acetate</v>
      </c>
      <c r="H115" s="78" t="str" cm="1">
        <f t="array" ref="H115">_xlfn.IFS(Spearmint!$AD$48=0,"",Spearmint!$AD$48&lt;0.05,"tr",Spearmint!$AD$48&lt;0.05,"tr",Spearmint!$AD$48&gt;=0.05,_xlfn.CONCAT(LEFT(TEXT(Spearmint!$AC$48,"0.0E+0"),3)&amp;" x 10^"&amp;RIGHT(TEXT(Spearmint!$AC$48,"0.0E+0"),1)," ± ",LEFT(TEXT(Spearmint!$AD$48,"0.0E+0"),3)&amp;" x 10^"&amp;RIGHT(TEXT(Spearmint!$AD$48,"0.0E+0"),1)))</f>
        <v/>
      </c>
      <c r="I115" s="78" t="str" cm="1">
        <f t="array" ref="I115">_xlfn.IFS(Spearmint!$AD$114=0,"",Spearmint!$AD$114&lt;0.05,"tr",Spearmint!$AD$114&lt;0.05,"tr",Spearmint!$AD$114&gt;=0.05,_xlfn.CONCAT(LEFT(TEXT(Spearmint!$AC$114,"0.0E+0"),3)&amp;" x 10^"&amp;RIGHT(TEXT(Spearmint!$AC$114,"0.0E+0"),1)," ± ",LEFT(TEXT(Spearmint!$AD$114,"0.0E+0"),3)&amp;" x 10^"&amp;RIGHT(TEXT(Spearmint!$AD$114,"0.0E+0"),1)))</f>
        <v/>
      </c>
      <c r="J115" s="78" t="str" cm="1">
        <f t="array" ref="J115">_xlfn.IFS(Spearmint!$AD$181=0,"",Spearmint!$AD$181&lt;0.05,"tr",Spearmint!$AD$181&lt;0.05,"tr",Spearmint!$AD$181&gt;=0.05,_xlfn.CONCAT(LEFT(TEXT(Spearmint!$AC$181,"0.0E+0"),3)&amp;" x 10^"&amp;RIGHT(TEXT(Spearmint!$AC$181,"0.0E+0"),1)," ± ",LEFT(TEXT(Spearmint!$AD$181,"0.0E+0"),3)&amp;" x 10^"&amp;RIGHT(TEXT(Spearmint!$AD$181,"0.0E+0"),1)))</f>
        <v/>
      </c>
      <c r="M115" s="77" t="str">
        <f>M.longifoliaCMEN585!$Z$48</f>
        <v>neo-menthyl acetate</v>
      </c>
      <c r="N115" s="78" t="str" cm="1">
        <f t="array" ref="N115">_xlfn.IFS(M.longifoliaCMEN585!$AD$48=0,"",M.longifoliaCMEN585!$AD$48&lt;0.05,"tr",M.longifoliaCMEN585!$AD$48&lt;0.05,"tr",M.longifoliaCMEN585!$AD$48&gt;=0.05,_xlfn.CONCAT(LEFT(TEXT(M.longifoliaCMEN585!$AC$48,"0.0E+0"),3)&amp;" x 10^"&amp;RIGHT(TEXT(M.longifoliaCMEN585!$AC$48,"0.0E+0"),1)," ± ",LEFT(TEXT(M.longifoliaCMEN585!$AD$48,"0.0E+0"),3)&amp;" x 10^"&amp;RIGHT(TEXT(M.longifoliaCMEN585!$AD$48,"0.0E+0"),1)))</f>
        <v/>
      </c>
      <c r="O115" s="78" t="str" cm="1">
        <f t="array" ref="O115">_xlfn.IFS(M.longifoliaCMEN585!$AD$114=0,"",M.longifoliaCMEN585!$AD$114&lt;0.05,"tr",M.longifoliaCMEN585!$AD$114&lt;0.05,"tr",M.longifoliaCMEN585!$AD$114&gt;=0.05,_xlfn.CONCAT(LEFT(TEXT(M.longifoliaCMEN585!$AC$114,"0.0E+0"),3)&amp;" x 10^"&amp;RIGHT(TEXT(M.longifoliaCMEN585!$AC$114,"0.0E+0"),1)," ± ",LEFT(TEXT(M.longifoliaCMEN585!$AD$114,"0.0E+0"),3)&amp;" x 10^"&amp;RIGHT(TEXT(M.longifoliaCMEN585!$AD$114,"0.0E+0"),1)))</f>
        <v/>
      </c>
      <c r="P115" s="78" t="str" cm="1">
        <f t="array" ref="P115">_xlfn.IFS(M.longifoliaCMEN585!$AD$181=0,"",M.longifoliaCMEN585!$AD$181&lt;0.05,"tr",M.longifoliaCMEN585!$AD$181&lt;0.05,"tr",M.longifoliaCMEN585!$AD$181&gt;=0.05,_xlfn.CONCAT(LEFT(TEXT(M.longifoliaCMEN585!$AC$181,"0.0E+0"),3)&amp;" x 10^"&amp;RIGHT(TEXT(M.longifoliaCMEN585!$AC$181,"0.0E+0"),1)," ± ",LEFT(TEXT(M.longifoliaCMEN585!$AD$181,"0.0E+0"),3)&amp;" x 10^"&amp;RIGHT(TEXT(M.longifoliaCMEN585!$AD$181,"0.0E+0"),1)))</f>
        <v/>
      </c>
      <c r="S115" s="77" t="str">
        <f>M.longifoliaCMEN584!$Z$48</f>
        <v>neo-menthyl acetate</v>
      </c>
      <c r="T115" s="78" t="str" cm="1">
        <f t="array" ref="T115">_xlfn.IFS(M.longifoliaCMEN584!$AD$48=0,"",M.longifoliaCMEN584!$AD$48&lt;0.05,"tr",M.longifoliaCMEN584!$AD$48&lt;0.05,"tr",M.longifoliaCMEN584!$AD$48&gt;=0.05,_xlfn.CONCAT(LEFT(TEXT(M.longifoliaCMEN584!$AC$48,"0.0E+0"),3)&amp;" x 10^"&amp;RIGHT(TEXT(M.longifoliaCMEN584!$AC$48,"0.0E+0"),1)," ± ",LEFT(TEXT(M.longifoliaCMEN584!$AD$48,"0.0E+0"),3)&amp;" x 10^"&amp;RIGHT(TEXT(M.longifoliaCMEN584!$AD$48,"0.0E+0"),1)))</f>
        <v/>
      </c>
      <c r="U115" s="78" t="str" cm="1">
        <f t="array" ref="U115">_xlfn.IFS(M.longifoliaCMEN584!$AD$114=0,"",M.longifoliaCMEN584!$AD$114&lt;0.05,"tr",M.longifoliaCMEN584!$AD$114&lt;0.05,"tr",M.longifoliaCMEN584!$AD$114&gt;=0.05,_xlfn.CONCAT(LEFT(TEXT(M.longifoliaCMEN584!$AC$114,"0.0E+0"),3)&amp;" x 10^"&amp;RIGHT(TEXT(M.longifoliaCMEN584!$AC$114,"0.0E+0"),1)," ± ",LEFT(TEXT(M.longifoliaCMEN584!$AD$114,"0.0E+0"),3)&amp;" x 10^"&amp;RIGHT(TEXT(M.longifoliaCMEN584!$AD$114,"0.0E+0"),1)))</f>
        <v/>
      </c>
      <c r="V115" s="78" t="str" cm="1">
        <f t="array" ref="V115">_xlfn.IFS(M.longifoliaCMEN584!$AD$181=0,"",M.longifoliaCMEN584!$AD$181&lt;0.05,"tr",M.longifoliaCMEN584!$AD$181&lt;0.05,"tr",M.longifoliaCMEN584!$AD$181&gt;=0.05,_xlfn.CONCAT(LEFT(TEXT(M.longifoliaCMEN584!$AC$181,"0.0E+0"),3)&amp;" x 10^"&amp;RIGHT(TEXT(M.longifoliaCMEN584!$AC$181,"0.0E+0"),1)," ± ",LEFT(TEXT(M.longifoliaCMEN584!$AD$181,"0.0E+0"),3)&amp;" x 10^"&amp;RIGHT(TEXT(M.longifoliaCMEN584!$AD$181,"0.0E+0"),1)))</f>
        <v/>
      </c>
    </row>
    <row r="116" spans="1:22" x14ac:dyDescent="0.2">
      <c r="A116" s="77" t="str">
        <f>Peppermint!$Z$49</f>
        <v>bornyl acetate</v>
      </c>
      <c r="B116" s="78" t="str" cm="1">
        <f t="array" ref="B116">_xlfn.IFS(Peppermint!$AD$49=0,"",Peppermint!$AD$49&lt;0.05,"tr",Peppermint!$AD$49&lt;0.05,"tr",Peppermint!$AD$49&gt;=0.05,_xlfn.CONCAT(LEFT(TEXT(Peppermint!$AC$49,"0.0E+0"),3)&amp;" x 10^"&amp;RIGHT(TEXT(Peppermint!$AC$49,"0.0E+0"),1)," ± ",LEFT(TEXT(Peppermint!$AD$49,"0.0E+0"),3)&amp;" x 10^"&amp;RIGHT(TEXT(Peppermint!$AD$49,"0.0E+0"),1)))</f>
        <v/>
      </c>
      <c r="C116" s="78" t="str" cm="1">
        <f t="array" ref="C116">_xlfn.IFS(Peppermint!$AD$115=0,"",Peppermint!$AD$115&lt;0.05,"tr",Peppermint!$AD$115&lt;0.05,"tr",Peppermint!$AD$115&gt;=0.05,_xlfn.CONCAT(LEFT(TEXT(Peppermint!$AC$115,"0.0E+0"),3)&amp;" x 10^"&amp;RIGHT(TEXT(Peppermint!$AC$115,"0.0E+0"),1)," ± ",LEFT(TEXT(Peppermint!$AD$115,"0.0E+0"),3)&amp;" x 10^"&amp;RIGHT(TEXT(Peppermint!$AD$115,"0.0E+0"),1)))</f>
        <v/>
      </c>
      <c r="D116" s="78" t="str" cm="1">
        <f t="array" ref="D116">_xlfn.IFS(Peppermint!$AD$182=0,"",Peppermint!$AD$182&lt;0.05,"tr",Peppermint!$AD$182&lt;0.05,"tr",Peppermint!$AD$182&gt;=0.05,_xlfn.CONCAT(LEFT(TEXT(Peppermint!$AC$182,"0.0E+0"),3)&amp;" x 10^"&amp;RIGHT(TEXT(Peppermint!$AC$182,"0.0E+0"),1)," ± ",LEFT(TEXT(Peppermint!$AD$182,"0.0E+0"),3)&amp;" x 10^"&amp;RIGHT(TEXT(Peppermint!$AD$182,"0.0E+0"),1)))</f>
        <v/>
      </c>
      <c r="G116" s="77" t="str">
        <f>Spearmint!$Z$49</f>
        <v>bornyl acetate</v>
      </c>
      <c r="H116" s="78" t="str" cm="1">
        <f t="array" ref="H116">_xlfn.IFS(Spearmint!$AD$49=0,"",Spearmint!$AD$49&lt;0.05,"tr",Spearmint!$AD$49&lt;0.05,"tr",Spearmint!$AD$49&gt;=0.05,_xlfn.CONCAT(LEFT(TEXT(Spearmint!$AC$49,"0.0E+0"),3)&amp;" x 10^"&amp;RIGHT(TEXT(Spearmint!$AC$49,"0.0E+0"),1)," ± ",LEFT(TEXT(Spearmint!$AD$49,"0.0E+0"),3)&amp;" x 10^"&amp;RIGHT(TEXT(Spearmint!$AD$49,"0.0E+0"),1)))</f>
        <v/>
      </c>
      <c r="I116" s="78" t="str" cm="1">
        <f t="array" ref="I116">_xlfn.IFS(Spearmint!$AD$115=0,"",Spearmint!$AD$115&lt;0.05,"tr",Spearmint!$AD$115&lt;0.05,"tr",Spearmint!$AD$115&gt;=0.05,_xlfn.CONCAT(LEFT(TEXT(Spearmint!$AC$115,"0.0E+0"),3)&amp;" x 10^"&amp;RIGHT(TEXT(Spearmint!$AC$115,"0.0E+0"),1)," ± ",LEFT(TEXT(Spearmint!$AD$115,"0.0E+0"),3)&amp;" x 10^"&amp;RIGHT(TEXT(Spearmint!$AD$115,"0.0E+0"),1)))</f>
        <v/>
      </c>
      <c r="J116" s="78" t="str" cm="1">
        <f t="array" ref="J116">_xlfn.IFS(Spearmint!$AD$182=0,"",Spearmint!$AD$182&lt;0.05,"tr",Spearmint!$AD$182&lt;0.05,"tr",Spearmint!$AD$182&gt;=0.05,_xlfn.CONCAT(LEFT(TEXT(Spearmint!$AC$182,"0.0E+0"),3)&amp;" x 10^"&amp;RIGHT(TEXT(Spearmint!$AC$182,"0.0E+0"),1)," ± ",LEFT(TEXT(Spearmint!$AD$182,"0.0E+0"),3)&amp;" x 10^"&amp;RIGHT(TEXT(Spearmint!$AD$182,"0.0E+0"),1)))</f>
        <v/>
      </c>
      <c r="M116" s="77" t="str">
        <f>M.longifoliaCMEN585!$Z$49</f>
        <v>bornyl acetate</v>
      </c>
      <c r="N116" s="78" t="str" cm="1">
        <f t="array" ref="N116">_xlfn.IFS(M.longifoliaCMEN585!$AD$49=0,"",M.longifoliaCMEN585!$AD$49&lt;0.05,"tr",M.longifoliaCMEN585!$AD$49&lt;0.05,"tr",M.longifoliaCMEN585!$AD$49&gt;=0.05,_xlfn.CONCAT(LEFT(TEXT(M.longifoliaCMEN585!$AC$49,"0.0E+0"),3)&amp;" x 10^"&amp;RIGHT(TEXT(M.longifoliaCMEN585!$AC$49,"0.0E+0"),1)," ± ",LEFT(TEXT(M.longifoliaCMEN585!$AD$49,"0.0E+0"),3)&amp;" x 10^"&amp;RIGHT(TEXT(M.longifoliaCMEN585!$AD$49,"0.0E+0"),1)))</f>
        <v/>
      </c>
      <c r="O116" s="78" t="str" cm="1">
        <f t="array" ref="O116">_xlfn.IFS(M.longifoliaCMEN585!$AD$115=0,"",M.longifoliaCMEN585!$AD$115&lt;0.05,"tr",M.longifoliaCMEN585!$AD$115&lt;0.05,"tr",M.longifoliaCMEN585!$AD$115&gt;=0.05,_xlfn.CONCAT(LEFT(TEXT(M.longifoliaCMEN585!$AC$115,"0.0E+0"),3)&amp;" x 10^"&amp;RIGHT(TEXT(M.longifoliaCMEN585!$AC$115,"0.0E+0"),1)," ± ",LEFT(TEXT(M.longifoliaCMEN585!$AD$115,"0.0E+0"),3)&amp;" x 10^"&amp;RIGHT(TEXT(M.longifoliaCMEN585!$AD$115,"0.0E+0"),1)))</f>
        <v/>
      </c>
      <c r="P116" s="78" t="str" cm="1">
        <f t="array" ref="P116">_xlfn.IFS(M.longifoliaCMEN585!$AD$182=0,"",M.longifoliaCMEN585!$AD$182&lt;0.05,"tr",M.longifoliaCMEN585!$AD$182&lt;0.05,"tr",M.longifoliaCMEN585!$AD$182&gt;=0.05,_xlfn.CONCAT(LEFT(TEXT(M.longifoliaCMEN585!$AC$182,"0.0E+0"),3)&amp;" x 10^"&amp;RIGHT(TEXT(M.longifoliaCMEN585!$AC$182,"0.0E+0"),1)," ± ",LEFT(TEXT(M.longifoliaCMEN585!$AD$182,"0.0E+0"),3)&amp;" x 10^"&amp;RIGHT(TEXT(M.longifoliaCMEN585!$AD$182,"0.0E+0"),1)))</f>
        <v>2.2 x 10^3 ± 2.2 x 10^3</v>
      </c>
      <c r="S116" s="77" t="str">
        <f>M.longifoliaCMEN584!$Z$49</f>
        <v>bornyl acetate</v>
      </c>
      <c r="T116" s="78" t="str" cm="1">
        <f t="array" ref="T116">_xlfn.IFS(M.longifoliaCMEN584!$AD$49=0,"",M.longifoliaCMEN584!$AD$49&lt;0.05,"tr",M.longifoliaCMEN584!$AD$49&lt;0.05,"tr",M.longifoliaCMEN584!$AD$49&gt;=0.05,_xlfn.CONCAT(LEFT(TEXT(M.longifoliaCMEN584!$AC$49,"0.0E+0"),3)&amp;" x 10^"&amp;RIGHT(TEXT(M.longifoliaCMEN584!$AC$49,"0.0E+0"),1)," ± ",LEFT(TEXT(M.longifoliaCMEN584!$AD$49,"0.0E+0"),3)&amp;" x 10^"&amp;RIGHT(TEXT(M.longifoliaCMEN584!$AD$49,"0.0E+0"),1)))</f>
        <v/>
      </c>
      <c r="U116" s="78" t="str" cm="1">
        <f t="array" ref="U116">_xlfn.IFS(M.longifoliaCMEN584!$AD$115=0,"",M.longifoliaCMEN584!$AD$115&lt;0.05,"tr",M.longifoliaCMEN584!$AD$115&lt;0.05,"tr",M.longifoliaCMEN584!$AD$115&gt;=0.05,_xlfn.CONCAT(LEFT(TEXT(M.longifoliaCMEN584!$AC$115,"0.0E+0"),3)&amp;" x 10^"&amp;RIGHT(TEXT(M.longifoliaCMEN584!$AC$115,"0.0E+0"),1)," ± ",LEFT(TEXT(M.longifoliaCMEN584!$AD$115,"0.0E+0"),3)&amp;" x 10^"&amp;RIGHT(TEXT(M.longifoliaCMEN584!$AD$115,"0.0E+0"),1)))</f>
        <v>1.9 x 10^4 ± 1.1 x 10^4</v>
      </c>
      <c r="V116" s="78" t="str" cm="1">
        <f t="array" ref="V116">_xlfn.IFS(M.longifoliaCMEN584!$AD$182=0,"",M.longifoliaCMEN584!$AD$182&lt;0.05,"tr",M.longifoliaCMEN584!$AD$182&lt;0.05,"tr",M.longifoliaCMEN584!$AD$182&gt;=0.05,_xlfn.CONCAT(LEFT(TEXT(M.longifoliaCMEN584!$AC$182,"0.0E+0"),3)&amp;" x 10^"&amp;RIGHT(TEXT(M.longifoliaCMEN584!$AC$182,"0.0E+0"),1)," ± ",LEFT(TEXT(M.longifoliaCMEN584!$AD$182,"0.0E+0"),3)&amp;" x 10^"&amp;RIGHT(TEXT(M.longifoliaCMEN584!$AD$182,"0.0E+0"),1)))</f>
        <v>7.1 x 10^4 ± 3.6 x 10^4</v>
      </c>
    </row>
    <row r="117" spans="1:22" ht="12" x14ac:dyDescent="0.2">
      <c r="A117" s="81" t="str">
        <f>Peppermint!$Z$50</f>
        <v>menthyl acetate</v>
      </c>
      <c r="B117" s="82" t="str" cm="1">
        <f t="array" ref="B117">_xlfn.IFS(Peppermint!$AD$50=0,"",Peppermint!$AD$50&lt;0.05,"tr",Peppermint!$AD$50&lt;0.05,"tr",Peppermint!$AD$50&gt;=0.05,_xlfn.CONCAT(LEFT(TEXT(Peppermint!$AC$50,"0.0E+0"),3)&amp;" x 10^"&amp;RIGHT(TEXT(Peppermint!$AC$50,"0.0E+0"),1)," ± ",LEFT(TEXT(Peppermint!$AD$50,"0.0E+0"),3)&amp;" x 10^"&amp;RIGHT(TEXT(Peppermint!$AD$50,"0.0E+0"),1)))</f>
        <v>7.4 x 10^2 ± 4.9 x 10^2</v>
      </c>
      <c r="C117" s="82" t="str" cm="1">
        <f t="array" ref="C117">_xlfn.IFS(Peppermint!$AD$116=0,"",Peppermint!$AD$116&lt;0.05,"tr",Peppermint!$AD$116&lt;0.05,"tr",Peppermint!$AD$116&gt;=0.05,_xlfn.CONCAT(LEFT(TEXT(Peppermint!$AC$116,"0.0E+0"),3)&amp;" x 10^"&amp;RIGHT(TEXT(Peppermint!$AC$116,"0.0E+0"),1)," ± ",LEFT(TEXT(Peppermint!$AD$116,"0.0E+0"),3)&amp;" x 10^"&amp;RIGHT(TEXT(Peppermint!$AD$116,"0.0E+0"),1)))</f>
        <v>1.3 x 10^6 ± 4.7 x 10^5</v>
      </c>
      <c r="D117" s="82" t="str" cm="1">
        <f t="array" ref="D117">_xlfn.IFS(Peppermint!$AD$183=0,"",Peppermint!$AD$183&lt;0.05,"tr",Peppermint!$AD$183&lt;0.05,"tr",Peppermint!$AD$183&gt;=0.05,_xlfn.CONCAT(LEFT(TEXT(Peppermint!$AC$183,"0.0E+0"),3)&amp;" x 10^"&amp;RIGHT(TEXT(Peppermint!$AC$183,"0.0E+0"),1)," ± ",LEFT(TEXT(Peppermint!$AD$183,"0.0E+0"),3)&amp;" x 10^"&amp;RIGHT(TEXT(Peppermint!$AD$183,"0.0E+0"),1)))</f>
        <v>5.3 x 10^5 ± 2.0 x 10^5</v>
      </c>
      <c r="G117" s="77" t="str">
        <f>Spearmint!$Z$50</f>
        <v>menthyl acetate</v>
      </c>
      <c r="H117" s="78" t="str" cm="1">
        <f t="array" ref="H117">_xlfn.IFS(Spearmint!$AD$50=0,"",Spearmint!$AD$50&lt;0.05,"tr",Spearmint!$AD$50&lt;0.05,"tr",Spearmint!$AD$50&gt;=0.05,_xlfn.CONCAT(LEFT(TEXT(Spearmint!$AC$50,"0.0E+0"),3)&amp;" x 10^"&amp;RIGHT(TEXT(Spearmint!$AC$50,"0.0E+0"),1)," ± ",LEFT(TEXT(Spearmint!$AD$50,"0.0E+0"),3)&amp;" x 10^"&amp;RIGHT(TEXT(Spearmint!$AD$50,"0.0E+0"),1)))</f>
        <v/>
      </c>
      <c r="I117" s="78" t="str" cm="1">
        <f t="array" ref="I117">_xlfn.IFS(Spearmint!$AD$116=0,"",Spearmint!$AD$116&lt;0.05,"tr",Spearmint!$AD$116&lt;0.05,"tr",Spearmint!$AD$116&gt;=0.05,_xlfn.CONCAT(LEFT(TEXT(Spearmint!$AC$116,"0.0E+0"),3)&amp;" x 10^"&amp;RIGHT(TEXT(Spearmint!$AC$116,"0.0E+0"),1)," ± ",LEFT(TEXT(Spearmint!$AD$116,"0.0E+0"),3)&amp;" x 10^"&amp;RIGHT(TEXT(Spearmint!$AD$116,"0.0E+0"),1)))</f>
        <v/>
      </c>
      <c r="J117" s="78" t="str" cm="1">
        <f t="array" ref="J117">_xlfn.IFS(Spearmint!$AD$183=0,"",Spearmint!$AD$183&lt;0.05,"tr",Spearmint!$AD$183&lt;0.05,"tr",Spearmint!$AD$183&gt;=0.05,_xlfn.CONCAT(LEFT(TEXT(Spearmint!$AC$183,"0.0E+0"),3)&amp;" x 10^"&amp;RIGHT(TEXT(Spearmint!$AC$183,"0.0E+0"),1)," ± ",LEFT(TEXT(Spearmint!$AD$183,"0.0E+0"),3)&amp;" x 10^"&amp;RIGHT(TEXT(Spearmint!$AD$183,"0.0E+0"),1)))</f>
        <v/>
      </c>
      <c r="M117" s="77" t="str">
        <f>M.longifoliaCMEN585!$Z$50</f>
        <v>menthyl acetate</v>
      </c>
      <c r="N117" s="78" t="str" cm="1">
        <f t="array" ref="N117">_xlfn.IFS(M.longifoliaCMEN585!$AD$50=0,"",M.longifoliaCMEN585!$AD$50&lt;0.05,"tr",M.longifoliaCMEN585!$AD$50&lt;0.05,"tr",M.longifoliaCMEN585!$AD$50&gt;=0.05,_xlfn.CONCAT(LEFT(TEXT(M.longifoliaCMEN585!$AC$50,"0.0E+0"),3)&amp;" x 10^"&amp;RIGHT(TEXT(M.longifoliaCMEN585!$AC$50,"0.0E+0"),1)," ± ",LEFT(TEXT(M.longifoliaCMEN585!$AD$50,"0.0E+0"),3)&amp;" x 10^"&amp;RIGHT(TEXT(M.longifoliaCMEN585!$AD$50,"0.0E+0"),1)))</f>
        <v/>
      </c>
      <c r="O117" s="78" t="str" cm="1">
        <f t="array" ref="O117">_xlfn.IFS(M.longifoliaCMEN585!$AD$116=0,"",M.longifoliaCMEN585!$AD$116&lt;0.05,"tr",M.longifoliaCMEN585!$AD$116&lt;0.05,"tr",M.longifoliaCMEN585!$AD$116&gt;=0.05,_xlfn.CONCAT(LEFT(TEXT(M.longifoliaCMEN585!$AC$116,"0.0E+0"),3)&amp;" x 10^"&amp;RIGHT(TEXT(M.longifoliaCMEN585!$AC$116,"0.0E+0"),1)," ± ",LEFT(TEXT(M.longifoliaCMEN585!$AD$116,"0.0E+0"),3)&amp;" x 10^"&amp;RIGHT(TEXT(M.longifoliaCMEN585!$AD$116,"0.0E+0"),1)))</f>
        <v/>
      </c>
      <c r="P117" s="78" t="str" cm="1">
        <f t="array" ref="P117">_xlfn.IFS(M.longifoliaCMEN585!$AD$183=0,"",M.longifoliaCMEN585!$AD$183&lt;0.05,"tr",M.longifoliaCMEN585!$AD$183&lt;0.05,"tr",M.longifoliaCMEN585!$AD$183&gt;=0.05,_xlfn.CONCAT(LEFT(TEXT(M.longifoliaCMEN585!$AC$183,"0.0E+0"),3)&amp;" x 10^"&amp;RIGHT(TEXT(M.longifoliaCMEN585!$AC$183,"0.0E+0"),1)," ± ",LEFT(TEXT(M.longifoliaCMEN585!$AD$183,"0.0E+0"),3)&amp;" x 10^"&amp;RIGHT(TEXT(M.longifoliaCMEN585!$AD$183,"0.0E+0"),1)))</f>
        <v/>
      </c>
      <c r="S117" s="77" t="str">
        <f>M.longifoliaCMEN584!$Z$50</f>
        <v>menthyl acetate</v>
      </c>
      <c r="T117" s="78" t="str" cm="1">
        <f t="array" ref="T117">_xlfn.IFS(M.longifoliaCMEN584!$AD$50=0,"",M.longifoliaCMEN584!$AD$50&lt;0.05,"tr",M.longifoliaCMEN584!$AD$50&lt;0.05,"tr",M.longifoliaCMEN584!$AD$50&gt;=0.05,_xlfn.CONCAT(LEFT(TEXT(M.longifoliaCMEN584!$AC$50,"0.0E+0"),3)&amp;" x 10^"&amp;RIGHT(TEXT(M.longifoliaCMEN584!$AC$50,"0.0E+0"),1)," ± ",LEFT(TEXT(M.longifoliaCMEN584!$AD$50,"0.0E+0"),3)&amp;" x 10^"&amp;RIGHT(TEXT(M.longifoliaCMEN584!$AD$50,"0.0E+0"),1)))</f>
        <v/>
      </c>
      <c r="U117" s="78" t="str" cm="1">
        <f t="array" ref="U117">_xlfn.IFS(M.longifoliaCMEN584!$AD$116=0,"",M.longifoliaCMEN584!$AD$116&lt;0.05,"tr",M.longifoliaCMEN584!$AD$116&lt;0.05,"tr",M.longifoliaCMEN584!$AD$116&gt;=0.05,_xlfn.CONCAT(LEFT(TEXT(M.longifoliaCMEN584!$AC$116,"0.0E+0"),3)&amp;" x 10^"&amp;RIGHT(TEXT(M.longifoliaCMEN584!$AC$116,"0.0E+0"),1)," ± ",LEFT(TEXT(M.longifoliaCMEN584!$AD$116,"0.0E+0"),3)&amp;" x 10^"&amp;RIGHT(TEXT(M.longifoliaCMEN584!$AD$116,"0.0E+0"),1)))</f>
        <v/>
      </c>
      <c r="V117" s="78" t="str" cm="1">
        <f t="array" ref="V117">_xlfn.IFS(M.longifoliaCMEN584!$AD$183=0,"",M.longifoliaCMEN584!$AD$183&lt;0.05,"tr",M.longifoliaCMEN584!$AD$183&lt;0.05,"tr",M.longifoliaCMEN584!$AD$183&gt;=0.05,_xlfn.CONCAT(LEFT(TEXT(M.longifoliaCMEN584!$AC$183,"0.0E+0"),3)&amp;" x 10^"&amp;RIGHT(TEXT(M.longifoliaCMEN584!$AC$183,"0.0E+0"),1)," ± ",LEFT(TEXT(M.longifoliaCMEN584!$AD$183,"0.0E+0"),3)&amp;" x 10^"&amp;RIGHT(TEXT(M.longifoliaCMEN584!$AD$183,"0.0E+0"),1)))</f>
        <v/>
      </c>
    </row>
    <row r="118" spans="1:22" x14ac:dyDescent="0.2">
      <c r="A118" s="77" t="str">
        <f>Peppermint!$Z$51</f>
        <v>carvacrol</v>
      </c>
      <c r="B118" s="78" t="str" cm="1">
        <f t="array" ref="B118">_xlfn.IFS(Peppermint!$AD$51=0,"",Peppermint!$AD$51&lt;0.05,"tr",Peppermint!$AD$51&lt;0.05,"tr",Peppermint!$AD$51&gt;=0.05,_xlfn.CONCAT(LEFT(TEXT(Peppermint!$AC$51,"0.0E+0"),3)&amp;" x 10^"&amp;RIGHT(TEXT(Peppermint!$AC$51,"0.0E+0"),1)," ± ",LEFT(TEXT(Peppermint!$AD$51,"0.0E+0"),3)&amp;" x 10^"&amp;RIGHT(TEXT(Peppermint!$AD$51,"0.0E+0"),1)))</f>
        <v/>
      </c>
      <c r="C118" s="78" t="str" cm="1">
        <f t="array" ref="C118">_xlfn.IFS(Peppermint!$AD$117=0,"",Peppermint!$AD$117&lt;0.05,"tr",Peppermint!$AD$117&lt;0.05,"tr",Peppermint!$AD$117&gt;=0.05,_xlfn.CONCAT(LEFT(TEXT(Peppermint!$AC$117,"0.0E+0"),3)&amp;" x 10^"&amp;RIGHT(TEXT(Peppermint!$AC$117,"0.0E+0"),1)," ± ",LEFT(TEXT(Peppermint!$AD$117,"0.0E+0"),3)&amp;" x 10^"&amp;RIGHT(TEXT(Peppermint!$AD$117,"0.0E+0"),1)))</f>
        <v/>
      </c>
      <c r="D118" s="78" t="str" cm="1">
        <f t="array" ref="D118">_xlfn.IFS(Peppermint!$AD$184=0,"",Peppermint!$AD$184&lt;0.05,"tr",Peppermint!$AD$184&lt;0.05,"tr",Peppermint!$AD$184&gt;=0.05,_xlfn.CONCAT(LEFT(TEXT(Peppermint!$AC$184,"0.0E+0"),3)&amp;" x 10^"&amp;RIGHT(TEXT(Peppermint!$AC$184,"0.0E+0"),1)," ± ",LEFT(TEXT(Peppermint!$AD$184,"0.0E+0"),3)&amp;" x 10^"&amp;RIGHT(TEXT(Peppermint!$AD$184,"0.0E+0"),1)))</f>
        <v/>
      </c>
      <c r="G118" s="77" t="str">
        <f>Spearmint!$Z$51</f>
        <v>carvacrol</v>
      </c>
      <c r="H118" s="78" t="str" cm="1">
        <f t="array" ref="H118">_xlfn.IFS(Spearmint!$AD$51=0,"",Spearmint!$AD$51&lt;0.05,"tr",Spearmint!$AD$51&lt;0.05,"tr",Spearmint!$AD$51&gt;=0.05,_xlfn.CONCAT(LEFT(TEXT(Spearmint!$AC$51,"0.0E+0"),3)&amp;" x 10^"&amp;RIGHT(TEXT(Spearmint!$AC$51,"0.0E+0"),1)," ± ",LEFT(TEXT(Spearmint!$AD$51,"0.0E+0"),3)&amp;" x 10^"&amp;RIGHT(TEXT(Spearmint!$AD$51,"0.0E+0"),1)))</f>
        <v/>
      </c>
      <c r="I118" s="78" t="str" cm="1">
        <f t="array" ref="I118">_xlfn.IFS(Spearmint!$AD$117=0,"",Spearmint!$AD$117&lt;0.05,"tr",Spearmint!$AD$117&lt;0.05,"tr",Spearmint!$AD$117&gt;=0.05,_xlfn.CONCAT(LEFT(TEXT(Spearmint!$AC$117,"0.0E+0"),3)&amp;" x 10^"&amp;RIGHT(TEXT(Spearmint!$AC$117,"0.0E+0"),1)," ± ",LEFT(TEXT(Spearmint!$AD$117,"0.0E+0"),3)&amp;" x 10^"&amp;RIGHT(TEXT(Spearmint!$AD$117,"0.0E+0"),1)))</f>
        <v/>
      </c>
      <c r="J118" s="78" t="str" cm="1">
        <f t="array" ref="J118">_xlfn.IFS(Spearmint!$AD$184=0,"",Spearmint!$AD$184&lt;0.05,"tr",Spearmint!$AD$184&lt;0.05,"tr",Spearmint!$AD$184&gt;=0.05,_xlfn.CONCAT(LEFT(TEXT(Spearmint!$AC$184,"0.0E+0"),3)&amp;" x 10^"&amp;RIGHT(TEXT(Spearmint!$AC$184,"0.0E+0"),1)," ± ",LEFT(TEXT(Spearmint!$AD$184,"0.0E+0"),3)&amp;" x 10^"&amp;RIGHT(TEXT(Spearmint!$AD$184,"0.0E+0"),1)))</f>
        <v>9.8 x 10^3 ± 9.5 x 10^3</v>
      </c>
      <c r="M118" s="77" t="str">
        <f>M.longifoliaCMEN585!$Z$51</f>
        <v>carvacrol</v>
      </c>
      <c r="N118" s="78" t="str" cm="1">
        <f t="array" ref="N118">_xlfn.IFS(M.longifoliaCMEN585!$AD$51=0,"",M.longifoliaCMEN585!$AD$51&lt;0.05,"tr",M.longifoliaCMEN585!$AD$51&lt;0.05,"tr",M.longifoliaCMEN585!$AD$51&gt;=0.05,_xlfn.CONCAT(LEFT(TEXT(M.longifoliaCMEN585!$AC$51,"0.0E+0"),3)&amp;" x 10^"&amp;RIGHT(TEXT(M.longifoliaCMEN585!$AC$51,"0.0E+0"),1)," ± ",LEFT(TEXT(M.longifoliaCMEN585!$AD$51,"0.0E+0"),3)&amp;" x 10^"&amp;RIGHT(TEXT(M.longifoliaCMEN585!$AD$51,"0.0E+0"),1)))</f>
        <v/>
      </c>
      <c r="O118" s="78" t="str" cm="1">
        <f t="array" ref="O118">_xlfn.IFS(M.longifoliaCMEN585!$AD$117=0,"",M.longifoliaCMEN585!$AD$117&lt;0.05,"tr",M.longifoliaCMEN585!$AD$117&lt;0.05,"tr",M.longifoliaCMEN585!$AD$117&gt;=0.05,_xlfn.CONCAT(LEFT(TEXT(M.longifoliaCMEN585!$AC$117,"0.0E+0"),3)&amp;" x 10^"&amp;RIGHT(TEXT(M.longifoliaCMEN585!$AC$117,"0.0E+0"),1)," ± ",LEFT(TEXT(M.longifoliaCMEN585!$AD$117,"0.0E+0"),3)&amp;" x 10^"&amp;RIGHT(TEXT(M.longifoliaCMEN585!$AD$117,"0.0E+0"),1)))</f>
        <v/>
      </c>
      <c r="P118" s="78" t="str" cm="1">
        <f t="array" ref="P118">_xlfn.IFS(M.longifoliaCMEN585!$AD$184=0,"",M.longifoliaCMEN585!$AD$184&lt;0.05,"tr",M.longifoliaCMEN585!$AD$184&lt;0.05,"tr",M.longifoliaCMEN585!$AD$184&gt;=0.05,_xlfn.CONCAT(LEFT(TEXT(M.longifoliaCMEN585!$AC$184,"0.0E+0"),3)&amp;" x 10^"&amp;RIGHT(TEXT(M.longifoliaCMEN585!$AC$184,"0.0E+0"),1)," ± ",LEFT(TEXT(M.longifoliaCMEN585!$AD$184,"0.0E+0"),3)&amp;" x 10^"&amp;RIGHT(TEXT(M.longifoliaCMEN585!$AD$184,"0.0E+0"),1)))</f>
        <v/>
      </c>
      <c r="S118" s="77" t="str">
        <f>M.longifoliaCMEN584!$Z$51</f>
        <v>carvacrol</v>
      </c>
      <c r="T118" s="78" t="str" cm="1">
        <f t="array" ref="T118">_xlfn.IFS(M.longifoliaCMEN584!$AD$51=0,"",M.longifoliaCMEN584!$AD$51&lt;0.05,"tr",M.longifoliaCMEN584!$AD$51&lt;0.05,"tr",M.longifoliaCMEN584!$AD$51&gt;=0.05,_xlfn.CONCAT(LEFT(TEXT(M.longifoliaCMEN584!$AC$51,"0.0E+0"),3)&amp;" x 10^"&amp;RIGHT(TEXT(M.longifoliaCMEN584!$AC$51,"0.0E+0"),1)," ± ",LEFT(TEXT(M.longifoliaCMEN584!$AD$51,"0.0E+0"),3)&amp;" x 10^"&amp;RIGHT(TEXT(M.longifoliaCMEN584!$AD$51,"0.0E+0"),1)))</f>
        <v/>
      </c>
      <c r="U118" s="78" t="str" cm="1">
        <f t="array" ref="U118">_xlfn.IFS(M.longifoliaCMEN584!$AD$117=0,"",M.longifoliaCMEN584!$AD$117&lt;0.05,"tr",M.longifoliaCMEN584!$AD$117&lt;0.05,"tr",M.longifoliaCMEN584!$AD$117&gt;=0.05,_xlfn.CONCAT(LEFT(TEXT(M.longifoliaCMEN584!$AC$117,"0.0E+0"),3)&amp;" x 10^"&amp;RIGHT(TEXT(M.longifoliaCMEN584!$AC$117,"0.0E+0"),1)," ± ",LEFT(TEXT(M.longifoliaCMEN584!$AD$117,"0.0E+0"),3)&amp;" x 10^"&amp;RIGHT(TEXT(M.longifoliaCMEN584!$AD$117,"0.0E+0"),1)))</f>
        <v>7.6 x 10^4 ± 6.5 x 10^4</v>
      </c>
      <c r="V118" s="78" t="str" cm="1">
        <f t="array" ref="V118">_xlfn.IFS(M.longifoliaCMEN584!$AD$184=0,"",M.longifoliaCMEN584!$AD$184&lt;0.05,"tr",M.longifoliaCMEN584!$AD$184&lt;0.05,"tr",M.longifoliaCMEN584!$AD$184&gt;=0.05,_xlfn.CONCAT(LEFT(TEXT(M.longifoliaCMEN584!$AC$184,"0.0E+0"),3)&amp;" x 10^"&amp;RIGHT(TEXT(M.longifoliaCMEN584!$AC$184,"0.0E+0"),1)," ± ",LEFT(TEXT(M.longifoliaCMEN584!$AD$184,"0.0E+0"),3)&amp;" x 10^"&amp;RIGHT(TEXT(M.longifoliaCMEN584!$AD$184,"0.0E+0"),1)))</f>
        <v>7.4 x 10^4 ± 2.6 x 10^4</v>
      </c>
    </row>
    <row r="119" spans="1:22" x14ac:dyDescent="0.2">
      <c r="A119" s="77" t="str">
        <f>Peppermint!$Z$52</f>
        <v>piperitenone</v>
      </c>
      <c r="B119" s="78" t="str" cm="1">
        <f t="array" ref="B119">_xlfn.IFS(Peppermint!$AD$52=0,"",Peppermint!$AD$52&lt;0.05,"tr",Peppermint!$AD$52&lt;0.05,"tr",Peppermint!$AD$52&gt;=0.05,_xlfn.CONCAT(LEFT(TEXT(Peppermint!$AC$52,"0.0E+0"),3)&amp;" x 10^"&amp;RIGHT(TEXT(Peppermint!$AC$52,"0.0E+0"),1)," ± ",LEFT(TEXT(Peppermint!$AD$52,"0.0E+0"),3)&amp;" x 10^"&amp;RIGHT(TEXT(Peppermint!$AD$52,"0.0E+0"),1)))</f>
        <v/>
      </c>
      <c r="C119" s="78" t="str" cm="1">
        <f t="array" ref="C119">_xlfn.IFS(Peppermint!$AD$118=0,"",Peppermint!$AD$118&lt;0.05,"tr",Peppermint!$AD$118&lt;0.05,"tr",Peppermint!$AD$118&gt;=0.05,_xlfn.CONCAT(LEFT(TEXT(Peppermint!$AC$118,"0.0E+0"),3)&amp;" x 10^"&amp;RIGHT(TEXT(Peppermint!$AC$118,"0.0E+0"),1)," ± ",LEFT(TEXT(Peppermint!$AD$118,"0.0E+0"),3)&amp;" x 10^"&amp;RIGHT(TEXT(Peppermint!$AD$118,"0.0E+0"),1)))</f>
        <v/>
      </c>
      <c r="D119" s="78" t="str" cm="1">
        <f t="array" ref="D119">_xlfn.IFS(Peppermint!$AD$185=0,"",Peppermint!$AD$185&lt;0.05,"tr",Peppermint!$AD$185&lt;0.05,"tr",Peppermint!$AD$185&gt;=0.05,_xlfn.CONCAT(LEFT(TEXT(Peppermint!$AC$185,"0.0E+0"),3)&amp;" x 10^"&amp;RIGHT(TEXT(Peppermint!$AC$185,"0.0E+0"),1)," ± ",LEFT(TEXT(Peppermint!$AD$185,"0.0E+0"),3)&amp;" x 10^"&amp;RIGHT(TEXT(Peppermint!$AD$185,"0.0E+0"),1)))</f>
        <v/>
      </c>
      <c r="G119" s="77" t="str">
        <f>Spearmint!$Z$52</f>
        <v>piperitenone</v>
      </c>
      <c r="H119" s="78" t="str" cm="1">
        <f t="array" ref="H119">_xlfn.IFS(Spearmint!$AD$52=0,"",Spearmint!$AD$52&lt;0.05,"tr",Spearmint!$AD$52&lt;0.05,"tr",Spearmint!$AD$52&gt;=0.05,_xlfn.CONCAT(LEFT(TEXT(Spearmint!$AC$52,"0.0E+0"),3)&amp;" x 10^"&amp;RIGHT(TEXT(Spearmint!$AC$52,"0.0E+0"),1)," ± ",LEFT(TEXT(Spearmint!$AD$52,"0.0E+0"),3)&amp;" x 10^"&amp;RIGHT(TEXT(Spearmint!$AD$52,"0.0E+0"),1)))</f>
        <v/>
      </c>
      <c r="I119" s="78" t="str" cm="1">
        <f t="array" ref="I119">_xlfn.IFS(Spearmint!$AD$118=0,"",Spearmint!$AD$118&lt;0.05,"tr",Spearmint!$AD$118&lt;0.05,"tr",Spearmint!$AD$118&gt;=0.05,_xlfn.CONCAT(LEFT(TEXT(Spearmint!$AC$118,"0.0E+0"),3)&amp;" x 10^"&amp;RIGHT(TEXT(Spearmint!$AC$118,"0.0E+0"),1)," ± ",LEFT(TEXT(Spearmint!$AD$118,"0.0E+0"),3)&amp;" x 10^"&amp;RIGHT(TEXT(Spearmint!$AD$118,"0.0E+0"),1)))</f>
        <v/>
      </c>
      <c r="J119" s="78" t="str" cm="1">
        <f t="array" ref="J119">_xlfn.IFS(Spearmint!$AD$185=0,"",Spearmint!$AD$185&lt;0.05,"tr",Spearmint!$AD$185&lt;0.05,"tr",Spearmint!$AD$185&gt;=0.05,_xlfn.CONCAT(LEFT(TEXT(Spearmint!$AC$185,"0.0E+0"),3)&amp;" x 10^"&amp;RIGHT(TEXT(Spearmint!$AC$185,"0.0E+0"),1)," ± ",LEFT(TEXT(Spearmint!$AD$185,"0.0E+0"),3)&amp;" x 10^"&amp;RIGHT(TEXT(Spearmint!$AD$185,"0.0E+0"),1)))</f>
        <v>7.7 x 10^2 ± 7.7 x 10^2</v>
      </c>
      <c r="M119" s="77" t="str">
        <f>M.longifoliaCMEN585!$Z$52</f>
        <v>piperitenone</v>
      </c>
      <c r="N119" s="78" t="str" cm="1">
        <f t="array" ref="N119">_xlfn.IFS(M.longifoliaCMEN585!$AD$52=0,"",M.longifoliaCMEN585!$AD$52&lt;0.05,"tr",M.longifoliaCMEN585!$AD$52&lt;0.05,"tr",M.longifoliaCMEN585!$AD$52&gt;=0.05,_xlfn.CONCAT(LEFT(TEXT(M.longifoliaCMEN585!$AC$52,"0.0E+0"),3)&amp;" x 10^"&amp;RIGHT(TEXT(M.longifoliaCMEN585!$AC$52,"0.0E+0"),1)," ± ",LEFT(TEXT(M.longifoliaCMEN585!$AD$52,"0.0E+0"),3)&amp;" x 10^"&amp;RIGHT(TEXT(M.longifoliaCMEN585!$AD$52,"0.0E+0"),1)))</f>
        <v/>
      </c>
      <c r="O119" s="78" t="str" cm="1">
        <f t="array" ref="O119">_xlfn.IFS(M.longifoliaCMEN585!$AD$118=0,"",M.longifoliaCMEN585!$AD$118&lt;0.05,"tr",M.longifoliaCMEN585!$AD$118&lt;0.05,"tr",M.longifoliaCMEN585!$AD$118&gt;=0.05,_xlfn.CONCAT(LEFT(TEXT(M.longifoliaCMEN585!$AC$118,"0.0E+0"),3)&amp;" x 10^"&amp;RIGHT(TEXT(M.longifoliaCMEN585!$AC$118,"0.0E+0"),1)," ± ",LEFT(TEXT(M.longifoliaCMEN585!$AD$118,"0.0E+0"),3)&amp;" x 10^"&amp;RIGHT(TEXT(M.longifoliaCMEN585!$AD$118,"0.0E+0"),1)))</f>
        <v>9.5 x 10^4 ± 5.4 x 10^4</v>
      </c>
      <c r="P119" s="78" t="str" cm="1">
        <f t="array" ref="P119">_xlfn.IFS(M.longifoliaCMEN585!$AD$185=0,"",M.longifoliaCMEN585!$AD$185&lt;0.05,"tr",M.longifoliaCMEN585!$AD$185&lt;0.05,"tr",M.longifoliaCMEN585!$AD$185&gt;=0.05,_xlfn.CONCAT(LEFT(TEXT(M.longifoliaCMEN585!$AC$185,"0.0E+0"),3)&amp;" x 10^"&amp;RIGHT(TEXT(M.longifoliaCMEN585!$AC$185,"0.0E+0"),1)," ± ",LEFT(TEXT(M.longifoliaCMEN585!$AD$185,"0.0E+0"),3)&amp;" x 10^"&amp;RIGHT(TEXT(M.longifoliaCMEN585!$AD$185,"0.0E+0"),1)))</f>
        <v>1.9 x 10^6 ± 4.4 x 10^5</v>
      </c>
      <c r="S119" s="77" t="str">
        <f>M.longifoliaCMEN584!$Z$52</f>
        <v>piperitenone</v>
      </c>
      <c r="T119" s="78" t="str" cm="1">
        <f t="array" ref="T119">_xlfn.IFS(M.longifoliaCMEN584!$AD$52=0,"",M.longifoliaCMEN584!$AD$52&lt;0.05,"tr",M.longifoliaCMEN584!$AD$52&lt;0.05,"tr",M.longifoliaCMEN584!$AD$52&gt;=0.05,_xlfn.CONCAT(LEFT(TEXT(M.longifoliaCMEN584!$AC$52,"0.0E+0"),3)&amp;" x 10^"&amp;RIGHT(TEXT(M.longifoliaCMEN584!$AC$52,"0.0E+0"),1)," ± ",LEFT(TEXT(M.longifoliaCMEN584!$AD$52,"0.0E+0"),3)&amp;" x 10^"&amp;RIGHT(TEXT(M.longifoliaCMEN584!$AD$52,"0.0E+0"),1)))</f>
        <v/>
      </c>
      <c r="U119" s="78" t="str" cm="1">
        <f t="array" ref="U119">_xlfn.IFS(M.longifoliaCMEN584!$AD$118=0,"",M.longifoliaCMEN584!$AD$118&lt;0.05,"tr",M.longifoliaCMEN584!$AD$118&lt;0.05,"tr",M.longifoliaCMEN584!$AD$118&gt;=0.05,_xlfn.CONCAT(LEFT(TEXT(M.longifoliaCMEN584!$AC$118,"0.0E+0"),3)&amp;" x 10^"&amp;RIGHT(TEXT(M.longifoliaCMEN584!$AC$118,"0.0E+0"),1)," ± ",LEFT(TEXT(M.longifoliaCMEN584!$AD$118,"0.0E+0"),3)&amp;" x 10^"&amp;RIGHT(TEXT(M.longifoliaCMEN584!$AD$118,"0.0E+0"),1)))</f>
        <v>2.2 x 10^3 ± 2.2 x 10^3</v>
      </c>
      <c r="V119" s="78" t="str" cm="1">
        <f t="array" ref="V119">_xlfn.IFS(M.longifoliaCMEN584!$AD$185=0,"",M.longifoliaCMEN584!$AD$185&lt;0.05,"tr",M.longifoliaCMEN584!$AD$185&lt;0.05,"tr",M.longifoliaCMEN584!$AD$185&gt;=0.05,_xlfn.CONCAT(LEFT(TEXT(M.longifoliaCMEN584!$AC$185,"0.0E+0"),3)&amp;" x 10^"&amp;RIGHT(TEXT(M.longifoliaCMEN584!$AC$185,"0.0E+0"),1)," ± ",LEFT(TEXT(M.longifoliaCMEN584!$AD$185,"0.0E+0"),3)&amp;" x 10^"&amp;RIGHT(TEXT(M.longifoliaCMEN584!$AD$185,"0.0E+0"),1)))</f>
        <v>2.8 x 10^4 ± 1.9 x 10^4</v>
      </c>
    </row>
    <row r="120" spans="1:22" x14ac:dyDescent="0.2">
      <c r="A120" s="77" t="str">
        <f>Peppermint!$Z$53</f>
        <v>piperitenone oxide</v>
      </c>
      <c r="B120" s="78" t="str" cm="1">
        <f t="array" ref="B120">_xlfn.IFS(Peppermint!$AD$53=0,"",Peppermint!$AD$53&lt;0.05,"tr",Peppermint!$AD$53&lt;0.05,"tr",Peppermint!$AD$53&gt;=0.05,_xlfn.CONCAT(LEFT(TEXT(Peppermint!$AC$53,"0.0E+0"),3)&amp;" x 10^"&amp;RIGHT(TEXT(Peppermint!$AC$53,"0.0E+0"),1)," ± ",LEFT(TEXT(Peppermint!$AD$53,"0.0E+0"),3)&amp;" x 10^"&amp;RIGHT(TEXT(Peppermint!$AD$53,"0.0E+0"),1)))</f>
        <v/>
      </c>
      <c r="C120" s="78" t="str" cm="1">
        <f t="array" ref="C120">_xlfn.IFS(Peppermint!$AD$119=0,"",Peppermint!$AD$119&lt;0.05,"tr",Peppermint!$AD$119&lt;0.05,"tr",Peppermint!$AD$119&gt;=0.05,_xlfn.CONCAT(LEFT(TEXT(Peppermint!$AC$119,"0.0E+0"),3)&amp;" x 10^"&amp;RIGHT(TEXT(Peppermint!$AC$119,"0.0E+0"),1)," ± ",LEFT(TEXT(Peppermint!$AD$119,"0.0E+0"),3)&amp;" x 10^"&amp;RIGHT(TEXT(Peppermint!$AD$119,"0.0E+0"),1)))</f>
        <v/>
      </c>
      <c r="D120" s="78" t="str" cm="1">
        <f t="array" ref="D120">_xlfn.IFS(Peppermint!$AD$186=0,"",Peppermint!$AD$186&lt;0.05,"tr",Peppermint!$AD$186&lt;0.05,"tr",Peppermint!$AD$186&gt;=0.05,_xlfn.CONCAT(LEFT(TEXT(Peppermint!$AC$186,"0.0E+0"),3)&amp;" x 10^"&amp;RIGHT(TEXT(Peppermint!$AC$186,"0.0E+0"),1)," ± ",LEFT(TEXT(Peppermint!$AD$186,"0.0E+0"),3)&amp;" x 10^"&amp;RIGHT(TEXT(Peppermint!$AD$186,"0.0E+0"),1)))</f>
        <v/>
      </c>
      <c r="G120" s="77" t="str">
        <f>Spearmint!$Z$53</f>
        <v>piperitenone oxide</v>
      </c>
      <c r="H120" s="78" t="str" cm="1">
        <f t="array" ref="H120">_xlfn.IFS(Spearmint!$AD$53=0,"",Spearmint!$AD$53&lt;0.05,"tr",Spearmint!$AD$53&lt;0.05,"tr",Spearmint!$AD$53&gt;=0.05,_xlfn.CONCAT(LEFT(TEXT(Spearmint!$AC$53,"0.0E+0"),3)&amp;" x 10^"&amp;RIGHT(TEXT(Spearmint!$AC$53,"0.0E+0"),1)," ± ",LEFT(TEXT(Spearmint!$AD$53,"0.0E+0"),3)&amp;" x 10^"&amp;RIGHT(TEXT(Spearmint!$AD$53,"0.0E+0"),1)))</f>
        <v/>
      </c>
      <c r="I120" s="78" t="str" cm="1">
        <f t="array" ref="I120">_xlfn.IFS(Spearmint!$AD$119=0,"",Spearmint!$AD$119&lt;0.05,"tr",Spearmint!$AD$119&lt;0.05,"tr",Spearmint!$AD$119&gt;=0.05,_xlfn.CONCAT(LEFT(TEXT(Spearmint!$AC$119,"0.0E+0"),3)&amp;" x 10^"&amp;RIGHT(TEXT(Spearmint!$AC$119,"0.0E+0"),1)," ± ",LEFT(TEXT(Spearmint!$AD$119,"0.0E+0"),3)&amp;" x 10^"&amp;RIGHT(TEXT(Spearmint!$AD$119,"0.0E+0"),1)))</f>
        <v/>
      </c>
      <c r="J120" s="78" t="str" cm="1">
        <f t="array" ref="J120">_xlfn.IFS(Spearmint!$AD$186=0,"",Spearmint!$AD$186&lt;0.05,"tr",Spearmint!$AD$186&lt;0.05,"tr",Spearmint!$AD$186&gt;=0.05,_xlfn.CONCAT(LEFT(TEXT(Spearmint!$AC$186,"0.0E+0"),3)&amp;" x 10^"&amp;RIGHT(TEXT(Spearmint!$AC$186,"0.0E+0"),1)," ± ",LEFT(TEXT(Spearmint!$AD$186,"0.0E+0"),3)&amp;" x 10^"&amp;RIGHT(TEXT(Spearmint!$AD$186,"0.0E+0"),1)))</f>
        <v/>
      </c>
      <c r="M120" s="77" t="str">
        <f>M.longifoliaCMEN585!$Z$53</f>
        <v>piperitenone oxide</v>
      </c>
      <c r="N120" s="78" t="str" cm="1">
        <f t="array" ref="N120">_xlfn.IFS(M.longifoliaCMEN585!$AD$53=0,"",M.longifoliaCMEN585!$AD$53&lt;0.05,"tr",M.longifoliaCMEN585!$AD$53&lt;0.05,"tr",M.longifoliaCMEN585!$AD$53&gt;=0.05,_xlfn.CONCAT(LEFT(TEXT(M.longifoliaCMEN585!$AC$53,"0.0E+0"),3)&amp;" x 10^"&amp;RIGHT(TEXT(M.longifoliaCMEN585!$AC$53,"0.0E+0"),1)," ± ",LEFT(TEXT(M.longifoliaCMEN585!$AD$53,"0.0E+0"),3)&amp;" x 10^"&amp;RIGHT(TEXT(M.longifoliaCMEN585!$AD$53,"0.0E+0"),1)))</f>
        <v/>
      </c>
      <c r="O120" s="78" t="str" cm="1">
        <f t="array" ref="O120">_xlfn.IFS(M.longifoliaCMEN585!$AD$119=0,"",M.longifoliaCMEN585!$AD$119&lt;0.05,"tr",M.longifoliaCMEN585!$AD$119&lt;0.05,"tr",M.longifoliaCMEN585!$AD$119&gt;=0.05,_xlfn.CONCAT(LEFT(TEXT(M.longifoliaCMEN585!$AC$119,"0.0E+0"),3)&amp;" x 10^"&amp;RIGHT(TEXT(M.longifoliaCMEN585!$AC$119,"0.0E+0"),1)," ± ",LEFT(TEXT(M.longifoliaCMEN585!$AD$119,"0.0E+0"),3)&amp;" x 10^"&amp;RIGHT(TEXT(M.longifoliaCMEN585!$AD$119,"0.0E+0"),1)))</f>
        <v/>
      </c>
      <c r="P120" s="78" t="str" cm="1">
        <f t="array" ref="P120">_xlfn.IFS(M.longifoliaCMEN585!$AD$186=0,"",M.longifoliaCMEN585!$AD$186&lt;0.05,"tr",M.longifoliaCMEN585!$AD$186&lt;0.05,"tr",M.longifoliaCMEN585!$AD$186&gt;=0.05,_xlfn.CONCAT(LEFT(TEXT(M.longifoliaCMEN585!$AC$186,"0.0E+0"),3)&amp;" x 10^"&amp;RIGHT(TEXT(M.longifoliaCMEN585!$AC$186,"0.0E+0"),1)," ± ",LEFT(TEXT(M.longifoliaCMEN585!$AD$186,"0.0E+0"),3)&amp;" x 10^"&amp;RIGHT(TEXT(M.longifoliaCMEN585!$AD$186,"0.0E+0"),1)))</f>
        <v>1.8 x 10^4 ± 8.1 x 10^3</v>
      </c>
      <c r="S120" s="77" t="str">
        <f>M.longifoliaCMEN584!$Z$53</f>
        <v>piperitenone oxide</v>
      </c>
      <c r="T120" s="78" t="str" cm="1">
        <f t="array" ref="T120">_xlfn.IFS(M.longifoliaCMEN584!$AD$53=0,"",M.longifoliaCMEN584!$AD$53&lt;0.05,"tr",M.longifoliaCMEN584!$AD$53&lt;0.05,"tr",M.longifoliaCMEN584!$AD$53&gt;=0.05,_xlfn.CONCAT(LEFT(TEXT(M.longifoliaCMEN584!$AC$53,"0.0E+0"),3)&amp;" x 10^"&amp;RIGHT(TEXT(M.longifoliaCMEN584!$AC$53,"0.0E+0"),1)," ± ",LEFT(TEXT(M.longifoliaCMEN584!$AD$53,"0.0E+0"),3)&amp;" x 10^"&amp;RIGHT(TEXT(M.longifoliaCMEN584!$AD$53,"0.0E+0"),1)))</f>
        <v/>
      </c>
      <c r="U120" s="78" t="str" cm="1">
        <f t="array" ref="U120">_xlfn.IFS(M.longifoliaCMEN584!$AD$119=0,"",M.longifoliaCMEN584!$AD$119&lt;0.05,"tr",M.longifoliaCMEN584!$AD$119&lt;0.05,"tr",M.longifoliaCMEN584!$AD$119&gt;=0.05,_xlfn.CONCAT(LEFT(TEXT(M.longifoliaCMEN584!$AC$119,"0.0E+0"),3)&amp;" x 10^"&amp;RIGHT(TEXT(M.longifoliaCMEN584!$AC$119,"0.0E+0"),1)," ± ",LEFT(TEXT(M.longifoliaCMEN584!$AD$119,"0.0E+0"),3)&amp;" x 10^"&amp;RIGHT(TEXT(M.longifoliaCMEN584!$AD$119,"0.0E+0"),1)))</f>
        <v/>
      </c>
      <c r="V120" s="78" t="str" cm="1">
        <f t="array" ref="V120">_xlfn.IFS(M.longifoliaCMEN584!$AD$186=0,"",M.longifoliaCMEN584!$AD$186&lt;0.05,"tr",M.longifoliaCMEN584!$AD$186&lt;0.05,"tr",M.longifoliaCMEN584!$AD$186&gt;=0.05,_xlfn.CONCAT(LEFT(TEXT(M.longifoliaCMEN584!$AC$186,"0.0E+0"),3)&amp;" x 10^"&amp;RIGHT(TEXT(M.longifoliaCMEN584!$AC$186,"0.0E+0"),1)," ± ",LEFT(TEXT(M.longifoliaCMEN584!$AD$186,"0.0E+0"),3)&amp;" x 10^"&amp;RIGHT(TEXT(M.longifoliaCMEN584!$AD$186,"0.0E+0"),1)))</f>
        <v/>
      </c>
    </row>
    <row r="121" spans="1:22" x14ac:dyDescent="0.2">
      <c r="A121" s="77" t="str">
        <f>Peppermint!$Z$54</f>
        <v>B-caryophyllene</v>
      </c>
      <c r="B121" s="78" t="str" cm="1">
        <f t="array" ref="B121">_xlfn.IFS(Peppermint!$AD$54=0,"",Peppermint!$AD$54&lt;0.05,"tr",Peppermint!$AD$54&lt;0.05,"tr",Peppermint!$AD$54&gt;=0.05,_xlfn.CONCAT(LEFT(TEXT(Peppermint!$AC$54,"0.0E+0"),3)&amp;" x 10^"&amp;RIGHT(TEXT(Peppermint!$AC$54,"0.0E+0"),1)," ± ",LEFT(TEXT(Peppermint!$AD$54,"0.0E+0"),3)&amp;" x 10^"&amp;RIGHT(TEXT(Peppermint!$AD$54,"0.0E+0"),1)))</f>
        <v>1.1 x 10^2 ± 1.1 x 10^2</v>
      </c>
      <c r="C121" s="78" t="str" cm="1">
        <f t="array" ref="C121">_xlfn.IFS(Peppermint!$AD$120=0,"",Peppermint!$AD$120&lt;0.05,"tr",Peppermint!$AD$120&lt;0.05,"tr",Peppermint!$AD$120&gt;=0.05,_xlfn.CONCAT(LEFT(TEXT(Peppermint!$AC$120,"0.0E+0"),3)&amp;" x 10^"&amp;RIGHT(TEXT(Peppermint!$AC$120,"0.0E+0"),1)," ± ",LEFT(TEXT(Peppermint!$AD$120,"0.0E+0"),3)&amp;" x 10^"&amp;RIGHT(TEXT(Peppermint!$AD$120,"0.0E+0"),1)))</f>
        <v>1.2 x 10^4 ± 2.9 x 10^3</v>
      </c>
      <c r="D121" s="78" t="str" cm="1">
        <f t="array" ref="D121">_xlfn.IFS(Peppermint!$AD$187=0,"",Peppermint!$AD$187&lt;0.05,"tr",Peppermint!$AD$187&lt;0.05,"tr",Peppermint!$AD$187&gt;=0.05,_xlfn.CONCAT(LEFT(TEXT(Peppermint!$AC$187,"0.0E+0"),3)&amp;" x 10^"&amp;RIGHT(TEXT(Peppermint!$AC$187,"0.0E+0"),1)," ± ",LEFT(TEXT(Peppermint!$AD$187,"0.0E+0"),3)&amp;" x 10^"&amp;RIGHT(TEXT(Peppermint!$AD$187,"0.0E+0"),1)))</f>
        <v>3.2 x 10^4 ± 7.8 x 10^3</v>
      </c>
      <c r="G121" s="77" t="str">
        <f>Spearmint!$Z$54</f>
        <v>B-caryophyllene</v>
      </c>
      <c r="H121" s="78" t="str" cm="1">
        <f t="array" ref="H121">_xlfn.IFS(Spearmint!$AD$54=0,"",Spearmint!$AD$54&lt;0.05,"tr",Spearmint!$AD$54&lt;0.05,"tr",Spearmint!$AD$54&gt;=0.05,_xlfn.CONCAT(LEFT(TEXT(Spearmint!$AC$54,"0.0E+0"),3)&amp;" x 10^"&amp;RIGHT(TEXT(Spearmint!$AC$54,"0.0E+0"),1)," ± ",LEFT(TEXT(Spearmint!$AD$54,"0.0E+0"),3)&amp;" x 10^"&amp;RIGHT(TEXT(Spearmint!$AD$54,"0.0E+0"),1)))</f>
        <v>2.7 x 10^3 ± 2.7 x 10^3</v>
      </c>
      <c r="I121" s="78" t="str" cm="1">
        <f t="array" ref="I121">_xlfn.IFS(Spearmint!$AD$120=0,"",Spearmint!$AD$120&lt;0.05,"tr",Spearmint!$AD$120&lt;0.05,"tr",Spearmint!$AD$120&gt;=0.05,_xlfn.CONCAT(LEFT(TEXT(Spearmint!$AC$120,"0.0E+0"),3)&amp;" x 10^"&amp;RIGHT(TEXT(Spearmint!$AC$120,"0.0E+0"),1)," ± ",LEFT(TEXT(Spearmint!$AD$120,"0.0E+0"),3)&amp;" x 10^"&amp;RIGHT(TEXT(Spearmint!$AD$120,"0.0E+0"),1)))</f>
        <v>1.7 x 10^4 ± 1.1 x 10^4</v>
      </c>
      <c r="J121" s="78" t="str" cm="1">
        <f t="array" ref="J121">_xlfn.IFS(Spearmint!$AD$187=0,"",Spearmint!$AD$187&lt;0.05,"tr",Spearmint!$AD$187&lt;0.05,"tr",Spearmint!$AD$187&gt;=0.05,_xlfn.CONCAT(LEFT(TEXT(Spearmint!$AC$187,"0.0E+0"),3)&amp;" x 10^"&amp;RIGHT(TEXT(Spearmint!$AC$187,"0.0E+0"),1)," ± ",LEFT(TEXT(Spearmint!$AD$187,"0.0E+0"),3)&amp;" x 10^"&amp;RIGHT(TEXT(Spearmint!$AD$187,"0.0E+0"),1)))</f>
        <v>8.8 x 10^4 ± 2.1 x 10^4</v>
      </c>
      <c r="M121" s="77" t="str">
        <f>M.longifoliaCMEN585!$Z$54</f>
        <v>B-caryophyllene</v>
      </c>
      <c r="N121" s="78" t="str" cm="1">
        <f t="array" ref="N121">_xlfn.IFS(M.longifoliaCMEN585!$AD$54=0,"",M.longifoliaCMEN585!$AD$54&lt;0.05,"tr",M.longifoliaCMEN585!$AD$54&lt;0.05,"tr",M.longifoliaCMEN585!$AD$54&gt;=0.05,_xlfn.CONCAT(LEFT(TEXT(M.longifoliaCMEN585!$AC$54,"0.0E+0"),3)&amp;" x 10^"&amp;RIGHT(TEXT(M.longifoliaCMEN585!$AC$54,"0.0E+0"),1)," ± ",LEFT(TEXT(M.longifoliaCMEN585!$AD$54,"0.0E+0"),3)&amp;" x 10^"&amp;RIGHT(TEXT(M.longifoliaCMEN585!$AD$54,"0.0E+0"),1)))</f>
        <v/>
      </c>
      <c r="O121" s="78" t="str" cm="1">
        <f t="array" ref="O121">_xlfn.IFS(M.longifoliaCMEN585!$AD$120=0,"",M.longifoliaCMEN585!$AD$120&lt;0.05,"tr",M.longifoliaCMEN585!$AD$120&lt;0.05,"tr",M.longifoliaCMEN585!$AD$120&gt;=0.05,_xlfn.CONCAT(LEFT(TEXT(M.longifoliaCMEN585!$AC$120,"0.0E+0"),3)&amp;" x 10^"&amp;RIGHT(TEXT(M.longifoliaCMEN585!$AC$120,"0.0E+0"),1)," ± ",LEFT(TEXT(M.longifoliaCMEN585!$AD$120,"0.0E+0"),3)&amp;" x 10^"&amp;RIGHT(TEXT(M.longifoliaCMEN585!$AD$120,"0.0E+0"),1)))</f>
        <v/>
      </c>
      <c r="P121" s="78" t="str" cm="1">
        <f t="array" ref="P121">_xlfn.IFS(M.longifoliaCMEN585!$AD$187=0,"",M.longifoliaCMEN585!$AD$187&lt;0.05,"tr",M.longifoliaCMEN585!$AD$187&lt;0.05,"tr",M.longifoliaCMEN585!$AD$187&gt;=0.05,_xlfn.CONCAT(LEFT(TEXT(M.longifoliaCMEN585!$AC$187,"0.0E+0"),3)&amp;" x 10^"&amp;RIGHT(TEXT(M.longifoliaCMEN585!$AC$187,"0.0E+0"),1)," ± ",LEFT(TEXT(M.longifoliaCMEN585!$AD$187,"0.0E+0"),3)&amp;" x 10^"&amp;RIGHT(TEXT(M.longifoliaCMEN585!$AD$187,"0.0E+0"),1)))</f>
        <v>1.3 x 10^3 ± 1.3 x 10^3</v>
      </c>
      <c r="S121" s="77" t="str">
        <f>M.longifoliaCMEN584!$Z$54</f>
        <v>B-caryophyllene</v>
      </c>
      <c r="T121" s="78" t="str" cm="1">
        <f t="array" ref="T121">_xlfn.IFS(M.longifoliaCMEN584!$AD$54=0,"",M.longifoliaCMEN584!$AD$54&lt;0.05,"tr",M.longifoliaCMEN584!$AD$54&lt;0.05,"tr",M.longifoliaCMEN584!$AD$54&gt;=0.05,_xlfn.CONCAT(LEFT(TEXT(M.longifoliaCMEN584!$AC$54,"0.0E+0"),3)&amp;" x 10^"&amp;RIGHT(TEXT(M.longifoliaCMEN584!$AC$54,"0.0E+0"),1)," ± ",LEFT(TEXT(M.longifoliaCMEN584!$AD$54,"0.0E+0"),3)&amp;" x 10^"&amp;RIGHT(TEXT(M.longifoliaCMEN584!$AD$54,"0.0E+0"),1)))</f>
        <v/>
      </c>
      <c r="U121" s="78" t="str" cm="1">
        <f t="array" ref="U121">_xlfn.IFS(M.longifoliaCMEN584!$AD$120=0,"",M.longifoliaCMEN584!$AD$120&lt;0.05,"tr",M.longifoliaCMEN584!$AD$120&lt;0.05,"tr",M.longifoliaCMEN584!$AD$120&gt;=0.05,_xlfn.CONCAT(LEFT(TEXT(M.longifoliaCMEN584!$AC$120,"0.0E+0"),3)&amp;" x 10^"&amp;RIGHT(TEXT(M.longifoliaCMEN584!$AC$120,"0.0E+0"),1)," ± ",LEFT(TEXT(M.longifoliaCMEN584!$AD$120,"0.0E+0"),3)&amp;" x 10^"&amp;RIGHT(TEXT(M.longifoliaCMEN584!$AD$120,"0.0E+0"),1)))</f>
        <v>3.2 x 10^3 ± 3.2 x 10^3</v>
      </c>
      <c r="V121" s="78" t="str" cm="1">
        <f t="array" ref="V121">_xlfn.IFS(M.longifoliaCMEN584!$AD$187=0,"",M.longifoliaCMEN584!$AD$187&lt;0.05,"tr",M.longifoliaCMEN584!$AD$187&lt;0.05,"tr",M.longifoliaCMEN584!$AD$187&gt;=0.05,_xlfn.CONCAT(LEFT(TEXT(M.longifoliaCMEN584!$AC$187,"0.0E+0"),3)&amp;" x 10^"&amp;RIGHT(TEXT(M.longifoliaCMEN584!$AC$187,"0.0E+0"),1)," ± ",LEFT(TEXT(M.longifoliaCMEN584!$AD$187,"0.0E+0"),3)&amp;" x 10^"&amp;RIGHT(TEXT(M.longifoliaCMEN584!$AD$187,"0.0E+0"),1)))</f>
        <v/>
      </c>
    </row>
    <row r="122" spans="1:22" x14ac:dyDescent="0.2">
      <c r="A122" s="77" t="str">
        <f>Peppermint!$Z$55</f>
        <v>(E)-B-farnesene</v>
      </c>
      <c r="B122" s="78" t="str" cm="1">
        <f t="array" ref="B122">_xlfn.IFS(Peppermint!$AD$55=0,"",Peppermint!$AD$55&lt;0.05,"tr",Peppermint!$AD$55&lt;0.05,"tr",Peppermint!$AD$55&gt;=0.05,_xlfn.CONCAT(LEFT(TEXT(Peppermint!$AC$55,"0.0E+0"),3)&amp;" x 10^"&amp;RIGHT(TEXT(Peppermint!$AC$55,"0.0E+0"),1)," ± ",LEFT(TEXT(Peppermint!$AD$55,"0.0E+0"),3)&amp;" x 10^"&amp;RIGHT(TEXT(Peppermint!$AD$55,"0.0E+0"),1)))</f>
        <v/>
      </c>
      <c r="C122" s="78" t="str" cm="1">
        <f t="array" ref="C122">_xlfn.IFS(Peppermint!$AD$121=0,"",Peppermint!$AD$121&lt;0.05,"tr",Peppermint!$AD$121&lt;0.05,"tr",Peppermint!$AD$121&gt;=0.05,_xlfn.CONCAT(LEFT(TEXT(Peppermint!$AC$121,"0.0E+0"),3)&amp;" x 10^"&amp;RIGHT(TEXT(Peppermint!$AC$121,"0.0E+0"),1)," ± ",LEFT(TEXT(Peppermint!$AD$121,"0.0E+0"),3)&amp;" x 10^"&amp;RIGHT(TEXT(Peppermint!$AD$121,"0.0E+0"),1)))</f>
        <v>2.2 x 10^3 ± 2.2 x 10^3</v>
      </c>
      <c r="D122" s="78" t="str" cm="1">
        <f t="array" ref="D122">_xlfn.IFS(Peppermint!$AD$188=0,"",Peppermint!$AD$188&lt;0.05,"tr",Peppermint!$AD$188&lt;0.05,"tr",Peppermint!$AD$188&gt;=0.05,_xlfn.CONCAT(LEFT(TEXT(Peppermint!$AC$188,"0.0E+0"),3)&amp;" x 10^"&amp;RIGHT(TEXT(Peppermint!$AC$188,"0.0E+0"),1)," ± ",LEFT(TEXT(Peppermint!$AD$188,"0.0E+0"),3)&amp;" x 10^"&amp;RIGHT(TEXT(Peppermint!$AD$188,"0.0E+0"),1)))</f>
        <v>2.2 x 10^4 ± 8.7 x 10^3</v>
      </c>
      <c r="G122" s="77" t="str">
        <f>Spearmint!$Z$55</f>
        <v>(E)-B-farnesene</v>
      </c>
      <c r="H122" s="78" t="str" cm="1">
        <f t="array" ref="H122">_xlfn.IFS(Spearmint!$AD$55=0,"",Spearmint!$AD$55&lt;0.05,"tr",Spearmint!$AD$55&lt;0.05,"tr",Spearmint!$AD$55&gt;=0.05,_xlfn.CONCAT(LEFT(TEXT(Spearmint!$AC$55,"0.0E+0"),3)&amp;" x 10^"&amp;RIGHT(TEXT(Spearmint!$AC$55,"0.0E+0"),1)," ± ",LEFT(TEXT(Spearmint!$AD$55,"0.0E+0"),3)&amp;" x 10^"&amp;RIGHT(TEXT(Spearmint!$AD$55,"0.0E+0"),1)))</f>
        <v/>
      </c>
      <c r="I122" s="78" t="str" cm="1">
        <f t="array" ref="I122">_xlfn.IFS(Spearmint!$AD$121=0,"",Spearmint!$AD$121&lt;0.05,"tr",Spearmint!$AD$121&lt;0.05,"tr",Spearmint!$AD$121&gt;=0.05,_xlfn.CONCAT(LEFT(TEXT(Spearmint!$AC$121,"0.0E+0"),3)&amp;" x 10^"&amp;RIGHT(TEXT(Spearmint!$AC$121,"0.0E+0"),1)," ± ",LEFT(TEXT(Spearmint!$AD$121,"0.0E+0"),3)&amp;" x 10^"&amp;RIGHT(TEXT(Spearmint!$AD$121,"0.0E+0"),1)))</f>
        <v>2.3 x 10^4 ± 1.8 x 10^4</v>
      </c>
      <c r="J122" s="78" t="str" cm="1">
        <f t="array" ref="J122">_xlfn.IFS(Spearmint!$AD$188=0,"",Spearmint!$AD$188&lt;0.05,"tr",Spearmint!$AD$188&lt;0.05,"tr",Spearmint!$AD$188&gt;=0.05,_xlfn.CONCAT(LEFT(TEXT(Spearmint!$AC$188,"0.0E+0"),3)&amp;" x 10^"&amp;RIGHT(TEXT(Spearmint!$AC$188,"0.0E+0"),1)," ± ",LEFT(TEXT(Spearmint!$AD$188,"0.0E+0"),3)&amp;" x 10^"&amp;RIGHT(TEXT(Spearmint!$AD$188,"0.0E+0"),1)))</f>
        <v>1.2 x 10^5 ± 3.4 x 10^4</v>
      </c>
      <c r="M122" s="77" t="str">
        <f>M.longifoliaCMEN585!$Z$55</f>
        <v>(E)-B-farnesene</v>
      </c>
      <c r="N122" s="78" t="str" cm="1">
        <f t="array" ref="N122">_xlfn.IFS(M.longifoliaCMEN585!$AD$55=0,"",M.longifoliaCMEN585!$AD$55&lt;0.05,"tr",M.longifoliaCMEN585!$AD$55&lt;0.05,"tr",M.longifoliaCMEN585!$AD$55&gt;=0.05,_xlfn.CONCAT(LEFT(TEXT(M.longifoliaCMEN585!$AC$55,"0.0E+0"),3)&amp;" x 10^"&amp;RIGHT(TEXT(M.longifoliaCMEN585!$AC$55,"0.0E+0"),1)," ± ",LEFT(TEXT(M.longifoliaCMEN585!$AD$55,"0.0E+0"),3)&amp;" x 10^"&amp;RIGHT(TEXT(M.longifoliaCMEN585!$AD$55,"0.0E+0"),1)))</f>
        <v/>
      </c>
      <c r="O122" s="78" t="str" cm="1">
        <f t="array" ref="O122">_xlfn.IFS(M.longifoliaCMEN585!$AD$121=0,"",M.longifoliaCMEN585!$AD$121&lt;0.05,"tr",M.longifoliaCMEN585!$AD$121&lt;0.05,"tr",M.longifoliaCMEN585!$AD$121&gt;=0.05,_xlfn.CONCAT(LEFT(TEXT(M.longifoliaCMEN585!$AC$121,"0.0E+0"),3)&amp;" x 10^"&amp;RIGHT(TEXT(M.longifoliaCMEN585!$AC$121,"0.0E+0"),1)," ± ",LEFT(TEXT(M.longifoliaCMEN585!$AD$121,"0.0E+0"),3)&amp;" x 10^"&amp;RIGHT(TEXT(M.longifoliaCMEN585!$AD$121,"0.0E+0"),1)))</f>
        <v>5.7 x 10^3 ± 3.7 x 10^3</v>
      </c>
      <c r="P122" s="78" t="str" cm="1">
        <f t="array" ref="P122">_xlfn.IFS(M.longifoliaCMEN585!$AD$188=0,"",M.longifoliaCMEN585!$AD$188&lt;0.05,"tr",M.longifoliaCMEN585!$AD$188&lt;0.05,"tr",M.longifoliaCMEN585!$AD$188&gt;=0.05,_xlfn.CONCAT(LEFT(TEXT(M.longifoliaCMEN585!$AC$188,"0.0E+0"),3)&amp;" x 10^"&amp;RIGHT(TEXT(M.longifoliaCMEN585!$AC$188,"0.0E+0"),1)," ± ",LEFT(TEXT(M.longifoliaCMEN585!$AD$188,"0.0E+0"),3)&amp;" x 10^"&amp;RIGHT(TEXT(M.longifoliaCMEN585!$AD$188,"0.0E+0"),1)))</f>
        <v>3.1 x 10^4 ± 1.7 x 10^4</v>
      </c>
      <c r="S122" s="77" t="str">
        <f>M.longifoliaCMEN584!$Z$55</f>
        <v>(E)-B-farnesene</v>
      </c>
      <c r="T122" s="78" t="str" cm="1">
        <f t="array" ref="T122">_xlfn.IFS(M.longifoliaCMEN584!$AD$55=0,"",M.longifoliaCMEN584!$AD$55&lt;0.05,"tr",M.longifoliaCMEN584!$AD$55&lt;0.05,"tr",M.longifoliaCMEN584!$AD$55&gt;=0.05,_xlfn.CONCAT(LEFT(TEXT(M.longifoliaCMEN584!$AC$55,"0.0E+0"),3)&amp;" x 10^"&amp;RIGHT(TEXT(M.longifoliaCMEN584!$AC$55,"0.0E+0"),1)," ± ",LEFT(TEXT(M.longifoliaCMEN584!$AD$55,"0.0E+0"),3)&amp;" x 10^"&amp;RIGHT(TEXT(M.longifoliaCMEN584!$AD$55,"0.0E+0"),1)))</f>
        <v/>
      </c>
      <c r="U122" s="78" t="str" cm="1">
        <f t="array" ref="U122">_xlfn.IFS(M.longifoliaCMEN584!$AD$121=0,"",M.longifoliaCMEN584!$AD$121&lt;0.05,"tr",M.longifoliaCMEN584!$AD$121&lt;0.05,"tr",M.longifoliaCMEN584!$AD$121&gt;=0.05,_xlfn.CONCAT(LEFT(TEXT(M.longifoliaCMEN584!$AC$121,"0.0E+0"),3)&amp;" x 10^"&amp;RIGHT(TEXT(M.longifoliaCMEN584!$AC$121,"0.0E+0"),1)," ± ",LEFT(TEXT(M.longifoliaCMEN584!$AD$121,"0.0E+0"),3)&amp;" x 10^"&amp;RIGHT(TEXT(M.longifoliaCMEN584!$AD$121,"0.0E+0"),1)))</f>
        <v/>
      </c>
      <c r="V122" s="78" t="str" cm="1">
        <f t="array" ref="V122">_xlfn.IFS(M.longifoliaCMEN584!$AD$188=0,"",M.longifoliaCMEN584!$AD$188&lt;0.05,"tr",M.longifoliaCMEN584!$AD$188&lt;0.05,"tr",M.longifoliaCMEN584!$AD$188&gt;=0.05,_xlfn.CONCAT(LEFT(TEXT(M.longifoliaCMEN584!$AC$188,"0.0E+0"),3)&amp;" x 10^"&amp;RIGHT(TEXT(M.longifoliaCMEN584!$AC$188,"0.0E+0"),1)," ± ",LEFT(TEXT(M.longifoliaCMEN584!$AD$188,"0.0E+0"),3)&amp;" x 10^"&amp;RIGHT(TEXT(M.longifoliaCMEN584!$AD$188,"0.0E+0"),1)))</f>
        <v>4.3 x 10^3 ± 4.3 x 10^3</v>
      </c>
    </row>
    <row r="123" spans="1:22" x14ac:dyDescent="0.2">
      <c r="A123" s="77" t="str">
        <f>Peppermint!$Z$56</f>
        <v>a-humulene</v>
      </c>
      <c r="B123" s="78" t="str" cm="1">
        <f t="array" ref="B123">_xlfn.IFS(Peppermint!$AD$56=0,"",Peppermint!$AD$56&lt;0.05,"tr",Peppermint!$AD$56&lt;0.05,"tr",Peppermint!$AD$56&gt;=0.05,_xlfn.CONCAT(LEFT(TEXT(Peppermint!$AC$56,"0.0E+0"),3)&amp;" x 10^"&amp;RIGHT(TEXT(Peppermint!$AC$56,"0.0E+0"),1)," ± ",LEFT(TEXT(Peppermint!$AD$56,"0.0E+0"),3)&amp;" x 10^"&amp;RIGHT(TEXT(Peppermint!$AD$56,"0.0E+0"),1)))</f>
        <v/>
      </c>
      <c r="C123" s="78" t="str" cm="1">
        <f t="array" ref="C123">_xlfn.IFS(Peppermint!$AD$122=0,"",Peppermint!$AD$122&lt;0.05,"tr",Peppermint!$AD$122&lt;0.05,"tr",Peppermint!$AD$122&gt;=0.05,_xlfn.CONCAT(LEFT(TEXT(Peppermint!$AC$122,"0.0E+0"),3)&amp;" x 10^"&amp;RIGHT(TEXT(Peppermint!$AC$122,"0.0E+0"),1)," ± ",LEFT(TEXT(Peppermint!$AD$122,"0.0E+0"),3)&amp;" x 10^"&amp;RIGHT(TEXT(Peppermint!$AD$122,"0.0E+0"),1)))</f>
        <v/>
      </c>
      <c r="D123" s="78" t="str" cm="1">
        <f t="array" ref="D123">_xlfn.IFS(Peppermint!$AD$189=0,"",Peppermint!$AD$189&lt;0.05,"tr",Peppermint!$AD$189&lt;0.05,"tr",Peppermint!$AD$189&gt;=0.05,_xlfn.CONCAT(LEFT(TEXT(Peppermint!$AC$189,"0.0E+0"),3)&amp;" x 10^"&amp;RIGHT(TEXT(Peppermint!$AC$189,"0.0E+0"),1)," ± ",LEFT(TEXT(Peppermint!$AD$189,"0.0E+0"),3)&amp;" x 10^"&amp;RIGHT(TEXT(Peppermint!$AD$189,"0.0E+0"),1)))</f>
        <v/>
      </c>
      <c r="G123" s="77" t="str">
        <f>Spearmint!$Z$56</f>
        <v>a-humulene</v>
      </c>
      <c r="H123" s="78" t="str" cm="1">
        <f t="array" ref="H123">_xlfn.IFS(Spearmint!$AD$56=0,"",Spearmint!$AD$56&lt;0.05,"tr",Spearmint!$AD$56&lt;0.05,"tr",Spearmint!$AD$56&gt;=0.05,_xlfn.CONCAT(LEFT(TEXT(Spearmint!$AC$56,"0.0E+0"),3)&amp;" x 10^"&amp;RIGHT(TEXT(Spearmint!$AC$56,"0.0E+0"),1)," ± ",LEFT(TEXT(Spearmint!$AD$56,"0.0E+0"),3)&amp;" x 10^"&amp;RIGHT(TEXT(Spearmint!$AD$56,"0.0E+0"),1)))</f>
        <v/>
      </c>
      <c r="I123" s="78" t="str" cm="1">
        <f t="array" ref="I123">_xlfn.IFS(Spearmint!$AD$122=0,"",Spearmint!$AD$122&lt;0.05,"tr",Spearmint!$AD$122&lt;0.05,"tr",Spearmint!$AD$122&gt;=0.05,_xlfn.CONCAT(LEFT(TEXT(Spearmint!$AC$122,"0.0E+0"),3)&amp;" x 10^"&amp;RIGHT(TEXT(Spearmint!$AC$122,"0.0E+0"),1)," ± ",LEFT(TEXT(Spearmint!$AD$122,"0.0E+0"),3)&amp;" x 10^"&amp;RIGHT(TEXT(Spearmint!$AD$122,"0.0E+0"),1)))</f>
        <v/>
      </c>
      <c r="J123" s="78" t="str" cm="1">
        <f t="array" ref="J123">_xlfn.IFS(Spearmint!$AD$189=0,"",Spearmint!$AD$189&lt;0.05,"tr",Spearmint!$AD$189&lt;0.05,"tr",Spearmint!$AD$189&gt;=0.05,_xlfn.CONCAT(LEFT(TEXT(Spearmint!$AC$189,"0.0E+0"),3)&amp;" x 10^"&amp;RIGHT(TEXT(Spearmint!$AC$189,"0.0E+0"),1)," ± ",LEFT(TEXT(Spearmint!$AD$189,"0.0E+0"),3)&amp;" x 10^"&amp;RIGHT(TEXT(Spearmint!$AD$189,"0.0E+0"),1)))</f>
        <v/>
      </c>
      <c r="M123" s="77" t="str">
        <f>M.longifoliaCMEN585!$Z$56</f>
        <v>a-humulene</v>
      </c>
      <c r="N123" s="78" t="str" cm="1">
        <f t="array" ref="N123">_xlfn.IFS(M.longifoliaCMEN585!$AD$56=0,"",M.longifoliaCMEN585!$AD$56&lt;0.05,"tr",M.longifoliaCMEN585!$AD$56&lt;0.05,"tr",M.longifoliaCMEN585!$AD$56&gt;=0.05,_xlfn.CONCAT(LEFT(TEXT(M.longifoliaCMEN585!$AC$56,"0.0E+0"),3)&amp;" x 10^"&amp;RIGHT(TEXT(M.longifoliaCMEN585!$AC$56,"0.0E+0"),1)," ± ",LEFT(TEXT(M.longifoliaCMEN585!$AD$56,"0.0E+0"),3)&amp;" x 10^"&amp;RIGHT(TEXT(M.longifoliaCMEN585!$AD$56,"0.0E+0"),1)))</f>
        <v/>
      </c>
      <c r="O123" s="78" t="str" cm="1">
        <f t="array" ref="O123">_xlfn.IFS(M.longifoliaCMEN585!$AD$122=0,"",M.longifoliaCMEN585!$AD$122&lt;0.05,"tr",M.longifoliaCMEN585!$AD$122&lt;0.05,"tr",M.longifoliaCMEN585!$AD$122&gt;=0.05,_xlfn.CONCAT(LEFT(TEXT(M.longifoliaCMEN585!$AC$122,"0.0E+0"),3)&amp;" x 10^"&amp;RIGHT(TEXT(M.longifoliaCMEN585!$AC$122,"0.0E+0"),1)," ± ",LEFT(TEXT(M.longifoliaCMEN585!$AD$122,"0.0E+0"),3)&amp;" x 10^"&amp;RIGHT(TEXT(M.longifoliaCMEN585!$AD$122,"0.0E+0"),1)))</f>
        <v/>
      </c>
      <c r="P123" s="78" t="str" cm="1">
        <f t="array" ref="P123">_xlfn.IFS(M.longifoliaCMEN585!$AD$189=0,"",M.longifoliaCMEN585!$AD$189&lt;0.05,"tr",M.longifoliaCMEN585!$AD$189&lt;0.05,"tr",M.longifoliaCMEN585!$AD$189&gt;=0.05,_xlfn.CONCAT(LEFT(TEXT(M.longifoliaCMEN585!$AC$189,"0.0E+0"),3)&amp;" x 10^"&amp;RIGHT(TEXT(M.longifoliaCMEN585!$AC$189,"0.0E+0"),1)," ± ",LEFT(TEXT(M.longifoliaCMEN585!$AD$189,"0.0E+0"),3)&amp;" x 10^"&amp;RIGHT(TEXT(M.longifoliaCMEN585!$AD$189,"0.0E+0"),1)))</f>
        <v/>
      </c>
      <c r="S123" s="77" t="str">
        <f>M.longifoliaCMEN584!$Z$56</f>
        <v>a-humulene</v>
      </c>
      <c r="T123" s="78" t="str" cm="1">
        <f t="array" ref="T123">_xlfn.IFS(M.longifoliaCMEN584!$AD$56=0,"",M.longifoliaCMEN584!$AD$56&lt;0.05,"tr",M.longifoliaCMEN584!$AD$56&lt;0.05,"tr",M.longifoliaCMEN584!$AD$56&gt;=0.05,_xlfn.CONCAT(LEFT(TEXT(M.longifoliaCMEN584!$AC$56,"0.0E+0"),3)&amp;" x 10^"&amp;RIGHT(TEXT(M.longifoliaCMEN584!$AC$56,"0.0E+0"),1)," ± ",LEFT(TEXT(M.longifoliaCMEN584!$AD$56,"0.0E+0"),3)&amp;" x 10^"&amp;RIGHT(TEXT(M.longifoliaCMEN584!$AD$56,"0.0E+0"),1)))</f>
        <v/>
      </c>
      <c r="U123" s="78" t="str" cm="1">
        <f t="array" ref="U123">_xlfn.IFS(M.longifoliaCMEN584!$AD$122=0,"",M.longifoliaCMEN584!$AD$122&lt;0.05,"tr",M.longifoliaCMEN584!$AD$122&lt;0.05,"tr",M.longifoliaCMEN584!$AD$122&gt;=0.05,_xlfn.CONCAT(LEFT(TEXT(M.longifoliaCMEN584!$AC$122,"0.0E+0"),3)&amp;" x 10^"&amp;RIGHT(TEXT(M.longifoliaCMEN584!$AC$122,"0.0E+0"),1)," ± ",LEFT(TEXT(M.longifoliaCMEN584!$AD$122,"0.0E+0"),3)&amp;" x 10^"&amp;RIGHT(TEXT(M.longifoliaCMEN584!$AD$122,"0.0E+0"),1)))</f>
        <v/>
      </c>
      <c r="V123" s="78" t="str" cm="1">
        <f t="array" ref="V123">_xlfn.IFS(M.longifoliaCMEN584!$AD$189=0,"",M.longifoliaCMEN584!$AD$189&lt;0.05,"tr",M.longifoliaCMEN584!$AD$189&lt;0.05,"tr",M.longifoliaCMEN584!$AD$189&gt;=0.05,_xlfn.CONCAT(LEFT(TEXT(M.longifoliaCMEN584!$AC$189,"0.0E+0"),3)&amp;" x 10^"&amp;RIGHT(TEXT(M.longifoliaCMEN584!$AC$189,"0.0E+0"),1)," ± ",LEFT(TEXT(M.longifoliaCMEN584!$AD$189,"0.0E+0"),3)&amp;" x 10^"&amp;RIGHT(TEXT(M.longifoliaCMEN584!$AD$189,"0.0E+0"),1)))</f>
        <v/>
      </c>
    </row>
    <row r="124" spans="1:22" x14ac:dyDescent="0.2">
      <c r="A124" s="77" t="str">
        <f>Peppermint!$Z$57</f>
        <v>y-muurolene</v>
      </c>
      <c r="B124" s="78" t="str" cm="1">
        <f t="array" ref="B124">_xlfn.IFS(Peppermint!$AD$57=0,"",Peppermint!$AD$57&lt;0.05,"tr",Peppermint!$AD$57&lt;0.05,"tr",Peppermint!$AD$57&gt;=0.05,_xlfn.CONCAT(LEFT(TEXT(Peppermint!$AC$57,"0.0E+0"),3)&amp;" x 10^"&amp;RIGHT(TEXT(Peppermint!$AC$57,"0.0E+0"),1)," ± ",LEFT(TEXT(Peppermint!$AD$57,"0.0E+0"),3)&amp;" x 10^"&amp;RIGHT(TEXT(Peppermint!$AD$57,"0.0E+0"),1)))</f>
        <v/>
      </c>
      <c r="C124" s="78" t="str" cm="1">
        <f t="array" ref="C124">_xlfn.IFS(Peppermint!$AD$123=0,"",Peppermint!$AD$123&lt;0.05,"tr",Peppermint!$AD$123&lt;0.05,"tr",Peppermint!$AD$123&gt;=0.05,_xlfn.CONCAT(LEFT(TEXT(Peppermint!$AC$123,"0.0E+0"),3)&amp;" x 10^"&amp;RIGHT(TEXT(Peppermint!$AC$123,"0.0E+0"),1)," ± ",LEFT(TEXT(Peppermint!$AD$123,"0.0E+0"),3)&amp;" x 10^"&amp;RIGHT(TEXT(Peppermint!$AD$123,"0.0E+0"),1)))</f>
        <v/>
      </c>
      <c r="D124" s="78" t="str" cm="1">
        <f t="array" ref="D124">_xlfn.IFS(Peppermint!$AD$190=0,"",Peppermint!$AD$190&lt;0.05,"tr",Peppermint!$AD$190&lt;0.05,"tr",Peppermint!$AD$190&gt;=0.05,_xlfn.CONCAT(LEFT(TEXT(Peppermint!$AC$190,"0.0E+0"),3)&amp;" x 10^"&amp;RIGHT(TEXT(Peppermint!$AC$190,"0.0E+0"),1)," ± ",LEFT(TEXT(Peppermint!$AD$190,"0.0E+0"),3)&amp;" x 10^"&amp;RIGHT(TEXT(Peppermint!$AD$190,"0.0E+0"),1)))</f>
        <v/>
      </c>
      <c r="G124" s="77" t="str">
        <f>Spearmint!$Z$57</f>
        <v>y-muurolene</v>
      </c>
      <c r="H124" s="78" t="str" cm="1">
        <f t="array" ref="H124">_xlfn.IFS(Spearmint!$AD$57=0,"",Spearmint!$AD$57&lt;0.05,"tr",Spearmint!$AD$57&lt;0.05,"tr",Spearmint!$AD$57&gt;=0.05,_xlfn.CONCAT(LEFT(TEXT(Spearmint!$AC$57,"0.0E+0"),3)&amp;" x 10^"&amp;RIGHT(TEXT(Spearmint!$AC$57,"0.0E+0"),1)," ± ",LEFT(TEXT(Spearmint!$AD$57,"0.0E+0"),3)&amp;" x 10^"&amp;RIGHT(TEXT(Spearmint!$AD$57,"0.0E+0"),1)))</f>
        <v>8.7 x 10^2 ± 8.7 x 10^2</v>
      </c>
      <c r="I124" s="78" t="str" cm="1">
        <f t="array" ref="I124">_xlfn.IFS(Spearmint!$AD$123=0,"",Spearmint!$AD$123&lt;0.05,"tr",Spearmint!$AD$123&lt;0.05,"tr",Spearmint!$AD$123&gt;=0.05,_xlfn.CONCAT(LEFT(TEXT(Spearmint!$AC$123,"0.0E+0"),3)&amp;" x 10^"&amp;RIGHT(TEXT(Spearmint!$AC$123,"0.0E+0"),1)," ± ",LEFT(TEXT(Spearmint!$AD$123,"0.0E+0"),3)&amp;" x 10^"&amp;RIGHT(TEXT(Spearmint!$AD$123,"0.0E+0"),1)))</f>
        <v>3.9 x 10^3 ± 3.9 x 10^3</v>
      </c>
      <c r="J124" s="78" t="str" cm="1">
        <f t="array" ref="J124">_xlfn.IFS(Spearmint!$AD$190=0,"",Spearmint!$AD$190&lt;0.05,"tr",Spearmint!$AD$190&lt;0.05,"tr",Spearmint!$AD$190&gt;=0.05,_xlfn.CONCAT(LEFT(TEXT(Spearmint!$AC$190,"0.0E+0"),3)&amp;" x 10^"&amp;RIGHT(TEXT(Spearmint!$AC$190,"0.0E+0"),1)," ± ",LEFT(TEXT(Spearmint!$AD$190,"0.0E+0"),3)&amp;" x 10^"&amp;RIGHT(TEXT(Spearmint!$AD$190,"0.0E+0"),1)))</f>
        <v>2.3 x 10^4 ± 6.8 x 10^3</v>
      </c>
      <c r="M124" s="77" t="str">
        <f>M.longifoliaCMEN585!$Z$57</f>
        <v>y-muurolene</v>
      </c>
      <c r="N124" s="78" t="str" cm="1">
        <f t="array" ref="N124">_xlfn.IFS(M.longifoliaCMEN585!$AD$57=0,"",M.longifoliaCMEN585!$AD$57&lt;0.05,"tr",M.longifoliaCMEN585!$AD$57&lt;0.05,"tr",M.longifoliaCMEN585!$AD$57&gt;=0.05,_xlfn.CONCAT(LEFT(TEXT(M.longifoliaCMEN585!$AC$57,"0.0E+0"),3)&amp;" x 10^"&amp;RIGHT(TEXT(M.longifoliaCMEN585!$AC$57,"0.0E+0"),1)," ± ",LEFT(TEXT(M.longifoliaCMEN585!$AD$57,"0.0E+0"),3)&amp;" x 10^"&amp;RIGHT(TEXT(M.longifoliaCMEN585!$AD$57,"0.0E+0"),1)))</f>
        <v>1.1 x 10^2 ± 1.1 x 10^2</v>
      </c>
      <c r="O124" s="78" t="str" cm="1">
        <f t="array" ref="O124">_xlfn.IFS(M.longifoliaCMEN585!$AD$123=0,"",M.longifoliaCMEN585!$AD$123&lt;0.05,"tr",M.longifoliaCMEN585!$AD$123&lt;0.05,"tr",M.longifoliaCMEN585!$AD$123&gt;=0.05,_xlfn.CONCAT(LEFT(TEXT(M.longifoliaCMEN585!$AC$123,"0.0E+0"),3)&amp;" x 10^"&amp;RIGHT(TEXT(M.longifoliaCMEN585!$AC$123,"0.0E+0"),1)," ± ",LEFT(TEXT(M.longifoliaCMEN585!$AD$123,"0.0E+0"),3)&amp;" x 10^"&amp;RIGHT(TEXT(M.longifoliaCMEN585!$AD$123,"0.0E+0"),1)))</f>
        <v>3.5 x 10^4 ± 6.0 x 10^3</v>
      </c>
      <c r="P124" s="78" t="str" cm="1">
        <f t="array" ref="P124">_xlfn.IFS(M.longifoliaCMEN585!$AD$190=0,"",M.longifoliaCMEN585!$AD$190&lt;0.05,"tr",M.longifoliaCMEN585!$AD$190&lt;0.05,"tr",M.longifoliaCMEN585!$AD$190&gt;=0.05,_xlfn.CONCAT(LEFT(TEXT(M.longifoliaCMEN585!$AC$190,"0.0E+0"),3)&amp;" x 10^"&amp;RIGHT(TEXT(M.longifoliaCMEN585!$AC$190,"0.0E+0"),1)," ± ",LEFT(TEXT(M.longifoliaCMEN585!$AD$190,"0.0E+0"),3)&amp;" x 10^"&amp;RIGHT(TEXT(M.longifoliaCMEN585!$AD$190,"0.0E+0"),1)))</f>
        <v>1.3 x 10^5 ± 3.2 x 10^4</v>
      </c>
      <c r="S124" s="77" t="str">
        <f>M.longifoliaCMEN584!$Z$57</f>
        <v>y-muurolene</v>
      </c>
      <c r="T124" s="78" t="str" cm="1">
        <f t="array" ref="T124">_xlfn.IFS(M.longifoliaCMEN584!$AD$57=0,"",M.longifoliaCMEN584!$AD$57&lt;0.05,"tr",M.longifoliaCMEN584!$AD$57&lt;0.05,"tr",M.longifoliaCMEN584!$AD$57&gt;=0.05,_xlfn.CONCAT(LEFT(TEXT(M.longifoliaCMEN584!$AC$57,"0.0E+0"),3)&amp;" x 10^"&amp;RIGHT(TEXT(M.longifoliaCMEN584!$AC$57,"0.0E+0"),1)," ± ",LEFT(TEXT(M.longifoliaCMEN584!$AD$57,"0.0E+0"),3)&amp;" x 10^"&amp;RIGHT(TEXT(M.longifoliaCMEN584!$AD$57,"0.0E+0"),1)))</f>
        <v/>
      </c>
      <c r="U124" s="78" t="str" cm="1">
        <f t="array" ref="U124">_xlfn.IFS(M.longifoliaCMEN584!$AD$123=0,"",M.longifoliaCMEN584!$AD$123&lt;0.05,"tr",M.longifoliaCMEN584!$AD$123&lt;0.05,"tr",M.longifoliaCMEN584!$AD$123&gt;=0.05,_xlfn.CONCAT(LEFT(TEXT(M.longifoliaCMEN584!$AC$123,"0.0E+0"),3)&amp;" x 10^"&amp;RIGHT(TEXT(M.longifoliaCMEN584!$AC$123,"0.0E+0"),1)," ± ",LEFT(TEXT(M.longifoliaCMEN584!$AD$123,"0.0E+0"),3)&amp;" x 10^"&amp;RIGHT(TEXT(M.longifoliaCMEN584!$AD$123,"0.0E+0"),1)))</f>
        <v>5.0 x 10^4 ± 1.9 x 10^4</v>
      </c>
      <c r="V124" s="78" t="str" cm="1">
        <f t="array" ref="V124">_xlfn.IFS(M.longifoliaCMEN584!$AD$190=0,"",M.longifoliaCMEN584!$AD$190&lt;0.05,"tr",M.longifoliaCMEN584!$AD$190&lt;0.05,"tr",M.longifoliaCMEN584!$AD$190&gt;=0.05,_xlfn.CONCAT(LEFT(TEXT(M.longifoliaCMEN584!$AC$190,"0.0E+0"),3)&amp;" x 10^"&amp;RIGHT(TEXT(M.longifoliaCMEN584!$AC$190,"0.0E+0"),1)," ± ",LEFT(TEXT(M.longifoliaCMEN584!$AD$190,"0.0E+0"),3)&amp;" x 10^"&amp;RIGHT(TEXT(M.longifoliaCMEN584!$AD$190,"0.0E+0"),1)))</f>
        <v>5.4 x 10^4 ± 1.1 x 10^4</v>
      </c>
    </row>
    <row r="125" spans="1:22" x14ac:dyDescent="0.2">
      <c r="A125" s="77" t="str">
        <f>Peppermint!$Z$58</f>
        <v>germacrene D</v>
      </c>
      <c r="B125" s="78" t="str" cm="1">
        <f t="array" ref="B125">_xlfn.IFS(Peppermint!$AD$58=0,"",Peppermint!$AD$58&lt;0.05,"tr",Peppermint!$AD$58&lt;0.05,"tr",Peppermint!$AD$58&gt;=0.05,_xlfn.CONCAT(LEFT(TEXT(Peppermint!$AC$58,"0.0E+0"),3)&amp;" x 10^"&amp;RIGHT(TEXT(Peppermint!$AC$58,"0.0E+0"),1)," ± ",LEFT(TEXT(Peppermint!$AD$58,"0.0E+0"),3)&amp;" x 10^"&amp;RIGHT(TEXT(Peppermint!$AD$58,"0.0E+0"),1)))</f>
        <v/>
      </c>
      <c r="C125" s="78" t="str" cm="1">
        <f t="array" ref="C125">_xlfn.IFS(Peppermint!$AD$124=0,"",Peppermint!$AD$124&lt;0.05,"tr",Peppermint!$AD$124&lt;0.05,"tr",Peppermint!$AD$124&gt;=0.05,_xlfn.CONCAT(LEFT(TEXT(Peppermint!$AC$124,"0.0E+0"),3)&amp;" x 10^"&amp;RIGHT(TEXT(Peppermint!$AC$124,"0.0E+0"),1)," ± ",LEFT(TEXT(Peppermint!$AD$124,"0.0E+0"),3)&amp;" x 10^"&amp;RIGHT(TEXT(Peppermint!$AD$124,"0.0E+0"),1)))</f>
        <v>4.2 x 10^3 ± 1.8 x 10^3</v>
      </c>
      <c r="D125" s="78" t="str" cm="1">
        <f t="array" ref="D125">_xlfn.IFS(Peppermint!$AD$191=0,"",Peppermint!$AD$191&lt;0.05,"tr",Peppermint!$AD$191&lt;0.05,"tr",Peppermint!$AD$191&gt;=0.05,_xlfn.CONCAT(LEFT(TEXT(Peppermint!$AC$191,"0.0E+0"),3)&amp;" x 10^"&amp;RIGHT(TEXT(Peppermint!$AC$191,"0.0E+0"),1)," ± ",LEFT(TEXT(Peppermint!$AD$191,"0.0E+0"),3)&amp;" x 10^"&amp;RIGHT(TEXT(Peppermint!$AD$191,"0.0E+0"),1)))</f>
        <v>1.8 x 10^4 ± 3.6 x 10^3</v>
      </c>
      <c r="G125" s="77" t="str">
        <f>Spearmint!$Z$58</f>
        <v>germacrene D</v>
      </c>
      <c r="H125" s="78" t="str" cm="1">
        <f t="array" ref="H125">_xlfn.IFS(Spearmint!$AD$58=0,"",Spearmint!$AD$58&lt;0.05,"tr",Spearmint!$AD$58&lt;0.05,"tr",Spearmint!$AD$58&gt;=0.05,_xlfn.CONCAT(LEFT(TEXT(Spearmint!$AC$58,"0.0E+0"),3)&amp;" x 10^"&amp;RIGHT(TEXT(Spearmint!$AC$58,"0.0E+0"),1)," ± ",LEFT(TEXT(Spearmint!$AD$58,"0.0E+0"),3)&amp;" x 10^"&amp;RIGHT(TEXT(Spearmint!$AD$58,"0.0E+0"),1)))</f>
        <v>1.1 x 10^3 ± 1.1 x 10^3</v>
      </c>
      <c r="I125" s="78" t="str" cm="1">
        <f t="array" ref="I125">_xlfn.IFS(Spearmint!$AD$124=0,"",Spearmint!$AD$124&lt;0.05,"tr",Spearmint!$AD$124&lt;0.05,"tr",Spearmint!$AD$124&gt;=0.05,_xlfn.CONCAT(LEFT(TEXT(Spearmint!$AC$124,"0.0E+0"),3)&amp;" x 10^"&amp;RIGHT(TEXT(Spearmint!$AC$124,"0.0E+0"),1)," ± ",LEFT(TEXT(Spearmint!$AD$124,"0.0E+0"),3)&amp;" x 10^"&amp;RIGHT(TEXT(Spearmint!$AD$124,"0.0E+0"),1)))</f>
        <v>2.8 x 10^4 ± 2.2 x 10^4</v>
      </c>
      <c r="J125" s="78" t="str" cm="1">
        <f t="array" ref="J125">_xlfn.IFS(Spearmint!$AD$191=0,"",Spearmint!$AD$191&lt;0.05,"tr",Spearmint!$AD$191&lt;0.05,"tr",Spearmint!$AD$191&gt;=0.05,_xlfn.CONCAT(LEFT(TEXT(Spearmint!$AC$191,"0.0E+0"),3)&amp;" x 10^"&amp;RIGHT(TEXT(Spearmint!$AC$191,"0.0E+0"),1)," ± ",LEFT(TEXT(Spearmint!$AD$191,"0.0E+0"),3)&amp;" x 10^"&amp;RIGHT(TEXT(Spearmint!$AD$191,"0.0E+0"),1)))</f>
        <v>1.4 x 10^5 ± 5.9 x 10^4</v>
      </c>
      <c r="M125" s="77" t="str">
        <f>M.longifoliaCMEN585!$Z$58</f>
        <v>germacrene D</v>
      </c>
      <c r="N125" s="78" t="str" cm="1">
        <f t="array" ref="N125">_xlfn.IFS(M.longifoliaCMEN585!$AD$58=0,"",M.longifoliaCMEN585!$AD$58&lt;0.05,"tr",M.longifoliaCMEN585!$AD$58&lt;0.05,"tr",M.longifoliaCMEN585!$AD$58&gt;=0.05,_xlfn.CONCAT(LEFT(TEXT(M.longifoliaCMEN585!$AC$58,"0.0E+0"),3)&amp;" x 10^"&amp;RIGHT(TEXT(M.longifoliaCMEN585!$AC$58,"0.0E+0"),1)," ± ",LEFT(TEXT(M.longifoliaCMEN585!$AD$58,"0.0E+0"),3)&amp;" x 10^"&amp;RIGHT(TEXT(M.longifoliaCMEN585!$AD$58,"0.0E+0"),1)))</f>
        <v/>
      </c>
      <c r="O125" s="78" t="str" cm="1">
        <f t="array" ref="O125">_xlfn.IFS(M.longifoliaCMEN585!$AD$124=0,"",M.longifoliaCMEN585!$AD$124&lt;0.05,"tr",M.longifoliaCMEN585!$AD$124&lt;0.05,"tr",M.longifoliaCMEN585!$AD$124&gt;=0.05,_xlfn.CONCAT(LEFT(TEXT(M.longifoliaCMEN585!$AC$124,"0.0E+0"),3)&amp;" x 10^"&amp;RIGHT(TEXT(M.longifoliaCMEN585!$AC$124,"0.0E+0"),1)," ± ",LEFT(TEXT(M.longifoliaCMEN585!$AD$124,"0.0E+0"),3)&amp;" x 10^"&amp;RIGHT(TEXT(M.longifoliaCMEN585!$AD$124,"0.0E+0"),1)))</f>
        <v>1.0 x 10^5 ± 1.6 x 10^4</v>
      </c>
      <c r="P125" s="78" t="str" cm="1">
        <f t="array" ref="P125">_xlfn.IFS(M.longifoliaCMEN585!$AD$191=0,"",M.longifoliaCMEN585!$AD$191&lt;0.05,"tr",M.longifoliaCMEN585!$AD$191&lt;0.05,"tr",M.longifoliaCMEN585!$AD$191&gt;=0.05,_xlfn.CONCAT(LEFT(TEXT(M.longifoliaCMEN585!$AC$191,"0.0E+0"),3)&amp;" x 10^"&amp;RIGHT(TEXT(M.longifoliaCMEN585!$AC$191,"0.0E+0"),1)," ± ",LEFT(TEXT(M.longifoliaCMEN585!$AD$191,"0.0E+0"),3)&amp;" x 10^"&amp;RIGHT(TEXT(M.longifoliaCMEN585!$AD$191,"0.0E+0"),1)))</f>
        <v>6.6 x 10^5 ± 2.7 x 10^5</v>
      </c>
      <c r="S125" s="77" t="str">
        <f>M.longifoliaCMEN584!$Z$58</f>
        <v>germacrene D</v>
      </c>
      <c r="T125" s="78" t="str" cm="1">
        <f t="array" ref="T125">_xlfn.IFS(M.longifoliaCMEN584!$AD$58=0,"",M.longifoliaCMEN584!$AD$58&lt;0.05,"tr",M.longifoliaCMEN584!$AD$58&lt;0.05,"tr",M.longifoliaCMEN584!$AD$58&gt;=0.05,_xlfn.CONCAT(LEFT(TEXT(M.longifoliaCMEN584!$AC$58,"0.0E+0"),3)&amp;" x 10^"&amp;RIGHT(TEXT(M.longifoliaCMEN584!$AC$58,"0.0E+0"),1)," ± ",LEFT(TEXT(M.longifoliaCMEN584!$AD$58,"0.0E+0"),3)&amp;" x 10^"&amp;RIGHT(TEXT(M.longifoliaCMEN584!$AD$58,"0.0E+0"),1)))</f>
        <v/>
      </c>
      <c r="U125" s="78" t="str" cm="1">
        <f t="array" ref="U125">_xlfn.IFS(M.longifoliaCMEN584!$AD$124=0,"",M.longifoliaCMEN584!$AD$124&lt;0.05,"tr",M.longifoliaCMEN584!$AD$124&lt;0.05,"tr",M.longifoliaCMEN584!$AD$124&gt;=0.05,_xlfn.CONCAT(LEFT(TEXT(M.longifoliaCMEN584!$AC$124,"0.0E+0"),3)&amp;" x 10^"&amp;RIGHT(TEXT(M.longifoliaCMEN584!$AC$124,"0.0E+0"),1)," ± ",LEFT(TEXT(M.longifoliaCMEN584!$AD$124,"0.0E+0"),3)&amp;" x 10^"&amp;RIGHT(TEXT(M.longifoliaCMEN584!$AD$124,"0.0E+0"),1)))</f>
        <v>1.8 x 10^5 ± 5.8 x 10^4</v>
      </c>
      <c r="V125" s="78" t="str" cm="1">
        <f t="array" ref="V125">_xlfn.IFS(M.longifoliaCMEN584!$AD$191=0,"",M.longifoliaCMEN584!$AD$191&lt;0.05,"tr",M.longifoliaCMEN584!$AD$191&lt;0.05,"tr",M.longifoliaCMEN584!$AD$191&gt;=0.05,_xlfn.CONCAT(LEFT(TEXT(M.longifoliaCMEN584!$AC$191,"0.0E+0"),3)&amp;" x 10^"&amp;RIGHT(TEXT(M.longifoliaCMEN584!$AC$191,"0.0E+0"),1)," ± ",LEFT(TEXT(M.longifoliaCMEN584!$AD$191,"0.0E+0"),3)&amp;" x 10^"&amp;RIGHT(TEXT(M.longifoliaCMEN584!$AD$191,"0.0E+0"),1)))</f>
        <v>2.7 x 10^5 ± 8.0 x 10^4</v>
      </c>
    </row>
    <row r="126" spans="1:22" x14ac:dyDescent="0.2">
      <c r="A126" s="77" t="str">
        <f>Peppermint!$Z$59</f>
        <v>bicyclogermacrene</v>
      </c>
      <c r="B126" s="78" t="str" cm="1">
        <f t="array" ref="B126">_xlfn.IFS(Peppermint!$AD$59=0,"",Peppermint!$AD$59&lt;0.05,"tr",Peppermint!$AD$59&lt;0.05,"tr",Peppermint!$AD$59&gt;=0.05,_xlfn.CONCAT(LEFT(TEXT(Peppermint!$AC$59,"0.0E+0"),3)&amp;" x 10^"&amp;RIGHT(TEXT(Peppermint!$AC$59,"0.0E+0"),1)," ± ",LEFT(TEXT(Peppermint!$AD$59,"0.0E+0"),3)&amp;" x 10^"&amp;RIGHT(TEXT(Peppermint!$AD$59,"0.0E+0"),1)))</f>
        <v>5.6 x 10^1 ± 5.6 x 10^1</v>
      </c>
      <c r="C126" s="78" t="str" cm="1">
        <f t="array" ref="C126">_xlfn.IFS(Peppermint!$AD$125=0,"",Peppermint!$AD$125&lt;0.05,"tr",Peppermint!$AD$125&lt;0.05,"tr",Peppermint!$AD$125&gt;=0.05,_xlfn.CONCAT(LEFT(TEXT(Peppermint!$AC$125,"0.0E+0"),3)&amp;" x 10^"&amp;RIGHT(TEXT(Peppermint!$AC$125,"0.0E+0"),1)," ± ",LEFT(TEXT(Peppermint!$AD$125,"0.0E+0"),3)&amp;" x 10^"&amp;RIGHT(TEXT(Peppermint!$AD$125,"0.0E+0"),1)))</f>
        <v/>
      </c>
      <c r="D126" s="78" t="str" cm="1">
        <f t="array" ref="D126">_xlfn.IFS(Peppermint!$AD$192=0,"",Peppermint!$AD$192&lt;0.05,"tr",Peppermint!$AD$192&lt;0.05,"tr",Peppermint!$AD$192&gt;=0.05,_xlfn.CONCAT(LEFT(TEXT(Peppermint!$AC$192,"0.0E+0"),3)&amp;" x 10^"&amp;RIGHT(TEXT(Peppermint!$AC$192,"0.0E+0"),1)," ± ",LEFT(TEXT(Peppermint!$AD$192,"0.0E+0"),3)&amp;" x 10^"&amp;RIGHT(TEXT(Peppermint!$AD$192,"0.0E+0"),1)))</f>
        <v/>
      </c>
      <c r="G126" s="77" t="str">
        <f>Spearmint!$Z$59</f>
        <v>bicyclogermacrene</v>
      </c>
      <c r="H126" s="78" t="str" cm="1">
        <f t="array" ref="H126">_xlfn.IFS(Spearmint!$AD$59=0,"",Spearmint!$AD$59&lt;0.05,"tr",Spearmint!$AD$59&lt;0.05,"tr",Spearmint!$AD$59&gt;=0.05,_xlfn.CONCAT(LEFT(TEXT(Spearmint!$AC$59,"0.0E+0"),3)&amp;" x 10^"&amp;RIGHT(TEXT(Spearmint!$AC$59,"0.0E+0"),1)," ± ",LEFT(TEXT(Spearmint!$AD$59,"0.0E+0"),3)&amp;" x 10^"&amp;RIGHT(TEXT(Spearmint!$AD$59,"0.0E+0"),1)))</f>
        <v/>
      </c>
      <c r="I126" s="78" t="str" cm="1">
        <f t="array" ref="I126">_xlfn.IFS(Spearmint!$AD$125=0,"",Spearmint!$AD$125&lt;0.05,"tr",Spearmint!$AD$125&lt;0.05,"tr",Spearmint!$AD$125&gt;=0.05,_xlfn.CONCAT(LEFT(TEXT(Spearmint!$AC$125,"0.0E+0"),3)&amp;" x 10^"&amp;RIGHT(TEXT(Spearmint!$AC$125,"0.0E+0"),1)," ± ",LEFT(TEXT(Spearmint!$AD$125,"0.0E+0"),3)&amp;" x 10^"&amp;RIGHT(TEXT(Spearmint!$AD$125,"0.0E+0"),1)))</f>
        <v/>
      </c>
      <c r="J126" s="78" t="str" cm="1">
        <f t="array" ref="J126">_xlfn.IFS(Spearmint!$AD$192=0,"",Spearmint!$AD$192&lt;0.05,"tr",Spearmint!$AD$192&lt;0.05,"tr",Spearmint!$AD$192&gt;=0.05,_xlfn.CONCAT(LEFT(TEXT(Spearmint!$AC$192,"0.0E+0"),3)&amp;" x 10^"&amp;RIGHT(TEXT(Spearmint!$AC$192,"0.0E+0"),1)," ± ",LEFT(TEXT(Spearmint!$AD$192,"0.0E+0"),3)&amp;" x 10^"&amp;RIGHT(TEXT(Spearmint!$AD$192,"0.0E+0"),1)))</f>
        <v/>
      </c>
      <c r="M126" s="77" t="str">
        <f>M.longifoliaCMEN585!$Z$59</f>
        <v>bicyclogermacrene</v>
      </c>
      <c r="N126" s="78" t="str" cm="1">
        <f t="array" ref="N126">_xlfn.IFS(M.longifoliaCMEN585!$AD$59=0,"",M.longifoliaCMEN585!$AD$59&lt;0.05,"tr",M.longifoliaCMEN585!$AD$59&lt;0.05,"tr",M.longifoliaCMEN585!$AD$59&gt;=0.05,_xlfn.CONCAT(LEFT(TEXT(M.longifoliaCMEN585!$AC$59,"0.0E+0"),3)&amp;" x 10^"&amp;RIGHT(TEXT(M.longifoliaCMEN585!$AC$59,"0.0E+0"),1)," ± ",LEFT(TEXT(M.longifoliaCMEN585!$AD$59,"0.0E+0"),3)&amp;" x 10^"&amp;RIGHT(TEXT(M.longifoliaCMEN585!$AD$59,"0.0E+0"),1)))</f>
        <v/>
      </c>
      <c r="O126" s="78" t="str" cm="1">
        <f t="array" ref="O126">_xlfn.IFS(M.longifoliaCMEN585!$AD$125=0,"",M.longifoliaCMEN585!$AD$125&lt;0.05,"tr",M.longifoliaCMEN585!$AD$125&lt;0.05,"tr",M.longifoliaCMEN585!$AD$125&gt;=0.05,_xlfn.CONCAT(LEFT(TEXT(M.longifoliaCMEN585!$AC$125,"0.0E+0"),3)&amp;" x 10^"&amp;RIGHT(TEXT(M.longifoliaCMEN585!$AC$125,"0.0E+0"),1)," ± ",LEFT(TEXT(M.longifoliaCMEN585!$AD$125,"0.0E+0"),3)&amp;" x 10^"&amp;RIGHT(TEXT(M.longifoliaCMEN585!$AD$125,"0.0E+0"),1)))</f>
        <v/>
      </c>
      <c r="P126" s="78" t="str" cm="1">
        <f t="array" ref="P126">_xlfn.IFS(M.longifoliaCMEN585!$AD$192=0,"",M.longifoliaCMEN585!$AD$192&lt;0.05,"tr",M.longifoliaCMEN585!$AD$192&lt;0.05,"tr",M.longifoliaCMEN585!$AD$192&gt;=0.05,_xlfn.CONCAT(LEFT(TEXT(M.longifoliaCMEN585!$AC$192,"0.0E+0"),3)&amp;" x 10^"&amp;RIGHT(TEXT(M.longifoliaCMEN585!$AC$192,"0.0E+0"),1)," ± ",LEFT(TEXT(M.longifoliaCMEN585!$AD$192,"0.0E+0"),3)&amp;" x 10^"&amp;RIGHT(TEXT(M.longifoliaCMEN585!$AD$192,"0.0E+0"),1)))</f>
        <v/>
      </c>
      <c r="S126" s="77" t="str">
        <f>M.longifoliaCMEN584!$Z$59</f>
        <v>bicyclogermacrene</v>
      </c>
      <c r="T126" s="78" t="str" cm="1">
        <f t="array" ref="T126">_xlfn.IFS(M.longifoliaCMEN584!$AD$59=0,"",M.longifoliaCMEN584!$AD$59&lt;0.05,"tr",M.longifoliaCMEN584!$AD$59&lt;0.05,"tr",M.longifoliaCMEN584!$AD$59&gt;=0.05,_xlfn.CONCAT(LEFT(TEXT(M.longifoliaCMEN584!$AC$59,"0.0E+0"),3)&amp;" x 10^"&amp;RIGHT(TEXT(M.longifoliaCMEN584!$AC$59,"0.0E+0"),1)," ± ",LEFT(TEXT(M.longifoliaCMEN584!$AD$59,"0.0E+0"),3)&amp;" x 10^"&amp;RIGHT(TEXT(M.longifoliaCMEN584!$AD$59,"0.0E+0"),1)))</f>
        <v/>
      </c>
      <c r="U126" s="78" t="str" cm="1">
        <f t="array" ref="U126">_xlfn.IFS(M.longifoliaCMEN584!$AD$125=0,"",M.longifoliaCMEN584!$AD$125&lt;0.05,"tr",M.longifoliaCMEN584!$AD$125&lt;0.05,"tr",M.longifoliaCMEN584!$AD$125&gt;=0.05,_xlfn.CONCAT(LEFT(TEXT(M.longifoliaCMEN584!$AC$125,"0.0E+0"),3)&amp;" x 10^"&amp;RIGHT(TEXT(M.longifoliaCMEN584!$AC$125,"0.0E+0"),1)," ± ",LEFT(TEXT(M.longifoliaCMEN584!$AD$125,"0.0E+0"),3)&amp;" x 10^"&amp;RIGHT(TEXT(M.longifoliaCMEN584!$AD$125,"0.0E+0"),1)))</f>
        <v>2.3 x 10^4 ± 8.5 x 10^3</v>
      </c>
      <c r="V126" s="78" t="str" cm="1">
        <f t="array" ref="V126">_xlfn.IFS(M.longifoliaCMEN584!$AD$192=0,"",M.longifoliaCMEN584!$AD$192&lt;0.05,"tr",M.longifoliaCMEN584!$AD$192&lt;0.05,"tr",M.longifoliaCMEN584!$AD$192&gt;=0.05,_xlfn.CONCAT(LEFT(TEXT(M.longifoliaCMEN584!$AC$192,"0.0E+0"),3)&amp;" x 10^"&amp;RIGHT(TEXT(M.longifoliaCMEN584!$AC$192,"0.0E+0"),1)," ± ",LEFT(TEXT(M.longifoliaCMEN584!$AD$192,"0.0E+0"),3)&amp;" x 10^"&amp;RIGHT(TEXT(M.longifoliaCMEN584!$AD$192,"0.0E+0"),1)))</f>
        <v>1.7 x 10^4 ± 7.8 x 10^3</v>
      </c>
    </row>
    <row r="127" spans="1:22" x14ac:dyDescent="0.2">
      <c r="A127" s="77" t="str">
        <f>Peppermint!$Z$60</f>
        <v>a-muurolene</v>
      </c>
      <c r="B127" s="78" t="str" cm="1">
        <f t="array" ref="B127">_xlfn.IFS(Peppermint!$AD$60=0,"",Peppermint!$AD$60&lt;0.05,"tr",Peppermint!$AD$60&lt;0.05,"tr",Peppermint!$AD$60&gt;=0.05,_xlfn.CONCAT(LEFT(TEXT(Peppermint!$AC$60,"0.0E+0"),3)&amp;" x 10^"&amp;RIGHT(TEXT(Peppermint!$AC$60,"0.0E+0"),1)," ± ",LEFT(TEXT(Peppermint!$AD$60,"0.0E+0"),3)&amp;" x 10^"&amp;RIGHT(TEXT(Peppermint!$AD$60,"0.0E+0"),1)))</f>
        <v>8.6 x 10^2 ± 3.6 x 10^2</v>
      </c>
      <c r="C127" s="78" t="str" cm="1">
        <f t="array" ref="C127">_xlfn.IFS(Peppermint!$AD$126=0,"",Peppermint!$AD$126&lt;0.05,"tr",Peppermint!$AD$126&lt;0.05,"tr",Peppermint!$AD$126&gt;=0.05,_xlfn.CONCAT(LEFT(TEXT(Peppermint!$AC$126,"0.0E+0"),3)&amp;" x 10^"&amp;RIGHT(TEXT(Peppermint!$AC$126,"0.0E+0"),1)," ± ",LEFT(TEXT(Peppermint!$AD$126,"0.0E+0"),3)&amp;" x 10^"&amp;RIGHT(TEXT(Peppermint!$AD$126,"0.0E+0"),1)))</f>
        <v/>
      </c>
      <c r="D127" s="78" t="str" cm="1">
        <f t="array" ref="D127">_xlfn.IFS(Peppermint!$AD$193=0,"",Peppermint!$AD$193&lt;0.05,"tr",Peppermint!$AD$193&lt;0.05,"tr",Peppermint!$AD$193&gt;=0.05,_xlfn.CONCAT(LEFT(TEXT(Peppermint!$AC$193,"0.0E+0"),3)&amp;" x 10^"&amp;RIGHT(TEXT(Peppermint!$AC$193,"0.0E+0"),1)," ± ",LEFT(TEXT(Peppermint!$AD$193,"0.0E+0"),3)&amp;" x 10^"&amp;RIGHT(TEXT(Peppermint!$AD$193,"0.0E+0"),1)))</f>
        <v/>
      </c>
      <c r="G127" s="77" t="str">
        <f>Spearmint!$Z$60</f>
        <v>a-muurolene</v>
      </c>
      <c r="H127" s="78" t="str" cm="1">
        <f t="array" ref="H127">_xlfn.IFS(Spearmint!$AD$60=0,"",Spearmint!$AD$60&lt;0.05,"tr",Spearmint!$AD$60&lt;0.05,"tr",Spearmint!$AD$60&gt;=0.05,_xlfn.CONCAT(LEFT(TEXT(Spearmint!$AC$60,"0.0E+0"),3)&amp;" x 10^"&amp;RIGHT(TEXT(Spearmint!$AC$60,"0.0E+0"),1)," ± ",LEFT(TEXT(Spearmint!$AD$60,"0.0E+0"),3)&amp;" x 10^"&amp;RIGHT(TEXT(Spearmint!$AD$60,"0.0E+0"),1)))</f>
        <v>1.1 x 10^3 ± 5.9 x 10^2</v>
      </c>
      <c r="I127" s="78" t="str" cm="1">
        <f t="array" ref="I127">_xlfn.IFS(Spearmint!$AD$126=0,"",Spearmint!$AD$126&lt;0.05,"tr",Spearmint!$AD$126&lt;0.05,"tr",Spearmint!$AD$126&gt;=0.05,_xlfn.CONCAT(LEFT(TEXT(Spearmint!$AC$126,"0.0E+0"),3)&amp;" x 10^"&amp;RIGHT(TEXT(Spearmint!$AC$126,"0.0E+0"),1)," ± ",LEFT(TEXT(Spearmint!$AD$126,"0.0E+0"),3)&amp;" x 10^"&amp;RIGHT(TEXT(Spearmint!$AD$126,"0.0E+0"),1)))</f>
        <v>1.5 x 10^3 ± 1.5 x 10^3</v>
      </c>
      <c r="J127" s="78" t="str" cm="1">
        <f t="array" ref="J127">_xlfn.IFS(Spearmint!$AD$193=0,"",Spearmint!$AD$193&lt;0.05,"tr",Spearmint!$AD$193&lt;0.05,"tr",Spearmint!$AD$193&gt;=0.05,_xlfn.CONCAT(LEFT(TEXT(Spearmint!$AC$193,"0.0E+0"),3)&amp;" x 10^"&amp;RIGHT(TEXT(Spearmint!$AC$193,"0.0E+0"),1)," ± ",LEFT(TEXT(Spearmint!$AD$193,"0.0E+0"),3)&amp;" x 10^"&amp;RIGHT(TEXT(Spearmint!$AD$193,"0.0E+0"),1)))</f>
        <v>5.1 x 10^3 ± 3.1 x 10^3</v>
      </c>
      <c r="M127" s="77" t="str">
        <f>M.longifoliaCMEN585!$Z$60</f>
        <v>a-muurolene</v>
      </c>
      <c r="N127" s="78" t="str" cm="1">
        <f t="array" ref="N127">_xlfn.IFS(M.longifoliaCMEN585!$AD$60=0,"",M.longifoliaCMEN585!$AD$60&lt;0.05,"tr",M.longifoliaCMEN585!$AD$60&lt;0.05,"tr",M.longifoliaCMEN585!$AD$60&gt;=0.05,_xlfn.CONCAT(LEFT(TEXT(M.longifoliaCMEN585!$AC$60,"0.0E+0"),3)&amp;" x 10^"&amp;RIGHT(TEXT(M.longifoliaCMEN585!$AC$60,"0.0E+0"),1)," ± ",LEFT(TEXT(M.longifoliaCMEN585!$AD$60,"0.0E+0"),3)&amp;" x 10^"&amp;RIGHT(TEXT(M.longifoliaCMEN585!$AD$60,"0.0E+0"),1)))</f>
        <v>1.8 x 10^3 ± 1.9 x 10^2</v>
      </c>
      <c r="O127" s="78" t="str" cm="1">
        <f t="array" ref="O127">_xlfn.IFS(M.longifoliaCMEN585!$AD$126=0,"",M.longifoliaCMEN585!$AD$126&lt;0.05,"tr",M.longifoliaCMEN585!$AD$126&lt;0.05,"tr",M.longifoliaCMEN585!$AD$126&gt;=0.05,_xlfn.CONCAT(LEFT(TEXT(M.longifoliaCMEN585!$AC$126,"0.0E+0"),3)&amp;" x 10^"&amp;RIGHT(TEXT(M.longifoliaCMEN585!$AC$126,"0.0E+0"),1)," ± ",LEFT(TEXT(M.longifoliaCMEN585!$AD$126,"0.0E+0"),3)&amp;" x 10^"&amp;RIGHT(TEXT(M.longifoliaCMEN585!$AD$126,"0.0E+0"),1)))</f>
        <v>1.7 x 10^4 ± 2.4 x 10^3</v>
      </c>
      <c r="P127" s="78" t="str" cm="1">
        <f t="array" ref="P127">_xlfn.IFS(M.longifoliaCMEN585!$AD$193=0,"",M.longifoliaCMEN585!$AD$193&lt;0.05,"tr",M.longifoliaCMEN585!$AD$193&lt;0.05,"tr",M.longifoliaCMEN585!$AD$193&gt;=0.05,_xlfn.CONCAT(LEFT(TEXT(M.longifoliaCMEN585!$AC$193,"0.0E+0"),3)&amp;" x 10^"&amp;RIGHT(TEXT(M.longifoliaCMEN585!$AC$193,"0.0E+0"),1)," ± ",LEFT(TEXT(M.longifoliaCMEN585!$AD$193,"0.0E+0"),3)&amp;" x 10^"&amp;RIGHT(TEXT(M.longifoliaCMEN585!$AD$193,"0.0E+0"),1)))</f>
        <v>6.1 x 10^4 ± 1.6 x 10^4</v>
      </c>
      <c r="S127" s="77" t="str">
        <f>M.longifoliaCMEN584!$Z$60</f>
        <v>a-muurolene</v>
      </c>
      <c r="T127" s="78" t="str" cm="1">
        <f t="array" ref="T127">_xlfn.IFS(M.longifoliaCMEN584!$AD$60=0,"",M.longifoliaCMEN584!$AD$60&lt;0.05,"tr",M.longifoliaCMEN584!$AD$60&lt;0.05,"tr",M.longifoliaCMEN584!$AD$60&gt;=0.05,_xlfn.CONCAT(LEFT(TEXT(M.longifoliaCMEN584!$AC$60,"0.0E+0"),3)&amp;" x 10^"&amp;RIGHT(TEXT(M.longifoliaCMEN584!$AC$60,"0.0E+0"),1)," ± ",LEFT(TEXT(M.longifoliaCMEN584!$AD$60,"0.0E+0"),3)&amp;" x 10^"&amp;RIGHT(TEXT(M.longifoliaCMEN584!$AD$60,"0.0E+0"),1)))</f>
        <v>8.4 x 10^2 ± 5.2 x 10^2</v>
      </c>
      <c r="U127" s="78" t="str" cm="1">
        <f t="array" ref="U127">_xlfn.IFS(M.longifoliaCMEN584!$AD$126=0,"",M.longifoliaCMEN584!$AD$126&lt;0.05,"tr",M.longifoliaCMEN584!$AD$126&lt;0.05,"tr",M.longifoliaCMEN584!$AD$126&gt;=0.05,_xlfn.CONCAT(LEFT(TEXT(M.longifoliaCMEN584!$AC$126,"0.0E+0"),3)&amp;" x 10^"&amp;RIGHT(TEXT(M.longifoliaCMEN584!$AC$126,"0.0E+0"),1)," ± ",LEFT(TEXT(M.longifoliaCMEN584!$AD$126,"0.0E+0"),3)&amp;" x 10^"&amp;RIGHT(TEXT(M.longifoliaCMEN584!$AD$126,"0.0E+0"),1)))</f>
        <v>2.1 x 10^4 ± 7.6 x 10^3</v>
      </c>
      <c r="V127" s="78" t="str" cm="1">
        <f t="array" ref="V127">_xlfn.IFS(M.longifoliaCMEN584!$AD$193=0,"",M.longifoliaCMEN584!$AD$193&lt;0.05,"tr",M.longifoliaCMEN584!$AD$193&lt;0.05,"tr",M.longifoliaCMEN584!$AD$193&gt;=0.05,_xlfn.CONCAT(LEFT(TEXT(M.longifoliaCMEN584!$AC$193,"0.0E+0"),3)&amp;" x 10^"&amp;RIGHT(TEXT(M.longifoliaCMEN584!$AC$193,"0.0E+0"),1)," ± ",LEFT(TEXT(M.longifoliaCMEN584!$AD$193,"0.0E+0"),3)&amp;" x 10^"&amp;RIGHT(TEXT(M.longifoliaCMEN584!$AD$193,"0.0E+0"),1)))</f>
        <v>2.0 x 10^4 ± 3.1 x 10^3</v>
      </c>
    </row>
    <row r="128" spans="1:22" x14ac:dyDescent="0.2">
      <c r="A128" s="77" t="str">
        <f>Peppermint!$Z$61</f>
        <v>y-cadinene</v>
      </c>
      <c r="B128" s="78" t="str" cm="1">
        <f t="array" ref="B128">_xlfn.IFS(Peppermint!$AD$61=0,"",Peppermint!$AD$61&lt;0.05,"tr",Peppermint!$AD$61&lt;0.05,"tr",Peppermint!$AD$61&gt;=0.05,_xlfn.CONCAT(LEFT(TEXT(Peppermint!$AC$61,"0.0E+0"),3)&amp;" x 10^"&amp;RIGHT(TEXT(Peppermint!$AC$61,"0.0E+0"),1)," ± ",LEFT(TEXT(Peppermint!$AD$61,"0.0E+0"),3)&amp;" x 10^"&amp;RIGHT(TEXT(Peppermint!$AD$61,"0.0E+0"),1)))</f>
        <v>7.6 x 10^2 ± 5.0 x 10^2</v>
      </c>
      <c r="C128" s="78" t="str" cm="1">
        <f t="array" ref="C128">_xlfn.IFS(Peppermint!$AD$127=0,"",Peppermint!$AD$127&lt;0.05,"tr",Peppermint!$AD$127&lt;0.05,"tr",Peppermint!$AD$127&gt;=0.05,_xlfn.CONCAT(LEFT(TEXT(Peppermint!$AC$127,"0.0E+0"),3)&amp;" x 10^"&amp;RIGHT(TEXT(Peppermint!$AC$127,"0.0E+0"),1)," ± ",LEFT(TEXT(Peppermint!$AD$127,"0.0E+0"),3)&amp;" x 10^"&amp;RIGHT(TEXT(Peppermint!$AD$127,"0.0E+0"),1)))</f>
        <v>6.1 x 10^2 ± 6.1 x 10^2</v>
      </c>
      <c r="D128" s="78" t="str" cm="1">
        <f t="array" ref="D128">_xlfn.IFS(Peppermint!$AD$194=0,"",Peppermint!$AD$194&lt;0.05,"tr",Peppermint!$AD$194&lt;0.05,"tr",Peppermint!$AD$194&gt;=0.05,_xlfn.CONCAT(LEFT(TEXT(Peppermint!$AC$194,"0.0E+0"),3)&amp;" x 10^"&amp;RIGHT(TEXT(Peppermint!$AC$194,"0.0E+0"),1)," ± ",LEFT(TEXT(Peppermint!$AD$194,"0.0E+0"),3)&amp;" x 10^"&amp;RIGHT(TEXT(Peppermint!$AD$194,"0.0E+0"),1)))</f>
        <v>8.7 x 10^2 ± 8.7 x 10^2</v>
      </c>
      <c r="G128" s="77" t="str">
        <f>Spearmint!$Z$61</f>
        <v>y-cadinene</v>
      </c>
      <c r="H128" s="78" t="str" cm="1">
        <f t="array" ref="H128">_xlfn.IFS(Spearmint!$AD$61=0,"",Spearmint!$AD$61&lt;0.05,"tr",Spearmint!$AD$61&lt;0.05,"tr",Spearmint!$AD$61&gt;=0.05,_xlfn.CONCAT(LEFT(TEXT(Spearmint!$AC$61,"0.0E+0"),3)&amp;" x 10^"&amp;RIGHT(TEXT(Spearmint!$AC$61,"0.0E+0"),1)," ± ",LEFT(TEXT(Spearmint!$AD$61,"0.0E+0"),3)&amp;" x 10^"&amp;RIGHT(TEXT(Spearmint!$AD$61,"0.0E+0"),1)))</f>
        <v>9.8 x 10^2 ± 9.8 x 10^2</v>
      </c>
      <c r="I128" s="78" t="str" cm="1">
        <f t="array" ref="I128">_xlfn.IFS(Spearmint!$AD$127=0,"",Spearmint!$AD$127&lt;0.05,"tr",Spearmint!$AD$127&lt;0.05,"tr",Spearmint!$AD$127&gt;=0.05,_xlfn.CONCAT(LEFT(TEXT(Spearmint!$AC$127,"0.0E+0"),3)&amp;" x 10^"&amp;RIGHT(TEXT(Spearmint!$AC$127,"0.0E+0"),1)," ± ",LEFT(TEXT(Spearmint!$AD$127,"0.0E+0"),3)&amp;" x 10^"&amp;RIGHT(TEXT(Spearmint!$AD$127,"0.0E+0"),1)))</f>
        <v>3.3 x 10^3 ± 3.3 x 10^3</v>
      </c>
      <c r="J128" s="78" t="str" cm="1">
        <f t="array" ref="J128">_xlfn.IFS(Spearmint!$AD$194=0,"",Spearmint!$AD$194&lt;0.05,"tr",Spearmint!$AD$194&lt;0.05,"tr",Spearmint!$AD$194&gt;=0.05,_xlfn.CONCAT(LEFT(TEXT(Spearmint!$AC$194,"0.0E+0"),3)&amp;" x 10^"&amp;RIGHT(TEXT(Spearmint!$AC$194,"0.0E+0"),1)," ± ",LEFT(TEXT(Spearmint!$AD$194,"0.0E+0"),3)&amp;" x 10^"&amp;RIGHT(TEXT(Spearmint!$AD$194,"0.0E+0"),1)))</f>
        <v>1.8 x 10^4 ± 5.7 x 10^3</v>
      </c>
      <c r="M128" s="77" t="str">
        <f>M.longifoliaCMEN585!$Z$61</f>
        <v>y-cadinene</v>
      </c>
      <c r="N128" s="78" t="str" cm="1">
        <f t="array" ref="N128">_xlfn.IFS(M.longifoliaCMEN585!$AD$61=0,"",M.longifoliaCMEN585!$AD$61&lt;0.05,"tr",M.longifoliaCMEN585!$AD$61&lt;0.05,"tr",M.longifoliaCMEN585!$AD$61&gt;=0.05,_xlfn.CONCAT(LEFT(TEXT(M.longifoliaCMEN585!$AC$61,"0.0E+0"),3)&amp;" x 10^"&amp;RIGHT(TEXT(M.longifoliaCMEN585!$AC$61,"0.0E+0"),1)," ± ",LEFT(TEXT(M.longifoliaCMEN585!$AD$61,"0.0E+0"),3)&amp;" x 10^"&amp;RIGHT(TEXT(M.longifoliaCMEN585!$AD$61,"0.0E+0"),1)))</f>
        <v>2.9 x 10^3 ± 8.4 x 10^2</v>
      </c>
      <c r="O128" s="78" t="str" cm="1">
        <f t="array" ref="O128">_xlfn.IFS(M.longifoliaCMEN585!$AD$127=0,"",M.longifoliaCMEN585!$AD$127&lt;0.05,"tr",M.longifoliaCMEN585!$AD$127&lt;0.05,"tr",M.longifoliaCMEN585!$AD$127&gt;=0.05,_xlfn.CONCAT(LEFT(TEXT(M.longifoliaCMEN585!$AC$127,"0.0E+0"),3)&amp;" x 10^"&amp;RIGHT(TEXT(M.longifoliaCMEN585!$AC$127,"0.0E+0"),1)," ± ",LEFT(TEXT(M.longifoliaCMEN585!$AD$127,"0.0E+0"),3)&amp;" x 10^"&amp;RIGHT(TEXT(M.longifoliaCMEN585!$AD$127,"0.0E+0"),1)))</f>
        <v>3.2 x 10^4 ± 5.2 x 10^3</v>
      </c>
      <c r="P128" s="78" t="str" cm="1">
        <f t="array" ref="P128">_xlfn.IFS(M.longifoliaCMEN585!$AD$194=0,"",M.longifoliaCMEN585!$AD$194&lt;0.05,"tr",M.longifoliaCMEN585!$AD$194&lt;0.05,"tr",M.longifoliaCMEN585!$AD$194&gt;=0.05,_xlfn.CONCAT(LEFT(TEXT(M.longifoliaCMEN585!$AC$194,"0.0E+0"),3)&amp;" x 10^"&amp;RIGHT(TEXT(M.longifoliaCMEN585!$AC$194,"0.0E+0"),1)," ± ",LEFT(TEXT(M.longifoliaCMEN585!$AD$194,"0.0E+0"),3)&amp;" x 10^"&amp;RIGHT(TEXT(M.longifoliaCMEN585!$AD$194,"0.0E+0"),1)))</f>
        <v>1.2 x 10^5 ± 2.6 x 10^4</v>
      </c>
      <c r="S128" s="77" t="str">
        <f>M.longifoliaCMEN584!$Z$61</f>
        <v>y-cadinene</v>
      </c>
      <c r="T128" s="78" t="str" cm="1">
        <f t="array" ref="T128">_xlfn.IFS(M.longifoliaCMEN584!$AD$61=0,"",M.longifoliaCMEN584!$AD$61&lt;0.05,"tr",M.longifoliaCMEN584!$AD$61&lt;0.05,"tr",M.longifoliaCMEN584!$AD$61&gt;=0.05,_xlfn.CONCAT(LEFT(TEXT(M.longifoliaCMEN584!$AC$61,"0.0E+0"),3)&amp;" x 10^"&amp;RIGHT(TEXT(M.longifoliaCMEN584!$AC$61,"0.0E+0"),1)," ± ",LEFT(TEXT(M.longifoliaCMEN584!$AD$61,"0.0E+0"),3)&amp;" x 10^"&amp;RIGHT(TEXT(M.longifoliaCMEN584!$AD$61,"0.0E+0"),1)))</f>
        <v>1.3 x 10^3 ± 1.1 x 10^3</v>
      </c>
      <c r="U128" s="78" t="str" cm="1">
        <f t="array" ref="U128">_xlfn.IFS(M.longifoliaCMEN584!$AD$127=0,"",M.longifoliaCMEN584!$AD$127&lt;0.05,"tr",M.longifoliaCMEN584!$AD$127&lt;0.05,"tr",M.longifoliaCMEN584!$AD$127&gt;=0.05,_xlfn.CONCAT(LEFT(TEXT(M.longifoliaCMEN584!$AC$127,"0.0E+0"),3)&amp;" x 10^"&amp;RIGHT(TEXT(M.longifoliaCMEN584!$AC$127,"0.0E+0"),1)," ± ",LEFT(TEXT(M.longifoliaCMEN584!$AD$127,"0.0E+0"),3)&amp;" x 10^"&amp;RIGHT(TEXT(M.longifoliaCMEN584!$AD$127,"0.0E+0"),1)))</f>
        <v>4.3 x 10^4 ± 1.5 x 10^4</v>
      </c>
      <c r="V128" s="78" t="str" cm="1">
        <f t="array" ref="V128">_xlfn.IFS(M.longifoliaCMEN584!$AD$194=0,"",M.longifoliaCMEN584!$AD$194&lt;0.05,"tr",M.longifoliaCMEN584!$AD$194&lt;0.05,"tr",M.longifoliaCMEN584!$AD$194&gt;=0.05,_xlfn.CONCAT(LEFT(TEXT(M.longifoliaCMEN584!$AC$194,"0.0E+0"),3)&amp;" x 10^"&amp;RIGHT(TEXT(M.longifoliaCMEN584!$AC$194,"0.0E+0"),1)," ± ",LEFT(TEXT(M.longifoliaCMEN584!$AD$194,"0.0E+0"),3)&amp;" x 10^"&amp;RIGHT(TEXT(M.longifoliaCMEN584!$AD$194,"0.0E+0"),1)))</f>
        <v>3.8 x 10^4 ± 1.2 x 10^4</v>
      </c>
    </row>
    <row r="129" spans="1:22" x14ac:dyDescent="0.2">
      <c r="A129" s="77" t="str">
        <f>Peppermint!$Z$62</f>
        <v>d-cadinene</v>
      </c>
      <c r="B129" s="78" t="str" cm="1">
        <f t="array" ref="B129">_xlfn.IFS(Peppermint!$AD$62=0,"",Peppermint!$AD$62&lt;0.05,"tr",Peppermint!$AD$62&lt;0.05,"tr",Peppermint!$AD$62&gt;=0.05,_xlfn.CONCAT(LEFT(TEXT(Peppermint!$AC$62,"0.0E+0"),3)&amp;" x 10^"&amp;RIGHT(TEXT(Peppermint!$AC$62,"0.0E+0"),1)," ± ",LEFT(TEXT(Peppermint!$AD$62,"0.0E+0"),3)&amp;" x 10^"&amp;RIGHT(TEXT(Peppermint!$AD$62,"0.0E+0"),1)))</f>
        <v>8.0 x 10^2 ± 4.6 x 10^2</v>
      </c>
      <c r="C129" s="78" t="str" cm="1">
        <f t="array" ref="C129">_xlfn.IFS(Peppermint!$AD$128=0,"",Peppermint!$AD$128&lt;0.05,"tr",Peppermint!$AD$128&lt;0.05,"tr",Peppermint!$AD$128&gt;=0.05,_xlfn.CONCAT(LEFT(TEXT(Peppermint!$AC$128,"0.0E+0"),3)&amp;" x 10^"&amp;RIGHT(TEXT(Peppermint!$AC$128,"0.0E+0"),1)," ± ",LEFT(TEXT(Peppermint!$AD$128,"0.0E+0"),3)&amp;" x 10^"&amp;RIGHT(TEXT(Peppermint!$AD$128,"0.0E+0"),1)))</f>
        <v>2.0 x 10^3 ± 1.2 x 10^3</v>
      </c>
      <c r="D129" s="78" t="str" cm="1">
        <f t="array" ref="D129">_xlfn.IFS(Peppermint!$AD$195=0,"",Peppermint!$AD$195&lt;0.05,"tr",Peppermint!$AD$195&lt;0.05,"tr",Peppermint!$AD$195&gt;=0.05,_xlfn.CONCAT(LEFT(TEXT(Peppermint!$AC$195,"0.0E+0"),3)&amp;" x 10^"&amp;RIGHT(TEXT(Peppermint!$AC$195,"0.0E+0"),1)," ± ",LEFT(TEXT(Peppermint!$AD$195,"0.0E+0"),3)&amp;" x 10^"&amp;RIGHT(TEXT(Peppermint!$AD$195,"0.0E+0"),1)))</f>
        <v>7.6 x 10^3 ± 1.5 x 10^3</v>
      </c>
      <c r="G129" s="77" t="str">
        <f>Spearmint!$Z$62</f>
        <v>d-cadinene</v>
      </c>
      <c r="H129" s="78" t="str" cm="1">
        <f t="array" ref="H129">_xlfn.IFS(Spearmint!$AD$62=0,"",Spearmint!$AD$62&lt;0.05,"tr",Spearmint!$AD$62&lt;0.05,"tr",Spearmint!$AD$62&gt;=0.05,_xlfn.CONCAT(LEFT(TEXT(Spearmint!$AC$62,"0.0E+0"),3)&amp;" x 10^"&amp;RIGHT(TEXT(Spearmint!$AC$62,"0.0E+0"),1)," ± ",LEFT(TEXT(Spearmint!$AD$62,"0.0E+0"),3)&amp;" x 10^"&amp;RIGHT(TEXT(Spearmint!$AD$62,"0.0E+0"),1)))</f>
        <v>1.7 x 10^3 ± 1.3 x 10^3</v>
      </c>
      <c r="I129" s="78" t="str" cm="1">
        <f t="array" ref="I129">_xlfn.IFS(Spearmint!$AD$128=0,"",Spearmint!$AD$128&lt;0.05,"tr",Spearmint!$AD$128&lt;0.05,"tr",Spearmint!$AD$128&gt;=0.05,_xlfn.CONCAT(LEFT(TEXT(Spearmint!$AC$128,"0.0E+0"),3)&amp;" x 10^"&amp;RIGHT(TEXT(Spearmint!$AC$128,"0.0E+0"),1)," ± ",LEFT(TEXT(Spearmint!$AD$128,"0.0E+0"),3)&amp;" x 10^"&amp;RIGHT(TEXT(Spearmint!$AD$128,"0.0E+0"),1)))</f>
        <v>8.2 x 10^3 ± 5.8 x 10^3</v>
      </c>
      <c r="J129" s="78" t="str" cm="1">
        <f t="array" ref="J129">_xlfn.IFS(Spearmint!$AD$195=0,"",Spearmint!$AD$195&lt;0.05,"tr",Spearmint!$AD$195&lt;0.05,"tr",Spearmint!$AD$195&gt;=0.05,_xlfn.CONCAT(LEFT(TEXT(Spearmint!$AC$195,"0.0E+0"),3)&amp;" x 10^"&amp;RIGHT(TEXT(Spearmint!$AC$195,"0.0E+0"),1)," ± ",LEFT(TEXT(Spearmint!$AD$195,"0.0E+0"),3)&amp;" x 10^"&amp;RIGHT(TEXT(Spearmint!$AD$195,"0.0E+0"),1)))</f>
        <v>4.2 x 10^4 ± 1.3 x 10^4</v>
      </c>
      <c r="M129" s="77" t="str">
        <f>M.longifoliaCMEN585!$Z$62</f>
        <v>d-cadinene</v>
      </c>
      <c r="N129" s="78" t="str" cm="1">
        <f t="array" ref="N129">_xlfn.IFS(M.longifoliaCMEN585!$AD$62=0,"",M.longifoliaCMEN585!$AD$62&lt;0.05,"tr",M.longifoliaCMEN585!$AD$62&lt;0.05,"tr",M.longifoliaCMEN585!$AD$62&gt;=0.05,_xlfn.CONCAT(LEFT(TEXT(M.longifoliaCMEN585!$AC$62,"0.0E+0"),3)&amp;" x 10^"&amp;RIGHT(TEXT(M.longifoliaCMEN585!$AC$62,"0.0E+0"),1)," ± ",LEFT(TEXT(M.longifoliaCMEN585!$AD$62,"0.0E+0"),3)&amp;" x 10^"&amp;RIGHT(TEXT(M.longifoliaCMEN585!$AD$62,"0.0E+0"),1)))</f>
        <v>3.3 x 10^3 ± 7.7 x 10^2</v>
      </c>
      <c r="O129" s="78" t="str" cm="1">
        <f t="array" ref="O129">_xlfn.IFS(M.longifoliaCMEN585!$AD$128=0,"",M.longifoliaCMEN585!$AD$128&lt;0.05,"tr",M.longifoliaCMEN585!$AD$128&lt;0.05,"tr",M.longifoliaCMEN585!$AD$128&gt;=0.05,_xlfn.CONCAT(LEFT(TEXT(M.longifoliaCMEN585!$AC$128,"0.0E+0"),3)&amp;" x 10^"&amp;RIGHT(TEXT(M.longifoliaCMEN585!$AC$128,"0.0E+0"),1)," ± ",LEFT(TEXT(M.longifoliaCMEN585!$AD$128,"0.0E+0"),3)&amp;" x 10^"&amp;RIGHT(TEXT(M.longifoliaCMEN585!$AD$128,"0.0E+0"),1)))</f>
        <v>6.1 x 10^4 ± 1.0 x 10^4</v>
      </c>
      <c r="P129" s="78" t="str" cm="1">
        <f t="array" ref="P129">_xlfn.IFS(M.longifoliaCMEN585!$AD$195=0,"",M.longifoliaCMEN585!$AD$195&lt;0.05,"tr",M.longifoliaCMEN585!$AD$195&lt;0.05,"tr",M.longifoliaCMEN585!$AD$195&gt;=0.05,_xlfn.CONCAT(LEFT(TEXT(M.longifoliaCMEN585!$AC$195,"0.0E+0"),3)&amp;" x 10^"&amp;RIGHT(TEXT(M.longifoliaCMEN585!$AC$195,"0.0E+0"),1)," ± ",LEFT(TEXT(M.longifoliaCMEN585!$AD$195,"0.0E+0"),3)&amp;" x 10^"&amp;RIGHT(TEXT(M.longifoliaCMEN585!$AD$195,"0.0E+0"),1)))</f>
        <v>2.8 x 10^5 ± 7.5 x 10^4</v>
      </c>
      <c r="S129" s="77" t="str">
        <f>M.longifoliaCMEN584!$Z$62</f>
        <v>d-cadinene</v>
      </c>
      <c r="T129" s="78" t="str" cm="1">
        <f t="array" ref="T129">_xlfn.IFS(M.longifoliaCMEN584!$AD$62=0,"",M.longifoliaCMEN584!$AD$62&lt;0.05,"tr",M.longifoliaCMEN584!$AD$62&lt;0.05,"tr",M.longifoliaCMEN584!$AD$62&gt;=0.05,_xlfn.CONCAT(LEFT(TEXT(M.longifoliaCMEN584!$AC$62,"0.0E+0"),3)&amp;" x 10^"&amp;RIGHT(TEXT(M.longifoliaCMEN584!$AC$62,"0.0E+0"),1)," ± ",LEFT(TEXT(M.longifoliaCMEN584!$AD$62,"0.0E+0"),3)&amp;" x 10^"&amp;RIGHT(TEXT(M.longifoliaCMEN584!$AD$62,"0.0E+0"),1)))</f>
        <v>2.0 x 10^3 ± 1.0 x 10^3</v>
      </c>
      <c r="U129" s="78" t="str" cm="1">
        <f t="array" ref="U129">_xlfn.IFS(M.longifoliaCMEN584!$AD$128=0,"",M.longifoliaCMEN584!$AD$128&lt;0.05,"tr",M.longifoliaCMEN584!$AD$128&lt;0.05,"tr",M.longifoliaCMEN584!$AD$128&gt;=0.05,_xlfn.CONCAT(LEFT(TEXT(M.longifoliaCMEN584!$AC$128,"0.0E+0"),3)&amp;" x 10^"&amp;RIGHT(TEXT(M.longifoliaCMEN584!$AC$128,"0.0E+0"),1)," ± ",LEFT(TEXT(M.longifoliaCMEN584!$AD$128,"0.0E+0"),3)&amp;" x 10^"&amp;RIGHT(TEXT(M.longifoliaCMEN584!$AD$128,"0.0E+0"),1)))</f>
        <v>8.5 x 10^4 ± 3.1 x 10^4</v>
      </c>
      <c r="V129" s="78" t="str" cm="1">
        <f t="array" ref="V129">_xlfn.IFS(M.longifoliaCMEN584!$AD$195=0,"",M.longifoliaCMEN584!$AD$195&lt;0.05,"tr",M.longifoliaCMEN584!$AD$195&lt;0.05,"tr",M.longifoliaCMEN584!$AD$195&gt;=0.05,_xlfn.CONCAT(LEFT(TEXT(M.longifoliaCMEN584!$AC$195,"0.0E+0"),3)&amp;" x 10^"&amp;RIGHT(TEXT(M.longifoliaCMEN584!$AC$195,"0.0E+0"),1)," ± ",LEFT(TEXT(M.longifoliaCMEN584!$AD$195,"0.0E+0"),3)&amp;" x 10^"&amp;RIGHT(TEXT(M.longifoliaCMEN584!$AD$195,"0.0E+0"),1)))</f>
        <v>8.2 x 10^4 ± 2.3 x 10^4</v>
      </c>
    </row>
    <row r="130" spans="1:22" x14ac:dyDescent="0.2">
      <c r="A130" s="77" t="str">
        <f>Peppermint!$Z$63</f>
        <v>a-cadinene</v>
      </c>
      <c r="B130" s="78" t="str" cm="1">
        <f t="array" ref="B130">_xlfn.IFS(Peppermint!$AD$63=0,"",Peppermint!$AD$63&lt;0.05,"tr",Peppermint!$AD$63&lt;0.05,"tr",Peppermint!$AD$63&gt;=0.05,_xlfn.CONCAT(LEFT(TEXT(Peppermint!$AC$63,"0.0E+0"),3)&amp;" x 10^"&amp;RIGHT(TEXT(Peppermint!$AC$63,"0.0E+0"),1)," ± ",LEFT(TEXT(Peppermint!$AD$63,"0.0E+0"),3)&amp;" x 10^"&amp;RIGHT(TEXT(Peppermint!$AD$63,"0.0E+0"),1)))</f>
        <v>1.8 x 10^2 ± 1.8 x 10^2</v>
      </c>
      <c r="C130" s="78" t="str" cm="1">
        <f t="array" ref="C130">_xlfn.IFS(Peppermint!$AD$129=0,"",Peppermint!$AD$129&lt;0.05,"tr",Peppermint!$AD$129&lt;0.05,"tr",Peppermint!$AD$129&gt;=0.05,_xlfn.CONCAT(LEFT(TEXT(Peppermint!$AC$129,"0.0E+0"),3)&amp;" x 10^"&amp;RIGHT(TEXT(Peppermint!$AC$129,"0.0E+0"),1)," ± ",LEFT(TEXT(Peppermint!$AD$129,"0.0E+0"),3)&amp;" x 10^"&amp;RIGHT(TEXT(Peppermint!$AD$129,"0.0E+0"),1)))</f>
        <v/>
      </c>
      <c r="D130" s="78" t="str" cm="1">
        <f t="array" ref="D130">_xlfn.IFS(Peppermint!$AD$196=0,"",Peppermint!$AD$196&lt;0.05,"tr",Peppermint!$AD$196&lt;0.05,"tr",Peppermint!$AD$196&gt;=0.05,_xlfn.CONCAT(LEFT(TEXT(Peppermint!$AC$196,"0.0E+0"),3)&amp;" x 10^"&amp;RIGHT(TEXT(Peppermint!$AC$196,"0.0E+0"),1)," ± ",LEFT(TEXT(Peppermint!$AD$196,"0.0E+0"),3)&amp;" x 10^"&amp;RIGHT(TEXT(Peppermint!$AD$196,"0.0E+0"),1)))</f>
        <v/>
      </c>
      <c r="G130" s="77" t="str">
        <f>Spearmint!$Z$63</f>
        <v>a-cadinene</v>
      </c>
      <c r="H130" s="78" t="str" cm="1">
        <f t="array" ref="H130">_xlfn.IFS(Spearmint!$AD$63=0,"",Spearmint!$AD$63&lt;0.05,"tr",Spearmint!$AD$63&lt;0.05,"tr",Spearmint!$AD$63&gt;=0.05,_xlfn.CONCAT(LEFT(TEXT(Spearmint!$AC$63,"0.0E+0"),3)&amp;" x 10^"&amp;RIGHT(TEXT(Spearmint!$AC$63,"0.0E+0"),1)," ± ",LEFT(TEXT(Spearmint!$AD$63,"0.0E+0"),3)&amp;" x 10^"&amp;RIGHT(TEXT(Spearmint!$AD$63,"0.0E+0"),1)))</f>
        <v>3.1 x 10^2 ± 3.1 x 10^2</v>
      </c>
      <c r="I130" s="78" t="str" cm="1">
        <f t="array" ref="I130">_xlfn.IFS(Spearmint!$AD$129=0,"",Spearmint!$AD$129&lt;0.05,"tr",Spearmint!$AD$129&lt;0.05,"tr",Spearmint!$AD$129&gt;=0.05,_xlfn.CONCAT(LEFT(TEXT(Spearmint!$AC$129,"0.0E+0"),3)&amp;" x 10^"&amp;RIGHT(TEXT(Spearmint!$AC$129,"0.0E+0"),1)," ± ",LEFT(TEXT(Spearmint!$AD$129,"0.0E+0"),3)&amp;" x 10^"&amp;RIGHT(TEXT(Spearmint!$AD$129,"0.0E+0"),1)))</f>
        <v>1.1 x 10^3 ± 1.1 x 10^3</v>
      </c>
      <c r="J130" s="78" t="str" cm="1">
        <f t="array" ref="J130">_xlfn.IFS(Spearmint!$AD$196=0,"",Spearmint!$AD$196&lt;0.05,"tr",Spearmint!$AD$196&lt;0.05,"tr",Spearmint!$AD$196&gt;=0.05,_xlfn.CONCAT(LEFT(TEXT(Spearmint!$AC$196,"0.0E+0"),3)&amp;" x 10^"&amp;RIGHT(TEXT(Spearmint!$AC$196,"0.0E+0"),1)," ± ",LEFT(TEXT(Spearmint!$AD$196,"0.0E+0"),3)&amp;" x 10^"&amp;RIGHT(TEXT(Spearmint!$AD$196,"0.0E+0"),1)))</f>
        <v>5.9 x 10^3 ± 2.4 x 10^3</v>
      </c>
      <c r="M130" s="77" t="str">
        <f>M.longifoliaCMEN585!$Z$63</f>
        <v>a-cadinene</v>
      </c>
      <c r="N130" s="78" t="str" cm="1">
        <f t="array" ref="N130">_xlfn.IFS(M.longifoliaCMEN585!$AD$63=0,"",M.longifoliaCMEN585!$AD$63&lt;0.05,"tr",M.longifoliaCMEN585!$AD$63&lt;0.05,"tr",M.longifoliaCMEN585!$AD$63&gt;=0.05,_xlfn.CONCAT(LEFT(TEXT(M.longifoliaCMEN585!$AC$63,"0.0E+0"),3)&amp;" x 10^"&amp;RIGHT(TEXT(M.longifoliaCMEN585!$AC$63,"0.0E+0"),1)," ± ",LEFT(TEXT(M.longifoliaCMEN585!$AD$63,"0.0E+0"),3)&amp;" x 10^"&amp;RIGHT(TEXT(M.longifoliaCMEN585!$AD$63,"0.0E+0"),1)))</f>
        <v>5.0 x 10^2 ± 5.0 x 10^2</v>
      </c>
      <c r="O130" s="78" t="str" cm="1">
        <f t="array" ref="O130">_xlfn.IFS(M.longifoliaCMEN585!$AD$129=0,"",M.longifoliaCMEN585!$AD$129&lt;0.05,"tr",M.longifoliaCMEN585!$AD$129&lt;0.05,"tr",M.longifoliaCMEN585!$AD$129&gt;=0.05,_xlfn.CONCAT(LEFT(TEXT(M.longifoliaCMEN585!$AC$129,"0.0E+0"),3)&amp;" x 10^"&amp;RIGHT(TEXT(M.longifoliaCMEN585!$AC$129,"0.0E+0"),1)," ± ",LEFT(TEXT(M.longifoliaCMEN585!$AD$129,"0.0E+0"),3)&amp;" x 10^"&amp;RIGHT(TEXT(M.longifoliaCMEN585!$AD$129,"0.0E+0"),1)))</f>
        <v>9.9 x 10^3 ± 1.7 x 10^3</v>
      </c>
      <c r="P130" s="78" t="str" cm="1">
        <f t="array" ref="P130">_xlfn.IFS(M.longifoliaCMEN585!$AD$196=0,"",M.longifoliaCMEN585!$AD$196&lt;0.05,"tr",M.longifoliaCMEN585!$AD$196&lt;0.05,"tr",M.longifoliaCMEN585!$AD$196&gt;=0.05,_xlfn.CONCAT(LEFT(TEXT(M.longifoliaCMEN585!$AC$196,"0.0E+0"),3)&amp;" x 10^"&amp;RIGHT(TEXT(M.longifoliaCMEN585!$AC$196,"0.0E+0"),1)," ± ",LEFT(TEXT(M.longifoliaCMEN585!$AD$196,"0.0E+0"),3)&amp;" x 10^"&amp;RIGHT(TEXT(M.longifoliaCMEN585!$AD$196,"0.0E+0"),1)))</f>
        <v>3.6 x 10^4 ± 7.5 x 10^3</v>
      </c>
      <c r="S130" s="77" t="str">
        <f>M.longifoliaCMEN584!$Z$63</f>
        <v>a-cadinene</v>
      </c>
      <c r="T130" s="78" t="str" cm="1">
        <f t="array" ref="T130">_xlfn.IFS(M.longifoliaCMEN584!$AD$63=0,"",M.longifoliaCMEN584!$AD$63&lt;0.05,"tr",M.longifoliaCMEN584!$AD$63&lt;0.05,"tr",M.longifoliaCMEN584!$AD$63&gt;=0.05,_xlfn.CONCAT(LEFT(TEXT(M.longifoliaCMEN584!$AC$63,"0.0E+0"),3)&amp;" x 10^"&amp;RIGHT(TEXT(M.longifoliaCMEN584!$AC$63,"0.0E+0"),1)," ± ",LEFT(TEXT(M.longifoliaCMEN584!$AD$63,"0.0E+0"),3)&amp;" x 10^"&amp;RIGHT(TEXT(M.longifoliaCMEN584!$AD$63,"0.0E+0"),1)))</f>
        <v>8.3 x 10^2 ± 5.1 x 10^2</v>
      </c>
      <c r="U130" s="78" t="str" cm="1">
        <f t="array" ref="U130">_xlfn.IFS(M.longifoliaCMEN584!$AD$129=0,"",M.longifoliaCMEN584!$AD$129&lt;0.05,"tr",M.longifoliaCMEN584!$AD$129&lt;0.05,"tr",M.longifoliaCMEN584!$AD$129&gt;=0.05,_xlfn.CONCAT(LEFT(TEXT(M.longifoliaCMEN584!$AC$129,"0.0E+0"),3)&amp;" x 10^"&amp;RIGHT(TEXT(M.longifoliaCMEN584!$AC$129,"0.0E+0"),1)," ± ",LEFT(TEXT(M.longifoliaCMEN584!$AD$129,"0.0E+0"),3)&amp;" x 10^"&amp;RIGHT(TEXT(M.longifoliaCMEN584!$AD$129,"0.0E+0"),1)))</f>
        <v>1.5 x 10^4 ± 5.7 x 10^3</v>
      </c>
      <c r="V130" s="78" t="str" cm="1">
        <f t="array" ref="V130">_xlfn.IFS(M.longifoliaCMEN584!$AD$196=0,"",M.longifoliaCMEN584!$AD$196&lt;0.05,"tr",M.longifoliaCMEN584!$AD$196&lt;0.05,"tr",M.longifoliaCMEN584!$AD$196&gt;=0.05,_xlfn.CONCAT(LEFT(TEXT(M.longifoliaCMEN584!$AC$196,"0.0E+0"),3)&amp;" x 10^"&amp;RIGHT(TEXT(M.longifoliaCMEN584!$AC$196,"0.0E+0"),1)," ± ",LEFT(TEXT(M.longifoliaCMEN584!$AD$196,"0.0E+0"),3)&amp;" x 10^"&amp;RIGHT(TEXT(M.longifoliaCMEN584!$AD$196,"0.0E+0"),1)))</f>
        <v>1.5 x 10^4 ± 4.2 x 10^3</v>
      </c>
    </row>
    <row r="131" spans="1:22" ht="12" x14ac:dyDescent="0.2">
      <c r="A131" s="81" t="str">
        <f>Peppermint!$Z$65</f>
        <v>Response ÷ d.w.</v>
      </c>
      <c r="B131" s="82" t="str">
        <f>_xlfn.CONCAT(LEFT(TEXT(Peppermint!$AC65,"0.0E+0"),3) &amp; " x 10^" &amp; RIGHT(TEXT(Peppermint!$AC65,"0.0E+0"),1)," ± ",LEFT(TEXT(Peppermint!$AD65,"0.0E+0"),3) &amp; " x 10^" &amp; RIGHT(TEXT(Peppermint!$AD65,"0.0E+0"),1))</f>
        <v>8.7 x 10^4 ± 2.1 x 10^4</v>
      </c>
      <c r="C131" s="82" t="str">
        <f>_xlfn.CONCAT(LEFT(TEXT(Peppermint!$AC131,"0.0E+0"),3) &amp; " x 10^" &amp; RIGHT(TEXT(Peppermint!$AC131,"0.0E+0"),1)," ± ",LEFT(TEXT(Peppermint!$AD131,"0.0E+0"),3) &amp; " x 10^" &amp; RIGHT(TEXT(Peppermint!$AD131,"0.0E+0"),1))</f>
        <v>1.9 x 10^7 ± 2.8 x 10^6</v>
      </c>
      <c r="D131" s="82" t="str">
        <f>_xlfn.CONCAT(LEFT(TEXT(Peppermint!$AC198,"0.0E+0"),3) &amp; " x 10^" &amp; RIGHT(TEXT(Peppermint!$AC198,"0.0E+0"),1)," ± ",LEFT(TEXT(Peppermint!$AD198,"0.0E+0"),3) &amp; " x 10^" &amp; RIGHT(TEXT(Peppermint!$AD198,"0.0E+0"),1))</f>
        <v>6.2 x 10^7 ± 1.9 x 10^7</v>
      </c>
      <c r="G131" s="81" t="str">
        <f>Spearmint!$Z$65</f>
        <v>Response ÷ d.w.</v>
      </c>
      <c r="H131" s="82" t="str">
        <f>_xlfn.CONCAT(LEFT(TEXT(Spearmint!$AC65,"0.0E+0"),3) &amp; " x 10^" &amp; RIGHT(TEXT(Spearmint!$AC65,"0.0E+0"),1)," ± ",LEFT(TEXT(Spearmint!$AD65,"0.0E+0"),3) &amp; " x 10^" &amp; RIGHT(TEXT(Spearmint!$AD65,"0.0E+0"),1))</f>
        <v>8.4 x 10^4 ± 3.6 x 10^4</v>
      </c>
      <c r="I131" s="82" t="str">
        <f>_xlfn.CONCAT(LEFT(TEXT(Spearmint!$AC131,"0.0E+0"),3) &amp; " x 10^" &amp; RIGHT(TEXT(Spearmint!$AC131,"0.0E+0"),1)," ± ",LEFT(TEXT(Spearmint!$AD131,"0.0E+0"),3) &amp; " x 10^" &amp; RIGHT(TEXT(Spearmint!$AD131,"0.0E+0"),1))</f>
        <v>2.2 x 10^6 ± 1.0 x 10^6</v>
      </c>
      <c r="J131" s="82" t="str">
        <f>_xlfn.CONCAT(LEFT(TEXT(Spearmint!$AC198,"0.0E+0"),3) &amp; " x 10^" &amp; RIGHT(TEXT(Spearmint!$AC198,"0.0E+0"),1)," ± ",LEFT(TEXT(Spearmint!$AD198,"0.0E+0"),3) &amp; " x 10^" &amp; RIGHT(TEXT(Spearmint!$AD198,"0.0E+0"),1))</f>
        <v>2.9 x 10^7 ± 1.4 x 10^7</v>
      </c>
      <c r="M131" s="81" t="str">
        <f>M.longifoliaCMEN585!$Z$65</f>
        <v>Response ÷ d.w.</v>
      </c>
      <c r="N131" s="82" t="str">
        <f>_xlfn.CONCAT(LEFT(TEXT(M.longifoliaCMEN585!$AC65,"0.0E+0"),3) &amp; " x 10^" &amp; RIGHT(TEXT(M.longifoliaCMEN585!$AC65,"0.0E+0"),1)," ± ",LEFT(TEXT(M.longifoliaCMEN585!$AD65,"0.0E+0"),3) &amp; " x 10^" &amp; RIGHT(TEXT(M.longifoliaCMEN585!$AD65,"0.0E+0"),1))</f>
        <v>1.7 x 10^5 ± 3.8 x 10^4</v>
      </c>
      <c r="O131" s="82" t="str">
        <f>_xlfn.CONCAT(LEFT(TEXT(M.longifoliaCMEN585!$AC131,"0.0E+0"),3) &amp; " x 10^" &amp; RIGHT(TEXT(M.longifoliaCMEN585!$AC131,"0.0E+0"),1)," ± ",LEFT(TEXT(M.longifoliaCMEN585!$AD131,"0.0E+0"),3) &amp; " x 10^" &amp; RIGHT(TEXT(M.longifoliaCMEN585!$AD131,"0.0E+0"),1))</f>
        <v>5.7 x 10^7 ± 9.2 x 10^6</v>
      </c>
      <c r="P131" s="82" t="str">
        <f>_xlfn.CONCAT(LEFT(TEXT(M.longifoliaCMEN585!$AC198,"0.0E+0"),3) &amp; " x 10^" &amp; RIGHT(TEXT(M.longifoliaCMEN585!$AC198,"0.0E+0"),1)," ± ",LEFT(TEXT(M.longifoliaCMEN585!$AD198,"0.0E+0"),3) &amp; " x 10^" &amp; RIGHT(TEXT(M.longifoliaCMEN585!$AD198,"0.0E+0"),1))</f>
        <v>3.1 x 10^8 ± 6.6 x 10^7</v>
      </c>
      <c r="S131" s="81" t="str">
        <f>M.longifoliaCMEN584!$Z$65</f>
        <v>Response ÷ d.w.</v>
      </c>
      <c r="T131" s="82" t="str">
        <f>_xlfn.CONCAT(LEFT(TEXT(M.longifoliaCMEN584!$AC65,"0.0E+0"),3) &amp; " x 10^" &amp; RIGHT(TEXT(M.longifoliaCMEN584!$AC65,"0.0E+0"),1)," ± ",LEFT(TEXT(M.longifoliaCMEN584!$AD65,"0.0E+0"),3) &amp; " x 10^" &amp; RIGHT(TEXT(M.longifoliaCMEN584!$AD65,"0.0E+0"),1))</f>
        <v>2.3 x 10^5 ± 6.0 x 10^4</v>
      </c>
      <c r="U131" s="82" t="str">
        <f>_xlfn.CONCAT(LEFT(TEXT(M.longifoliaCMEN584!$AC131,"0.0E+0"),3) &amp; " x 10^" &amp; RIGHT(TEXT(M.longifoliaCMEN584!$AC131,"0.0E+0"),1)," ± ",LEFT(TEXT(M.longifoliaCMEN584!$AD131,"0.0E+0"),3) &amp; " x 10^" &amp; RIGHT(TEXT(M.longifoliaCMEN584!$AD131,"0.0E+0"),1))</f>
        <v>1.3 x 10^8 ± 6.8 x 10^7</v>
      </c>
      <c r="V131" s="82" t="str">
        <f>_xlfn.CONCAT(LEFT(TEXT(M.longifoliaCMEN584!$AC198,"0.0E+0"),3) &amp; " x 10^" &amp; RIGHT(TEXT(M.longifoliaCMEN584!$AC198,"0.0E+0"),1)," ± ",LEFT(TEXT(M.longifoliaCMEN584!$AD198,"0.0E+0"),3) &amp; " x 10^" &amp; RIGHT(TEXT(M.longifoliaCMEN584!$AD198,"0.0E+0"),1))</f>
        <v>2.2 x 10^8 ± 4.8 x 10^7</v>
      </c>
    </row>
    <row r="132" spans="1:22" ht="12" x14ac:dyDescent="0.2">
      <c r="A132" s="13" t="str">
        <f>Peppermint!$Z$133</f>
        <v>Fold diff. Rhiz.-to-Root ÷ d.w.</v>
      </c>
      <c r="B132" s="17"/>
      <c r="C132" s="23">
        <f>Peppermint!$AA$133</f>
        <v>213</v>
      </c>
      <c r="D132" s="17"/>
      <c r="G132" s="13" t="str">
        <f>Spearmint!$Z$133</f>
        <v>Fold diff. Rhiz.-to-Root ÷ d.w.</v>
      </c>
      <c r="H132" s="17"/>
      <c r="I132" s="23">
        <f>Spearmint!$AA$133</f>
        <v>27</v>
      </c>
      <c r="J132" s="17"/>
      <c r="M132" s="13" t="str">
        <f>M.longifoliaCMEN585!$Z$133</f>
        <v>Fold diff. Rhiz.-to-Root ÷ d.w.</v>
      </c>
      <c r="N132" s="17"/>
      <c r="O132" s="23">
        <f>M.longifoliaCMEN585!$AA$133</f>
        <v>336</v>
      </c>
      <c r="P132" s="17"/>
      <c r="S132" s="13" t="str">
        <f>M.longifoliaCMEN584!$Z$133</f>
        <v>Fold diff. Rhiz.-to-Root ÷ d.w.</v>
      </c>
      <c r="T132" s="17"/>
      <c r="U132" s="23">
        <f>M.longifoliaCMEN584!$AA$133</f>
        <v>574</v>
      </c>
      <c r="V132" s="17"/>
    </row>
    <row r="133" spans="1:22" ht="12" x14ac:dyDescent="0.2">
      <c r="A133" s="13" t="str">
        <f>Peppermint!$Z$200</f>
        <v>Fold diff. S-to-Root ÷ d.w.</v>
      </c>
      <c r="B133" s="17"/>
      <c r="C133" s="17"/>
      <c r="D133" s="23">
        <f>Peppermint!$AA$200</f>
        <v>706</v>
      </c>
      <c r="G133" s="13" t="str">
        <f>Spearmint!$Z$200</f>
        <v>Fold diff. S-to-Root ÷ d.w.</v>
      </c>
      <c r="H133" s="17"/>
      <c r="I133" s="17"/>
      <c r="J133" s="23">
        <f>Spearmint!$AA$200</f>
        <v>340</v>
      </c>
      <c r="M133" s="13" t="str">
        <f>M.longifoliaCMEN585!$Z$200</f>
        <v>Fold diff. S-to-Root ÷ d.w.</v>
      </c>
      <c r="N133" s="17"/>
      <c r="O133" s="17"/>
      <c r="P133" s="23">
        <f>M.longifoliaCMEN585!$AA$200</f>
        <v>1855</v>
      </c>
      <c r="S133" s="13" t="str">
        <f>M.longifoliaCMEN584!$Z$200</f>
        <v>Fold diff. S-to-Root ÷ d.w.</v>
      </c>
      <c r="T133" s="17"/>
      <c r="U133" s="17"/>
      <c r="V133" s="23">
        <f>M.longifoliaCMEN584!$AA$200</f>
        <v>951</v>
      </c>
    </row>
    <row r="134" spans="1:22" ht="12" x14ac:dyDescent="0.2">
      <c r="A134" s="13" t="str">
        <f>Peppermint!$Z$201</f>
        <v>Fold diff. S-to-Rhiz. ÷ d.w.</v>
      </c>
      <c r="B134" s="17"/>
      <c r="C134" s="17"/>
      <c r="D134" s="24">
        <f>Peppermint!$AA$201</f>
        <v>3.31</v>
      </c>
      <c r="G134" s="13" t="str">
        <f>Spearmint!$Z$201</f>
        <v>Fold diff. S-to-Rhiz. ÷ d.w.</v>
      </c>
      <c r="H134" s="17"/>
      <c r="I134" s="17"/>
      <c r="J134" s="24">
        <f>Spearmint!$AA$201</f>
        <v>12.77</v>
      </c>
      <c r="M134" s="13" t="str">
        <f>M.longifoliaCMEN585!$Z$201</f>
        <v>Fold diff. S-to-Rhiz. ÷ d.w.</v>
      </c>
      <c r="N134" s="17"/>
      <c r="O134" s="17"/>
      <c r="P134" s="24">
        <f>M.longifoliaCMEN585!$AA$201</f>
        <v>5.53</v>
      </c>
      <c r="S134" s="13" t="str">
        <f>M.longifoliaCMEN584!$Z$201</f>
        <v>Fold diff. S-to-Rhiz. ÷ d.w.</v>
      </c>
      <c r="T134" s="17"/>
      <c r="U134" s="17"/>
      <c r="V134" s="24">
        <f>M.longifoliaCMEN584!$AA$201</f>
        <v>1.66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B80B-D2F5-4AD7-A547-82BDD3BDF2C7}">
  <dimension ref="A1:CI201"/>
  <sheetViews>
    <sheetView workbookViewId="0">
      <selection activeCell="Z18" sqref="Z18"/>
    </sheetView>
    <sheetView tabSelected="1" topLeftCell="A163" workbookViewId="1">
      <selection activeCell="B63" sqref="B63"/>
    </sheetView>
  </sheetViews>
  <sheetFormatPr defaultRowHeight="11.25" outlineLevelCol="1" x14ac:dyDescent="0.2"/>
  <cols>
    <col min="1" max="1" width="18.1640625" bestFit="1" customWidth="1"/>
    <col min="2" max="2" width="9.6640625" style="3" bestFit="1" customWidth="1"/>
    <col min="3" max="3" width="9.6640625" style="3" customWidth="1"/>
    <col min="4" max="5" width="9.6640625" style="103" customWidth="1"/>
    <col min="6" max="10" width="4.6640625" hidden="1" customWidth="1" outlineLevel="1"/>
    <col min="11" max="11" width="4.6640625" hidden="1" customWidth="1" outlineLevel="1" collapsed="1"/>
    <col min="12" max="23" width="4.6640625" hidden="1" customWidth="1" outlineLevel="1"/>
    <col min="24" max="24" width="4.6640625" customWidth="1" collapsed="1"/>
    <col min="25" max="25" width="4.6640625" customWidth="1"/>
    <col min="26" max="26" width="18.1640625" bestFit="1" customWidth="1"/>
    <col min="27" max="27" width="9.6640625" style="4" bestFit="1" customWidth="1"/>
    <col min="28" max="28" width="9.6640625" style="4" customWidth="1"/>
    <col min="29" max="30" width="9.6640625" style="115" customWidth="1"/>
    <col min="31" max="35" width="4.6640625" hidden="1" customWidth="1" outlineLevel="1"/>
    <col min="36" max="36" width="4.6640625" hidden="1" customWidth="1" outlineLevel="1" collapsed="1"/>
    <col min="37" max="48" width="4.6640625" hidden="1" customWidth="1" outlineLevel="1"/>
    <col min="49" max="49" width="4.6640625" customWidth="1" collapsed="1"/>
    <col min="50" max="50" width="14.33203125" bestFit="1" customWidth="1"/>
    <col min="51" max="62" width="4.83203125" style="39" hidden="1" customWidth="1" outlineLevel="1"/>
    <col min="63" max="80" width="3.83203125" hidden="1" customWidth="1" outlineLevel="1"/>
    <col min="81" max="81" width="3.83203125" customWidth="1" collapsed="1"/>
    <col min="82" max="82" width="6.1640625" bestFit="1" customWidth="1"/>
    <col min="83" max="83" width="5.5" bestFit="1" customWidth="1"/>
    <col min="84" max="84" width="3.1640625" bestFit="1" customWidth="1"/>
    <col min="85" max="85" width="3.6640625" bestFit="1" customWidth="1"/>
    <col min="86" max="86" width="4.1640625" bestFit="1" customWidth="1"/>
  </cols>
  <sheetData>
    <row r="1" spans="1:87" x14ac:dyDescent="0.2">
      <c r="F1" s="40" t="s">
        <v>3</v>
      </c>
      <c r="L1" s="40" t="s">
        <v>114</v>
      </c>
      <c r="R1" s="42" t="s">
        <v>0</v>
      </c>
      <c r="AA1" s="3"/>
      <c r="AB1" s="3"/>
      <c r="AC1" s="103"/>
      <c r="AD1" s="103"/>
      <c r="AE1" s="40" t="s">
        <v>3</v>
      </c>
      <c r="AK1" s="40" t="s">
        <v>114</v>
      </c>
      <c r="AQ1" s="42" t="s">
        <v>0</v>
      </c>
      <c r="CD1" s="100" t="s">
        <v>1</v>
      </c>
      <c r="CE1">
        <v>0.05</v>
      </c>
    </row>
    <row r="2" spans="1:87" ht="12.75" x14ac:dyDescent="0.25">
      <c r="A2" s="5" t="s">
        <v>2</v>
      </c>
      <c r="B2" s="40" t="s">
        <v>3</v>
      </c>
      <c r="D2" s="104" t="s">
        <v>114</v>
      </c>
      <c r="E2" s="105"/>
      <c r="K2" s="3"/>
      <c r="L2" s="42"/>
      <c r="Q2" s="3"/>
      <c r="R2" s="41">
        <v>11</v>
      </c>
      <c r="S2" s="8">
        <v>17</v>
      </c>
      <c r="T2" s="8">
        <v>24</v>
      </c>
      <c r="U2" s="8">
        <v>22</v>
      </c>
      <c r="V2" s="8">
        <v>29</v>
      </c>
      <c r="W2" s="8"/>
      <c r="Z2" s="5" t="s">
        <v>2</v>
      </c>
      <c r="AA2" s="40" t="s">
        <v>3</v>
      </c>
      <c r="AB2" s="3"/>
      <c r="AC2" s="104" t="s">
        <v>114</v>
      </c>
      <c r="AD2" s="105"/>
      <c r="AE2" s="3" t="s">
        <v>4</v>
      </c>
      <c r="AH2" s="3"/>
      <c r="AK2" s="99" t="s">
        <v>4</v>
      </c>
      <c r="AN2" s="3"/>
      <c r="AQ2" s="41">
        <v>17</v>
      </c>
      <c r="AR2" s="8">
        <v>23</v>
      </c>
      <c r="AS2" s="8">
        <v>6</v>
      </c>
      <c r="AT2" s="8">
        <v>18</v>
      </c>
      <c r="AU2" s="8">
        <v>21</v>
      </c>
      <c r="AV2" s="8"/>
      <c r="BK2" s="5" t="s">
        <v>5</v>
      </c>
      <c r="BX2" s="38" t="s">
        <v>6</v>
      </c>
      <c r="BY2">
        <f>COUNT(F3:K3)-COUNTIF(F2:K2,"X")</f>
        <v>5</v>
      </c>
      <c r="BZ2" s="38" t="s">
        <v>7</v>
      </c>
      <c r="CA2">
        <f>COUNT(AE3:AJ3)-COUNTIF(AE2:AJ2,"X")</f>
        <v>4</v>
      </c>
      <c r="CD2" s="100" t="s">
        <v>8</v>
      </c>
      <c r="CE2">
        <v>2</v>
      </c>
    </row>
    <row r="3" spans="1:87" ht="12.75" x14ac:dyDescent="0.25">
      <c r="A3" s="2" t="s">
        <v>9</v>
      </c>
      <c r="B3" s="11" t="s">
        <v>10</v>
      </c>
      <c r="C3" s="9" t="s">
        <v>11</v>
      </c>
      <c r="D3" s="106" t="s">
        <v>10</v>
      </c>
      <c r="E3" s="107" t="s">
        <v>11</v>
      </c>
      <c r="F3" s="2">
        <v>1</v>
      </c>
      <c r="G3" s="2">
        <v>2</v>
      </c>
      <c r="H3" s="2">
        <v>3</v>
      </c>
      <c r="I3" s="2">
        <v>4</v>
      </c>
      <c r="J3" s="2">
        <v>5</v>
      </c>
      <c r="K3" s="2"/>
      <c r="L3" s="91">
        <v>1</v>
      </c>
      <c r="M3" s="2">
        <v>2</v>
      </c>
      <c r="N3" s="2">
        <v>3</v>
      </c>
      <c r="O3" s="2">
        <v>4</v>
      </c>
      <c r="P3" s="2">
        <v>5</v>
      </c>
      <c r="Q3" s="2"/>
      <c r="R3" s="91">
        <v>1</v>
      </c>
      <c r="S3" s="2">
        <v>2</v>
      </c>
      <c r="T3" s="2">
        <v>3</v>
      </c>
      <c r="U3" s="2">
        <v>4</v>
      </c>
      <c r="V3" s="2">
        <v>5</v>
      </c>
      <c r="W3" s="2"/>
      <c r="X3" s="5"/>
      <c r="Y3" s="5"/>
      <c r="Z3" s="2" t="s">
        <v>12</v>
      </c>
      <c r="AA3" s="11" t="s">
        <v>10</v>
      </c>
      <c r="AB3" s="9" t="s">
        <v>11</v>
      </c>
      <c r="AC3" s="106" t="s">
        <v>10</v>
      </c>
      <c r="AD3" s="107" t="s">
        <v>11</v>
      </c>
      <c r="AE3" s="2">
        <v>1</v>
      </c>
      <c r="AF3" s="2">
        <v>2</v>
      </c>
      <c r="AG3" s="2">
        <v>3</v>
      </c>
      <c r="AH3" s="2">
        <v>4</v>
      </c>
      <c r="AI3" s="2">
        <v>5</v>
      </c>
      <c r="AJ3" s="2"/>
      <c r="AK3" s="91">
        <v>1</v>
      </c>
      <c r="AL3" s="2">
        <v>2</v>
      </c>
      <c r="AM3" s="2">
        <v>3</v>
      </c>
      <c r="AN3" s="2">
        <v>4</v>
      </c>
      <c r="AO3" s="2">
        <v>5</v>
      </c>
      <c r="AP3" s="2"/>
      <c r="AQ3" s="91">
        <v>1</v>
      </c>
      <c r="AR3" s="2">
        <v>2</v>
      </c>
      <c r="AS3" s="2">
        <v>3</v>
      </c>
      <c r="AT3" s="2">
        <v>4</v>
      </c>
      <c r="AU3" s="2">
        <v>5</v>
      </c>
      <c r="AV3" s="2"/>
      <c r="AW3" s="5"/>
      <c r="AX3" s="8" t="s">
        <v>13</v>
      </c>
      <c r="AY3" s="90" cm="1">
        <f t="array" ref="AY3">_xlfn.IFS(F2="X","",F3="","",F3&gt;0,F3)</f>
        <v>1</v>
      </c>
      <c r="AZ3" s="90" cm="1">
        <f t="array" ref="AZ3">_xlfn.IFS(G2="X","",G3="","",G3&gt;0,G3)</f>
        <v>2</v>
      </c>
      <c r="BA3" s="90" cm="1">
        <f t="array" ref="BA3">_xlfn.IFS(H2="X","",H3="","",H3&gt;0,H3)</f>
        <v>3</v>
      </c>
      <c r="BB3" s="90" cm="1">
        <f t="array" ref="BB3">_xlfn.IFS(I2="X","",I3="","",I3&gt;0,I3)</f>
        <v>4</v>
      </c>
      <c r="BC3" s="90" cm="1">
        <f t="array" ref="BC3">_xlfn.IFS(J2="X","",J3="","",J3&gt;0,J3)</f>
        <v>5</v>
      </c>
      <c r="BD3" s="90" t="str" cm="1">
        <f t="array" ref="BD3">_xlfn.IFS(K2="X","",K3="","",K3&gt;0,K3)</f>
        <v/>
      </c>
      <c r="BE3" s="90" t="str" cm="1">
        <f t="array" ref="BE3">_xlfn.IFS(AE2="X","",AE3="","",AE3&gt;0,AE3)</f>
        <v/>
      </c>
      <c r="BF3" s="90" cm="1">
        <f t="array" ref="BF3">_xlfn.IFS(AF2="X","",AF3="","",AF3&gt;0,AF3)</f>
        <v>2</v>
      </c>
      <c r="BG3" s="90" cm="1">
        <f t="array" ref="BG3">_xlfn.IFS(AG2="X","",AG3="","",AG3&gt;0,AG3)</f>
        <v>3</v>
      </c>
      <c r="BH3" s="90" cm="1">
        <f t="array" ref="BH3">_xlfn.IFS(AH2="X","",AH3="","",AH3&gt;0,AH3)</f>
        <v>4</v>
      </c>
      <c r="BI3" s="90" cm="1">
        <f t="array" ref="BI3">_xlfn.IFS(AI2="X","",AI3="","",AI3&gt;0,AI3)</f>
        <v>5</v>
      </c>
      <c r="BJ3" s="90" t="str" cm="1">
        <f t="array" ref="BJ3">_xlfn.IFS(AJ2="X","",AJ3="","",AJ3&gt;0,AJ3)</f>
        <v/>
      </c>
      <c r="BK3" s="41" t="str">
        <f>A3</f>
        <v>BMPM - Control</v>
      </c>
      <c r="BL3" s="8"/>
      <c r="BM3" s="8"/>
      <c r="BN3" s="8"/>
      <c r="BO3" s="8"/>
      <c r="BP3" s="8"/>
      <c r="BQ3" s="8" t="str">
        <f>Z3</f>
        <v>BMPM - Treamtent</v>
      </c>
      <c r="BR3" s="8"/>
      <c r="BS3" s="8"/>
      <c r="BT3" s="8"/>
      <c r="BU3" s="8"/>
      <c r="BV3" s="8"/>
      <c r="BW3" s="8" t="s">
        <v>14</v>
      </c>
      <c r="BX3" s="8" t="s">
        <v>15</v>
      </c>
      <c r="BY3" s="8" t="s">
        <v>16</v>
      </c>
      <c r="BZ3" s="8" t="s">
        <v>17</v>
      </c>
      <c r="CA3" s="8" t="s">
        <v>18</v>
      </c>
      <c r="CB3" s="8" t="s">
        <v>19</v>
      </c>
      <c r="CC3" s="45" t="s">
        <v>20</v>
      </c>
      <c r="CD3" s="43" t="s">
        <v>21</v>
      </c>
      <c r="CE3" s="8">
        <f>VLOOKUP(CA2,'Mann Table'!$A$10:$O$29,BY2,FALSE)</f>
        <v>1</v>
      </c>
      <c r="CF3" s="41" t="s">
        <v>22</v>
      </c>
      <c r="CG3" s="8" t="s">
        <v>23</v>
      </c>
      <c r="CH3" s="8" t="s">
        <v>24</v>
      </c>
      <c r="CI3" s="75" t="s">
        <v>25</v>
      </c>
    </row>
    <row r="4" spans="1:87" ht="12" x14ac:dyDescent="0.2">
      <c r="A4" s="6" t="s">
        <v>26</v>
      </c>
      <c r="B4" s="18" cm="1">
        <f t="array" ref="B4">IFERROR(_xlfn.IFS(COUNTA($F$2:$K$2)=0,AVERAGE($F4:$K4),$F$2="X",AVERAGE($G4:$K4),$G$2="X",AVERAGE($F4,$H4:$K4),$H$2="X",AVERAGE($F4:$G4,$I4:$K4),$I$2="X",AVERAGE($F4:$H4,$J4:$K4),$J$2="X",AVERAGE($F4:$I4,$K4:$K4),$K$2="X",AVERAGE($F4:$J4)),"")</f>
        <v>0.53004299903749108</v>
      </c>
      <c r="C4" s="19" cm="1">
        <f t="array" ref="C4">IFERROR(_xlfn.IFS(COUNTA($F$2:$K$2)=0,STDEV($F4:$K4)/SQRT(COUNT($F4:$K4)),$F$2="X",STDEV($G4:$K4)/SQRT(COUNT($G4:$K4)),$G$2="X",STDEV($F4,$H4:$K4)/SQRT(COUNT($F4,$H4:$K4)),$H$2="X",STDEV($F4:$G4,$I4:$K4)/SQRT(COUNT($F4:$G4,$I4:$K4)),$I$2="X",STDEV($F4:$H4,$J4:$K4)/SQRT(COUNT($F4:$H4,$J4:$K4)),$J$2="X",STDEV($F4:$I4,$K4)/SQRT(COUNT($F4:$I4,$K4)),$K$2="X",STDEV($F4:$J4)/SQRT(COUNT($F4:$J4))),"")</f>
        <v>0.25803827698810089</v>
      </c>
      <c r="D4" s="108" cm="1">
        <f t="array" ref="D4">IFERROR(_xlfn.IFS(COUNTA($L$2:$Q$2)=0,AVERAGE($L4:$Q4),$L$2="X",AVERAGE($M4:$Q4),$M$2="X",AVERAGE($L4,$N4:$Q4),$N$2="X",AVERAGE($L4:$M4,$O4:$Q4),$O$2="X",AVERAGE($L4:$N4,$P4:$Q4),$P$2="X",AVERAGE($L4:$O4,$Q4:$Q4),$Q$2="X",AVERAGE($L4:$P4)),"")</f>
        <v>986.89942067736195</v>
      </c>
      <c r="E4" s="109" cm="1">
        <f t="array" ref="E4">IFERROR(_xlfn.IFS(COUNTA($L$2:$Q$2)=0,STDEV($L4:$Q4)/SQRT(COUNT($L4:$Q4)),$L$2="X",STDEV($M4:$Q4)/SQRT(COUNT($M4:$Q4)),$M$2="X",STDEV($L4,$N4:$Q4)/SQRT(COUNT($L4,$N4:$Q4)),$N$2="X",STDEV($L4:$M4,$O4:$Q4)/SQRT(COUNT($L4:$M4,$O4:$Q4)),$O$2="X",STDEV($L4:$N4,$P4:$Q4)/SQRT(COUNT($L4:$N4,$P4:$Q4)),$P$2="X",STDEV($L4:$O4,$Q4)/SQRT(COUNT($L4:$O4,$Q4)),$Q$2="X",STDEV($L4:$P4)/SQRT(COUNT($L4:$P4))),"")</f>
        <v>438.90819232804347</v>
      </c>
      <c r="F4" s="1" cm="1">
        <f t="array" ref="F4">_xlfn.IFS(SUM($L4:$Q4)="","",L4="","",L4=0,0,L4&gt;0,L4/F$65*100)</f>
        <v>1.0609477968322771</v>
      </c>
      <c r="G4" s="1" cm="1">
        <f t="array" ref="G4">_xlfn.IFS(SUM($L4:$Q4)="","",M4="","",M4=0,0,M4&gt;0,M4/G$65*100)</f>
        <v>0.37755590229370856</v>
      </c>
      <c r="H4" s="1" cm="1">
        <f t="array" ref="H4">_xlfn.IFS(SUM($L4:$Q4)="","",N4="","",N4=0,0,N4&gt;0,N4/H$65*100)</f>
        <v>1.21171129606147</v>
      </c>
      <c r="I4" s="1" cm="1">
        <f t="array" ref="I4">_xlfn.IFS(SUM($L4:$Q4)="","",O4="","",O4=0,0,O4&gt;0,O4/I$65*100)</f>
        <v>0</v>
      </c>
      <c r="J4" s="1" cm="1">
        <f t="array" ref="J4">_xlfn.IFS(SUM($L4:$Q4)="","",P4="","",P4=0,0,P4&gt;0,P4/J$65*100)</f>
        <v>0</v>
      </c>
      <c r="K4" s="1" t="str" cm="1">
        <f t="array" ref="K4">_xlfn.IFS(SUM($L4:$Q4)="","",Q4="","",Q4=0,0,Q4&gt;0,Q4/K$65*100)</f>
        <v/>
      </c>
      <c r="L4" s="85">
        <f>IF(R4="","",R4/R$2)</f>
        <v>2219.818181818182</v>
      </c>
      <c r="M4" s="39">
        <f t="shared" ref="L4:Q50" si="0">IF(S4="","",S4/S$2)</f>
        <v>1122.4705882352941</v>
      </c>
      <c r="N4" s="39">
        <f t="shared" si="0"/>
        <v>1592.2083333333333</v>
      </c>
      <c r="O4" s="39">
        <f t="shared" si="0"/>
        <v>0</v>
      </c>
      <c r="P4" s="39">
        <f t="shared" si="0"/>
        <v>0</v>
      </c>
      <c r="Q4" s="97" t="str">
        <f t="shared" si="0"/>
        <v/>
      </c>
      <c r="R4" s="89">
        <v>24418</v>
      </c>
      <c r="S4" s="89">
        <v>19082</v>
      </c>
      <c r="T4" s="89">
        <v>38213</v>
      </c>
      <c r="U4" s="89">
        <v>0</v>
      </c>
      <c r="V4" s="89">
        <v>0</v>
      </c>
      <c r="W4" s="89"/>
      <c r="X4" s="1"/>
      <c r="Y4" s="1"/>
      <c r="Z4" s="6" t="s">
        <v>26</v>
      </c>
      <c r="AA4" s="18" cm="1">
        <f t="array" ref="AA4">IFERROR(_xlfn.IFS(COUNTA($AE$2:$AJ$2)=0,AVERAGE($AE4:$AJ4),$AE$2="X",AVERAGE($AF4:$AJ4),$AF$2="X",AVERAGE($AE4,$AG4:$AJ4),$AG$2="X",AVERAGE($AE4:$AF4,$AH4:$AJ4),$AH$2="X",AVERAGE($AE4:$AG4,$AI4:$AJ4),$AI$2="X",AVERAGE($AE4:$AH4,$AJ4:$AJ4),$AJ$2="X",AVERAGE($AE4:$AI4)),"")</f>
        <v>0</v>
      </c>
      <c r="AB4" s="19" cm="1">
        <f t="array" ref="AB4">IFERROR(_xlfn.IFS(COUNTA($AE$2:$AJ$2)=0,STDEV($AE4:$AJ4)/SQRT(COUNT($AE4:$AJ4)),$AE$2="X",STDEV($AF4:$AJ4)/SQRT(COUNT($AF4:$AJ4)),$AF$2="X",STDEV($AE4,$AG4:$AJ4)/SQRT(COUNT($AE4,$AG4:$AJ4)),$AG$2="X",STDEV($AE4:$AF4,$AH4:$AJ4)/SQRT(COUNT($AE4:$AF4,$AH4:$AJ4)),$AH$2="X",STDEV($AE4:$AG4,$AI4:$AJ4)/SQRT(COUNT($AE4:$AG4,$AI4:$AJ4)),$AI$2="X",STDEV($AE4:$AH4,$AJ4)/SQRT(COUNT($AE4:$AH4,$AJ4)),$AJ$2="X",STDEV($AE4:$AI4)/SQRT(COUNT($AE4:$AI4))),"")</f>
        <v>0</v>
      </c>
      <c r="AC4" s="113" cm="1">
        <f t="array" ref="AC4">IFERROR(_xlfn.IFS(COUNTA($AK$2:$AP$2)=0,AVERAGE($AK4:$AP4),$AK$2="X",AVERAGE($AL4:$AP4),$AL$2="X",AVERAGE($AK4,$AM4:$AP4),$AM$2="X",AVERAGE($AK4:$AL4,$AN4:$AP4),$AN$2="X",AVERAGE($AK4:$AM4,$AO4:$AP4),$AO$2="X",AVERAGE($AK4:$AN4,$AP4:$AP4),$AP$2="X",AVERAGE($AK4:$AO4)),"")</f>
        <v>0</v>
      </c>
      <c r="AD4" s="111" cm="1">
        <f t="array" ref="AD4">IFERROR(_xlfn.IFS(COUNTA($AK$2:$AP$2)=0,STDEV($AK4:$AP4)/SQRT(COUNT($AK4:$AP4)),$AK$2="X",STDEV($AL4:$AP4)/SQRT(COUNT($AL4:$AP4)),$AL$2="X",STDEV($AK4,$AM4:$AP4)/SQRT(COUNT($AK4,$AM4:$AP4)),$AM$2="X",STDEV($AK4:$AL4,$AN4:$AP4)/SQRT(COUNT($AK4:$AL4,$AN4:$AP4)),$AN$2="X",STDEV($AK4:$AM4,$AO4:$AP4)/SQRT(COUNT($AK4:$AM4,$AO4:$AP4)),$AO$2="X",STDEV($AK4:$AN4,$AP4)/SQRT(COUNT($AK4:$AN4,$AP4)),$AP$2="X",STDEV($AK4:$AO4)/SQRT(COUNT($AK4:$AO4))),"")</f>
        <v>0</v>
      </c>
      <c r="AE4" s="1" cm="1">
        <f t="array" ref="AE4">_xlfn.IFS(SUM($AK4:$AP4)="","",AK4="","",AK4=0,0,AK4&gt;0,AK4/AE$65*100)</f>
        <v>0.30804879960674308</v>
      </c>
      <c r="AF4" s="1" cm="1">
        <f t="array" ref="AF4">_xlfn.IFS(SUM($AK4:$AP4)="","",AL4="","",AL4=0,0,AL4&gt;0,AL4/AF$65*100)</f>
        <v>0</v>
      </c>
      <c r="AG4" s="1" cm="1">
        <f t="array" ref="AG4">_xlfn.IFS(SUM($AK4:$AP4)="","",AM4="","",AM4=0,0,AM4&gt;0,AM4/AG$65*100)</f>
        <v>0</v>
      </c>
      <c r="AH4" s="1" cm="1">
        <f t="array" ref="AH4">_xlfn.IFS(SUM($AK4:$AP4)="","",AN4="","",AN4=0,0,AN4&gt;0,AN4/AH$65*100)</f>
        <v>0</v>
      </c>
      <c r="AI4" s="1" cm="1">
        <f t="array" ref="AI4">_xlfn.IFS(SUM($AK4:$AP4)="","",AO4="","",AO4=0,0,AO4&gt;0,AO4/AI$65*100)</f>
        <v>0</v>
      </c>
      <c r="AJ4" s="1" t="str" cm="1">
        <f t="array" ref="AJ4">_xlfn.IFS(SUM($AK4:$AP4)="","",AP4="","",AP4=0,0,AP4&gt;0,AP4/AJ$65*100)</f>
        <v/>
      </c>
      <c r="AK4" s="92">
        <f t="shared" ref="AK4:AP46" si="1">IF(AQ4="","",AQ4/AQ$2)</f>
        <v>7420.411764705882</v>
      </c>
      <c r="AL4" s="1">
        <f t="shared" si="1"/>
        <v>0</v>
      </c>
      <c r="AM4" s="1">
        <f t="shared" si="1"/>
        <v>0</v>
      </c>
      <c r="AN4" s="1">
        <f t="shared" si="1"/>
        <v>0</v>
      </c>
      <c r="AO4" s="1">
        <f t="shared" si="1"/>
        <v>0</v>
      </c>
      <c r="AP4" s="94" t="str">
        <f t="shared" si="1"/>
        <v/>
      </c>
      <c r="AQ4" s="89">
        <v>126147</v>
      </c>
      <c r="AR4" s="89">
        <v>0</v>
      </c>
      <c r="AS4" s="89">
        <v>0</v>
      </c>
      <c r="AT4" s="89">
        <v>0</v>
      </c>
      <c r="AU4" s="89">
        <v>0</v>
      </c>
      <c r="AV4" s="89"/>
      <c r="AW4" s="1"/>
      <c r="AX4" s="1"/>
      <c r="AY4" s="39" t="str">
        <f t="shared" ref="AY4:AY35" si="2">IF($AX4&lt;&gt;0,IF(SUM(L$4:L$65)=0,"",IF(L$2="x","",L4)),"")</f>
        <v/>
      </c>
      <c r="AZ4" s="39" t="str">
        <f t="shared" ref="AZ4:AZ35" si="3">IF($AX4&lt;&gt;0,IF(SUM(M$4:M$65)=0,"",IF(M$2="x","",M4)),"")</f>
        <v/>
      </c>
      <c r="BA4" s="39" t="str">
        <f t="shared" ref="BA4:BA35" si="4">IF($AX4&lt;&gt;0,IF(SUM(N$4:N$65)=0,"",IF(N$2="x","",N4)),"")</f>
        <v/>
      </c>
      <c r="BB4" s="39" t="str">
        <f t="shared" ref="BB4:BB35" si="5">IF($AX4&lt;&gt;0,IF(SUM(O$4:O$65)=0,"",IF(O$2="x","",O4)),"")</f>
        <v/>
      </c>
      <c r="BC4" s="39" t="str">
        <f t="shared" ref="BC4:BC35" si="6">IF($AX4&lt;&gt;0,IF(SUM(P$4:P$65)=0,"",IF(P$2="x","",P4)),"")</f>
        <v/>
      </c>
      <c r="BD4" s="39" t="str">
        <f t="shared" ref="BD4:BD35" si="7">IF($AX4&lt;&gt;0,IF(SUM(Q$4:Q$65)=0,"",IF(Q$2="x","",Q4)),"")</f>
        <v/>
      </c>
      <c r="BE4" s="39" t="str">
        <f t="shared" ref="BE4:BE35" si="8">IF($AX4&lt;&gt;0,IF(SUM(AK$4:AK$65)=0,"",IF(AK$2="x","",AK4)),"")</f>
        <v/>
      </c>
      <c r="BF4" s="39" t="str">
        <f t="shared" ref="BF4:BF35" si="9">IF($AX4&lt;&gt;0,IF(SUM(AL$4:AL$65)=0,"",IF(AL$2="x","",AL4)),"")</f>
        <v/>
      </c>
      <c r="BG4" s="39" t="str">
        <f t="shared" ref="BG4:BG35" si="10">IF($AX4&lt;&gt;0,IF(SUM(AM$4:AM$65)=0,"",IF(AM$2="x","",AM4)),"")</f>
        <v/>
      </c>
      <c r="BH4" s="39" t="str">
        <f t="shared" ref="BH4:BH35" si="11">IF($AX4&lt;&gt;0,IF(SUM(AN$4:AN$65)=0,"",IF(AN$2="x","",AN4)),"")</f>
        <v/>
      </c>
      <c r="BI4" s="39" t="str">
        <f t="shared" ref="BI4:BI35" si="12">IF($AX4&lt;&gt;0,IF(SUM(AO$4:AO$65)=0,"",IF(AO$2="x","",AO4)),"")</f>
        <v/>
      </c>
      <c r="BJ4" s="39" t="str">
        <f t="shared" ref="BJ4:BJ35" si="13">IF($AX4&lt;&gt;0,IF(SUM(AP$4:AP$65)=0,"",IF(AP$2="x","",AP4)),"")</f>
        <v/>
      </c>
      <c r="BK4" s="42" t="str">
        <f t="shared" ref="BK4:BV25" si="14">IFERROR(_xlfn.RANK.AVG(AY4,$AY4:$BJ4,1),"")</f>
        <v/>
      </c>
      <c r="BL4" t="str">
        <f t="shared" si="14"/>
        <v/>
      </c>
      <c r="BM4" t="str">
        <f t="shared" si="14"/>
        <v/>
      </c>
      <c r="BN4" t="str">
        <f t="shared" si="14"/>
        <v/>
      </c>
      <c r="BO4" t="str">
        <f t="shared" si="14"/>
        <v/>
      </c>
      <c r="BP4" t="str">
        <f t="shared" si="14"/>
        <v/>
      </c>
      <c r="BQ4" t="str">
        <f t="shared" si="14"/>
        <v/>
      </c>
      <c r="BR4" t="str">
        <f t="shared" si="14"/>
        <v/>
      </c>
      <c r="BS4" t="str">
        <f t="shared" si="14"/>
        <v/>
      </c>
      <c r="BT4" t="str">
        <f t="shared" si="14"/>
        <v/>
      </c>
      <c r="BU4" t="str">
        <f t="shared" si="14"/>
        <v/>
      </c>
      <c r="BV4" t="str">
        <f t="shared" si="14"/>
        <v/>
      </c>
      <c r="BW4" t="str">
        <f t="shared" ref="BW4:BW65" si="15">IF($AX4&lt;&gt;0,SUM(BK4:BP4),"")</f>
        <v/>
      </c>
      <c r="BX4" t="str">
        <f t="shared" ref="BX4:BX65" si="16">IF($AX4&lt;&gt;0,SUM(BQ4:BV4),"")</f>
        <v/>
      </c>
      <c r="BY4" t="str">
        <f t="shared" ref="BY4:BY65" si="17">IF($AX4&lt;&gt;0,$BY$2,"")</f>
        <v/>
      </c>
      <c r="BZ4" t="str">
        <f t="shared" ref="BZ4:BZ65" si="18">IF($AX4&lt;&gt;0,$CA$2,"")</f>
        <v/>
      </c>
      <c r="CA4" t="str">
        <f t="shared" ref="CA4:CB35" si="19">IF($AX4&lt;&gt;0,IF(($BY4*$BZ4)+(BY4*(BY4+1)/2)-BW4&lt;0,0,($BY4*$BZ4)+(BY4*(BY4+1)/2)-BW4),"")</f>
        <v/>
      </c>
      <c r="CB4" s="39" t="str">
        <f t="shared" si="19"/>
        <v/>
      </c>
      <c r="CC4" s="46" t="str">
        <f t="shared" ref="CC4:CC65" si="20">IF($AX4&lt;&gt;0,MIN(CA4:CB4),"")</f>
        <v/>
      </c>
      <c r="CD4" s="44" t="str">
        <f t="shared" ref="CD4:CD65" si="21">IF(CC4="","","sig = ")</f>
        <v/>
      </c>
      <c r="CE4" t="str" cm="1">
        <f t="array" ref="CE4">_xlfn.IFS($CC4="","",$CC4&lt;=CE$3,"yes",$CC4&gt;CE$3,"no")</f>
        <v/>
      </c>
      <c r="CF4" s="42" t="str">
        <f t="shared" ref="CF4:CF28" si="22">IF(CE4="yes",(BY4*BZ4)/2,"")</f>
        <v/>
      </c>
      <c r="CG4" s="1" t="str">
        <f t="shared" ref="CG4:CG28" si="23">IF(CE4="yes",SQRT(((BY4*BZ4)*(BY4+BZ4+1))/12),"")</f>
        <v/>
      </c>
      <c r="CH4" s="1" t="str">
        <f t="shared" ref="CH4:CH28" si="24">IF(CE4="yes",ROUND(((CC4-CF4)+IF(CC4&gt;CF4,-0.5,0.5))/CG4,1),"")</f>
        <v/>
      </c>
      <c r="CI4" s="76" t="str">
        <f>IF(CE4="yes",VLOOKUP(CH4,'z-Table'!$A$1:$K$74,7,TRUE)*$CE$2,"")</f>
        <v/>
      </c>
    </row>
    <row r="5" spans="1:87" ht="12" x14ac:dyDescent="0.2">
      <c r="A5" s="7" t="s">
        <v>27</v>
      </c>
      <c r="B5" s="18" cm="1">
        <f t="array" ref="B5">IFERROR(_xlfn.IFS(COUNTA($F$2:$K$2)=0,AVERAGE($F5:$K5),$F$2="X",AVERAGE($G5:$K5),$G$2="X",AVERAGE($F5,$H5:$K5),$H$2="X",AVERAGE($F5:$G5,$I5:$K5),$I$2="X",AVERAGE($F5:$H5,$J5:$K5),$J$2="X",AVERAGE($F5:$I5,$K5:$K5),$K$2="X",AVERAGE($F5:$J5)),"")</f>
        <v>1.9103441347284473</v>
      </c>
      <c r="C5" s="19" cm="1">
        <f t="array" ref="C5">IFERROR(_xlfn.IFS(COUNTA($F$2:$K$2)=0,STDEV($F5:$K5)/SQRT(COUNT($F5:$K5)),$F$2="X",STDEV($G5:$K5)/SQRT(COUNT($G5:$K5)),$G$2="X",STDEV($F5,$H5:$K5)/SQRT(COUNT($F5,$H5:$K5)),$H$2="X",STDEV($F5:$G5,$I5:$K5)/SQRT(COUNT($F5:$G5,$I5:$K5)),$I$2="X",STDEV($F5:$H5,$J5:$K5)/SQRT(COUNT($F5:$H5,$J5:$K5)),$J$2="X",STDEV($F5:$I5,$K5)/SQRT(COUNT($F5:$I5,$K5)),$K$2="X",STDEV($F5:$J5)/SQRT(COUNT($F5:$J5))),"")</f>
        <v>1.0904393610280771</v>
      </c>
      <c r="D5" s="110" cm="1">
        <f t="array" ref="D5">IFERROR(_xlfn.IFS(COUNTA($L$2:$Q$2)=0,AVERAGE($L5:$Q5),$L$2="X",AVERAGE($M5:$Q5),$M$2="X",AVERAGE($L5,$N5:$Q5),$N$2="X",AVERAGE($L5:$M5,$O5:$Q5),$O$2="X",AVERAGE($L5:$N5,$P5:$Q5),$P$2="X",AVERAGE($L5:$O5,$Q5:$Q5),$Q$2="X",AVERAGE($L5:$P5)),"")</f>
        <v>3263.6582887700533</v>
      </c>
      <c r="E5" s="111" cm="1">
        <f t="array" ref="E5">IFERROR(_xlfn.IFS(COUNTA($L$2:$Q$2)=0,STDEV($L5:$Q5)/SQRT(COUNT($L5:$Q5)),$L$2="X",STDEV($M5:$Q5)/SQRT(COUNT($M5:$Q5)),$M$2="X",STDEV($L5,$N5:$Q5)/SQRT(COUNT($L5,$N5:$Q5)),$N$2="X",STDEV($L5:$M5,$O5:$Q5)/SQRT(COUNT($L5:$M5,$O5:$Q5)),$O$2="X",STDEV($L5:$N5,$P5:$Q5)/SQRT(COUNT($L5:$N5,$P5:$Q5)),$P$2="X",STDEV($L5:$O5,$Q5)/SQRT(COUNT($L5:$O5,$Q5)),$Q$2="X",STDEV($L5:$P5)/SQRT(COUNT($L5:$P5))),"")</f>
        <v>1643.0745720711784</v>
      </c>
      <c r="F5" s="1" cm="1">
        <f t="array" ref="F5">_xlfn.IFS(SUM($L5:$Q5)="","",L5="","",L5=0,0,L5&gt;0,L5/F$65*100)</f>
        <v>3.4574002390586771</v>
      </c>
      <c r="G5" s="1" cm="1">
        <f t="array" ref="G5">_xlfn.IFS(SUM($L5:$Q5)="","",M5="","",M5=0,0,M5&gt;0,M5/G$65*100)</f>
        <v>0.64880178137055855</v>
      </c>
      <c r="H5" s="1" cm="1">
        <f t="array" ref="H5">_xlfn.IFS(SUM($L5:$Q5)="","",N5="","",N5=0,0,N5&gt;0,N5/H$65*100)</f>
        <v>5.445518653213</v>
      </c>
      <c r="I5" s="1" cm="1">
        <f t="array" ref="I5">_xlfn.IFS(SUM($L5:$Q5)="","",O5="","",O5=0,0,O5&gt;0,O5/I$65*100)</f>
        <v>0</v>
      </c>
      <c r="J5" s="1" cm="1">
        <f t="array" ref="J5">_xlfn.IFS(SUM($L5:$Q5)="","",P5="","",P5=0,0,P5&gt;0,P5/J$65*100)</f>
        <v>0</v>
      </c>
      <c r="K5" s="1" t="str" cm="1">
        <f t="array" ref="K5">_xlfn.IFS(SUM($L5:$Q5)="","",Q5="","",Q5=0,0,Q5&gt;0,Q5/K$65*100)</f>
        <v/>
      </c>
      <c r="L5" s="85">
        <f t="shared" si="0"/>
        <v>7233.909090909091</v>
      </c>
      <c r="M5" s="39">
        <f t="shared" si="0"/>
        <v>1928.8823529411766</v>
      </c>
      <c r="N5" s="39">
        <f t="shared" si="0"/>
        <v>7155.5</v>
      </c>
      <c r="O5" s="39">
        <f t="shared" si="0"/>
        <v>0</v>
      </c>
      <c r="P5" s="39">
        <f t="shared" si="0"/>
        <v>0</v>
      </c>
      <c r="Q5" s="98" t="str">
        <f t="shared" si="0"/>
        <v/>
      </c>
      <c r="R5" s="89">
        <v>79573</v>
      </c>
      <c r="S5" s="89">
        <v>32791</v>
      </c>
      <c r="T5" s="89">
        <v>171732</v>
      </c>
      <c r="U5" s="89">
        <v>0</v>
      </c>
      <c r="V5" s="89">
        <v>0</v>
      </c>
      <c r="W5" s="89"/>
      <c r="X5" s="1"/>
      <c r="Y5" s="1"/>
      <c r="Z5" s="7" t="s">
        <v>27</v>
      </c>
      <c r="AA5" s="18" cm="1">
        <f t="array" ref="AA5">IFERROR(_xlfn.IFS(COUNTA($AE$2:$AJ$2)=0,AVERAGE($AE5:$AJ5),$AE$2="X",AVERAGE($AF5:$AJ5),$AF$2="X",AVERAGE($AE5,$AG5:$AJ5),$AG$2="X",AVERAGE($AE5:$AF5,$AH5:$AJ5),$AH$2="X",AVERAGE($AE5:$AG5,$AI5:$AJ5),$AI$2="X",AVERAGE($AE5:$AH5,$AJ5:$AJ5),$AJ$2="X",AVERAGE($AE5:$AI5)),"")</f>
        <v>0.7097864895644167</v>
      </c>
      <c r="AB5" s="19" cm="1">
        <f t="array" ref="AB5">IFERROR(_xlfn.IFS(COUNTA($AE$2:$AJ$2)=0,STDEV($AE5:$AJ5)/SQRT(COUNT($AE5:$AJ5)),$AE$2="X",STDEV($AF5:$AJ5)/SQRT(COUNT($AF5:$AJ5)),$AF$2="X",STDEV($AE5,$AG5:$AJ5)/SQRT(COUNT($AE5,$AG5:$AJ5)),$AG$2="X",STDEV($AE5:$AF5,$AH5:$AJ5)/SQRT(COUNT($AE5:$AF5,$AH5:$AJ5)),$AH$2="X",STDEV($AE5:$AG5,$AI5:$AJ5)/SQRT(COUNT($AE5:$AG5,$AI5:$AJ5)),$AI$2="X",STDEV($AE5:$AH5,$AJ5)/SQRT(COUNT($AE5:$AH5,$AJ5)),$AJ$2="X",STDEV($AE5:$AI5)/SQRT(COUNT($AE5:$AI5))),"")</f>
        <v>0.7097864895644167</v>
      </c>
      <c r="AC5" s="113" cm="1">
        <f t="array" ref="AC5">IFERROR(_xlfn.IFS(COUNTA($AK$2:$AP$2)=0,AVERAGE($AK5:$AP5),$AK$2="X",AVERAGE($AL5:$AP5),$AL$2="X",AVERAGE($AK5,$AM5:$AP5),$AM$2="X",AVERAGE($AK5:$AL5,$AN5:$AP5),$AN$2="X",AVERAGE($AK5:$AM5,$AO5:$AP5),$AO$2="X",AVERAGE($AK5:$AN5,$AP5:$AP5),$AP$2="X",AVERAGE($AK5:$AO5)),"")</f>
        <v>882.31521739130437</v>
      </c>
      <c r="AD5" s="111" cm="1">
        <f t="array" ref="AD5">IFERROR(_xlfn.IFS(COUNTA($AK$2:$AP$2)=0,STDEV($AK5:$AP5)/SQRT(COUNT($AK5:$AP5)),$AK$2="X",STDEV($AL5:$AP5)/SQRT(COUNT($AL5:$AP5)),$AL$2="X",STDEV($AK5,$AM5:$AP5)/SQRT(COUNT($AK5,$AM5:$AP5)),$AM$2="X",STDEV($AK5:$AL5,$AN5:$AP5)/SQRT(COUNT($AK5:$AL5,$AN5:$AP5)),$AN$2="X",STDEV($AK5:$AM5,$AO5:$AP5)/SQRT(COUNT($AK5:$AM5,$AO5:$AP5)),$AO$2="X",STDEV($AK5:$AN5,$AP5)/SQRT(COUNT($AK5:$AN5,$AP5)),$AP$2="X",STDEV($AK5:$AO5)/SQRT(COUNT($AK5:$AO5))),"")</f>
        <v>882.31521739130437</v>
      </c>
      <c r="AE5" s="1" cm="1">
        <f t="array" ref="AE5">_xlfn.IFS(SUM($AK5:$AP5)="","",AK5="","",AK5=0,0,AK5&gt;0,AK5/AE$65*100)</f>
        <v>0.5762395565554661</v>
      </c>
      <c r="AF5" s="1" cm="1">
        <f t="array" ref="AF5">_xlfn.IFS(SUM($AK5:$AP5)="","",AL5="","",AL5=0,0,AL5&gt;0,AL5/AF$65*100)</f>
        <v>2.8391459582576668</v>
      </c>
      <c r="AG5" s="1" cm="1">
        <f t="array" ref="AG5">_xlfn.IFS(SUM($AK5:$AP5)="","",AM5="","",AM5=0,0,AM5&gt;0,AM5/AG$65*100)</f>
        <v>0</v>
      </c>
      <c r="AH5" s="1" cm="1">
        <f t="array" ref="AH5">_xlfn.IFS(SUM($AK5:$AP5)="","",AN5="","",AN5=0,0,AN5&gt;0,AN5/AH$65*100)</f>
        <v>0</v>
      </c>
      <c r="AI5" s="1" cm="1">
        <f t="array" ref="AI5">_xlfn.IFS(SUM($AK5:$AP5)="","",AO5="","",AO5=0,0,AO5&gt;0,AO5/AI$65*100)</f>
        <v>0</v>
      </c>
      <c r="AJ5" s="1" t="str" cm="1">
        <f t="array" ref="AJ5">_xlfn.IFS(SUM($AK5:$AP5)="","",AP5="","",AP5=0,0,AP5&gt;0,AP5/AJ$65*100)</f>
        <v/>
      </c>
      <c r="AK5" s="92">
        <f t="shared" si="1"/>
        <v>13880.705882352941</v>
      </c>
      <c r="AL5" s="1">
        <f t="shared" si="1"/>
        <v>3529.2608695652175</v>
      </c>
      <c r="AM5" s="1">
        <f t="shared" si="1"/>
        <v>0</v>
      </c>
      <c r="AN5" s="1">
        <f t="shared" si="1"/>
        <v>0</v>
      </c>
      <c r="AO5" s="1">
        <f t="shared" si="1"/>
        <v>0</v>
      </c>
      <c r="AP5" s="95" t="str">
        <f t="shared" si="1"/>
        <v/>
      </c>
      <c r="AQ5" s="89">
        <v>235972</v>
      </c>
      <c r="AR5" s="89">
        <v>81173</v>
      </c>
      <c r="AS5" s="89">
        <v>0</v>
      </c>
      <c r="AT5" s="89">
        <v>0</v>
      </c>
      <c r="AU5" s="89">
        <v>0</v>
      </c>
      <c r="AV5" s="89"/>
      <c r="AW5" s="1"/>
      <c r="AX5" s="1"/>
      <c r="AY5" s="39" t="str">
        <f t="shared" si="2"/>
        <v/>
      </c>
      <c r="AZ5" s="39" t="str">
        <f t="shared" si="3"/>
        <v/>
      </c>
      <c r="BA5" s="39" t="str">
        <f t="shared" si="4"/>
        <v/>
      </c>
      <c r="BB5" s="39" t="str">
        <f t="shared" si="5"/>
        <v/>
      </c>
      <c r="BC5" s="39" t="str">
        <f t="shared" si="6"/>
        <v/>
      </c>
      <c r="BD5" s="39" t="str">
        <f t="shared" si="7"/>
        <v/>
      </c>
      <c r="BE5" s="39" t="str">
        <f t="shared" si="8"/>
        <v/>
      </c>
      <c r="BF5" s="39" t="str">
        <f t="shared" si="9"/>
        <v/>
      </c>
      <c r="BG5" s="39" t="str">
        <f t="shared" si="10"/>
        <v/>
      </c>
      <c r="BH5" s="39" t="str">
        <f t="shared" si="11"/>
        <v/>
      </c>
      <c r="BI5" s="39" t="str">
        <f t="shared" si="12"/>
        <v/>
      </c>
      <c r="BJ5" s="39" t="str">
        <f t="shared" si="13"/>
        <v/>
      </c>
      <c r="BK5" s="42" t="str">
        <f t="shared" si="14"/>
        <v/>
      </c>
      <c r="BL5" t="str">
        <f t="shared" si="14"/>
        <v/>
      </c>
      <c r="BM5" t="str">
        <f t="shared" si="14"/>
        <v/>
      </c>
      <c r="BN5" t="str">
        <f t="shared" si="14"/>
        <v/>
      </c>
      <c r="BO5" t="str">
        <f t="shared" si="14"/>
        <v/>
      </c>
      <c r="BP5" t="str">
        <f t="shared" si="14"/>
        <v/>
      </c>
      <c r="BQ5" t="str">
        <f t="shared" si="14"/>
        <v/>
      </c>
      <c r="BR5" t="str">
        <f t="shared" si="14"/>
        <v/>
      </c>
      <c r="BS5" t="str">
        <f t="shared" si="14"/>
        <v/>
      </c>
      <c r="BT5" t="str">
        <f t="shared" si="14"/>
        <v/>
      </c>
      <c r="BU5" t="str">
        <f t="shared" si="14"/>
        <v/>
      </c>
      <c r="BV5" t="str">
        <f t="shared" si="14"/>
        <v/>
      </c>
      <c r="BW5" t="str">
        <f t="shared" si="15"/>
        <v/>
      </c>
      <c r="BX5" t="str">
        <f t="shared" si="16"/>
        <v/>
      </c>
      <c r="BY5" t="str">
        <f t="shared" si="17"/>
        <v/>
      </c>
      <c r="BZ5" t="str">
        <f t="shared" si="18"/>
        <v/>
      </c>
      <c r="CA5" t="str">
        <f t="shared" si="19"/>
        <v/>
      </c>
      <c r="CB5" s="39" t="str">
        <f t="shared" si="19"/>
        <v/>
      </c>
      <c r="CC5" s="46" t="str">
        <f t="shared" si="20"/>
        <v/>
      </c>
      <c r="CD5" s="44" t="str">
        <f t="shared" si="21"/>
        <v/>
      </c>
      <c r="CE5" t="str" cm="1">
        <f t="array" ref="CE5">_xlfn.IFS($CC5="","",$CC5&lt;=CE$3,"yes",$CC5&gt;CE$3,"no")</f>
        <v/>
      </c>
      <c r="CF5" s="42" t="str">
        <f t="shared" si="22"/>
        <v/>
      </c>
      <c r="CG5" s="1" t="str">
        <f t="shared" si="23"/>
        <v/>
      </c>
      <c r="CH5" s="1" t="str">
        <f t="shared" si="24"/>
        <v/>
      </c>
      <c r="CI5" s="76" t="str">
        <f>IF(CE5="yes",VLOOKUP(CH5,'z-Table'!$A$1:$K$74,7,TRUE)*$CE$2,"")</f>
        <v/>
      </c>
    </row>
    <row r="6" spans="1:87" ht="12" x14ac:dyDescent="0.2">
      <c r="A6" s="7" t="s">
        <v>28</v>
      </c>
      <c r="B6" s="18" cm="1">
        <f t="array" ref="B6">IFERROR(_xlfn.IFS(COUNTA($F$2:$K$2)=0,AVERAGE($F6:$K6),$F$2="X",AVERAGE($G6:$K6),$G$2="X",AVERAGE($F6,$H6:$K6),$H$2="X",AVERAGE($F6:$G6,$I6:$K6),$I$2="X",AVERAGE($F6:$H6,$J6:$K6),$J$2="X",AVERAGE($F6:$I6,$K6:$K6),$K$2="X",AVERAGE($F6:$J6)),"")</f>
        <v>1.3270777082856828</v>
      </c>
      <c r="C6" s="19" cm="1">
        <f t="array" ref="C6">IFERROR(_xlfn.IFS(COUNTA($F$2:$K$2)=0,STDEV($F6:$K6)/SQRT(COUNT($F6:$K6)),$F$2="X",STDEV($G6:$K6)/SQRT(COUNT($G6:$K6)),$G$2="X",STDEV($F6,$H6:$K6)/SQRT(COUNT($F6,$H6:$K6)),$H$2="X",STDEV($F6:$G6,$I6:$K6)/SQRT(COUNT($F6:$G6,$I6:$K6)),$I$2="X",STDEV($F6:$H6,$J6:$K6)/SQRT(COUNT($F6:$H6,$J6:$K6)),$J$2="X",STDEV($F6:$I6,$K6)/SQRT(COUNT($F6:$I6,$K6)),$K$2="X",STDEV($F6:$J6)/SQRT(COUNT($F6:$J6))),"")</f>
        <v>0.55147540602116607</v>
      </c>
      <c r="D6" s="110" cm="1">
        <f t="array" ref="D6">IFERROR(_xlfn.IFS(COUNTA($L$2:$Q$2)=0,AVERAGE($L6:$Q6),$L$2="X",AVERAGE($M6:$Q6),$M$2="X",AVERAGE($L6,$N6:$Q6),$N$2="X",AVERAGE($L6:$M6,$O6:$Q6),$O$2="X",AVERAGE($L6:$N6,$P6:$Q6),$P$2="X",AVERAGE($L6:$O6,$Q6:$Q6),$Q$2="X",AVERAGE($L6:$P6)),"")</f>
        <v>2369.6392156862739</v>
      </c>
      <c r="E6" s="111" cm="1">
        <f t="array" ref="E6">IFERROR(_xlfn.IFS(COUNTA($L$2:$Q$2)=0,STDEV($L6:$Q6)/SQRT(COUNT($L6:$Q6)),$L$2="X",STDEV($M6:$Q6)/SQRT(COUNT($M6:$Q6)),$M$2="X",STDEV($L6,$N6:$Q6)/SQRT(COUNT($L6,$N6:$Q6)),$N$2="X",STDEV($L6:$M6,$O6:$Q6)/SQRT(COUNT($L6:$M6,$O6:$Q6)),$O$2="X",STDEV($L6:$N6,$P6:$Q6)/SQRT(COUNT($L6:$N6,$P6:$Q6)),$P$2="X",STDEV($L6:$O6,$Q6)/SQRT(COUNT($L6:$O6,$Q6)),$Q$2="X",STDEV($L6:$P6)/SQRT(COUNT($L6:$P6))),"")</f>
        <v>1036.514573590955</v>
      </c>
      <c r="F6" s="1" cm="1">
        <f t="array" ref="F6">_xlfn.IFS(SUM($L6:$Q6)="","",L6="","",L6=0,0,L6&gt;0,L6/F$65*100)</f>
        <v>2.7416145889229195</v>
      </c>
      <c r="G6" s="1" cm="1">
        <f t="array" ref="G6">_xlfn.IFS(SUM($L6:$Q6)="","",M6="","",M6=0,0,M6&gt;0,M6/G$65*100)</f>
        <v>0.77683680095669139</v>
      </c>
      <c r="H6" s="1" cm="1">
        <f t="array" ref="H6">_xlfn.IFS(SUM($L6:$Q6)="","",N6="","",N6=0,0,N6&gt;0,N6/H$65*100)</f>
        <v>2.5358641239533108</v>
      </c>
      <c r="I6" s="1" cm="1">
        <f t="array" ref="I6">_xlfn.IFS(SUM($L6:$Q6)="","",O6="","",O6=0,0,O6&gt;0,O6/I$65*100)</f>
        <v>0.58107302759549229</v>
      </c>
      <c r="J6" s="1" cm="1">
        <f t="array" ref="J6">_xlfn.IFS(SUM($L6:$Q6)="","",P6="","",P6=0,0,P6&gt;0,P6/J$65*100)</f>
        <v>0</v>
      </c>
      <c r="K6" s="1" t="str" cm="1">
        <f t="array" ref="K6">_xlfn.IFS(SUM($L6:$Q6)="","",Q6="","",Q6=0,0,Q6&gt;0,Q6/K$65*100)</f>
        <v/>
      </c>
      <c r="L6" s="85">
        <f t="shared" si="0"/>
        <v>5736.272727272727</v>
      </c>
      <c r="M6" s="39">
        <f t="shared" si="0"/>
        <v>2309.5294117647059</v>
      </c>
      <c r="N6" s="39">
        <f t="shared" si="0"/>
        <v>3332.1666666666665</v>
      </c>
      <c r="O6" s="39">
        <f t="shared" si="0"/>
        <v>470.22727272727275</v>
      </c>
      <c r="P6" s="39">
        <f t="shared" si="0"/>
        <v>0</v>
      </c>
      <c r="Q6" s="98" t="str">
        <f t="shared" si="0"/>
        <v/>
      </c>
      <c r="R6" s="89">
        <v>63099</v>
      </c>
      <c r="S6" s="89">
        <v>39262</v>
      </c>
      <c r="T6" s="89">
        <v>79972</v>
      </c>
      <c r="U6" s="89">
        <v>10345</v>
      </c>
      <c r="V6" s="89">
        <v>0</v>
      </c>
      <c r="W6" s="89"/>
      <c r="X6" s="1"/>
      <c r="Y6" s="1"/>
      <c r="Z6" s="7" t="s">
        <v>28</v>
      </c>
      <c r="AA6" s="18" cm="1">
        <f t="array" ref="AA6">IFERROR(_xlfn.IFS(COUNTA($AE$2:$AJ$2)=0,AVERAGE($AE6:$AJ6),$AE$2="X",AVERAGE($AF6:$AJ6),$AF$2="X",AVERAGE($AE6,$AG6:$AJ6),$AG$2="X",AVERAGE($AE6:$AF6,$AH6:$AJ6),$AH$2="X",AVERAGE($AE6:$AG6,$AI6:$AJ6),$AI$2="X",AVERAGE($AE6:$AH6,$AJ6:$AJ6),$AJ$2="X",AVERAGE($AE6:$AI6)),"")</f>
        <v>0.75933067605342153</v>
      </c>
      <c r="AB6" s="19" cm="1">
        <f t="array" ref="AB6">IFERROR(_xlfn.IFS(COUNTA($AE$2:$AJ$2)=0,STDEV($AE6:$AJ6)/SQRT(COUNT($AE6:$AJ6)),$AE$2="X",STDEV($AF6:$AJ6)/SQRT(COUNT($AF6:$AJ6)),$AF$2="X",STDEV($AE6,$AG6:$AJ6)/SQRT(COUNT($AE6,$AG6:$AJ6)),$AG$2="X",STDEV($AE6:$AF6,$AH6:$AJ6)/SQRT(COUNT($AE6:$AF6,$AH6:$AJ6)),$AH$2="X",STDEV($AE6:$AG6,$AI6:$AJ6)/SQRT(COUNT($AE6:$AG6,$AI6:$AJ6)),$AI$2="X",STDEV($AE6:$AH6,$AJ6)/SQRT(COUNT($AE6:$AH6,$AJ6)),$AJ$2="X",STDEV($AE6:$AI6)/SQRT(COUNT($AE6:$AI6))),"")</f>
        <v>0.75933067605342153</v>
      </c>
      <c r="AC6" s="113" cm="1">
        <f t="array" ref="AC6">IFERROR(_xlfn.IFS(COUNTA($AK$2:$AP$2)=0,AVERAGE($AK6:$AP6),$AK$2="X",AVERAGE($AL6:$AP6),$AL$2="X",AVERAGE($AK6,$AM6:$AP6),$AM$2="X",AVERAGE($AK6:$AL6,$AN6:$AP6),$AN$2="X",AVERAGE($AK6:$AM6,$AO6:$AP6),$AO$2="X",AVERAGE($AK6:$AN6,$AP6:$AP6),$AP$2="X",AVERAGE($AK6:$AO6)),"")</f>
        <v>943.9021739130435</v>
      </c>
      <c r="AD6" s="111" cm="1">
        <f t="array" ref="AD6">IFERROR(_xlfn.IFS(COUNTA($AK$2:$AP$2)=0,STDEV($AK6:$AP6)/SQRT(COUNT($AK6:$AP6)),$AK$2="X",STDEV($AL6:$AP6)/SQRT(COUNT($AL6:$AP6)),$AL$2="X",STDEV($AK6,$AM6:$AP6)/SQRT(COUNT($AK6,$AM6:$AP6)),$AM$2="X",STDEV($AK6:$AL6,$AN6:$AP6)/SQRT(COUNT($AK6:$AL6,$AN6:$AP6)),$AN$2="X",STDEV($AK6:$AM6,$AO6:$AP6)/SQRT(COUNT($AK6:$AM6,$AO6:$AP6)),$AO$2="X",STDEV($AK6:$AN6,$AP6)/SQRT(COUNT($AK6:$AN6,$AP6)),$AP$2="X",STDEV($AK6:$AO6)/SQRT(COUNT($AK6:$AO6))),"")</f>
        <v>943.9021739130435</v>
      </c>
      <c r="AE6" s="1" cm="1">
        <f t="array" ref="AE6">_xlfn.IFS(SUM($AK6:$AP6)="","",AK6="","",AK6=0,0,AK6&gt;0,AK6/AE$65*100)</f>
        <v>0.1404652905117004</v>
      </c>
      <c r="AF6" s="1" cm="1">
        <f t="array" ref="AF6">_xlfn.IFS(SUM($AK6:$AP6)="","",AL6="","",AL6=0,0,AL6&gt;0,AL6/AF$65*100)</f>
        <v>3.0373227042136861</v>
      </c>
      <c r="AG6" s="1" cm="1">
        <f t="array" ref="AG6">_xlfn.IFS(SUM($AK6:$AP6)="","",AM6="","",AM6=0,0,AM6&gt;0,AM6/AG$65*100)</f>
        <v>0</v>
      </c>
      <c r="AH6" s="1" cm="1">
        <f t="array" ref="AH6">_xlfn.IFS(SUM($AK6:$AP6)="","",AN6="","",AN6=0,0,AN6&gt;0,AN6/AH$65*100)</f>
        <v>0</v>
      </c>
      <c r="AI6" s="1" cm="1">
        <f t="array" ref="AI6">_xlfn.IFS(SUM($AK6:$AP6)="","",AO6="","",AO6=0,0,AO6&gt;0,AO6/AI$65*100)</f>
        <v>0</v>
      </c>
      <c r="AJ6" s="1" t="str" cm="1">
        <f t="array" ref="AJ6">_xlfn.IFS(SUM($AK6:$AP6)="","",AP6="","",AP6=0,0,AP6&gt;0,AP6/AJ$65*100)</f>
        <v/>
      </c>
      <c r="AK6" s="92">
        <f t="shared" si="1"/>
        <v>3383.5882352941176</v>
      </c>
      <c r="AL6" s="1">
        <f t="shared" si="1"/>
        <v>3775.608695652174</v>
      </c>
      <c r="AM6" s="1">
        <f t="shared" si="1"/>
        <v>0</v>
      </c>
      <c r="AN6" s="1">
        <f t="shared" si="1"/>
        <v>0</v>
      </c>
      <c r="AO6" s="1">
        <f t="shared" si="1"/>
        <v>0</v>
      </c>
      <c r="AP6" s="95" t="str">
        <f t="shared" si="1"/>
        <v/>
      </c>
      <c r="AQ6" s="89">
        <v>57521</v>
      </c>
      <c r="AR6" s="89">
        <v>86839</v>
      </c>
      <c r="AS6" s="89">
        <v>0</v>
      </c>
      <c r="AT6" s="89">
        <v>0</v>
      </c>
      <c r="AU6" s="89">
        <v>0</v>
      </c>
      <c r="AV6" s="89"/>
      <c r="AW6" s="1"/>
      <c r="AX6" s="1"/>
      <c r="AY6" s="39" t="str">
        <f t="shared" si="2"/>
        <v/>
      </c>
      <c r="AZ6" s="39" t="str">
        <f t="shared" si="3"/>
        <v/>
      </c>
      <c r="BA6" s="39" t="str">
        <f t="shared" si="4"/>
        <v/>
      </c>
      <c r="BB6" s="39" t="str">
        <f t="shared" si="5"/>
        <v/>
      </c>
      <c r="BC6" s="39" t="str">
        <f t="shared" si="6"/>
        <v/>
      </c>
      <c r="BD6" s="39" t="str">
        <f t="shared" si="7"/>
        <v/>
      </c>
      <c r="BE6" s="39" t="str">
        <f t="shared" si="8"/>
        <v/>
      </c>
      <c r="BF6" s="39" t="str">
        <f t="shared" si="9"/>
        <v/>
      </c>
      <c r="BG6" s="39" t="str">
        <f t="shared" si="10"/>
        <v/>
      </c>
      <c r="BH6" s="39" t="str">
        <f t="shared" si="11"/>
        <v/>
      </c>
      <c r="BI6" s="39" t="str">
        <f t="shared" si="12"/>
        <v/>
      </c>
      <c r="BJ6" s="39" t="str">
        <f t="shared" si="13"/>
        <v/>
      </c>
      <c r="BK6" s="42" t="str">
        <f t="shared" si="14"/>
        <v/>
      </c>
      <c r="BL6" t="str">
        <f t="shared" si="14"/>
        <v/>
      </c>
      <c r="BM6" t="str">
        <f t="shared" si="14"/>
        <v/>
      </c>
      <c r="BN6" t="str">
        <f t="shared" si="14"/>
        <v/>
      </c>
      <c r="BO6" t="str">
        <f t="shared" si="14"/>
        <v/>
      </c>
      <c r="BP6" t="str">
        <f t="shared" si="14"/>
        <v/>
      </c>
      <c r="BQ6" t="str">
        <f t="shared" si="14"/>
        <v/>
      </c>
      <c r="BR6" t="str">
        <f t="shared" si="14"/>
        <v/>
      </c>
      <c r="BS6" t="str">
        <f t="shared" si="14"/>
        <v/>
      </c>
      <c r="BT6" t="str">
        <f t="shared" si="14"/>
        <v/>
      </c>
      <c r="BU6" t="str">
        <f t="shared" si="14"/>
        <v/>
      </c>
      <c r="BV6" t="str">
        <f t="shared" si="14"/>
        <v/>
      </c>
      <c r="BW6" t="str">
        <f t="shared" si="15"/>
        <v/>
      </c>
      <c r="BX6" t="str">
        <f t="shared" si="16"/>
        <v/>
      </c>
      <c r="BY6" t="str">
        <f t="shared" si="17"/>
        <v/>
      </c>
      <c r="BZ6" t="str">
        <f t="shared" si="18"/>
        <v/>
      </c>
      <c r="CA6" t="str">
        <f t="shared" si="19"/>
        <v/>
      </c>
      <c r="CB6" s="39" t="str">
        <f t="shared" si="19"/>
        <v/>
      </c>
      <c r="CC6" s="46" t="str">
        <f t="shared" si="20"/>
        <v/>
      </c>
      <c r="CD6" s="44" t="str">
        <f t="shared" si="21"/>
        <v/>
      </c>
      <c r="CE6" t="str" cm="1">
        <f t="array" ref="CE6">_xlfn.IFS($CC6="","",$CC6&lt;=CE$3,"yes",$CC6&gt;CE$3,"no")</f>
        <v/>
      </c>
      <c r="CF6" s="42" t="str">
        <f t="shared" si="22"/>
        <v/>
      </c>
      <c r="CG6" s="1" t="str">
        <f t="shared" si="23"/>
        <v/>
      </c>
      <c r="CH6" s="1" t="str">
        <f t="shared" si="24"/>
        <v/>
      </c>
      <c r="CI6" s="76" t="str">
        <f>IF(CE6="yes",VLOOKUP(CH6,'z-Table'!$A$1:$K$74,7,TRUE)*$CE$2,"")</f>
        <v/>
      </c>
    </row>
    <row r="7" spans="1:87" ht="12" x14ac:dyDescent="0.2">
      <c r="A7" s="7" t="s">
        <v>29</v>
      </c>
      <c r="B7" s="18" cm="1">
        <f t="array" ref="B7">IFERROR(_xlfn.IFS(COUNTA($F$2:$K$2)=0,AVERAGE($F7:$K7),$F$2="X",AVERAGE($G7:$K7),$G$2="X",AVERAGE($F7,$H7:$K7),$H$2="X",AVERAGE($F7:$G7,$I7:$K7),$I$2="X",AVERAGE($F7:$H7,$J7:$K7),$J$2="X",AVERAGE($F7:$I7,$K7:$K7),$K$2="X",AVERAGE($F7:$J7)),"")</f>
        <v>0.51869249549268337</v>
      </c>
      <c r="C7" s="19" cm="1">
        <f t="array" ref="C7">IFERROR(_xlfn.IFS(COUNTA($F$2:$K$2)=0,STDEV($F7:$K7)/SQRT(COUNT($F7:$K7)),$F$2="X",STDEV($G7:$K7)/SQRT(COUNT($G7:$K7)),$G$2="X",STDEV($F7,$H7:$K7)/SQRT(COUNT($F7,$H7:$K7)),$H$2="X",STDEV($F7:$G7,$I7:$K7)/SQRT(COUNT($F7:$G7,$I7:$K7)),$I$2="X",STDEV($F7:$H7,$J7:$K7)/SQRT(COUNT($F7:$H7,$J7:$K7)),$J$2="X",STDEV($F7:$I7,$K7)/SQRT(COUNT($F7:$I7,$K7)),$K$2="X",STDEV($F7:$J7)/SQRT(COUNT($F7:$J7))),"")</f>
        <v>0.39524590780740065</v>
      </c>
      <c r="D7" s="110" cm="1">
        <f t="array" ref="D7">IFERROR(_xlfn.IFS(COUNTA($L$2:$Q$2)=0,AVERAGE($L7:$Q7),$L$2="X",AVERAGE($M7:$Q7),$M$2="X",AVERAGE($L7,$N7:$Q7),$N$2="X",AVERAGE($L7:$M7,$O7:$Q7),$O$2="X",AVERAGE($L7:$N7,$P7:$Q7),$P$2="X",AVERAGE($L7:$O7,$Q7:$Q7),$Q$2="X",AVERAGE($L7:$P7)),"")</f>
        <v>865.01960784313724</v>
      </c>
      <c r="E7" s="111" cm="1">
        <f t="array" ref="E7">IFERROR(_xlfn.IFS(COUNTA($L$2:$Q$2)=0,STDEV($L7:$Q7)/SQRT(COUNT($L7:$Q7)),$L$2="X",STDEV($M7:$Q7)/SQRT(COUNT($M7:$Q7)),$M$2="X",STDEV($L7,$N7:$Q7)/SQRT(COUNT($L7,$N7:$Q7)),$N$2="X",STDEV($L7:$M7,$O7:$Q7)/SQRT(COUNT($L7:$M7,$O7:$Q7)),$O$2="X",STDEV($L7:$N7,$P7:$Q7)/SQRT(COUNT($L7:$N7,$P7:$Q7)),$P$2="X",STDEV($L7:$O7,$Q7)/SQRT(COUNT($L7:$O7,$Q7)),$Q$2="X",STDEV($L7:$P7)/SQRT(COUNT($L7:$P7))),"")</f>
        <v>554.53657422137042</v>
      </c>
      <c r="F7" s="1" cm="1">
        <f t="array" ref="F7">_xlfn.IFS(SUM($L7:$Q7)="","",L7="","",L7=0,0,L7&gt;0,L7/F$65*100)</f>
        <v>0</v>
      </c>
      <c r="G7" s="1" cm="1">
        <f t="array" ref="G7">_xlfn.IFS(SUM($L7:$Q7)="","",M7="","",M7=0,0,M7&gt;0,M7/G$65*100)</f>
        <v>0.55289917900091146</v>
      </c>
      <c r="H7" s="1" cm="1">
        <f t="array" ref="H7">_xlfn.IFS(SUM($L7:$Q7)="","",N7="","",N7=0,0,N7&gt;0,N7/H$65*100)</f>
        <v>2.0405632984625055</v>
      </c>
      <c r="I7" s="1" cm="1">
        <f t="array" ref="I7">_xlfn.IFS(SUM($L7:$Q7)="","",O7="","",O7=0,0,O7&gt;0,O7/I$65*100)</f>
        <v>0</v>
      </c>
      <c r="J7" s="1" cm="1">
        <f t="array" ref="J7">_xlfn.IFS(SUM($L7:$Q7)="","",P7="","",P7=0,0,P7&gt;0,P7/J$65*100)</f>
        <v>0</v>
      </c>
      <c r="K7" s="1" t="str" cm="1">
        <f t="array" ref="K7">_xlfn.IFS(SUM($L7:$Q7)="","",Q7="","",Q7=0,0,Q7&gt;0,Q7/K$65*100)</f>
        <v/>
      </c>
      <c r="L7" s="85">
        <f t="shared" si="0"/>
        <v>0</v>
      </c>
      <c r="M7" s="39">
        <f t="shared" si="0"/>
        <v>1643.7647058823529</v>
      </c>
      <c r="N7" s="39">
        <f t="shared" si="0"/>
        <v>2681.3333333333335</v>
      </c>
      <c r="O7" s="39">
        <f t="shared" si="0"/>
        <v>0</v>
      </c>
      <c r="P7" s="39">
        <f t="shared" si="0"/>
        <v>0</v>
      </c>
      <c r="Q7" s="98" t="str">
        <f t="shared" si="0"/>
        <v/>
      </c>
      <c r="R7" s="89">
        <v>0</v>
      </c>
      <c r="S7" s="89">
        <v>27944</v>
      </c>
      <c r="T7" s="89">
        <v>64352</v>
      </c>
      <c r="U7" s="89">
        <v>0</v>
      </c>
      <c r="V7" s="89">
        <v>0</v>
      </c>
      <c r="W7" s="89"/>
      <c r="X7" s="1"/>
      <c r="Y7" s="1"/>
      <c r="Z7" s="7" t="s">
        <v>29</v>
      </c>
      <c r="AA7" s="18" cm="1">
        <f t="array" ref="AA7">IFERROR(_xlfn.IFS(COUNTA($AE$2:$AJ$2)=0,AVERAGE($AE7:$AJ7),$AE$2="X",AVERAGE($AF7:$AJ7),$AF$2="X",AVERAGE($AE7,$AG7:$AJ7),$AG$2="X",AVERAGE($AE7:$AF7,$AH7:$AJ7),$AH$2="X",AVERAGE($AE7:$AG7,$AI7:$AJ7),$AI$2="X",AVERAGE($AE7:$AH7,$AJ7:$AJ7),$AJ$2="X",AVERAGE($AE7:$AI7)),"")</f>
        <v>0.19062182588427537</v>
      </c>
      <c r="AB7" s="19" cm="1">
        <f t="array" ref="AB7">IFERROR(_xlfn.IFS(COUNTA($AE$2:$AJ$2)=0,STDEV($AE7:$AJ7)/SQRT(COUNT($AE7:$AJ7)),$AE$2="X",STDEV($AF7:$AJ7)/SQRT(COUNT($AF7:$AJ7)),$AF$2="X",STDEV($AE7,$AG7:$AJ7)/SQRT(COUNT($AE7,$AG7:$AJ7)),$AG$2="X",STDEV($AE7:$AF7,$AH7:$AJ7)/SQRT(COUNT($AE7:$AF7,$AH7:$AJ7)),$AH$2="X",STDEV($AE7:$AG7,$AI7:$AJ7)/SQRT(COUNT($AE7:$AG7,$AI7:$AJ7)),$AI$2="X",STDEV($AE7:$AH7,$AJ7)/SQRT(COUNT($AE7:$AH7,$AJ7)),$AJ$2="X",STDEV($AE7:$AI7)/SQRT(COUNT($AE7:$AI7))),"")</f>
        <v>0.19062182588427537</v>
      </c>
      <c r="AC7" s="113" cm="1">
        <f t="array" ref="AC7">IFERROR(_xlfn.IFS(COUNTA($AK$2:$AP$2)=0,AVERAGE($AK7:$AP7),$AK$2="X",AVERAGE($AL7:$AP7),$AL$2="X",AVERAGE($AK7,$AM7:$AP7),$AM$2="X",AVERAGE($AK7:$AL7,$AN7:$AP7),$AN$2="X",AVERAGE($AK7:$AM7,$AO7:$AP7),$AO$2="X",AVERAGE($AK7:$AN7,$AP7:$AP7),$AP$2="X",AVERAGE($AK7:$AO7)),"")</f>
        <v>236.95652173913044</v>
      </c>
      <c r="AD7" s="111" cm="1">
        <f t="array" ref="AD7">IFERROR(_xlfn.IFS(COUNTA($AK$2:$AP$2)=0,STDEV($AK7:$AP7)/SQRT(COUNT($AK7:$AP7)),$AK$2="X",STDEV($AL7:$AP7)/SQRT(COUNT($AL7:$AP7)),$AL$2="X",STDEV($AK7,$AM7:$AP7)/SQRT(COUNT($AK7,$AM7:$AP7)),$AM$2="X",STDEV($AK7:$AL7,$AN7:$AP7)/SQRT(COUNT($AK7:$AL7,$AN7:$AP7)),$AN$2="X",STDEV($AK7:$AM7,$AO7:$AP7)/SQRT(COUNT($AK7:$AM7,$AO7:$AP7)),$AO$2="X",STDEV($AK7:$AN7,$AP7)/SQRT(COUNT($AK7:$AN7,$AP7)),$AP$2="X",STDEV($AK7:$AO7)/SQRT(COUNT($AK7:$AO7))),"")</f>
        <v>236.95652173913044</v>
      </c>
      <c r="AE7" s="1" cm="1">
        <f t="array" ref="AE7">_xlfn.IFS(SUM($AK7:$AP7)="","",AK7="","",AK7=0,0,AK7&gt;0,AK7/AE$65*100)</f>
        <v>0.54463785761921824</v>
      </c>
      <c r="AF7" s="1" cm="1">
        <f t="array" ref="AF7">_xlfn.IFS(SUM($AK7:$AP7)="","",AL7="","",AL7=0,0,AL7&gt;0,AL7/AF$65*100)</f>
        <v>0.76248730353710148</v>
      </c>
      <c r="AG7" s="1" cm="1">
        <f t="array" ref="AG7">_xlfn.IFS(SUM($AK7:$AP7)="","",AM7="","",AM7=0,0,AM7&gt;0,AM7/AG$65*100)</f>
        <v>0</v>
      </c>
      <c r="AH7" s="1" cm="1">
        <f t="array" ref="AH7">_xlfn.IFS(SUM($AK7:$AP7)="","",AN7="","",AN7=0,0,AN7&gt;0,AN7/AH$65*100)</f>
        <v>0</v>
      </c>
      <c r="AI7" s="1" cm="1">
        <f t="array" ref="AI7">_xlfn.IFS(SUM($AK7:$AP7)="","",AO7="","",AO7=0,0,AO7&gt;0,AO7/AI$65*100)</f>
        <v>0</v>
      </c>
      <c r="AJ7" s="1" t="str" cm="1">
        <f t="array" ref="AJ7">_xlfn.IFS(SUM($AK7:$AP7)="","",AP7="","",AP7=0,0,AP7&gt;0,AP7/AJ$65*100)</f>
        <v/>
      </c>
      <c r="AK7" s="92">
        <f t="shared" si="1"/>
        <v>13119.470588235294</v>
      </c>
      <c r="AL7" s="1">
        <f t="shared" si="1"/>
        <v>947.82608695652175</v>
      </c>
      <c r="AM7" s="1">
        <f t="shared" si="1"/>
        <v>0</v>
      </c>
      <c r="AN7" s="1">
        <f t="shared" si="1"/>
        <v>0</v>
      </c>
      <c r="AO7" s="1">
        <f t="shared" si="1"/>
        <v>0</v>
      </c>
      <c r="AP7" s="95" t="str">
        <f t="shared" si="1"/>
        <v/>
      </c>
      <c r="AQ7" s="89">
        <v>223031</v>
      </c>
      <c r="AR7" s="89">
        <v>21800</v>
      </c>
      <c r="AS7" s="89">
        <v>0</v>
      </c>
      <c r="AT7" s="89">
        <v>0</v>
      </c>
      <c r="AU7" s="89">
        <v>0</v>
      </c>
      <c r="AV7" s="89"/>
      <c r="AW7" s="1"/>
      <c r="AX7" s="1"/>
      <c r="AY7" s="39" t="str">
        <f t="shared" si="2"/>
        <v/>
      </c>
      <c r="AZ7" s="39" t="str">
        <f t="shared" si="3"/>
        <v/>
      </c>
      <c r="BA7" s="39" t="str">
        <f t="shared" si="4"/>
        <v/>
      </c>
      <c r="BB7" s="39" t="str">
        <f t="shared" si="5"/>
        <v/>
      </c>
      <c r="BC7" s="39" t="str">
        <f t="shared" si="6"/>
        <v/>
      </c>
      <c r="BD7" s="39" t="str">
        <f t="shared" si="7"/>
        <v/>
      </c>
      <c r="BE7" s="39" t="str">
        <f t="shared" si="8"/>
        <v/>
      </c>
      <c r="BF7" s="39" t="str">
        <f t="shared" si="9"/>
        <v/>
      </c>
      <c r="BG7" s="39" t="str">
        <f t="shared" si="10"/>
        <v/>
      </c>
      <c r="BH7" s="39" t="str">
        <f t="shared" si="11"/>
        <v/>
      </c>
      <c r="BI7" s="39" t="str">
        <f t="shared" si="12"/>
        <v/>
      </c>
      <c r="BJ7" s="39" t="str">
        <f t="shared" si="13"/>
        <v/>
      </c>
      <c r="BK7" s="42" t="str">
        <f t="shared" si="14"/>
        <v/>
      </c>
      <c r="BL7" t="str">
        <f t="shared" si="14"/>
        <v/>
      </c>
      <c r="BM7" t="str">
        <f t="shared" si="14"/>
        <v/>
      </c>
      <c r="BN7" t="str">
        <f t="shared" si="14"/>
        <v/>
      </c>
      <c r="BO7" t="str">
        <f t="shared" si="14"/>
        <v/>
      </c>
      <c r="BP7" t="str">
        <f t="shared" si="14"/>
        <v/>
      </c>
      <c r="BQ7" t="str">
        <f t="shared" si="14"/>
        <v/>
      </c>
      <c r="BR7" t="str">
        <f t="shared" si="14"/>
        <v/>
      </c>
      <c r="BS7" t="str">
        <f t="shared" si="14"/>
        <v/>
      </c>
      <c r="BT7" t="str">
        <f t="shared" si="14"/>
        <v/>
      </c>
      <c r="BU7" t="str">
        <f t="shared" si="14"/>
        <v/>
      </c>
      <c r="BV7" t="str">
        <f t="shared" si="14"/>
        <v/>
      </c>
      <c r="BW7" t="str">
        <f t="shared" si="15"/>
        <v/>
      </c>
      <c r="BX7" t="str">
        <f t="shared" si="16"/>
        <v/>
      </c>
      <c r="BY7" t="str">
        <f t="shared" si="17"/>
        <v/>
      </c>
      <c r="BZ7" t="str">
        <f t="shared" si="18"/>
        <v/>
      </c>
      <c r="CA7" t="str">
        <f t="shared" si="19"/>
        <v/>
      </c>
      <c r="CB7" s="39" t="str">
        <f t="shared" si="19"/>
        <v/>
      </c>
      <c r="CC7" s="46" t="str">
        <f t="shared" si="20"/>
        <v/>
      </c>
      <c r="CD7" s="44" t="str">
        <f t="shared" si="21"/>
        <v/>
      </c>
      <c r="CE7" t="str" cm="1">
        <f t="array" ref="CE7">_xlfn.IFS($CC7="","",$CC7&lt;=CE$3,"yes",$CC7&gt;CE$3,"no")</f>
        <v/>
      </c>
      <c r="CF7" s="42" t="str">
        <f t="shared" si="22"/>
        <v/>
      </c>
      <c r="CG7" s="1" t="str">
        <f t="shared" si="23"/>
        <v/>
      </c>
      <c r="CH7" s="1" t="str">
        <f t="shared" si="24"/>
        <v/>
      </c>
      <c r="CI7" s="76" t="str">
        <f>IF(CE7="yes",VLOOKUP(CH7,'z-Table'!$A$1:$K$74,7,TRUE)*$CE$2,"")</f>
        <v/>
      </c>
    </row>
    <row r="8" spans="1:87" ht="12" x14ac:dyDescent="0.2">
      <c r="A8" s="6" t="s">
        <v>30</v>
      </c>
      <c r="B8" s="18" cm="1">
        <f t="array" ref="B8">IFERROR(_xlfn.IFS(COUNTA($F$2:$K$2)=0,AVERAGE($F8:$K8),$F$2="X",AVERAGE($G8:$K8),$G$2="X",AVERAGE($F8,$H8:$K8),$H$2="X",AVERAGE($F8:$G8,$I8:$K8),$I$2="X",AVERAGE($F8:$H8,$J8:$K8),$J$2="X",AVERAGE($F8:$I8,$K8:$K8),$K$2="X",AVERAGE($F8:$J8)),"")</f>
        <v>4.3235033636221569</v>
      </c>
      <c r="C8" s="19" cm="1">
        <f t="array" ref="C8">IFERROR(_xlfn.IFS(COUNTA($F$2:$K$2)=0,STDEV($F8:$K8)/SQRT(COUNT($F8:$K8)),$F$2="X",STDEV($G8:$K8)/SQRT(COUNT($G8:$K8)),$G$2="X",STDEV($F8,$H8:$K8)/SQRT(COUNT($F8,$H8:$K8)),$H$2="X",STDEV($F8:$G8,$I8:$K8)/SQRT(COUNT($F8:$G8,$I8:$K8)),$I$2="X",STDEV($F8:$H8,$J8:$K8)/SQRT(COUNT($F8:$H8,$J8:$K8)),$J$2="X",STDEV($F8:$I8,$K8)/SQRT(COUNT($F8:$I8,$K8)),$K$2="X",STDEV($F8:$J8)/SQRT(COUNT($F8:$J8))),"")</f>
        <v>0.45407510452187627</v>
      </c>
      <c r="D8" s="110" cm="1">
        <f t="array" ref="D8">IFERROR(_xlfn.IFS(COUNTA($L$2:$Q$2)=0,AVERAGE($L8:$Q8),$L$2="X",AVERAGE($M8:$Q8),$M$2="X",AVERAGE($L8,$N8:$Q8),$N$2="X",AVERAGE($L8:$M8,$O8:$Q8),$O$2="X",AVERAGE($L8:$N8,$P8:$Q8),$P$2="X",AVERAGE($L8:$O8,$Q8:$Q8),$Q$2="X",AVERAGE($L8:$P8)),"")</f>
        <v>6752.7903881615348</v>
      </c>
      <c r="E8" s="111" cm="1">
        <f t="array" ref="E8">IFERROR(_xlfn.IFS(COUNTA($L$2:$Q$2)=0,STDEV($L8:$Q8)/SQRT(COUNT($L8:$Q8)),$L$2="X",STDEV($M8:$Q8)/SQRT(COUNT($M8:$Q8)),$M$2="X",STDEV($L8,$N8:$Q8)/SQRT(COUNT($L8,$N8:$Q8)),$N$2="X",STDEV($L8:$M8,$O8:$Q8)/SQRT(COUNT($L8:$M8,$O8:$Q8)),$O$2="X",STDEV($L8:$N8,$P8:$Q8)/SQRT(COUNT($L8:$N8,$P8:$Q8)),$P$2="X",STDEV($L8:$O8,$Q8)/SQRT(COUNT($L8:$O8,$Q8)),$Q$2="X",STDEV($L8:$P8)/SQRT(COUNT($L8:$P8))),"")</f>
        <v>2536.290829418434</v>
      </c>
      <c r="F8" s="1" cm="1">
        <f t="array" ref="F8">_xlfn.IFS(SUM($L8:$Q8)="","",L8="","",L8=0,0,L8&gt;0,L8/F$65*100)</f>
        <v>3.6871607415424634</v>
      </c>
      <c r="G8" s="1" cm="1">
        <f t="array" ref="G8">_xlfn.IFS(SUM($L8:$Q8)="","",M8="","",M8=0,0,M8&gt;0,M8/G$65*100)</f>
        <v>5.4094251660933361</v>
      </c>
      <c r="H8" s="1" cm="1">
        <f t="array" ref="H8">_xlfn.IFS(SUM($L8:$Q8)="","",N8="","",N8=0,0,N8&gt;0,N8/H$65*100)</f>
        <v>3.1857482736609981</v>
      </c>
      <c r="I8" s="1" cm="1">
        <f t="array" ref="I8">_xlfn.IFS(SUM($L8:$Q8)="","",O8="","",O8=0,0,O8&gt;0,O8/I$65*100)</f>
        <v>5.3776075968066532</v>
      </c>
      <c r="J8" s="1" cm="1">
        <f t="array" ref="J8">_xlfn.IFS(SUM($L8:$Q8)="","",P8="","",P8=0,0,P8&gt;0,P8/J$65*100)</f>
        <v>3.957575040007332</v>
      </c>
      <c r="K8" s="1" t="str" cm="1">
        <f t="array" ref="K8">_xlfn.IFS(SUM($L8:$Q8)="","",Q8="","",Q8=0,0,Q8&gt;0,Q8/K$65*100)</f>
        <v/>
      </c>
      <c r="L8" s="85">
        <f t="shared" si="0"/>
        <v>7714.636363636364</v>
      </c>
      <c r="M8" s="39">
        <f t="shared" si="0"/>
        <v>16082.176470588236</v>
      </c>
      <c r="N8" s="39">
        <f t="shared" si="0"/>
        <v>4186.125</v>
      </c>
      <c r="O8" s="39">
        <f t="shared" si="0"/>
        <v>4351.772727272727</v>
      </c>
      <c r="P8" s="39">
        <f t="shared" si="0"/>
        <v>1429.2413793103449</v>
      </c>
      <c r="Q8" s="98" t="str">
        <f t="shared" si="0"/>
        <v/>
      </c>
      <c r="R8" s="89">
        <v>84861</v>
      </c>
      <c r="S8" s="89">
        <v>273397</v>
      </c>
      <c r="T8" s="89">
        <v>100467</v>
      </c>
      <c r="U8" s="89">
        <v>95739</v>
      </c>
      <c r="V8" s="89">
        <v>41448</v>
      </c>
      <c r="W8" s="89"/>
      <c r="X8" s="1"/>
      <c r="Y8" s="1"/>
      <c r="Z8" s="6" t="s">
        <v>30</v>
      </c>
      <c r="AA8" s="18" cm="1">
        <f t="array" ref="AA8">IFERROR(_xlfn.IFS(COUNTA($AE$2:$AJ$2)=0,AVERAGE($AE8:$AJ8),$AE$2="X",AVERAGE($AF8:$AJ8),$AF$2="X",AVERAGE($AE8,$AG8:$AJ8),$AG$2="X",AVERAGE($AE8:$AF8,$AH8:$AJ8),$AH$2="X",AVERAGE($AE8:$AG8,$AI8:$AJ8),$AI$2="X",AVERAGE($AE8:$AH8,$AJ8:$AJ8),$AJ$2="X",AVERAGE($AE8:$AI8)),"")</f>
        <v>3.3018129073060227</v>
      </c>
      <c r="AB8" s="19" cm="1">
        <f t="array" ref="AB8">IFERROR(_xlfn.IFS(COUNTA($AE$2:$AJ$2)=0,STDEV($AE8:$AJ8)/SQRT(COUNT($AE8:$AJ8)),$AE$2="X",STDEV($AF8:$AJ8)/SQRT(COUNT($AF8:$AJ8)),$AF$2="X",STDEV($AE8,$AG8:$AJ8)/SQRT(COUNT($AE8,$AG8:$AJ8)),$AG$2="X",STDEV($AE8:$AF8,$AH8:$AJ8)/SQRT(COUNT($AE8:$AF8,$AH8:$AJ8)),$AH$2="X",STDEV($AE8:$AG8,$AI8:$AJ8)/SQRT(COUNT($AE8:$AG8,$AI8:$AJ8)),$AI$2="X",STDEV($AE8:$AH8,$AJ8)/SQRT(COUNT($AE8:$AH8,$AJ8)),$AJ$2="X",STDEV($AE8:$AI8)/SQRT(COUNT($AE8:$AI8))),"")</f>
        <v>1.434854285120277</v>
      </c>
      <c r="AC8" s="113" cm="1">
        <f t="array" ref="AC8">IFERROR(_xlfn.IFS(COUNTA($AK$2:$AP$2)=0,AVERAGE($AK8:$AP8),$AK$2="X",AVERAGE($AL8:$AP8),$AL$2="X",AVERAGE($AK8,$AM8:$AP8),$AM$2="X",AVERAGE($AK8:$AL8,$AN8:$AP8),$AN$2="X",AVERAGE($AK8:$AM8,$AO8:$AP8),$AO$2="X",AVERAGE($AK8:$AN8,$AP8:$AP8),$AP$2="X",AVERAGE($AK8:$AO8)),"")</f>
        <v>3496.6093857832989</v>
      </c>
      <c r="AD8" s="111" cm="1">
        <f t="array" ref="AD8">IFERROR(_xlfn.IFS(COUNTA($AK$2:$AP$2)=0,STDEV($AK8:$AP8)/SQRT(COUNT($AK8:$AP8)),$AK$2="X",STDEV($AL8:$AP8)/SQRT(COUNT($AL8:$AP8)),$AL$2="X",STDEV($AK8,$AM8:$AP8)/SQRT(COUNT($AK8,$AM8:$AP8)),$AM$2="X",STDEV($AK8:$AL8,$AN8:$AP8)/SQRT(COUNT($AK8:$AL8,$AN8:$AP8)),$AN$2="X",STDEV($AK8:$AM8,$AO8:$AP8)/SQRT(COUNT($AK8:$AM8,$AO8:$AP8)),$AO$2="X",STDEV($AK8:$AN8,$AP8)/SQRT(COUNT($AK8:$AN8,$AP8)),$AP$2="X",STDEV($AK8:$AO8)/SQRT(COUNT($AK8:$AO8))),"")</f>
        <v>2031.9644279215074</v>
      </c>
      <c r="AE8" s="1" cm="1">
        <f t="array" ref="AE8">_xlfn.IFS(SUM($AK8:$AP8)="","",AK8="","",AK8=0,0,AK8&gt;0,AK8/AE$65*100)</f>
        <v>1.3183239304787047</v>
      </c>
      <c r="AF8" s="1" cm="1">
        <f t="array" ref="AF8">_xlfn.IFS(SUM($AK8:$AP8)="","",AL8="","",AL8=0,0,AL8&gt;0,AL8/AF$65*100)</f>
        <v>7.5761857726864434</v>
      </c>
      <c r="AG8" s="1" cm="1">
        <f t="array" ref="AG8">_xlfn.IFS(SUM($AK8:$AP8)="","",AM8="","",AM8=0,0,AM8&gt;0,AM8/AG$65*100)</f>
        <v>1.5197119589291592</v>
      </c>
      <c r="AH8" s="1" cm="1">
        <f t="array" ref="AH8">_xlfn.IFS(SUM($AK8:$AP8)="","",AN8="","",AN8=0,0,AN8&gt;0,AN8/AH$65*100)</f>
        <v>2.3330079763577944</v>
      </c>
      <c r="AI8" s="1" cm="1">
        <f t="array" ref="AI8">_xlfn.IFS(SUM($AK8:$AP8)="","",AO8="","",AO8=0,0,AO8&gt;0,AO8/AI$65*100)</f>
        <v>1.7783459212506934</v>
      </c>
      <c r="AJ8" s="1" t="str" cm="1">
        <f t="array" ref="AJ8">_xlfn.IFS(SUM($AK8:$AP8)="","",AP8="","",AP8=0,0,AP8&gt;0,AP8/AJ$65*100)</f>
        <v/>
      </c>
      <c r="AK8" s="92">
        <f t="shared" si="1"/>
        <v>31756.352941176472</v>
      </c>
      <c r="AL8" s="1">
        <f t="shared" si="1"/>
        <v>9417.7391304347821</v>
      </c>
      <c r="AM8" s="1">
        <f t="shared" si="1"/>
        <v>669</v>
      </c>
      <c r="AN8" s="1">
        <f t="shared" si="1"/>
        <v>2873.5555555555557</v>
      </c>
      <c r="AO8" s="1">
        <f t="shared" si="1"/>
        <v>1026.1428571428571</v>
      </c>
      <c r="AP8" s="95" t="str">
        <f t="shared" si="1"/>
        <v/>
      </c>
      <c r="AQ8" s="89">
        <v>539858</v>
      </c>
      <c r="AR8" s="89">
        <v>216608</v>
      </c>
      <c r="AS8" s="89">
        <v>4014</v>
      </c>
      <c r="AT8" s="89">
        <v>51724</v>
      </c>
      <c r="AU8" s="89">
        <v>21549</v>
      </c>
      <c r="AV8" s="89"/>
      <c r="AW8" s="1"/>
      <c r="AX8" s="1" t="str">
        <f>A8</f>
        <v>1-octen-3-ol</v>
      </c>
      <c r="AY8" s="39">
        <f t="shared" si="2"/>
        <v>7714.636363636364</v>
      </c>
      <c r="AZ8" s="39">
        <f t="shared" si="3"/>
        <v>16082.176470588236</v>
      </c>
      <c r="BA8" s="39">
        <f t="shared" si="4"/>
        <v>4186.125</v>
      </c>
      <c r="BB8" s="39">
        <f t="shared" si="5"/>
        <v>4351.772727272727</v>
      </c>
      <c r="BC8" s="39">
        <f t="shared" si="6"/>
        <v>1429.2413793103449</v>
      </c>
      <c r="BD8" s="39" t="str">
        <f t="shared" si="7"/>
        <v/>
      </c>
      <c r="BE8" s="39" t="str">
        <f t="shared" si="8"/>
        <v/>
      </c>
      <c r="BF8" s="39">
        <f t="shared" si="9"/>
        <v>9417.7391304347821</v>
      </c>
      <c r="BG8" s="39">
        <f t="shared" si="10"/>
        <v>669</v>
      </c>
      <c r="BH8" s="39">
        <f t="shared" si="11"/>
        <v>2873.5555555555557</v>
      </c>
      <c r="BI8" s="39">
        <f t="shared" si="12"/>
        <v>1026.1428571428571</v>
      </c>
      <c r="BJ8" s="39" t="str">
        <f t="shared" si="13"/>
        <v/>
      </c>
      <c r="BK8" s="42">
        <f t="shared" si="14"/>
        <v>7</v>
      </c>
      <c r="BL8">
        <f t="shared" si="14"/>
        <v>9</v>
      </c>
      <c r="BM8">
        <f t="shared" si="14"/>
        <v>5</v>
      </c>
      <c r="BN8">
        <f t="shared" si="14"/>
        <v>6</v>
      </c>
      <c r="BO8">
        <f t="shared" si="14"/>
        <v>3</v>
      </c>
      <c r="BP8" t="str">
        <f t="shared" si="14"/>
        <v/>
      </c>
      <c r="BQ8" t="str">
        <f t="shared" si="14"/>
        <v/>
      </c>
      <c r="BR8">
        <f t="shared" si="14"/>
        <v>8</v>
      </c>
      <c r="BS8">
        <f t="shared" si="14"/>
        <v>1</v>
      </c>
      <c r="BT8">
        <f t="shared" si="14"/>
        <v>4</v>
      </c>
      <c r="BU8">
        <f t="shared" si="14"/>
        <v>2</v>
      </c>
      <c r="BV8" t="str">
        <f t="shared" si="14"/>
        <v/>
      </c>
      <c r="BW8">
        <f t="shared" si="15"/>
        <v>30</v>
      </c>
      <c r="BX8">
        <f t="shared" si="16"/>
        <v>15</v>
      </c>
      <c r="BY8">
        <f t="shared" si="17"/>
        <v>5</v>
      </c>
      <c r="BZ8">
        <f t="shared" si="18"/>
        <v>4</v>
      </c>
      <c r="CA8">
        <f t="shared" si="19"/>
        <v>5</v>
      </c>
      <c r="CB8" s="39">
        <f t="shared" si="19"/>
        <v>15</v>
      </c>
      <c r="CC8" s="46">
        <f t="shared" si="20"/>
        <v>5</v>
      </c>
      <c r="CD8" s="44" t="str">
        <f t="shared" si="21"/>
        <v xml:space="preserve">sig = </v>
      </c>
      <c r="CE8" t="str" cm="1">
        <f t="array" ref="CE8">_xlfn.IFS($CC8="","",$CC8&lt;=CE$3,"yes",$CC8&gt;CE$3,"no")</f>
        <v>no</v>
      </c>
      <c r="CF8" s="42" t="str">
        <f t="shared" si="22"/>
        <v/>
      </c>
      <c r="CG8" s="1" t="str">
        <f t="shared" si="23"/>
        <v/>
      </c>
      <c r="CH8" s="1" t="str">
        <f t="shared" si="24"/>
        <v/>
      </c>
      <c r="CI8" s="76" t="str">
        <f>IF(CE8="yes",VLOOKUP(CH8,'z-Table'!$A$1:$K$74,7,TRUE)*$CE$2,"")</f>
        <v/>
      </c>
    </row>
    <row r="9" spans="1:87" ht="12" x14ac:dyDescent="0.2">
      <c r="A9" s="7" t="s">
        <v>31</v>
      </c>
      <c r="B9" s="18" cm="1">
        <f t="array" ref="B9">IFERROR(_xlfn.IFS(COUNTA($F$2:$K$2)=0,AVERAGE($F9:$K9),$F$2="X",AVERAGE($G9:$K9),$G$2="X",AVERAGE($F9,$H9:$K9),$H$2="X",AVERAGE($F9:$G9,$I9:$K9),$I$2="X",AVERAGE($F9:$H9,$J9:$K9),$J$2="X",AVERAGE($F9:$I9,$K9:$K9),$K$2="X",AVERAGE($F9:$J9)),"")</f>
        <v>1.4447994456173918</v>
      </c>
      <c r="C9" s="19" cm="1">
        <f t="array" ref="C9">IFERROR(_xlfn.IFS(COUNTA($F$2:$K$2)=0,STDEV($F9:$K9)/SQRT(COUNT($F9:$K9)),$F$2="X",STDEV($G9:$K9)/SQRT(COUNT($G9:$K9)),$G$2="X",STDEV($F9,$H9:$K9)/SQRT(COUNT($F9,$H9:$K9)),$H$2="X",STDEV($F9:$G9,$I9:$K9)/SQRT(COUNT($F9:$G9,$I9:$K9)),$I$2="X",STDEV($F9:$H9,$J9:$K9)/SQRT(COUNT($F9:$H9,$J9:$K9)),$J$2="X",STDEV($F9:$I9,$K9)/SQRT(COUNT($F9:$I9,$K9)),$K$2="X",STDEV($F9:$J9)/SQRT(COUNT($F9:$J9))),"")</f>
        <v>0.81219392684302205</v>
      </c>
      <c r="D9" s="110" cm="1">
        <f t="array" ref="D9">IFERROR(_xlfn.IFS(COUNTA($L$2:$Q$2)=0,AVERAGE($L9:$Q9),$L$2="X",AVERAGE($M9:$Q9),$M$2="X",AVERAGE($L9,$N9:$Q9),$N$2="X",AVERAGE($L9:$M9,$O9:$Q9),$O$2="X",AVERAGE($L9:$N9,$P9:$Q9),$P$2="X",AVERAGE($L9:$O9,$Q9:$Q9),$Q$2="X",AVERAGE($L9:$P9)),"")</f>
        <v>2488.5205436720144</v>
      </c>
      <c r="E9" s="111" cm="1">
        <f t="array" ref="E9">IFERROR(_xlfn.IFS(COUNTA($L$2:$Q$2)=0,STDEV($L9:$Q9)/SQRT(COUNT($L9:$Q9)),$L$2="X",STDEV($M9:$Q9)/SQRT(COUNT($M9:$Q9)),$M$2="X",STDEV($L9,$N9:$Q9)/SQRT(COUNT($L9,$N9:$Q9)),$N$2="X",STDEV($L9:$M9,$O9:$Q9)/SQRT(COUNT($L9:$M9,$O9:$Q9)),$O$2="X",STDEV($L9:$N9,$P9:$Q9)/SQRT(COUNT($L9:$N9,$P9:$Q9)),$P$2="X",STDEV($L9:$O9,$Q9)/SQRT(COUNT($L9:$O9,$Q9)),$Q$2="X",STDEV($L9:$P9)/SQRT(COUNT($L9:$P9))),"")</f>
        <v>1168.2277874202575</v>
      </c>
      <c r="F9" s="1" cm="1">
        <f t="array" ref="F9">_xlfn.IFS(SUM($L9:$Q9)="","",L9="","",L9=0,0,L9&gt;0,L9/F$65*100)</f>
        <v>2.2940856222846833</v>
      </c>
      <c r="G9" s="1" cm="1">
        <f t="array" ref="G9">_xlfn.IFS(SUM($L9:$Q9)="","",M9="","",M9=0,0,M9&gt;0,M9/G$65*100)</f>
        <v>0.70206561582054605</v>
      </c>
      <c r="H9" s="1" cm="1">
        <f t="array" ref="H9">_xlfn.IFS(SUM($L9:$Q9)="","",N9="","",N9=0,0,N9&gt;0,N9/H$65*100)</f>
        <v>4.2278459899817298</v>
      </c>
      <c r="I9" s="1" cm="1">
        <f t="array" ref="I9">_xlfn.IFS(SUM($L9:$Q9)="","",O9="","",O9=0,0,O9&gt;0,O9/I$65*100)</f>
        <v>0</v>
      </c>
      <c r="J9" s="1" cm="1">
        <f t="array" ref="J9">_xlfn.IFS(SUM($L9:$Q9)="","",P9="","",P9=0,0,P9&gt;0,P9/J$65*100)</f>
        <v>0</v>
      </c>
      <c r="K9" s="1" t="str" cm="1">
        <f t="array" ref="K9">_xlfn.IFS(SUM($L9:$Q9)="","",Q9="","",Q9=0,0,Q9&gt;0,Q9/K$65*100)</f>
        <v/>
      </c>
      <c r="L9" s="85">
        <f t="shared" si="0"/>
        <v>4799.909090909091</v>
      </c>
      <c r="M9" s="39">
        <f t="shared" si="0"/>
        <v>2087.2352941176468</v>
      </c>
      <c r="N9" s="39">
        <f t="shared" si="0"/>
        <v>5555.458333333333</v>
      </c>
      <c r="O9" s="39">
        <f t="shared" si="0"/>
        <v>0</v>
      </c>
      <c r="P9" s="39">
        <f t="shared" si="0"/>
        <v>0</v>
      </c>
      <c r="Q9" s="98" t="str">
        <f t="shared" si="0"/>
        <v/>
      </c>
      <c r="R9" s="89">
        <v>52799</v>
      </c>
      <c r="S9" s="89">
        <v>35483</v>
      </c>
      <c r="T9" s="89">
        <v>133331</v>
      </c>
      <c r="U9" s="89">
        <v>0</v>
      </c>
      <c r="V9" s="89">
        <v>0</v>
      </c>
      <c r="W9" s="89"/>
      <c r="X9" s="1"/>
      <c r="Y9" s="1"/>
      <c r="Z9" s="7" t="s">
        <v>31</v>
      </c>
      <c r="AA9" s="18" cm="1">
        <f t="array" ref="AA9">IFERROR(_xlfn.IFS(COUNTA($AE$2:$AJ$2)=0,AVERAGE($AE9:$AJ9),$AE$2="X",AVERAGE($AF9:$AJ9),$AF$2="X",AVERAGE($AE9,$AG9:$AJ9),$AG$2="X",AVERAGE($AE9:$AF9,$AH9:$AJ9),$AH$2="X",AVERAGE($AE9:$AG9,$AI9:$AJ9),$AI$2="X",AVERAGE($AE9:$AH9,$AJ9:$AJ9),$AJ$2="X",AVERAGE($AE9:$AI9)),"")</f>
        <v>0.67508981960529724</v>
      </c>
      <c r="AB9" s="19" cm="1">
        <f t="array" ref="AB9">IFERROR(_xlfn.IFS(COUNTA($AE$2:$AJ$2)=0,STDEV($AE9:$AJ9)/SQRT(COUNT($AE9:$AJ9)),$AE$2="X",STDEV($AF9:$AJ9)/SQRT(COUNT($AF9:$AJ9)),$AF$2="X",STDEV($AE9,$AG9:$AJ9)/SQRT(COUNT($AE9,$AG9:$AJ9)),$AG$2="X",STDEV($AE9:$AF9,$AH9:$AJ9)/SQRT(COUNT($AE9:$AF9,$AH9:$AJ9)),$AH$2="X",STDEV($AE9:$AG9,$AI9:$AJ9)/SQRT(COUNT($AE9:$AG9,$AI9:$AJ9)),$AI$2="X",STDEV($AE9:$AH9,$AJ9)/SQRT(COUNT($AE9:$AH9,$AJ9)),$AJ$2="X",STDEV($AE9:$AI9)/SQRT(COUNT($AE9:$AI9))),"")</f>
        <v>0.67508981960529724</v>
      </c>
      <c r="AC9" s="113" cm="1">
        <f t="array" ref="AC9">IFERROR(_xlfn.IFS(COUNTA($AK$2:$AP$2)=0,AVERAGE($AK9:$AP9),$AK$2="X",AVERAGE($AL9:$AP9),$AL$2="X",AVERAGE($AK9,$AM9:$AP9),$AM$2="X",AVERAGE($AK9:$AL9,$AN9:$AP9),$AN$2="X",AVERAGE($AK9:$AM9,$AO9:$AP9),$AO$2="X",AVERAGE($AK9:$AN9,$AP9:$AP9),$AP$2="X",AVERAGE($AK9:$AO9)),"")</f>
        <v>839.18478260869563</v>
      </c>
      <c r="AD9" s="111" cm="1">
        <f t="array" ref="AD9">IFERROR(_xlfn.IFS(COUNTA($AK$2:$AP$2)=0,STDEV($AK9:$AP9)/SQRT(COUNT($AK9:$AP9)),$AK$2="X",STDEV($AL9:$AP9)/SQRT(COUNT($AL9:$AP9)),$AL$2="X",STDEV($AK9,$AM9:$AP9)/SQRT(COUNT($AK9,$AM9:$AP9)),$AM$2="X",STDEV($AK9:$AL9,$AN9:$AP9)/SQRT(COUNT($AK9:$AL9,$AN9:$AP9)),$AN$2="X",STDEV($AK9:$AM9,$AO9:$AP9)/SQRT(COUNT($AK9:$AM9,$AO9:$AP9)),$AO$2="X",STDEV($AK9:$AN9,$AP9)/SQRT(COUNT($AK9:$AN9,$AP9)),$AP$2="X",STDEV($AK9:$AO9)/SQRT(COUNT($AK9:$AO9))),"")</f>
        <v>839.18478260869563</v>
      </c>
      <c r="AE9" s="1" cm="1">
        <f t="array" ref="AE9">_xlfn.IFS(SUM($AK9:$AP9)="","",AK9="","",AK9=0,0,AK9&gt;0,AK9/AE$65*100)</f>
        <v>0.70329347773265805</v>
      </c>
      <c r="AF9" s="1" cm="1">
        <f t="array" ref="AF9">_xlfn.IFS(SUM($AK9:$AP9)="","",AL9="","",AL9=0,0,AL9&gt;0,AL9/AF$65*100)</f>
        <v>2.7003592784211889</v>
      </c>
      <c r="AG9" s="1" cm="1">
        <f t="array" ref="AG9">_xlfn.IFS(SUM($AK9:$AP9)="","",AM9="","",AM9=0,0,AM9&gt;0,AM9/AG$65*100)</f>
        <v>0</v>
      </c>
      <c r="AH9" s="1" cm="1">
        <f t="array" ref="AH9">_xlfn.IFS(SUM($AK9:$AP9)="","",AN9="","",AN9=0,0,AN9&gt;0,AN9/AH$65*100)</f>
        <v>0</v>
      </c>
      <c r="AI9" s="1" cm="1">
        <f t="array" ref="AI9">_xlfn.IFS(SUM($AK9:$AP9)="","",AO9="","",AO9=0,0,AO9&gt;0,AO9/AI$65*100)</f>
        <v>0</v>
      </c>
      <c r="AJ9" s="1" t="str" cm="1">
        <f t="array" ref="AJ9">_xlfn.IFS(SUM($AK9:$AP9)="","",AP9="","",AP9=0,0,AP9&gt;0,AP9/AJ$65*100)</f>
        <v/>
      </c>
      <c r="AK9" s="92">
        <f t="shared" si="1"/>
        <v>16941.235294117647</v>
      </c>
      <c r="AL9" s="1">
        <f t="shared" si="1"/>
        <v>3356.7391304347825</v>
      </c>
      <c r="AM9" s="1">
        <f t="shared" si="1"/>
        <v>0</v>
      </c>
      <c r="AN9" s="1">
        <f t="shared" si="1"/>
        <v>0</v>
      </c>
      <c r="AO9" s="1">
        <f t="shared" si="1"/>
        <v>0</v>
      </c>
      <c r="AP9" s="95" t="str">
        <f t="shared" si="1"/>
        <v/>
      </c>
      <c r="AQ9" s="89">
        <v>288001</v>
      </c>
      <c r="AR9" s="89">
        <v>77205</v>
      </c>
      <c r="AS9" s="89">
        <v>0</v>
      </c>
      <c r="AT9" s="89">
        <v>0</v>
      </c>
      <c r="AU9" s="89">
        <v>0</v>
      </c>
      <c r="AV9" s="89"/>
      <c r="AW9" s="1"/>
      <c r="AX9" s="1"/>
      <c r="AY9" s="39" t="str">
        <f t="shared" si="2"/>
        <v/>
      </c>
      <c r="AZ9" s="39" t="str">
        <f t="shared" si="3"/>
        <v/>
      </c>
      <c r="BA9" s="39" t="str">
        <f t="shared" si="4"/>
        <v/>
      </c>
      <c r="BB9" s="39" t="str">
        <f t="shared" si="5"/>
        <v/>
      </c>
      <c r="BC9" s="39" t="str">
        <f t="shared" si="6"/>
        <v/>
      </c>
      <c r="BD9" s="39" t="str">
        <f t="shared" si="7"/>
        <v/>
      </c>
      <c r="BE9" s="39" t="str">
        <f t="shared" si="8"/>
        <v/>
      </c>
      <c r="BF9" s="39" t="str">
        <f t="shared" si="9"/>
        <v/>
      </c>
      <c r="BG9" s="39" t="str">
        <f t="shared" si="10"/>
        <v/>
      </c>
      <c r="BH9" s="39" t="str">
        <f t="shared" si="11"/>
        <v/>
      </c>
      <c r="BI9" s="39" t="str">
        <f t="shared" si="12"/>
        <v/>
      </c>
      <c r="BJ9" s="39" t="str">
        <f t="shared" si="13"/>
        <v/>
      </c>
      <c r="BK9" s="42" t="str">
        <f t="shared" si="14"/>
        <v/>
      </c>
      <c r="BL9" t="str">
        <f t="shared" si="14"/>
        <v/>
      </c>
      <c r="BM9" t="str">
        <f t="shared" si="14"/>
        <v/>
      </c>
      <c r="BN9" t="str">
        <f t="shared" si="14"/>
        <v/>
      </c>
      <c r="BO9" t="str">
        <f t="shared" si="14"/>
        <v/>
      </c>
      <c r="BP9" t="str">
        <f t="shared" si="14"/>
        <v/>
      </c>
      <c r="BQ9" t="str">
        <f t="shared" si="14"/>
        <v/>
      </c>
      <c r="BR9" t="str">
        <f t="shared" si="14"/>
        <v/>
      </c>
      <c r="BS9" t="str">
        <f t="shared" si="14"/>
        <v/>
      </c>
      <c r="BT9" t="str">
        <f t="shared" si="14"/>
        <v/>
      </c>
      <c r="BU9" t="str">
        <f t="shared" si="14"/>
        <v/>
      </c>
      <c r="BV9" t="str">
        <f t="shared" si="14"/>
        <v/>
      </c>
      <c r="BW9" t="str">
        <f t="shared" si="15"/>
        <v/>
      </c>
      <c r="BX9" t="str">
        <f t="shared" si="16"/>
        <v/>
      </c>
      <c r="BY9" t="str">
        <f t="shared" si="17"/>
        <v/>
      </c>
      <c r="BZ9" t="str">
        <f t="shared" si="18"/>
        <v/>
      </c>
      <c r="CA9" t="str">
        <f t="shared" si="19"/>
        <v/>
      </c>
      <c r="CB9" s="39" t="str">
        <f t="shared" si="19"/>
        <v/>
      </c>
      <c r="CC9" s="46" t="str">
        <f t="shared" si="20"/>
        <v/>
      </c>
      <c r="CD9" s="44" t="str">
        <f t="shared" si="21"/>
        <v/>
      </c>
      <c r="CE9" t="str" cm="1">
        <f t="array" ref="CE9">_xlfn.IFS($CC9="","",$CC9&lt;=CE$3,"yes",$CC9&gt;CE$3,"no")</f>
        <v/>
      </c>
      <c r="CF9" s="42" t="str">
        <f t="shared" si="22"/>
        <v/>
      </c>
      <c r="CG9" s="1" t="str">
        <f t="shared" si="23"/>
        <v/>
      </c>
      <c r="CH9" s="1" t="str">
        <f t="shared" si="24"/>
        <v/>
      </c>
      <c r="CI9" s="76" t="str">
        <f>IF(CE9="yes",VLOOKUP(CH9,'z-Table'!$A$1:$K$74,7,TRUE)*$CE$2,"")</f>
        <v/>
      </c>
    </row>
    <row r="10" spans="1:87" ht="12" x14ac:dyDescent="0.2">
      <c r="A10" s="7" t="s">
        <v>32</v>
      </c>
      <c r="B10" s="18" cm="1">
        <f t="array" ref="B10">IFERROR(_xlfn.IFS(COUNTA($F$2:$K$2)=0,AVERAGE($F10:$K10),$F$2="X",AVERAGE($G10:$K10),$G$2="X",AVERAGE($F10,$H10:$K10),$H$2="X",AVERAGE($F10:$G10,$I10:$K10),$I$2="X",AVERAGE($F10:$H10,$J10:$K10),$J$2="X",AVERAGE($F10:$I10,$K10:$K10),$K$2="X",AVERAGE($F10:$J10)),"")</f>
        <v>0</v>
      </c>
      <c r="C10" s="19" cm="1">
        <f t="array" ref="C10">IFERROR(_xlfn.IFS(COUNTA($F$2:$K$2)=0,STDEV($F10:$K10)/SQRT(COUNT($F10:$K10)),$F$2="X",STDEV($G10:$K10)/SQRT(COUNT($G10:$K10)),$G$2="X",STDEV($F10,$H10:$K10)/SQRT(COUNT($F10,$H10:$K10)),$H$2="X",STDEV($F10:$G10,$I10:$K10)/SQRT(COUNT($F10:$G10,$I10:$K10)),$I$2="X",STDEV($F10:$H10,$J10:$K10)/SQRT(COUNT($F10:$H10,$J10:$K10)),$J$2="X",STDEV($F10:$I10,$K10)/SQRT(COUNT($F10:$I10,$K10)),$K$2="X",STDEV($F10:$J10)/SQRT(COUNT($F10:$J10))),"")</f>
        <v>0</v>
      </c>
      <c r="D10" s="110" cm="1">
        <f t="array" ref="D10">IFERROR(_xlfn.IFS(COUNTA($L$2:$Q$2)=0,AVERAGE($L10:$Q10),$L$2="X",AVERAGE($M10:$Q10),$M$2="X",AVERAGE($L10,$N10:$Q10),$N$2="X",AVERAGE($L10:$M10,$O10:$Q10),$O$2="X",AVERAGE($L10:$N10,$P10:$Q10),$P$2="X",AVERAGE($L10:$O10,$Q10:$Q10),$Q$2="X",AVERAGE($L10:$P10)),"")</f>
        <v>0</v>
      </c>
      <c r="E10" s="111" cm="1">
        <f t="array" ref="E10">IFERROR(_xlfn.IFS(COUNTA($L$2:$Q$2)=0,STDEV($L10:$Q10)/SQRT(COUNT($L10:$Q10)),$L$2="X",STDEV($M10:$Q10)/SQRT(COUNT($M10:$Q10)),$M$2="X",STDEV($L10,$N10:$Q10)/SQRT(COUNT($L10,$N10:$Q10)),$N$2="X",STDEV($L10:$M10,$O10:$Q10)/SQRT(COUNT($L10:$M10,$O10:$Q10)),$O$2="X",STDEV($L10:$N10,$P10:$Q10)/SQRT(COUNT($L10:$N10,$P10:$Q10)),$P$2="X",STDEV($L10:$O10,$Q10)/SQRT(COUNT($L10:$O10,$Q10)),$Q$2="X",STDEV($L10:$P10)/SQRT(COUNT($L10:$P10))),"")</f>
        <v>0</v>
      </c>
      <c r="F10" s="1" cm="1">
        <f t="array" ref="F10">_xlfn.IFS(SUM($L10:$Q10)="","",L10="","",L10=0,0,L10&gt;0,L10/F$65*100)</f>
        <v>0</v>
      </c>
      <c r="G10" s="1" cm="1">
        <f t="array" ref="G10">_xlfn.IFS(SUM($L10:$Q10)="","",M10="","",M10=0,0,M10&gt;0,M10/G$65*100)</f>
        <v>0</v>
      </c>
      <c r="H10" s="1" cm="1">
        <f t="array" ref="H10">_xlfn.IFS(SUM($L10:$Q10)="","",N10="","",N10=0,0,N10&gt;0,N10/H$65*100)</f>
        <v>0</v>
      </c>
      <c r="I10" s="1" cm="1">
        <f t="array" ref="I10">_xlfn.IFS(SUM($L10:$Q10)="","",O10="","",O10=0,0,O10&gt;0,O10/I$65*100)</f>
        <v>0</v>
      </c>
      <c r="J10" s="1" cm="1">
        <f t="array" ref="J10">_xlfn.IFS(SUM($L10:$Q10)="","",P10="","",P10=0,0,P10&gt;0,P10/J$65*100)</f>
        <v>0</v>
      </c>
      <c r="K10" s="1" t="str" cm="1">
        <f t="array" ref="K10">_xlfn.IFS(SUM($L10:$Q10)="","",Q10="","",Q10=0,0,Q10&gt;0,Q10/K$65*100)</f>
        <v/>
      </c>
      <c r="L10" s="85">
        <f t="shared" si="0"/>
        <v>0</v>
      </c>
      <c r="M10" s="39">
        <f t="shared" si="0"/>
        <v>0</v>
      </c>
      <c r="N10" s="39">
        <f t="shared" si="0"/>
        <v>0</v>
      </c>
      <c r="O10" s="39">
        <f t="shared" si="0"/>
        <v>0</v>
      </c>
      <c r="P10" s="39">
        <f t="shared" si="0"/>
        <v>0</v>
      </c>
      <c r="Q10" s="98" t="str">
        <f t="shared" si="0"/>
        <v/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/>
      <c r="X10" s="1"/>
      <c r="Y10" s="1"/>
      <c r="Z10" s="7" t="s">
        <v>32</v>
      </c>
      <c r="AA10" s="18" cm="1">
        <f t="array" ref="AA10">IFERROR(_xlfn.IFS(COUNTA($AE$2:$AJ$2)=0,AVERAGE($AE10:$AJ10),$AE$2="X",AVERAGE($AF10:$AJ10),$AF$2="X",AVERAGE($AE10,$AG10:$AJ10),$AG$2="X",AVERAGE($AE10:$AF10,$AH10:$AJ10),$AH$2="X",AVERAGE($AE10:$AG10,$AI10:$AJ10),$AI$2="X",AVERAGE($AE10:$AH10,$AJ10:$AJ10),$AJ$2="X",AVERAGE($AE10:$AI10)),"")</f>
        <v>0</v>
      </c>
      <c r="AB10" s="19" cm="1">
        <f t="array" ref="AB10">IFERROR(_xlfn.IFS(COUNTA($AE$2:$AJ$2)=0,STDEV($AE10:$AJ10)/SQRT(COUNT($AE10:$AJ10)),$AE$2="X",STDEV($AF10:$AJ10)/SQRT(COUNT($AF10:$AJ10)),$AF$2="X",STDEV($AE10,$AG10:$AJ10)/SQRT(COUNT($AE10,$AG10:$AJ10)),$AG$2="X",STDEV($AE10:$AF10,$AH10:$AJ10)/SQRT(COUNT($AE10:$AF10,$AH10:$AJ10)),$AH$2="X",STDEV($AE10:$AG10,$AI10:$AJ10)/SQRT(COUNT($AE10:$AG10,$AI10:$AJ10)),$AI$2="X",STDEV($AE10:$AH10,$AJ10)/SQRT(COUNT($AE10:$AH10,$AJ10)),$AJ$2="X",STDEV($AE10:$AI10)/SQRT(COUNT($AE10:$AI10))),"")</f>
        <v>0</v>
      </c>
      <c r="AC10" s="113" cm="1">
        <f t="array" ref="AC10">IFERROR(_xlfn.IFS(COUNTA($AK$2:$AP$2)=0,AVERAGE($AK10:$AP10),$AK$2="X",AVERAGE($AL10:$AP10),$AL$2="X",AVERAGE($AK10,$AM10:$AP10),$AM$2="X",AVERAGE($AK10:$AL10,$AN10:$AP10),$AN$2="X",AVERAGE($AK10:$AM10,$AO10:$AP10),$AO$2="X",AVERAGE($AK10:$AN10,$AP10:$AP10),$AP$2="X",AVERAGE($AK10:$AO10)),"")</f>
        <v>0</v>
      </c>
      <c r="AD10" s="111" cm="1">
        <f t="array" ref="AD10">IFERROR(_xlfn.IFS(COUNTA($AK$2:$AP$2)=0,STDEV($AK10:$AP10)/SQRT(COUNT($AK10:$AP10)),$AK$2="X",STDEV($AL10:$AP10)/SQRT(COUNT($AL10:$AP10)),$AL$2="X",STDEV($AK10,$AM10:$AP10)/SQRT(COUNT($AK10,$AM10:$AP10)),$AM$2="X",STDEV($AK10:$AL10,$AN10:$AP10)/SQRT(COUNT($AK10:$AL10,$AN10:$AP10)),$AN$2="X",STDEV($AK10:$AM10,$AO10:$AP10)/SQRT(COUNT($AK10:$AM10,$AO10:$AP10)),$AO$2="X",STDEV($AK10:$AN10,$AP10)/SQRT(COUNT($AK10:$AN10,$AP10)),$AP$2="X",STDEV($AK10:$AO10)/SQRT(COUNT($AK10:$AO10))),"")</f>
        <v>0</v>
      </c>
      <c r="AE10" s="1" cm="1">
        <f t="array" ref="AE10">_xlfn.IFS(SUM($AK10:$AP10)="","",AK10="","",AK10=0,0,AK10&gt;0,AK10/AE$65*100)</f>
        <v>0</v>
      </c>
      <c r="AF10" s="1" cm="1">
        <f t="array" ref="AF10">_xlfn.IFS(SUM($AK10:$AP10)="","",AL10="","",AL10=0,0,AL10&gt;0,AL10/AF$65*100)</f>
        <v>0</v>
      </c>
      <c r="AG10" s="1" cm="1">
        <f t="array" ref="AG10">_xlfn.IFS(SUM($AK10:$AP10)="","",AM10="","",AM10=0,0,AM10&gt;0,AM10/AG$65*100)</f>
        <v>0</v>
      </c>
      <c r="AH10" s="1" cm="1">
        <f t="array" ref="AH10">_xlfn.IFS(SUM($AK10:$AP10)="","",AN10="","",AN10=0,0,AN10&gt;0,AN10/AH$65*100)</f>
        <v>0</v>
      </c>
      <c r="AI10" s="1" cm="1">
        <f t="array" ref="AI10">_xlfn.IFS(SUM($AK10:$AP10)="","",AO10="","",AO10=0,0,AO10&gt;0,AO10/AI$65*100)</f>
        <v>0</v>
      </c>
      <c r="AJ10" s="1" t="str" cm="1">
        <f t="array" ref="AJ10">_xlfn.IFS(SUM($AK10:$AP10)="","",AP10="","",AP10=0,0,AP10&gt;0,AP10/AJ$65*100)</f>
        <v/>
      </c>
      <c r="AK10" s="92">
        <f t="shared" si="1"/>
        <v>0</v>
      </c>
      <c r="AL10" s="1">
        <f t="shared" si="1"/>
        <v>0</v>
      </c>
      <c r="AM10" s="1">
        <f t="shared" si="1"/>
        <v>0</v>
      </c>
      <c r="AN10" s="1">
        <f t="shared" si="1"/>
        <v>0</v>
      </c>
      <c r="AO10" s="1">
        <f t="shared" si="1"/>
        <v>0</v>
      </c>
      <c r="AP10" s="95" t="str">
        <f t="shared" si="1"/>
        <v/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/>
      <c r="AW10" s="1"/>
      <c r="AX10" s="1"/>
      <c r="AY10" s="39" t="str">
        <f t="shared" si="2"/>
        <v/>
      </c>
      <c r="AZ10" s="39" t="str">
        <f t="shared" si="3"/>
        <v/>
      </c>
      <c r="BA10" s="39" t="str">
        <f t="shared" si="4"/>
        <v/>
      </c>
      <c r="BB10" s="39" t="str">
        <f t="shared" si="5"/>
        <v/>
      </c>
      <c r="BC10" s="39" t="str">
        <f t="shared" si="6"/>
        <v/>
      </c>
      <c r="BD10" s="39" t="str">
        <f t="shared" si="7"/>
        <v/>
      </c>
      <c r="BE10" s="39" t="str">
        <f t="shared" si="8"/>
        <v/>
      </c>
      <c r="BF10" s="39" t="str">
        <f t="shared" si="9"/>
        <v/>
      </c>
      <c r="BG10" s="39" t="str">
        <f t="shared" si="10"/>
        <v/>
      </c>
      <c r="BH10" s="39" t="str">
        <f t="shared" si="11"/>
        <v/>
      </c>
      <c r="BI10" s="39" t="str">
        <f t="shared" si="12"/>
        <v/>
      </c>
      <c r="BJ10" s="39" t="str">
        <f t="shared" si="13"/>
        <v/>
      </c>
      <c r="BK10" s="42" t="str">
        <f t="shared" si="14"/>
        <v/>
      </c>
      <c r="BL10" t="str">
        <f t="shared" si="14"/>
        <v/>
      </c>
      <c r="BM10" t="str">
        <f t="shared" si="14"/>
        <v/>
      </c>
      <c r="BN10" t="str">
        <f t="shared" si="14"/>
        <v/>
      </c>
      <c r="BO10" t="str">
        <f t="shared" si="14"/>
        <v/>
      </c>
      <c r="BP10" t="str">
        <f t="shared" si="14"/>
        <v/>
      </c>
      <c r="BQ10" t="str">
        <f t="shared" si="14"/>
        <v/>
      </c>
      <c r="BR10" t="str">
        <f t="shared" si="14"/>
        <v/>
      </c>
      <c r="BS10" t="str">
        <f t="shared" si="14"/>
        <v/>
      </c>
      <c r="BT10" t="str">
        <f t="shared" si="14"/>
        <v/>
      </c>
      <c r="BU10" t="str">
        <f t="shared" si="14"/>
        <v/>
      </c>
      <c r="BV10" t="str">
        <f t="shared" si="14"/>
        <v/>
      </c>
      <c r="BW10" t="str">
        <f t="shared" si="15"/>
        <v/>
      </c>
      <c r="BX10" t="str">
        <f t="shared" si="16"/>
        <v/>
      </c>
      <c r="BY10" t="str">
        <f t="shared" si="17"/>
        <v/>
      </c>
      <c r="BZ10" t="str">
        <f t="shared" si="18"/>
        <v/>
      </c>
      <c r="CA10" t="str">
        <f t="shared" si="19"/>
        <v/>
      </c>
      <c r="CB10" s="39" t="str">
        <f t="shared" si="19"/>
        <v/>
      </c>
      <c r="CC10" s="46" t="str">
        <f t="shared" si="20"/>
        <v/>
      </c>
      <c r="CD10" s="44" t="str">
        <f t="shared" si="21"/>
        <v/>
      </c>
      <c r="CE10" t="str" cm="1">
        <f t="array" ref="CE10">_xlfn.IFS($CC10="","",$CC10&lt;=CE$3,"yes",$CC10&gt;CE$3,"no")</f>
        <v/>
      </c>
      <c r="CF10" s="42" t="str">
        <f t="shared" si="22"/>
        <v/>
      </c>
      <c r="CG10" s="1" t="str">
        <f t="shared" si="23"/>
        <v/>
      </c>
      <c r="CH10" s="1" t="str">
        <f t="shared" si="24"/>
        <v/>
      </c>
      <c r="CI10" s="76" t="str">
        <f>IF(CE10="yes",VLOOKUP(CH10,'z-Table'!$A$1:$K$74,7,TRUE)*$CE$2,"")</f>
        <v/>
      </c>
    </row>
    <row r="11" spans="1:87" ht="12" x14ac:dyDescent="0.2">
      <c r="A11" s="7" t="s">
        <v>33</v>
      </c>
      <c r="B11" s="18" cm="1">
        <f t="array" ref="B11">IFERROR(_xlfn.IFS(COUNTA($F$2:$K$2)=0,AVERAGE($F11:$K11),$F$2="X",AVERAGE($G11:$K11),$G$2="X",AVERAGE($F11,$H11:$K11),$H$2="X",AVERAGE($F11:$G11,$I11:$K11),$I$2="X",AVERAGE($F11:$H11,$J11:$K11),$J$2="X",AVERAGE($F11:$I11,$K11:$K11),$K$2="X",AVERAGE($F11:$J11)),"")</f>
        <v>2.2251874234417479</v>
      </c>
      <c r="C11" s="19" cm="1">
        <f t="array" ref="C11">IFERROR(_xlfn.IFS(COUNTA($F$2:$K$2)=0,STDEV($F11:$K11)/SQRT(COUNT($F11:$K11)),$F$2="X",STDEV($G11:$K11)/SQRT(COUNT($G11:$K11)),$G$2="X",STDEV($F11,$H11:$K11)/SQRT(COUNT($F11,$H11:$K11)),$H$2="X",STDEV($F11:$G11,$I11:$K11)/SQRT(COUNT($F11:$G11,$I11:$K11)),$I$2="X",STDEV($F11:$H11,$J11:$K11)/SQRT(COUNT($F11:$H11,$J11:$K11)),$J$2="X",STDEV($F11:$I11,$K11)/SQRT(COUNT($F11:$I11,$K11)),$K$2="X",STDEV($F11:$J11)/SQRT(COUNT($F11:$J11))),"")</f>
        <v>1.2106599514831706</v>
      </c>
      <c r="D11" s="110" cm="1">
        <f t="array" ref="D11">IFERROR(_xlfn.IFS(COUNTA($L$2:$Q$2)=0,AVERAGE($L11:$Q11),$L$2="X",AVERAGE($M11:$Q11),$M$2="X",AVERAGE($L11,$N11:$Q11),$N$2="X",AVERAGE($L11:$M11,$O11:$Q11),$O$2="X",AVERAGE($L11:$N11,$P11:$Q11),$P$2="X",AVERAGE($L11:$O11,$Q11:$Q11),$Q$2="X",AVERAGE($L11:$P11)),"")</f>
        <v>3936.0807040998216</v>
      </c>
      <c r="E11" s="111" cm="1">
        <f t="array" ref="E11">IFERROR(_xlfn.IFS(COUNTA($L$2:$Q$2)=0,STDEV($L11:$Q11)/SQRT(COUNT($L11:$Q11)),$L$2="X",STDEV($M11:$Q11)/SQRT(COUNT($M11:$Q11)),$M$2="X",STDEV($L11,$N11:$Q11)/SQRT(COUNT($L11,$N11:$Q11)),$N$2="X",STDEV($L11:$M11,$O11:$Q11)/SQRT(COUNT($L11:$M11,$O11:$Q11)),$O$2="X",STDEV($L11:$N11,$P11:$Q11)/SQRT(COUNT($L11:$N11,$P11:$Q11)),$P$2="X",STDEV($L11:$O11,$Q11)/SQRT(COUNT($L11:$O11,$Q11)),$Q$2="X",STDEV($L11:$P11)/SQRT(COUNT($L11:$P11))),"")</f>
        <v>2005.4569575943524</v>
      </c>
      <c r="F11" s="1" cm="1">
        <f t="array" ref="F11">_xlfn.IFS(SUM($L11:$Q11)="","",L11="","",L11=0,0,L11&gt;0,L11/F$65*100)</f>
        <v>4.7458057194201935</v>
      </c>
      <c r="G11" s="1" cm="1">
        <f t="array" ref="G11">_xlfn.IFS(SUM($L11:$Q11)="","",M11="","",M11=0,0,M11&gt;0,M11/G$65*100)</f>
        <v>0.8241054861353766</v>
      </c>
      <c r="H11" s="1" cm="1">
        <f t="array" ref="H11">_xlfn.IFS(SUM($L11:$Q11)="","",N11="","",N11=0,0,N11&gt;0,N11/H$65*100)</f>
        <v>5.5560259116531698</v>
      </c>
      <c r="I11" s="1" cm="1">
        <f t="array" ref="I11">_xlfn.IFS(SUM($L11:$Q11)="","",O11="","",O11=0,0,O11&gt;0,O11/I$65*100)</f>
        <v>0</v>
      </c>
      <c r="J11" s="1" cm="1">
        <f t="array" ref="J11">_xlfn.IFS(SUM($L11:$Q11)="","",P11="","",P11=0,0,P11&gt;0,P11/J$65*100)</f>
        <v>0</v>
      </c>
      <c r="K11" s="1" t="str" cm="1">
        <f t="array" ref="K11">_xlfn.IFS(SUM($L11:$Q11)="","",Q11="","",Q11=0,0,Q11&gt;0,Q11/K$65*100)</f>
        <v/>
      </c>
      <c r="L11" s="85">
        <f t="shared" si="0"/>
        <v>9929.636363636364</v>
      </c>
      <c r="M11" s="39">
        <f t="shared" si="0"/>
        <v>2450.0588235294117</v>
      </c>
      <c r="N11" s="39">
        <f t="shared" si="0"/>
        <v>7300.708333333333</v>
      </c>
      <c r="O11" s="39">
        <f t="shared" si="0"/>
        <v>0</v>
      </c>
      <c r="P11" s="39">
        <f t="shared" si="0"/>
        <v>0</v>
      </c>
      <c r="Q11" s="98" t="str">
        <f t="shared" si="0"/>
        <v/>
      </c>
      <c r="R11" s="89">
        <v>109226</v>
      </c>
      <c r="S11" s="89">
        <v>41651</v>
      </c>
      <c r="T11" s="89">
        <v>175217</v>
      </c>
      <c r="U11" s="89">
        <v>0</v>
      </c>
      <c r="V11" s="89">
        <v>0</v>
      </c>
      <c r="W11" s="89"/>
      <c r="X11" s="1"/>
      <c r="Y11" s="1"/>
      <c r="Z11" s="7" t="s">
        <v>33</v>
      </c>
      <c r="AA11" s="18" cm="1">
        <f t="array" ref="AA11">IFERROR(_xlfn.IFS(COUNTA($AE$2:$AJ$2)=0,AVERAGE($AE11:$AJ11),$AE$2="X",AVERAGE($AF11:$AJ11),$AF$2="X",AVERAGE($AE11,$AG11:$AJ11),$AG$2="X",AVERAGE($AE11:$AF11,$AH11:$AJ11),$AH$2="X",AVERAGE($AE11:$AG11,$AI11:$AJ11),$AI$2="X",AVERAGE($AE11:$AH11,$AJ11:$AJ11),$AJ$2="X",AVERAGE($AE11:$AI11)),"")</f>
        <v>0.90857056177701412</v>
      </c>
      <c r="AB11" s="19" cm="1">
        <f t="array" ref="AB11">IFERROR(_xlfn.IFS(COUNTA($AE$2:$AJ$2)=0,STDEV($AE11:$AJ11)/SQRT(COUNT($AE11:$AJ11)),$AE$2="X",STDEV($AF11:$AJ11)/SQRT(COUNT($AF11:$AJ11)),$AF$2="X",STDEV($AE11,$AG11:$AJ11)/SQRT(COUNT($AE11,$AG11:$AJ11)),$AG$2="X",STDEV($AE11:$AF11,$AH11:$AJ11)/SQRT(COUNT($AE11:$AF11,$AH11:$AJ11)),$AH$2="X",STDEV($AE11:$AG11,$AI11:$AJ11)/SQRT(COUNT($AE11:$AG11,$AI11:$AJ11)),$AI$2="X",STDEV($AE11:$AH11,$AJ11)/SQRT(COUNT($AE11:$AH11,$AJ11)),$AJ$2="X",STDEV($AE11:$AI11)/SQRT(COUNT($AE11:$AI11))),"")</f>
        <v>0.64100752731879418</v>
      </c>
      <c r="AC11" s="113" cm="1">
        <f t="array" ref="AC11">IFERROR(_xlfn.IFS(COUNTA($AK$2:$AP$2)=0,AVERAGE($AK11:$AP11),$AK$2="X",AVERAGE($AL11:$AP11),$AL$2="X",AVERAGE($AK11,$AM11:$AP11),$AM$2="X",AVERAGE($AK11:$AL11,$AN11:$AP11),$AN$2="X",AVERAGE($AK11:$AM11,$AO11:$AP11),$AO$2="X",AVERAGE($AK11:$AN11,$AP11:$AP11),$AP$2="X",AVERAGE($AK11:$AO11)),"")</f>
        <v>1050.5925638371291</v>
      </c>
      <c r="AD11" s="111" cm="1">
        <f t="array" ref="AD11">IFERROR(_xlfn.IFS(COUNTA($AK$2:$AP$2)=0,STDEV($AK11:$AP11)/SQRT(COUNT($AK11:$AP11)),$AK$2="X",STDEV($AL11:$AP11)/SQRT(COUNT($AL11:$AP11)),$AL$2="X",STDEV($AK11,$AM11:$AP11)/SQRT(COUNT($AK11,$AM11:$AP11)),$AM$2="X",STDEV($AK11:$AL11,$AN11:$AP11)/SQRT(COUNT($AK11:$AL11,$AN11:$AP11)),$AN$2="X",STDEV($AK11:$AM11,$AO11:$AP11)/SQRT(COUNT($AK11:$AM11,$AO11:$AP11)),$AO$2="X",STDEV($AK11:$AN11,$AP11)/SQRT(COUNT($AK11:$AN11,$AP11)),$AP$2="X",STDEV($AK11:$AO11)/SQRT(COUNT($AK11:$AO11))),"")</f>
        <v>818.43777712903056</v>
      </c>
      <c r="AE11" s="1" cm="1">
        <f t="array" ref="AE11">_xlfn.IFS(SUM($AK11:$AP11)="","",AK11="","",AK11=0,0,AK11&gt;0,AK11/AE$65*100)</f>
        <v>0.28774859689775395</v>
      </c>
      <c r="AF11" s="1" cm="1">
        <f t="array" ref="AF11">_xlfn.IFS(SUM($AK11:$AP11)="","",AL11="","",AL11=0,0,AL11&gt;0,AL11/AF$65*100)</f>
        <v>2.8081218188889783</v>
      </c>
      <c r="AG11" s="1" cm="1">
        <f t="array" ref="AG11">_xlfn.IFS(SUM($AK11:$AP11)="","",AM11="","",AM11=0,0,AM11&gt;0,AM11/AG$65*100)</f>
        <v>0</v>
      </c>
      <c r="AH11" s="1" cm="1">
        <f t="array" ref="AH11">_xlfn.IFS(SUM($AK11:$AP11)="","",AN11="","",AN11=0,0,AN11&gt;0,AN11/AH$65*100)</f>
        <v>0.3589000167790381</v>
      </c>
      <c r="AI11" s="1" cm="1">
        <f t="array" ref="AI11">_xlfn.IFS(SUM($AK11:$AP11)="","",AO11="","",AO11=0,0,AO11&gt;0,AO11/AI$65*100)</f>
        <v>0.46726041144004016</v>
      </c>
      <c r="AJ11" s="1" t="str" cm="1">
        <f t="array" ref="AJ11">_xlfn.IFS(SUM($AK11:$AP11)="","",AP11="","",AP11=0,0,AP11&gt;0,AP11/AJ$65*100)</f>
        <v/>
      </c>
      <c r="AK11" s="92">
        <f t="shared" si="1"/>
        <v>6931.411764705882</v>
      </c>
      <c r="AL11" s="1">
        <f t="shared" si="1"/>
        <v>3490.695652173913</v>
      </c>
      <c r="AM11" s="1">
        <f t="shared" si="1"/>
        <v>0</v>
      </c>
      <c r="AN11" s="1">
        <f t="shared" si="1"/>
        <v>442.05555555555554</v>
      </c>
      <c r="AO11" s="1">
        <f t="shared" si="1"/>
        <v>269.61904761904759</v>
      </c>
      <c r="AP11" s="95" t="str">
        <f t="shared" si="1"/>
        <v/>
      </c>
      <c r="AQ11" s="89">
        <v>117834</v>
      </c>
      <c r="AR11" s="89">
        <v>80286</v>
      </c>
      <c r="AS11" s="89">
        <v>0</v>
      </c>
      <c r="AT11" s="89">
        <v>7957</v>
      </c>
      <c r="AU11" s="89">
        <v>5662</v>
      </c>
      <c r="AV11" s="89"/>
      <c r="AW11" s="1"/>
      <c r="AX11" s="1"/>
      <c r="AY11" s="39" t="str">
        <f t="shared" si="2"/>
        <v/>
      </c>
      <c r="AZ11" s="39" t="str">
        <f t="shared" si="3"/>
        <v/>
      </c>
      <c r="BA11" s="39" t="str">
        <f t="shared" si="4"/>
        <v/>
      </c>
      <c r="BB11" s="39" t="str">
        <f t="shared" si="5"/>
        <v/>
      </c>
      <c r="BC11" s="39" t="str">
        <f t="shared" si="6"/>
        <v/>
      </c>
      <c r="BD11" s="39" t="str">
        <f t="shared" si="7"/>
        <v/>
      </c>
      <c r="BE11" s="39" t="str">
        <f t="shared" si="8"/>
        <v/>
      </c>
      <c r="BF11" s="39" t="str">
        <f t="shared" si="9"/>
        <v/>
      </c>
      <c r="BG11" s="39" t="str">
        <f t="shared" si="10"/>
        <v/>
      </c>
      <c r="BH11" s="39" t="str">
        <f t="shared" si="11"/>
        <v/>
      </c>
      <c r="BI11" s="39" t="str">
        <f t="shared" si="12"/>
        <v/>
      </c>
      <c r="BJ11" s="39" t="str">
        <f t="shared" si="13"/>
        <v/>
      </c>
      <c r="BK11" s="42" t="str">
        <f t="shared" si="14"/>
        <v/>
      </c>
      <c r="BL11" t="str">
        <f t="shared" si="14"/>
        <v/>
      </c>
      <c r="BM11" t="str">
        <f t="shared" si="14"/>
        <v/>
      </c>
      <c r="BN11" t="str">
        <f t="shared" si="14"/>
        <v/>
      </c>
      <c r="BO11" t="str">
        <f t="shared" si="14"/>
        <v/>
      </c>
      <c r="BP11" t="str">
        <f t="shared" si="14"/>
        <v/>
      </c>
      <c r="BQ11" t="str">
        <f t="shared" si="14"/>
        <v/>
      </c>
      <c r="BR11" t="str">
        <f t="shared" si="14"/>
        <v/>
      </c>
      <c r="BS11" t="str">
        <f t="shared" si="14"/>
        <v/>
      </c>
      <c r="BT11" t="str">
        <f t="shared" si="14"/>
        <v/>
      </c>
      <c r="BU11" t="str">
        <f t="shared" si="14"/>
        <v/>
      </c>
      <c r="BV11" t="str">
        <f t="shared" si="14"/>
        <v/>
      </c>
      <c r="BW11" t="str">
        <f t="shared" si="15"/>
        <v/>
      </c>
      <c r="BX11" t="str">
        <f t="shared" si="16"/>
        <v/>
      </c>
      <c r="BY11" t="str">
        <f t="shared" si="17"/>
        <v/>
      </c>
      <c r="BZ11" t="str">
        <f t="shared" si="18"/>
        <v/>
      </c>
      <c r="CA11" t="str">
        <f t="shared" si="19"/>
        <v/>
      </c>
      <c r="CB11" s="39" t="str">
        <f t="shared" si="19"/>
        <v/>
      </c>
      <c r="CC11" s="46" t="str">
        <f t="shared" si="20"/>
        <v/>
      </c>
      <c r="CD11" s="44" t="str">
        <f t="shared" si="21"/>
        <v/>
      </c>
      <c r="CE11" t="str" cm="1">
        <f t="array" ref="CE11">_xlfn.IFS($CC11="","",$CC11&lt;=CE$3,"yes",$CC11&gt;CE$3,"no")</f>
        <v/>
      </c>
      <c r="CF11" s="42" t="str">
        <f t="shared" si="22"/>
        <v/>
      </c>
      <c r="CG11" s="1" t="str">
        <f t="shared" si="23"/>
        <v/>
      </c>
      <c r="CH11" s="1" t="str">
        <f t="shared" si="24"/>
        <v/>
      </c>
      <c r="CI11" s="76" t="str">
        <f>IF(CE11="yes",VLOOKUP(CH11,'z-Table'!$A$1:$K$74,7,TRUE)*$CE$2,"")</f>
        <v/>
      </c>
    </row>
    <row r="12" spans="1:87" ht="12" x14ac:dyDescent="0.2">
      <c r="A12" s="7" t="s">
        <v>34</v>
      </c>
      <c r="B12" s="18" cm="1">
        <f t="array" ref="B12">IFERROR(_xlfn.IFS(COUNTA($F$2:$K$2)=0,AVERAGE($F12:$K12),$F$2="X",AVERAGE($G12:$K12),$G$2="X",AVERAGE($F12,$H12:$K12),$H$2="X",AVERAGE($F12:$G12,$I12:$K12),$I$2="X",AVERAGE($F12:$H12,$J12:$K12),$J$2="X",AVERAGE($F12:$I12,$K12:$K12),$K$2="X",AVERAGE($F12:$J12)),"")</f>
        <v>1.5044276477678711</v>
      </c>
      <c r="C12" s="19" cm="1">
        <f t="array" ref="C12">IFERROR(_xlfn.IFS(COUNTA($F$2:$K$2)=0,STDEV($F12:$K12)/SQRT(COUNT($F12:$K12)),$F$2="X",STDEV($G12:$K12)/SQRT(COUNT($G12:$K12)),$G$2="X",STDEV($F12,$H12:$K12)/SQRT(COUNT($F12,$H12:$K12)),$H$2="X",STDEV($F12:$G12,$I12:$K12)/SQRT(COUNT($F12:$G12,$I12:$K12)),$I$2="X",STDEV($F12:$H12,$J12:$K12)/SQRT(COUNT($F12:$H12,$J12:$K12)),$J$2="X",STDEV($F12:$I12,$K12)/SQRT(COUNT($F12:$I12,$K12)),$K$2="X",STDEV($F12:$J12)/SQRT(COUNT($F12:$J12))),"")</f>
        <v>0.66005699058892053</v>
      </c>
      <c r="D12" s="110" cm="1">
        <f t="array" ref="D12">IFERROR(_xlfn.IFS(COUNTA($L$2:$Q$2)=0,AVERAGE($L12:$Q12),$L$2="X",AVERAGE($M12:$Q12),$M$2="X",AVERAGE($L12,$N12:$Q12),$N$2="X",AVERAGE($L12:$M12,$O12:$Q12),$O$2="X",AVERAGE($L12:$N12,$P12:$Q12),$P$2="X",AVERAGE($L12:$O12,$Q12:$Q12),$Q$2="X",AVERAGE($L12:$P12)),"")</f>
        <v>1943.532970680435</v>
      </c>
      <c r="E12" s="111" cm="1">
        <f t="array" ref="E12">IFERROR(_xlfn.IFS(COUNTA($L$2:$Q$2)=0,STDEV($L12:$Q12)/SQRT(COUNT($L12:$Q12)),$L$2="X",STDEV($M12:$Q12)/SQRT(COUNT($M12:$Q12)),$M$2="X",STDEV($L12,$N12:$Q12)/SQRT(COUNT($L12,$N12:$Q12)),$N$2="X",STDEV($L12:$M12,$O12:$Q12)/SQRT(COUNT($L12:$M12,$O12:$Q12)),$O$2="X",STDEV($L12:$N12,$P12:$Q12)/SQRT(COUNT($L12:$N12,$P12:$Q12)),$P$2="X",STDEV($L12:$O12,$Q12)/SQRT(COUNT($L12:$O12,$Q12)),$Q$2="X",STDEV($L12:$P12)/SQRT(COUNT($L12:$P12))),"")</f>
        <v>1185.7090281228982</v>
      </c>
      <c r="F12" s="1" cm="1">
        <f t="array" ref="F12">_xlfn.IFS(SUM($L12:$Q12)="","",L12="","",L12=0,0,L12&gt;0,L12/F$65*100)</f>
        <v>0</v>
      </c>
      <c r="G12" s="1" cm="1">
        <f t="array" ref="G12">_xlfn.IFS(SUM($L12:$Q12)="","",M12="","",M12=0,0,M12&gt;0,M12/G$65*100)</f>
        <v>2.0990145399187905</v>
      </c>
      <c r="H12" s="1" cm="1">
        <f t="array" ref="H12">_xlfn.IFS(SUM($L12:$Q12)="","",N12="","",N12=0,0,N12&gt;0,N12/H$65*100)</f>
        <v>0</v>
      </c>
      <c r="I12" s="1" cm="1">
        <f t="array" ref="I12">_xlfn.IFS(SUM($L12:$Q12)="","",O12="","",O12=0,0,O12&gt;0,O12/I$65*100)</f>
        <v>3.3894335141802601</v>
      </c>
      <c r="J12" s="1" cm="1">
        <f t="array" ref="J12">_xlfn.IFS(SUM($L12:$Q12)="","",P12="","",P12=0,0,P12&gt;0,P12/J$65*100)</f>
        <v>2.0336901847403048</v>
      </c>
      <c r="K12" s="1" t="str" cm="1">
        <f t="array" ref="K12">_xlfn.IFS(SUM($L12:$Q12)="","",Q12="","",Q12=0,0,Q12&gt;0,Q12/K$65*100)</f>
        <v/>
      </c>
      <c r="L12" s="85">
        <f t="shared" si="0"/>
        <v>0</v>
      </c>
      <c r="M12" s="39">
        <f t="shared" si="0"/>
        <v>6240.3529411764703</v>
      </c>
      <c r="N12" s="39">
        <f t="shared" si="0"/>
        <v>0</v>
      </c>
      <c r="O12" s="39">
        <f t="shared" si="0"/>
        <v>2742.8636363636365</v>
      </c>
      <c r="P12" s="39">
        <f t="shared" si="0"/>
        <v>734.44827586206895</v>
      </c>
      <c r="Q12" s="98" t="str">
        <f t="shared" si="0"/>
        <v/>
      </c>
      <c r="R12" s="89">
        <v>0</v>
      </c>
      <c r="S12" s="89">
        <v>106086</v>
      </c>
      <c r="T12" s="89">
        <v>0</v>
      </c>
      <c r="U12" s="89">
        <v>60343</v>
      </c>
      <c r="V12" s="89">
        <v>21299</v>
      </c>
      <c r="W12" s="89"/>
      <c r="X12" s="1"/>
      <c r="Y12" s="1"/>
      <c r="Z12" s="7" t="s">
        <v>34</v>
      </c>
      <c r="AA12" s="18" cm="1">
        <f t="array" ref="AA12">IFERROR(_xlfn.IFS(COUNTA($AE$2:$AJ$2)=0,AVERAGE($AE12:$AJ12),$AE$2="X",AVERAGE($AF12:$AJ12),$AF$2="X",AVERAGE($AE12,$AG12:$AJ12),$AG$2="X",AVERAGE($AE12:$AF12,$AH12:$AJ12),$AH$2="X",AVERAGE($AE12:$AG12,$AI12:$AJ12),$AI$2="X",AVERAGE($AE12:$AH12,$AJ12:$AJ12),$AJ$2="X",AVERAGE($AE12:$AI12)),"")</f>
        <v>2.6108718682661616</v>
      </c>
      <c r="AB12" s="19" cm="1">
        <f t="array" ref="AB12">IFERROR(_xlfn.IFS(COUNTA($AE$2:$AJ$2)=0,STDEV($AE12:$AJ12)/SQRT(COUNT($AE12:$AJ12)),$AE$2="X",STDEV($AF12:$AJ12)/SQRT(COUNT($AF12:$AJ12)),$AF$2="X",STDEV($AE12,$AG12:$AJ12)/SQRT(COUNT($AE12,$AG12:$AJ12)),$AG$2="X",STDEV($AE12:$AF12,$AH12:$AJ12)/SQRT(COUNT($AE12:$AF12,$AH12:$AJ12)),$AH$2="X",STDEV($AE12:$AG12,$AI12:$AJ12)/SQRT(COUNT($AE12:$AG12,$AI12:$AJ12)),$AI$2="X",STDEV($AE12:$AH12,$AJ12)/SQRT(COUNT($AE12:$AH12,$AJ12)),$AJ$2="X",STDEV($AE12:$AI12)/SQRT(COUNT($AE12:$AI12))),"")</f>
        <v>0.43746249591993974</v>
      </c>
      <c r="AC12" s="113" cm="1">
        <f t="array" ref="AC12">IFERROR(_xlfn.IFS(COUNTA($AK$2:$AP$2)=0,AVERAGE($AK12:$AP12),$AK$2="X",AVERAGE($AL12:$AP12),$AL$2="X",AVERAGE($AK12,$AM12:$AP12),$AM$2="X",AVERAGE($AK12:$AL12,$AN12:$AP12),$AN$2="X",AVERAGE($AK12:$AM12,$AO12:$AP12),$AO$2="X",AVERAGE($AK12:$AN12,$AP12:$AP12),$AP$2="X",AVERAGE($AK12:$AO12)),"")</f>
        <v>2422.7539682539687</v>
      </c>
      <c r="AD12" s="111" cm="1">
        <f t="array" ref="AD12">IFERROR(_xlfn.IFS(COUNTA($AK$2:$AP$2)=0,STDEV($AK12:$AP12)/SQRT(COUNT($AK12:$AP12)),$AK$2="X",STDEV($AL12:$AP12)/SQRT(COUNT($AL12:$AP12)),$AL$2="X",STDEV($AK12,$AM12:$AP12)/SQRT(COUNT($AK12,$AM12:$AP12)),$AM$2="X",STDEV($AK12:$AL12,$AN12:$AP12)/SQRT(COUNT($AK12:$AL12,$AN12:$AP12)),$AN$2="X",STDEV($AK12:$AM12,$AO12:$AP12)/SQRT(COUNT($AK12:$AM12,$AO12:$AP12)),$AO$2="X",STDEV($AK12:$AN12,$AP12)/SQRT(COUNT($AK12:$AN12,$AP12)),$AP$2="X",STDEV($AK12:$AO12)/SQRT(COUNT($AK12:$AO12))),"")</f>
        <v>779.45881807044486</v>
      </c>
      <c r="AE12" s="1" cm="1">
        <f t="array" ref="AE12">_xlfn.IFS(SUM($AK12:$AP12)="","",AK12="","",AK12=0,0,AK12&gt;0,AK12/AE$65*100)</f>
        <v>0.42583783818103543</v>
      </c>
      <c r="AF12" s="1" cm="1">
        <f t="array" ref="AF12">_xlfn.IFS(SUM($AK12:$AP12)="","",AL12="","",AL12=0,0,AL12&gt;0,AL12/AF$65*100)</f>
        <v>2.3916568499341038</v>
      </c>
      <c r="AG12" s="1" cm="1">
        <f t="array" ref="AG12">_xlfn.IFS(SUM($AK12:$AP12)="","",AM12="","",AM12=0,0,AM12&gt;0,AM12/AG$65*100)</f>
        <v>1.4841232882417301</v>
      </c>
      <c r="AH12" s="1" cm="1">
        <f t="array" ref="AH12">_xlfn.IFS(SUM($AK12:$AP12)="","",AN12="","",AN12=0,0,AN12&gt;0,AN12/AH$65*100)</f>
        <v>3.4749748765477761</v>
      </c>
      <c r="AI12" s="1" cm="1">
        <f t="array" ref="AI12">_xlfn.IFS(SUM($AK12:$AP12)="","",AO12="","",AO12=0,0,AO12&gt;0,AO12/AI$65*100)</f>
        <v>3.0927324583410365</v>
      </c>
      <c r="AJ12" s="1" t="str" cm="1">
        <f t="array" ref="AJ12">_xlfn.IFS(SUM($AK12:$AP12)="","",AP12="","",AP12=0,0,AP12&gt;0,AP12/AJ$65*100)</f>
        <v/>
      </c>
      <c r="AK12" s="92">
        <f t="shared" si="1"/>
        <v>10257.764705882353</v>
      </c>
      <c r="AL12" s="1">
        <f t="shared" si="1"/>
        <v>2973</v>
      </c>
      <c r="AM12" s="1">
        <f t="shared" si="1"/>
        <v>653.33333333333337</v>
      </c>
      <c r="AN12" s="1">
        <f t="shared" si="1"/>
        <v>4280.1111111111113</v>
      </c>
      <c r="AO12" s="1">
        <f t="shared" si="1"/>
        <v>1784.5714285714287</v>
      </c>
      <c r="AP12" s="95" t="str">
        <f t="shared" si="1"/>
        <v/>
      </c>
      <c r="AQ12" s="89">
        <v>174382</v>
      </c>
      <c r="AR12" s="89">
        <v>68379</v>
      </c>
      <c r="AS12" s="89">
        <v>3920</v>
      </c>
      <c r="AT12" s="89">
        <v>77042</v>
      </c>
      <c r="AU12" s="89">
        <v>37476</v>
      </c>
      <c r="AV12" s="89"/>
      <c r="AW12" s="1"/>
      <c r="AX12" s="1"/>
      <c r="AY12" s="39" t="str">
        <f t="shared" si="2"/>
        <v/>
      </c>
      <c r="AZ12" s="39" t="str">
        <f t="shared" si="3"/>
        <v/>
      </c>
      <c r="BA12" s="39" t="str">
        <f t="shared" si="4"/>
        <v/>
      </c>
      <c r="BB12" s="39" t="str">
        <f t="shared" si="5"/>
        <v/>
      </c>
      <c r="BC12" s="39" t="str">
        <f t="shared" si="6"/>
        <v/>
      </c>
      <c r="BD12" s="39" t="str">
        <f t="shared" si="7"/>
        <v/>
      </c>
      <c r="BE12" s="39" t="str">
        <f t="shared" si="8"/>
        <v/>
      </c>
      <c r="BF12" s="39" t="str">
        <f t="shared" si="9"/>
        <v/>
      </c>
      <c r="BG12" s="39" t="str">
        <f t="shared" si="10"/>
        <v/>
      </c>
      <c r="BH12" s="39" t="str">
        <f t="shared" si="11"/>
        <v/>
      </c>
      <c r="BI12" s="39" t="str">
        <f t="shared" si="12"/>
        <v/>
      </c>
      <c r="BJ12" s="39" t="str">
        <f t="shared" si="13"/>
        <v/>
      </c>
      <c r="BK12" s="42" t="str">
        <f t="shared" si="14"/>
        <v/>
      </c>
      <c r="BL12" t="str">
        <f t="shared" si="14"/>
        <v/>
      </c>
      <c r="BM12" t="str">
        <f t="shared" si="14"/>
        <v/>
      </c>
      <c r="BN12" t="str">
        <f t="shared" si="14"/>
        <v/>
      </c>
      <c r="BO12" t="str">
        <f t="shared" si="14"/>
        <v/>
      </c>
      <c r="BP12" t="str">
        <f t="shared" si="14"/>
        <v/>
      </c>
      <c r="BQ12" t="str">
        <f t="shared" si="14"/>
        <v/>
      </c>
      <c r="BR12" t="str">
        <f t="shared" si="14"/>
        <v/>
      </c>
      <c r="BS12" t="str">
        <f t="shared" si="14"/>
        <v/>
      </c>
      <c r="BT12" t="str">
        <f t="shared" si="14"/>
        <v/>
      </c>
      <c r="BU12" t="str">
        <f t="shared" si="14"/>
        <v/>
      </c>
      <c r="BV12" t="str">
        <f t="shared" si="14"/>
        <v/>
      </c>
      <c r="BW12" t="str">
        <f t="shared" si="15"/>
        <v/>
      </c>
      <c r="BX12" t="str">
        <f t="shared" si="16"/>
        <v/>
      </c>
      <c r="BY12" t="str">
        <f t="shared" si="17"/>
        <v/>
      </c>
      <c r="BZ12" t="str">
        <f t="shared" si="18"/>
        <v/>
      </c>
      <c r="CA12" t="str">
        <f t="shared" si="19"/>
        <v/>
      </c>
      <c r="CB12" s="39" t="str">
        <f t="shared" si="19"/>
        <v/>
      </c>
      <c r="CC12" s="46" t="str">
        <f t="shared" si="20"/>
        <v/>
      </c>
      <c r="CD12" s="44" t="str">
        <f t="shared" si="21"/>
        <v/>
      </c>
      <c r="CE12" t="str" cm="1">
        <f t="array" ref="CE12">_xlfn.IFS($CC12="","",$CC12&lt;=CE$3,"yes",$CC12&gt;CE$3,"no")</f>
        <v/>
      </c>
      <c r="CF12" s="42" t="str">
        <f t="shared" si="22"/>
        <v/>
      </c>
      <c r="CG12" s="1" t="str">
        <f t="shared" si="23"/>
        <v/>
      </c>
      <c r="CH12" s="1" t="str">
        <f t="shared" si="24"/>
        <v/>
      </c>
      <c r="CI12" s="76" t="str">
        <f>IF(CE12="yes",VLOOKUP(CH12,'z-Table'!$A$1:$K$74,7,TRUE)*$CE$2,"")</f>
        <v/>
      </c>
    </row>
    <row r="13" spans="1:87" ht="12" x14ac:dyDescent="0.2">
      <c r="A13" s="7" t="s">
        <v>35</v>
      </c>
      <c r="B13" s="18" cm="1">
        <f t="array" ref="B13">IFERROR(_xlfn.IFS(COUNTA($F$2:$K$2)=0,AVERAGE($F13:$K13),$F$2="X",AVERAGE($G13:$K13),$G$2="X",AVERAGE($F13,$H13:$K13),$H$2="X",AVERAGE($F13:$G13,$I13:$K13),$I$2="X",AVERAGE($F13:$H13,$J13:$K13),$J$2="X",AVERAGE($F13:$I13,$K13:$K13),$K$2="X",AVERAGE($F13:$J13)),"")</f>
        <v>0</v>
      </c>
      <c r="C13" s="19" cm="1">
        <f t="array" ref="C13">IFERROR(_xlfn.IFS(COUNTA($F$2:$K$2)=0,STDEV($F13:$K13)/SQRT(COUNT($F13:$K13)),$F$2="X",STDEV($G13:$K13)/SQRT(COUNT($G13:$K13)),$G$2="X",STDEV($F13,$H13:$K13)/SQRT(COUNT($F13,$H13:$K13)),$H$2="X",STDEV($F13:$G13,$I13:$K13)/SQRT(COUNT($F13:$G13,$I13:$K13)),$I$2="X",STDEV($F13:$H13,$J13:$K13)/SQRT(COUNT($F13:$H13,$J13:$K13)),$J$2="X",STDEV($F13:$I13,$K13)/SQRT(COUNT($F13:$I13,$K13)),$K$2="X",STDEV($F13:$J13)/SQRT(COUNT($F13:$J13))),"")</f>
        <v>0</v>
      </c>
      <c r="D13" s="110" cm="1">
        <f t="array" ref="D13">IFERROR(_xlfn.IFS(COUNTA($L$2:$Q$2)=0,AVERAGE($L13:$Q13),$L$2="X",AVERAGE($M13:$Q13),$M$2="X",AVERAGE($L13,$N13:$Q13),$N$2="X",AVERAGE($L13:$M13,$O13:$Q13),$O$2="X",AVERAGE($L13:$N13,$P13:$Q13),$P$2="X",AVERAGE($L13:$O13,$Q13:$Q13),$Q$2="X",AVERAGE($L13:$P13)),"")</f>
        <v>0</v>
      </c>
      <c r="E13" s="111" cm="1">
        <f t="array" ref="E13">IFERROR(_xlfn.IFS(COUNTA($L$2:$Q$2)=0,STDEV($L13:$Q13)/SQRT(COUNT($L13:$Q13)),$L$2="X",STDEV($M13:$Q13)/SQRT(COUNT($M13:$Q13)),$M$2="X",STDEV($L13,$N13:$Q13)/SQRT(COUNT($L13,$N13:$Q13)),$N$2="X",STDEV($L13:$M13,$O13:$Q13)/SQRT(COUNT($L13:$M13,$O13:$Q13)),$O$2="X",STDEV($L13:$N13,$P13:$Q13)/SQRT(COUNT($L13:$N13,$P13:$Q13)),$P$2="X",STDEV($L13:$O13,$Q13)/SQRT(COUNT($L13:$O13,$Q13)),$Q$2="X",STDEV($L13:$P13)/SQRT(COUNT($L13:$P13))),"")</f>
        <v>0</v>
      </c>
      <c r="F13" s="1" cm="1">
        <f t="array" ref="F13">_xlfn.IFS(SUM($L13:$Q13)="","",L13="","",L13=0,0,L13&gt;0,L13/F$65*100)</f>
        <v>0</v>
      </c>
      <c r="G13" s="1" cm="1">
        <f t="array" ref="G13">_xlfn.IFS(SUM($L13:$Q13)="","",M13="","",M13=0,0,M13&gt;0,M13/G$65*100)</f>
        <v>0</v>
      </c>
      <c r="H13" s="1" cm="1">
        <f t="array" ref="H13">_xlfn.IFS(SUM($L13:$Q13)="","",N13="","",N13=0,0,N13&gt;0,N13/H$65*100)</f>
        <v>0</v>
      </c>
      <c r="I13" s="1" cm="1">
        <f t="array" ref="I13">_xlfn.IFS(SUM($L13:$Q13)="","",O13="","",O13=0,0,O13&gt;0,O13/I$65*100)</f>
        <v>0</v>
      </c>
      <c r="J13" s="1" cm="1">
        <f t="array" ref="J13">_xlfn.IFS(SUM($L13:$Q13)="","",P13="","",P13=0,0,P13&gt;0,P13/J$65*100)</f>
        <v>0</v>
      </c>
      <c r="K13" s="1" t="str" cm="1">
        <f t="array" ref="K13">_xlfn.IFS(SUM($L13:$Q13)="","",Q13="","",Q13=0,0,Q13&gt;0,Q13/K$65*100)</f>
        <v/>
      </c>
      <c r="L13" s="85">
        <f t="shared" si="0"/>
        <v>0</v>
      </c>
      <c r="M13" s="39">
        <f t="shared" si="0"/>
        <v>0</v>
      </c>
      <c r="N13" s="39">
        <f t="shared" si="0"/>
        <v>0</v>
      </c>
      <c r="O13" s="39">
        <f t="shared" si="0"/>
        <v>0</v>
      </c>
      <c r="P13" s="39">
        <f t="shared" si="0"/>
        <v>0</v>
      </c>
      <c r="Q13" s="98" t="str">
        <f t="shared" si="0"/>
        <v/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/>
      <c r="X13" s="1"/>
      <c r="Y13" s="1"/>
      <c r="Z13" s="7" t="s">
        <v>35</v>
      </c>
      <c r="AA13" s="18" cm="1">
        <f t="array" ref="AA13">IFERROR(_xlfn.IFS(COUNTA($AE$2:$AJ$2)=0,AVERAGE($AE13:$AJ13),$AE$2="X",AVERAGE($AF13:$AJ13),$AF$2="X",AVERAGE($AE13,$AG13:$AJ13),$AG$2="X",AVERAGE($AE13:$AF13,$AH13:$AJ13),$AH$2="X",AVERAGE($AE13:$AG13,$AI13:$AJ13),$AI$2="X",AVERAGE($AE13:$AH13,$AJ13:$AJ13),$AJ$2="X",AVERAGE($AE13:$AI13)),"")</f>
        <v>0</v>
      </c>
      <c r="AB13" s="19" cm="1">
        <f t="array" ref="AB13">IFERROR(_xlfn.IFS(COUNTA($AE$2:$AJ$2)=0,STDEV($AE13:$AJ13)/SQRT(COUNT($AE13:$AJ13)),$AE$2="X",STDEV($AF13:$AJ13)/SQRT(COUNT($AF13:$AJ13)),$AF$2="X",STDEV($AE13,$AG13:$AJ13)/SQRT(COUNT($AE13,$AG13:$AJ13)),$AG$2="X",STDEV($AE13:$AF13,$AH13:$AJ13)/SQRT(COUNT($AE13:$AF13,$AH13:$AJ13)),$AH$2="X",STDEV($AE13:$AG13,$AI13:$AJ13)/SQRT(COUNT($AE13:$AG13,$AI13:$AJ13)),$AI$2="X",STDEV($AE13:$AH13,$AJ13)/SQRT(COUNT($AE13:$AH13,$AJ13)),$AJ$2="X",STDEV($AE13:$AI13)/SQRT(COUNT($AE13:$AI13))),"")</f>
        <v>0</v>
      </c>
      <c r="AC13" s="113" cm="1">
        <f t="array" ref="AC13">IFERROR(_xlfn.IFS(COUNTA($AK$2:$AP$2)=0,AVERAGE($AK13:$AP13),$AK$2="X",AVERAGE($AL13:$AP13),$AL$2="X",AVERAGE($AK13,$AM13:$AP13),$AM$2="X",AVERAGE($AK13:$AL13,$AN13:$AP13),$AN$2="X",AVERAGE($AK13:$AM13,$AO13:$AP13),$AO$2="X",AVERAGE($AK13:$AN13,$AP13:$AP13),$AP$2="X",AVERAGE($AK13:$AO13)),"")</f>
        <v>0</v>
      </c>
      <c r="AD13" s="111" cm="1">
        <f t="array" ref="AD13">IFERROR(_xlfn.IFS(COUNTA($AK$2:$AP$2)=0,STDEV($AK13:$AP13)/SQRT(COUNT($AK13:$AP13)),$AK$2="X",STDEV($AL13:$AP13)/SQRT(COUNT($AL13:$AP13)),$AL$2="X",STDEV($AK13,$AM13:$AP13)/SQRT(COUNT($AK13,$AM13:$AP13)),$AM$2="X",STDEV($AK13:$AL13,$AN13:$AP13)/SQRT(COUNT($AK13:$AL13,$AN13:$AP13)),$AN$2="X",STDEV($AK13:$AM13,$AO13:$AP13)/SQRT(COUNT($AK13:$AM13,$AO13:$AP13)),$AO$2="X",STDEV($AK13:$AN13,$AP13)/SQRT(COUNT($AK13:$AN13,$AP13)),$AP$2="X",STDEV($AK13:$AO13)/SQRT(COUNT($AK13:$AO13))),"")</f>
        <v>0</v>
      </c>
      <c r="AE13" s="1" cm="1">
        <f t="array" ref="AE13">_xlfn.IFS(SUM($AK13:$AP13)="","",AK13="","",AK13=0,0,AK13&gt;0,AK13/AE$65*100)</f>
        <v>5.2324364663239593E-2</v>
      </c>
      <c r="AF13" s="1" cm="1">
        <f t="array" ref="AF13">_xlfn.IFS(SUM($AK13:$AP13)="","",AL13="","",AL13=0,0,AL13&gt;0,AL13/AF$65*100)</f>
        <v>0</v>
      </c>
      <c r="AG13" s="1" cm="1">
        <f t="array" ref="AG13">_xlfn.IFS(SUM($AK13:$AP13)="","",AM13="","",AM13=0,0,AM13&gt;0,AM13/AG$65*100)</f>
        <v>0</v>
      </c>
      <c r="AH13" s="1" cm="1">
        <f t="array" ref="AH13">_xlfn.IFS(SUM($AK13:$AP13)="","",AN13="","",AN13=0,0,AN13&gt;0,AN13/AH$65*100)</f>
        <v>0</v>
      </c>
      <c r="AI13" s="1" cm="1">
        <f t="array" ref="AI13">_xlfn.IFS(SUM($AK13:$AP13)="","",AO13="","",AO13=0,0,AO13&gt;0,AO13/AI$65*100)</f>
        <v>0</v>
      </c>
      <c r="AJ13" s="1" t="str" cm="1">
        <f t="array" ref="AJ13">_xlfn.IFS(SUM($AK13:$AP13)="","",AP13="","",AP13=0,0,AP13&gt;0,AP13/AJ$65*100)</f>
        <v/>
      </c>
      <c r="AK13" s="92">
        <f t="shared" si="1"/>
        <v>1260.4117647058824</v>
      </c>
      <c r="AL13" s="1">
        <f t="shared" si="1"/>
        <v>0</v>
      </c>
      <c r="AM13" s="1">
        <f t="shared" si="1"/>
        <v>0</v>
      </c>
      <c r="AN13" s="1">
        <f t="shared" si="1"/>
        <v>0</v>
      </c>
      <c r="AO13" s="1">
        <f t="shared" si="1"/>
        <v>0</v>
      </c>
      <c r="AP13" s="95" t="str">
        <f t="shared" si="1"/>
        <v/>
      </c>
      <c r="AQ13" s="89">
        <v>21427</v>
      </c>
      <c r="AR13" s="89">
        <v>0</v>
      </c>
      <c r="AS13" s="89">
        <v>0</v>
      </c>
      <c r="AT13" s="89">
        <v>0</v>
      </c>
      <c r="AU13" s="89">
        <v>0</v>
      </c>
      <c r="AV13" s="89"/>
      <c r="AW13" s="1"/>
      <c r="AX13" s="1"/>
      <c r="AY13" s="39" t="str">
        <f t="shared" si="2"/>
        <v/>
      </c>
      <c r="AZ13" s="39" t="str">
        <f t="shared" si="3"/>
        <v/>
      </c>
      <c r="BA13" s="39" t="str">
        <f t="shared" si="4"/>
        <v/>
      </c>
      <c r="BB13" s="39" t="str">
        <f t="shared" si="5"/>
        <v/>
      </c>
      <c r="BC13" s="39" t="str">
        <f t="shared" si="6"/>
        <v/>
      </c>
      <c r="BD13" s="39" t="str">
        <f t="shared" si="7"/>
        <v/>
      </c>
      <c r="BE13" s="39" t="str">
        <f t="shared" si="8"/>
        <v/>
      </c>
      <c r="BF13" s="39" t="str">
        <f t="shared" si="9"/>
        <v/>
      </c>
      <c r="BG13" s="39" t="str">
        <f t="shared" si="10"/>
        <v/>
      </c>
      <c r="BH13" s="39" t="str">
        <f t="shared" si="11"/>
        <v/>
      </c>
      <c r="BI13" s="39" t="str">
        <f t="shared" si="12"/>
        <v/>
      </c>
      <c r="BJ13" s="39" t="str">
        <f t="shared" si="13"/>
        <v/>
      </c>
      <c r="BK13" s="42" t="str">
        <f t="shared" si="14"/>
        <v/>
      </c>
      <c r="BL13" t="str">
        <f t="shared" si="14"/>
        <v/>
      </c>
      <c r="BM13" t="str">
        <f t="shared" si="14"/>
        <v/>
      </c>
      <c r="BN13" t="str">
        <f t="shared" si="14"/>
        <v/>
      </c>
      <c r="BO13" t="str">
        <f t="shared" si="14"/>
        <v/>
      </c>
      <c r="BP13" t="str">
        <f t="shared" si="14"/>
        <v/>
      </c>
      <c r="BQ13" t="str">
        <f t="shared" si="14"/>
        <v/>
      </c>
      <c r="BR13" t="str">
        <f t="shared" si="14"/>
        <v/>
      </c>
      <c r="BS13" t="str">
        <f t="shared" si="14"/>
        <v/>
      </c>
      <c r="BT13" t="str">
        <f t="shared" si="14"/>
        <v/>
      </c>
      <c r="BU13" t="str">
        <f t="shared" si="14"/>
        <v/>
      </c>
      <c r="BV13" t="str">
        <f t="shared" si="14"/>
        <v/>
      </c>
      <c r="BW13" t="str">
        <f t="shared" si="15"/>
        <v/>
      </c>
      <c r="BX13" t="str">
        <f t="shared" si="16"/>
        <v/>
      </c>
      <c r="BY13" t="str">
        <f t="shared" si="17"/>
        <v/>
      </c>
      <c r="BZ13" t="str">
        <f t="shared" si="18"/>
        <v/>
      </c>
      <c r="CA13" t="str">
        <f t="shared" si="19"/>
        <v/>
      </c>
      <c r="CB13" s="39" t="str">
        <f t="shared" si="19"/>
        <v/>
      </c>
      <c r="CC13" s="46" t="str">
        <f t="shared" si="20"/>
        <v/>
      </c>
      <c r="CD13" s="44" t="str">
        <f t="shared" si="21"/>
        <v/>
      </c>
      <c r="CE13" t="str" cm="1">
        <f t="array" ref="CE13">_xlfn.IFS($CC13="","",$CC13&lt;=CE$3,"yes",$CC13&gt;CE$3,"no")</f>
        <v/>
      </c>
      <c r="CF13" s="42" t="str">
        <f t="shared" si="22"/>
        <v/>
      </c>
      <c r="CG13" s="1" t="str">
        <f t="shared" si="23"/>
        <v/>
      </c>
      <c r="CH13" s="1" t="str">
        <f t="shared" si="24"/>
        <v/>
      </c>
      <c r="CI13" s="76" t="str">
        <f>IF(CE13="yes",VLOOKUP(CH13,'z-Table'!$A$1:$K$74,7,TRUE)*$CE$2,"")</f>
        <v/>
      </c>
    </row>
    <row r="14" spans="1:87" ht="12" x14ac:dyDescent="0.2">
      <c r="A14" s="6" t="s">
        <v>36</v>
      </c>
      <c r="B14" s="18" cm="1">
        <f t="array" ref="B14">IFERROR(_xlfn.IFS(COUNTA($F$2:$K$2)=0,AVERAGE($F14:$K14),$F$2="X",AVERAGE($G14:$K14),$G$2="X",AVERAGE($F14,$H14:$K14),$H$2="X",AVERAGE($F14:$G14,$I14:$K14),$I$2="X",AVERAGE($F14:$H14,$J14:$K14),$J$2="X",AVERAGE($F14:$I14,$K14:$K14),$K$2="X",AVERAGE($F14:$J14)),"")</f>
        <v>1.9942458976380035</v>
      </c>
      <c r="C14" s="19" cm="1">
        <f t="array" ref="C14">IFERROR(_xlfn.IFS(COUNTA($F$2:$K$2)=0,STDEV($F14:$K14)/SQRT(COUNT($F14:$K14)),$F$2="X",STDEV($G14:$K14)/SQRT(COUNT($G14:$K14)),$G$2="X",STDEV($F14,$H14:$K14)/SQRT(COUNT($F14,$H14:$K14)),$H$2="X",STDEV($F14:$G14,$I14:$K14)/SQRT(COUNT($F14:$G14,$I14:$K14)),$I$2="X",STDEV($F14:$H14,$J14:$K14)/SQRT(COUNT($F14:$H14,$J14:$K14)),$J$2="X",STDEV($F14:$I14,$K14)/SQRT(COUNT($F14:$I14,$K14)),$K$2="X",STDEV($F14:$J14)/SQRT(COUNT($F14:$J14))),"")</f>
        <v>0.404149526082906</v>
      </c>
      <c r="D14" s="110" cm="1">
        <f t="array" ref="D14">IFERROR(_xlfn.IFS(COUNTA($L$2:$Q$2)=0,AVERAGE($L14:$Q14),$L$2="X",AVERAGE($M14:$Q14),$M$2="X",AVERAGE($L14,$N14:$Q14),$N$2="X",AVERAGE($L14:$M14,$O14:$Q14),$O$2="X",AVERAGE($L14:$N14,$P14:$Q14),$P$2="X",AVERAGE($L14:$O14,$Q14:$Q14),$Q$2="X",AVERAGE($L14:$P14)),"")</f>
        <v>2388.6300433339479</v>
      </c>
      <c r="E14" s="111" cm="1">
        <f t="array" ref="E14">IFERROR(_xlfn.IFS(COUNTA($L$2:$Q$2)=0,STDEV($L14:$Q14)/SQRT(COUNT($L14:$Q14)),$L$2="X",STDEV($M14:$Q14)/SQRT(COUNT($M14:$Q14)),$M$2="X",STDEV($L14,$N14:$Q14)/SQRT(COUNT($L14,$N14:$Q14)),$N$2="X",STDEV($L14:$M14,$O14:$Q14)/SQRT(COUNT($L14:$M14,$O14:$Q14)),$O$2="X",STDEV($L14:$N14,$P14:$Q14)/SQRT(COUNT($L14:$N14,$P14:$Q14)),$P$2="X",STDEV($L14:$O14,$Q14)/SQRT(COUNT($L14:$O14,$Q14)),$Q$2="X",STDEV($L14:$P14)/SQRT(COUNT($L14:$P14))),"")</f>
        <v>551.98732036014007</v>
      </c>
      <c r="F14" s="1" cm="1">
        <f t="array" ref="F14">_xlfn.IFS(SUM($L14:$Q14)="","",L14="","",L14=0,0,L14&gt;0,L14/F$65*100)</f>
        <v>1.8200959623762831</v>
      </c>
      <c r="G14" s="1" cm="1">
        <f t="array" ref="G14">_xlfn.IFS(SUM($L14:$Q14)="","",M14="","",M14=0,0,M14&gt;0,M14/G$65*100)</f>
        <v>0.70305491438016687</v>
      </c>
      <c r="H14" s="1" cm="1">
        <f t="array" ref="H14">_xlfn.IFS(SUM($L14:$Q14)="","",N14="","",N14=0,0,N14&gt;0,N14/H$65*100)</f>
        <v>2.6985016357293898</v>
      </c>
      <c r="I14" s="1" cm="1">
        <f t="array" ref="I14">_xlfn.IFS(SUM($L14:$Q14)="","",O14="","",O14=0,0,O14&gt;0,O14/I$65*100)</f>
        <v>1.7488360284374727</v>
      </c>
      <c r="J14" s="1" cm="1">
        <f t="array" ref="J14">_xlfn.IFS(SUM($L14:$Q14)="","",P14="","",P14=0,0,P14&gt;0,P14/J$65*100)</f>
        <v>3.0007409472667055</v>
      </c>
      <c r="K14" s="1" t="str" cm="1">
        <f t="array" ref="K14">_xlfn.IFS(SUM($L14:$Q14)="","",Q14="","",Q14=0,0,Q14&gt;0,Q14/K$65*100)</f>
        <v/>
      </c>
      <c r="L14" s="85">
        <f t="shared" si="0"/>
        <v>3808.181818181818</v>
      </c>
      <c r="M14" s="39">
        <f t="shared" si="0"/>
        <v>2090.1764705882351</v>
      </c>
      <c r="N14" s="39">
        <f t="shared" si="0"/>
        <v>3545.875</v>
      </c>
      <c r="O14" s="39">
        <f t="shared" si="0"/>
        <v>1415.2272727272727</v>
      </c>
      <c r="P14" s="39">
        <f t="shared" si="0"/>
        <v>1083.6896551724137</v>
      </c>
      <c r="Q14" s="98" t="str">
        <f t="shared" si="0"/>
        <v/>
      </c>
      <c r="R14" s="89">
        <v>41890</v>
      </c>
      <c r="S14" s="89">
        <v>35533</v>
      </c>
      <c r="T14" s="89">
        <v>85101</v>
      </c>
      <c r="U14" s="89">
        <v>31135</v>
      </c>
      <c r="V14" s="89">
        <v>31427</v>
      </c>
      <c r="W14" s="89"/>
      <c r="X14" s="1"/>
      <c r="Y14" s="1"/>
      <c r="Z14" s="6" t="s">
        <v>36</v>
      </c>
      <c r="AA14" s="18" cm="1">
        <f t="array" ref="AA14">IFERROR(_xlfn.IFS(COUNTA($AE$2:$AJ$2)=0,AVERAGE($AE14:$AJ14),$AE$2="X",AVERAGE($AF14:$AJ14),$AF$2="X",AVERAGE($AE14,$AG14:$AJ14),$AG$2="X",AVERAGE($AE14:$AF14,$AH14:$AJ14),$AH$2="X",AVERAGE($AE14:$AG14,$AI14:$AJ14),$AI$2="X",AVERAGE($AE14:$AH14,$AJ14:$AJ14),$AJ$2="X",AVERAGE($AE14:$AI14)),"")</f>
        <v>1.3642466618004994</v>
      </c>
      <c r="AB14" s="19" cm="1">
        <f t="array" ref="AB14">IFERROR(_xlfn.IFS(COUNTA($AE$2:$AJ$2)=0,STDEV($AE14:$AJ14)/SQRT(COUNT($AE14:$AJ14)),$AE$2="X",STDEV($AF14:$AJ14)/SQRT(COUNT($AF14:$AJ14)),$AF$2="X",STDEV($AE14,$AG14:$AJ14)/SQRT(COUNT($AE14,$AG14:$AJ14)),$AG$2="X",STDEV($AE14:$AF14,$AH14:$AJ14)/SQRT(COUNT($AE14:$AF14,$AH14:$AJ14)),$AH$2="X",STDEV($AE14:$AG14,$AI14:$AJ14)/SQRT(COUNT($AE14:$AG14,$AI14:$AJ14)),$AI$2="X",STDEV($AE14:$AH14,$AJ14)/SQRT(COUNT($AE14:$AH14,$AJ14)),$AJ$2="X",STDEV($AE14:$AI14)/SQRT(COUNT($AE14:$AI14))),"")</f>
        <v>0.51946191444867362</v>
      </c>
      <c r="AC14" s="113" cm="1">
        <f t="array" ref="AC14">IFERROR(_xlfn.IFS(COUNTA($AK$2:$AP$2)=0,AVERAGE($AK14:$AP14),$AK$2="X",AVERAGE($AL14:$AP14),$AL$2="X",AVERAGE($AK14,$AM14:$AP14),$AM$2="X",AVERAGE($AK14:$AL14,$AN14:$AP14),$AN$2="X",AVERAGE($AK14:$AM14,$AO14:$AP14),$AO$2="X",AVERAGE($AK14:$AN14,$AP14:$AP14),$AP$2="X",AVERAGE($AK14:$AO14)),"")</f>
        <v>1381.184265010352</v>
      </c>
      <c r="AD14" s="111" cm="1">
        <f t="array" ref="AD14">IFERROR(_xlfn.IFS(COUNTA($AK$2:$AP$2)=0,STDEV($AK14:$AP14)/SQRT(COUNT($AK14:$AP14)),$AK$2="X",STDEV($AL14:$AP14)/SQRT(COUNT($AL14:$AP14)),$AL$2="X",STDEV($AK14,$AM14:$AP14)/SQRT(COUNT($AK14,$AM14:$AP14)),$AM$2="X",STDEV($AK14:$AL14,$AN14:$AP14)/SQRT(COUNT($AK14:$AL14,$AN14:$AP14)),$AN$2="X",STDEV($AK14:$AM14,$AO14:$AP14)/SQRT(COUNT($AK14:$AM14,$AO14:$AP14)),$AO$2="X",STDEV($AK14:$AN14,$AP14)/SQRT(COUNT($AK14:$AN14,$AP14)),$AP$2="X",STDEV($AK14:$AO14)/SQRT(COUNT($AK14:$AO14))),"")</f>
        <v>619.13393693141745</v>
      </c>
      <c r="AE14" s="1" cm="1">
        <f t="array" ref="AE14">_xlfn.IFS(SUM($AK14:$AP14)="","",AK14="","",AK14=0,0,AK14&gt;0,AK14/AE$65*100)</f>
        <v>0.29656903863778389</v>
      </c>
      <c r="AF14" s="1" cm="1">
        <f t="array" ref="AF14">_xlfn.IFS(SUM($AK14:$AP14)="","",AL14="","",AL14=0,0,AL14&gt;0,AL14/AF$65*100)</f>
        <v>2.4071514313775415</v>
      </c>
      <c r="AG14" s="1" cm="1">
        <f t="array" ref="AG14">_xlfn.IFS(SUM($AK14:$AP14)="","",AM14="","",AM14=0,0,AM14&gt;0,AM14/AG$65*100)</f>
        <v>0</v>
      </c>
      <c r="AH14" s="1" cm="1">
        <f t="array" ref="AH14">_xlfn.IFS(SUM($AK14:$AP14)="","",AN14="","",AN14=0,0,AN14&gt;0,AN14/AH$65*100)</f>
        <v>1.1802158902903497</v>
      </c>
      <c r="AI14" s="1" cm="1">
        <f t="array" ref="AI14">_xlfn.IFS(SUM($AK14:$AP14)="","",AO14="","",AO14=0,0,AO14&gt;0,AO14/AI$65*100)</f>
        <v>1.8696193255341065</v>
      </c>
      <c r="AJ14" s="1" t="str" cm="1">
        <f t="array" ref="AJ14">_xlfn.IFS(SUM($AK14:$AP14)="","",AP14="","",AP14=0,0,AP14&gt;0,AP14/AJ$65*100)</f>
        <v/>
      </c>
      <c r="AK14" s="92">
        <f t="shared" si="1"/>
        <v>7143.8823529411766</v>
      </c>
      <c r="AL14" s="1">
        <f t="shared" si="1"/>
        <v>2992.2608695652175</v>
      </c>
      <c r="AM14" s="1">
        <f t="shared" si="1"/>
        <v>0</v>
      </c>
      <c r="AN14" s="1">
        <f t="shared" si="1"/>
        <v>1453.6666666666667</v>
      </c>
      <c r="AO14" s="1">
        <f t="shared" si="1"/>
        <v>1078.8095238095239</v>
      </c>
      <c r="AP14" s="95" t="str">
        <f t="shared" si="1"/>
        <v/>
      </c>
      <c r="AQ14" s="89">
        <v>121446</v>
      </c>
      <c r="AR14" s="89">
        <v>68822</v>
      </c>
      <c r="AS14" s="89">
        <v>0</v>
      </c>
      <c r="AT14" s="89">
        <v>26166</v>
      </c>
      <c r="AU14" s="89">
        <v>22655</v>
      </c>
      <c r="AV14" s="89"/>
      <c r="AW14" s="1"/>
      <c r="AX14" s="1"/>
      <c r="AY14" s="39" t="str">
        <f t="shared" si="2"/>
        <v/>
      </c>
      <c r="AZ14" s="39" t="str">
        <f t="shared" si="3"/>
        <v/>
      </c>
      <c r="BA14" s="39" t="str">
        <f t="shared" si="4"/>
        <v/>
      </c>
      <c r="BB14" s="39" t="str">
        <f t="shared" si="5"/>
        <v/>
      </c>
      <c r="BC14" s="39" t="str">
        <f t="shared" si="6"/>
        <v/>
      </c>
      <c r="BD14" s="39" t="str">
        <f t="shared" si="7"/>
        <v/>
      </c>
      <c r="BE14" s="39" t="str">
        <f t="shared" si="8"/>
        <v/>
      </c>
      <c r="BF14" s="39" t="str">
        <f t="shared" si="9"/>
        <v/>
      </c>
      <c r="BG14" s="39" t="str">
        <f t="shared" si="10"/>
        <v/>
      </c>
      <c r="BH14" s="39" t="str">
        <f t="shared" si="11"/>
        <v/>
      </c>
      <c r="BI14" s="39" t="str">
        <f t="shared" si="12"/>
        <v/>
      </c>
      <c r="BJ14" s="39" t="str">
        <f t="shared" si="13"/>
        <v/>
      </c>
      <c r="BK14" s="42" t="str">
        <f t="shared" si="14"/>
        <v/>
      </c>
      <c r="BL14" t="str">
        <f t="shared" si="14"/>
        <v/>
      </c>
      <c r="BM14" t="str">
        <f t="shared" si="14"/>
        <v/>
      </c>
      <c r="BN14" t="str">
        <f t="shared" si="14"/>
        <v/>
      </c>
      <c r="BO14" t="str">
        <f t="shared" si="14"/>
        <v/>
      </c>
      <c r="BP14" t="str">
        <f t="shared" si="14"/>
        <v/>
      </c>
      <c r="BQ14" t="str">
        <f t="shared" si="14"/>
        <v/>
      </c>
      <c r="BR14" t="str">
        <f t="shared" si="14"/>
        <v/>
      </c>
      <c r="BS14" t="str">
        <f t="shared" si="14"/>
        <v/>
      </c>
      <c r="BT14" t="str">
        <f t="shared" si="14"/>
        <v/>
      </c>
      <c r="BU14" t="str">
        <f t="shared" si="14"/>
        <v/>
      </c>
      <c r="BV14" t="str">
        <f t="shared" si="14"/>
        <v/>
      </c>
      <c r="BW14" t="str">
        <f t="shared" si="15"/>
        <v/>
      </c>
      <c r="BX14" t="str">
        <f t="shared" si="16"/>
        <v/>
      </c>
      <c r="BY14" t="str">
        <f t="shared" si="17"/>
        <v/>
      </c>
      <c r="BZ14" t="str">
        <f t="shared" si="18"/>
        <v/>
      </c>
      <c r="CA14" t="str">
        <f t="shared" si="19"/>
        <v/>
      </c>
      <c r="CB14" s="39" t="str">
        <f t="shared" si="19"/>
        <v/>
      </c>
      <c r="CC14" s="46" t="str">
        <f t="shared" si="20"/>
        <v/>
      </c>
      <c r="CD14" s="44" t="str">
        <f t="shared" si="21"/>
        <v/>
      </c>
      <c r="CE14" t="str" cm="1">
        <f t="array" ref="CE14">_xlfn.IFS($CC14="","",$CC14&lt;=CE$3,"yes",$CC14&gt;CE$3,"no")</f>
        <v/>
      </c>
      <c r="CF14" s="42" t="str">
        <f t="shared" si="22"/>
        <v/>
      </c>
      <c r="CG14" s="1" t="str">
        <f t="shared" si="23"/>
        <v/>
      </c>
      <c r="CH14" s="1" t="str">
        <f t="shared" si="24"/>
        <v/>
      </c>
      <c r="CI14" s="76" t="str">
        <f>IF(CE14="yes",VLOOKUP(CH14,'z-Table'!$A$1:$K$74,7,TRUE)*$CE$2,"")</f>
        <v/>
      </c>
    </row>
    <row r="15" spans="1:87" ht="12" x14ac:dyDescent="0.2">
      <c r="A15" s="6" t="s">
        <v>37</v>
      </c>
      <c r="B15" s="18" cm="1">
        <f t="array" ref="B15">IFERROR(_xlfn.IFS(COUNTA($F$2:$K$2)=0,AVERAGE($F15:$K15),$F$2="X",AVERAGE($G15:$K15),$G$2="X",AVERAGE($F15,$H15:$K15),$H$2="X",AVERAGE($F15:$G15,$I15:$K15),$I$2="X",AVERAGE($F15:$H15,$J15:$K15),$J$2="X",AVERAGE($F15:$I15,$K15:$K15),$K$2="X",AVERAGE($F15:$J15)),"")</f>
        <v>8.449223124928789</v>
      </c>
      <c r="C15" s="19" cm="1">
        <f t="array" ref="C15">IFERROR(_xlfn.IFS(COUNTA($F$2:$K$2)=0,STDEV($F15:$K15)/SQRT(COUNT($F15:$K15)),$F$2="X",STDEV($G15:$K15)/SQRT(COUNT($G15:$K15)),$G$2="X",STDEV($F15,$H15:$K15)/SQRT(COUNT($F15,$H15:$K15)),$H$2="X",STDEV($F15:$G15,$I15:$K15)/SQRT(COUNT($F15:$G15,$I15:$K15)),$I$2="X",STDEV($F15:$H15,$J15:$K15)/SQRT(COUNT($F15:$H15,$J15:$K15)),$J$2="X",STDEV($F15:$I15,$K15)/SQRT(COUNT($F15:$I15,$K15)),$K$2="X",STDEV($F15:$J15)/SQRT(COUNT($F15:$J15))),"")</f>
        <v>3.1393680197173062</v>
      </c>
      <c r="D15" s="110" cm="1">
        <f t="array" ref="D15">IFERROR(_xlfn.IFS(COUNTA($L$2:$Q$2)=0,AVERAGE($L15:$Q15),$L$2="X",AVERAGE($M15:$Q15),$M$2="X",AVERAGE($L15,$N15:$Q15),$N$2="X",AVERAGE($L15:$M15,$O15:$Q15),$O$2="X",AVERAGE($L15:$N15,$P15:$Q15),$P$2="X",AVERAGE($L15:$O15,$Q15:$Q15),$Q$2="X",AVERAGE($L15:$P15)),"")</f>
        <v>11183.884576495175</v>
      </c>
      <c r="E15" s="111" cm="1">
        <f t="array" ref="E15">IFERROR(_xlfn.IFS(COUNTA($L$2:$Q$2)=0,STDEV($L15:$Q15)/SQRT(COUNT($L15:$Q15)),$L$2="X",STDEV($M15:$Q15)/SQRT(COUNT($M15:$Q15)),$M$2="X",STDEV($L15,$N15:$Q15)/SQRT(COUNT($L15,$N15:$Q15)),$N$2="X",STDEV($L15:$M15,$O15:$Q15)/SQRT(COUNT($L15:$M15,$O15:$Q15)),$O$2="X",STDEV($L15:$N15,$P15:$Q15)/SQRT(COUNT($L15:$N15,$P15:$Q15)),$P$2="X",STDEV($L15:$O15,$Q15)/SQRT(COUNT($L15:$O15,$Q15)),$Q$2="X",STDEV($L15:$P15)/SQRT(COUNT($L15:$P15))),"")</f>
        <v>4871.980688933405</v>
      </c>
      <c r="F15" s="1" cm="1">
        <f t="array" ref="F15">_xlfn.IFS(SUM($L15:$Q15)="","",L15="","",L15=0,0,L15&gt;0,L15/F$65*100)</f>
        <v>9.6010605133026914</v>
      </c>
      <c r="G15" s="1" cm="1">
        <f t="array" ref="G15">_xlfn.IFS(SUM($L15:$Q15)="","",M15="","",M15=0,0,M15&gt;0,M15/G$65*100)</f>
        <v>1.431139082318742</v>
      </c>
      <c r="H15" s="1" cm="1">
        <f t="array" ref="H15">_xlfn.IFS(SUM($L15:$Q15)="","",N15="","",N15=0,0,N15&gt;0,N15/H$65*100)</f>
        <v>19.570312264656788</v>
      </c>
      <c r="I15" s="1" cm="1">
        <f t="array" ref="I15">_xlfn.IFS(SUM($L15:$Q15)="","",O15="","",O15=0,0,O15&gt;0,O15/I$65*100)</f>
        <v>3.6949391881379094</v>
      </c>
      <c r="J15" s="1" cm="1">
        <f t="array" ref="J15">_xlfn.IFS(SUM($L15:$Q15)="","",P15="","",P15=0,0,P15&gt;0,P15/J$65*100)</f>
        <v>7.9486645762278112</v>
      </c>
      <c r="K15" s="1" t="str" cm="1">
        <f t="array" ref="K15">_xlfn.IFS(SUM($L15:$Q15)="","",Q15="","",Q15=0,0,Q15&gt;0,Q15/K$65*100)</f>
        <v/>
      </c>
      <c r="L15" s="85">
        <f t="shared" si="0"/>
        <v>20088.272727272728</v>
      </c>
      <c r="M15" s="39">
        <f t="shared" si="0"/>
        <v>4254.7647058823532</v>
      </c>
      <c r="N15" s="39">
        <f t="shared" si="0"/>
        <v>25715.708333333332</v>
      </c>
      <c r="O15" s="39">
        <f t="shared" si="0"/>
        <v>2990.090909090909</v>
      </c>
      <c r="P15" s="39">
        <f t="shared" si="0"/>
        <v>2870.5862068965516</v>
      </c>
      <c r="Q15" s="98" t="str">
        <f t="shared" si="0"/>
        <v/>
      </c>
      <c r="R15" s="89">
        <v>220971</v>
      </c>
      <c r="S15" s="89">
        <v>72331</v>
      </c>
      <c r="T15" s="89">
        <v>617177</v>
      </c>
      <c r="U15" s="89">
        <v>65782</v>
      </c>
      <c r="V15" s="89">
        <v>83247</v>
      </c>
      <c r="W15" s="89"/>
      <c r="X15" s="1"/>
      <c r="Y15" s="1"/>
      <c r="Z15" s="6" t="s">
        <v>37</v>
      </c>
      <c r="AA15" s="18" cm="1">
        <f t="array" ref="AA15">IFERROR(_xlfn.IFS(COUNTA($AE$2:$AJ$2)=0,AVERAGE($AE15:$AJ15),$AE$2="X",AVERAGE($AF15:$AJ15),$AF$2="X",AVERAGE($AE15,$AG15:$AJ15),$AG$2="X",AVERAGE($AE15:$AF15,$AH15:$AJ15),$AH$2="X",AVERAGE($AE15:$AG15,$AI15:$AJ15),$AI$2="X",AVERAGE($AE15:$AH15,$AJ15:$AJ15),$AJ$2="X",AVERAGE($AE15:$AI15)),"")</f>
        <v>4.7101093091898205</v>
      </c>
      <c r="AB15" s="19" cm="1">
        <f t="array" ref="AB15">IFERROR(_xlfn.IFS(COUNTA($AE$2:$AJ$2)=0,STDEV($AE15:$AJ15)/SQRT(COUNT($AE15:$AJ15)),$AE$2="X",STDEV($AF15:$AJ15)/SQRT(COUNT($AF15:$AJ15)),$AF$2="X",STDEV($AE15,$AG15:$AJ15)/SQRT(COUNT($AE15,$AG15:$AJ15)),$AG$2="X",STDEV($AE15:$AF15,$AH15:$AJ15)/SQRT(COUNT($AE15:$AF15,$AH15:$AJ15)),$AH$2="X",STDEV($AE15:$AG15,$AI15:$AJ15)/SQRT(COUNT($AE15:$AG15,$AI15:$AJ15)),$AI$2="X",STDEV($AE15:$AH15,$AJ15)/SQRT(COUNT($AE15:$AH15,$AJ15)),$AJ$2="X",STDEV($AE15:$AI15)/SQRT(COUNT($AE15:$AI15))),"")</f>
        <v>2.101204162278917</v>
      </c>
      <c r="AC15" s="113" cm="1">
        <f t="array" ref="AC15">IFERROR(_xlfn.IFS(COUNTA($AK$2:$AP$2)=0,AVERAGE($AK15:$AP15),$AK$2="X",AVERAGE($AL15:$AP15),$AL$2="X",AVERAGE($AK15,$AM15:$AP15),$AM$2="X",AVERAGE($AK15:$AL15,$AN15:$AP15),$AN$2="X",AVERAGE($AK15:$AM15,$AO15:$AP15),$AO$2="X",AVERAGE($AK15:$AN15,$AP15:$AP15),$AP$2="X",AVERAGE($AK15:$AO15)),"")</f>
        <v>4624.2854554865426</v>
      </c>
      <c r="AD15" s="111" cm="1">
        <f t="array" ref="AD15">IFERROR(_xlfn.IFS(COUNTA($AK$2:$AP$2)=0,STDEV($AK15:$AP15)/SQRT(COUNT($AK15:$AP15)),$AK$2="X",STDEV($AL15:$AP15)/SQRT(COUNT($AL15:$AP15)),$AL$2="X",STDEV($AK15,$AM15:$AP15)/SQRT(COUNT($AK15,$AM15:$AP15)),$AM$2="X",STDEV($AK15:$AL15,$AN15:$AP15)/SQRT(COUNT($AK15:$AL15,$AN15:$AP15)),$AN$2="X",STDEV($AK15:$AM15,$AO15:$AP15)/SQRT(COUNT($AK15:$AM15,$AO15:$AP15)),$AO$2="X",STDEV($AK15:$AN15,$AP15)/SQRT(COUNT($AK15:$AN15,$AP15)),$AP$2="X",STDEV($AK15:$AO15)/SQRT(COUNT($AK15:$AO15))),"")</f>
        <v>2877.0179156260656</v>
      </c>
      <c r="AE15" s="1" cm="1">
        <f t="array" ref="AE15">_xlfn.IFS(SUM($AK15:$AP15)="","",AK15="","",AK15=0,0,AK15&gt;0,AK15/AE$65*100)</f>
        <v>0.59511852529637732</v>
      </c>
      <c r="AF15" s="1" cm="1">
        <f t="array" ref="AF15">_xlfn.IFS(SUM($AK15:$AP15)="","",AL15="","",AL15=0,0,AL15&gt;0,AL15/AF$65*100)</f>
        <v>10.602980555874227</v>
      </c>
      <c r="AG15" s="1" cm="1">
        <f t="array" ref="AG15">_xlfn.IFS(SUM($AK15:$AP15)="","",AM15="","",AM15=0,0,AM15&gt;0,AM15/AG$65*100)</f>
        <v>2.129641198050952</v>
      </c>
      <c r="AH15" s="1" cm="1">
        <f t="array" ref="AH15">_xlfn.IFS(SUM($AK15:$AP15)="","",AN15="","",AN15=0,0,AN15&gt;0,AN15/AH$65*100)</f>
        <v>1.3060586761158515</v>
      </c>
      <c r="AI15" s="1" cm="1">
        <f t="array" ref="AI15">_xlfn.IFS(SUM($AK15:$AP15)="","",AO15="","",AO15=0,0,AO15&gt;0,AO15/AI$65*100)</f>
        <v>4.8017568067182514</v>
      </c>
      <c r="AJ15" s="1" t="str" cm="1">
        <f t="array" ref="AJ15">_xlfn.IFS(SUM($AK15:$AP15)="","",AP15="","",AP15=0,0,AP15&gt;0,AP15/AJ$65*100)</f>
        <v/>
      </c>
      <c r="AK15" s="92">
        <f t="shared" si="1"/>
        <v>14335.470588235294</v>
      </c>
      <c r="AL15" s="1">
        <f t="shared" si="1"/>
        <v>13180.260869565218</v>
      </c>
      <c r="AM15" s="1">
        <f t="shared" si="1"/>
        <v>937.5</v>
      </c>
      <c r="AN15" s="1">
        <f t="shared" si="1"/>
        <v>1608.6666666666667</v>
      </c>
      <c r="AO15" s="1">
        <f t="shared" si="1"/>
        <v>2770.7142857142858</v>
      </c>
      <c r="AP15" s="95" t="str">
        <f t="shared" si="1"/>
        <v/>
      </c>
      <c r="AQ15" s="89">
        <v>243703</v>
      </c>
      <c r="AR15" s="89">
        <v>303146</v>
      </c>
      <c r="AS15" s="89">
        <v>5625</v>
      </c>
      <c r="AT15" s="89">
        <v>28956</v>
      </c>
      <c r="AU15" s="89">
        <v>58185</v>
      </c>
      <c r="AV15" s="89"/>
      <c r="AW15" s="1"/>
      <c r="AX15" s="1" t="str">
        <f>A15</f>
        <v>p-cymene</v>
      </c>
      <c r="AY15" s="39">
        <f t="shared" si="2"/>
        <v>20088.272727272728</v>
      </c>
      <c r="AZ15" s="39">
        <f t="shared" si="3"/>
        <v>4254.7647058823532</v>
      </c>
      <c r="BA15" s="39">
        <f t="shared" si="4"/>
        <v>25715.708333333332</v>
      </c>
      <c r="BB15" s="39">
        <f t="shared" si="5"/>
        <v>2990.090909090909</v>
      </c>
      <c r="BC15" s="39">
        <f t="shared" si="6"/>
        <v>2870.5862068965516</v>
      </c>
      <c r="BD15" s="39" t="str">
        <f t="shared" si="7"/>
        <v/>
      </c>
      <c r="BE15" s="39" t="str">
        <f t="shared" si="8"/>
        <v/>
      </c>
      <c r="BF15" s="39">
        <f t="shared" si="9"/>
        <v>13180.260869565218</v>
      </c>
      <c r="BG15" s="39">
        <f t="shared" si="10"/>
        <v>937.5</v>
      </c>
      <c r="BH15" s="39">
        <f t="shared" si="11"/>
        <v>1608.6666666666667</v>
      </c>
      <c r="BI15" s="39">
        <f t="shared" si="12"/>
        <v>2770.7142857142858</v>
      </c>
      <c r="BJ15" s="39" t="str">
        <f t="shared" si="13"/>
        <v/>
      </c>
      <c r="BK15" s="42">
        <f t="shared" si="14"/>
        <v>8</v>
      </c>
      <c r="BL15">
        <f t="shared" si="14"/>
        <v>6</v>
      </c>
      <c r="BM15">
        <f t="shared" si="14"/>
        <v>9</v>
      </c>
      <c r="BN15">
        <f t="shared" si="14"/>
        <v>5</v>
      </c>
      <c r="BO15">
        <f t="shared" si="14"/>
        <v>4</v>
      </c>
      <c r="BP15" t="str">
        <f t="shared" si="14"/>
        <v/>
      </c>
      <c r="BQ15" t="str">
        <f t="shared" si="14"/>
        <v/>
      </c>
      <c r="BR15">
        <f t="shared" si="14"/>
        <v>7</v>
      </c>
      <c r="BS15">
        <f t="shared" si="14"/>
        <v>1</v>
      </c>
      <c r="BT15">
        <f t="shared" si="14"/>
        <v>2</v>
      </c>
      <c r="BU15">
        <f t="shared" si="14"/>
        <v>3</v>
      </c>
      <c r="BV15" t="str">
        <f t="shared" si="14"/>
        <v/>
      </c>
      <c r="BW15">
        <f t="shared" si="15"/>
        <v>32</v>
      </c>
      <c r="BX15">
        <f t="shared" si="16"/>
        <v>13</v>
      </c>
      <c r="BY15">
        <f t="shared" si="17"/>
        <v>5</v>
      </c>
      <c r="BZ15">
        <f t="shared" si="18"/>
        <v>4</v>
      </c>
      <c r="CA15">
        <f t="shared" si="19"/>
        <v>3</v>
      </c>
      <c r="CB15" s="39">
        <f t="shared" si="19"/>
        <v>17</v>
      </c>
      <c r="CC15" s="46">
        <f t="shared" si="20"/>
        <v>3</v>
      </c>
      <c r="CD15" s="44" t="str">
        <f t="shared" si="21"/>
        <v xml:space="preserve">sig = </v>
      </c>
      <c r="CE15" t="str" cm="1">
        <f t="array" ref="CE15">_xlfn.IFS($CC15="","",$CC15&lt;=CE$3,"yes",$CC15&gt;CE$3,"no")</f>
        <v>no</v>
      </c>
      <c r="CF15" s="42" t="str">
        <f t="shared" si="22"/>
        <v/>
      </c>
      <c r="CG15" s="1" t="str">
        <f t="shared" si="23"/>
        <v/>
      </c>
      <c r="CH15" s="1" t="str">
        <f t="shared" si="24"/>
        <v/>
      </c>
      <c r="CI15" s="76" t="str">
        <f>IF(CE15="yes",VLOOKUP(CH15,'z-Table'!$A$1:$K$74,7,TRUE)*$CE$2,"")</f>
        <v/>
      </c>
    </row>
    <row r="16" spans="1:87" ht="12" x14ac:dyDescent="0.2">
      <c r="A16" s="7" t="s">
        <v>38</v>
      </c>
      <c r="B16" s="18" cm="1">
        <f t="array" ref="B16">IFERROR(_xlfn.IFS(COUNTA($F$2:$K$2)=0,AVERAGE($F16:$K16),$F$2="X",AVERAGE($G16:$K16),$G$2="X",AVERAGE($F16,$H16:$K16),$H$2="X",AVERAGE($F16:$G16,$I16:$K16),$I$2="X",AVERAGE($F16:$H16,$J16:$K16),$J$2="X",AVERAGE($F16:$I16,$K16:$K16),$K$2="X",AVERAGE($F16:$J16)),"")</f>
        <v>1.9403797638406595</v>
      </c>
      <c r="C16" s="19" cm="1">
        <f t="array" ref="C16">IFERROR(_xlfn.IFS(COUNTA($F$2:$K$2)=0,STDEV($F16:$K16)/SQRT(COUNT($F16:$K16)),$F$2="X",STDEV($G16:$K16)/SQRT(COUNT($G16:$K16)),$G$2="X",STDEV($F16,$H16:$K16)/SQRT(COUNT($F16,$H16:$K16)),$H$2="X",STDEV($F16:$G16,$I16:$K16)/SQRT(COUNT($F16:$G16,$I16:$K16)),$I$2="X",STDEV($F16:$H16,$J16:$K16)/SQRT(COUNT($F16:$H16,$J16:$K16)),$J$2="X",STDEV($F16:$I16,$K16)/SQRT(COUNT($F16:$I16,$K16)),$K$2="X",STDEV($F16:$J16)/SQRT(COUNT($F16:$J16))),"")</f>
        <v>0.71745557772360036</v>
      </c>
      <c r="D16" s="110" cm="1">
        <f t="array" ref="D16">IFERROR(_xlfn.IFS(COUNTA($L$2:$Q$2)=0,AVERAGE($L16:$Q16),$L$2="X",AVERAGE($M16:$Q16),$M$2="X",AVERAGE($L16,$N16:$Q16),$N$2="X",AVERAGE($L16:$M16,$O16:$Q16),$O$2="X",AVERAGE($L16:$N16,$P16:$Q16),$P$2="X",AVERAGE($L16:$O16,$Q16:$Q16),$Q$2="X",AVERAGE($L16:$P16)),"")</f>
        <v>3126.4778213166146</v>
      </c>
      <c r="E16" s="111" cm="1">
        <f t="array" ref="E16">IFERROR(_xlfn.IFS(COUNTA($L$2:$Q$2)=0,STDEV($L16:$Q16)/SQRT(COUNT($L16:$Q16)),$L$2="X",STDEV($M16:$Q16)/SQRT(COUNT($M16:$Q16)),$M$2="X",STDEV($L16,$N16:$Q16)/SQRT(COUNT($L16,$N16:$Q16)),$N$2="X",STDEV($L16:$M16,$O16:$Q16)/SQRT(COUNT($L16:$M16,$O16:$Q16)),$O$2="X",STDEV($L16:$N16,$P16:$Q16)/SQRT(COUNT($L16:$N16,$P16:$Q16)),$P$2="X",STDEV($L16:$O16,$Q16)/SQRT(COUNT($L16:$O16,$Q16)),$Q$2="X",STDEV($L16:$P16)/SQRT(COUNT($L16:$P16))),"")</f>
        <v>1287.2834164484786</v>
      </c>
      <c r="F16" cm="1">
        <f t="array" ref="F16">_xlfn.IFS(SUM($L16:$Q16)="","",L16="","",L16=0,0,L16&gt;0,L16/F$65*100)</f>
        <v>3.2178201689573922</v>
      </c>
      <c r="G16" cm="1">
        <f t="array" ref="G16">_xlfn.IFS(SUM($L16:$Q16)="","",M16="","",M16=0,0,M16&gt;0,M16/G$65*100)</f>
        <v>0.90783971622168691</v>
      </c>
      <c r="H16" cm="1">
        <f t="array" ref="H16">_xlfn.IFS(SUM($L16:$Q16)="","",N16="","",N16=0,0,N16&gt;0,N16/H$65*100)</f>
        <v>4.1022133478181848</v>
      </c>
      <c r="I16" cm="1">
        <f t="array" ref="I16">_xlfn.IFS(SUM($L16:$Q16)="","",O16="","",O16=0,0,O16&gt;0,O16/I$65*100)</f>
        <v>0.62050398606548118</v>
      </c>
      <c r="J16" cm="1">
        <f t="array" ref="J16">_xlfn.IFS(SUM($L16:$Q16)="","",P16="","",P16=0,0,P16&gt;0,P16/J$65*100)</f>
        <v>0.85352160014055056</v>
      </c>
      <c r="K16" t="str" cm="1">
        <f t="array" ref="K16">_xlfn.IFS(SUM($L16:$Q16)="","",Q16="","",Q16=0,0,Q16&gt;0,Q16/K$65*100)</f>
        <v/>
      </c>
      <c r="L16" s="85">
        <f t="shared" si="0"/>
        <v>6732.636363636364</v>
      </c>
      <c r="M16" s="39">
        <f t="shared" si="0"/>
        <v>2699</v>
      </c>
      <c r="N16" s="39">
        <f t="shared" si="0"/>
        <v>5390.375</v>
      </c>
      <c r="O16" s="39">
        <f t="shared" si="0"/>
        <v>502.13636363636363</v>
      </c>
      <c r="P16" s="39">
        <f t="shared" si="0"/>
        <v>308.24137931034483</v>
      </c>
      <c r="Q16" s="98" t="str">
        <f t="shared" si="0"/>
        <v/>
      </c>
      <c r="R16" s="89">
        <v>74059</v>
      </c>
      <c r="S16" s="89">
        <v>45883</v>
      </c>
      <c r="T16" s="89">
        <v>129369</v>
      </c>
      <c r="U16" s="89">
        <v>11047</v>
      </c>
      <c r="V16" s="89">
        <v>8939</v>
      </c>
      <c r="W16" s="89"/>
      <c r="Z16" s="7" t="s">
        <v>38</v>
      </c>
      <c r="AA16" s="18" cm="1">
        <f t="array" ref="AA16">IFERROR(_xlfn.IFS(COUNTA($AE$2:$AJ$2)=0,AVERAGE($AE16:$AJ16),$AE$2="X",AVERAGE($AF16:$AJ16),$AF$2="X",AVERAGE($AE16,$AG16:$AJ16),$AG$2="X",AVERAGE($AE16:$AF16,$AH16:$AJ16),$AH$2="X",AVERAGE($AE16:$AG16,$AI16:$AJ16),$AI$2="X",AVERAGE($AE16:$AH16,$AJ16:$AJ16),$AJ$2="X",AVERAGE($AE16:$AI16)),"")</f>
        <v>0.66289002138253827</v>
      </c>
      <c r="AB16" s="19" cm="1">
        <f t="array" ref="AB16">IFERROR(_xlfn.IFS(COUNTA($AE$2:$AJ$2)=0,STDEV($AE16:$AJ16)/SQRT(COUNT($AE16:$AJ16)),$AE$2="X",STDEV($AF16:$AJ16)/SQRT(COUNT($AF16:$AJ16)),$AF$2="X",STDEV($AE16,$AG16:$AJ16)/SQRT(COUNT($AE16,$AG16:$AJ16)),$AG$2="X",STDEV($AE16:$AF16,$AH16:$AJ16)/SQRT(COUNT($AE16:$AF16,$AH16:$AJ16)),$AH$2="X",STDEV($AE16:$AG16,$AI16:$AJ16)/SQRT(COUNT($AE16:$AG16,$AI16:$AJ16)),$AI$2="X",STDEV($AE16:$AH16,$AJ16)/SQRT(COUNT($AE16:$AH16,$AJ16)),$AJ$2="X",STDEV($AE16:$AI16)/SQRT(COUNT($AE16:$AI16))),"")</f>
        <v>0.22927729682991577</v>
      </c>
      <c r="AC16" s="113" cm="1">
        <f t="array" ref="AC16">IFERROR(_xlfn.IFS(COUNTA($AK$2:$AP$2)=0,AVERAGE($AK16:$AP16),$AK$2="X",AVERAGE($AL16:$AP16),$AL$2="X",AVERAGE($AK16,$AM16:$AP16),$AM$2="X",AVERAGE($AK16:$AL16,$AN16:$AP16),$AN$2="X",AVERAGE($AK16:$AM16,$AO16:$AP16),$AO$2="X",AVERAGE($AK16:$AN16,$AP16:$AP16),$AP$2="X",AVERAGE($AK16:$AO16)),"")</f>
        <v>661.96290545203578</v>
      </c>
      <c r="AD16" s="111" cm="1">
        <f t="array" ref="AD16">IFERROR(_xlfn.IFS(COUNTA($AK$2:$AP$2)=0,STDEV($AK16:$AP16)/SQRT(COUNT($AK16:$AP16)),$AK$2="X",STDEV($AL16:$AP16)/SQRT(COUNT($AL16:$AP16)),$AL$2="X",STDEV($AK16,$AM16:$AP16)/SQRT(COUNT($AK16,$AM16:$AP16)),$AM$2="X",STDEV($AK16:$AL16,$AN16:$AP16)/SQRT(COUNT($AK16:$AL16,$AN16:$AP16)),$AN$2="X",STDEV($AK16:$AM16,$AO16:$AP16)/SQRT(COUNT($AK16:$AM16,$AO16:$AP16)),$AO$2="X",STDEV($AK16:$AN16,$AP16)/SQRT(COUNT($AK16:$AN16,$AP16)),$AP$2="X",STDEV($AK16:$AO16)/SQRT(COUNT($AK16:$AO16))),"")</f>
        <v>258.84243118650147</v>
      </c>
      <c r="AE16" cm="1">
        <f t="array" ref="AE16">_xlfn.IFS(SUM($AK16:$AP16)="","",AK16="","",AK16=0,0,AK16&gt;0,AK16/AE$65*100)</f>
        <v>6.3025401748899217</v>
      </c>
      <c r="AF16" cm="1">
        <f t="array" ref="AF16">_xlfn.IFS(SUM($AK16:$AP16)="","",AL16="","",AL16=0,0,AL16&gt;0,AL16/AF$65*100)</f>
        <v>0.97934149078159827</v>
      </c>
      <c r="AG16" cm="1">
        <f t="array" ref="AG16">_xlfn.IFS(SUM($AK16:$AP16)="","",AM16="","",AM16=0,0,AM16&gt;0,AM16/AG$65*100)</f>
        <v>0</v>
      </c>
      <c r="AH16" cm="1">
        <f t="array" ref="AH16">_xlfn.IFS(SUM($AK16:$AP16)="","",AN16="","",AN16=0,0,AN16&gt;0,AN16/AH$65*100)</f>
        <v>0.71112450226697443</v>
      </c>
      <c r="AI16" cm="1">
        <f t="array" ref="AI16">_xlfn.IFS(SUM($AK16:$AP16)="","",AO16="","",AO16=0,0,AO16&gt;0,AO16/AI$65*100)</f>
        <v>0.9610940924815804</v>
      </c>
      <c r="AJ16" t="str" cm="1">
        <f t="array" ref="AJ16">_xlfn.IFS(SUM($AK16:$AP16)="","",AP16="","",AP16=0,0,AP16&gt;0,AP16/AJ$65*100)</f>
        <v/>
      </c>
      <c r="AK16" s="42">
        <f t="shared" si="1"/>
        <v>151818.29411764705</v>
      </c>
      <c r="AL16">
        <f t="shared" si="1"/>
        <v>1217.391304347826</v>
      </c>
      <c r="AM16">
        <f t="shared" si="1"/>
        <v>0</v>
      </c>
      <c r="AN16">
        <f t="shared" si="1"/>
        <v>875.88888888888891</v>
      </c>
      <c r="AO16">
        <f t="shared" si="1"/>
        <v>554.57142857142856</v>
      </c>
      <c r="AP16" s="96" t="str">
        <f t="shared" si="1"/>
        <v/>
      </c>
      <c r="AQ16" s="89">
        <v>2580911</v>
      </c>
      <c r="AR16" s="89">
        <v>28000</v>
      </c>
      <c r="AS16" s="89">
        <v>0</v>
      </c>
      <c r="AT16" s="89">
        <v>15766</v>
      </c>
      <c r="AU16" s="89">
        <v>11646</v>
      </c>
      <c r="AV16" s="89"/>
      <c r="AX16" s="1"/>
      <c r="AY16" s="39" t="str">
        <f t="shared" si="2"/>
        <v/>
      </c>
      <c r="AZ16" s="39" t="str">
        <f t="shared" si="3"/>
        <v/>
      </c>
      <c r="BA16" s="39" t="str">
        <f t="shared" si="4"/>
        <v/>
      </c>
      <c r="BB16" s="39" t="str">
        <f t="shared" si="5"/>
        <v/>
      </c>
      <c r="BC16" s="39" t="str">
        <f t="shared" si="6"/>
        <v/>
      </c>
      <c r="BD16" s="39" t="str">
        <f t="shared" si="7"/>
        <v/>
      </c>
      <c r="BE16" s="39" t="str">
        <f t="shared" si="8"/>
        <v/>
      </c>
      <c r="BF16" s="39" t="str">
        <f t="shared" si="9"/>
        <v/>
      </c>
      <c r="BG16" s="39" t="str">
        <f t="shared" si="10"/>
        <v/>
      </c>
      <c r="BH16" s="39" t="str">
        <f t="shared" si="11"/>
        <v/>
      </c>
      <c r="BI16" s="39" t="str">
        <f t="shared" si="12"/>
        <v/>
      </c>
      <c r="BJ16" s="39" t="str">
        <f t="shared" si="13"/>
        <v/>
      </c>
      <c r="BK16" s="42" t="str">
        <f t="shared" si="14"/>
        <v/>
      </c>
      <c r="BL16" t="str">
        <f t="shared" si="14"/>
        <v/>
      </c>
      <c r="BM16" t="str">
        <f t="shared" si="14"/>
        <v/>
      </c>
      <c r="BN16" t="str">
        <f t="shared" si="14"/>
        <v/>
      </c>
      <c r="BO16" t="str">
        <f t="shared" si="14"/>
        <v/>
      </c>
      <c r="BP16" t="str">
        <f t="shared" si="14"/>
        <v/>
      </c>
      <c r="BQ16" t="str">
        <f t="shared" si="14"/>
        <v/>
      </c>
      <c r="BR16" t="str">
        <f t="shared" si="14"/>
        <v/>
      </c>
      <c r="BS16" t="str">
        <f t="shared" si="14"/>
        <v/>
      </c>
      <c r="BT16" t="str">
        <f t="shared" si="14"/>
        <v/>
      </c>
      <c r="BU16" t="str">
        <f t="shared" si="14"/>
        <v/>
      </c>
      <c r="BV16" t="str">
        <f t="shared" si="14"/>
        <v/>
      </c>
      <c r="BW16" t="str">
        <f t="shared" si="15"/>
        <v/>
      </c>
      <c r="BX16" t="str">
        <f t="shared" si="16"/>
        <v/>
      </c>
      <c r="BY16" t="str">
        <f t="shared" si="17"/>
        <v/>
      </c>
      <c r="BZ16" t="str">
        <f t="shared" si="18"/>
        <v/>
      </c>
      <c r="CA16" t="str">
        <f t="shared" si="19"/>
        <v/>
      </c>
      <c r="CB16" s="39" t="str">
        <f t="shared" si="19"/>
        <v/>
      </c>
      <c r="CC16" s="46" t="str">
        <f t="shared" si="20"/>
        <v/>
      </c>
      <c r="CD16" s="44" t="str">
        <f t="shared" si="21"/>
        <v/>
      </c>
      <c r="CE16" t="str" cm="1">
        <f t="array" ref="CE16">_xlfn.IFS($CC16="","",$CC16&lt;=CE$3,"yes",$CC16&gt;CE$3,"no")</f>
        <v/>
      </c>
      <c r="CF16" s="42" t="str">
        <f t="shared" si="22"/>
        <v/>
      </c>
      <c r="CG16" s="1" t="str">
        <f t="shared" si="23"/>
        <v/>
      </c>
      <c r="CH16" s="1" t="str">
        <f t="shared" si="24"/>
        <v/>
      </c>
      <c r="CI16" s="76" t="str">
        <f>IF(CE16="yes",VLOOKUP(CH16,'z-Table'!$A$1:$K$74,7,TRUE)*$CE$2,"")</f>
        <v/>
      </c>
    </row>
    <row r="17" spans="1:87" ht="12" x14ac:dyDescent="0.2">
      <c r="A17" s="7" t="s">
        <v>39</v>
      </c>
      <c r="B17" s="18" cm="1">
        <f t="array" ref="B17">IFERROR(_xlfn.IFS(COUNTA($F$2:$K$2)=0,AVERAGE($F17:$K17),$F$2="X",AVERAGE($G17:$K17),$G$2="X",AVERAGE($F17,$H17:$K17),$H$2="X",AVERAGE($F17:$G17,$I17:$K17),$I$2="X",AVERAGE($F17:$H17,$J17:$K17),$J$2="X",AVERAGE($F17:$I17,$K17:$K17),$K$2="X",AVERAGE($F17:$J17)),"")</f>
        <v>6.0538565610377235</v>
      </c>
      <c r="C17" s="19" cm="1">
        <f t="array" ref="C17">IFERROR(_xlfn.IFS(COUNTA($F$2:$K$2)=0,STDEV($F17:$K17)/SQRT(COUNT($F17:$K17)),$F$2="X",STDEV($G17:$K17)/SQRT(COUNT($G17:$K17)),$G$2="X",STDEV($F17,$H17:$K17)/SQRT(COUNT($F17,$H17:$K17)),$H$2="X",STDEV($F17:$G17,$I17:$K17)/SQRT(COUNT($F17:$G17,$I17:$K17)),$I$2="X",STDEV($F17:$H17,$J17:$K17)/SQRT(COUNT($F17:$H17,$J17:$K17)),$J$2="X",STDEV($F17:$I17,$K17)/SQRT(COUNT($F17:$I17,$K17)),$K$2="X",STDEV($F17:$J17)/SQRT(COUNT($F17:$J17))),"")</f>
        <v>2.0081536052974771</v>
      </c>
      <c r="D17" s="110" cm="1">
        <f t="array" ref="D17">IFERROR(_xlfn.IFS(COUNTA($L$2:$Q$2)=0,AVERAGE($L17:$Q17),$L$2="X",AVERAGE($M17:$Q17),$M$2="X",AVERAGE($L17,$N17:$Q17),$N$2="X",AVERAGE($L17:$M17,$O17:$Q17),$O$2="X",AVERAGE($L17:$N17,$P17:$Q17),$P$2="X",AVERAGE($L17:$O17,$Q17:$Q17),$Q$2="X",AVERAGE($L17:$P17)),"")</f>
        <v>8750.8318489151134</v>
      </c>
      <c r="E17" s="111" cm="1">
        <f t="array" ref="E17">IFERROR(_xlfn.IFS(COUNTA($L$2:$Q$2)=0,STDEV($L17:$Q17)/SQRT(COUNT($L17:$Q17)),$L$2="X",STDEV($M17:$Q17)/SQRT(COUNT($M17:$Q17)),$M$2="X",STDEV($L17,$N17:$Q17)/SQRT(COUNT($L17,$N17:$Q17)),$N$2="X",STDEV($L17:$M17,$O17:$Q17)/SQRT(COUNT($L17:$M17,$O17:$Q17)),$O$2="X",STDEV($L17:$N17,$P17:$Q17)/SQRT(COUNT($L17:$N17,$P17:$Q17)),$P$2="X",STDEV($L17:$O17,$Q17)/SQRT(COUNT($L17:$O17,$Q17)),$Q$2="X",STDEV($L17:$P17)/SQRT(COUNT($L17:$P17))),"")</f>
        <v>4040.6635740778975</v>
      </c>
      <c r="F17" cm="1">
        <f t="array" ref="F17">_xlfn.IFS(SUM($L17:$Q17)="","",L17="","",L17=0,0,L17&gt;0,L17/F$65*100)</f>
        <v>11.320136587578594</v>
      </c>
      <c r="G17" cm="1">
        <f t="array" ref="G17">_xlfn.IFS(SUM($L17:$Q17)="","",M17="","",M17=0,0,M17&gt;0,M17/G$65*100)</f>
        <v>3.588482665312779</v>
      </c>
      <c r="H17" cm="1">
        <f t="array" ref="H17">_xlfn.IFS(SUM($L17:$Q17)="","",N17="","",N17=0,0,N17&gt;0,N17/H$65*100)</f>
        <v>3.2860451053528945</v>
      </c>
      <c r="I17" cm="1">
        <f t="array" ref="I17">_xlfn.IFS(SUM($L17:$Q17)="","",O17="","",O17=0,0,O17&gt;0,O17/I$65*100)</f>
        <v>1.6112208599880808</v>
      </c>
      <c r="J17" cm="1">
        <f t="array" ref="J17">_xlfn.IFS(SUM($L17:$Q17)="","",P17="","",P17=0,0,P17&gt;0,P17/J$65*100)</f>
        <v>10.463397586956269</v>
      </c>
      <c r="K17" t="str" cm="1">
        <f t="array" ref="K17">_xlfn.IFS(SUM($L17:$Q17)="","",Q17="","",Q17=0,0,Q17&gt;0,Q17/K$65*100)</f>
        <v/>
      </c>
      <c r="L17" s="85">
        <f t="shared" si="0"/>
        <v>23685.090909090908</v>
      </c>
      <c r="M17" s="39">
        <f t="shared" si="0"/>
        <v>10668.529411764706</v>
      </c>
      <c r="N17" s="39">
        <f t="shared" si="0"/>
        <v>4317.916666666667</v>
      </c>
      <c r="O17" s="39">
        <f t="shared" si="0"/>
        <v>1303.8636363636363</v>
      </c>
      <c r="P17" s="39">
        <f t="shared" si="0"/>
        <v>3778.7586206896553</v>
      </c>
      <c r="Q17" s="98" t="str">
        <f t="shared" si="0"/>
        <v/>
      </c>
      <c r="R17" s="89">
        <v>260536</v>
      </c>
      <c r="S17" s="89">
        <v>181365</v>
      </c>
      <c r="T17" s="89">
        <v>103630</v>
      </c>
      <c r="U17" s="89">
        <v>28685</v>
      </c>
      <c r="V17" s="89">
        <v>109584</v>
      </c>
      <c r="W17" s="89"/>
      <c r="Z17" s="7" t="s">
        <v>39</v>
      </c>
      <c r="AA17" s="18" cm="1">
        <f t="array" ref="AA17">IFERROR(_xlfn.IFS(COUNTA($AE$2:$AJ$2)=0,AVERAGE($AE17:$AJ17),$AE$2="X",AVERAGE($AF17:$AJ17),$AF$2="X",AVERAGE($AE17,$AG17:$AJ17),$AG$2="X",AVERAGE($AE17:$AF17,$AH17:$AJ17),$AH$2="X",AVERAGE($AE17:$AG17,$AI17:$AJ17),$AI$2="X",AVERAGE($AE17:$AH17,$AJ17:$AJ17),$AJ$2="X",AVERAGE($AE17:$AI17)),"")</f>
        <v>3.2913651077176689</v>
      </c>
      <c r="AB17" s="19" cm="1">
        <f t="array" ref="AB17">IFERROR(_xlfn.IFS(COUNTA($AE$2:$AJ$2)=0,STDEV($AE17:$AJ17)/SQRT(COUNT($AE17:$AJ17)),$AE$2="X",STDEV($AF17:$AJ17)/SQRT(COUNT($AF17:$AJ17)),$AF$2="X",STDEV($AE17,$AG17:$AJ17)/SQRT(COUNT($AE17,$AG17:$AJ17)),$AG$2="X",STDEV($AE17:$AF17,$AH17:$AJ17)/SQRT(COUNT($AE17:$AF17,$AH17:$AJ17)),$AH$2="X",STDEV($AE17:$AG17,$AI17:$AJ17)/SQRT(COUNT($AE17:$AG17,$AI17:$AJ17)),$AI$2="X",STDEV($AE17:$AH17,$AJ17)/SQRT(COUNT($AE17:$AH17,$AJ17)),$AJ$2="X",STDEV($AE17:$AI17)/SQRT(COUNT($AE17:$AI17))),"")</f>
        <v>1.0129988161547705</v>
      </c>
      <c r="AC17" s="113" cm="1">
        <f t="array" ref="AC17">IFERROR(_xlfn.IFS(COUNTA($AK$2:$AP$2)=0,AVERAGE($AK17:$AP17),$AK$2="X",AVERAGE($AL17:$AP17),$AL$2="X",AVERAGE($AK17,$AM17:$AP17),$AM$2="X",AVERAGE($AK17:$AL17,$AN17:$AP17),$AN$2="X",AVERAGE($AK17:$AM17,$AO17:$AP17),$AO$2="X",AVERAGE($AK17:$AN17,$AP17:$AP17),$AP$2="X",AVERAGE($AK17:$AO17)),"")</f>
        <v>2616.8337646652867</v>
      </c>
      <c r="AD17" s="111" cm="1">
        <f t="array" ref="AD17">IFERROR(_xlfn.IFS(COUNTA($AK$2:$AP$2)=0,STDEV($AK17:$AP17)/SQRT(COUNT($AK17:$AP17)),$AK$2="X",STDEV($AL17:$AP17)/SQRT(COUNT($AL17:$AP17)),$AL$2="X",STDEV($AK17,$AM17:$AP17)/SQRT(COUNT($AK17,$AM17:$AP17)),$AM$2="X",STDEV($AK17:$AL17,$AN17:$AP17)/SQRT(COUNT($AK17:$AL17,$AN17:$AP17)),$AN$2="X",STDEV($AK17:$AM17,$AO17:$AP17)/SQRT(COUNT($AK17:$AM17,$AO17:$AP17)),$AO$2="X",STDEV($AK17:$AN17,$AP17)/SQRT(COUNT($AK17:$AN17,$AP17)),$AP$2="X",STDEV($AK17:$AO17)/SQRT(COUNT($AK17:$AO17))),"")</f>
        <v>650.14960767153423</v>
      </c>
      <c r="AE17" cm="1">
        <f t="array" ref="AE17">_xlfn.IFS(SUM($AK17:$AP17)="","",AK17="","",AK17=0,0,AK17&gt;0,AK17/AE$65*100)</f>
        <v>1.1003378971549191</v>
      </c>
      <c r="AF17" cm="1">
        <f t="array" ref="AF17">_xlfn.IFS(SUM($AK17:$AP17)="","",AL17="","",AL17=0,0,AL17&gt;0,AL17/AF$65*100)</f>
        <v>3.1314094402923467</v>
      </c>
      <c r="AG17" cm="1">
        <f t="array" ref="AG17">_xlfn.IFS(SUM($AK17:$AP17)="","",AM17="","",AM17=0,0,AM17&gt;0,AM17/AG$65*100)</f>
        <v>6.1386670907018912</v>
      </c>
      <c r="AH17" cm="1">
        <f t="array" ref="AH17">_xlfn.IFS(SUM($AK17:$AP17)="","",AN17="","",AN17=0,0,AN17&gt;0,AN17/AH$65*100)</f>
        <v>2.4817189673494355</v>
      </c>
      <c r="AI17" cm="1">
        <f t="array" ref="AI17">_xlfn.IFS(SUM($AK17:$AP17)="","",AO17="","",AO17=0,0,AO17&gt;0,AO17/AI$65*100)</f>
        <v>1.4136649325270025</v>
      </c>
      <c r="AJ17" t="str" cm="1">
        <f t="array" ref="AJ17">_xlfn.IFS(SUM($AK17:$AP17)="","",AP17="","",AP17=0,0,AP17&gt;0,AP17/AJ$65*100)</f>
        <v/>
      </c>
      <c r="AK17" s="42">
        <f t="shared" si="1"/>
        <v>26505.411764705881</v>
      </c>
      <c r="AL17">
        <f t="shared" si="1"/>
        <v>3892.5652173913045</v>
      </c>
      <c r="AM17">
        <f t="shared" si="1"/>
        <v>2702.3333333333335</v>
      </c>
      <c r="AN17">
        <f t="shared" si="1"/>
        <v>3056.7222222222222</v>
      </c>
      <c r="AO17">
        <f t="shared" si="1"/>
        <v>815.71428571428567</v>
      </c>
      <c r="AP17" s="96" t="str">
        <f t="shared" si="1"/>
        <v/>
      </c>
      <c r="AQ17" s="89">
        <v>450592</v>
      </c>
      <c r="AR17" s="89">
        <v>89529</v>
      </c>
      <c r="AS17" s="89">
        <v>16214</v>
      </c>
      <c r="AT17" s="89">
        <v>55021</v>
      </c>
      <c r="AU17" s="89">
        <v>17130</v>
      </c>
      <c r="AV17" s="89"/>
      <c r="AX17" s="1" t="str">
        <f>A17</f>
        <v>1,8-cineole</v>
      </c>
      <c r="AY17" s="39">
        <f t="shared" si="2"/>
        <v>23685.090909090908</v>
      </c>
      <c r="AZ17" s="39">
        <f t="shared" si="3"/>
        <v>10668.529411764706</v>
      </c>
      <c r="BA17" s="39">
        <f t="shared" si="4"/>
        <v>4317.916666666667</v>
      </c>
      <c r="BB17" s="39">
        <f t="shared" si="5"/>
        <v>1303.8636363636363</v>
      </c>
      <c r="BC17" s="39">
        <f t="shared" si="6"/>
        <v>3778.7586206896553</v>
      </c>
      <c r="BD17" s="39" t="str">
        <f t="shared" si="7"/>
        <v/>
      </c>
      <c r="BE17" s="39" t="str">
        <f t="shared" si="8"/>
        <v/>
      </c>
      <c r="BF17" s="39">
        <f t="shared" si="9"/>
        <v>3892.5652173913045</v>
      </c>
      <c r="BG17" s="39">
        <f t="shared" si="10"/>
        <v>2702.3333333333335</v>
      </c>
      <c r="BH17" s="39">
        <f t="shared" si="11"/>
        <v>3056.7222222222222</v>
      </c>
      <c r="BI17" s="39">
        <f t="shared" si="12"/>
        <v>815.71428571428567</v>
      </c>
      <c r="BJ17" s="39" t="str">
        <f t="shared" si="13"/>
        <v/>
      </c>
      <c r="BK17" s="42">
        <f t="shared" si="14"/>
        <v>9</v>
      </c>
      <c r="BL17">
        <f t="shared" si="14"/>
        <v>8</v>
      </c>
      <c r="BM17">
        <f t="shared" si="14"/>
        <v>7</v>
      </c>
      <c r="BN17">
        <f t="shared" si="14"/>
        <v>2</v>
      </c>
      <c r="BO17">
        <f t="shared" si="14"/>
        <v>5</v>
      </c>
      <c r="BP17" t="str">
        <f t="shared" si="14"/>
        <v/>
      </c>
      <c r="BQ17" t="str">
        <f t="shared" si="14"/>
        <v/>
      </c>
      <c r="BR17">
        <f t="shared" si="14"/>
        <v>6</v>
      </c>
      <c r="BS17">
        <f t="shared" si="14"/>
        <v>3</v>
      </c>
      <c r="BT17">
        <f t="shared" si="14"/>
        <v>4</v>
      </c>
      <c r="BU17">
        <f t="shared" si="14"/>
        <v>1</v>
      </c>
      <c r="BV17" t="str">
        <f t="shared" si="14"/>
        <v/>
      </c>
      <c r="BW17">
        <f t="shared" si="15"/>
        <v>31</v>
      </c>
      <c r="BX17">
        <f t="shared" si="16"/>
        <v>14</v>
      </c>
      <c r="BY17">
        <f t="shared" si="17"/>
        <v>5</v>
      </c>
      <c r="BZ17">
        <f t="shared" si="18"/>
        <v>4</v>
      </c>
      <c r="CA17">
        <f t="shared" si="19"/>
        <v>4</v>
      </c>
      <c r="CB17" s="39">
        <f t="shared" si="19"/>
        <v>16</v>
      </c>
      <c r="CC17" s="46">
        <f t="shared" si="20"/>
        <v>4</v>
      </c>
      <c r="CD17" s="44" t="str">
        <f t="shared" si="21"/>
        <v xml:space="preserve">sig = </v>
      </c>
      <c r="CE17" t="str" cm="1">
        <f t="array" ref="CE17">_xlfn.IFS($CC17="","",$CC17&lt;=CE$3,"yes",$CC17&gt;CE$3,"no")</f>
        <v>no</v>
      </c>
      <c r="CF17" s="42" t="str">
        <f t="shared" si="22"/>
        <v/>
      </c>
      <c r="CG17" s="1" t="str">
        <f t="shared" si="23"/>
        <v/>
      </c>
      <c r="CH17" s="1" t="str">
        <f t="shared" si="24"/>
        <v/>
      </c>
      <c r="CI17" s="76" t="str">
        <f>IF(CE17="yes",VLOOKUP(CH17,'z-Table'!$A$1:$K$74,7,TRUE)*$CE$2,"")</f>
        <v/>
      </c>
    </row>
    <row r="18" spans="1:87" ht="12" x14ac:dyDescent="0.2">
      <c r="A18" s="7" t="s">
        <v>40</v>
      </c>
      <c r="B18" s="18" cm="1">
        <f t="array" ref="B18">IFERROR(_xlfn.IFS(COUNTA($F$2:$K$2)=0,AVERAGE($F18:$K18),$F$2="X",AVERAGE($G18:$K18),$G$2="X",AVERAGE($F18,$H18:$K18),$H$2="X",AVERAGE($F18:$G18,$I18:$K18),$I$2="X",AVERAGE($F18:$H18,$J18:$K18),$J$2="X",AVERAGE($F18:$I18,$K18:$K18),$K$2="X",AVERAGE($F18:$J18)),"")</f>
        <v>4.3517062340081125</v>
      </c>
      <c r="C18" s="19" cm="1">
        <f t="array" ref="C18">IFERROR(_xlfn.IFS(COUNTA($F$2:$K$2)=0,STDEV($F18:$K18)/SQRT(COUNT($F18:$K18)),$F$2="X",STDEV($G18:$K18)/SQRT(COUNT($G18:$K18)),$G$2="X",STDEV($F18,$H18:$K18)/SQRT(COUNT($F18,$H18:$K18)),$H$2="X",STDEV($F18:$G18,$I18:$K18)/SQRT(COUNT($F18:$G18,$I18:$K18)),$I$2="X",STDEV($F18:$H18,$J18:$K18)/SQRT(COUNT($F18:$H18,$J18:$K18)),$J$2="X",STDEV($F18:$I18,$K18)/SQRT(COUNT($F18:$I18,$K18)),$K$2="X",STDEV($F18:$J18)/SQRT(COUNT($F18:$J18))),"")</f>
        <v>0.80880460274468835</v>
      </c>
      <c r="D18" s="110" cm="1">
        <f t="array" ref="D18">IFERROR(_xlfn.IFS(COUNTA($L$2:$Q$2)=0,AVERAGE($L18:$Q18),$L$2="X",AVERAGE($M18:$Q18),$M$2="X",AVERAGE($L18,$N18:$Q18),$N$2="X",AVERAGE($L18:$M18,$O18:$Q18),$O$2="X",AVERAGE($L18:$N18,$P18:$Q18),$P$2="X",AVERAGE($L18:$O18,$Q18:$Q18),$Q$2="X",AVERAGE($L18:$P18)),"")</f>
        <v>5161.5815446554798</v>
      </c>
      <c r="E18" s="111" cm="1">
        <f t="array" ref="E18">IFERROR(_xlfn.IFS(COUNTA($L$2:$Q$2)=0,STDEV($L18:$Q18)/SQRT(COUNT($L18:$Q18)),$L$2="X",STDEV($M18:$Q18)/SQRT(COUNT($M18:$Q18)),$M$2="X",STDEV($L18,$N18:$Q18)/SQRT(COUNT($L18,$N18:$Q18)),$N$2="X",STDEV($L18:$M18,$O18:$Q18)/SQRT(COUNT($L18:$M18,$O18:$Q18)),$O$2="X",STDEV($L18:$N18,$P18:$Q18)/SQRT(COUNT($L18:$N18,$P18:$Q18)),$P$2="X",STDEV($L18:$O18,$Q18)/SQRT(COUNT($L18:$O18,$Q18)),$Q$2="X",STDEV($L18:$P18)/SQRT(COUNT($L18:$P18))),"")</f>
        <v>1048.9510065324109</v>
      </c>
      <c r="F18" cm="1">
        <f t="array" ref="F18">_xlfn.IFS(SUM($L18:$Q18)="","",L18="","",L18=0,0,L18&gt;0,L18/F$65*100)</f>
        <v>4.0117713153050127</v>
      </c>
      <c r="G18" cm="1">
        <f t="array" ref="G18">_xlfn.IFS(SUM($L18:$Q18)="","",M18="","",M18=0,0,M18&gt;0,M18/G$65*100)</f>
        <v>1.6426511143656837</v>
      </c>
      <c r="H18" cm="1">
        <f t="array" ref="H18">_xlfn.IFS(SUM($L18:$Q18)="","",N18="","",N18=0,0,N18&gt;0,N18/H$65*100)</f>
        <v>4.9093127019294203</v>
      </c>
      <c r="I18" cm="1">
        <f t="array" ref="I18">_xlfn.IFS(SUM($L18:$Q18)="","",O18="","",O18=0,0,O18&gt;0,O18/I$65*100)</f>
        <v>4.5451762513291101</v>
      </c>
      <c r="J18" cm="1">
        <f t="array" ref="J18">_xlfn.IFS(SUM($L18:$Q18)="","",P18="","",P18=0,0,P18&gt;0,P18/J$65*100)</f>
        <v>6.6496197871113338</v>
      </c>
      <c r="K18" t="str" cm="1">
        <f t="array" ref="K18">_xlfn.IFS(SUM($L18:$Q18)="","",Q18="","",Q18=0,0,Q18&gt;0,Q18/K$65*100)</f>
        <v/>
      </c>
      <c r="L18" s="85">
        <f t="shared" si="0"/>
        <v>8393.818181818182</v>
      </c>
      <c r="M18" s="39">
        <f t="shared" si="0"/>
        <v>4883.588235294118</v>
      </c>
      <c r="N18" s="39">
        <f t="shared" si="0"/>
        <v>6450.916666666667</v>
      </c>
      <c r="O18" s="39">
        <f t="shared" si="0"/>
        <v>3678.1363636363635</v>
      </c>
      <c r="P18" s="39">
        <f t="shared" si="0"/>
        <v>2401.4482758620688</v>
      </c>
      <c r="Q18" s="98" t="str">
        <f t="shared" si="0"/>
        <v/>
      </c>
      <c r="R18" s="89">
        <v>92332</v>
      </c>
      <c r="S18" s="89">
        <v>83021</v>
      </c>
      <c r="T18" s="89">
        <v>154822</v>
      </c>
      <c r="U18" s="89">
        <v>80919</v>
      </c>
      <c r="V18" s="89">
        <v>69642</v>
      </c>
      <c r="W18" s="89"/>
      <c r="Z18" s="7" t="s">
        <v>40</v>
      </c>
      <c r="AA18" s="18" cm="1">
        <f t="array" ref="AA18">IFERROR(_xlfn.IFS(COUNTA($AE$2:$AJ$2)=0,AVERAGE($AE18:$AJ18),$AE$2="X",AVERAGE($AF18:$AJ18),$AF$2="X",AVERAGE($AE18,$AG18:$AJ18),$AG$2="X",AVERAGE($AE18:$AF18,$AH18:$AJ18),$AH$2="X",AVERAGE($AE18:$AG18,$AI18:$AJ18),$AI$2="X",AVERAGE($AE18:$AH18,$AJ18:$AJ18),$AJ$2="X",AVERAGE($AE18:$AI18)),"")</f>
        <v>3.0593815223911918</v>
      </c>
      <c r="AB18" s="19" cm="1">
        <f t="array" ref="AB18">IFERROR(_xlfn.IFS(COUNTA($AE$2:$AJ$2)=0,STDEV($AE18:$AJ18)/SQRT(COUNT($AE18:$AJ18)),$AE$2="X",STDEV($AF18:$AJ18)/SQRT(COUNT($AF18:$AJ18)),$AF$2="X",STDEV($AE18,$AG18:$AJ18)/SQRT(COUNT($AE18,$AG18:$AJ18)),$AG$2="X",STDEV($AE18:$AF18,$AH18:$AJ18)/SQRT(COUNT($AE18:$AF18,$AH18:$AJ18)),$AH$2="X",STDEV($AE18:$AG18,$AI18:$AJ18)/SQRT(COUNT($AE18:$AG18,$AI18:$AJ18)),$AI$2="X",STDEV($AE18:$AH18,$AJ18)/SQRT(COUNT($AE18:$AH18,$AJ18)),$AJ$2="X",STDEV($AE18:$AI18)/SQRT(COUNT($AE18:$AI18))),"")</f>
        <v>1.1591867218021374</v>
      </c>
      <c r="AC18" s="113" cm="1">
        <f t="array" ref="AC18">IFERROR(_xlfn.IFS(COUNTA($AK$2:$AP$2)=0,AVERAGE($AK18:$AP18),$AK$2="X",AVERAGE($AL18:$AP18),$AL$2="X",AVERAGE($AK18,$AM18:$AP18),$AM$2="X",AVERAGE($AK18:$AL18,$AN18:$AP18),$AN$2="X",AVERAGE($AK18:$AM18,$AO18:$AP18),$AO$2="X",AVERAGE($AK18:$AN18,$AP18:$AP18),$AP$2="X",AVERAGE($AK18:$AO18)),"")</f>
        <v>2953.0913561076604</v>
      </c>
      <c r="AD18" s="111" cm="1">
        <f t="array" ref="AD18">IFERROR(_xlfn.IFS(COUNTA($AK$2:$AP$2)=0,STDEV($AK18:$AP18)/SQRT(COUNT($AK18:$AP18)),$AK$2="X",STDEV($AL18:$AP18)/SQRT(COUNT($AL18:$AP18)),$AL$2="X",STDEV($AK18,$AM18:$AP18)/SQRT(COUNT($AK18,$AM18:$AP18)),$AM$2="X",STDEV($AK18:$AL18,$AN18:$AP18)/SQRT(COUNT($AK18:$AL18,$AN18:$AP18)),$AN$2="X",STDEV($AK18:$AM18,$AO18:$AP18)/SQRT(COUNT($AK18:$AM18,$AO18:$AP18)),$AO$2="X",STDEV($AK18:$AN18,$AP18)/SQRT(COUNT($AK18:$AN18,$AP18)),$AP$2="X",STDEV($AK18:$AO18)/SQRT(COUNT($AK18:$AO18))),"")</f>
        <v>1178.0348993915452</v>
      </c>
      <c r="AE18" cm="1">
        <f t="array" ref="AE18">_xlfn.IFS(SUM($AK18:$AP18)="","",AK18="","",AK18=0,0,AK18&gt;0,AK18/AE$65*100)</f>
        <v>0.75980828481724094</v>
      </c>
      <c r="AF18" cm="1">
        <f t="array" ref="AF18">_xlfn.IFS(SUM($AK18:$AP18)="","",AL18="","",AL18=0,0,AL18&gt;0,AL18/AF$65*100)</f>
        <v>4.6368321940327313</v>
      </c>
      <c r="AG18" cm="1">
        <f t="array" ref="AG18">_xlfn.IFS(SUM($AK18:$AP18)="","",AM18="","",AM18=0,0,AM18&gt;0,AM18/AG$65*100)</f>
        <v>0</v>
      </c>
      <c r="AH18" cm="1">
        <f t="array" ref="AH18">_xlfn.IFS(SUM($AK18:$AP18)="","",AN18="","",AN18=0,0,AN18&gt;0,AN18/AH$65*100)</f>
        <v>2.5397239216761718</v>
      </c>
      <c r="AI18" cm="1">
        <f t="array" ref="AI18">_xlfn.IFS(SUM($AK18:$AP18)="","",AO18="","",AO18=0,0,AO18&gt;0,AO18/AI$65*100)</f>
        <v>5.0609699738558644</v>
      </c>
      <c r="AJ18" t="str" cm="1">
        <f t="array" ref="AJ18">_xlfn.IFS(SUM($AK18:$AP18)="","",AP18="","",AP18=0,0,AP18&gt;0,AP18/AJ$65*100)</f>
        <v/>
      </c>
      <c r="AK18" s="42">
        <f t="shared" si="1"/>
        <v>18302.588235294119</v>
      </c>
      <c r="AL18">
        <f t="shared" si="1"/>
        <v>5763.913043478261</v>
      </c>
      <c r="AM18">
        <f t="shared" si="1"/>
        <v>0</v>
      </c>
      <c r="AN18">
        <f t="shared" si="1"/>
        <v>3128.1666666666665</v>
      </c>
      <c r="AO18">
        <f t="shared" si="1"/>
        <v>2920.2857142857142</v>
      </c>
      <c r="AP18" s="96" t="str">
        <f t="shared" si="1"/>
        <v/>
      </c>
      <c r="AQ18" s="89">
        <v>311144</v>
      </c>
      <c r="AR18" s="89">
        <v>132570</v>
      </c>
      <c r="AS18" s="89">
        <v>0</v>
      </c>
      <c r="AT18" s="89">
        <v>56307</v>
      </c>
      <c r="AU18" s="89">
        <v>61326</v>
      </c>
      <c r="AV18" s="89"/>
      <c r="AX18" s="1"/>
      <c r="AY18" s="39" t="str">
        <f t="shared" si="2"/>
        <v/>
      </c>
      <c r="AZ18" s="39" t="str">
        <f t="shared" si="3"/>
        <v/>
      </c>
      <c r="BA18" s="39" t="str">
        <f t="shared" si="4"/>
        <v/>
      </c>
      <c r="BB18" s="39" t="str">
        <f t="shared" si="5"/>
        <v/>
      </c>
      <c r="BC18" s="39" t="str">
        <f t="shared" si="6"/>
        <v/>
      </c>
      <c r="BD18" s="39" t="str">
        <f t="shared" si="7"/>
        <v/>
      </c>
      <c r="BE18" s="39" t="str">
        <f t="shared" si="8"/>
        <v/>
      </c>
      <c r="BF18" s="39" t="str">
        <f t="shared" si="9"/>
        <v/>
      </c>
      <c r="BG18" s="39" t="str">
        <f t="shared" si="10"/>
        <v/>
      </c>
      <c r="BH18" s="39" t="str">
        <f t="shared" si="11"/>
        <v/>
      </c>
      <c r="BI18" s="39" t="str">
        <f t="shared" si="12"/>
        <v/>
      </c>
      <c r="BJ18" s="39" t="str">
        <f t="shared" si="13"/>
        <v/>
      </c>
      <c r="BK18" s="42" t="str">
        <f t="shared" si="14"/>
        <v/>
      </c>
      <c r="BL18" t="str">
        <f t="shared" si="14"/>
        <v/>
      </c>
      <c r="BM18" t="str">
        <f t="shared" si="14"/>
        <v/>
      </c>
      <c r="BN18" t="str">
        <f t="shared" si="14"/>
        <v/>
      </c>
      <c r="BO18" t="str">
        <f t="shared" si="14"/>
        <v/>
      </c>
      <c r="BP18" t="str">
        <f t="shared" si="14"/>
        <v/>
      </c>
      <c r="BQ18" t="str">
        <f t="shared" si="14"/>
        <v/>
      </c>
      <c r="BR18" t="str">
        <f t="shared" si="14"/>
        <v/>
      </c>
      <c r="BS18" t="str">
        <f t="shared" si="14"/>
        <v/>
      </c>
      <c r="BT18" t="str">
        <f t="shared" si="14"/>
        <v/>
      </c>
      <c r="BU18" t="str">
        <f t="shared" si="14"/>
        <v/>
      </c>
      <c r="BV18" t="str">
        <f t="shared" si="14"/>
        <v/>
      </c>
      <c r="BW18" t="str">
        <f t="shared" si="15"/>
        <v/>
      </c>
      <c r="BX18" t="str">
        <f t="shared" si="16"/>
        <v/>
      </c>
      <c r="BY18" t="str">
        <f t="shared" si="17"/>
        <v/>
      </c>
      <c r="BZ18" t="str">
        <f t="shared" si="18"/>
        <v/>
      </c>
      <c r="CA18" t="str">
        <f t="shared" si="19"/>
        <v/>
      </c>
      <c r="CB18" s="39" t="str">
        <f t="shared" si="19"/>
        <v/>
      </c>
      <c r="CC18" s="46" t="str">
        <f t="shared" si="20"/>
        <v/>
      </c>
      <c r="CD18" s="44" t="str">
        <f t="shared" si="21"/>
        <v/>
      </c>
      <c r="CE18" t="str" cm="1">
        <f t="array" ref="CE18">_xlfn.IFS($CC18="","",$CC18&lt;=CE$3,"yes",$CC18&gt;CE$3,"no")</f>
        <v/>
      </c>
      <c r="CF18" s="42" t="str">
        <f t="shared" si="22"/>
        <v/>
      </c>
      <c r="CG18" s="1" t="str">
        <f t="shared" si="23"/>
        <v/>
      </c>
      <c r="CH18" s="1" t="str">
        <f t="shared" si="24"/>
        <v/>
      </c>
      <c r="CI18" s="76" t="str">
        <f>IF(CE18="yes",VLOOKUP(CH18,'z-Table'!$A$1:$K$74,7,TRUE)*$CE$2,"")</f>
        <v/>
      </c>
    </row>
    <row r="19" spans="1:87" ht="12" x14ac:dyDescent="0.2">
      <c r="A19" s="7" t="s">
        <v>41</v>
      </c>
      <c r="B19" s="18" cm="1">
        <f t="array" ref="B19">IFERROR(_xlfn.IFS(COUNTA($F$2:$K$2)=0,AVERAGE($F19:$K19),$F$2="X",AVERAGE($G19:$K19),$G$2="X",AVERAGE($F19,$H19:$K19),$H$2="X",AVERAGE($F19:$G19,$I19:$K19),$I$2="X",AVERAGE($F19:$H19,$J19:$K19),$J$2="X",AVERAGE($F19:$I19,$K19:$K19),$K$2="X",AVERAGE($F19:$J19)),"")</f>
        <v>0.29128072083029782</v>
      </c>
      <c r="C19" s="19" cm="1">
        <f t="array" ref="C19">IFERROR(_xlfn.IFS(COUNTA($F$2:$K$2)=0,STDEV($F19:$K19)/SQRT(COUNT($F19:$K19)),$F$2="X",STDEV($G19:$K19)/SQRT(COUNT($G19:$K19)),$G$2="X",STDEV($F19,$H19:$K19)/SQRT(COUNT($F19,$H19:$K19)),$H$2="X",STDEV($F19:$G19,$I19:$K19)/SQRT(COUNT($F19:$G19,$I19:$K19)),$I$2="X",STDEV($F19:$H19,$J19:$K19)/SQRT(COUNT($F19:$H19,$J19:$K19)),$J$2="X",STDEV($F19:$I19,$K19)/SQRT(COUNT($F19:$I19,$K19)),$K$2="X",STDEV($F19:$J19)/SQRT(COUNT($F19:$J19))),"")</f>
        <v>0.18894524320974232</v>
      </c>
      <c r="D19" s="110" cm="1">
        <f t="array" ref="D19">IFERROR(_xlfn.IFS(COUNTA($L$2:$Q$2)=0,AVERAGE($L19:$Q19),$L$2="X",AVERAGE($M19:$Q19),$M$2="X",AVERAGE($L19,$N19:$Q19),$N$2="X",AVERAGE($L19:$M19,$O19:$Q19),$O$2="X",AVERAGE($L19:$N19,$P19:$Q19),$P$2="X",AVERAGE($L19:$O19,$Q19:$Q19),$Q$2="X",AVERAGE($L19:$P19)),"")</f>
        <v>689.74803921568628</v>
      </c>
      <c r="E19" s="111" cm="1">
        <f t="array" ref="E19">IFERROR(_xlfn.IFS(COUNTA($L$2:$Q$2)=0,STDEV($L19:$Q19)/SQRT(COUNT($L19:$Q19)),$L$2="X",STDEV($M19:$Q19)/SQRT(COUNT($M19:$Q19)),$M$2="X",STDEV($L19,$N19:$Q19)/SQRT(COUNT($L19,$N19:$Q19)),$N$2="X",STDEV($L19:$M19,$O19:$Q19)/SQRT(COUNT($L19:$M19,$O19:$Q19)),$O$2="X",STDEV($L19:$N19,$P19:$Q19)/SQRT(COUNT($L19:$N19,$P19:$Q19)),$P$2="X",STDEV($L19:$O19,$Q19)/SQRT(COUNT($L19:$O19,$Q19)),$Q$2="X",STDEV($L19:$P19)/SQRT(COUNT($L19:$P19))),"")</f>
        <v>532.69860031574569</v>
      </c>
      <c r="F19" cm="1">
        <f t="array" ref="F19">_xlfn.IFS(SUM($L19:$Q19)="","",L19="","",L19=0,0,L19&gt;0,L19/F$65*100)</f>
        <v>0</v>
      </c>
      <c r="G19" cm="1">
        <f t="array" ref="G19">_xlfn.IFS(SUM($L19:$Q19)="","",M19="","",M19=0,0,M19&gt;0,M19/G$65*100)</f>
        <v>0.92527115684220662</v>
      </c>
      <c r="H19" cm="1">
        <f t="array" ref="H19">_xlfn.IFS(SUM($L19:$Q19)="","",N19="","",N19=0,0,N19&gt;0,N19/H$65*100)</f>
        <v>0.53113244730928266</v>
      </c>
      <c r="I19" cm="1">
        <f t="array" ref="I19">_xlfn.IFS(SUM($L19:$Q19)="","",O19="","",O19=0,0,O19&gt;0,O19/I$65*100)</f>
        <v>0</v>
      </c>
      <c r="J19" cm="1">
        <f t="array" ref="J19">_xlfn.IFS(SUM($L19:$Q19)="","",P19="","",P19=0,0,P19&gt;0,P19/J$65*100)</f>
        <v>0</v>
      </c>
      <c r="K19" t="str" cm="1">
        <f t="array" ref="K19">_xlfn.IFS(SUM($L19:$Q19)="","",Q19="","",Q19=0,0,Q19&gt;0,Q19/K$65*100)</f>
        <v/>
      </c>
      <c r="L19" s="85">
        <f t="shared" si="0"/>
        <v>0</v>
      </c>
      <c r="M19" s="39">
        <f t="shared" si="0"/>
        <v>2750.8235294117649</v>
      </c>
      <c r="N19" s="39">
        <f t="shared" si="0"/>
        <v>697.91666666666663</v>
      </c>
      <c r="O19" s="39">
        <f t="shared" si="0"/>
        <v>0</v>
      </c>
      <c r="P19" s="39">
        <f t="shared" si="0"/>
        <v>0</v>
      </c>
      <c r="Q19" s="98" t="str">
        <f t="shared" si="0"/>
        <v/>
      </c>
      <c r="R19" s="89">
        <v>0</v>
      </c>
      <c r="S19" s="89">
        <v>46764</v>
      </c>
      <c r="T19" s="89">
        <v>16750</v>
      </c>
      <c r="U19" s="89">
        <v>0</v>
      </c>
      <c r="V19" s="89">
        <v>0</v>
      </c>
      <c r="W19" s="89"/>
      <c r="Z19" s="7" t="s">
        <v>41</v>
      </c>
      <c r="AA19" s="18" cm="1">
        <f t="array" ref="AA19">IFERROR(_xlfn.IFS(COUNTA($AE$2:$AJ$2)=0,AVERAGE($AE19:$AJ19),$AE$2="X",AVERAGE($AF19:$AJ19),$AF$2="X",AVERAGE($AE19,$AG19:$AJ19),$AG$2="X",AVERAGE($AE19:$AF19,$AH19:$AJ19),$AH$2="X",AVERAGE($AE19:$AG19,$AI19:$AJ19),$AI$2="X",AVERAGE($AE19:$AH19,$AJ19:$AJ19),$AJ$2="X",AVERAGE($AE19:$AI19)),"")</f>
        <v>0.30248535884471273</v>
      </c>
      <c r="AB19" s="19" cm="1">
        <f t="array" ref="AB19">IFERROR(_xlfn.IFS(COUNTA($AE$2:$AJ$2)=0,STDEV($AE19:$AJ19)/SQRT(COUNT($AE19:$AJ19)),$AE$2="X",STDEV($AF19:$AJ19)/SQRT(COUNT($AF19:$AJ19)),$AF$2="X",STDEV($AE19,$AG19:$AJ19)/SQRT(COUNT($AE19,$AG19:$AJ19)),$AG$2="X",STDEV($AE19:$AF19,$AH19:$AJ19)/SQRT(COUNT($AE19:$AF19,$AH19:$AJ19)),$AH$2="X",STDEV($AE19:$AG19,$AI19:$AJ19)/SQRT(COUNT($AE19:$AG19,$AI19:$AJ19)),$AI$2="X",STDEV($AE19:$AH19,$AJ19)/SQRT(COUNT($AE19:$AH19,$AJ19)),$AJ$2="X",STDEV($AE19:$AI19)/SQRT(COUNT($AE19:$AI19))),"")</f>
        <v>0.30248535884471267</v>
      </c>
      <c r="AC19" s="113" cm="1">
        <f t="array" ref="AC19">IFERROR(_xlfn.IFS(COUNTA($AK$2:$AP$2)=0,AVERAGE($AK19:$AP19),$AK$2="X",AVERAGE($AL19:$AP19),$AL$2="X",AVERAGE($AK19,$AM19:$AP19),$AM$2="X",AVERAGE($AK19:$AL19,$AN19:$AP19),$AN$2="X",AVERAGE($AK19:$AM19,$AO19:$AP19),$AO$2="X",AVERAGE($AK19:$AN19,$AP19:$AP19),$AP$2="X",AVERAGE($AK19:$AO19)),"")</f>
        <v>376.01086956521738</v>
      </c>
      <c r="AD19" s="111" cm="1">
        <f t="array" ref="AD19">IFERROR(_xlfn.IFS(COUNTA($AK$2:$AP$2)=0,STDEV($AK19:$AP19)/SQRT(COUNT($AK19:$AP19)),$AK$2="X",STDEV($AL19:$AP19)/SQRT(COUNT($AL19:$AP19)),$AL$2="X",STDEV($AK19,$AM19:$AP19)/SQRT(COUNT($AK19,$AM19:$AP19)),$AM$2="X",STDEV($AK19:$AL19,$AN19:$AP19)/SQRT(COUNT($AK19:$AL19,$AN19:$AP19)),$AN$2="X",STDEV($AK19:$AM19,$AO19:$AP19)/SQRT(COUNT($AK19:$AM19,$AO19:$AP19)),$AO$2="X",STDEV($AK19:$AN19,$AP19)/SQRT(COUNT($AK19:$AN19,$AP19)),$AP$2="X",STDEV($AK19:$AO19)/SQRT(COUNT($AK19:$AO19))),"")</f>
        <v>376.01086956521738</v>
      </c>
      <c r="AE19" cm="1">
        <f t="array" ref="AE19">_xlfn.IFS(SUM($AK19:$AP19)="","",AK19="","",AK19=0,0,AK19&gt;0,AK19/AE$65*100)</f>
        <v>0.65806795696151899</v>
      </c>
      <c r="AF19" cm="1">
        <f t="array" ref="AF19">_xlfn.IFS(SUM($AK19:$AP19)="","",AL19="","",AL19=0,0,AL19&gt;0,AL19/AF$65*100)</f>
        <v>1.2099414353788509</v>
      </c>
      <c r="AG19" cm="1">
        <f t="array" ref="AG19">_xlfn.IFS(SUM($AK19:$AP19)="","",AM19="","",AM19=0,0,AM19&gt;0,AM19/AG$65*100)</f>
        <v>0</v>
      </c>
      <c r="AH19" cm="1">
        <f t="array" ref="AH19">_xlfn.IFS(SUM($AK19:$AP19)="","",AN19="","",AN19=0,0,AN19&gt;0,AN19/AH$65*100)</f>
        <v>0</v>
      </c>
      <c r="AI19" cm="1">
        <f t="array" ref="AI19">_xlfn.IFS(SUM($AK19:$AP19)="","",AO19="","",AO19=0,0,AO19&gt;0,AO19/AI$65*100)</f>
        <v>0</v>
      </c>
      <c r="AJ19" t="str" cm="1">
        <f t="array" ref="AJ19">_xlfn.IFS(SUM($AK19:$AP19)="","",AP19="","",AP19=0,0,AP19&gt;0,AP19/AJ$65*100)</f>
        <v/>
      </c>
      <c r="AK19" s="42">
        <f t="shared" si="1"/>
        <v>15851.823529411764</v>
      </c>
      <c r="AL19">
        <f t="shared" si="1"/>
        <v>1504.0434782608695</v>
      </c>
      <c r="AM19">
        <f t="shared" si="1"/>
        <v>0</v>
      </c>
      <c r="AN19">
        <f t="shared" si="1"/>
        <v>0</v>
      </c>
      <c r="AO19">
        <f t="shared" si="1"/>
        <v>0</v>
      </c>
      <c r="AP19" s="96" t="str">
        <f t="shared" si="1"/>
        <v/>
      </c>
      <c r="AQ19" s="89">
        <v>269481</v>
      </c>
      <c r="AR19" s="89">
        <v>34593</v>
      </c>
      <c r="AS19" s="89">
        <v>0</v>
      </c>
      <c r="AT19" s="89">
        <v>0</v>
      </c>
      <c r="AU19" s="89">
        <v>0</v>
      </c>
      <c r="AV19" s="89"/>
      <c r="AX19" s="1"/>
      <c r="AY19" s="39" t="str">
        <f t="shared" si="2"/>
        <v/>
      </c>
      <c r="AZ19" s="39" t="str">
        <f t="shared" si="3"/>
        <v/>
      </c>
      <c r="BA19" s="39" t="str">
        <f t="shared" si="4"/>
        <v/>
      </c>
      <c r="BB19" s="39" t="str">
        <f t="shared" si="5"/>
        <v/>
      </c>
      <c r="BC19" s="39" t="str">
        <f t="shared" si="6"/>
        <v/>
      </c>
      <c r="BD19" s="39" t="str">
        <f t="shared" si="7"/>
        <v/>
      </c>
      <c r="BE19" s="39" t="str">
        <f t="shared" si="8"/>
        <v/>
      </c>
      <c r="BF19" s="39" t="str">
        <f t="shared" si="9"/>
        <v/>
      </c>
      <c r="BG19" s="39" t="str">
        <f t="shared" si="10"/>
        <v/>
      </c>
      <c r="BH19" s="39" t="str">
        <f t="shared" si="11"/>
        <v/>
      </c>
      <c r="BI19" s="39" t="str">
        <f t="shared" si="12"/>
        <v/>
      </c>
      <c r="BJ19" s="39" t="str">
        <f t="shared" si="13"/>
        <v/>
      </c>
      <c r="BK19" s="42" t="str">
        <f t="shared" si="14"/>
        <v/>
      </c>
      <c r="BL19" t="str">
        <f t="shared" si="14"/>
        <v/>
      </c>
      <c r="BM19" t="str">
        <f t="shared" si="14"/>
        <v/>
      </c>
      <c r="BN19" t="str">
        <f t="shared" si="14"/>
        <v/>
      </c>
      <c r="BO19" t="str">
        <f t="shared" si="14"/>
        <v/>
      </c>
      <c r="BP19" t="str">
        <f t="shared" si="14"/>
        <v/>
      </c>
      <c r="BQ19" t="str">
        <f t="shared" si="14"/>
        <v/>
      </c>
      <c r="BR19" t="str">
        <f t="shared" si="14"/>
        <v/>
      </c>
      <c r="BS19" t="str">
        <f t="shared" si="14"/>
        <v/>
      </c>
      <c r="BT19" t="str">
        <f t="shared" si="14"/>
        <v/>
      </c>
      <c r="BU19" t="str">
        <f t="shared" si="14"/>
        <v/>
      </c>
      <c r="BV19" t="str">
        <f t="shared" si="14"/>
        <v/>
      </c>
      <c r="BW19" t="str">
        <f t="shared" si="15"/>
        <v/>
      </c>
      <c r="BX19" t="str">
        <f t="shared" si="16"/>
        <v/>
      </c>
      <c r="BY19" t="str">
        <f t="shared" si="17"/>
        <v/>
      </c>
      <c r="BZ19" t="str">
        <f t="shared" si="18"/>
        <v/>
      </c>
      <c r="CA19" t="str">
        <f t="shared" si="19"/>
        <v/>
      </c>
      <c r="CB19" s="39" t="str">
        <f t="shared" si="19"/>
        <v/>
      </c>
      <c r="CC19" s="46" t="str">
        <f t="shared" si="20"/>
        <v/>
      </c>
      <c r="CD19" s="44" t="str">
        <f t="shared" si="21"/>
        <v/>
      </c>
      <c r="CE19" t="str" cm="1">
        <f t="array" ref="CE19">_xlfn.IFS($CC19="","",$CC19&lt;=CE$3,"yes",$CC19&gt;CE$3,"no")</f>
        <v/>
      </c>
      <c r="CF19" s="42" t="str">
        <f t="shared" si="22"/>
        <v/>
      </c>
      <c r="CG19" s="1" t="str">
        <f t="shared" si="23"/>
        <v/>
      </c>
      <c r="CH19" s="1" t="str">
        <f t="shared" si="24"/>
        <v/>
      </c>
      <c r="CI19" s="76" t="str">
        <f>IF(CE19="yes",VLOOKUP(CH19,'z-Table'!$A$1:$K$74,7,TRUE)*$CE$2,"")</f>
        <v/>
      </c>
    </row>
    <row r="20" spans="1:87" ht="12" x14ac:dyDescent="0.2">
      <c r="A20" s="7" t="s">
        <v>42</v>
      </c>
      <c r="B20" s="18" cm="1">
        <f t="array" ref="B20">IFERROR(_xlfn.IFS(COUNTA($F$2:$K$2)=0,AVERAGE($F20:$K20),$F$2="X",AVERAGE($G20:$K20),$G$2="X",AVERAGE($F20,$H20:$K20),$H$2="X",AVERAGE($F20:$G20,$I20:$K20),$I$2="X",AVERAGE($F20:$H20,$J20:$K20),$J$2="X",AVERAGE($F20:$I20,$K20:$K20),$K$2="X",AVERAGE($F20:$J20)),"")</f>
        <v>1.7362913959563044</v>
      </c>
      <c r="C20" s="19" cm="1">
        <f t="array" ref="C20">IFERROR(_xlfn.IFS(COUNTA($F$2:$K$2)=0,STDEV($F20:$K20)/SQRT(COUNT($F20:$K20)),$F$2="X",STDEV($G20:$K20)/SQRT(COUNT($G20:$K20)),$G$2="X",STDEV($F20,$H20:$K20)/SQRT(COUNT($F20,$H20:$K20)),$H$2="X",STDEV($F20:$G20,$I20:$K20)/SQRT(COUNT($F20:$G20,$I20:$K20)),$I$2="X",STDEV($F20:$H20,$J20:$K20)/SQRT(COUNT($F20:$H20,$J20:$K20)),$J$2="X",STDEV($F20:$I20,$K20)/SQRT(COUNT($F20:$I20,$K20)),$K$2="X",STDEV($F20:$J20)/SQRT(COUNT($F20:$J20))),"")</f>
        <v>0.72247711558387784</v>
      </c>
      <c r="D20" s="110" cm="1">
        <f t="array" ref="D20">IFERROR(_xlfn.IFS(COUNTA($L$2:$Q$2)=0,AVERAGE($L20:$Q20),$L$2="X",AVERAGE($M20:$Q20),$M$2="X",AVERAGE($L20,$N20:$Q20),$N$2="X",AVERAGE($L20:$M20,$O20:$Q20),$O$2="X",AVERAGE($L20:$N20,$P20:$Q20),$P$2="X",AVERAGE($L20:$O20,$Q20:$Q20),$Q$2="X",AVERAGE($L20:$P20)),"")</f>
        <v>2780.8798573975046</v>
      </c>
      <c r="E20" s="111" cm="1">
        <f t="array" ref="E20">IFERROR(_xlfn.IFS(COUNTA($L$2:$Q$2)=0,STDEV($L20:$Q20)/SQRT(COUNT($L20:$Q20)),$L$2="X",STDEV($M20:$Q20)/SQRT(COUNT($M20:$Q20)),$M$2="X",STDEV($L20,$N20:$Q20)/SQRT(COUNT($L20,$N20:$Q20)),$N$2="X",STDEV($L20:$M20,$O20:$Q20)/SQRT(COUNT($L20:$M20,$O20:$Q20)),$O$2="X",STDEV($L20:$N20,$P20:$Q20)/SQRT(COUNT($L20:$N20,$P20:$Q20)),$P$2="X",STDEV($L20:$O20,$Q20)/SQRT(COUNT($L20:$O20,$Q20)),$Q$2="X",STDEV($L20:$P20)/SQRT(COUNT($L20:$P20))),"")</f>
        <v>1182.8107052467858</v>
      </c>
      <c r="F20" cm="1">
        <f t="array" ref="F20">_xlfn.IFS(SUM($L20:$Q20)="","",L20="","",L20=0,0,L20&gt;0,L20/F$65*100)</f>
        <v>2.9055057794238346</v>
      </c>
      <c r="G20" cm="1">
        <f t="array" ref="G20">_xlfn.IFS(SUM($L20:$Q20)="","",M20="","",M20=0,0,M20&gt;0,M20/G$65*100)</f>
        <v>0.55527349554400141</v>
      </c>
      <c r="H20" cm="1">
        <f t="array" ref="H20">_xlfn.IFS(SUM($L20:$Q20)="","",N20="","",N20=0,0,N20&gt;0,N20/H$65*100)</f>
        <v>3.8623317380334261</v>
      </c>
      <c r="I20" cm="1">
        <f t="array" ref="I20">_xlfn.IFS(SUM($L20:$Q20)="","",O20="","",O20=0,0,O20&gt;0,O20/I$65*100)</f>
        <v>1.35834596678026</v>
      </c>
      <c r="J20" cm="1">
        <f t="array" ref="J20">_xlfn.IFS(SUM($L20:$Q20)="","",P20="","",P20=0,0,P20&gt;0,P20/J$65*100)</f>
        <v>0</v>
      </c>
      <c r="K20" t="str" cm="1">
        <f t="array" ref="K20">_xlfn.IFS(SUM($L20:$Q20)="","",Q20="","",Q20=0,0,Q20&gt;0,Q20/K$65*100)</f>
        <v/>
      </c>
      <c r="L20" s="85">
        <f t="shared" si="0"/>
        <v>6079.181818181818</v>
      </c>
      <c r="M20" s="39">
        <f t="shared" si="0"/>
        <v>1650.8235294117646</v>
      </c>
      <c r="N20" s="39">
        <f t="shared" si="0"/>
        <v>5075.166666666667</v>
      </c>
      <c r="O20" s="39">
        <f t="shared" si="0"/>
        <v>1099.2272727272727</v>
      </c>
      <c r="P20" s="39">
        <f t="shared" si="0"/>
        <v>0</v>
      </c>
      <c r="Q20" s="98" t="str">
        <f t="shared" si="0"/>
        <v/>
      </c>
      <c r="R20" s="89">
        <v>66871</v>
      </c>
      <c r="S20" s="89">
        <v>28064</v>
      </c>
      <c r="T20" s="89">
        <v>121804</v>
      </c>
      <c r="U20" s="89">
        <v>24183</v>
      </c>
      <c r="V20" s="89">
        <v>0</v>
      </c>
      <c r="W20" s="89"/>
      <c r="Z20" s="7" t="s">
        <v>42</v>
      </c>
      <c r="AA20" s="18" cm="1">
        <f t="array" ref="AA20">IFERROR(_xlfn.IFS(COUNTA($AE$2:$AJ$2)=0,AVERAGE($AE20:$AJ20),$AE$2="X",AVERAGE($AF20:$AJ20),$AF$2="X",AVERAGE($AE20,$AG20:$AJ20),$AG$2="X",AVERAGE($AE20:$AF20,$AH20:$AJ20),$AH$2="X",AVERAGE($AE20:$AG20,$AI20:$AJ20),$AI$2="X",AVERAGE($AE20:$AH20,$AJ20:$AJ20),$AJ$2="X",AVERAGE($AE20:$AI20)),"")</f>
        <v>1.3369881142983049</v>
      </c>
      <c r="AB20" s="19" cm="1">
        <f t="array" ref="AB20">IFERROR(_xlfn.IFS(COUNTA($AE$2:$AJ$2)=0,STDEV($AE20:$AJ20)/SQRT(COUNT($AE20:$AJ20)),$AE$2="X",STDEV($AF20:$AJ20)/SQRT(COUNT($AF20:$AJ20)),$AF$2="X",STDEV($AE20,$AG20:$AJ20)/SQRT(COUNT($AE20,$AG20:$AJ20)),$AG$2="X",STDEV($AE20:$AF20,$AH20:$AJ20)/SQRT(COUNT($AE20:$AF20,$AH20:$AJ20)),$AH$2="X",STDEV($AE20:$AG20,$AI20:$AJ20)/SQRT(COUNT($AE20:$AG20,$AI20:$AJ20)),$AI$2="X",STDEV($AE20:$AH20,$AJ20)/SQRT(COUNT($AE20:$AH20,$AJ20)),$AJ$2="X",STDEV($AE20:$AI20)/SQRT(COUNT($AE20:$AI20))),"")</f>
        <v>0.92072531974606908</v>
      </c>
      <c r="AC20" s="113" cm="1">
        <f t="array" ref="AC20">IFERROR(_xlfn.IFS(COUNTA($AK$2:$AP$2)=0,AVERAGE($AK20:$AP20),$AK$2="X",AVERAGE($AL20:$AP20),$AL$2="X",AVERAGE($AK20,$AM20:$AP20),$AM$2="X",AVERAGE($AK20:$AL20,$AN20:$AP20),$AN$2="X",AVERAGE($AK20:$AM20,$AO20:$AP20),$AO$2="X",AVERAGE($AK20:$AN20,$AP20:$AP20),$AP$2="X",AVERAGE($AK20:$AO20)),"")</f>
        <v>1421.4254658385094</v>
      </c>
      <c r="AD20" s="111" cm="1">
        <f t="array" ref="AD20">IFERROR(_xlfn.IFS(COUNTA($AK$2:$AP$2)=0,STDEV($AK20:$AP20)/SQRT(COUNT($AK20:$AP20)),$AK$2="X",STDEV($AL20:$AP20)/SQRT(COUNT($AL20:$AP20)),$AL$2="X",STDEV($AK20,$AM20:$AP20)/SQRT(COUNT($AK20,$AM20:$AP20)),$AM$2="X",STDEV($AK20:$AL20,$AN20:$AP20)/SQRT(COUNT($AK20:$AL20,$AN20:$AP20)),$AN$2="X",STDEV($AK20:$AM20,$AO20:$AP20)/SQRT(COUNT($AK20:$AM20,$AO20:$AP20)),$AO$2="X",STDEV($AK20:$AN20,$AP20)/SQRT(COUNT($AK20:$AN20,$AP20)),$AP$2="X",STDEV($AK20:$AO20)/SQRT(COUNT($AK20:$AO20))),"")</f>
        <v>1160.3235778199039</v>
      </c>
      <c r="AE20" cm="1">
        <f t="array" ref="AE20">_xlfn.IFS(SUM($AK20:$AP20)="","",AK20="","",AK20=0,0,AK20&gt;0,AK20/AE$65*100)</f>
        <v>0.28337012180365828</v>
      </c>
      <c r="AF20" cm="1">
        <f t="array" ref="AF20">_xlfn.IFS(SUM($AK20:$AP20)="","",AL20="","",AL20=0,0,AL20&gt;0,AL20/AF$65*100)</f>
        <v>3.903340393919128</v>
      </c>
      <c r="AG20" cm="1">
        <f t="array" ref="AG20">_xlfn.IFS(SUM($AK20:$AP20)="","",AM20="","",AM20=0,0,AM20&gt;0,AM20/AG$65*100)</f>
        <v>0</v>
      </c>
      <c r="AH20" cm="1">
        <f t="array" ref="AH20">_xlfn.IFS(SUM($AK20:$AP20)="","",AN20="","",AN20=0,0,AN20&gt;0,AN20/AH$65*100)</f>
        <v>0</v>
      </c>
      <c r="AI20" cm="1">
        <f t="array" ref="AI20">_xlfn.IFS(SUM($AK20:$AP20)="","",AO20="","",AO20=0,0,AO20&gt;0,AO20/AI$65*100)</f>
        <v>1.4446120632740911</v>
      </c>
      <c r="AJ20" t="str" cm="1">
        <f t="array" ref="AJ20">_xlfn.IFS(SUM($AK20:$AP20)="","",AP20="","",AP20=0,0,AP20&gt;0,AP20/AJ$65*100)</f>
        <v/>
      </c>
      <c r="AK20" s="42">
        <f t="shared" si="1"/>
        <v>6825.9411764705883</v>
      </c>
      <c r="AL20">
        <f t="shared" si="1"/>
        <v>4852.130434782609</v>
      </c>
      <c r="AM20">
        <f t="shared" si="1"/>
        <v>0</v>
      </c>
      <c r="AN20">
        <f t="shared" si="1"/>
        <v>0</v>
      </c>
      <c r="AO20">
        <f t="shared" si="1"/>
        <v>833.57142857142856</v>
      </c>
      <c r="AP20" s="96" t="str">
        <f t="shared" si="1"/>
        <v/>
      </c>
      <c r="AQ20" s="89">
        <v>116041</v>
      </c>
      <c r="AR20" s="89">
        <v>111599</v>
      </c>
      <c r="AS20" s="89">
        <v>0</v>
      </c>
      <c r="AT20" s="89">
        <v>0</v>
      </c>
      <c r="AU20" s="89">
        <v>17505</v>
      </c>
      <c r="AV20" s="89"/>
      <c r="AX20" s="1"/>
      <c r="AY20" s="39" t="str">
        <f t="shared" si="2"/>
        <v/>
      </c>
      <c r="AZ20" s="39" t="str">
        <f t="shared" si="3"/>
        <v/>
      </c>
      <c r="BA20" s="39" t="str">
        <f t="shared" si="4"/>
        <v/>
      </c>
      <c r="BB20" s="39" t="str">
        <f t="shared" si="5"/>
        <v/>
      </c>
      <c r="BC20" s="39" t="str">
        <f t="shared" si="6"/>
        <v/>
      </c>
      <c r="BD20" s="39" t="str">
        <f t="shared" si="7"/>
        <v/>
      </c>
      <c r="BE20" s="39" t="str">
        <f t="shared" si="8"/>
        <v/>
      </c>
      <c r="BF20" s="39" t="str">
        <f t="shared" si="9"/>
        <v/>
      </c>
      <c r="BG20" s="39" t="str">
        <f t="shared" si="10"/>
        <v/>
      </c>
      <c r="BH20" s="39" t="str">
        <f t="shared" si="11"/>
        <v/>
      </c>
      <c r="BI20" s="39" t="str">
        <f t="shared" si="12"/>
        <v/>
      </c>
      <c r="BJ20" s="39" t="str">
        <f t="shared" si="13"/>
        <v/>
      </c>
      <c r="BK20" s="42" t="str">
        <f t="shared" si="14"/>
        <v/>
      </c>
      <c r="BL20" t="str">
        <f t="shared" si="14"/>
        <v/>
      </c>
      <c r="BM20" t="str">
        <f t="shared" si="14"/>
        <v/>
      </c>
      <c r="BN20" t="str">
        <f t="shared" si="14"/>
        <v/>
      </c>
      <c r="BO20" t="str">
        <f t="shared" si="14"/>
        <v/>
      </c>
      <c r="BP20" t="str">
        <f t="shared" si="14"/>
        <v/>
      </c>
      <c r="BQ20" t="str">
        <f t="shared" si="14"/>
        <v/>
      </c>
      <c r="BR20" t="str">
        <f t="shared" si="14"/>
        <v/>
      </c>
      <c r="BS20" t="str">
        <f t="shared" si="14"/>
        <v/>
      </c>
      <c r="BT20" t="str">
        <f t="shared" si="14"/>
        <v/>
      </c>
      <c r="BU20" t="str">
        <f t="shared" si="14"/>
        <v/>
      </c>
      <c r="BV20" t="str">
        <f t="shared" si="14"/>
        <v/>
      </c>
      <c r="BW20" t="str">
        <f t="shared" si="15"/>
        <v/>
      </c>
      <c r="BX20" t="str">
        <f t="shared" si="16"/>
        <v/>
      </c>
      <c r="BY20" t="str">
        <f t="shared" si="17"/>
        <v/>
      </c>
      <c r="BZ20" t="str">
        <f t="shared" si="18"/>
        <v/>
      </c>
      <c r="CA20" t="str">
        <f t="shared" si="19"/>
        <v/>
      </c>
      <c r="CB20" s="39" t="str">
        <f t="shared" si="19"/>
        <v/>
      </c>
      <c r="CC20" s="46" t="str">
        <f t="shared" si="20"/>
        <v/>
      </c>
      <c r="CD20" s="44" t="str">
        <f t="shared" si="21"/>
        <v/>
      </c>
      <c r="CE20" t="str" cm="1">
        <f t="array" ref="CE20">_xlfn.IFS($CC20="","",$CC20&lt;=CE$3,"yes",$CC20&gt;CE$3,"no")</f>
        <v/>
      </c>
      <c r="CF20" s="42" t="str">
        <f t="shared" si="22"/>
        <v/>
      </c>
      <c r="CG20" s="1" t="str">
        <f t="shared" si="23"/>
        <v/>
      </c>
      <c r="CH20" s="1" t="str">
        <f t="shared" si="24"/>
        <v/>
      </c>
      <c r="CI20" s="76" t="str">
        <f>IF(CE20="yes",VLOOKUP(CH20,'z-Table'!$A$1:$K$74,7,TRUE)*$CE$2,"")</f>
        <v/>
      </c>
    </row>
    <row r="21" spans="1:87" ht="12" x14ac:dyDescent="0.2">
      <c r="A21" s="7" t="s">
        <v>43</v>
      </c>
      <c r="B21" s="18" cm="1">
        <f t="array" ref="B21">IFERROR(_xlfn.IFS(COUNTA($F$2:$K$2)=0,AVERAGE($F21:$K21),$F$2="X",AVERAGE($G21:$K21),$G$2="X",AVERAGE($F21,$H21:$K21),$H$2="X",AVERAGE($F21:$G21,$I21:$K21),$I$2="X",AVERAGE($F21:$H21,$J21:$K21),$J$2="X",AVERAGE($F21:$I21,$K21:$K21),$K$2="X",AVERAGE($F21:$J21)),"")</f>
        <v>0</v>
      </c>
      <c r="C21" s="19" cm="1">
        <f t="array" ref="C21">IFERROR(_xlfn.IFS(COUNTA($F$2:$K$2)=0,STDEV($F21:$K21)/SQRT(COUNT($F21:$K21)),$F$2="X",STDEV($G21:$K21)/SQRT(COUNT($G21:$K21)),$G$2="X",STDEV($F21,$H21:$K21)/SQRT(COUNT($F21,$H21:$K21)),$H$2="X",STDEV($F21:$G21,$I21:$K21)/SQRT(COUNT($F21:$G21,$I21:$K21)),$I$2="X",STDEV($F21:$H21,$J21:$K21)/SQRT(COUNT($F21:$H21,$J21:$K21)),$J$2="X",STDEV($F21:$I21,$K21)/SQRT(COUNT($F21:$I21,$K21)),$K$2="X",STDEV($F21:$J21)/SQRT(COUNT($F21:$J21))),"")</f>
        <v>0</v>
      </c>
      <c r="D21" s="110" cm="1">
        <f t="array" ref="D21">IFERROR(_xlfn.IFS(COUNTA($L$2:$Q$2)=0,AVERAGE($L21:$Q21),$L$2="X",AVERAGE($M21:$Q21),$M$2="X",AVERAGE($L21,$N21:$Q21),$N$2="X",AVERAGE($L21:$M21,$O21:$Q21),$O$2="X",AVERAGE($L21:$N21,$P21:$Q21),$P$2="X",AVERAGE($L21:$O21,$Q21:$Q21),$Q$2="X",AVERAGE($L21:$P21)),"")</f>
        <v>0</v>
      </c>
      <c r="E21" s="111" cm="1">
        <f t="array" ref="E21">IFERROR(_xlfn.IFS(COUNTA($L$2:$Q$2)=0,STDEV($L21:$Q21)/SQRT(COUNT($L21:$Q21)),$L$2="X",STDEV($M21:$Q21)/SQRT(COUNT($M21:$Q21)),$M$2="X",STDEV($L21,$N21:$Q21)/SQRT(COUNT($L21,$N21:$Q21)),$N$2="X",STDEV($L21:$M21,$O21:$Q21)/SQRT(COUNT($L21:$M21,$O21:$Q21)),$O$2="X",STDEV($L21:$N21,$P21:$Q21)/SQRT(COUNT($L21:$N21,$P21:$Q21)),$P$2="X",STDEV($L21:$O21,$Q21)/SQRT(COUNT($L21:$O21,$Q21)),$Q$2="X",STDEV($L21:$P21)/SQRT(COUNT($L21:$P21))),"")</f>
        <v>0</v>
      </c>
      <c r="F21" cm="1">
        <f t="array" ref="F21">_xlfn.IFS(SUM($L21:$Q21)="","",L21="","",L21=0,0,L21&gt;0,L21/F$65*100)</f>
        <v>0</v>
      </c>
      <c r="G21" cm="1">
        <f t="array" ref="G21">_xlfn.IFS(SUM($L21:$Q21)="","",M21="","",M21=0,0,M21&gt;0,M21/G$65*100)</f>
        <v>0</v>
      </c>
      <c r="H21" cm="1">
        <f t="array" ref="H21">_xlfn.IFS(SUM($L21:$Q21)="","",N21="","",N21=0,0,N21&gt;0,N21/H$65*100)</f>
        <v>0</v>
      </c>
      <c r="I21" cm="1">
        <f t="array" ref="I21">_xlfn.IFS(SUM($L21:$Q21)="","",O21="","",O21=0,0,O21&gt;0,O21/I$65*100)</f>
        <v>0</v>
      </c>
      <c r="J21" cm="1">
        <f t="array" ref="J21">_xlfn.IFS(SUM($L21:$Q21)="","",P21="","",P21=0,0,P21&gt;0,P21/J$65*100)</f>
        <v>0</v>
      </c>
      <c r="K21" t="str" cm="1">
        <f t="array" ref="K21">_xlfn.IFS(SUM($L21:$Q21)="","",Q21="","",Q21=0,0,Q21&gt;0,Q21/K$65*100)</f>
        <v/>
      </c>
      <c r="L21" s="85">
        <f t="shared" si="0"/>
        <v>0</v>
      </c>
      <c r="M21" s="39">
        <f t="shared" si="0"/>
        <v>0</v>
      </c>
      <c r="N21" s="39">
        <f t="shared" si="0"/>
        <v>0</v>
      </c>
      <c r="O21" s="39">
        <f t="shared" si="0"/>
        <v>0</v>
      </c>
      <c r="P21" s="39">
        <f t="shared" si="0"/>
        <v>0</v>
      </c>
      <c r="Q21" s="98" t="str">
        <f t="shared" si="0"/>
        <v/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/>
      <c r="Z21" s="7" t="s">
        <v>43</v>
      </c>
      <c r="AA21" s="18" cm="1">
        <f t="array" ref="AA21">IFERROR(_xlfn.IFS(COUNTA($AE$2:$AJ$2)=0,AVERAGE($AE21:$AJ21),$AE$2="X",AVERAGE($AF21:$AJ21),$AF$2="X",AVERAGE($AE21,$AG21:$AJ21),$AG$2="X",AVERAGE($AE21:$AF21,$AH21:$AJ21),$AH$2="X",AVERAGE($AE21:$AG21,$AI21:$AJ21),$AI$2="X",AVERAGE($AE21:$AH21,$AJ21:$AJ21),$AJ$2="X",AVERAGE($AE21:$AI21)),"")</f>
        <v>0</v>
      </c>
      <c r="AB21" s="19" cm="1">
        <f t="array" ref="AB21">IFERROR(_xlfn.IFS(COUNTA($AE$2:$AJ$2)=0,STDEV($AE21:$AJ21)/SQRT(COUNT($AE21:$AJ21)),$AE$2="X",STDEV($AF21:$AJ21)/SQRT(COUNT($AF21:$AJ21)),$AF$2="X",STDEV($AE21,$AG21:$AJ21)/SQRT(COUNT($AE21,$AG21:$AJ21)),$AG$2="X",STDEV($AE21:$AF21,$AH21:$AJ21)/SQRT(COUNT($AE21:$AF21,$AH21:$AJ21)),$AH$2="X",STDEV($AE21:$AG21,$AI21:$AJ21)/SQRT(COUNT($AE21:$AG21,$AI21:$AJ21)),$AI$2="X",STDEV($AE21:$AH21,$AJ21)/SQRT(COUNT($AE21:$AH21,$AJ21)),$AJ$2="X",STDEV($AE21:$AI21)/SQRT(COUNT($AE21:$AI21))),"")</f>
        <v>0</v>
      </c>
      <c r="AC21" s="113" cm="1">
        <f t="array" ref="AC21">IFERROR(_xlfn.IFS(COUNTA($AK$2:$AP$2)=0,AVERAGE($AK21:$AP21),$AK$2="X",AVERAGE($AL21:$AP21),$AL$2="X",AVERAGE($AK21,$AM21:$AP21),$AM$2="X",AVERAGE($AK21:$AL21,$AN21:$AP21),$AN$2="X",AVERAGE($AK21:$AM21,$AO21:$AP21),$AO$2="X",AVERAGE($AK21:$AN21,$AP21:$AP21),$AP$2="X",AVERAGE($AK21:$AO21)),"")</f>
        <v>0</v>
      </c>
      <c r="AD21" s="111" cm="1">
        <f t="array" ref="AD21">IFERROR(_xlfn.IFS(COUNTA($AK$2:$AP$2)=0,STDEV($AK21:$AP21)/SQRT(COUNT($AK21:$AP21)),$AK$2="X",STDEV($AL21:$AP21)/SQRT(COUNT($AL21:$AP21)),$AL$2="X",STDEV($AK21,$AM21:$AP21)/SQRT(COUNT($AK21,$AM21:$AP21)),$AM$2="X",STDEV($AK21:$AL21,$AN21:$AP21)/SQRT(COUNT($AK21:$AL21,$AN21:$AP21)),$AN$2="X",STDEV($AK21:$AM21,$AO21:$AP21)/SQRT(COUNT($AK21:$AM21,$AO21:$AP21)),$AO$2="X",STDEV($AK21:$AN21,$AP21)/SQRT(COUNT($AK21:$AN21,$AP21)),$AP$2="X",STDEV($AK21:$AO21)/SQRT(COUNT($AK21:$AO21))),"")</f>
        <v>0</v>
      </c>
      <c r="AE21" cm="1">
        <f t="array" ref="AE21">_xlfn.IFS(SUM($AK21:$AP21)="","",AK21="","",AK21=0,0,AK21&gt;0,AK21/AE$65*100)</f>
        <v>5.2546585094674449E-2</v>
      </c>
      <c r="AF21" cm="1">
        <f t="array" ref="AF21">_xlfn.IFS(SUM($AK21:$AP21)="","",AL21="","",AL21=0,0,AL21&gt;0,AL21/AF$65*100)</f>
        <v>0</v>
      </c>
      <c r="AG21" cm="1">
        <f t="array" ref="AG21">_xlfn.IFS(SUM($AK21:$AP21)="","",AM21="","",AM21=0,0,AM21&gt;0,AM21/AG$65*100)</f>
        <v>0</v>
      </c>
      <c r="AH21" cm="1">
        <f t="array" ref="AH21">_xlfn.IFS(SUM($AK21:$AP21)="","",AN21="","",AN21=0,0,AN21&gt;0,AN21/AH$65*100)</f>
        <v>0</v>
      </c>
      <c r="AI21" cm="1">
        <f t="array" ref="AI21">_xlfn.IFS(SUM($AK21:$AP21)="","",AO21="","",AO21=0,0,AO21&gt;0,AO21/AI$65*100)</f>
        <v>0</v>
      </c>
      <c r="AJ21" t="str" cm="1">
        <f t="array" ref="AJ21">_xlfn.IFS(SUM($AK21:$AP21)="","",AP21="","",AP21=0,0,AP21&gt;0,AP21/AJ$65*100)</f>
        <v/>
      </c>
      <c r="AK21" s="42">
        <f t="shared" si="1"/>
        <v>1265.7647058823529</v>
      </c>
      <c r="AL21">
        <f t="shared" si="1"/>
        <v>0</v>
      </c>
      <c r="AM21">
        <f t="shared" si="1"/>
        <v>0</v>
      </c>
      <c r="AN21">
        <f t="shared" si="1"/>
        <v>0</v>
      </c>
      <c r="AO21">
        <f t="shared" si="1"/>
        <v>0</v>
      </c>
      <c r="AP21" s="96" t="str">
        <f t="shared" si="1"/>
        <v/>
      </c>
      <c r="AQ21" s="89">
        <v>21518</v>
      </c>
      <c r="AR21" s="89">
        <v>0</v>
      </c>
      <c r="AS21" s="89">
        <v>0</v>
      </c>
      <c r="AT21" s="89">
        <v>0</v>
      </c>
      <c r="AU21" s="89">
        <v>0</v>
      </c>
      <c r="AV21" s="89"/>
      <c r="AX21" s="1"/>
      <c r="AY21" s="39" t="str">
        <f t="shared" si="2"/>
        <v/>
      </c>
      <c r="AZ21" s="39" t="str">
        <f t="shared" si="3"/>
        <v/>
      </c>
      <c r="BA21" s="39" t="str">
        <f t="shared" si="4"/>
        <v/>
      </c>
      <c r="BB21" s="39" t="str">
        <f t="shared" si="5"/>
        <v/>
      </c>
      <c r="BC21" s="39" t="str">
        <f t="shared" si="6"/>
        <v/>
      </c>
      <c r="BD21" s="39" t="str">
        <f t="shared" si="7"/>
        <v/>
      </c>
      <c r="BE21" s="39" t="str">
        <f t="shared" si="8"/>
        <v/>
      </c>
      <c r="BF21" s="39" t="str">
        <f t="shared" si="9"/>
        <v/>
      </c>
      <c r="BG21" s="39" t="str">
        <f t="shared" si="10"/>
        <v/>
      </c>
      <c r="BH21" s="39" t="str">
        <f t="shared" si="11"/>
        <v/>
      </c>
      <c r="BI21" s="39" t="str">
        <f t="shared" si="12"/>
        <v/>
      </c>
      <c r="BJ21" s="39" t="str">
        <f t="shared" si="13"/>
        <v/>
      </c>
      <c r="BK21" s="42" t="str">
        <f t="shared" si="14"/>
        <v/>
      </c>
      <c r="BL21" t="str">
        <f t="shared" si="14"/>
        <v/>
      </c>
      <c r="BM21" t="str">
        <f t="shared" si="14"/>
        <v/>
      </c>
      <c r="BN21" t="str">
        <f t="shared" si="14"/>
        <v/>
      </c>
      <c r="BO21" t="str">
        <f t="shared" si="14"/>
        <v/>
      </c>
      <c r="BP21" t="str">
        <f t="shared" si="14"/>
        <v/>
      </c>
      <c r="BQ21" t="str">
        <f t="shared" si="14"/>
        <v/>
      </c>
      <c r="BR21" t="str">
        <f t="shared" si="14"/>
        <v/>
      </c>
      <c r="BS21" t="str">
        <f t="shared" si="14"/>
        <v/>
      </c>
      <c r="BT21" t="str">
        <f t="shared" si="14"/>
        <v/>
      </c>
      <c r="BU21" t="str">
        <f t="shared" si="14"/>
        <v/>
      </c>
      <c r="BV21" t="str">
        <f t="shared" si="14"/>
        <v/>
      </c>
      <c r="BW21" t="str">
        <f t="shared" si="15"/>
        <v/>
      </c>
      <c r="BX21" t="str">
        <f t="shared" si="16"/>
        <v/>
      </c>
      <c r="BY21" t="str">
        <f t="shared" si="17"/>
        <v/>
      </c>
      <c r="BZ21" t="str">
        <f t="shared" si="18"/>
        <v/>
      </c>
      <c r="CA21" t="str">
        <f t="shared" si="19"/>
        <v/>
      </c>
      <c r="CB21" s="39" t="str">
        <f t="shared" si="19"/>
        <v/>
      </c>
      <c r="CC21" s="46" t="str">
        <f t="shared" si="20"/>
        <v/>
      </c>
      <c r="CD21" s="44" t="str">
        <f t="shared" si="21"/>
        <v/>
      </c>
      <c r="CE21" t="str" cm="1">
        <f t="array" ref="CE21">_xlfn.IFS($CC21="","",$CC21&lt;=CE$3,"yes",$CC21&gt;CE$3,"no")</f>
        <v/>
      </c>
      <c r="CF21" s="42" t="str">
        <f t="shared" si="22"/>
        <v/>
      </c>
      <c r="CG21" s="1" t="str">
        <f t="shared" si="23"/>
        <v/>
      </c>
      <c r="CH21" s="1" t="str">
        <f t="shared" si="24"/>
        <v/>
      </c>
      <c r="CI21" s="76" t="str">
        <f>IF(CE21="yes",VLOOKUP(CH21,'z-Table'!$A$1:$K$74,7,TRUE)*$CE$2,"")</f>
        <v/>
      </c>
    </row>
    <row r="22" spans="1:87" ht="12" x14ac:dyDescent="0.2">
      <c r="A22" s="7" t="s">
        <v>44</v>
      </c>
      <c r="B22" s="18" cm="1">
        <f t="array" ref="B22">IFERROR(_xlfn.IFS(COUNTA($F$2:$K$2)=0,AVERAGE($F22:$K22),$F$2="X",AVERAGE($G22:$K22),$G$2="X",AVERAGE($F22,$H22:$K22),$H$2="X",AVERAGE($F22:$G22,$I22:$K22),$I$2="X",AVERAGE($F22:$H22,$J22:$K22),$J$2="X",AVERAGE($F22:$I22,$K22:$K22),$K$2="X",AVERAGE($F22:$J22)),"")</f>
        <v>3.4810566022432874</v>
      </c>
      <c r="C22" s="19" cm="1">
        <f t="array" ref="C22">IFERROR(_xlfn.IFS(COUNTA($F$2:$K$2)=0,STDEV($F22:$K22)/SQRT(COUNT($F22:$K22)),$F$2="X",STDEV($G22:$K22)/SQRT(COUNT($G22:$K22)),$G$2="X",STDEV($F22,$H22:$K22)/SQRT(COUNT($F22,$H22:$K22)),$H$2="X",STDEV($F22:$G22,$I22:$K22)/SQRT(COUNT($F22:$G22,$I22:$K22)),$I$2="X",STDEV($F22:$H22,$J22:$K22)/SQRT(COUNT($F22:$H22,$J22:$K22)),$J$2="X",STDEV($F22:$I22,$K22)/SQRT(COUNT($F22:$I22,$K22)),$K$2="X",STDEV($F22:$J22)/SQRT(COUNT($F22:$J22))),"")</f>
        <v>1.2682777033632116</v>
      </c>
      <c r="D22" s="110" cm="1">
        <f t="array" ref="D22">IFERROR(_xlfn.IFS(COUNTA($L$2:$Q$2)=0,AVERAGE($L22:$Q22),$L$2="X",AVERAGE($M22:$Q22),$M$2="X",AVERAGE($L22,$N22:$Q22),$N$2="X",AVERAGE($L22:$M22,$O22:$Q22),$O$2="X",AVERAGE($L22:$N22,$P22:$Q22),$P$2="X",AVERAGE($L22:$O22,$Q22:$Q22),$Q$2="X",AVERAGE($L22:$P22)),"")</f>
        <v>5156.6538708586877</v>
      </c>
      <c r="E22" s="111" cm="1">
        <f t="array" ref="E22">IFERROR(_xlfn.IFS(COUNTA($L$2:$Q$2)=0,STDEV($L22:$Q22)/SQRT(COUNT($L22:$Q22)),$L$2="X",STDEV($M22:$Q22)/SQRT(COUNT($M22:$Q22)),$M$2="X",STDEV($L22,$N22:$Q22)/SQRT(COUNT($L22,$N22:$Q22)),$N$2="X",STDEV($L22:$M22,$O22:$Q22)/SQRT(COUNT($L22:$M22,$O22:$Q22)),$O$2="X",STDEV($L22:$N22,$P22:$Q22)/SQRT(COUNT($L22:$N22,$P22:$Q22)),$P$2="X",STDEV($L22:$O22,$Q22)/SQRT(COUNT($L22:$O22,$Q22)),$Q$2="X",STDEV($L22:$P22)/SQRT(COUNT($L22:$P22))),"")</f>
        <v>2419.9486621727115</v>
      </c>
      <c r="F22" cm="1">
        <f t="array" ref="F22">_xlfn.IFS(SUM($L22:$Q22)="","",L22="","",L22=0,0,L22&gt;0,L22/F$65*100)</f>
        <v>6.0568483445990422</v>
      </c>
      <c r="G22" cm="1">
        <f t="array" ref="G22">_xlfn.IFS(SUM($L22:$Q22)="","",M22="","",M22=0,0,M22&gt;0,M22/G$65*100)</f>
        <v>0.65440121121801265</v>
      </c>
      <c r="H22" cm="1">
        <f t="array" ref="H22">_xlfn.IFS(SUM($L22:$Q22)="","",N22="","",N22=0,0,N22&gt;0,N22/H$65*100)</f>
        <v>6.9567569401570664</v>
      </c>
      <c r="I22" cm="1">
        <f t="array" ref="I22">_xlfn.IFS(SUM($L22:$Q22)="","",O22="","",O22=0,0,O22&gt;0,O22/I$65*100)</f>
        <v>1.504218045336615</v>
      </c>
      <c r="J22" cm="1">
        <f t="array" ref="J22">_xlfn.IFS(SUM($L22:$Q22)="","",P22="","",P22=0,0,P22&gt;0,P22/J$65*100)</f>
        <v>2.2330584699057003</v>
      </c>
      <c r="K22" t="str" cm="1">
        <f t="array" ref="K22">_xlfn.IFS(SUM($L22:$Q22)="","",Q22="","",Q22=0,0,Q22&gt;0,Q22/K$65*100)</f>
        <v/>
      </c>
      <c r="L22" s="85">
        <f t="shared" si="0"/>
        <v>12672.727272727272</v>
      </c>
      <c r="M22" s="39">
        <f t="shared" si="0"/>
        <v>1945.5294117647059</v>
      </c>
      <c r="N22" s="39">
        <f t="shared" si="0"/>
        <v>9141.2916666666661</v>
      </c>
      <c r="O22" s="39">
        <f t="shared" si="0"/>
        <v>1217.2727272727273</v>
      </c>
      <c r="P22" s="39">
        <f t="shared" si="0"/>
        <v>806.44827586206895</v>
      </c>
      <c r="Q22" s="98" t="str">
        <f t="shared" si="0"/>
        <v/>
      </c>
      <c r="R22" s="89">
        <v>139400</v>
      </c>
      <c r="S22" s="89">
        <v>33074</v>
      </c>
      <c r="T22" s="89">
        <v>219391</v>
      </c>
      <c r="U22" s="89">
        <v>26780</v>
      </c>
      <c r="V22" s="89">
        <v>23387</v>
      </c>
      <c r="W22" s="89"/>
      <c r="Z22" s="7" t="s">
        <v>44</v>
      </c>
      <c r="AA22" s="18" cm="1">
        <f t="array" ref="AA22">IFERROR(_xlfn.IFS(COUNTA($AE$2:$AJ$2)=0,AVERAGE($AE22:$AJ22),$AE$2="X",AVERAGE($AF22:$AJ22),$AF$2="X",AVERAGE($AE22,$AG22:$AJ22),$AG$2="X",AVERAGE($AE22:$AF22,$AH22:$AJ22),$AH$2="X",AVERAGE($AE22:$AG22,$AI22:$AJ22),$AI$2="X",AVERAGE($AE22:$AH22,$AJ22:$AJ22),$AJ$2="X",AVERAGE($AE22:$AI22)),"")</f>
        <v>1.7031722837682559</v>
      </c>
      <c r="AB22" s="19" cm="1">
        <f t="array" ref="AB22">IFERROR(_xlfn.IFS(COUNTA($AE$2:$AJ$2)=0,STDEV($AE22:$AJ22)/SQRT(COUNT($AE22:$AJ22)),$AE$2="X",STDEV($AF22:$AJ22)/SQRT(COUNT($AF22:$AJ22)),$AF$2="X",STDEV($AE22,$AG22:$AJ22)/SQRT(COUNT($AE22,$AG22:$AJ22)),$AG$2="X",STDEV($AE22:$AF22,$AH22:$AJ22)/SQRT(COUNT($AE22:$AF22,$AH22:$AJ22)),$AH$2="X",STDEV($AE22:$AG22,$AI22:$AJ22)/SQRT(COUNT($AE22:$AG22,$AI22:$AJ22)),$AI$2="X",STDEV($AE22:$AH22,$AJ22)/SQRT(COUNT($AE22:$AH22,$AJ22)),$AJ$2="X",STDEV($AE22:$AI22)/SQRT(COUNT($AE22:$AI22))),"")</f>
        <v>0.96419184489515419</v>
      </c>
      <c r="AC22" s="113" cm="1">
        <f t="array" ref="AC22">IFERROR(_xlfn.IFS(COUNTA($AK$2:$AP$2)=0,AVERAGE($AK22:$AP22),$AK$2="X",AVERAGE($AL22:$AP22),$AL$2="X",AVERAGE($AK22,$AM22:$AP22),$AM$2="X",AVERAGE($AK22:$AL22,$AN22:$AP22),$AN$2="X",AVERAGE($AK22:$AM22,$AO22:$AP22),$AO$2="X",AVERAGE($AK22:$AN22,$AP22:$AP22),$AP$2="X",AVERAGE($AK22:$AO22)),"")</f>
        <v>1750.7575051759834</v>
      </c>
      <c r="AD22" s="111" cm="1">
        <f t="array" ref="AD22">IFERROR(_xlfn.IFS(COUNTA($AK$2:$AP$2)=0,STDEV($AK22:$AP22)/SQRT(COUNT($AK22:$AP22)),$AK$2="X",STDEV($AL22:$AP22)/SQRT(COUNT($AL22:$AP22)),$AL$2="X",STDEV($AK22,$AM22:$AP22)/SQRT(COUNT($AK22,$AM22:$AP22)),$AM$2="X",STDEV($AK22:$AL22,$AN22:$AP22)/SQRT(COUNT($AK22:$AL22,$AN22:$AP22)),$AN$2="X",STDEV($AK22:$AM22,$AO22:$AP22)/SQRT(COUNT($AK22:$AM22,$AO22:$AP22)),$AO$2="X",STDEV($AK22:$AN22,$AP22)/SQRT(COUNT($AK22:$AN22,$AP22)),$AP$2="X",STDEV($AK22:$AO22)/SQRT(COUNT($AK22:$AO22))),"")</f>
        <v>1192.6695654954622</v>
      </c>
      <c r="AE22" cm="1">
        <f t="array" ref="AE22">_xlfn.IFS(SUM($AK22:$AP22)="","",AK22="","",AK22=0,0,AK22&gt;0,AK22/AE$65*100)</f>
        <v>0.13737618231647949</v>
      </c>
      <c r="AF22" cm="1">
        <f t="array" ref="AF22">_xlfn.IFS(SUM($AK22:$AP22)="","",AL22="","",AL22=0,0,AL22&gt;0,AL22/AF$65*100)</f>
        <v>4.2173242711600718</v>
      </c>
      <c r="AG22" cm="1">
        <f t="array" ref="AG22">_xlfn.IFS(SUM($AK22:$AP22)="","",AM22="","",AM22=0,0,AM22&gt;0,AM22/AG$65*100)</f>
        <v>0</v>
      </c>
      <c r="AH22" cm="1">
        <f t="array" ref="AH22">_xlfn.IFS(SUM($AK22:$AP22)="","",AN22="","",AN22=0,0,AN22&gt;0,AN22/AH$65*100)</f>
        <v>0.40174971087732719</v>
      </c>
      <c r="AI22" cm="1">
        <f t="array" ref="AI22">_xlfn.IFS(SUM($AK22:$AP22)="","",AO22="","",AO22=0,0,AO22&gt;0,AO22/AI$65*100)</f>
        <v>2.1936151530356249</v>
      </c>
      <c r="AJ22" t="str" cm="1">
        <f t="array" ref="AJ22">_xlfn.IFS(SUM($AK22:$AP22)="","",AP22="","",AP22=0,0,AP22&gt;0,AP22/AJ$65*100)</f>
        <v/>
      </c>
      <c r="AK22" s="42">
        <f t="shared" si="1"/>
        <v>3309.1764705882351</v>
      </c>
      <c r="AL22">
        <f t="shared" si="1"/>
        <v>5242.434782608696</v>
      </c>
      <c r="AM22">
        <f t="shared" si="1"/>
        <v>0</v>
      </c>
      <c r="AN22">
        <f t="shared" si="1"/>
        <v>494.83333333333331</v>
      </c>
      <c r="AO22">
        <f t="shared" si="1"/>
        <v>1265.7619047619048</v>
      </c>
      <c r="AP22" s="96" t="str">
        <f t="shared" si="1"/>
        <v/>
      </c>
      <c r="AQ22" s="89">
        <v>56256</v>
      </c>
      <c r="AR22" s="89">
        <v>120576</v>
      </c>
      <c r="AS22" s="89">
        <v>0</v>
      </c>
      <c r="AT22" s="89">
        <v>8907</v>
      </c>
      <c r="AU22" s="89">
        <v>26581</v>
      </c>
      <c r="AV22" s="89"/>
      <c r="AX22" s="1"/>
      <c r="AY22" s="39" t="str">
        <f t="shared" si="2"/>
        <v/>
      </c>
      <c r="AZ22" s="39" t="str">
        <f t="shared" si="3"/>
        <v/>
      </c>
      <c r="BA22" s="39" t="str">
        <f t="shared" si="4"/>
        <v/>
      </c>
      <c r="BB22" s="39" t="str">
        <f t="shared" si="5"/>
        <v/>
      </c>
      <c r="BC22" s="39" t="str">
        <f t="shared" si="6"/>
        <v/>
      </c>
      <c r="BD22" s="39" t="str">
        <f t="shared" si="7"/>
        <v/>
      </c>
      <c r="BE22" s="39" t="str">
        <f t="shared" si="8"/>
        <v/>
      </c>
      <c r="BF22" s="39" t="str">
        <f t="shared" si="9"/>
        <v/>
      </c>
      <c r="BG22" s="39" t="str">
        <f t="shared" si="10"/>
        <v/>
      </c>
      <c r="BH22" s="39" t="str">
        <f t="shared" si="11"/>
        <v/>
      </c>
      <c r="BI22" s="39" t="str">
        <f t="shared" si="12"/>
        <v/>
      </c>
      <c r="BJ22" s="39" t="str">
        <f t="shared" si="13"/>
        <v/>
      </c>
      <c r="BK22" s="42" t="str">
        <f t="shared" si="14"/>
        <v/>
      </c>
      <c r="BL22" t="str">
        <f t="shared" si="14"/>
        <v/>
      </c>
      <c r="BM22" t="str">
        <f t="shared" si="14"/>
        <v/>
      </c>
      <c r="BN22" t="str">
        <f t="shared" si="14"/>
        <v/>
      </c>
      <c r="BO22" t="str">
        <f t="shared" si="14"/>
        <v/>
      </c>
      <c r="BP22" t="str">
        <f t="shared" si="14"/>
        <v/>
      </c>
      <c r="BQ22" t="str">
        <f t="shared" si="14"/>
        <v/>
      </c>
      <c r="BR22" t="str">
        <f t="shared" si="14"/>
        <v/>
      </c>
      <c r="BS22" t="str">
        <f t="shared" si="14"/>
        <v/>
      </c>
      <c r="BT22" t="str">
        <f t="shared" si="14"/>
        <v/>
      </c>
      <c r="BU22" t="str">
        <f t="shared" si="14"/>
        <v/>
      </c>
      <c r="BV22" t="str">
        <f t="shared" si="14"/>
        <v/>
      </c>
      <c r="BW22" t="str">
        <f t="shared" si="15"/>
        <v/>
      </c>
      <c r="BX22" t="str">
        <f t="shared" si="16"/>
        <v/>
      </c>
      <c r="BY22" t="str">
        <f t="shared" si="17"/>
        <v/>
      </c>
      <c r="BZ22" t="str">
        <f t="shared" si="18"/>
        <v/>
      </c>
      <c r="CA22" t="str">
        <f t="shared" si="19"/>
        <v/>
      </c>
      <c r="CB22" s="39" t="str">
        <f t="shared" si="19"/>
        <v/>
      </c>
      <c r="CC22" s="46" t="str">
        <f t="shared" si="20"/>
        <v/>
      </c>
      <c r="CD22" s="44" t="str">
        <f t="shared" si="21"/>
        <v/>
      </c>
      <c r="CE22" t="str" cm="1">
        <f t="array" ref="CE22">_xlfn.IFS($CC22="","",$CC22&lt;=CE$3,"yes",$CC22&gt;CE$3,"no")</f>
        <v/>
      </c>
      <c r="CF22" s="42" t="str">
        <f t="shared" si="22"/>
        <v/>
      </c>
      <c r="CG22" s="1" t="str">
        <f t="shared" si="23"/>
        <v/>
      </c>
      <c r="CH22" s="1" t="str">
        <f t="shared" si="24"/>
        <v/>
      </c>
      <c r="CI22" s="76" t="str">
        <f>IF(CE22="yes",VLOOKUP(CH22,'z-Table'!$A$1:$K$74,7,TRUE)*$CE$2,"")</f>
        <v/>
      </c>
    </row>
    <row r="23" spans="1:87" ht="12" x14ac:dyDescent="0.2">
      <c r="A23" s="6" t="s">
        <v>45</v>
      </c>
      <c r="B23" s="18" cm="1">
        <f t="array" ref="B23">IFERROR(_xlfn.IFS(COUNTA($F$2:$K$2)=0,AVERAGE($F23:$K23),$F$2="X",AVERAGE($G23:$K23),$G$2="X",AVERAGE($F23,$H23:$K23),$H$2="X",AVERAGE($F23:$G23,$I23:$K23),$I$2="X",AVERAGE($F23:$H23,$J23:$K23),$J$2="X",AVERAGE($F23:$I23,$K23:$K23),$K$2="X",AVERAGE($F23:$J23)),"")</f>
        <v>0.15896635169708193</v>
      </c>
      <c r="C23" s="19" cm="1">
        <f t="array" ref="C23">IFERROR(_xlfn.IFS(COUNTA($F$2:$K$2)=0,STDEV($F23:$K23)/SQRT(COUNT($F23:$K23)),$F$2="X",STDEV($G23:$K23)/SQRT(COUNT($G23:$K23)),$G$2="X",STDEV($F23,$H23:$K23)/SQRT(COUNT($F23,$H23:$K23)),$H$2="X",STDEV($F23:$G23,$I23:$K23)/SQRT(COUNT($F23:$G23,$I23:$K23)),$I$2="X",STDEV($F23:$H23,$J23:$K23)/SQRT(COUNT($F23:$H23,$J23:$K23)),$J$2="X",STDEV($F23:$I23,$K23)/SQRT(COUNT($F23:$I23,$K23)),$K$2="X",STDEV($F23:$J23)/SQRT(COUNT($F23:$J23))),"")</f>
        <v>0.10368204441439142</v>
      </c>
      <c r="D23" s="110" cm="1">
        <f t="array" ref="D23">IFERROR(_xlfn.IFS(COUNTA($L$2:$Q$2)=0,AVERAGE($L23:$Q23),$L$2="X",AVERAGE($M23:$Q23),$M$2="X",AVERAGE($L23,$N23:$Q23),$N$2="X",AVERAGE($L23:$M23,$O23:$Q23),$O$2="X",AVERAGE($L23:$N23,$P23:$Q23),$P$2="X",AVERAGE($L23:$O23,$Q23:$Q23),$Q$2="X",AVERAGE($L23:$P23)),"")</f>
        <v>382.72727272727275</v>
      </c>
      <c r="E23" s="111" cm="1">
        <f t="array" ref="E23">IFERROR(_xlfn.IFS(COUNTA($L$2:$Q$2)=0,STDEV($L23:$Q23)/SQRT(COUNT($L23:$Q23)),$L$2="X",STDEV($M23:$Q23)/SQRT(COUNT($M23:$Q23)),$M$2="X",STDEV($L23,$N23:$Q23)/SQRT(COUNT($L23,$N23:$Q23)),$N$2="X",STDEV($L23:$M23,$O23:$Q23)/SQRT(COUNT($L23:$M23,$O23:$Q23)),$O$2="X",STDEV($L23:$N23,$P23:$Q23)/SQRT(COUNT($L23:$N23,$P23:$Q23)),$P$2="X",STDEV($L23:$O23,$Q23)/SQRT(COUNT($L23:$O23,$Q23)),$Q$2="X",STDEV($L23:$P23)/SQRT(COUNT($L23:$P23))),"")</f>
        <v>236.97706413410526</v>
      </c>
      <c r="F23" cm="1">
        <f t="array" ref="F23">_xlfn.IFS(SUM($L23:$Q23)="","",L23="","",L23=0,0,L23&gt;0,L23/F$65*100)</f>
        <v>0.51026992079606281</v>
      </c>
      <c r="G23" cm="1">
        <f t="array" ref="G23">_xlfn.IFS(SUM($L23:$Q23)="","",M23="","",M23=0,0,M23&gt;0,M23/G$65*100)</f>
        <v>0.28456183768934684</v>
      </c>
      <c r="H23" cm="1">
        <f t="array" ref="H23">_xlfn.IFS(SUM($L23:$Q23)="","",N23="","",N23=0,0,N23&gt;0,N23/H$65*100)</f>
        <v>0</v>
      </c>
      <c r="I23" cm="1">
        <f t="array" ref="I23">_xlfn.IFS(SUM($L23:$Q23)="","",O23="","",O23=0,0,O23&gt;0,O23/I$65*100)</f>
        <v>0</v>
      </c>
      <c r="J23" cm="1">
        <f t="array" ref="J23">_xlfn.IFS(SUM($L23:$Q23)="","",P23="","",P23=0,0,P23&gt;0,P23/J$65*100)</f>
        <v>0</v>
      </c>
      <c r="K23" t="str" cm="1">
        <f t="array" ref="K23">_xlfn.IFS(SUM($L23:$Q23)="","",Q23="","",Q23=0,0,Q23&gt;0,Q23/K$65*100)</f>
        <v/>
      </c>
      <c r="L23" s="85">
        <f t="shared" si="0"/>
        <v>1067.6363636363637</v>
      </c>
      <c r="M23" s="39">
        <f t="shared" si="0"/>
        <v>846</v>
      </c>
      <c r="N23" s="39">
        <f t="shared" si="0"/>
        <v>0</v>
      </c>
      <c r="O23" s="39">
        <f t="shared" si="0"/>
        <v>0</v>
      </c>
      <c r="P23" s="39">
        <f t="shared" si="0"/>
        <v>0</v>
      </c>
      <c r="Q23" s="98" t="str">
        <f t="shared" si="0"/>
        <v/>
      </c>
      <c r="R23" s="89">
        <v>11744</v>
      </c>
      <c r="S23" s="89">
        <v>14382</v>
      </c>
      <c r="T23" s="89">
        <v>0</v>
      </c>
      <c r="U23" s="89">
        <v>0</v>
      </c>
      <c r="V23" s="89">
        <v>0</v>
      </c>
      <c r="W23" s="89"/>
      <c r="Z23" s="6" t="s">
        <v>45</v>
      </c>
      <c r="AA23" s="18" cm="1">
        <f t="array" ref="AA23">IFERROR(_xlfn.IFS(COUNTA($AE$2:$AJ$2)=0,AVERAGE($AE23:$AJ23),$AE$2="X",AVERAGE($AF23:$AJ23),$AF$2="X",AVERAGE($AE23,$AG23:$AJ23),$AG$2="X",AVERAGE($AE23:$AF23,$AH23:$AJ23),$AH$2="X",AVERAGE($AE23:$AG23,$AI23:$AJ23),$AI$2="X",AVERAGE($AE23:$AH23,$AJ23:$AJ23),$AJ$2="X",AVERAGE($AE23:$AI23)),"")</f>
        <v>0</v>
      </c>
      <c r="AB23" s="19" cm="1">
        <f t="array" ref="AB23">IFERROR(_xlfn.IFS(COUNTA($AE$2:$AJ$2)=0,STDEV($AE23:$AJ23)/SQRT(COUNT($AE23:$AJ23)),$AE$2="X",STDEV($AF23:$AJ23)/SQRT(COUNT($AF23:$AJ23)),$AF$2="X",STDEV($AE23,$AG23:$AJ23)/SQRT(COUNT($AE23,$AG23:$AJ23)),$AG$2="X",STDEV($AE23:$AF23,$AH23:$AJ23)/SQRT(COUNT($AE23:$AF23,$AH23:$AJ23)),$AH$2="X",STDEV($AE23:$AG23,$AI23:$AJ23)/SQRT(COUNT($AE23:$AG23,$AI23:$AJ23)),$AI$2="X",STDEV($AE23:$AH23,$AJ23)/SQRT(COUNT($AE23:$AH23,$AJ23)),$AJ$2="X",STDEV($AE23:$AI23)/SQRT(COUNT($AE23:$AI23))),"")</f>
        <v>0</v>
      </c>
      <c r="AC23" s="113" cm="1">
        <f t="array" ref="AC23">IFERROR(_xlfn.IFS(COUNTA($AK$2:$AP$2)=0,AVERAGE($AK23:$AP23),$AK$2="X",AVERAGE($AL23:$AP23),$AL$2="X",AVERAGE($AK23,$AM23:$AP23),$AM$2="X",AVERAGE($AK23:$AL23,$AN23:$AP23),$AN$2="X",AVERAGE($AK23:$AM23,$AO23:$AP23),$AO$2="X",AVERAGE($AK23:$AN23,$AP23:$AP23),$AP$2="X",AVERAGE($AK23:$AO23)),"")</f>
        <v>0</v>
      </c>
      <c r="AD23" s="111" cm="1">
        <f t="array" ref="AD23">IFERROR(_xlfn.IFS(COUNTA($AK$2:$AP$2)=0,STDEV($AK23:$AP23)/SQRT(COUNT($AK23:$AP23)),$AK$2="X",STDEV($AL23:$AP23)/SQRT(COUNT($AL23:$AP23)),$AL$2="X",STDEV($AK23,$AM23:$AP23)/SQRT(COUNT($AK23,$AM23:$AP23)),$AM$2="X",STDEV($AK23:$AL23,$AN23:$AP23)/SQRT(COUNT($AK23:$AL23,$AN23:$AP23)),$AN$2="X",STDEV($AK23:$AM23,$AO23:$AP23)/SQRT(COUNT($AK23:$AM23,$AO23:$AP23)),$AO$2="X",STDEV($AK23:$AN23,$AP23)/SQRT(COUNT($AK23:$AN23,$AP23)),$AP$2="X",STDEV($AK23:$AO23)/SQRT(COUNT($AK23:$AO23))),"")</f>
        <v>0</v>
      </c>
      <c r="AE23" cm="1">
        <f t="array" ref="AE23">_xlfn.IFS(SUM($AK23:$AP23)="","",AK23="","",AK23=0,0,AK23&gt;0,AK23/AE$65*100)</f>
        <v>0.76016725628340487</v>
      </c>
      <c r="AF23" cm="1">
        <f t="array" ref="AF23">_xlfn.IFS(SUM($AK23:$AP23)="","",AL23="","",AL23=0,0,AL23&gt;0,AL23/AF$65*100)</f>
        <v>0</v>
      </c>
      <c r="AG23" cm="1">
        <f t="array" ref="AG23">_xlfn.IFS(SUM($AK23:$AP23)="","",AM23="","",AM23=0,0,AM23&gt;0,AM23/AG$65*100)</f>
        <v>0</v>
      </c>
      <c r="AH23" cm="1">
        <f t="array" ref="AH23">_xlfn.IFS(SUM($AK23:$AP23)="","",AN23="","",AN23=0,0,AN23&gt;0,AN23/AH$65*100)</f>
        <v>0</v>
      </c>
      <c r="AI23" cm="1">
        <f t="array" ref="AI23">_xlfn.IFS(SUM($AK23:$AP23)="","",AO23="","",AO23=0,0,AO23&gt;0,AO23/AI$65*100)</f>
        <v>0</v>
      </c>
      <c r="AJ23" t="str" cm="1">
        <f t="array" ref="AJ23">_xlfn.IFS(SUM($AK23:$AP23)="","",AP23="","",AP23=0,0,AP23&gt;0,AP23/AJ$65*100)</f>
        <v/>
      </c>
      <c r="AK23" s="42">
        <f t="shared" si="1"/>
        <v>18311.235294117647</v>
      </c>
      <c r="AL23">
        <f t="shared" si="1"/>
        <v>0</v>
      </c>
      <c r="AM23">
        <f t="shared" si="1"/>
        <v>0</v>
      </c>
      <c r="AN23">
        <f t="shared" si="1"/>
        <v>0</v>
      </c>
      <c r="AO23">
        <f t="shared" si="1"/>
        <v>0</v>
      </c>
      <c r="AP23" s="96" t="str">
        <f t="shared" si="1"/>
        <v/>
      </c>
      <c r="AQ23" s="89">
        <v>311291</v>
      </c>
      <c r="AR23" s="89">
        <v>0</v>
      </c>
      <c r="AS23" s="89">
        <v>0</v>
      </c>
      <c r="AT23" s="89">
        <v>0</v>
      </c>
      <c r="AU23" s="89">
        <v>0</v>
      </c>
      <c r="AV23" s="89"/>
      <c r="AX23" s="1"/>
      <c r="AY23" s="39" t="str">
        <f t="shared" si="2"/>
        <v/>
      </c>
      <c r="AZ23" s="39" t="str">
        <f t="shared" si="3"/>
        <v/>
      </c>
      <c r="BA23" s="39" t="str">
        <f t="shared" si="4"/>
        <v/>
      </c>
      <c r="BB23" s="39" t="str">
        <f t="shared" si="5"/>
        <v/>
      </c>
      <c r="BC23" s="39" t="str">
        <f t="shared" si="6"/>
        <v/>
      </c>
      <c r="BD23" s="39" t="str">
        <f t="shared" si="7"/>
        <v/>
      </c>
      <c r="BE23" s="39" t="str">
        <f t="shared" si="8"/>
        <v/>
      </c>
      <c r="BF23" s="39" t="str">
        <f t="shared" si="9"/>
        <v/>
      </c>
      <c r="BG23" s="39" t="str">
        <f t="shared" si="10"/>
        <v/>
      </c>
      <c r="BH23" s="39" t="str">
        <f t="shared" si="11"/>
        <v/>
      </c>
      <c r="BI23" s="39" t="str">
        <f t="shared" si="12"/>
        <v/>
      </c>
      <c r="BJ23" s="39" t="str">
        <f t="shared" si="13"/>
        <v/>
      </c>
      <c r="BK23" s="42" t="str">
        <f t="shared" si="14"/>
        <v/>
      </c>
      <c r="BL23" t="str">
        <f t="shared" si="14"/>
        <v/>
      </c>
      <c r="BM23" t="str">
        <f t="shared" si="14"/>
        <v/>
      </c>
      <c r="BN23" t="str">
        <f t="shared" si="14"/>
        <v/>
      </c>
      <c r="BO23" t="str">
        <f t="shared" si="14"/>
        <v/>
      </c>
      <c r="BP23" t="str">
        <f t="shared" si="14"/>
        <v/>
      </c>
      <c r="BQ23" t="str">
        <f t="shared" si="14"/>
        <v/>
      </c>
      <c r="BR23" t="str">
        <f t="shared" si="14"/>
        <v/>
      </c>
      <c r="BS23" t="str">
        <f t="shared" si="14"/>
        <v/>
      </c>
      <c r="BT23" t="str">
        <f t="shared" si="14"/>
        <v/>
      </c>
      <c r="BU23" t="str">
        <f t="shared" si="14"/>
        <v/>
      </c>
      <c r="BV23" t="str">
        <f t="shared" si="14"/>
        <v/>
      </c>
      <c r="BW23" t="str">
        <f t="shared" si="15"/>
        <v/>
      </c>
      <c r="BX23" t="str">
        <f t="shared" si="16"/>
        <v/>
      </c>
      <c r="BY23" t="str">
        <f t="shared" si="17"/>
        <v/>
      </c>
      <c r="BZ23" t="str">
        <f t="shared" si="18"/>
        <v/>
      </c>
      <c r="CA23" t="str">
        <f t="shared" si="19"/>
        <v/>
      </c>
      <c r="CB23" s="39" t="str">
        <f t="shared" si="19"/>
        <v/>
      </c>
      <c r="CC23" s="46" t="str">
        <f t="shared" si="20"/>
        <v/>
      </c>
      <c r="CD23" s="44" t="str">
        <f t="shared" si="21"/>
        <v/>
      </c>
      <c r="CE23" t="str" cm="1">
        <f t="array" ref="CE23">_xlfn.IFS($CC23="","",$CC23&lt;=CE$3,"yes",$CC23&gt;CE$3,"no")</f>
        <v/>
      </c>
      <c r="CF23" s="42" t="str">
        <f t="shared" si="22"/>
        <v/>
      </c>
      <c r="CG23" s="1" t="str">
        <f t="shared" si="23"/>
        <v/>
      </c>
      <c r="CH23" s="1" t="str">
        <f t="shared" si="24"/>
        <v/>
      </c>
      <c r="CI23" s="76" t="str">
        <f>IF(CE23="yes",VLOOKUP(CH23,'z-Table'!$A$1:$K$74,7,TRUE)*$CE$2,"")</f>
        <v/>
      </c>
    </row>
    <row r="24" spans="1:87" ht="12" x14ac:dyDescent="0.2">
      <c r="A24" s="6" t="s">
        <v>46</v>
      </c>
      <c r="B24" s="18" cm="1">
        <f t="array" ref="B24">IFERROR(_xlfn.IFS(COUNTA($F$2:$K$2)=0,AVERAGE($F24:$K24),$F$2="X",AVERAGE($G24:$K24),$G$2="X",AVERAGE($F24,$H24:$K24),$H$2="X",AVERAGE($F24:$G24,$I24:$K24),$I$2="X",AVERAGE($F24:$H24,$J24:$K24),$J$2="X",AVERAGE($F24:$I24,$K24:$K24),$K$2="X",AVERAGE($F24:$J24)),"")</f>
        <v>0</v>
      </c>
      <c r="C24" s="19" cm="1">
        <f t="array" ref="C24">IFERROR(_xlfn.IFS(COUNTA($F$2:$K$2)=0,STDEV($F24:$K24)/SQRT(COUNT($F24:$K24)),$F$2="X",STDEV($G24:$K24)/SQRT(COUNT($G24:$K24)),$G$2="X",STDEV($F24,$H24:$K24)/SQRT(COUNT($F24,$H24:$K24)),$H$2="X",STDEV($F24:$G24,$I24:$K24)/SQRT(COUNT($F24:$G24,$I24:$K24)),$I$2="X",STDEV($F24:$H24,$J24:$K24)/SQRT(COUNT($F24:$H24,$J24:$K24)),$J$2="X",STDEV($F24:$I24,$K24)/SQRT(COUNT($F24:$I24,$K24)),$K$2="X",STDEV($F24:$J24)/SQRT(COUNT($F24:$J24))),"")</f>
        <v>0</v>
      </c>
      <c r="D24" s="110" cm="1">
        <f t="array" ref="D24">IFERROR(_xlfn.IFS(COUNTA($L$2:$Q$2)=0,AVERAGE($L24:$Q24),$L$2="X",AVERAGE($M24:$Q24),$M$2="X",AVERAGE($L24,$N24:$Q24),$N$2="X",AVERAGE($L24:$M24,$O24:$Q24),$O$2="X",AVERAGE($L24:$N24,$P24:$Q24),$P$2="X",AVERAGE($L24:$O24,$Q24:$Q24),$Q$2="X",AVERAGE($L24:$P24)),"")</f>
        <v>0</v>
      </c>
      <c r="E24" s="111" cm="1">
        <f t="array" ref="E24">IFERROR(_xlfn.IFS(COUNTA($L$2:$Q$2)=0,STDEV($L24:$Q24)/SQRT(COUNT($L24:$Q24)),$L$2="X",STDEV($M24:$Q24)/SQRT(COUNT($M24:$Q24)),$M$2="X",STDEV($L24,$N24:$Q24)/SQRT(COUNT($L24,$N24:$Q24)),$N$2="X",STDEV($L24:$M24,$O24:$Q24)/SQRT(COUNT($L24:$M24,$O24:$Q24)),$O$2="X",STDEV($L24:$N24,$P24:$Q24)/SQRT(COUNT($L24:$N24,$P24:$Q24)),$P$2="X",STDEV($L24:$O24,$Q24)/SQRT(COUNT($L24:$O24,$Q24)),$Q$2="X",STDEV($L24:$P24)/SQRT(COUNT($L24:$P24))),"")</f>
        <v>0</v>
      </c>
      <c r="F24" cm="1">
        <f t="array" ref="F24">_xlfn.IFS(SUM($L24:$Q24)="","",L24="","",L24=0,0,L24&gt;0,L24/F$65*100)</f>
        <v>0</v>
      </c>
      <c r="G24" cm="1">
        <f t="array" ref="G24">_xlfn.IFS(SUM($L24:$Q24)="","",M24="","",M24=0,0,M24&gt;0,M24/G$65*100)</f>
        <v>0</v>
      </c>
      <c r="H24" cm="1">
        <f t="array" ref="H24">_xlfn.IFS(SUM($L24:$Q24)="","",N24="","",N24=0,0,N24&gt;0,N24/H$65*100)</f>
        <v>0</v>
      </c>
      <c r="I24" cm="1">
        <f t="array" ref="I24">_xlfn.IFS(SUM($L24:$Q24)="","",O24="","",O24=0,0,O24&gt;0,O24/I$65*100)</f>
        <v>0</v>
      </c>
      <c r="J24" cm="1">
        <f t="array" ref="J24">_xlfn.IFS(SUM($L24:$Q24)="","",P24="","",P24=0,0,P24&gt;0,P24/J$65*100)</f>
        <v>0</v>
      </c>
      <c r="K24" t="str" cm="1">
        <f t="array" ref="K24">_xlfn.IFS(SUM($L24:$Q24)="","",Q24="","",Q24=0,0,Q24&gt;0,Q24/K$65*100)</f>
        <v/>
      </c>
      <c r="L24" s="85">
        <f t="shared" si="0"/>
        <v>0</v>
      </c>
      <c r="M24" s="39">
        <f t="shared" si="0"/>
        <v>0</v>
      </c>
      <c r="N24" s="39">
        <f t="shared" si="0"/>
        <v>0</v>
      </c>
      <c r="O24" s="39">
        <f t="shared" si="0"/>
        <v>0</v>
      </c>
      <c r="P24" s="39">
        <f t="shared" si="0"/>
        <v>0</v>
      </c>
      <c r="Q24" s="98" t="str">
        <f t="shared" si="0"/>
        <v/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/>
      <c r="Z24" s="6" t="s">
        <v>46</v>
      </c>
      <c r="AA24" s="18" cm="1">
        <f t="array" ref="AA24">IFERROR(_xlfn.IFS(COUNTA($AE$2:$AJ$2)=0,AVERAGE($AE24:$AJ24),$AE$2="X",AVERAGE($AF24:$AJ24),$AF$2="X",AVERAGE($AE24,$AG24:$AJ24),$AG$2="X",AVERAGE($AE24:$AF24,$AH24:$AJ24),$AH$2="X",AVERAGE($AE24:$AG24,$AI24:$AJ24),$AI$2="X",AVERAGE($AE24:$AH24,$AJ24:$AJ24),$AJ$2="X",AVERAGE($AE24:$AI24)),"")</f>
        <v>1.3819702920815571</v>
      </c>
      <c r="AB24" s="19" cm="1">
        <f t="array" ref="AB24">IFERROR(_xlfn.IFS(COUNTA($AE$2:$AJ$2)=0,STDEV($AE24:$AJ24)/SQRT(COUNT($AE24:$AJ24)),$AE$2="X",STDEV($AF24:$AJ24)/SQRT(COUNT($AF24:$AJ24)),$AF$2="X",STDEV($AE24,$AG24:$AJ24)/SQRT(COUNT($AE24,$AG24:$AJ24)),$AG$2="X",STDEV($AE24:$AF24,$AH24:$AJ24)/SQRT(COUNT($AE24:$AF24,$AH24:$AJ24)),$AH$2="X",STDEV($AE24:$AG24,$AI24:$AJ24)/SQRT(COUNT($AE24:$AG24,$AI24:$AJ24)),$AI$2="X",STDEV($AE24:$AH24,$AJ24)/SQRT(COUNT($AE24:$AH24,$AJ24)),$AJ$2="X",STDEV($AE24:$AI24)/SQRT(COUNT($AE24:$AI24))),"")</f>
        <v>1.3819702920815571</v>
      </c>
      <c r="AC24" s="113" cm="1">
        <f t="array" ref="AC24">IFERROR(_xlfn.IFS(COUNTA($AK$2:$AP$2)=0,AVERAGE($AK24:$AP24),$AK$2="X",AVERAGE($AL24:$AP24),$AL$2="X",AVERAGE($AK24,$AM24:$AP24),$AM$2="X",AVERAGE($AK24:$AL24,$AN24:$AP24),$AN$2="X",AVERAGE($AK24:$AM24,$AO24:$AP24),$AO$2="X",AVERAGE($AK24:$AN24,$AP24:$AP24),$AP$2="X",AVERAGE($AK24:$AO24)),"")</f>
        <v>1702.1666666666667</v>
      </c>
      <c r="AD24" s="111" cm="1">
        <f t="array" ref="AD24">IFERROR(_xlfn.IFS(COUNTA($AK$2:$AP$2)=0,STDEV($AK24:$AP24)/SQRT(COUNT($AK24:$AP24)),$AK$2="X",STDEV($AL24:$AP24)/SQRT(COUNT($AL24:$AP24)),$AL$2="X",STDEV($AK24,$AM24:$AP24)/SQRT(COUNT($AK24,$AM24:$AP24)),$AM$2="X",STDEV($AK24:$AL24,$AN24:$AP24)/SQRT(COUNT($AK24:$AL24,$AN24:$AP24)),$AN$2="X",STDEV($AK24:$AM24,$AO24:$AP24)/SQRT(COUNT($AK24:$AM24,$AO24:$AP24)),$AO$2="X",STDEV($AK24:$AN24,$AP24)/SQRT(COUNT($AK24:$AN24,$AP24)),$AP$2="X",STDEV($AK24:$AO24)/SQRT(COUNT($AK24:$AO24))),"")</f>
        <v>1702.1666666666667</v>
      </c>
      <c r="AE24" cm="1">
        <f t="array" ref="AE24">_xlfn.IFS(SUM($AK24:$AP24)="","",AK24="","",AK24=0,0,AK24&gt;0,AK24/AE$65*100)</f>
        <v>0</v>
      </c>
      <c r="AF24" cm="1">
        <f t="array" ref="AF24">_xlfn.IFS(SUM($AK24:$AP24)="","",AL24="","",AL24=0,0,AL24&gt;0,AL24/AF$65*100)</f>
        <v>0</v>
      </c>
      <c r="AG24" cm="1">
        <f t="array" ref="AG24">_xlfn.IFS(SUM($AK24:$AP24)="","",AM24="","",AM24=0,0,AM24&gt;0,AM24/AG$65*100)</f>
        <v>0</v>
      </c>
      <c r="AH24" cm="1">
        <f t="array" ref="AH24">_xlfn.IFS(SUM($AK24:$AP24)="","",AN24="","",AN24=0,0,AN24&gt;0,AN24/AH$65*100)</f>
        <v>5.5278811683262283</v>
      </c>
      <c r="AI24" cm="1">
        <f t="array" ref="AI24">_xlfn.IFS(SUM($AK24:$AP24)="","",AO24="","",AO24=0,0,AO24&gt;0,AO24/AI$65*100)</f>
        <v>0</v>
      </c>
      <c r="AJ24" t="str" cm="1">
        <f t="array" ref="AJ24">_xlfn.IFS(SUM($AK24:$AP24)="","",AP24="","",AP24=0,0,AP24&gt;0,AP24/AJ$65*100)</f>
        <v/>
      </c>
      <c r="AK24" s="42">
        <f t="shared" si="1"/>
        <v>0</v>
      </c>
      <c r="AL24">
        <f t="shared" si="1"/>
        <v>0</v>
      </c>
      <c r="AM24">
        <f t="shared" si="1"/>
        <v>0</v>
      </c>
      <c r="AN24">
        <f t="shared" si="1"/>
        <v>6808.666666666667</v>
      </c>
      <c r="AO24">
        <f t="shared" si="1"/>
        <v>0</v>
      </c>
      <c r="AP24" s="96" t="str">
        <f t="shared" si="1"/>
        <v/>
      </c>
      <c r="AQ24" s="89">
        <v>0</v>
      </c>
      <c r="AR24" s="89">
        <v>0</v>
      </c>
      <c r="AS24" s="89">
        <v>0</v>
      </c>
      <c r="AT24" s="89">
        <v>122556</v>
      </c>
      <c r="AU24" s="89">
        <v>0</v>
      </c>
      <c r="AV24" s="89"/>
      <c r="AX24" s="1"/>
      <c r="AY24" s="39" t="str">
        <f t="shared" si="2"/>
        <v/>
      </c>
      <c r="AZ24" s="39" t="str">
        <f t="shared" si="3"/>
        <v/>
      </c>
      <c r="BA24" s="39" t="str">
        <f t="shared" si="4"/>
        <v/>
      </c>
      <c r="BB24" s="39" t="str">
        <f t="shared" si="5"/>
        <v/>
      </c>
      <c r="BC24" s="39" t="str">
        <f t="shared" si="6"/>
        <v/>
      </c>
      <c r="BD24" s="39" t="str">
        <f t="shared" si="7"/>
        <v/>
      </c>
      <c r="BE24" s="39" t="str">
        <f t="shared" si="8"/>
        <v/>
      </c>
      <c r="BF24" s="39" t="str">
        <f t="shared" si="9"/>
        <v/>
      </c>
      <c r="BG24" s="39" t="str">
        <f t="shared" si="10"/>
        <v/>
      </c>
      <c r="BH24" s="39" t="str">
        <f t="shared" si="11"/>
        <v/>
      </c>
      <c r="BI24" s="39" t="str">
        <f t="shared" si="12"/>
        <v/>
      </c>
      <c r="BJ24" s="39" t="str">
        <f t="shared" si="13"/>
        <v/>
      </c>
      <c r="BK24" s="42" t="str">
        <f t="shared" si="14"/>
        <v/>
      </c>
      <c r="BL24" t="str">
        <f t="shared" si="14"/>
        <v/>
      </c>
      <c r="BM24" t="str">
        <f t="shared" si="14"/>
        <v/>
      </c>
      <c r="BN24" t="str">
        <f t="shared" si="14"/>
        <v/>
      </c>
      <c r="BO24" t="str">
        <f t="shared" si="14"/>
        <v/>
      </c>
      <c r="BP24" t="str">
        <f t="shared" si="14"/>
        <v/>
      </c>
      <c r="BQ24" t="str">
        <f t="shared" si="14"/>
        <v/>
      </c>
      <c r="BR24" t="str">
        <f t="shared" si="14"/>
        <v/>
      </c>
      <c r="BS24" t="str">
        <f t="shared" si="14"/>
        <v/>
      </c>
      <c r="BT24" t="str">
        <f t="shared" si="14"/>
        <v/>
      </c>
      <c r="BU24" t="str">
        <f t="shared" si="14"/>
        <v/>
      </c>
      <c r="BV24" t="str">
        <f t="shared" si="14"/>
        <v/>
      </c>
      <c r="BW24" t="str">
        <f t="shared" si="15"/>
        <v/>
      </c>
      <c r="BX24" t="str">
        <f t="shared" si="16"/>
        <v/>
      </c>
      <c r="BY24" t="str">
        <f t="shared" si="17"/>
        <v/>
      </c>
      <c r="BZ24" t="str">
        <f t="shared" si="18"/>
        <v/>
      </c>
      <c r="CA24" t="str">
        <f t="shared" si="19"/>
        <v/>
      </c>
      <c r="CB24" s="39" t="str">
        <f t="shared" si="19"/>
        <v/>
      </c>
      <c r="CC24" s="46" t="str">
        <f t="shared" si="20"/>
        <v/>
      </c>
      <c r="CD24" s="44" t="str">
        <f t="shared" si="21"/>
        <v/>
      </c>
      <c r="CE24" t="str" cm="1">
        <f t="array" ref="CE24">_xlfn.IFS($CC24="","",$CC24&lt;=CE$3,"yes",$CC24&gt;CE$3,"no")</f>
        <v/>
      </c>
      <c r="CF24" s="42" t="str">
        <f t="shared" si="22"/>
        <v/>
      </c>
      <c r="CG24" s="1" t="str">
        <f t="shared" si="23"/>
        <v/>
      </c>
      <c r="CH24" s="1" t="str">
        <f t="shared" si="24"/>
        <v/>
      </c>
      <c r="CI24" s="76" t="str">
        <f>IF(CE24="yes",VLOOKUP(CH24,'z-Table'!$A$1:$K$74,7,TRUE)*$CE$2,"")</f>
        <v/>
      </c>
    </row>
    <row r="25" spans="1:87" ht="12" x14ac:dyDescent="0.2">
      <c r="A25" s="7" t="s">
        <v>47</v>
      </c>
      <c r="B25" s="18" cm="1">
        <f t="array" ref="B25">IFERROR(_xlfn.IFS(COUNTA($F$2:$K$2)=0,AVERAGE($F25:$K25),$F$2="X",AVERAGE($G25:$K25),$G$2="X",AVERAGE($F25,$H25:$K25),$H$2="X",AVERAGE($F25:$G25,$I25:$K25),$I$2="X",AVERAGE($F25:$H25,$J25:$K25),$J$2="X",AVERAGE($F25:$I25,$K25:$K25),$K$2="X",AVERAGE($F25:$J25)),"")</f>
        <v>17.96126538417009</v>
      </c>
      <c r="C25" s="19" cm="1">
        <f t="array" ref="C25">IFERROR(_xlfn.IFS(COUNTA($F$2:$K$2)=0,STDEV($F25:$K25)/SQRT(COUNT($F25:$K25)),$F$2="X",STDEV($G25:$K25)/SQRT(COUNT($G25:$K25)),$G$2="X",STDEV($F25,$H25:$K25)/SQRT(COUNT($F25,$H25:$K25)),$H$2="X",STDEV($F25:$G25,$I25:$K25)/SQRT(COUNT($F25:$G25,$I25:$K25)),$I$2="X",STDEV($F25:$H25,$J25:$K25)/SQRT(COUNT($F25:$H25,$J25:$K25)),$J$2="X",STDEV($F25:$I25,$K25)/SQRT(COUNT($F25:$I25,$K25)),$K$2="X",STDEV($F25:$J25)/SQRT(COUNT($F25:$J25))),"")</f>
        <v>4.2475886621059402</v>
      </c>
      <c r="D25" s="110" cm="1">
        <f t="array" ref="D25">IFERROR(_xlfn.IFS(COUNTA($L$2:$Q$2)=0,AVERAGE($L25:$Q25),$L$2="X",AVERAGE($M25:$Q25),$M$2="X",AVERAGE($L25,$N25:$Q25),$N$2="X",AVERAGE($L25:$M25,$O25:$Q25),$O$2="X",AVERAGE($L25:$N25,$P25:$Q25),$P$2="X",AVERAGE($L25:$O25,$Q25:$Q25),$Q$2="X",AVERAGE($L25:$P25)),"")</f>
        <v>28799.613072407654</v>
      </c>
      <c r="E25" s="111" cm="1">
        <f t="array" ref="E25">IFERROR(_xlfn.IFS(COUNTA($L$2:$Q$2)=0,STDEV($L25:$Q25)/SQRT(COUNT($L25:$Q25)),$L$2="X",STDEV($M25:$Q25)/SQRT(COUNT($M25:$Q25)),$M$2="X",STDEV($L25,$N25:$Q25)/SQRT(COUNT($L25,$N25:$Q25)),$N$2="X",STDEV($L25:$M25,$O25:$Q25)/SQRT(COUNT($L25:$M25,$O25:$Q25)),$O$2="X",STDEV($L25:$N25,$P25:$Q25)/SQRT(COUNT($L25:$N25,$P25:$Q25)),$P$2="X",STDEV($L25:$O25,$Q25)/SQRT(COUNT($L25:$O25,$Q25)),$Q$2="X",STDEV($L25:$P25)/SQRT(COUNT($L25:$P25))),"")</f>
        <v>13436.188416490402</v>
      </c>
      <c r="F25" cm="1">
        <f t="array" ref="F25">_xlfn.IFS(SUM($L25:$Q25)="","",L25="","",L25=0,0,L25&gt;0,L25/F$65*100)</f>
        <v>11.076863317267188</v>
      </c>
      <c r="G25" cm="1">
        <f t="array" ref="G25">_xlfn.IFS(SUM($L25:$Q25)="","",M25="","",M25=0,0,M25&gt;0,M25/G$65*100)</f>
        <v>27.12090771704321</v>
      </c>
      <c r="H25" cm="1">
        <f t="array" ref="H25">_xlfn.IFS(SUM($L25:$Q25)="","",N25="","",N25=0,0,N25&gt;0,N25/H$65*100)</f>
        <v>8.8724486220521701</v>
      </c>
      <c r="I25" cm="1">
        <f t="array" ref="I25">_xlfn.IFS(SUM($L25:$Q25)="","",O25="","",O25=0,0,O25&gt;0,O25/I$65*100)</f>
        <v>29.233393640606469</v>
      </c>
      <c r="J25" cm="1">
        <f t="array" ref="J25">_xlfn.IFS(SUM($L25:$Q25)="","",P25="","",P25=0,0,P25&gt;0,P25/J$65*100)</f>
        <v>13.502713623881416</v>
      </c>
      <c r="K25" t="str" cm="1">
        <f t="array" ref="K25">_xlfn.IFS(SUM($L25:$Q25)="","",Q25="","",Q25=0,0,Q25&gt;0,Q25/K$65*100)</f>
        <v/>
      </c>
      <c r="L25" s="85">
        <f>IF(R25="","",R25/R$2)</f>
        <v>23176.090909090908</v>
      </c>
      <c r="M25" s="39">
        <f t="shared" si="0"/>
        <v>80630.23529411765</v>
      </c>
      <c r="N25" s="39">
        <f t="shared" si="0"/>
        <v>11658.541666666666</v>
      </c>
      <c r="O25" s="39">
        <f t="shared" si="0"/>
        <v>23656.81818181818</v>
      </c>
      <c r="P25" s="39">
        <f t="shared" si="0"/>
        <v>4876.3793103448279</v>
      </c>
      <c r="Q25" s="98" t="str">
        <f t="shared" si="0"/>
        <v/>
      </c>
      <c r="R25" s="89">
        <v>254937</v>
      </c>
      <c r="S25" s="89">
        <v>1370714</v>
      </c>
      <c r="T25" s="89">
        <v>279805</v>
      </c>
      <c r="U25" s="89">
        <v>520450</v>
      </c>
      <c r="V25" s="89">
        <v>141415</v>
      </c>
      <c r="W25" s="89"/>
      <c r="Z25" s="7" t="s">
        <v>47</v>
      </c>
      <c r="AA25" s="18" cm="1">
        <f t="array" ref="AA25">IFERROR(_xlfn.IFS(COUNTA($AE$2:$AJ$2)=0,AVERAGE($AE25:$AJ25),$AE$2="X",AVERAGE($AF25:$AJ25),$AF$2="X",AVERAGE($AE25,$AG25:$AJ25),$AG$2="X",AVERAGE($AE25:$AF25,$AH25:$AJ25),$AH$2="X",AVERAGE($AE25:$AG25,$AI25:$AJ25),$AI$2="X",AVERAGE($AE25:$AH25,$AJ25:$AJ25),$AJ$2="X",AVERAGE($AE25:$AI25)),"")</f>
        <v>17.292688714834636</v>
      </c>
      <c r="AB25" s="19" cm="1">
        <f t="array" ref="AB25">IFERROR(_xlfn.IFS(COUNTA($AE$2:$AJ$2)=0,STDEV($AE25:$AJ25)/SQRT(COUNT($AE25:$AJ25)),$AE$2="X",STDEV($AF25:$AJ25)/SQRT(COUNT($AF25:$AJ25)),$AF$2="X",STDEV($AE25,$AG25:$AJ25)/SQRT(COUNT($AE25,$AG25:$AJ25)),$AG$2="X",STDEV($AE25:$AF25,$AH25:$AJ25)/SQRT(COUNT($AE25:$AF25,$AH25:$AJ25)),$AH$2="X",STDEV($AE25:$AG25,$AI25:$AJ25)/SQRT(COUNT($AE25:$AG25,$AI25:$AJ25)),$AI$2="X",STDEV($AE25:$AH25,$AJ25)/SQRT(COUNT($AE25:$AH25,$AJ25)),$AJ$2="X",STDEV($AE25:$AI25)/SQRT(COUNT($AE25:$AI25))),"")</f>
        <v>6.6683673669939401</v>
      </c>
      <c r="AC25" s="113" cm="1">
        <f t="array" ref="AC25">IFERROR(_xlfn.IFS(COUNTA($AK$2:$AP$2)=0,AVERAGE($AK25:$AP25),$AK$2="X",AVERAGE($AL25:$AP25),$AL$2="X",AVERAGE($AK25,$AM25:$AP25),$AM$2="X",AVERAGE($AK25:$AL25,$AN25:$AP25),$AN$2="X",AVERAGE($AK25:$AM25,$AO25:$AP25),$AO$2="X",AVERAGE($AK25:$AN25,$AP25:$AP25),$AP$2="X",AVERAGE($AK25:$AO25)),"")</f>
        <v>11123.573671497585</v>
      </c>
      <c r="AD25" s="111" cm="1">
        <f t="array" ref="AD25">IFERROR(_xlfn.IFS(COUNTA($AK$2:$AP$2)=0,STDEV($AK25:$AP25)/SQRT(COUNT($AK25:$AP25)),$AK$2="X",STDEV($AL25:$AP25)/SQRT(COUNT($AL25:$AP25)),$AL$2="X",STDEV($AK25,$AM25:$AP25)/SQRT(COUNT($AK25,$AM25:$AP25)),$AM$2="X",STDEV($AK25:$AL25,$AN25:$AP25)/SQRT(COUNT($AK25:$AL25,$AN25:$AP25)),$AN$2="X",STDEV($AK25:$AM25,$AO25:$AP25)/SQRT(COUNT($AK25:$AM25,$AO25:$AP25)),$AO$2="X",STDEV($AK25:$AN25,$AP25)/SQRT(COUNT($AK25:$AN25,$AP25)),$AP$2="X",STDEV($AK25:$AO25)/SQRT(COUNT($AK25:$AO25))),"")</f>
        <v>1602.6784384877267</v>
      </c>
      <c r="AE25" cm="1">
        <f t="array" ref="AE25">_xlfn.IFS(SUM($AK25:$AP25)="","",AK25="","",AK25=0,0,AK25&gt;0,AK25/AE$65*100)</f>
        <v>64.318670936229339</v>
      </c>
      <c r="AF25" cm="1">
        <f t="array" ref="AF25">_xlfn.IFS(SUM($AK25:$AP25)="","",AL25="","",AL25=0,0,AL25&gt;0,AL25/AF$65*100)</f>
        <v>7.6268666948343915</v>
      </c>
      <c r="AG25" cm="1">
        <f t="array" ref="AG25">_xlfn.IFS(SUM($AK25:$AP25)="","",AM25="","",AM25=0,0,AM25&gt;0,AM25/AG$65*100)</f>
        <v>35.160849433420786</v>
      </c>
      <c r="AH25" cm="1">
        <f t="array" ref="AH25">_xlfn.IFS(SUM($AK25:$AP25)="","",AN25="","",AN25=0,0,AN25&gt;0,AN25/AH$65*100)</f>
        <v>6.5859528779658758</v>
      </c>
      <c r="AI25" cm="1">
        <f t="array" ref="AI25">_xlfn.IFS(SUM($AK25:$AP25)="","",AO25="","",AO25=0,0,AO25&gt;0,AO25/AI$65*100)</f>
        <v>19.797085853117494</v>
      </c>
      <c r="AJ25" t="str" cm="1">
        <f t="array" ref="AJ25">_xlfn.IFS(SUM($AK25:$AP25)="","",AP25="","",AP25=0,0,AP25&gt;0,AP25/AJ$65*100)</f>
        <v/>
      </c>
      <c r="AK25" s="42">
        <f t="shared" si="1"/>
        <v>1549335.7647058824</v>
      </c>
      <c r="AL25">
        <f t="shared" si="1"/>
        <v>9480.7391304347821</v>
      </c>
      <c r="AM25">
        <f t="shared" si="1"/>
        <v>15478.333333333334</v>
      </c>
      <c r="AN25">
        <f t="shared" si="1"/>
        <v>8111.8888888888887</v>
      </c>
      <c r="AO25">
        <f t="shared" si="1"/>
        <v>11423.333333333334</v>
      </c>
      <c r="AP25" s="96" t="str">
        <f t="shared" si="1"/>
        <v/>
      </c>
      <c r="AQ25" s="89">
        <v>26338708</v>
      </c>
      <c r="AR25" s="89">
        <v>218057</v>
      </c>
      <c r="AS25" s="89">
        <v>92870</v>
      </c>
      <c r="AT25" s="89">
        <v>146014</v>
      </c>
      <c r="AU25" s="89">
        <v>239890</v>
      </c>
      <c r="AV25" s="89"/>
      <c r="AX25" s="1" t="str">
        <f>A25</f>
        <v>menthofuran</v>
      </c>
      <c r="AY25" s="39">
        <f t="shared" si="2"/>
        <v>23176.090909090908</v>
      </c>
      <c r="AZ25" s="39">
        <f t="shared" si="3"/>
        <v>80630.23529411765</v>
      </c>
      <c r="BA25" s="39">
        <f t="shared" si="4"/>
        <v>11658.541666666666</v>
      </c>
      <c r="BB25" s="39">
        <f t="shared" si="5"/>
        <v>23656.81818181818</v>
      </c>
      <c r="BC25" s="39">
        <f t="shared" si="6"/>
        <v>4876.3793103448279</v>
      </c>
      <c r="BD25" s="39" t="str">
        <f t="shared" si="7"/>
        <v/>
      </c>
      <c r="BE25" s="39" t="str">
        <f t="shared" si="8"/>
        <v/>
      </c>
      <c r="BF25" s="39">
        <f t="shared" si="9"/>
        <v>9480.7391304347821</v>
      </c>
      <c r="BG25" s="39">
        <f t="shared" si="10"/>
        <v>15478.333333333334</v>
      </c>
      <c r="BH25" s="39">
        <f t="shared" si="11"/>
        <v>8111.8888888888887</v>
      </c>
      <c r="BI25" s="39">
        <f t="shared" si="12"/>
        <v>11423.333333333334</v>
      </c>
      <c r="BJ25" s="39" t="str">
        <f t="shared" si="13"/>
        <v/>
      </c>
      <c r="BK25" s="42">
        <f t="shared" si="14"/>
        <v>7</v>
      </c>
      <c r="BL25">
        <f t="shared" si="14"/>
        <v>9</v>
      </c>
      <c r="BM25">
        <f t="shared" si="14"/>
        <v>5</v>
      </c>
      <c r="BN25">
        <f t="shared" ref="BN25:BV53" si="25">IFERROR(_xlfn.RANK.AVG(BB25,$AY25:$BJ25,1),"")</f>
        <v>8</v>
      </c>
      <c r="BO25">
        <f t="shared" si="25"/>
        <v>1</v>
      </c>
      <c r="BP25" t="str">
        <f t="shared" si="25"/>
        <v/>
      </c>
      <c r="BQ25" t="str">
        <f t="shared" si="25"/>
        <v/>
      </c>
      <c r="BR25">
        <f t="shared" si="25"/>
        <v>3</v>
      </c>
      <c r="BS25">
        <f t="shared" si="25"/>
        <v>6</v>
      </c>
      <c r="BT25">
        <f t="shared" si="25"/>
        <v>2</v>
      </c>
      <c r="BU25">
        <f t="shared" si="25"/>
        <v>4</v>
      </c>
      <c r="BV25" t="str">
        <f t="shared" si="25"/>
        <v/>
      </c>
      <c r="BW25">
        <f t="shared" si="15"/>
        <v>30</v>
      </c>
      <c r="BX25">
        <f t="shared" si="16"/>
        <v>15</v>
      </c>
      <c r="BY25">
        <f t="shared" si="17"/>
        <v>5</v>
      </c>
      <c r="BZ25">
        <f t="shared" si="18"/>
        <v>4</v>
      </c>
      <c r="CA25">
        <f t="shared" si="19"/>
        <v>5</v>
      </c>
      <c r="CB25" s="39">
        <f t="shared" si="19"/>
        <v>15</v>
      </c>
      <c r="CC25" s="46">
        <f t="shared" si="20"/>
        <v>5</v>
      </c>
      <c r="CD25" s="44" t="str">
        <f t="shared" si="21"/>
        <v xml:space="preserve">sig = </v>
      </c>
      <c r="CE25" t="str" cm="1">
        <f t="array" ref="CE25">_xlfn.IFS($CC25="","",$CC25&lt;=CE$3,"yes",$CC25&gt;CE$3,"no")</f>
        <v>no</v>
      </c>
      <c r="CF25" s="42" t="str">
        <f t="shared" si="22"/>
        <v/>
      </c>
      <c r="CG25" s="1" t="str">
        <f t="shared" si="23"/>
        <v/>
      </c>
      <c r="CH25" s="1" t="str">
        <f t="shared" si="24"/>
        <v/>
      </c>
      <c r="CI25" s="76" t="str">
        <f>IF(CE25="yes",VLOOKUP(CH25,'z-Table'!$A$1:$K$74,7,TRUE)*$CE$2,"")</f>
        <v/>
      </c>
    </row>
    <row r="26" spans="1:87" ht="12" x14ac:dyDescent="0.2">
      <c r="A26" s="7" t="s">
        <v>48</v>
      </c>
      <c r="B26" s="18" cm="1">
        <f t="array" ref="B26">IFERROR(_xlfn.IFS(COUNTA($F$2:$K$2)=0,AVERAGE($F26:$K26),$F$2="X",AVERAGE($G26:$K26),$G$2="X",AVERAGE($F26,$H26:$K26),$H$2="X",AVERAGE($F26:$G26,$I26:$K26),$I$2="X",AVERAGE($F26:$H26,$J26:$K26),$J$2="X",AVERAGE($F26:$I26,$K26:$K26),$K$2="X",AVERAGE($F26:$J26)),"")</f>
        <v>0.27093412223198315</v>
      </c>
      <c r="C26" s="19" cm="1">
        <f t="array" ref="C26">IFERROR(_xlfn.IFS(COUNTA($F$2:$K$2)=0,STDEV($F26:$K26)/SQRT(COUNT($F26:$K26)),$F$2="X",STDEV($G26:$K26)/SQRT(COUNT($G26:$K26)),$G$2="X",STDEV($F26,$H26:$K26)/SQRT(COUNT($F26,$H26:$K26)),$H$2="X",STDEV($F26:$G26,$I26:$K26)/SQRT(COUNT($F26:$G26,$I26:$K26)),$I$2="X",STDEV($F26:$H26,$J26:$K26)/SQRT(COUNT($F26:$H26,$J26:$K26)),$J$2="X",STDEV($F26:$I26,$K26)/SQRT(COUNT($F26:$I26,$K26)),$K$2="X",STDEV($F26:$J26)/SQRT(COUNT($F26:$J26))),"")</f>
        <v>0.16623996718439304</v>
      </c>
      <c r="D26" s="110" cm="1">
        <f t="array" ref="D26">IFERROR(_xlfn.IFS(COUNTA($L$2:$Q$2)=0,AVERAGE($L26:$Q26),$L$2="X",AVERAGE($M26:$Q26),$M$2="X",AVERAGE($L26,$N26:$Q26),$N$2="X",AVERAGE($L26:$M26,$O26:$Q26),$O$2="X",AVERAGE($L26:$N26,$P26:$Q26),$P$2="X",AVERAGE($L26:$O26,$Q26:$Q26),$Q$2="X",AVERAGE($L26:$P26)),"")</f>
        <v>549.09614604462479</v>
      </c>
      <c r="E26" s="111" cm="1">
        <f t="array" ref="E26">IFERROR(_xlfn.IFS(COUNTA($L$2:$Q$2)=0,STDEV($L26:$Q26)/SQRT(COUNT($L26:$Q26)),$L$2="X",STDEV($M26:$Q26)/SQRT(COUNT($M26:$Q26)),$M$2="X",STDEV($L26,$N26:$Q26)/SQRT(COUNT($L26,$N26:$Q26)),$N$2="X",STDEV($L26:$M26,$O26:$Q26)/SQRT(COUNT($L26:$M26,$O26:$Q26)),$O$2="X",STDEV($L26:$N26,$P26:$Q26)/SQRT(COUNT($L26:$N26,$P26:$Q26)),$P$2="X",STDEV($L26:$O26,$Q26)/SQRT(COUNT($L26:$O26,$Q26)),$Q$2="X",STDEV($L26:$P26)/SQRT(COUNT($L26:$P26))),"")</f>
        <v>365.01475690966646</v>
      </c>
      <c r="F26" cm="1">
        <f t="array" ref="F26">_xlfn.IFS(SUM($L26:$Q26)="","",L26="","",L26=0,0,L26&gt;0,L26/F$65*100)</f>
        <v>0.92677600566927965</v>
      </c>
      <c r="G26" cm="1">
        <f t="array" ref="G26">_xlfn.IFS(SUM($L26:$Q26)="","",M26="","",M26=0,0,M26&gt;0,M26/G$65*100)</f>
        <v>0.21271897628967928</v>
      </c>
      <c r="H26" cm="1">
        <f t="array" ref="H26">_xlfn.IFS(SUM($L26:$Q26)="","",N26="","",N26=0,0,N26&gt;0,N26/H$65*100)</f>
        <v>7.1155893239524218E-2</v>
      </c>
      <c r="I26" cm="1">
        <f t="array" ref="I26">_xlfn.IFS(SUM($L26:$Q26)="","",O26="","",O26=0,0,O26&gt;0,O26/I$65*100)</f>
        <v>6.3527655312759959E-2</v>
      </c>
      <c r="J26" cm="1">
        <f t="array" ref="J26">_xlfn.IFS(SUM($L26:$Q26)="","",P26="","",P26=0,0,P26&gt;0,P26/J$65*100)</f>
        <v>8.0492080648672568E-2</v>
      </c>
      <c r="K26" t="str" cm="1">
        <f t="array" ref="K26">_xlfn.IFS(SUM($L26:$Q26)="","",Q26="","",Q26=0,0,Q26&gt;0,Q26/K$65*100)</f>
        <v/>
      </c>
      <c r="L26" s="85">
        <f t="shared" ref="L26:P63" si="26">IF(R26="","",R26/R$2)</f>
        <v>1939.090909090909</v>
      </c>
      <c r="M26" s="39">
        <f t="shared" si="0"/>
        <v>632.41176470588232</v>
      </c>
      <c r="N26" s="39">
        <f t="shared" si="0"/>
        <v>93.5</v>
      </c>
      <c r="O26" s="39">
        <f t="shared" si="0"/>
        <v>51.409090909090907</v>
      </c>
      <c r="P26" s="39">
        <f t="shared" si="0"/>
        <v>29.068965517241381</v>
      </c>
      <c r="Q26" s="98" t="str">
        <f t="shared" si="0"/>
        <v/>
      </c>
      <c r="R26" s="89">
        <v>21330</v>
      </c>
      <c r="S26" s="89">
        <v>10751</v>
      </c>
      <c r="T26" s="89">
        <v>2244</v>
      </c>
      <c r="U26" s="89">
        <v>1131</v>
      </c>
      <c r="V26" s="89">
        <v>843</v>
      </c>
      <c r="W26" s="89"/>
      <c r="Z26" s="7" t="s">
        <v>48</v>
      </c>
      <c r="AA26" s="18" cm="1">
        <f t="array" ref="AA26">IFERROR(_xlfn.IFS(COUNTA($AE$2:$AJ$2)=0,AVERAGE($AE26:$AJ26),$AE$2="X",AVERAGE($AF26:$AJ26),$AF$2="X",AVERAGE($AE26,$AG26:$AJ26),$AG$2="X",AVERAGE($AE26:$AF26,$AH26:$AJ26),$AH$2="X",AVERAGE($AE26:$AG26,$AI26:$AJ26),$AI$2="X",AVERAGE($AE26:$AH26,$AJ26:$AJ26),$AJ$2="X",AVERAGE($AE26:$AI26)),"")</f>
        <v>0</v>
      </c>
      <c r="AB26" s="19" cm="1">
        <f t="array" ref="AB26">IFERROR(_xlfn.IFS(COUNTA($AE$2:$AJ$2)=0,STDEV($AE26:$AJ26)/SQRT(COUNT($AE26:$AJ26)),$AE$2="X",STDEV($AF26:$AJ26)/SQRT(COUNT($AF26:$AJ26)),$AF$2="X",STDEV($AE26,$AG26:$AJ26)/SQRT(COUNT($AE26,$AG26:$AJ26)),$AG$2="X",STDEV($AE26:$AF26,$AH26:$AJ26)/SQRT(COUNT($AE26:$AF26,$AH26:$AJ26)),$AH$2="X",STDEV($AE26:$AG26,$AI26:$AJ26)/SQRT(COUNT($AE26:$AG26,$AI26:$AJ26)),$AI$2="X",STDEV($AE26:$AH26,$AJ26)/SQRT(COUNT($AE26:$AH26,$AJ26)),$AJ$2="X",STDEV($AE26:$AI26)/SQRT(COUNT($AE26:$AI26))),"")</f>
        <v>0</v>
      </c>
      <c r="AC26" s="113" cm="1">
        <f t="array" ref="AC26">IFERROR(_xlfn.IFS(COUNTA($AK$2:$AP$2)=0,AVERAGE($AK26:$AP26),$AK$2="X",AVERAGE($AL26:$AP26),$AL$2="X",AVERAGE($AK26,$AM26:$AP26),$AM$2="X",AVERAGE($AK26:$AL26,$AN26:$AP26),$AN$2="X",AVERAGE($AK26:$AM26,$AO26:$AP26),$AO$2="X",AVERAGE($AK26:$AN26,$AP26:$AP26),$AP$2="X",AVERAGE($AK26:$AO26)),"")</f>
        <v>0</v>
      </c>
      <c r="AD26" s="111" cm="1">
        <f t="array" ref="AD26">IFERROR(_xlfn.IFS(COUNTA($AK$2:$AP$2)=0,STDEV($AK26:$AP26)/SQRT(COUNT($AK26:$AP26)),$AK$2="X",STDEV($AL26:$AP26)/SQRT(COUNT($AL26:$AP26)),$AL$2="X",STDEV($AK26,$AM26:$AP26)/SQRT(COUNT($AK26,$AM26:$AP26)),$AM$2="X",STDEV($AK26:$AL26,$AN26:$AP26)/SQRT(COUNT($AK26:$AL26,$AN26:$AP26)),$AN$2="X",STDEV($AK26:$AM26,$AO26:$AP26)/SQRT(COUNT($AK26:$AM26,$AO26:$AP26)),$AO$2="X",STDEV($AK26:$AN26,$AP26)/SQRT(COUNT($AK26:$AN26,$AP26)),$AP$2="X",STDEV($AK26:$AO26)/SQRT(COUNT($AK26:$AO26))),"")</f>
        <v>0</v>
      </c>
      <c r="AE26" cm="1">
        <f t="array" ref="AE26">_xlfn.IFS(SUM($AK26:$AP26)="","",AK26="","",AK26=0,0,AK26&gt;0,AK26/AE$65*100)</f>
        <v>0.15495113226193782</v>
      </c>
      <c r="AF26" cm="1">
        <f t="array" ref="AF26">_xlfn.IFS(SUM($AK26:$AP26)="","",AL26="","",AL26=0,0,AL26&gt;0,AL26/AF$65*100)</f>
        <v>0</v>
      </c>
      <c r="AG26" cm="1">
        <f t="array" ref="AG26">_xlfn.IFS(SUM($AK26:$AP26)="","",AM26="","",AM26=0,0,AM26&gt;0,AM26/AG$65*100)</f>
        <v>0</v>
      </c>
      <c r="AH26" cm="1">
        <f t="array" ref="AH26">_xlfn.IFS(SUM($AK26:$AP26)="","",AN26="","",AN26=0,0,AN26&gt;0,AN26/AH$65*100)</f>
        <v>0</v>
      </c>
      <c r="AI26" cm="1">
        <f t="array" ref="AI26">_xlfn.IFS(SUM($AK26:$AP26)="","",AO26="","",AO26=0,0,AO26&gt;0,AO26/AI$65*100)</f>
        <v>0</v>
      </c>
      <c r="AJ26" t="str" cm="1">
        <f t="array" ref="AJ26">_xlfn.IFS(SUM($AK26:$AP26)="","",AP26="","",AP26=0,0,AP26&gt;0,AP26/AJ$65*100)</f>
        <v/>
      </c>
      <c r="AK26" s="42">
        <f t="shared" si="1"/>
        <v>3732.5294117647059</v>
      </c>
      <c r="AL26">
        <f t="shared" si="1"/>
        <v>0</v>
      </c>
      <c r="AM26">
        <f t="shared" si="1"/>
        <v>0</v>
      </c>
      <c r="AN26">
        <f t="shared" si="1"/>
        <v>0</v>
      </c>
      <c r="AO26">
        <f t="shared" si="1"/>
        <v>0</v>
      </c>
      <c r="AP26" s="96" t="str">
        <f t="shared" si="1"/>
        <v/>
      </c>
      <c r="AQ26" s="89">
        <v>63453</v>
      </c>
      <c r="AR26" s="89">
        <v>0</v>
      </c>
      <c r="AS26" s="89">
        <v>0</v>
      </c>
      <c r="AT26" s="89">
        <v>0</v>
      </c>
      <c r="AU26" s="89">
        <v>0</v>
      </c>
      <c r="AV26" s="89"/>
      <c r="AX26" s="1"/>
      <c r="AY26" s="39" t="str">
        <f t="shared" si="2"/>
        <v/>
      </c>
      <c r="AZ26" s="39" t="str">
        <f t="shared" si="3"/>
        <v/>
      </c>
      <c r="BA26" s="39" t="str">
        <f t="shared" si="4"/>
        <v/>
      </c>
      <c r="BB26" s="39" t="str">
        <f t="shared" si="5"/>
        <v/>
      </c>
      <c r="BC26" s="39" t="str">
        <f t="shared" si="6"/>
        <v/>
      </c>
      <c r="BD26" s="39" t="str">
        <f t="shared" si="7"/>
        <v/>
      </c>
      <c r="BE26" s="39" t="str">
        <f t="shared" si="8"/>
        <v/>
      </c>
      <c r="BF26" s="39" t="str">
        <f t="shared" si="9"/>
        <v/>
      </c>
      <c r="BG26" s="39" t="str">
        <f t="shared" si="10"/>
        <v/>
      </c>
      <c r="BH26" s="39" t="str">
        <f t="shared" si="11"/>
        <v/>
      </c>
      <c r="BI26" s="39" t="str">
        <f t="shared" si="12"/>
        <v/>
      </c>
      <c r="BJ26" s="39" t="str">
        <f t="shared" si="13"/>
        <v/>
      </c>
      <c r="BK26" s="42" t="str">
        <f t="shared" ref="BK26:BP57" si="27">IFERROR(_xlfn.RANK.AVG(AY26,$AY26:$BJ26,1),"")</f>
        <v/>
      </c>
      <c r="BL26" t="str">
        <f t="shared" si="27"/>
        <v/>
      </c>
      <c r="BM26" t="str">
        <f t="shared" si="27"/>
        <v/>
      </c>
      <c r="BN26" t="str">
        <f t="shared" si="25"/>
        <v/>
      </c>
      <c r="BO26" t="str">
        <f t="shared" si="25"/>
        <v/>
      </c>
      <c r="BP26" t="str">
        <f t="shared" si="25"/>
        <v/>
      </c>
      <c r="BQ26" t="str">
        <f t="shared" si="25"/>
        <v/>
      </c>
      <c r="BR26" t="str">
        <f t="shared" si="25"/>
        <v/>
      </c>
      <c r="BS26" t="str">
        <f t="shared" si="25"/>
        <v/>
      </c>
      <c r="BT26" t="str">
        <f t="shared" si="25"/>
        <v/>
      </c>
      <c r="BU26" t="str">
        <f t="shared" si="25"/>
        <v/>
      </c>
      <c r="BV26" t="str">
        <f t="shared" si="25"/>
        <v/>
      </c>
      <c r="BW26" t="str">
        <f t="shared" si="15"/>
        <v/>
      </c>
      <c r="BX26" t="str">
        <f t="shared" si="16"/>
        <v/>
      </c>
      <c r="BY26" t="str">
        <f t="shared" si="17"/>
        <v/>
      </c>
      <c r="BZ26" t="str">
        <f t="shared" si="18"/>
        <v/>
      </c>
      <c r="CA26" t="str">
        <f t="shared" si="19"/>
        <v/>
      </c>
      <c r="CB26" s="39" t="str">
        <f t="shared" si="19"/>
        <v/>
      </c>
      <c r="CC26" s="46" t="str">
        <f t="shared" si="20"/>
        <v/>
      </c>
      <c r="CD26" s="44" t="str">
        <f t="shared" si="21"/>
        <v/>
      </c>
      <c r="CE26" t="str" cm="1">
        <f t="array" ref="CE26">_xlfn.IFS($CC26="","",$CC26&lt;=CE$3,"yes",$CC26&gt;CE$3,"no")</f>
        <v/>
      </c>
      <c r="CF26" s="42" t="str">
        <f t="shared" si="22"/>
        <v/>
      </c>
      <c r="CG26" s="1" t="str">
        <f t="shared" si="23"/>
        <v/>
      </c>
      <c r="CH26" s="1" t="str">
        <f t="shared" si="24"/>
        <v/>
      </c>
      <c r="CI26" s="76" t="str">
        <f>IF(CE26="yes",VLOOKUP(CH26,'z-Table'!$A$1:$K$74,7,TRUE)*$CE$2,"")</f>
        <v/>
      </c>
    </row>
    <row r="27" spans="1:87" ht="12" x14ac:dyDescent="0.2">
      <c r="A27" s="6" t="s">
        <v>49</v>
      </c>
      <c r="B27" s="18" cm="1">
        <f t="array" ref="B27">IFERROR(_xlfn.IFS(COUNTA($F$2:$K$2)=0,AVERAGE($F27:$K27),$F$2="X",AVERAGE($G27:$K27),$G$2="X",AVERAGE($F27,$H27:$K27),$H$2="X",AVERAGE($F27:$G27,$I27:$K27),$I$2="X",AVERAGE($F27:$H27,$J27:$K27),$J$2="X",AVERAGE($F27:$I27,$K27:$K27),$K$2="X",AVERAGE($F27:$J27)),"")</f>
        <v>0.14206327316155684</v>
      </c>
      <c r="C27" s="19" cm="1">
        <f t="array" ref="C27">IFERROR(_xlfn.IFS(COUNTA($F$2:$K$2)=0,STDEV($F27:$K27)/SQRT(COUNT($F27:$K27)),$F$2="X",STDEV($G27:$K27)/SQRT(COUNT($G27:$K27)),$G$2="X",STDEV($F27,$H27:$K27)/SQRT(COUNT($F27,$H27:$K27)),$H$2="X",STDEV($F27:$G27,$I27:$K27)/SQRT(COUNT($F27:$G27,$I27:$K27)),$I$2="X",STDEV($F27:$H27,$J27:$K27)/SQRT(COUNT($F27:$H27,$J27:$K27)),$J$2="X",STDEV($F27:$I27,$K27)/SQRT(COUNT($F27:$I27,$K27)),$K$2="X",STDEV($F27:$J27)/SQRT(COUNT($F27:$J27))),"")</f>
        <v>0.14206327316155684</v>
      </c>
      <c r="D27" s="110" cm="1">
        <f t="array" ref="D27">IFERROR(_xlfn.IFS(COUNTA($L$2:$Q$2)=0,AVERAGE($L27:$Q27),$L$2="X",AVERAGE($M27:$Q27),$M$2="X",AVERAGE($L27,$N27:$Q27),$N$2="X",AVERAGE($L27:$M27,$O27:$Q27),$O$2="X",AVERAGE($L27:$N27,$P27:$Q27),$P$2="X",AVERAGE($L27:$O27,$Q27:$Q27),$Q$2="X",AVERAGE($L27:$P27)),"")</f>
        <v>422.35294117647061</v>
      </c>
      <c r="E27" s="111" cm="1">
        <f t="array" ref="E27">IFERROR(_xlfn.IFS(COUNTA($L$2:$Q$2)=0,STDEV($L27:$Q27)/SQRT(COUNT($L27:$Q27)),$L$2="X",STDEV($M27:$Q27)/SQRT(COUNT($M27:$Q27)),$M$2="X",STDEV($L27,$N27:$Q27)/SQRT(COUNT($L27,$N27:$Q27)),$N$2="X",STDEV($L27:$M27,$O27:$Q27)/SQRT(COUNT($L27:$M27,$O27:$Q27)),$O$2="X",STDEV($L27:$N27,$P27:$Q27)/SQRT(COUNT($L27:$N27,$P27:$Q27)),$P$2="X",STDEV($L27:$O27,$Q27)/SQRT(COUNT($L27:$O27,$Q27)),$Q$2="X",STDEV($L27:$P27)/SQRT(COUNT($L27:$P27))),"")</f>
        <v>422.35294117647061</v>
      </c>
      <c r="F27" cm="1">
        <f t="array" ref="F27">_xlfn.IFS(SUM($L27:$Q27)="","",L27="","",L27=0,0,L27&gt;0,L27/F$65*100)</f>
        <v>0</v>
      </c>
      <c r="G27" cm="1">
        <f t="array" ref="G27">_xlfn.IFS(SUM($L27:$Q27)="","",M27="","",M27=0,0,M27&gt;0,M27/G$65*100)</f>
        <v>0.71031636580778423</v>
      </c>
      <c r="H27" cm="1">
        <f t="array" ref="H27">_xlfn.IFS(SUM($L27:$Q27)="","",N27="","",N27=0,0,N27&gt;0,N27/H$65*100)</f>
        <v>0</v>
      </c>
      <c r="I27" cm="1">
        <f t="array" ref="I27">_xlfn.IFS(SUM($L27:$Q27)="","",O27="","",O27=0,0,O27&gt;0,O27/I$65*100)</f>
        <v>0</v>
      </c>
      <c r="J27" cm="1">
        <f t="array" ref="J27">_xlfn.IFS(SUM($L27:$Q27)="","",P27="","",P27=0,0,P27&gt;0,P27/J$65*100)</f>
        <v>0</v>
      </c>
      <c r="K27" t="str" cm="1">
        <f t="array" ref="K27">_xlfn.IFS(SUM($L27:$Q27)="","",Q27="","",Q27=0,0,Q27&gt;0,Q27/K$65*100)</f>
        <v/>
      </c>
      <c r="L27" s="85">
        <f t="shared" si="26"/>
        <v>0</v>
      </c>
      <c r="M27" s="39">
        <f t="shared" si="0"/>
        <v>2111.7647058823532</v>
      </c>
      <c r="N27" s="39">
        <f t="shared" si="0"/>
        <v>0</v>
      </c>
      <c r="O27" s="39">
        <f t="shared" si="0"/>
        <v>0</v>
      </c>
      <c r="P27" s="39">
        <f t="shared" si="0"/>
        <v>0</v>
      </c>
      <c r="Q27" s="98" t="str">
        <f t="shared" si="0"/>
        <v/>
      </c>
      <c r="R27" s="89">
        <v>0</v>
      </c>
      <c r="S27" s="89">
        <v>35900</v>
      </c>
      <c r="T27" s="89">
        <v>0</v>
      </c>
      <c r="U27" s="89">
        <v>0</v>
      </c>
      <c r="V27" s="89">
        <v>0</v>
      </c>
      <c r="W27" s="89"/>
      <c r="Z27" s="6" t="s">
        <v>49</v>
      </c>
      <c r="AA27" s="18" cm="1">
        <f t="array" ref="AA27">IFERROR(_xlfn.IFS(COUNTA($AE$2:$AJ$2)=0,AVERAGE($AE27:$AJ27),$AE$2="X",AVERAGE($AF27:$AJ27),$AF$2="X",AVERAGE($AE27,$AG27:$AJ27),$AG$2="X",AVERAGE($AE27:$AF27,$AH27:$AJ27),$AH$2="X",AVERAGE($AE27:$AG27,$AI27:$AJ27),$AI$2="X",AVERAGE($AE27:$AH27,$AJ27:$AJ27),$AJ$2="X",AVERAGE($AE27:$AI27)),"")</f>
        <v>0</v>
      </c>
      <c r="AB27" s="19" cm="1">
        <f t="array" ref="AB27">IFERROR(_xlfn.IFS(COUNTA($AE$2:$AJ$2)=0,STDEV($AE27:$AJ27)/SQRT(COUNT($AE27:$AJ27)),$AE$2="X",STDEV($AF27:$AJ27)/SQRT(COUNT($AF27:$AJ27)),$AF$2="X",STDEV($AE27,$AG27:$AJ27)/SQRT(COUNT($AE27,$AG27:$AJ27)),$AG$2="X",STDEV($AE27:$AF27,$AH27:$AJ27)/SQRT(COUNT($AE27:$AF27,$AH27:$AJ27)),$AH$2="X",STDEV($AE27:$AG27,$AI27:$AJ27)/SQRT(COUNT($AE27:$AG27,$AI27:$AJ27)),$AI$2="X",STDEV($AE27:$AH27,$AJ27)/SQRT(COUNT($AE27:$AH27,$AJ27)),$AJ$2="X",STDEV($AE27:$AI27)/SQRT(COUNT($AE27:$AI27))),"")</f>
        <v>0</v>
      </c>
      <c r="AC27" s="113" cm="1">
        <f t="array" ref="AC27">IFERROR(_xlfn.IFS(COUNTA($AK$2:$AP$2)=0,AVERAGE($AK27:$AP27),$AK$2="X",AVERAGE($AL27:$AP27),$AL$2="X",AVERAGE($AK27,$AM27:$AP27),$AM$2="X",AVERAGE($AK27:$AL27,$AN27:$AP27),$AN$2="X",AVERAGE($AK27:$AM27,$AO27:$AP27),$AO$2="X",AVERAGE($AK27:$AN27,$AP27:$AP27),$AP$2="X",AVERAGE($AK27:$AO27)),"")</f>
        <v>0</v>
      </c>
      <c r="AD27" s="111" cm="1">
        <f t="array" ref="AD27">IFERROR(_xlfn.IFS(COUNTA($AK$2:$AP$2)=0,STDEV($AK27:$AP27)/SQRT(COUNT($AK27:$AP27)),$AK$2="X",STDEV($AL27:$AP27)/SQRT(COUNT($AL27:$AP27)),$AL$2="X",STDEV($AK27,$AM27:$AP27)/SQRT(COUNT($AK27,$AM27:$AP27)),$AM$2="X",STDEV($AK27:$AL27,$AN27:$AP27)/SQRT(COUNT($AK27:$AL27,$AN27:$AP27)),$AN$2="X",STDEV($AK27:$AM27,$AO27:$AP27)/SQRT(COUNT($AK27:$AM27,$AO27:$AP27)),$AO$2="X",STDEV($AK27:$AN27,$AP27)/SQRT(COUNT($AK27:$AN27,$AP27)),$AP$2="X",STDEV($AK27:$AO27)/SQRT(COUNT($AK27:$AO27))),"")</f>
        <v>0</v>
      </c>
      <c r="AE27" cm="1">
        <f t="array" ref="AE27">_xlfn.IFS(SUM($AK27:$AP27)="","",AK27="","",AK27=0,0,AK27&gt;0,AK27/AE$65*100)</f>
        <v>0.27980482696964837</v>
      </c>
      <c r="AF27" cm="1">
        <f t="array" ref="AF27">_xlfn.IFS(SUM($AK27:$AP27)="","",AL27="","",AL27=0,0,AL27&gt;0,AL27/AF$65*100)</f>
        <v>0</v>
      </c>
      <c r="AG27" cm="1">
        <f t="array" ref="AG27">_xlfn.IFS(SUM($AK27:$AP27)="","",AM27="","",AM27=0,0,AM27&gt;0,AM27/AG$65*100)</f>
        <v>0</v>
      </c>
      <c r="AH27" cm="1">
        <f t="array" ref="AH27">_xlfn.IFS(SUM($AK27:$AP27)="","",AN27="","",AN27=0,0,AN27&gt;0,AN27/AH$65*100)</f>
        <v>0</v>
      </c>
      <c r="AI27" cm="1">
        <f t="array" ref="AI27">_xlfn.IFS(SUM($AK27:$AP27)="","",AO27="","",AO27=0,0,AO27&gt;0,AO27/AI$65*100)</f>
        <v>0</v>
      </c>
      <c r="AJ27" t="str" cm="1">
        <f t="array" ref="AJ27">_xlfn.IFS(SUM($AK27:$AP27)="","",AP27="","",AP27=0,0,AP27&gt;0,AP27/AJ$65*100)</f>
        <v/>
      </c>
      <c r="AK27" s="42">
        <f t="shared" si="1"/>
        <v>6740.0588235294117</v>
      </c>
      <c r="AL27">
        <f t="shared" si="1"/>
        <v>0</v>
      </c>
      <c r="AM27">
        <f t="shared" si="1"/>
        <v>0</v>
      </c>
      <c r="AN27">
        <f t="shared" si="1"/>
        <v>0</v>
      </c>
      <c r="AO27">
        <f t="shared" si="1"/>
        <v>0</v>
      </c>
      <c r="AP27" s="96" t="str">
        <f t="shared" si="1"/>
        <v/>
      </c>
      <c r="AQ27" s="89">
        <v>114581</v>
      </c>
      <c r="AR27" s="89">
        <v>0</v>
      </c>
      <c r="AS27" s="89">
        <v>0</v>
      </c>
      <c r="AT27" s="89">
        <v>0</v>
      </c>
      <c r="AU27" s="89">
        <v>0</v>
      </c>
      <c r="AV27" s="89"/>
      <c r="AX27" s="1"/>
      <c r="AY27" s="39" t="str">
        <f t="shared" si="2"/>
        <v/>
      </c>
      <c r="AZ27" s="39" t="str">
        <f t="shared" si="3"/>
        <v/>
      </c>
      <c r="BA27" s="39" t="str">
        <f t="shared" si="4"/>
        <v/>
      </c>
      <c r="BB27" s="39" t="str">
        <f t="shared" si="5"/>
        <v/>
      </c>
      <c r="BC27" s="39" t="str">
        <f t="shared" si="6"/>
        <v/>
      </c>
      <c r="BD27" s="39" t="str">
        <f t="shared" si="7"/>
        <v/>
      </c>
      <c r="BE27" s="39" t="str">
        <f t="shared" si="8"/>
        <v/>
      </c>
      <c r="BF27" s="39" t="str">
        <f t="shared" si="9"/>
        <v/>
      </c>
      <c r="BG27" s="39" t="str">
        <f t="shared" si="10"/>
        <v/>
      </c>
      <c r="BH27" s="39" t="str">
        <f t="shared" si="11"/>
        <v/>
      </c>
      <c r="BI27" s="39" t="str">
        <f t="shared" si="12"/>
        <v/>
      </c>
      <c r="BJ27" s="39" t="str">
        <f t="shared" si="13"/>
        <v/>
      </c>
      <c r="BK27" s="42" t="str">
        <f t="shared" si="27"/>
        <v/>
      </c>
      <c r="BL27" t="str">
        <f t="shared" si="27"/>
        <v/>
      </c>
      <c r="BM27" t="str">
        <f t="shared" si="27"/>
        <v/>
      </c>
      <c r="BN27" t="str">
        <f t="shared" si="25"/>
        <v/>
      </c>
      <c r="BO27" t="str">
        <f t="shared" si="25"/>
        <v/>
      </c>
      <c r="BP27" t="str">
        <f t="shared" si="25"/>
        <v/>
      </c>
      <c r="BQ27" t="str">
        <f t="shared" si="25"/>
        <v/>
      </c>
      <c r="BR27" t="str">
        <f t="shared" si="25"/>
        <v/>
      </c>
      <c r="BS27" t="str">
        <f t="shared" si="25"/>
        <v/>
      </c>
      <c r="BT27" t="str">
        <f t="shared" si="25"/>
        <v/>
      </c>
      <c r="BU27" t="str">
        <f t="shared" si="25"/>
        <v/>
      </c>
      <c r="BV27" t="str">
        <f t="shared" si="25"/>
        <v/>
      </c>
      <c r="BW27" t="str">
        <f t="shared" si="15"/>
        <v/>
      </c>
      <c r="BX27" t="str">
        <f t="shared" si="16"/>
        <v/>
      </c>
      <c r="BY27" t="str">
        <f t="shared" si="17"/>
        <v/>
      </c>
      <c r="BZ27" t="str">
        <f t="shared" si="18"/>
        <v/>
      </c>
      <c r="CA27" t="str">
        <f t="shared" si="19"/>
        <v/>
      </c>
      <c r="CB27" s="39" t="str">
        <f t="shared" si="19"/>
        <v/>
      </c>
      <c r="CC27" s="46" t="str">
        <f t="shared" si="20"/>
        <v/>
      </c>
      <c r="CD27" s="44" t="str">
        <f t="shared" si="21"/>
        <v/>
      </c>
      <c r="CE27" t="str" cm="1">
        <f t="array" ref="CE27">_xlfn.IFS($CC27="","",$CC27&lt;=CE$3,"yes",$CC27&gt;CE$3,"no")</f>
        <v/>
      </c>
      <c r="CF27" s="42" t="str">
        <f t="shared" si="22"/>
        <v/>
      </c>
      <c r="CG27" s="1" t="str">
        <f t="shared" si="23"/>
        <v/>
      </c>
      <c r="CH27" s="1" t="str">
        <f t="shared" si="24"/>
        <v/>
      </c>
      <c r="CI27" s="76" t="str">
        <f>IF(CE27="yes",VLOOKUP(CH27,'z-Table'!$A$1:$K$74,7,TRUE)*$CE$2,"")</f>
        <v/>
      </c>
    </row>
    <row r="28" spans="1:87" ht="12" x14ac:dyDescent="0.2">
      <c r="A28" s="7" t="s">
        <v>50</v>
      </c>
      <c r="B28" s="18" cm="1">
        <f t="array" ref="B28">IFERROR(_xlfn.IFS(COUNTA($F$2:$K$2)=0,AVERAGE($F28:$K28),$F$2="X",AVERAGE($G28:$K28),$G$2="X",AVERAGE($F28,$H28:$K28),$H$2="X",AVERAGE($F28:$G28,$I28:$K28),$I$2="X",AVERAGE($F28:$H28,$J28:$K28),$J$2="X",AVERAGE($F28:$I28,$K28:$K28),$K$2="X",AVERAGE($F28:$J28)),"")</f>
        <v>0</v>
      </c>
      <c r="C28" s="19" cm="1">
        <f t="array" ref="C28">IFERROR(_xlfn.IFS(COUNTA($F$2:$K$2)=0,STDEV($F28:$K28)/SQRT(COUNT($F28:$K28)),$F$2="X",STDEV($G28:$K28)/SQRT(COUNT($G28:$K28)),$G$2="X",STDEV($F28,$H28:$K28)/SQRT(COUNT($F28,$H28:$K28)),$H$2="X",STDEV($F28:$G28,$I28:$K28)/SQRT(COUNT($F28:$G28,$I28:$K28)),$I$2="X",STDEV($F28:$H28,$J28:$K28)/SQRT(COUNT($F28:$H28,$J28:$K28)),$J$2="X",STDEV($F28:$I28,$K28)/SQRT(COUNT($F28:$I28,$K28)),$K$2="X",STDEV($F28:$J28)/SQRT(COUNT($F28:$J28))),"")</f>
        <v>0</v>
      </c>
      <c r="D28" s="110" cm="1">
        <f t="array" ref="D28">IFERROR(_xlfn.IFS(COUNTA($L$2:$Q$2)=0,AVERAGE($L28:$Q28),$L$2="X",AVERAGE($M28:$Q28),$M$2="X",AVERAGE($L28,$N28:$Q28),$N$2="X",AVERAGE($L28:$M28,$O28:$Q28),$O$2="X",AVERAGE($L28:$N28,$P28:$Q28),$P$2="X",AVERAGE($L28:$O28,$Q28:$Q28),$Q$2="X",AVERAGE($L28:$P28)),"")</f>
        <v>0</v>
      </c>
      <c r="E28" s="111" cm="1">
        <f t="array" ref="E28">IFERROR(_xlfn.IFS(COUNTA($L$2:$Q$2)=0,STDEV($L28:$Q28)/SQRT(COUNT($L28:$Q28)),$L$2="X",STDEV($M28:$Q28)/SQRT(COUNT($M28:$Q28)),$M$2="X",STDEV($L28,$N28:$Q28)/SQRT(COUNT($L28,$N28:$Q28)),$N$2="X",STDEV($L28:$M28,$O28:$Q28)/SQRT(COUNT($L28:$M28,$O28:$Q28)),$O$2="X",STDEV($L28:$N28,$P28:$Q28)/SQRT(COUNT($L28:$N28,$P28:$Q28)),$P$2="X",STDEV($L28:$O28,$Q28)/SQRT(COUNT($L28:$O28,$Q28)),$Q$2="X",STDEV($L28:$P28)/SQRT(COUNT($L28:$P28))),"")</f>
        <v>0</v>
      </c>
      <c r="F28" cm="1">
        <f t="array" ref="F28">_xlfn.IFS(SUM($L28:$Q28)="","",L28="","",L28=0,0,L28&gt;0,L28/F$65*100)</f>
        <v>0</v>
      </c>
      <c r="G28" cm="1">
        <f t="array" ref="G28">_xlfn.IFS(SUM($L28:$Q28)="","",M28="","",M28=0,0,M28&gt;0,M28/G$65*100)</f>
        <v>0</v>
      </c>
      <c r="H28" cm="1">
        <f t="array" ref="H28">_xlfn.IFS(SUM($L28:$Q28)="","",N28="","",N28=0,0,N28&gt;0,N28/H$65*100)</f>
        <v>0</v>
      </c>
      <c r="I28" cm="1">
        <f t="array" ref="I28">_xlfn.IFS(SUM($L28:$Q28)="","",O28="","",O28=0,0,O28&gt;0,O28/I$65*100)</f>
        <v>0</v>
      </c>
      <c r="J28" cm="1">
        <f t="array" ref="J28">_xlfn.IFS(SUM($L28:$Q28)="","",P28="","",P28=0,0,P28&gt;0,P28/J$65*100)</f>
        <v>0</v>
      </c>
      <c r="K28" t="str" cm="1">
        <f t="array" ref="K28">_xlfn.IFS(SUM($L28:$Q28)="","",Q28="","",Q28=0,0,Q28&gt;0,Q28/K$65*100)</f>
        <v/>
      </c>
      <c r="L28" s="85">
        <f t="shared" si="26"/>
        <v>0</v>
      </c>
      <c r="M28" s="39">
        <f t="shared" si="0"/>
        <v>0</v>
      </c>
      <c r="N28" s="39">
        <f t="shared" si="0"/>
        <v>0</v>
      </c>
      <c r="O28" s="39">
        <f t="shared" si="0"/>
        <v>0</v>
      </c>
      <c r="P28" s="39">
        <f t="shared" si="0"/>
        <v>0</v>
      </c>
      <c r="Q28" s="98" t="str">
        <f t="shared" si="0"/>
        <v/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/>
      <c r="Z28" s="7" t="s">
        <v>50</v>
      </c>
      <c r="AA28" s="18" cm="1">
        <f t="array" ref="AA28">IFERROR(_xlfn.IFS(COUNTA($AE$2:$AJ$2)=0,AVERAGE($AE28:$AJ28),$AE$2="X",AVERAGE($AF28:$AJ28),$AF$2="X",AVERAGE($AE28,$AG28:$AJ28),$AG$2="X",AVERAGE($AE28:$AF28,$AH28:$AJ28),$AH$2="X",AVERAGE($AE28:$AG28,$AI28:$AJ28),$AI$2="X",AVERAGE($AE28:$AH28,$AJ28:$AJ28),$AJ$2="X",AVERAGE($AE28:$AI28)),"")</f>
        <v>0</v>
      </c>
      <c r="AB28" s="19" cm="1">
        <f t="array" ref="AB28">IFERROR(_xlfn.IFS(COUNTA($AE$2:$AJ$2)=0,STDEV($AE28:$AJ28)/SQRT(COUNT($AE28:$AJ28)),$AE$2="X",STDEV($AF28:$AJ28)/SQRT(COUNT($AF28:$AJ28)),$AF$2="X",STDEV($AE28,$AG28:$AJ28)/SQRT(COUNT($AE28,$AG28:$AJ28)),$AG$2="X",STDEV($AE28:$AF28,$AH28:$AJ28)/SQRT(COUNT($AE28:$AF28,$AH28:$AJ28)),$AH$2="X",STDEV($AE28:$AG28,$AI28:$AJ28)/SQRT(COUNT($AE28:$AG28,$AI28:$AJ28)),$AI$2="X",STDEV($AE28:$AH28,$AJ28)/SQRT(COUNT($AE28:$AH28,$AJ28)),$AJ$2="X",STDEV($AE28:$AI28)/SQRT(COUNT($AE28:$AI28))),"")</f>
        <v>0</v>
      </c>
      <c r="AC28" s="113" cm="1">
        <f t="array" ref="AC28">IFERROR(_xlfn.IFS(COUNTA($AK$2:$AP$2)=0,AVERAGE($AK28:$AP28),$AK$2="X",AVERAGE($AL28:$AP28),$AL$2="X",AVERAGE($AK28,$AM28:$AP28),$AM$2="X",AVERAGE($AK28:$AL28,$AN28:$AP28),$AN$2="X",AVERAGE($AK28:$AM28,$AO28:$AP28),$AO$2="X",AVERAGE($AK28:$AN28,$AP28:$AP28),$AP$2="X",AVERAGE($AK28:$AO28)),"")</f>
        <v>0</v>
      </c>
      <c r="AD28" s="111" cm="1">
        <f t="array" ref="AD28">IFERROR(_xlfn.IFS(COUNTA($AK$2:$AP$2)=0,STDEV($AK28:$AP28)/SQRT(COUNT($AK28:$AP28)),$AK$2="X",STDEV($AL28:$AP28)/SQRT(COUNT($AL28:$AP28)),$AL$2="X",STDEV($AK28,$AM28:$AP28)/SQRT(COUNT($AK28,$AM28:$AP28)),$AM$2="X",STDEV($AK28:$AL28,$AN28:$AP28)/SQRT(COUNT($AK28:$AL28,$AN28:$AP28)),$AN$2="X",STDEV($AK28:$AM28,$AO28:$AP28)/SQRT(COUNT($AK28:$AM28,$AO28:$AP28)),$AO$2="X",STDEV($AK28:$AN28,$AP28)/SQRT(COUNT($AK28:$AN28,$AP28)),$AP$2="X",STDEV($AK28:$AO28)/SQRT(COUNT($AK28:$AO28))),"")</f>
        <v>0</v>
      </c>
      <c r="AE28" cm="1">
        <f t="array" ref="AE28">_xlfn.IFS(SUM($AK28:$AP28)="","",AK28="","",AK28=0,0,AK28&gt;0,AK28/AE$65*100)</f>
        <v>0</v>
      </c>
      <c r="AF28" cm="1">
        <f t="array" ref="AF28">_xlfn.IFS(SUM($AK28:$AP28)="","",AL28="","",AL28=0,0,AL28&gt;0,AL28/AF$65*100)</f>
        <v>0</v>
      </c>
      <c r="AG28" cm="1">
        <f t="array" ref="AG28">_xlfn.IFS(SUM($AK28:$AP28)="","",AM28="","",AM28=0,0,AM28&gt;0,AM28/AG$65*100)</f>
        <v>0</v>
      </c>
      <c r="AH28" cm="1">
        <f t="array" ref="AH28">_xlfn.IFS(SUM($AK28:$AP28)="","",AN28="","",AN28=0,0,AN28&gt;0,AN28/AH$65*100)</f>
        <v>0</v>
      </c>
      <c r="AI28" cm="1">
        <f t="array" ref="AI28">_xlfn.IFS(SUM($AK28:$AP28)="","",AO28="","",AO28=0,0,AO28&gt;0,AO28/AI$65*100)</f>
        <v>0</v>
      </c>
      <c r="AJ28" t="str" cm="1">
        <f t="array" ref="AJ28">_xlfn.IFS(SUM($AK28:$AP28)="","",AP28="","",AP28=0,0,AP28&gt;0,AP28/AJ$65*100)</f>
        <v/>
      </c>
      <c r="AK28" s="42">
        <f t="shared" si="1"/>
        <v>0</v>
      </c>
      <c r="AL28">
        <f t="shared" si="1"/>
        <v>0</v>
      </c>
      <c r="AM28">
        <f t="shared" si="1"/>
        <v>0</v>
      </c>
      <c r="AN28">
        <f t="shared" si="1"/>
        <v>0</v>
      </c>
      <c r="AO28">
        <f t="shared" si="1"/>
        <v>0</v>
      </c>
      <c r="AP28" s="96" t="str">
        <f t="shared" si="1"/>
        <v/>
      </c>
      <c r="AQ28" s="89">
        <v>0</v>
      </c>
      <c r="AR28" s="89">
        <v>0</v>
      </c>
      <c r="AS28" s="89">
        <v>0</v>
      </c>
      <c r="AT28" s="89">
        <v>0</v>
      </c>
      <c r="AU28" s="89">
        <v>0</v>
      </c>
      <c r="AV28" s="89"/>
      <c r="AX28" s="1"/>
      <c r="AY28" s="39" t="str">
        <f t="shared" si="2"/>
        <v/>
      </c>
      <c r="AZ28" s="39" t="str">
        <f t="shared" si="3"/>
        <v/>
      </c>
      <c r="BA28" s="39" t="str">
        <f t="shared" si="4"/>
        <v/>
      </c>
      <c r="BB28" s="39" t="str">
        <f t="shared" si="5"/>
        <v/>
      </c>
      <c r="BC28" s="39" t="str">
        <f t="shared" si="6"/>
        <v/>
      </c>
      <c r="BD28" s="39" t="str">
        <f t="shared" si="7"/>
        <v/>
      </c>
      <c r="BE28" s="39" t="str">
        <f t="shared" si="8"/>
        <v/>
      </c>
      <c r="BF28" s="39" t="str">
        <f t="shared" si="9"/>
        <v/>
      </c>
      <c r="BG28" s="39" t="str">
        <f t="shared" si="10"/>
        <v/>
      </c>
      <c r="BH28" s="39" t="str">
        <f t="shared" si="11"/>
        <v/>
      </c>
      <c r="BI28" s="39" t="str">
        <f t="shared" si="12"/>
        <v/>
      </c>
      <c r="BJ28" s="39" t="str">
        <f t="shared" si="13"/>
        <v/>
      </c>
      <c r="BK28" s="42" t="str">
        <f t="shared" si="27"/>
        <v/>
      </c>
      <c r="BL28" t="str">
        <f t="shared" si="27"/>
        <v/>
      </c>
      <c r="BM28" t="str">
        <f t="shared" si="27"/>
        <v/>
      </c>
      <c r="BN28" t="str">
        <f t="shared" si="25"/>
        <v/>
      </c>
      <c r="BO28" t="str">
        <f t="shared" si="25"/>
        <v/>
      </c>
      <c r="BP28" t="str">
        <f t="shared" si="25"/>
        <v/>
      </c>
      <c r="BQ28" t="str">
        <f t="shared" si="25"/>
        <v/>
      </c>
      <c r="BR28" t="str">
        <f t="shared" si="25"/>
        <v/>
      </c>
      <c r="BS28" t="str">
        <f t="shared" si="25"/>
        <v/>
      </c>
      <c r="BT28" t="str">
        <f t="shared" si="25"/>
        <v/>
      </c>
      <c r="BU28" t="str">
        <f t="shared" si="25"/>
        <v/>
      </c>
      <c r="BV28" t="str">
        <f t="shared" si="25"/>
        <v/>
      </c>
      <c r="BW28" t="str">
        <f t="shared" si="15"/>
        <v/>
      </c>
      <c r="BX28" t="str">
        <f t="shared" si="16"/>
        <v/>
      </c>
      <c r="BY28" t="str">
        <f t="shared" si="17"/>
        <v/>
      </c>
      <c r="BZ28" t="str">
        <f t="shared" si="18"/>
        <v/>
      </c>
      <c r="CA28" t="str">
        <f t="shared" si="19"/>
        <v/>
      </c>
      <c r="CB28" s="39" t="str">
        <f t="shared" si="19"/>
        <v/>
      </c>
      <c r="CC28" s="46" t="str">
        <f t="shared" si="20"/>
        <v/>
      </c>
      <c r="CD28" s="44" t="str">
        <f t="shared" si="21"/>
        <v/>
      </c>
      <c r="CE28" t="str" cm="1">
        <f t="array" ref="CE28">_xlfn.IFS($CC28="","",$CC28&lt;=CE$3,"yes",$CC28&gt;CE$3,"no")</f>
        <v/>
      </c>
      <c r="CF28" s="42" t="str">
        <f t="shared" si="22"/>
        <v/>
      </c>
      <c r="CG28" s="1" t="str">
        <f t="shared" si="23"/>
        <v/>
      </c>
      <c r="CH28" s="1" t="str">
        <f t="shared" si="24"/>
        <v/>
      </c>
      <c r="CI28" s="76" t="str">
        <f>IF(CE28="yes",VLOOKUP(CH28,'z-Table'!$A$1:$K$74,7,TRUE)*$CE$2,"")</f>
        <v/>
      </c>
    </row>
    <row r="29" spans="1:87" ht="12" x14ac:dyDescent="0.2">
      <c r="A29" s="7" t="s">
        <v>51</v>
      </c>
      <c r="B29" s="18" cm="1">
        <f t="array" ref="B29">IFERROR(_xlfn.IFS(COUNTA($F$2:$K$2)=0,AVERAGE($F29:$K29),$F$2="X",AVERAGE($G29:$K29),$G$2="X",AVERAGE($F29,$H29:$K29),$H$2="X",AVERAGE($F29:$G29,$I29:$K29),$I$2="X",AVERAGE($F29:$H29,$J29:$K29),$J$2="X",AVERAGE($F29:$I29,$K29:$K29),$K$2="X",AVERAGE($F29:$J29)),"")</f>
        <v>4.4528067157120814</v>
      </c>
      <c r="C29" s="19" cm="1">
        <f t="array" ref="C29">IFERROR(_xlfn.IFS(COUNTA($F$2:$K$2)=0,STDEV($F29:$K29)/SQRT(COUNT($F29:$K29)),$F$2="X",STDEV($G29:$K29)/SQRT(COUNT($G29:$K29)),$G$2="X",STDEV($F29,$H29:$K29)/SQRT(COUNT($F29,$H29:$K29)),$H$2="X",STDEV($F29:$G29,$I29:$K29)/SQRT(COUNT($F29:$G29,$I29:$K29)),$I$2="X",STDEV($F29:$H29,$J29:$K29)/SQRT(COUNT($F29:$H29,$J29:$K29)),$J$2="X",STDEV($F29:$I29,$K29)/SQRT(COUNT($F29:$I29,$K29)),$K$2="X",STDEV($F29:$J29)/SQRT(COUNT($F29:$J29))),"")</f>
        <v>0.36089214660000529</v>
      </c>
      <c r="D29" s="110" cm="1">
        <f t="array" ref="D29">IFERROR(_xlfn.IFS(COUNTA($L$2:$Q$2)=0,AVERAGE($L29:$Q29),$L$2="X",AVERAGE($M29:$Q29),$M$2="X",AVERAGE($L29,$N29:$Q29),$N$2="X",AVERAGE($L29:$M29,$O29:$Q29),$O$2="X",AVERAGE($L29:$N29,$P29:$Q29),$P$2="X",AVERAGE($L29:$O29,$Q29:$Q29),$Q$2="X",AVERAGE($L29:$P29)),"")</f>
        <v>6191.4132337574538</v>
      </c>
      <c r="E29" s="111" cm="1">
        <f t="array" ref="E29">IFERROR(_xlfn.IFS(COUNTA($L$2:$Q$2)=0,STDEV($L29:$Q29)/SQRT(COUNT($L29:$Q29)),$L$2="X",STDEV($M29:$Q29)/SQRT(COUNT($M29:$Q29)),$M$2="X",STDEV($L29,$N29:$Q29)/SQRT(COUNT($L29,$N29:$Q29)),$N$2="X",STDEV($L29:$M29,$O29:$Q29)/SQRT(COUNT($L29:$M29,$O29:$Q29)),$O$2="X",STDEV($L29:$N29,$P29:$Q29)/SQRT(COUNT($L29:$N29,$P29:$Q29)),$P$2="X",STDEV($L29:$O29,$Q29)/SQRT(COUNT($L29:$O29,$Q29)),$Q$2="X",STDEV($L29:$P29)/SQRT(COUNT($L29:$P29))),"")</f>
        <v>1710.6729883437608</v>
      </c>
      <c r="F29" cm="1">
        <f t="array" ref="F29">_xlfn.IFS(SUM($L29:$Q29)="","",L29="","",L29=0,0,L29&gt;0,L29/F$65*100)</f>
        <v>3.6077352123177349</v>
      </c>
      <c r="G29" cm="1">
        <f t="array" ref="G29">_xlfn.IFS(SUM($L29:$Q29)="","",M29="","",M29=0,0,M29&gt;0,M29/G$65*100)</f>
        <v>4.0416407635327145</v>
      </c>
      <c r="H29" cm="1">
        <f t="array" ref="H29">_xlfn.IFS(SUM($L29:$Q29)="","",N29="","",N29=0,0,N29&gt;0,N29/H$65*100)</f>
        <v>3.9996968581375345</v>
      </c>
      <c r="I29" cm="1">
        <f t="array" ref="I29">_xlfn.IFS(SUM($L29:$Q29)="","",O29="","",O29=0,0,O29&gt;0,O29/I$65*100)</f>
        <v>5.141021845986721</v>
      </c>
      <c r="J29" cm="1">
        <f t="array" ref="J29">_xlfn.IFS(SUM($L29:$Q29)="","",P29="","",P29=0,0,P29&gt;0,P29/J$65*100)</f>
        <v>5.4739388985857058</v>
      </c>
      <c r="K29" t="str" cm="1">
        <f t="array" ref="K29">_xlfn.IFS(SUM($L29:$Q29)="","",Q29="","",Q29=0,0,Q29&gt;0,Q29/K$65*100)</f>
        <v/>
      </c>
      <c r="L29" s="85">
        <f t="shared" si="26"/>
        <v>7548.454545454545</v>
      </c>
      <c r="M29" s="39">
        <f t="shared" si="0"/>
        <v>12015.764705882353</v>
      </c>
      <c r="N29" s="39">
        <f t="shared" si="0"/>
        <v>5255.666666666667</v>
      </c>
      <c r="O29" s="39">
        <f t="shared" si="0"/>
        <v>4160.318181818182</v>
      </c>
      <c r="P29" s="39">
        <f t="shared" si="0"/>
        <v>1976.8620689655172</v>
      </c>
      <c r="Q29" s="98" t="str">
        <f t="shared" si="0"/>
        <v/>
      </c>
      <c r="R29" s="89">
        <v>83033</v>
      </c>
      <c r="S29" s="89">
        <v>204268</v>
      </c>
      <c r="T29" s="89">
        <v>126136</v>
      </c>
      <c r="U29" s="89">
        <v>91527</v>
      </c>
      <c r="V29" s="89">
        <v>57329</v>
      </c>
      <c r="W29" s="89"/>
      <c r="Z29" s="7" t="s">
        <v>51</v>
      </c>
      <c r="AA29" s="18" cm="1">
        <f t="array" ref="AA29">IFERROR(_xlfn.IFS(COUNTA($AE$2:$AJ$2)=0,AVERAGE($AE29:$AJ29),$AE$2="X",AVERAGE($AF29:$AJ29),$AF$2="X",AVERAGE($AE29,$AG29:$AJ29),$AG$2="X",AVERAGE($AE29:$AF29,$AH29:$AJ29),$AH$2="X",AVERAGE($AE29:$AG29,$AI29:$AJ29),$AI$2="X",AVERAGE($AE29:$AH29,$AJ29:$AJ29),$AJ$2="X",AVERAGE($AE29:$AI29)),"")</f>
        <v>22.496476752273832</v>
      </c>
      <c r="AB29" s="19" cm="1">
        <f t="array" ref="AB29">IFERROR(_xlfn.IFS(COUNTA($AE$2:$AJ$2)=0,STDEV($AE29:$AJ29)/SQRT(COUNT($AE29:$AJ29)),$AE$2="X",STDEV($AF29:$AJ29)/SQRT(COUNT($AF29:$AJ29)),$AF$2="X",STDEV($AE29,$AG29:$AJ29)/SQRT(COUNT($AE29,$AG29:$AJ29)),$AG$2="X",STDEV($AE29:$AF29,$AH29:$AJ29)/SQRT(COUNT($AE29:$AF29,$AH29:$AJ29)),$AH$2="X",STDEV($AE29:$AG29,$AI29:$AJ29)/SQRT(COUNT($AE29:$AG29,$AI29:$AJ29)),$AI$2="X",STDEV($AE29:$AH29,$AJ29)/SQRT(COUNT($AE29:$AH29,$AJ29)),$AJ$2="X",STDEV($AE29:$AI29)/SQRT(COUNT($AE29:$AI29))),"")</f>
        <v>6.431270245599249</v>
      </c>
      <c r="AC29" s="113" cm="1">
        <f t="array" ref="AC29">IFERROR(_xlfn.IFS(COUNTA($AK$2:$AP$2)=0,AVERAGE($AK29:$AP29),$AK$2="X",AVERAGE($AL29:$AP29),$AL$2="X",AVERAGE($AK29,$AM29:$AP29),$AM$2="X",AVERAGE($AK29:$AL29,$AN29:$AP29),$AN$2="X",AVERAGE($AK29:$AM29,$AO29:$AP29),$AO$2="X",AVERAGE($AK29:$AN29,$AP29:$AP29),$AP$2="X",AVERAGE($AK29:$AO29)),"")</f>
        <v>21482.36266390614</v>
      </c>
      <c r="AD29" s="111" cm="1">
        <f t="array" ref="AD29">IFERROR(_xlfn.IFS(COUNTA($AK$2:$AP$2)=0,STDEV($AK29:$AP29)/SQRT(COUNT($AK29:$AP29)),$AK$2="X",STDEV($AL29:$AP29)/SQRT(COUNT($AL29:$AP29)),$AL$2="X",STDEV($AK29,$AM29:$AP29)/SQRT(COUNT($AK29,$AM29:$AP29)),$AM$2="X",STDEV($AK29:$AL29,$AN29:$AP29)/SQRT(COUNT($AK29:$AL29,$AN29:$AP29)),$AN$2="X",STDEV($AK29:$AM29,$AO29:$AP29)/SQRT(COUNT($AK29:$AM29,$AO29:$AP29)),$AO$2="X",STDEV($AK29:$AN29,$AP29)/SQRT(COUNT($AK29:$AN29,$AP29)),$AP$2="X",STDEV($AK29:$AO29)/SQRT(COUNT($AK29:$AO29))),"")</f>
        <v>8693.0622567668561</v>
      </c>
      <c r="AE29" cm="1">
        <f t="array" ref="AE29">_xlfn.IFS(SUM($AK29:$AP29)="","",AK29="","",AK29=0,0,AK29&gt;0,AK29/AE$65*100)</f>
        <v>0.77719764407270964</v>
      </c>
      <c r="AF29" cm="1">
        <f t="array" ref="AF29">_xlfn.IFS(SUM($AK29:$AP29)="","",AL29="","",AL29=0,0,AL29&gt;0,AL29/AF$65*100)</f>
        <v>16.666328560675797</v>
      </c>
      <c r="AG29" cm="1">
        <f t="array" ref="AG29">_xlfn.IFS(SUM($AK29:$AP29)="","",AM29="","",AM29=0,0,AM29&gt;0,AM29/AG$65*100)</f>
        <v>7.6492925805193668</v>
      </c>
      <c r="AH29" cm="1">
        <f t="array" ref="AH29">_xlfn.IFS(SUM($AK29:$AP29)="","",AN29="","",AN29=0,0,AN29&gt;0,AN29/AH$65*100)</f>
        <v>36.585429660648465</v>
      </c>
      <c r="AI29" cm="1">
        <f t="array" ref="AI29">_xlfn.IFS(SUM($AK29:$AP29)="","",AO29="","",AO29=0,0,AO29&gt;0,AO29/AI$65*100)</f>
        <v>29.084856207251697</v>
      </c>
      <c r="AJ29" t="str" cm="1">
        <f t="array" ref="AJ29">_xlfn.IFS(SUM($AK29:$AP29)="","",AP29="","",AP29=0,0,AP29&gt;0,AP29/AJ$65*100)</f>
        <v/>
      </c>
      <c r="AK29" s="42">
        <f t="shared" si="1"/>
        <v>18721.470588235294</v>
      </c>
      <c r="AL29">
        <f t="shared" si="1"/>
        <v>20717.434782608696</v>
      </c>
      <c r="AM29">
        <f t="shared" si="1"/>
        <v>3367.3333333333335</v>
      </c>
      <c r="AN29">
        <f t="shared" si="1"/>
        <v>45062.111111111109</v>
      </c>
      <c r="AO29">
        <f t="shared" si="1"/>
        <v>16782.571428571428</v>
      </c>
      <c r="AP29" s="96" t="str">
        <f t="shared" si="1"/>
        <v/>
      </c>
      <c r="AQ29" s="89">
        <v>318265</v>
      </c>
      <c r="AR29" s="89">
        <v>476501</v>
      </c>
      <c r="AS29" s="89">
        <v>20204</v>
      </c>
      <c r="AT29" s="89">
        <v>811118</v>
      </c>
      <c r="AU29" s="89">
        <v>352434</v>
      </c>
      <c r="AV29" s="89"/>
      <c r="AX29" s="1" t="str">
        <f>A29</f>
        <v>borneol</v>
      </c>
      <c r="AY29" s="39">
        <f t="shared" si="2"/>
        <v>7548.454545454545</v>
      </c>
      <c r="AZ29" s="39">
        <f t="shared" si="3"/>
        <v>12015.764705882353</v>
      </c>
      <c r="BA29" s="39">
        <f t="shared" si="4"/>
        <v>5255.666666666667</v>
      </c>
      <c r="BB29" s="39">
        <f t="shared" si="5"/>
        <v>4160.318181818182</v>
      </c>
      <c r="BC29" s="39">
        <f t="shared" si="6"/>
        <v>1976.8620689655172</v>
      </c>
      <c r="BD29" s="39" t="str">
        <f t="shared" si="7"/>
        <v/>
      </c>
      <c r="BE29" s="39" t="str">
        <f t="shared" si="8"/>
        <v/>
      </c>
      <c r="BF29" s="39">
        <f t="shared" si="9"/>
        <v>20717.434782608696</v>
      </c>
      <c r="BG29" s="39">
        <f t="shared" si="10"/>
        <v>3367.3333333333335</v>
      </c>
      <c r="BH29" s="39">
        <f t="shared" si="11"/>
        <v>45062.111111111109</v>
      </c>
      <c r="BI29" s="39">
        <f t="shared" si="12"/>
        <v>16782.571428571428</v>
      </c>
      <c r="BJ29" s="39" t="str">
        <f t="shared" si="13"/>
        <v/>
      </c>
      <c r="BK29" s="42">
        <f t="shared" si="27"/>
        <v>5</v>
      </c>
      <c r="BL29">
        <f t="shared" si="27"/>
        <v>6</v>
      </c>
      <c r="BM29">
        <f t="shared" si="27"/>
        <v>4</v>
      </c>
      <c r="BN29">
        <f t="shared" si="25"/>
        <v>3</v>
      </c>
      <c r="BO29">
        <f t="shared" si="25"/>
        <v>1</v>
      </c>
      <c r="BP29" t="str">
        <f t="shared" si="25"/>
        <v/>
      </c>
      <c r="BQ29" t="str">
        <f t="shared" si="25"/>
        <v/>
      </c>
      <c r="BR29">
        <f t="shared" si="25"/>
        <v>8</v>
      </c>
      <c r="BS29">
        <f t="shared" si="25"/>
        <v>2</v>
      </c>
      <c r="BT29">
        <f t="shared" si="25"/>
        <v>9</v>
      </c>
      <c r="BU29">
        <f t="shared" si="25"/>
        <v>7</v>
      </c>
      <c r="BV29" t="str">
        <f t="shared" si="25"/>
        <v/>
      </c>
      <c r="BW29">
        <f t="shared" si="15"/>
        <v>19</v>
      </c>
      <c r="BX29">
        <f t="shared" si="16"/>
        <v>26</v>
      </c>
      <c r="BY29">
        <f t="shared" si="17"/>
        <v>5</v>
      </c>
      <c r="BZ29">
        <f t="shared" si="18"/>
        <v>4</v>
      </c>
      <c r="CA29">
        <f t="shared" si="19"/>
        <v>16</v>
      </c>
      <c r="CB29" s="39">
        <f t="shared" si="19"/>
        <v>4</v>
      </c>
      <c r="CC29" s="46">
        <f t="shared" si="20"/>
        <v>4</v>
      </c>
      <c r="CD29" s="44" t="str">
        <f t="shared" si="21"/>
        <v xml:space="preserve">sig = </v>
      </c>
      <c r="CE29" t="str" cm="1">
        <f t="array" ref="CE29">_xlfn.IFS($CC29="","",$CC29&lt;=CE$3,"yes",$CC29&gt;CE$3,"no")</f>
        <v>no</v>
      </c>
      <c r="CF29" s="42" t="str">
        <f>IF(CE29="yes",(BY29*BZ29)/2,"")</f>
        <v/>
      </c>
      <c r="CG29" s="1" t="str">
        <f>IF(CE29="yes",SQRT(((BY29*BZ29)*(BY29+BZ29+1))/12),"")</f>
        <v/>
      </c>
      <c r="CH29" s="1" t="str">
        <f>IF(CE29="yes",ROUND(((CC29-CF29)+IF(CC29&gt;CF29,-0.5,0.5))/CG29,1),"")</f>
        <v/>
      </c>
      <c r="CI29" s="76" t="str">
        <f>IF(CE29="yes",VLOOKUP(CH29,'z-Table'!$A$1:$K$74,7,TRUE)*$CE$2,"")</f>
        <v/>
      </c>
    </row>
    <row r="30" spans="1:87" ht="12" x14ac:dyDescent="0.2">
      <c r="A30" s="7" t="s">
        <v>52</v>
      </c>
      <c r="B30" s="18" cm="1">
        <f t="array" ref="B30">IFERROR(_xlfn.IFS(COUNTA($F$2:$K$2)=0,AVERAGE($F30:$K30),$F$2="X",AVERAGE($G30:$K30),$G$2="X",AVERAGE($F30,$H30:$K30),$H$2="X",AVERAGE($F30:$G30,$I30:$K30),$I$2="X",AVERAGE($F30:$H30,$J30:$K30),$J$2="X",AVERAGE($F30:$I30,$K30:$K30),$K$2="X",AVERAGE($F30:$J30)),"")</f>
        <v>0</v>
      </c>
      <c r="C30" s="19" cm="1">
        <f t="array" ref="C30">IFERROR(_xlfn.IFS(COUNTA($F$2:$K$2)=0,STDEV($F30:$K30)/SQRT(COUNT($F30:$K30)),$F$2="X",STDEV($G30:$K30)/SQRT(COUNT($G30:$K30)),$G$2="X",STDEV($F30,$H30:$K30)/SQRT(COUNT($F30,$H30:$K30)),$H$2="X",STDEV($F30:$G30,$I30:$K30)/SQRT(COUNT($F30:$G30,$I30:$K30)),$I$2="X",STDEV($F30:$H30,$J30:$K30)/SQRT(COUNT($F30:$H30,$J30:$K30)),$J$2="X",STDEV($F30:$I30,$K30)/SQRT(COUNT($F30:$I30,$K30)),$K$2="X",STDEV($F30:$J30)/SQRT(COUNT($F30:$J30))),"")</f>
        <v>0</v>
      </c>
      <c r="D30" s="110" cm="1">
        <f t="array" ref="D30">IFERROR(_xlfn.IFS(COUNTA($L$2:$Q$2)=0,AVERAGE($L30:$Q30),$L$2="X",AVERAGE($M30:$Q30),$M$2="X",AVERAGE($L30,$N30:$Q30),$N$2="X",AVERAGE($L30:$M30,$O30:$Q30),$O$2="X",AVERAGE($L30:$N30,$P30:$Q30),$P$2="X",AVERAGE($L30:$O30,$Q30:$Q30),$Q$2="X",AVERAGE($L30:$P30)),"")</f>
        <v>0</v>
      </c>
      <c r="E30" s="111" cm="1">
        <f t="array" ref="E30">IFERROR(_xlfn.IFS(COUNTA($L$2:$Q$2)=0,STDEV($L30:$Q30)/SQRT(COUNT($L30:$Q30)),$L$2="X",STDEV($M30:$Q30)/SQRT(COUNT($M30:$Q30)),$M$2="X",STDEV($L30,$N30:$Q30)/SQRT(COUNT($L30,$N30:$Q30)),$N$2="X",STDEV($L30:$M30,$O30:$Q30)/SQRT(COUNT($L30:$M30,$O30:$Q30)),$O$2="X",STDEV($L30:$N30,$P30:$Q30)/SQRT(COUNT($L30:$N30,$P30:$Q30)),$P$2="X",STDEV($L30:$O30,$Q30)/SQRT(COUNT($L30:$O30,$Q30)),$Q$2="X",STDEV($L30:$P30)/SQRT(COUNT($L30:$P30))),"")</f>
        <v>0</v>
      </c>
      <c r="F30" cm="1">
        <f t="array" ref="F30">_xlfn.IFS(SUM($L30:$Q30)="","",L30="","",L30=0,0,L30&gt;0,L30/F$65*100)</f>
        <v>0</v>
      </c>
      <c r="G30" cm="1">
        <f t="array" ref="G30">_xlfn.IFS(SUM($L30:$Q30)="","",M30="","",M30=0,0,M30&gt;0,M30/G$65*100)</f>
        <v>0</v>
      </c>
      <c r="H30" cm="1">
        <f t="array" ref="H30">_xlfn.IFS(SUM($L30:$Q30)="","",N30="","",N30=0,0,N30&gt;0,N30/H$65*100)</f>
        <v>0</v>
      </c>
      <c r="I30" cm="1">
        <f t="array" ref="I30">_xlfn.IFS(SUM($L30:$Q30)="","",O30="","",O30=0,0,O30&gt;0,O30/I$65*100)</f>
        <v>0</v>
      </c>
      <c r="J30" cm="1">
        <f t="array" ref="J30">_xlfn.IFS(SUM($L30:$Q30)="","",P30="","",P30=0,0,P30&gt;0,P30/J$65*100)</f>
        <v>0</v>
      </c>
      <c r="K30" t="str" cm="1">
        <f t="array" ref="K30">_xlfn.IFS(SUM($L30:$Q30)="","",Q30="","",Q30=0,0,Q30&gt;0,Q30/K$65*100)</f>
        <v/>
      </c>
      <c r="L30" s="85">
        <f t="shared" si="26"/>
        <v>0</v>
      </c>
      <c r="M30" s="39">
        <f t="shared" si="0"/>
        <v>0</v>
      </c>
      <c r="N30" s="39">
        <f t="shared" si="0"/>
        <v>0</v>
      </c>
      <c r="O30" s="39">
        <f t="shared" si="0"/>
        <v>0</v>
      </c>
      <c r="P30" s="39">
        <f t="shared" si="0"/>
        <v>0</v>
      </c>
      <c r="Q30" s="98" t="str">
        <f t="shared" si="0"/>
        <v/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/>
      <c r="Z30" s="7" t="s">
        <v>52</v>
      </c>
      <c r="AA30" s="18" cm="1">
        <f t="array" ref="AA30">IFERROR(_xlfn.IFS(COUNTA($AE$2:$AJ$2)=0,AVERAGE($AE30:$AJ30),$AE$2="X",AVERAGE($AF30:$AJ30),$AF$2="X",AVERAGE($AE30,$AG30:$AJ30),$AG$2="X",AVERAGE($AE30:$AF30,$AH30:$AJ30),$AH$2="X",AVERAGE($AE30:$AG30,$AI30:$AJ30),$AI$2="X",AVERAGE($AE30:$AH30,$AJ30:$AJ30),$AJ$2="X",AVERAGE($AE30:$AI30)),"")</f>
        <v>0</v>
      </c>
      <c r="AB30" s="19" cm="1">
        <f t="array" ref="AB30">IFERROR(_xlfn.IFS(COUNTA($AE$2:$AJ$2)=0,STDEV($AE30:$AJ30)/SQRT(COUNT($AE30:$AJ30)),$AE$2="X",STDEV($AF30:$AJ30)/SQRT(COUNT($AF30:$AJ30)),$AF$2="X",STDEV($AE30,$AG30:$AJ30)/SQRT(COUNT($AE30,$AG30:$AJ30)),$AG$2="X",STDEV($AE30:$AF30,$AH30:$AJ30)/SQRT(COUNT($AE30:$AF30,$AH30:$AJ30)),$AH$2="X",STDEV($AE30:$AG30,$AI30:$AJ30)/SQRT(COUNT($AE30:$AG30,$AI30:$AJ30)),$AI$2="X",STDEV($AE30:$AH30,$AJ30)/SQRT(COUNT($AE30:$AH30,$AJ30)),$AJ$2="X",STDEV($AE30:$AI30)/SQRT(COUNT($AE30:$AI30))),"")</f>
        <v>0</v>
      </c>
      <c r="AC30" s="113" cm="1">
        <f t="array" ref="AC30">IFERROR(_xlfn.IFS(COUNTA($AK$2:$AP$2)=0,AVERAGE($AK30:$AP30),$AK$2="X",AVERAGE($AL30:$AP30),$AL$2="X",AVERAGE($AK30,$AM30:$AP30),$AM$2="X",AVERAGE($AK30:$AL30,$AN30:$AP30),$AN$2="X",AVERAGE($AK30:$AM30,$AO30:$AP30),$AO$2="X",AVERAGE($AK30:$AN30,$AP30:$AP30),$AP$2="X",AVERAGE($AK30:$AO30)),"")</f>
        <v>0</v>
      </c>
      <c r="AD30" s="111" cm="1">
        <f t="array" ref="AD30">IFERROR(_xlfn.IFS(COUNTA($AK$2:$AP$2)=0,STDEV($AK30:$AP30)/SQRT(COUNT($AK30:$AP30)),$AK$2="X",STDEV($AL30:$AP30)/SQRT(COUNT($AL30:$AP30)),$AL$2="X",STDEV($AK30,$AM30:$AP30)/SQRT(COUNT($AK30,$AM30:$AP30)),$AM$2="X",STDEV($AK30:$AL30,$AN30:$AP30)/SQRT(COUNT($AK30:$AL30,$AN30:$AP30)),$AN$2="X",STDEV($AK30:$AM30,$AO30:$AP30)/SQRT(COUNT($AK30:$AM30,$AO30:$AP30)),$AO$2="X",STDEV($AK30:$AN30,$AP30)/SQRT(COUNT($AK30:$AN30,$AP30)),$AP$2="X",STDEV($AK30:$AO30)/SQRT(COUNT($AK30:$AO30))),"")</f>
        <v>0</v>
      </c>
      <c r="AE30" cm="1">
        <f t="array" ref="AE30">_xlfn.IFS(SUM($AK30:$AP30)="","",AK30="","",AK30=0,0,AK30&gt;0,AK30/AE$65*100)</f>
        <v>0</v>
      </c>
      <c r="AF30" cm="1">
        <f t="array" ref="AF30">_xlfn.IFS(SUM($AK30:$AP30)="","",AL30="","",AL30=0,0,AL30&gt;0,AL30/AF$65*100)</f>
        <v>0</v>
      </c>
      <c r="AG30" cm="1">
        <f t="array" ref="AG30">_xlfn.IFS(SUM($AK30:$AP30)="","",AM30="","",AM30=0,0,AM30&gt;0,AM30/AG$65*100)</f>
        <v>0</v>
      </c>
      <c r="AH30" cm="1">
        <f t="array" ref="AH30">_xlfn.IFS(SUM($AK30:$AP30)="","",AN30="","",AN30=0,0,AN30&gt;0,AN30/AH$65*100)</f>
        <v>0</v>
      </c>
      <c r="AI30" cm="1">
        <f t="array" ref="AI30">_xlfn.IFS(SUM($AK30:$AP30)="","",AO30="","",AO30=0,0,AO30&gt;0,AO30/AI$65*100)</f>
        <v>0</v>
      </c>
      <c r="AJ30" t="str" cm="1">
        <f t="array" ref="AJ30">_xlfn.IFS(SUM($AK30:$AP30)="","",AP30="","",AP30=0,0,AP30&gt;0,AP30/AJ$65*100)</f>
        <v/>
      </c>
      <c r="AK30" s="42">
        <f t="shared" si="1"/>
        <v>0</v>
      </c>
      <c r="AL30">
        <f t="shared" si="1"/>
        <v>0</v>
      </c>
      <c r="AM30">
        <f t="shared" si="1"/>
        <v>0</v>
      </c>
      <c r="AN30">
        <f t="shared" si="1"/>
        <v>0</v>
      </c>
      <c r="AO30">
        <f t="shared" si="1"/>
        <v>0</v>
      </c>
      <c r="AP30" s="96" t="str">
        <f t="shared" si="1"/>
        <v/>
      </c>
      <c r="AQ30" s="89">
        <v>0</v>
      </c>
      <c r="AR30" s="89">
        <v>0</v>
      </c>
      <c r="AS30" s="89">
        <v>0</v>
      </c>
      <c r="AT30" s="89">
        <v>0</v>
      </c>
      <c r="AU30" s="89">
        <v>0</v>
      </c>
      <c r="AV30" s="89"/>
      <c r="AX30" s="1"/>
      <c r="AY30" s="39" t="str">
        <f t="shared" si="2"/>
        <v/>
      </c>
      <c r="AZ30" s="39" t="str">
        <f t="shared" si="3"/>
        <v/>
      </c>
      <c r="BA30" s="39" t="str">
        <f t="shared" si="4"/>
        <v/>
      </c>
      <c r="BB30" s="39" t="str">
        <f t="shared" si="5"/>
        <v/>
      </c>
      <c r="BC30" s="39" t="str">
        <f t="shared" si="6"/>
        <v/>
      </c>
      <c r="BD30" s="39" t="str">
        <f t="shared" si="7"/>
        <v/>
      </c>
      <c r="BE30" s="39" t="str">
        <f t="shared" si="8"/>
        <v/>
      </c>
      <c r="BF30" s="39" t="str">
        <f t="shared" si="9"/>
        <v/>
      </c>
      <c r="BG30" s="39" t="str">
        <f t="shared" si="10"/>
        <v/>
      </c>
      <c r="BH30" s="39" t="str">
        <f t="shared" si="11"/>
        <v/>
      </c>
      <c r="BI30" s="39" t="str">
        <f t="shared" si="12"/>
        <v/>
      </c>
      <c r="BJ30" s="39" t="str">
        <f t="shared" si="13"/>
        <v/>
      </c>
      <c r="BK30" s="42" t="str">
        <f t="shared" si="27"/>
        <v/>
      </c>
      <c r="BL30" t="str">
        <f t="shared" si="27"/>
        <v/>
      </c>
      <c r="BM30" t="str">
        <f t="shared" si="27"/>
        <v/>
      </c>
      <c r="BN30" t="str">
        <f t="shared" si="25"/>
        <v/>
      </c>
      <c r="BO30" t="str">
        <f t="shared" si="25"/>
        <v/>
      </c>
      <c r="BP30" t="str">
        <f t="shared" si="25"/>
        <v/>
      </c>
      <c r="BQ30" t="str">
        <f t="shared" si="25"/>
        <v/>
      </c>
      <c r="BR30" t="str">
        <f t="shared" si="25"/>
        <v/>
      </c>
      <c r="BS30" t="str">
        <f t="shared" si="25"/>
        <v/>
      </c>
      <c r="BT30" t="str">
        <f t="shared" si="25"/>
        <v/>
      </c>
      <c r="BU30" t="str">
        <f t="shared" si="25"/>
        <v/>
      </c>
      <c r="BV30" t="str">
        <f t="shared" si="25"/>
        <v/>
      </c>
      <c r="BW30" t="str">
        <f t="shared" si="15"/>
        <v/>
      </c>
      <c r="BX30" t="str">
        <f t="shared" si="16"/>
        <v/>
      </c>
      <c r="BY30" t="str">
        <f t="shared" si="17"/>
        <v/>
      </c>
      <c r="BZ30" t="str">
        <f t="shared" si="18"/>
        <v/>
      </c>
      <c r="CA30" t="str">
        <f t="shared" si="19"/>
        <v/>
      </c>
      <c r="CB30" s="39" t="str">
        <f t="shared" si="19"/>
        <v/>
      </c>
      <c r="CC30" s="46" t="str">
        <f t="shared" si="20"/>
        <v/>
      </c>
      <c r="CD30" s="44" t="str">
        <f t="shared" si="21"/>
        <v/>
      </c>
      <c r="CE30" t="str" cm="1">
        <f t="array" ref="CE30">_xlfn.IFS($CC30="","",$CC30&lt;=CE$3,"yes",$CC30&gt;CE$3,"no")</f>
        <v/>
      </c>
      <c r="CF30" s="42" t="str">
        <f t="shared" ref="CF30:CF65" si="28">IF(CE30="yes",(BY30*BZ30)/2,"")</f>
        <v/>
      </c>
      <c r="CG30" s="1" t="str">
        <f t="shared" ref="CG30:CG65" si="29">IF(CE30="yes",SQRT(((BY30*BZ30)*(BY30+BZ30+1))/12),"")</f>
        <v/>
      </c>
      <c r="CH30" s="1" t="str">
        <f t="shared" ref="CH30:CH65" si="30">IF(CE30="yes",ROUND(((CC30-CF30)+IF(CC30&gt;CF30,-0.5,0.5))/CG30,1),"")</f>
        <v/>
      </c>
      <c r="CI30" s="76" t="str">
        <f>IF(CE30="yes",VLOOKUP(CH30,'z-Table'!$A$1:$K$74,7,TRUE)*$CE$2,"")</f>
        <v/>
      </c>
    </row>
    <row r="31" spans="1:87" ht="12" x14ac:dyDescent="0.2">
      <c r="A31" s="7" t="s">
        <v>53</v>
      </c>
      <c r="B31" s="18" cm="1">
        <f t="array" ref="B31">IFERROR(_xlfn.IFS(COUNTA($F$2:$K$2)=0,AVERAGE($F31:$K31),$F$2="X",AVERAGE($G31:$K31),$G$2="X",AVERAGE($F31,$H31:$K31),$H$2="X",AVERAGE($F31:$G31,$I31:$K31),$I$2="X",AVERAGE($F31:$H31,$J31:$K31),$J$2="X",AVERAGE($F31:$I31,$K31:$K31),$K$2="X",AVERAGE($F31:$J31)),"")</f>
        <v>25.435566743031547</v>
      </c>
      <c r="C31" s="19" cm="1">
        <f t="array" ref="C31">IFERROR(_xlfn.IFS(COUNTA($F$2:$K$2)=0,STDEV($F31:$K31)/SQRT(COUNT($F31:$K31)),$F$2="X",STDEV($G31:$K31)/SQRT(COUNT($G31:$K31)),$G$2="X",STDEV($F31,$H31:$K31)/SQRT(COUNT($F31,$H31:$K31)),$H$2="X",STDEV($F31:$G31,$I31:$K31)/SQRT(COUNT($F31:$G31,$I31:$K31)),$I$2="X",STDEV($F31:$H31,$J31:$K31)/SQRT(COUNT($F31:$H31,$J31:$K31)),$J$2="X",STDEV($F31:$I31,$K31)/SQRT(COUNT($F31:$I31,$K31)),$K$2="X",STDEV($F31:$J31)/SQRT(COUNT($F31:$J31))),"")</f>
        <v>7.1678678372322429</v>
      </c>
      <c r="D31" s="110" cm="1">
        <f t="array" ref="D31">IFERROR(_xlfn.IFS(COUNTA($L$2:$Q$2)=0,AVERAGE($L31:$Q31),$L$2="X",AVERAGE($M31:$Q31),$M$2="X",AVERAGE($L31,$N31:$Q31),$N$2="X",AVERAGE($L31:$M31,$O31:$Q31),$O$2="X",AVERAGE($L31:$N31,$P31:$Q31),$P$2="X",AVERAGE($L31:$O31,$Q31:$Q31),$Q$2="X",AVERAGE($L31:$P31)),"")</f>
        <v>37699.616789599844</v>
      </c>
      <c r="E31" s="111" cm="1">
        <f t="array" ref="E31">IFERROR(_xlfn.IFS(COUNTA($L$2:$Q$2)=0,STDEV($L31:$Q31)/SQRT(COUNT($L31:$Q31)),$L$2="X",STDEV($M31:$Q31)/SQRT(COUNT($M31:$Q31)),$M$2="X",STDEV($L31,$N31:$Q31)/SQRT(COUNT($L31,$N31:$Q31)),$N$2="X",STDEV($L31:$M31,$O31:$Q31)/SQRT(COUNT($L31:$M31,$O31:$Q31)),$O$2="X",STDEV($L31:$N31,$P31:$Q31)/SQRT(COUNT($L31:$N31,$P31:$Q31)),$P$2="X",STDEV($L31:$O31,$Q31)/SQRT(COUNT($L31:$O31,$Q31)),$Q$2="X",STDEV($L31:$P31)/SQRT(COUNT($L31:$P31))),"")</f>
        <v>19842.311380294243</v>
      </c>
      <c r="F31" cm="1">
        <f t="array" ref="F31">_xlfn.IFS(SUM($L31:$Q31)="","",L31="","",L31=0,0,L31&gt;0,L31/F$65*100)</f>
        <v>13.156612979122123</v>
      </c>
      <c r="G31" cm="1">
        <f t="array" ref="G31">_xlfn.IFS(SUM($L31:$Q31)="","",M31="","",M31=0,0,M31&gt;0,M31/G$65*100)</f>
        <v>38.738458348354186</v>
      </c>
      <c r="H31" cm="1">
        <f t="array" ref="H31">_xlfn.IFS(SUM($L31:$Q31)="","",N31="","",N31=0,0,N31&gt;0,N31/H$65*100)</f>
        <v>3.6230526068456137</v>
      </c>
      <c r="I31" cm="1">
        <f t="array" ref="I31">_xlfn.IFS(SUM($L31:$Q31)="","",O31="","",O31=0,0,O31&gt;0,O31/I$65*100)</f>
        <v>33.835020195728092</v>
      </c>
      <c r="J31" cm="1">
        <f t="array" ref="J31">_xlfn.IFS(SUM($L31:$Q31)="","",P31="","",P31=0,0,P31&gt;0,P31/J$65*100)</f>
        <v>37.824689585107713</v>
      </c>
      <c r="K31" t="str" cm="1">
        <f t="array" ref="K31">_xlfn.IFS(SUM($L31:$Q31)="","",Q31="","",Q31=0,0,Q31&gt;0,Q31/K$65*100)</f>
        <v/>
      </c>
      <c r="L31" s="85">
        <f t="shared" si="26"/>
        <v>27527.545454545456</v>
      </c>
      <c r="M31" s="39">
        <f t="shared" si="0"/>
        <v>115169.11764705883</v>
      </c>
      <c r="N31" s="39">
        <f t="shared" si="0"/>
        <v>4760.75</v>
      </c>
      <c r="O31" s="39">
        <f t="shared" si="0"/>
        <v>27380.636363636364</v>
      </c>
      <c r="P31" s="39">
        <f t="shared" si="0"/>
        <v>13660.034482758621</v>
      </c>
      <c r="Q31" s="98" t="str">
        <f t="shared" si="0"/>
        <v/>
      </c>
      <c r="R31" s="89">
        <v>302803</v>
      </c>
      <c r="S31" s="89">
        <v>1957875</v>
      </c>
      <c r="T31" s="89">
        <v>114258</v>
      </c>
      <c r="U31" s="89">
        <v>602374</v>
      </c>
      <c r="V31" s="89">
        <v>396141</v>
      </c>
      <c r="W31" s="89"/>
      <c r="Z31" s="7" t="s">
        <v>53</v>
      </c>
      <c r="AA31" s="18" cm="1">
        <f t="array" ref="AA31">IFERROR(_xlfn.IFS(COUNTA($AE$2:$AJ$2)=0,AVERAGE($AE31:$AJ31),$AE$2="X",AVERAGE($AF31:$AJ31),$AF$2="X",AVERAGE($AE31,$AG31:$AJ31),$AG$2="X",AVERAGE($AE31:$AF31,$AH31:$AJ31),$AH$2="X",AVERAGE($AE31:$AG31,$AI31:$AJ31),$AI$2="X",AVERAGE($AE31:$AH31,$AJ31:$AJ31),$AJ$2="X",AVERAGE($AE31:$AI31)),"")</f>
        <v>18.991210821225998</v>
      </c>
      <c r="AB31" s="19" cm="1">
        <f t="array" ref="AB31">IFERROR(_xlfn.IFS(COUNTA($AE$2:$AJ$2)=0,STDEV($AE31:$AJ31)/SQRT(COUNT($AE31:$AJ31)),$AE$2="X",STDEV($AF31:$AJ31)/SQRT(COUNT($AF31:$AJ31)),$AF$2="X",STDEV($AE31,$AG31:$AJ31)/SQRT(COUNT($AE31,$AG31:$AJ31)),$AG$2="X",STDEV($AE31:$AF31,$AH31:$AJ31)/SQRT(COUNT($AE31:$AF31,$AH31:$AJ31)),$AH$2="X",STDEV($AE31:$AG31,$AI31:$AJ31)/SQRT(COUNT($AE31:$AG31,$AI31:$AJ31)),$AI$2="X",STDEV($AE31:$AH31,$AJ31)/SQRT(COUNT($AE31:$AH31,$AJ31)),$AJ$2="X",STDEV($AE31:$AI31)/SQRT(COUNT($AE31:$AI31))),"")</f>
        <v>5.4673223138509925</v>
      </c>
      <c r="AC31" s="113" cm="1">
        <f t="array" ref="AC31">IFERROR(_xlfn.IFS(COUNTA($AK$2:$AP$2)=0,AVERAGE($AK31:$AP31),$AK$2="X",AVERAGE($AL31:$AP31),$AL$2="X",AVERAGE($AK31,$AM31:$AP31),$AM$2="X",AVERAGE($AK31:$AL31,$AN31:$AP31),$AN$2="X",AVERAGE($AK31:$AM31,$AO31:$AP31),$AO$2="X",AVERAGE($AK31:$AN31,$AP31:$AP31),$AP$2="X",AVERAGE($AK31:$AO31)),"")</f>
        <v>15273.570565907523</v>
      </c>
      <c r="AD31" s="111" cm="1">
        <f t="array" ref="AD31">IFERROR(_xlfn.IFS(COUNTA($AK$2:$AP$2)=0,STDEV($AK31:$AP31)/SQRT(COUNT($AK31:$AP31)),$AK$2="X",STDEV($AL31:$AP31)/SQRT(COUNT($AL31:$AP31)),$AL$2="X",STDEV($AK31,$AM31:$AP31)/SQRT(COUNT($AK31,$AM31:$AP31)),$AM$2="X",STDEV($AK31:$AL31,$AN31:$AP31)/SQRT(COUNT($AK31:$AL31,$AN31:$AP31)),$AN$2="X",STDEV($AK31:$AM31,$AO31:$AP31)/SQRT(COUNT($AK31:$AM31,$AO31:$AP31)),$AO$2="X",STDEV($AK31:$AN31,$AP31)/SQRT(COUNT($AK31:$AN31,$AP31)),$AP$2="X",STDEV($AK31:$AO31)/SQRT(COUNT($AK31:$AO31))),"")</f>
        <v>4878.0570065210604</v>
      </c>
      <c r="AE31" cm="1">
        <f t="array" ref="AE31">_xlfn.IFS(SUM($AK31:$AP31)="","",AK31="","",AK31=0,0,AK31&gt;0,AK31/AE$65*100)</f>
        <v>4.0493470992785658</v>
      </c>
      <c r="AF31" cm="1">
        <f t="array" ref="AF31">_xlfn.IFS(SUM($AK31:$AP31)="","",AL31="","",AL31=0,0,AL31&gt;0,AL31/AF$65*100)</f>
        <v>9.3959771449677216</v>
      </c>
      <c r="AG31" cm="1">
        <f t="array" ref="AG31">_xlfn.IFS(SUM($AK31:$AP31)="","",AM31="","",AM31=0,0,AM31&gt;0,AM31/AG$65*100)</f>
        <v>32.302776294916491</v>
      </c>
      <c r="AH31" cm="1">
        <f t="array" ref="AH31">_xlfn.IFS(SUM($AK31:$AP31)="","",AN31="","",AN31=0,0,AN31&gt;0,AN31/AH$65*100)</f>
        <v>23.556732092887316</v>
      </c>
      <c r="AI31" cm="1">
        <f t="array" ref="AI31">_xlfn.IFS(SUM($AK31:$AP31)="","",AO31="","",AO31=0,0,AO31&gt;0,AO31/AI$65*100)</f>
        <v>10.709357752132465</v>
      </c>
      <c r="AJ31" t="str" cm="1">
        <f t="array" ref="AJ31">_xlfn.IFS(SUM($AK31:$AP31)="","",AP31="","",AP31=0,0,AP31&gt;0,AP31/AJ$65*100)</f>
        <v/>
      </c>
      <c r="AK31" s="42">
        <f t="shared" si="1"/>
        <v>97542.411764705888</v>
      </c>
      <c r="AL31">
        <f t="shared" si="1"/>
        <v>11679.869565217392</v>
      </c>
      <c r="AM31">
        <f t="shared" si="1"/>
        <v>14220.166666666666</v>
      </c>
      <c r="AN31">
        <f t="shared" si="1"/>
        <v>29014.722222222223</v>
      </c>
      <c r="AO31">
        <f t="shared" si="1"/>
        <v>6179.5238095238092</v>
      </c>
      <c r="AP31" s="96" t="str">
        <f t="shared" si="1"/>
        <v/>
      </c>
      <c r="AQ31" s="89">
        <v>1658221</v>
      </c>
      <c r="AR31" s="89">
        <v>268637</v>
      </c>
      <c r="AS31" s="89">
        <v>85321</v>
      </c>
      <c r="AT31" s="89">
        <v>522265</v>
      </c>
      <c r="AU31" s="89">
        <v>129770</v>
      </c>
      <c r="AV31" s="89"/>
      <c r="AX31" s="1" t="str">
        <f>A31</f>
        <v>menthol</v>
      </c>
      <c r="AY31" s="39">
        <f t="shared" si="2"/>
        <v>27527.545454545456</v>
      </c>
      <c r="AZ31" s="39">
        <f t="shared" si="3"/>
        <v>115169.11764705883</v>
      </c>
      <c r="BA31" s="39">
        <f t="shared" si="4"/>
        <v>4760.75</v>
      </c>
      <c r="BB31" s="39">
        <f t="shared" si="5"/>
        <v>27380.636363636364</v>
      </c>
      <c r="BC31" s="39">
        <f t="shared" si="6"/>
        <v>13660.034482758621</v>
      </c>
      <c r="BD31" s="39" t="str">
        <f t="shared" si="7"/>
        <v/>
      </c>
      <c r="BE31" s="39" t="str">
        <f t="shared" si="8"/>
        <v/>
      </c>
      <c r="BF31" s="39">
        <f t="shared" si="9"/>
        <v>11679.869565217392</v>
      </c>
      <c r="BG31" s="39">
        <f t="shared" si="10"/>
        <v>14220.166666666666</v>
      </c>
      <c r="BH31" s="39">
        <f t="shared" si="11"/>
        <v>29014.722222222223</v>
      </c>
      <c r="BI31" s="39">
        <f t="shared" si="12"/>
        <v>6179.5238095238092</v>
      </c>
      <c r="BJ31" s="39" t="str">
        <f t="shared" si="13"/>
        <v/>
      </c>
      <c r="BK31" s="42">
        <f t="shared" si="27"/>
        <v>7</v>
      </c>
      <c r="BL31">
        <f t="shared" si="27"/>
        <v>9</v>
      </c>
      <c r="BM31">
        <f t="shared" si="27"/>
        <v>1</v>
      </c>
      <c r="BN31">
        <f t="shared" si="25"/>
        <v>6</v>
      </c>
      <c r="BO31">
        <f t="shared" si="25"/>
        <v>4</v>
      </c>
      <c r="BP31" t="str">
        <f t="shared" si="25"/>
        <v/>
      </c>
      <c r="BQ31" t="str">
        <f t="shared" si="25"/>
        <v/>
      </c>
      <c r="BR31">
        <f t="shared" si="25"/>
        <v>3</v>
      </c>
      <c r="BS31">
        <f t="shared" si="25"/>
        <v>5</v>
      </c>
      <c r="BT31">
        <f t="shared" si="25"/>
        <v>8</v>
      </c>
      <c r="BU31">
        <f t="shared" si="25"/>
        <v>2</v>
      </c>
      <c r="BV31" t="str">
        <f t="shared" si="25"/>
        <v/>
      </c>
      <c r="BW31">
        <f t="shared" si="15"/>
        <v>27</v>
      </c>
      <c r="BX31">
        <f t="shared" si="16"/>
        <v>18</v>
      </c>
      <c r="BY31">
        <f t="shared" si="17"/>
        <v>5</v>
      </c>
      <c r="BZ31">
        <f t="shared" si="18"/>
        <v>4</v>
      </c>
      <c r="CA31">
        <f t="shared" si="19"/>
        <v>8</v>
      </c>
      <c r="CB31" s="39">
        <f t="shared" si="19"/>
        <v>12</v>
      </c>
      <c r="CC31" s="46">
        <f t="shared" si="20"/>
        <v>8</v>
      </c>
      <c r="CD31" s="44" t="str">
        <f t="shared" si="21"/>
        <v xml:space="preserve">sig = </v>
      </c>
      <c r="CE31" t="str" cm="1">
        <f t="array" ref="CE31">_xlfn.IFS($CC31="","",$CC31&lt;=CE$3,"yes",$CC31&gt;CE$3,"no")</f>
        <v>no</v>
      </c>
      <c r="CF31" s="42" t="str">
        <f t="shared" si="28"/>
        <v/>
      </c>
      <c r="CG31" s="1" t="str">
        <f t="shared" si="29"/>
        <v/>
      </c>
      <c r="CH31" s="1" t="str">
        <f t="shared" si="30"/>
        <v/>
      </c>
      <c r="CI31" s="76" t="str">
        <f>IF(CE31="yes",VLOOKUP(CH31,'z-Table'!$A$1:$K$74,7,TRUE)*$CE$2,"")</f>
        <v/>
      </c>
    </row>
    <row r="32" spans="1:87" ht="12" x14ac:dyDescent="0.2">
      <c r="A32" s="7" t="s">
        <v>54</v>
      </c>
      <c r="B32" s="18" cm="1">
        <f t="array" ref="B32">IFERROR(_xlfn.IFS(COUNTA($F$2:$K$2)=0,AVERAGE($F32:$K32),$F$2="X",AVERAGE($G32:$K32),$G$2="X",AVERAGE($F32,$H32:$K32),$H$2="X",AVERAGE($F32:$G32,$I32:$K32),$I$2="X",AVERAGE($F32:$H32,$J32:$K32),$J$2="X",AVERAGE($F32:$I32,$K32:$K32),$K$2="X",AVERAGE($F32:$J32)),"")</f>
        <v>1.3827112615415031</v>
      </c>
      <c r="C32" s="19" cm="1">
        <f t="array" ref="C32">IFERROR(_xlfn.IFS(COUNTA($F$2:$K$2)=0,STDEV($F32:$K32)/SQRT(COUNT($F32:$K32)),$F$2="X",STDEV($G32:$K32)/SQRT(COUNT($G32:$K32)),$G$2="X",STDEV($F32,$H32:$K32)/SQRT(COUNT($F32,$H32:$K32)),$H$2="X",STDEV($F32:$G32,$I32:$K32)/SQRT(COUNT($F32:$G32,$I32:$K32)),$I$2="X",STDEV($F32:$H32,$J32:$K32)/SQRT(COUNT($F32:$H32,$J32:$K32)),$J$2="X",STDEV($F32:$I32,$K32)/SQRT(COUNT($F32:$I32,$K32)),$K$2="X",STDEV($F32:$J32)/SQRT(COUNT($F32:$J32))),"")</f>
        <v>0.39408829744516488</v>
      </c>
      <c r="D32" s="110" cm="1">
        <f t="array" ref="D32">IFERROR(_xlfn.IFS(COUNTA($L$2:$Q$2)=0,AVERAGE($L32:$Q32),$L$2="X",AVERAGE($M32:$Q32),$M$2="X",AVERAGE($L32,$N32:$Q32),$N$2="X",AVERAGE($L32:$M32,$O32:$Q32),$O$2="X",AVERAGE($L32:$N32,$P32:$Q32),$P$2="X",AVERAGE($L32:$O32,$Q32:$Q32),$Q$2="X",AVERAGE($L32:$P32)),"")</f>
        <v>2294.998707664884</v>
      </c>
      <c r="E32" s="111" cm="1">
        <f t="array" ref="E32">IFERROR(_xlfn.IFS(COUNTA($L$2:$Q$2)=0,STDEV($L32:$Q32)/SQRT(COUNT($L32:$Q32)),$L$2="X",STDEV($M32:$Q32)/SQRT(COUNT($M32:$Q32)),$M$2="X",STDEV($L32,$N32:$Q32)/SQRT(COUNT($L32,$N32:$Q32)),$N$2="X",STDEV($L32:$M32,$O32:$Q32)/SQRT(COUNT($L32:$M32,$O32:$Q32)),$O$2="X",STDEV($L32:$N32,$P32:$Q32)/SQRT(COUNT($L32:$N32,$P32:$Q32)),$P$2="X",STDEV($L32:$O32,$Q32)/SQRT(COUNT($L32:$O32,$Q32)),$Q$2="X",STDEV($L32:$P32)/SQRT(COUNT($L32:$P32))),"")</f>
        <v>743.69507072084298</v>
      </c>
      <c r="F32" cm="1">
        <f t="array" ref="F32">_xlfn.IFS(SUM($L32:$Q32)="","",L32="","",L32=0,0,L32&gt;0,L32/F$65*100)</f>
        <v>2.1256756927031493</v>
      </c>
      <c r="G32" cm="1">
        <f t="array" ref="G32">_xlfn.IFS(SUM($L32:$Q32)="","",M32="","",M32=0,0,M32&gt;0,M32/G$65*100)</f>
        <v>1.0153368977100905</v>
      </c>
      <c r="H32" cm="1">
        <f t="array" ref="H32">_xlfn.IFS(SUM($L32:$Q32)="","",N32="","",N32=0,0,N32&gt;0,N32/H$65*100)</f>
        <v>1.8938439054057856</v>
      </c>
      <c r="I32" cm="1">
        <f t="array" ref="I32">_xlfn.IFS(SUM($L32:$Q32)="","",O32="","",O32=0,0,O32&gt;0,O32/I$65*100)</f>
        <v>1.8786998118884901</v>
      </c>
      <c r="J32" cm="1">
        <f t="array" ref="J32">_xlfn.IFS(SUM($L32:$Q32)="","",P32="","",P32=0,0,P32&gt;0,P32/J$65*100)</f>
        <v>0</v>
      </c>
      <c r="K32" t="str" cm="1">
        <f t="array" ref="K32">_xlfn.IFS(SUM($L32:$Q32)="","",Q32="","",Q32=0,0,Q32&gt;0,Q32/K$65*100)</f>
        <v/>
      </c>
      <c r="L32" s="85">
        <f t="shared" si="26"/>
        <v>4447.545454545455</v>
      </c>
      <c r="M32" s="39">
        <f t="shared" si="0"/>
        <v>3018.5882352941176</v>
      </c>
      <c r="N32" s="39">
        <f t="shared" si="0"/>
        <v>2488.5416666666665</v>
      </c>
      <c r="O32" s="39">
        <f t="shared" si="0"/>
        <v>1520.3181818181818</v>
      </c>
      <c r="P32" s="39">
        <f t="shared" si="0"/>
        <v>0</v>
      </c>
      <c r="Q32" s="98" t="str">
        <f t="shared" si="0"/>
        <v/>
      </c>
      <c r="R32" s="89">
        <v>48923</v>
      </c>
      <c r="S32" s="89">
        <v>51316</v>
      </c>
      <c r="T32" s="89">
        <v>59725</v>
      </c>
      <c r="U32" s="89">
        <v>33447</v>
      </c>
      <c r="V32" s="89">
        <v>0</v>
      </c>
      <c r="W32" s="89"/>
      <c r="Z32" s="7" t="s">
        <v>54</v>
      </c>
      <c r="AA32" s="18" cm="1">
        <f t="array" ref="AA32">IFERROR(_xlfn.IFS(COUNTA($AE$2:$AJ$2)=0,AVERAGE($AE32:$AJ32),$AE$2="X",AVERAGE($AF32:$AJ32),$AF$2="X",AVERAGE($AE32,$AG32:$AJ32),$AG$2="X",AVERAGE($AE32:$AF32,$AH32:$AJ32),$AH$2="X",AVERAGE($AE32:$AG32,$AI32:$AJ32),$AI$2="X",AVERAGE($AE32:$AH32,$AJ32:$AJ32),$AJ$2="X",AVERAGE($AE32:$AI32)),"")</f>
        <v>4.838662944532139</v>
      </c>
      <c r="AB32" s="19" cm="1">
        <f t="array" ref="AB32">IFERROR(_xlfn.IFS(COUNTA($AE$2:$AJ$2)=0,STDEV($AE32:$AJ32)/SQRT(COUNT($AE32:$AJ32)),$AE$2="X",STDEV($AF32:$AJ32)/SQRT(COUNT($AF32:$AJ32)),$AF$2="X",STDEV($AE32,$AG32:$AJ32)/SQRT(COUNT($AE32,$AG32:$AJ32)),$AG$2="X",STDEV($AE32:$AF32,$AH32:$AJ32)/SQRT(COUNT($AE32:$AF32,$AH32:$AJ32)),$AH$2="X",STDEV($AE32:$AG32,$AI32:$AJ32)/SQRT(COUNT($AE32:$AG32,$AI32:$AJ32)),$AI$2="X",STDEV($AE32:$AH32,$AJ32)/SQRT(COUNT($AE32:$AH32,$AJ32)),$AJ$2="X",STDEV($AE32:$AI32)/SQRT(COUNT($AE32:$AI32))),"")</f>
        <v>1.3753940120327539</v>
      </c>
      <c r="AC32" s="113" cm="1">
        <f t="array" ref="AC32">IFERROR(_xlfn.IFS(COUNTA($AK$2:$AP$2)=0,AVERAGE($AK32:$AP32),$AK$2="X",AVERAGE($AL32:$AP32),$AL$2="X",AVERAGE($AK32,$AM32:$AP32),$AM$2="X",AVERAGE($AK32:$AL32,$AN32:$AP32),$AN$2="X",AVERAGE($AK32:$AM32,$AO32:$AP32),$AO$2="X",AVERAGE($AK32:$AN32,$AP32:$AP32),$AP$2="X",AVERAGE($AK32:$AO32)),"")</f>
        <v>3612.32160110421</v>
      </c>
      <c r="AD32" s="111" cm="1">
        <f t="array" ref="AD32">IFERROR(_xlfn.IFS(COUNTA($AK$2:$AP$2)=0,STDEV($AK32:$AP32)/SQRT(COUNT($AK32:$AP32)),$AK$2="X",STDEV($AL32:$AP32)/SQRT(COUNT($AL32:$AP32)),$AL$2="X",STDEV($AK32,$AM32:$AP32)/SQRT(COUNT($AK32,$AM32:$AP32)),$AM$2="X",STDEV($AK32:$AL32,$AN32:$AP32)/SQRT(COUNT($AK32:$AL32,$AN32:$AP32)),$AN$2="X",STDEV($AK32:$AM32,$AO32:$AP32)/SQRT(COUNT($AK32:$AM32,$AO32:$AP32)),$AO$2="X",STDEV($AK32:$AN32,$AP32)/SQRT(COUNT($AK32:$AN32,$AP32)),$AP$2="X",STDEV($AK32:$AO32)/SQRT(COUNT($AK32:$AO32))),"")</f>
        <v>522.47430067314656</v>
      </c>
      <c r="AE32" cm="1">
        <f t="array" ref="AE32">_xlfn.IFS(SUM($AK32:$AP32)="","",AK32="","",AK32=0,0,AK32&gt;0,AK32/AE$65*100)</f>
        <v>0.41130315677553764</v>
      </c>
      <c r="AF32" cm="1">
        <f t="array" ref="AF32">_xlfn.IFS(SUM($AK32:$AP32)="","",AL32="","",AL32=0,0,AL32&gt;0,AL32/AF$65*100)</f>
        <v>3.4035264688023767</v>
      </c>
      <c r="AG32" cm="1">
        <f t="array" ref="AG32">_xlfn.IFS(SUM($AK32:$AP32)="","",AM32="","",AM32=0,0,AM32&gt;0,AM32/AG$65*100)</f>
        <v>8.9634231757966738</v>
      </c>
      <c r="AH32" cm="1">
        <f t="array" ref="AH32">_xlfn.IFS(SUM($AK32:$AP32)="","",AN32="","",AN32=0,0,AN32&gt;0,AN32/AH$65*100)</f>
        <v>3.4224276201009269</v>
      </c>
      <c r="AI32" cm="1">
        <f t="array" ref="AI32">_xlfn.IFS(SUM($AK32:$AP32)="","",AO32="","",AO32=0,0,AO32&gt;0,AO32/AI$65*100)</f>
        <v>3.5652745134285797</v>
      </c>
      <c r="AJ32" t="str" cm="1">
        <f t="array" ref="AJ32">_xlfn.IFS(SUM($AK32:$AP32)="","",AP32="","",AP32=0,0,AP32&gt;0,AP32/AJ$65*100)</f>
        <v/>
      </c>
      <c r="AK32" s="42">
        <f t="shared" si="1"/>
        <v>9907.6470588235297</v>
      </c>
      <c r="AL32">
        <f t="shared" si="1"/>
        <v>4230.826086956522</v>
      </c>
      <c r="AM32">
        <f t="shared" si="1"/>
        <v>3945.8333333333335</v>
      </c>
      <c r="AN32">
        <f t="shared" si="1"/>
        <v>4215.3888888888887</v>
      </c>
      <c r="AO32">
        <f t="shared" si="1"/>
        <v>2057.2380952380954</v>
      </c>
      <c r="AP32" s="96" t="str">
        <f t="shared" si="1"/>
        <v/>
      </c>
      <c r="AQ32" s="89">
        <v>168430</v>
      </c>
      <c r="AR32" s="89">
        <v>97309</v>
      </c>
      <c r="AS32" s="89">
        <v>23675</v>
      </c>
      <c r="AT32" s="89">
        <v>75877</v>
      </c>
      <c r="AU32" s="89">
        <v>43202</v>
      </c>
      <c r="AV32" s="89"/>
      <c r="AX32" s="1"/>
      <c r="AY32" s="39" t="str">
        <f t="shared" si="2"/>
        <v/>
      </c>
      <c r="AZ32" s="39" t="str">
        <f t="shared" si="3"/>
        <v/>
      </c>
      <c r="BA32" s="39" t="str">
        <f t="shared" si="4"/>
        <v/>
      </c>
      <c r="BB32" s="39" t="str">
        <f t="shared" si="5"/>
        <v/>
      </c>
      <c r="BC32" s="39" t="str">
        <f t="shared" si="6"/>
        <v/>
      </c>
      <c r="BD32" s="39" t="str">
        <f t="shared" si="7"/>
        <v/>
      </c>
      <c r="BE32" s="39" t="str">
        <f t="shared" si="8"/>
        <v/>
      </c>
      <c r="BF32" s="39" t="str">
        <f t="shared" si="9"/>
        <v/>
      </c>
      <c r="BG32" s="39" t="str">
        <f t="shared" si="10"/>
        <v/>
      </c>
      <c r="BH32" s="39" t="str">
        <f t="shared" si="11"/>
        <v/>
      </c>
      <c r="BI32" s="39" t="str">
        <f t="shared" si="12"/>
        <v/>
      </c>
      <c r="BJ32" s="39" t="str">
        <f t="shared" si="13"/>
        <v/>
      </c>
      <c r="BK32" s="42" t="str">
        <f t="shared" si="27"/>
        <v/>
      </c>
      <c r="BL32" t="str">
        <f t="shared" si="27"/>
        <v/>
      </c>
      <c r="BM32" t="str">
        <f t="shared" si="27"/>
        <v/>
      </c>
      <c r="BN32" t="str">
        <f t="shared" si="25"/>
        <v/>
      </c>
      <c r="BO32" t="str">
        <f t="shared" si="25"/>
        <v/>
      </c>
      <c r="BP32" t="str">
        <f t="shared" si="25"/>
        <v/>
      </c>
      <c r="BQ32" t="str">
        <f t="shared" si="25"/>
        <v/>
      </c>
      <c r="BR32" t="str">
        <f t="shared" si="25"/>
        <v/>
      </c>
      <c r="BS32" t="str">
        <f t="shared" si="25"/>
        <v/>
      </c>
      <c r="BT32" t="str">
        <f t="shared" si="25"/>
        <v/>
      </c>
      <c r="BU32" t="str">
        <f t="shared" si="25"/>
        <v/>
      </c>
      <c r="BV32" t="str">
        <f t="shared" si="25"/>
        <v/>
      </c>
      <c r="BW32" t="str">
        <f t="shared" si="15"/>
        <v/>
      </c>
      <c r="BX32" t="str">
        <f t="shared" si="16"/>
        <v/>
      </c>
      <c r="BY32" t="str">
        <f t="shared" si="17"/>
        <v/>
      </c>
      <c r="BZ32" t="str">
        <f t="shared" si="18"/>
        <v/>
      </c>
      <c r="CA32" t="str">
        <f t="shared" si="19"/>
        <v/>
      </c>
      <c r="CB32" s="39" t="str">
        <f t="shared" si="19"/>
        <v/>
      </c>
      <c r="CC32" s="46" t="str">
        <f t="shared" si="20"/>
        <v/>
      </c>
      <c r="CD32" s="44" t="str">
        <f t="shared" si="21"/>
        <v/>
      </c>
      <c r="CE32" t="str" cm="1">
        <f t="array" ref="CE32">_xlfn.IFS($CC32="","",$CC32&lt;=CE$3,"yes",$CC32&gt;CE$3,"no")</f>
        <v/>
      </c>
      <c r="CF32" s="42" t="str">
        <f t="shared" si="28"/>
        <v/>
      </c>
      <c r="CG32" s="1" t="str">
        <f t="shared" si="29"/>
        <v/>
      </c>
      <c r="CH32" s="1" t="str">
        <f t="shared" si="30"/>
        <v/>
      </c>
      <c r="CI32" s="76" t="str">
        <f>IF(CE32="yes",VLOOKUP(CH32,'z-Table'!$A$1:$K$74,7,TRUE)*$CE$2,"")</f>
        <v/>
      </c>
    </row>
    <row r="33" spans="1:87" ht="12" x14ac:dyDescent="0.2">
      <c r="A33" s="7" t="s">
        <v>55</v>
      </c>
      <c r="B33" s="18" cm="1">
        <f t="array" ref="B33">IFERROR(_xlfn.IFS(COUNTA($F$2:$K$2)=0,AVERAGE($F33:$K33),$F$2="X",AVERAGE($G33:$K33),$G$2="X",AVERAGE($F33,$H33:$K33),$H$2="X",AVERAGE($F33:$G33,$I33:$K33),$I$2="X",AVERAGE($F33:$H33,$J33:$K33),$J$2="X",AVERAGE($F33:$I33,$K33:$K33),$K$2="X",AVERAGE($F33:$J33)),"")</f>
        <v>0</v>
      </c>
      <c r="C33" s="19" cm="1">
        <f t="array" ref="C33">IFERROR(_xlfn.IFS(COUNTA($F$2:$K$2)=0,STDEV($F33:$K33)/SQRT(COUNT($F33:$K33)),$F$2="X",STDEV($G33:$K33)/SQRT(COUNT($G33:$K33)),$G$2="X",STDEV($F33,$H33:$K33)/SQRT(COUNT($F33,$H33:$K33)),$H$2="X",STDEV($F33:$G33,$I33:$K33)/SQRT(COUNT($F33:$G33,$I33:$K33)),$I$2="X",STDEV($F33:$H33,$J33:$K33)/SQRT(COUNT($F33:$H33,$J33:$K33)),$J$2="X",STDEV($F33:$I33,$K33)/SQRT(COUNT($F33:$I33,$K33)),$K$2="X",STDEV($F33:$J33)/SQRT(COUNT($F33:$J33))),"")</f>
        <v>0</v>
      </c>
      <c r="D33" s="110" cm="1">
        <f t="array" ref="D33">IFERROR(_xlfn.IFS(COUNTA($L$2:$Q$2)=0,AVERAGE($L33:$Q33),$L$2="X",AVERAGE($M33:$Q33),$M$2="X",AVERAGE($L33,$N33:$Q33),$N$2="X",AVERAGE($L33:$M33,$O33:$Q33),$O$2="X",AVERAGE($L33:$N33,$P33:$Q33),$P$2="X",AVERAGE($L33:$O33,$Q33:$Q33),$Q$2="X",AVERAGE($L33:$P33)),"")</f>
        <v>0</v>
      </c>
      <c r="E33" s="111" cm="1">
        <f t="array" ref="E33">IFERROR(_xlfn.IFS(COUNTA($L$2:$Q$2)=0,STDEV($L33:$Q33)/SQRT(COUNT($L33:$Q33)),$L$2="X",STDEV($M33:$Q33)/SQRT(COUNT($M33:$Q33)),$M$2="X",STDEV($L33,$N33:$Q33)/SQRT(COUNT($L33,$N33:$Q33)),$N$2="X",STDEV($L33:$M33,$O33:$Q33)/SQRT(COUNT($L33:$M33,$O33:$Q33)),$O$2="X",STDEV($L33:$N33,$P33:$Q33)/SQRT(COUNT($L33:$N33,$P33:$Q33)),$P$2="X",STDEV($L33:$O33,$Q33)/SQRT(COUNT($L33:$O33,$Q33)),$Q$2="X",STDEV($L33:$P33)/SQRT(COUNT($L33:$P33))),"")</f>
        <v>0</v>
      </c>
      <c r="F33" cm="1">
        <f t="array" ref="F33">_xlfn.IFS(SUM($L33:$Q33)="","",L33="","",L33=0,0,L33&gt;0,L33/F$65*100)</f>
        <v>0</v>
      </c>
      <c r="G33" cm="1">
        <f t="array" ref="G33">_xlfn.IFS(SUM($L33:$Q33)="","",M33="","",M33=0,0,M33&gt;0,M33/G$65*100)</f>
        <v>0</v>
      </c>
      <c r="H33" cm="1">
        <f t="array" ref="H33">_xlfn.IFS(SUM($L33:$Q33)="","",N33="","",N33=0,0,N33&gt;0,N33/H$65*100)</f>
        <v>0</v>
      </c>
      <c r="I33" cm="1">
        <f t="array" ref="I33">_xlfn.IFS(SUM($L33:$Q33)="","",O33="","",O33=0,0,O33&gt;0,O33/I$65*100)</f>
        <v>0</v>
      </c>
      <c r="J33" cm="1">
        <f t="array" ref="J33">_xlfn.IFS(SUM($L33:$Q33)="","",P33="","",P33=0,0,P33&gt;0,P33/J$65*100)</f>
        <v>0</v>
      </c>
      <c r="K33" t="str" cm="1">
        <f t="array" ref="K33">_xlfn.IFS(SUM($L33:$Q33)="","",Q33="","",Q33=0,0,Q33&gt;0,Q33/K$65*100)</f>
        <v/>
      </c>
      <c r="L33" s="85">
        <f t="shared" si="26"/>
        <v>0</v>
      </c>
      <c r="M33" s="39">
        <f t="shared" si="0"/>
        <v>0</v>
      </c>
      <c r="N33" s="39">
        <f t="shared" si="0"/>
        <v>0</v>
      </c>
      <c r="O33" s="39">
        <f t="shared" si="0"/>
        <v>0</v>
      </c>
      <c r="P33" s="39">
        <f t="shared" si="0"/>
        <v>0</v>
      </c>
      <c r="Q33" s="98" t="str">
        <f t="shared" si="0"/>
        <v/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/>
      <c r="Z33" s="7" t="s">
        <v>55</v>
      </c>
      <c r="AA33" s="18" cm="1">
        <f t="array" ref="AA33">IFERROR(_xlfn.IFS(COUNTA($AE$2:$AJ$2)=0,AVERAGE($AE33:$AJ33),$AE$2="X",AVERAGE($AF33:$AJ33),$AF$2="X",AVERAGE($AE33,$AG33:$AJ33),$AG$2="X",AVERAGE($AE33:$AF33,$AH33:$AJ33),$AH$2="X",AVERAGE($AE33:$AG33,$AI33:$AJ33),$AI$2="X",AVERAGE($AE33:$AH33,$AJ33:$AJ33),$AJ$2="X",AVERAGE($AE33:$AI33)),"")</f>
        <v>0</v>
      </c>
      <c r="AB33" s="19" cm="1">
        <f t="array" ref="AB33">IFERROR(_xlfn.IFS(COUNTA($AE$2:$AJ$2)=0,STDEV($AE33:$AJ33)/SQRT(COUNT($AE33:$AJ33)),$AE$2="X",STDEV($AF33:$AJ33)/SQRT(COUNT($AF33:$AJ33)),$AF$2="X",STDEV($AE33,$AG33:$AJ33)/SQRT(COUNT($AE33,$AG33:$AJ33)),$AG$2="X",STDEV($AE33:$AF33,$AH33:$AJ33)/SQRT(COUNT($AE33:$AF33,$AH33:$AJ33)),$AH$2="X",STDEV($AE33:$AG33,$AI33:$AJ33)/SQRT(COUNT($AE33:$AG33,$AI33:$AJ33)),$AI$2="X",STDEV($AE33:$AH33,$AJ33)/SQRT(COUNT($AE33:$AH33,$AJ33)),$AJ$2="X",STDEV($AE33:$AI33)/SQRT(COUNT($AE33:$AI33))),"")</f>
        <v>0</v>
      </c>
      <c r="AC33" s="113" cm="1">
        <f t="array" ref="AC33">IFERROR(_xlfn.IFS(COUNTA($AK$2:$AP$2)=0,AVERAGE($AK33:$AP33),$AK$2="X",AVERAGE($AL33:$AP33),$AL$2="X",AVERAGE($AK33,$AM33:$AP33),$AM$2="X",AVERAGE($AK33:$AL33,$AN33:$AP33),$AN$2="X",AVERAGE($AK33:$AM33,$AO33:$AP33),$AO$2="X",AVERAGE($AK33:$AN33,$AP33:$AP33),$AP$2="X",AVERAGE($AK33:$AO33)),"")</f>
        <v>0</v>
      </c>
      <c r="AD33" s="111" cm="1">
        <f t="array" ref="AD33">IFERROR(_xlfn.IFS(COUNTA($AK$2:$AP$2)=0,STDEV($AK33:$AP33)/SQRT(COUNT($AK33:$AP33)),$AK$2="X",STDEV($AL33:$AP33)/SQRT(COUNT($AL33:$AP33)),$AL$2="X",STDEV($AK33,$AM33:$AP33)/SQRT(COUNT($AK33,$AM33:$AP33)),$AM$2="X",STDEV($AK33:$AL33,$AN33:$AP33)/SQRT(COUNT($AK33:$AL33,$AN33:$AP33)),$AN$2="X",STDEV($AK33:$AM33,$AO33:$AP33)/SQRT(COUNT($AK33:$AM33,$AO33:$AP33)),$AO$2="X",STDEV($AK33:$AN33,$AP33)/SQRT(COUNT($AK33:$AN33,$AP33)),$AP$2="X",STDEV($AK33:$AO33)/SQRT(COUNT($AK33:$AO33))),"")</f>
        <v>0</v>
      </c>
      <c r="AE33" cm="1">
        <f t="array" ref="AE33">_xlfn.IFS(SUM($AK33:$AP33)="","",AK33="","",AK33=0,0,AK33&gt;0,AK33/AE$65*100)</f>
        <v>0</v>
      </c>
      <c r="AF33" cm="1">
        <f t="array" ref="AF33">_xlfn.IFS(SUM($AK33:$AP33)="","",AL33="","",AL33=0,0,AL33&gt;0,AL33/AF$65*100)</f>
        <v>0</v>
      </c>
      <c r="AG33" cm="1">
        <f t="array" ref="AG33">_xlfn.IFS(SUM($AK33:$AP33)="","",AM33="","",AM33=0,0,AM33&gt;0,AM33/AG$65*100)</f>
        <v>0</v>
      </c>
      <c r="AH33" cm="1">
        <f t="array" ref="AH33">_xlfn.IFS(SUM($AK33:$AP33)="","",AN33="","",AN33=0,0,AN33&gt;0,AN33/AH$65*100)</f>
        <v>0</v>
      </c>
      <c r="AI33" cm="1">
        <f t="array" ref="AI33">_xlfn.IFS(SUM($AK33:$AP33)="","",AO33="","",AO33=0,0,AO33&gt;0,AO33/AI$65*100)</f>
        <v>0</v>
      </c>
      <c r="AJ33" t="str" cm="1">
        <f t="array" ref="AJ33">_xlfn.IFS(SUM($AK33:$AP33)="","",AP33="","",AP33=0,0,AP33&gt;0,AP33/AJ$65*100)</f>
        <v/>
      </c>
      <c r="AK33" s="42">
        <f t="shared" si="1"/>
        <v>0</v>
      </c>
      <c r="AL33">
        <f t="shared" si="1"/>
        <v>0</v>
      </c>
      <c r="AM33">
        <f t="shared" si="1"/>
        <v>0</v>
      </c>
      <c r="AN33">
        <f t="shared" si="1"/>
        <v>0</v>
      </c>
      <c r="AO33">
        <f t="shared" si="1"/>
        <v>0</v>
      </c>
      <c r="AP33" s="96" t="str">
        <f t="shared" si="1"/>
        <v/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/>
      <c r="AX33" s="1"/>
      <c r="AY33" s="39" t="str">
        <f t="shared" si="2"/>
        <v/>
      </c>
      <c r="AZ33" s="39" t="str">
        <f t="shared" si="3"/>
        <v/>
      </c>
      <c r="BA33" s="39" t="str">
        <f t="shared" si="4"/>
        <v/>
      </c>
      <c r="BB33" s="39" t="str">
        <f t="shared" si="5"/>
        <v/>
      </c>
      <c r="BC33" s="39" t="str">
        <f t="shared" si="6"/>
        <v/>
      </c>
      <c r="BD33" s="39" t="str">
        <f t="shared" si="7"/>
        <v/>
      </c>
      <c r="BE33" s="39" t="str">
        <f t="shared" si="8"/>
        <v/>
      </c>
      <c r="BF33" s="39" t="str">
        <f t="shared" si="9"/>
        <v/>
      </c>
      <c r="BG33" s="39" t="str">
        <f t="shared" si="10"/>
        <v/>
      </c>
      <c r="BH33" s="39" t="str">
        <f t="shared" si="11"/>
        <v/>
      </c>
      <c r="BI33" s="39" t="str">
        <f t="shared" si="12"/>
        <v/>
      </c>
      <c r="BJ33" s="39" t="str">
        <f t="shared" si="13"/>
        <v/>
      </c>
      <c r="BK33" s="42" t="str">
        <f t="shared" si="27"/>
        <v/>
      </c>
      <c r="BL33" t="str">
        <f t="shared" si="27"/>
        <v/>
      </c>
      <c r="BM33" t="str">
        <f t="shared" si="27"/>
        <v/>
      </c>
      <c r="BN33" t="str">
        <f t="shared" si="25"/>
        <v/>
      </c>
      <c r="BO33" t="str">
        <f t="shared" si="25"/>
        <v/>
      </c>
      <c r="BP33" t="str">
        <f t="shared" si="25"/>
        <v/>
      </c>
      <c r="BQ33" t="str">
        <f t="shared" si="25"/>
        <v/>
      </c>
      <c r="BR33" t="str">
        <f t="shared" si="25"/>
        <v/>
      </c>
      <c r="BS33" t="str">
        <f t="shared" si="25"/>
        <v/>
      </c>
      <c r="BT33" t="str">
        <f t="shared" si="25"/>
        <v/>
      </c>
      <c r="BU33" t="str">
        <f t="shared" si="25"/>
        <v/>
      </c>
      <c r="BV33" t="str">
        <f t="shared" si="25"/>
        <v/>
      </c>
      <c r="BW33" t="str">
        <f t="shared" si="15"/>
        <v/>
      </c>
      <c r="BX33" t="str">
        <f t="shared" si="16"/>
        <v/>
      </c>
      <c r="BY33" t="str">
        <f t="shared" si="17"/>
        <v/>
      </c>
      <c r="BZ33" t="str">
        <f t="shared" si="18"/>
        <v/>
      </c>
      <c r="CA33" t="str">
        <f t="shared" si="19"/>
        <v/>
      </c>
      <c r="CB33" s="39" t="str">
        <f t="shared" si="19"/>
        <v/>
      </c>
      <c r="CC33" s="46" t="str">
        <f t="shared" si="20"/>
        <v/>
      </c>
      <c r="CD33" s="44" t="str">
        <f t="shared" si="21"/>
        <v/>
      </c>
      <c r="CE33" t="str" cm="1">
        <f t="array" ref="CE33">_xlfn.IFS($CC33="","",$CC33&lt;=CE$3,"yes",$CC33&gt;CE$3,"no")</f>
        <v/>
      </c>
      <c r="CF33" s="42" t="str">
        <f t="shared" si="28"/>
        <v/>
      </c>
      <c r="CG33" s="1" t="str">
        <f t="shared" si="29"/>
        <v/>
      </c>
      <c r="CH33" s="1" t="str">
        <f t="shared" si="30"/>
        <v/>
      </c>
      <c r="CI33" s="76" t="str">
        <f>IF(CE33="yes",VLOOKUP(CH33,'z-Table'!$A$1:$K$74,7,TRUE)*$CE$2,"")</f>
        <v/>
      </c>
    </row>
    <row r="34" spans="1:87" ht="12" x14ac:dyDescent="0.2">
      <c r="A34" s="7" t="s">
        <v>56</v>
      </c>
      <c r="B34" s="18" cm="1">
        <f t="array" ref="B34">IFERROR(_xlfn.IFS(COUNTA($F$2:$K$2)=0,AVERAGE($F34:$K34),$F$2="X",AVERAGE($G34:$K34),$G$2="X",AVERAGE($F34,$H34:$K34),$H$2="X",AVERAGE($F34:$G34,$I34:$K34),$I$2="X",AVERAGE($F34:$H34,$J34:$K34),$J$2="X",AVERAGE($F34:$I34,$K34:$K34),$K$2="X",AVERAGE($F34:$J34)),"")</f>
        <v>5.255945387553753E-2</v>
      </c>
      <c r="C34" s="19" cm="1">
        <f t="array" ref="C34">IFERROR(_xlfn.IFS(COUNTA($F$2:$K$2)=0,STDEV($F34:$K34)/SQRT(COUNT($F34:$K34)),$F$2="X",STDEV($G34:$K34)/SQRT(COUNT($G34:$K34)),$G$2="X",STDEV($F34,$H34:$K34)/SQRT(COUNT($F34,$H34:$K34)),$H$2="X",STDEV($F34:$G34,$I34:$K34)/SQRT(COUNT($F34:$G34,$I34:$K34)),$I$2="X",STDEV($F34:$H34,$J34:$K34)/SQRT(COUNT($F34:$H34,$J34:$K34)),$J$2="X",STDEV($F34:$I34,$K34)/SQRT(COUNT($F34:$I34,$K34)),$K$2="X",STDEV($F34:$J34)/SQRT(COUNT($F34:$J34))),"")</f>
        <v>5.255945387553753E-2</v>
      </c>
      <c r="D34" s="110" cm="1">
        <f t="array" ref="D34">IFERROR(_xlfn.IFS(COUNTA($L$2:$Q$2)=0,AVERAGE($L34:$Q34),$L$2="X",AVERAGE($M34:$Q34),$M$2="X",AVERAGE($L34,$N34:$Q34),$N$2="X",AVERAGE($L34:$M34,$O34:$Q34),$O$2="X",AVERAGE($L34:$N34,$P34:$Q34),$P$2="X",AVERAGE($L34:$O34,$Q34:$Q34),$Q$2="X",AVERAGE($L34:$P34)),"")</f>
        <v>156.25882352941176</v>
      </c>
      <c r="E34" s="111" cm="1">
        <f t="array" ref="E34">IFERROR(_xlfn.IFS(COUNTA($L$2:$Q$2)=0,STDEV($L34:$Q34)/SQRT(COUNT($L34:$Q34)),$L$2="X",STDEV($M34:$Q34)/SQRT(COUNT($M34:$Q34)),$M$2="X",STDEV($L34,$N34:$Q34)/SQRT(COUNT($L34,$N34:$Q34)),$N$2="X",STDEV($L34:$M34,$O34:$Q34)/SQRT(COUNT($L34:$M34,$O34:$Q34)),$O$2="X",STDEV($L34:$N34,$P34:$Q34)/SQRT(COUNT($L34:$N34,$P34:$Q34)),$P$2="X",STDEV($L34:$O34,$Q34)/SQRT(COUNT($L34:$O34,$Q34)),$Q$2="X",STDEV($L34:$P34)/SQRT(COUNT($L34:$P34))),"")</f>
        <v>156.25882352941176</v>
      </c>
      <c r="F34" cm="1">
        <f t="array" ref="F34">_xlfn.IFS(SUM($L34:$Q34)="","",L34="","",L34=0,0,L34&gt;0,L34/F$65*100)</f>
        <v>0</v>
      </c>
      <c r="G34" cm="1">
        <f t="array" ref="G34">_xlfn.IFS(SUM($L34:$Q34)="","",M34="","",M34=0,0,M34&gt;0,M34/G$65*100)</f>
        <v>0.26279726937768766</v>
      </c>
      <c r="H34" cm="1">
        <f t="array" ref="H34">_xlfn.IFS(SUM($L34:$Q34)="","",N34="","",N34=0,0,N34&gt;0,N34/H$65*100)</f>
        <v>0</v>
      </c>
      <c r="I34" cm="1">
        <f t="array" ref="I34">_xlfn.IFS(SUM($L34:$Q34)="","",O34="","",O34=0,0,O34&gt;0,O34/I$65*100)</f>
        <v>0</v>
      </c>
      <c r="J34" cm="1">
        <f t="array" ref="J34">_xlfn.IFS(SUM($L34:$Q34)="","",P34="","",P34=0,0,P34&gt;0,P34/J$65*100)</f>
        <v>0</v>
      </c>
      <c r="K34" t="str" cm="1">
        <f t="array" ref="K34">_xlfn.IFS(SUM($L34:$Q34)="","",Q34="","",Q34=0,0,Q34&gt;0,Q34/K$65*100)</f>
        <v/>
      </c>
      <c r="L34" s="85">
        <f t="shared" si="26"/>
        <v>0</v>
      </c>
      <c r="M34" s="39">
        <f t="shared" si="0"/>
        <v>781.29411764705878</v>
      </c>
      <c r="N34" s="39">
        <f t="shared" si="0"/>
        <v>0</v>
      </c>
      <c r="O34" s="39">
        <f t="shared" si="0"/>
        <v>0</v>
      </c>
      <c r="P34" s="39">
        <f t="shared" si="0"/>
        <v>0</v>
      </c>
      <c r="Q34" s="98" t="str">
        <f t="shared" si="0"/>
        <v/>
      </c>
      <c r="R34" s="89">
        <v>0</v>
      </c>
      <c r="S34" s="89">
        <v>13282</v>
      </c>
      <c r="T34" s="89">
        <v>0</v>
      </c>
      <c r="U34" s="89">
        <v>0</v>
      </c>
      <c r="V34" s="89">
        <v>0</v>
      </c>
      <c r="W34" s="89"/>
      <c r="Z34" s="7" t="s">
        <v>56</v>
      </c>
      <c r="AA34" s="18" cm="1">
        <f t="array" ref="AA34">IFERROR(_xlfn.IFS(COUNTA($AE$2:$AJ$2)=0,AVERAGE($AE34:$AJ34),$AE$2="X",AVERAGE($AF34:$AJ34),$AF$2="X",AVERAGE($AE34,$AG34:$AJ34),$AG$2="X",AVERAGE($AE34:$AF34,$AH34:$AJ34),$AH$2="X",AVERAGE($AE34:$AG34,$AI34:$AJ34),$AI$2="X",AVERAGE($AE34:$AH34,$AJ34:$AJ34),$AJ$2="X",AVERAGE($AE34:$AI34)),"")</f>
        <v>0</v>
      </c>
      <c r="AB34" s="19" cm="1">
        <f t="array" ref="AB34">IFERROR(_xlfn.IFS(COUNTA($AE$2:$AJ$2)=0,STDEV($AE34:$AJ34)/SQRT(COUNT($AE34:$AJ34)),$AE$2="X",STDEV($AF34:$AJ34)/SQRT(COUNT($AF34:$AJ34)),$AF$2="X",STDEV($AE34,$AG34:$AJ34)/SQRT(COUNT($AE34,$AG34:$AJ34)),$AG$2="X",STDEV($AE34:$AF34,$AH34:$AJ34)/SQRT(COUNT($AE34:$AF34,$AH34:$AJ34)),$AH$2="X",STDEV($AE34:$AG34,$AI34:$AJ34)/SQRT(COUNT($AE34:$AG34,$AI34:$AJ34)),$AI$2="X",STDEV($AE34:$AH34,$AJ34)/SQRT(COUNT($AE34:$AH34,$AJ34)),$AJ$2="X",STDEV($AE34:$AI34)/SQRT(COUNT($AE34:$AI34))),"")</f>
        <v>0</v>
      </c>
      <c r="AC34" s="113" cm="1">
        <f t="array" ref="AC34">IFERROR(_xlfn.IFS(COUNTA($AK$2:$AP$2)=0,AVERAGE($AK34:$AP34),$AK$2="X",AVERAGE($AL34:$AP34),$AL$2="X",AVERAGE($AK34,$AM34:$AP34),$AM$2="X",AVERAGE($AK34:$AL34,$AN34:$AP34),$AN$2="X",AVERAGE($AK34:$AM34,$AO34:$AP34),$AO$2="X",AVERAGE($AK34:$AN34,$AP34:$AP34),$AP$2="X",AVERAGE($AK34:$AO34)),"")</f>
        <v>0</v>
      </c>
      <c r="AD34" s="111" cm="1">
        <f t="array" ref="AD34">IFERROR(_xlfn.IFS(COUNTA($AK$2:$AP$2)=0,STDEV($AK34:$AP34)/SQRT(COUNT($AK34:$AP34)),$AK$2="X",STDEV($AL34:$AP34)/SQRT(COUNT($AL34:$AP34)),$AL$2="X",STDEV($AK34,$AM34:$AP34)/SQRT(COUNT($AK34,$AM34:$AP34)),$AM$2="X",STDEV($AK34:$AL34,$AN34:$AP34)/SQRT(COUNT($AK34:$AL34,$AN34:$AP34)),$AN$2="X",STDEV($AK34:$AM34,$AO34:$AP34)/SQRT(COUNT($AK34:$AM34,$AO34:$AP34)),$AO$2="X",STDEV($AK34:$AN34,$AP34)/SQRT(COUNT($AK34:$AN34,$AP34)),$AP$2="X",STDEV($AK34:$AO34)/SQRT(COUNT($AK34:$AO34))),"")</f>
        <v>0</v>
      </c>
      <c r="AE34" cm="1">
        <f t="array" ref="AE34">_xlfn.IFS(SUM($AK34:$AP34)="","",AK34="","",AK34=0,0,AK34&gt;0,AK34/AE$65*100)</f>
        <v>3.9599192485139927E-2</v>
      </c>
      <c r="AF34" cm="1">
        <f t="array" ref="AF34">_xlfn.IFS(SUM($AK34:$AP34)="","",AL34="","",AL34=0,0,AL34&gt;0,AL34/AF$65*100)</f>
        <v>0</v>
      </c>
      <c r="AG34" cm="1">
        <f t="array" ref="AG34">_xlfn.IFS(SUM($AK34:$AP34)="","",AM34="","",AM34=0,0,AM34&gt;0,AM34/AG$65*100)</f>
        <v>0</v>
      </c>
      <c r="AH34" cm="1">
        <f t="array" ref="AH34">_xlfn.IFS(SUM($AK34:$AP34)="","",AN34="","",AN34=0,0,AN34&gt;0,AN34/AH$65*100)</f>
        <v>0</v>
      </c>
      <c r="AI34" cm="1">
        <f t="array" ref="AI34">_xlfn.IFS(SUM($AK34:$AP34)="","",AO34="","",AO34=0,0,AO34&gt;0,AO34/AI$65*100)</f>
        <v>0</v>
      </c>
      <c r="AJ34" t="str" cm="1">
        <f t="array" ref="AJ34">_xlfn.IFS(SUM($AK34:$AP34)="","",AP34="","",AP34=0,0,AP34&gt;0,AP34/AJ$65*100)</f>
        <v/>
      </c>
      <c r="AK34" s="42">
        <f t="shared" si="1"/>
        <v>953.88235294117646</v>
      </c>
      <c r="AL34">
        <f t="shared" si="1"/>
        <v>0</v>
      </c>
      <c r="AM34">
        <f t="shared" si="1"/>
        <v>0</v>
      </c>
      <c r="AN34">
        <f t="shared" si="1"/>
        <v>0</v>
      </c>
      <c r="AO34">
        <f t="shared" si="1"/>
        <v>0</v>
      </c>
      <c r="AP34" s="96" t="str">
        <f t="shared" si="1"/>
        <v/>
      </c>
      <c r="AQ34" s="89">
        <v>16216</v>
      </c>
      <c r="AR34" s="89">
        <v>0</v>
      </c>
      <c r="AS34" s="89">
        <v>0</v>
      </c>
      <c r="AT34" s="89">
        <v>0</v>
      </c>
      <c r="AU34" s="89">
        <v>0</v>
      </c>
      <c r="AV34" s="89"/>
      <c r="AX34" s="1"/>
      <c r="AY34" s="39" t="str">
        <f t="shared" si="2"/>
        <v/>
      </c>
      <c r="AZ34" s="39" t="str">
        <f t="shared" si="3"/>
        <v/>
      </c>
      <c r="BA34" s="39" t="str">
        <f t="shared" si="4"/>
        <v/>
      </c>
      <c r="BB34" s="39" t="str">
        <f t="shared" si="5"/>
        <v/>
      </c>
      <c r="BC34" s="39" t="str">
        <f t="shared" si="6"/>
        <v/>
      </c>
      <c r="BD34" s="39" t="str">
        <f t="shared" si="7"/>
        <v/>
      </c>
      <c r="BE34" s="39" t="str">
        <f t="shared" si="8"/>
        <v/>
      </c>
      <c r="BF34" s="39" t="str">
        <f t="shared" si="9"/>
        <v/>
      </c>
      <c r="BG34" s="39" t="str">
        <f t="shared" si="10"/>
        <v/>
      </c>
      <c r="BH34" s="39" t="str">
        <f t="shared" si="11"/>
        <v/>
      </c>
      <c r="BI34" s="39" t="str">
        <f t="shared" si="12"/>
        <v/>
      </c>
      <c r="BJ34" s="39" t="str">
        <f t="shared" si="13"/>
        <v/>
      </c>
      <c r="BK34" s="42" t="str">
        <f t="shared" si="27"/>
        <v/>
      </c>
      <c r="BL34" t="str">
        <f t="shared" si="27"/>
        <v/>
      </c>
      <c r="BM34" t="str">
        <f t="shared" si="27"/>
        <v/>
      </c>
      <c r="BN34" t="str">
        <f t="shared" si="25"/>
        <v/>
      </c>
      <c r="BO34" t="str">
        <f t="shared" si="25"/>
        <v/>
      </c>
      <c r="BP34" t="str">
        <f t="shared" si="25"/>
        <v/>
      </c>
      <c r="BQ34" t="str">
        <f t="shared" si="25"/>
        <v/>
      </c>
      <c r="BR34" t="str">
        <f t="shared" si="25"/>
        <v/>
      </c>
      <c r="BS34" t="str">
        <f t="shared" si="25"/>
        <v/>
      </c>
      <c r="BT34" t="str">
        <f t="shared" si="25"/>
        <v/>
      </c>
      <c r="BU34" t="str">
        <f t="shared" si="25"/>
        <v/>
      </c>
      <c r="BV34" t="str">
        <f t="shared" si="25"/>
        <v/>
      </c>
      <c r="BW34" t="str">
        <f t="shared" si="15"/>
        <v/>
      </c>
      <c r="BX34" t="str">
        <f t="shared" si="16"/>
        <v/>
      </c>
      <c r="BY34" t="str">
        <f t="shared" si="17"/>
        <v/>
      </c>
      <c r="BZ34" t="str">
        <f t="shared" si="18"/>
        <v/>
      </c>
      <c r="CA34" t="str">
        <f t="shared" si="19"/>
        <v/>
      </c>
      <c r="CB34" s="39" t="str">
        <f t="shared" si="19"/>
        <v/>
      </c>
      <c r="CC34" s="46" t="str">
        <f t="shared" si="20"/>
        <v/>
      </c>
      <c r="CD34" s="44" t="str">
        <f t="shared" si="21"/>
        <v/>
      </c>
      <c r="CE34" t="str" cm="1">
        <f t="array" ref="CE34">_xlfn.IFS($CC34="","",$CC34&lt;=CE$3,"yes",$CC34&gt;CE$3,"no")</f>
        <v/>
      </c>
      <c r="CF34" s="42" t="str">
        <f t="shared" si="28"/>
        <v/>
      </c>
      <c r="CG34" s="1" t="str">
        <f t="shared" si="29"/>
        <v/>
      </c>
      <c r="CH34" s="1" t="str">
        <f t="shared" si="30"/>
        <v/>
      </c>
      <c r="CI34" s="76" t="str">
        <f>IF(CE34="yes",VLOOKUP(CH34,'z-Table'!$A$1:$K$74,7,TRUE)*$CE$2,"")</f>
        <v/>
      </c>
    </row>
    <row r="35" spans="1:87" ht="12" x14ac:dyDescent="0.2">
      <c r="A35" s="7" t="s">
        <v>57</v>
      </c>
      <c r="B35" s="18" cm="1">
        <f t="array" ref="B35">IFERROR(_xlfn.IFS(COUNTA($F$2:$K$2)=0,AVERAGE($F35:$K35),$F$2="X",AVERAGE($G35:$K35),$G$2="X",AVERAGE($F35,$H35:$K35),$H$2="X",AVERAGE($F35:$G35,$I35:$K35),$I$2="X",AVERAGE($F35:$H35,$J35:$K35),$J$2="X",AVERAGE($F35:$I35,$K35:$K35),$K$2="X",AVERAGE($F35:$J35)),"")</f>
        <v>0</v>
      </c>
      <c r="C35" s="19" cm="1">
        <f t="array" ref="C35">IFERROR(_xlfn.IFS(COUNTA($F$2:$K$2)=0,STDEV($F35:$K35)/SQRT(COUNT($F35:$K35)),$F$2="X",STDEV($G35:$K35)/SQRT(COUNT($G35:$K35)),$G$2="X",STDEV($F35,$H35:$K35)/SQRT(COUNT($F35,$H35:$K35)),$H$2="X",STDEV($F35:$G35,$I35:$K35)/SQRT(COUNT($F35:$G35,$I35:$K35)),$I$2="X",STDEV($F35:$H35,$J35:$K35)/SQRT(COUNT($F35:$H35,$J35:$K35)),$J$2="X",STDEV($F35:$I35,$K35)/SQRT(COUNT($F35:$I35,$K35)),$K$2="X",STDEV($F35:$J35)/SQRT(COUNT($F35:$J35))),"")</f>
        <v>0</v>
      </c>
      <c r="D35" s="110" cm="1">
        <f t="array" ref="D35">IFERROR(_xlfn.IFS(COUNTA($L$2:$Q$2)=0,AVERAGE($L35:$Q35),$L$2="X",AVERAGE($M35:$Q35),$M$2="X",AVERAGE($L35,$N35:$Q35),$N$2="X",AVERAGE($L35:$M35,$O35:$Q35),$O$2="X",AVERAGE($L35:$N35,$P35:$Q35),$P$2="X",AVERAGE($L35:$O35,$Q35:$Q35),$Q$2="X",AVERAGE($L35:$P35)),"")</f>
        <v>0</v>
      </c>
      <c r="E35" s="111" cm="1">
        <f t="array" ref="E35">IFERROR(_xlfn.IFS(COUNTA($L$2:$Q$2)=0,STDEV($L35:$Q35)/SQRT(COUNT($L35:$Q35)),$L$2="X",STDEV($M35:$Q35)/SQRT(COUNT($M35:$Q35)),$M$2="X",STDEV($L35,$N35:$Q35)/SQRT(COUNT($L35,$N35:$Q35)),$N$2="X",STDEV($L35:$M35,$O35:$Q35)/SQRT(COUNT($L35:$M35,$O35:$Q35)),$O$2="X",STDEV($L35:$N35,$P35:$Q35)/SQRT(COUNT($L35:$N35,$P35:$Q35)),$P$2="X",STDEV($L35:$O35,$Q35)/SQRT(COUNT($L35:$O35,$Q35)),$Q$2="X",STDEV($L35:$P35)/SQRT(COUNT($L35:$P35))),"")</f>
        <v>0</v>
      </c>
      <c r="F35" cm="1">
        <f t="array" ref="F35">_xlfn.IFS(SUM($L35:$Q35)="","",L35="","",L35=0,0,L35&gt;0,L35/F$65*100)</f>
        <v>0</v>
      </c>
      <c r="G35" cm="1">
        <f t="array" ref="G35">_xlfn.IFS(SUM($L35:$Q35)="","",M35="","",M35=0,0,M35&gt;0,M35/G$65*100)</f>
        <v>0</v>
      </c>
      <c r="H35" cm="1">
        <f t="array" ref="H35">_xlfn.IFS(SUM($L35:$Q35)="","",N35="","",N35=0,0,N35&gt;0,N35/H$65*100)</f>
        <v>0</v>
      </c>
      <c r="I35" cm="1">
        <f t="array" ref="I35">_xlfn.IFS(SUM($L35:$Q35)="","",O35="","",O35=0,0,O35&gt;0,O35/I$65*100)</f>
        <v>0</v>
      </c>
      <c r="J35" cm="1">
        <f t="array" ref="J35">_xlfn.IFS(SUM($L35:$Q35)="","",P35="","",P35=0,0,P35&gt;0,P35/J$65*100)</f>
        <v>0</v>
      </c>
      <c r="K35" t="str" cm="1">
        <f t="array" ref="K35">_xlfn.IFS(SUM($L35:$Q35)="","",Q35="","",Q35=0,0,Q35&gt;0,Q35/K$65*100)</f>
        <v/>
      </c>
      <c r="L35" s="85">
        <f t="shared" si="26"/>
        <v>0</v>
      </c>
      <c r="M35" s="39">
        <f t="shared" si="0"/>
        <v>0</v>
      </c>
      <c r="N35" s="39">
        <f t="shared" si="0"/>
        <v>0</v>
      </c>
      <c r="O35" s="39">
        <f t="shared" si="0"/>
        <v>0</v>
      </c>
      <c r="P35" s="39">
        <f t="shared" si="0"/>
        <v>0</v>
      </c>
      <c r="Q35" s="98" t="str">
        <f t="shared" si="0"/>
        <v/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/>
      <c r="Z35" s="7" t="s">
        <v>57</v>
      </c>
      <c r="AA35" s="18" cm="1">
        <f t="array" ref="AA35">IFERROR(_xlfn.IFS(COUNTA($AE$2:$AJ$2)=0,AVERAGE($AE35:$AJ35),$AE$2="X",AVERAGE($AF35:$AJ35),$AF$2="X",AVERAGE($AE35,$AG35:$AJ35),$AG$2="X",AVERAGE($AE35:$AF35,$AH35:$AJ35),$AH$2="X",AVERAGE($AE35:$AG35,$AI35:$AJ35),$AI$2="X",AVERAGE($AE35:$AH35,$AJ35:$AJ35),$AJ$2="X",AVERAGE($AE35:$AI35)),"")</f>
        <v>0</v>
      </c>
      <c r="AB35" s="19" cm="1">
        <f t="array" ref="AB35">IFERROR(_xlfn.IFS(COUNTA($AE$2:$AJ$2)=0,STDEV($AE35:$AJ35)/SQRT(COUNT($AE35:$AJ35)),$AE$2="X",STDEV($AF35:$AJ35)/SQRT(COUNT($AF35:$AJ35)),$AF$2="X",STDEV($AE35,$AG35:$AJ35)/SQRT(COUNT($AE35,$AG35:$AJ35)),$AG$2="X",STDEV($AE35:$AF35,$AH35:$AJ35)/SQRT(COUNT($AE35:$AF35,$AH35:$AJ35)),$AH$2="X",STDEV($AE35:$AG35,$AI35:$AJ35)/SQRT(COUNT($AE35:$AG35,$AI35:$AJ35)),$AI$2="X",STDEV($AE35:$AH35,$AJ35)/SQRT(COUNT($AE35:$AH35,$AJ35)),$AJ$2="X",STDEV($AE35:$AI35)/SQRT(COUNT($AE35:$AI35))),"")</f>
        <v>0</v>
      </c>
      <c r="AC35" s="113" cm="1">
        <f t="array" ref="AC35">IFERROR(_xlfn.IFS(COUNTA($AK$2:$AP$2)=0,AVERAGE($AK35:$AP35),$AK$2="X",AVERAGE($AL35:$AP35),$AL$2="X",AVERAGE($AK35,$AM35:$AP35),$AM$2="X",AVERAGE($AK35:$AL35,$AN35:$AP35),$AN$2="X",AVERAGE($AK35:$AM35,$AO35:$AP35),$AO$2="X",AVERAGE($AK35:$AN35,$AP35:$AP35),$AP$2="X",AVERAGE($AK35:$AO35)),"")</f>
        <v>0</v>
      </c>
      <c r="AD35" s="111" cm="1">
        <f t="array" ref="AD35">IFERROR(_xlfn.IFS(COUNTA($AK$2:$AP$2)=0,STDEV($AK35:$AP35)/SQRT(COUNT($AK35:$AP35)),$AK$2="X",STDEV($AL35:$AP35)/SQRT(COUNT($AL35:$AP35)),$AL$2="X",STDEV($AK35,$AM35:$AP35)/SQRT(COUNT($AK35,$AM35:$AP35)),$AM$2="X",STDEV($AK35:$AL35,$AN35:$AP35)/SQRT(COUNT($AK35:$AL35,$AN35:$AP35)),$AN$2="X",STDEV($AK35:$AM35,$AO35:$AP35)/SQRT(COUNT($AK35:$AM35,$AO35:$AP35)),$AO$2="X",STDEV($AK35:$AN35,$AP35)/SQRT(COUNT($AK35:$AN35,$AP35)),$AP$2="X",STDEV($AK35:$AO35)/SQRT(COUNT($AK35:$AO35))),"")</f>
        <v>0</v>
      </c>
      <c r="AE35" cm="1">
        <f t="array" ref="AE35">_xlfn.IFS(SUM($AK35:$AP35)="","",AK35="","",AK35=0,0,AK35&gt;0,AK35/AE$65*100)</f>
        <v>0</v>
      </c>
      <c r="AF35" cm="1">
        <f t="array" ref="AF35">_xlfn.IFS(SUM($AK35:$AP35)="","",AL35="","",AL35=0,0,AL35&gt;0,AL35/AF$65*100)</f>
        <v>0</v>
      </c>
      <c r="AG35" cm="1">
        <f t="array" ref="AG35">_xlfn.IFS(SUM($AK35:$AP35)="","",AM35="","",AM35=0,0,AM35&gt;0,AM35/AG$65*100)</f>
        <v>0</v>
      </c>
      <c r="AH35" cm="1">
        <f t="array" ref="AH35">_xlfn.IFS(SUM($AK35:$AP35)="","",AN35="","",AN35=0,0,AN35&gt;0,AN35/AH$65*100)</f>
        <v>0</v>
      </c>
      <c r="AI35" cm="1">
        <f t="array" ref="AI35">_xlfn.IFS(SUM($AK35:$AP35)="","",AO35="","",AO35=0,0,AO35&gt;0,AO35/AI$65*100)</f>
        <v>0</v>
      </c>
      <c r="AJ35" t="str" cm="1">
        <f t="array" ref="AJ35">_xlfn.IFS(SUM($AK35:$AP35)="","",AP35="","",AP35=0,0,AP35&gt;0,AP35/AJ$65*100)</f>
        <v/>
      </c>
      <c r="AK35" s="42">
        <f t="shared" si="1"/>
        <v>0</v>
      </c>
      <c r="AL35">
        <f t="shared" si="1"/>
        <v>0</v>
      </c>
      <c r="AM35">
        <f t="shared" si="1"/>
        <v>0</v>
      </c>
      <c r="AN35">
        <f t="shared" si="1"/>
        <v>0</v>
      </c>
      <c r="AO35">
        <f t="shared" si="1"/>
        <v>0</v>
      </c>
      <c r="AP35" s="96" t="str">
        <f t="shared" si="1"/>
        <v/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/>
      <c r="AX35" s="1"/>
      <c r="AY35" s="39" t="str">
        <f t="shared" si="2"/>
        <v/>
      </c>
      <c r="AZ35" s="39" t="str">
        <f t="shared" si="3"/>
        <v/>
      </c>
      <c r="BA35" s="39" t="str">
        <f t="shared" si="4"/>
        <v/>
      </c>
      <c r="BB35" s="39" t="str">
        <f t="shared" si="5"/>
        <v/>
      </c>
      <c r="BC35" s="39" t="str">
        <f t="shared" si="6"/>
        <v/>
      </c>
      <c r="BD35" s="39" t="str">
        <f t="shared" si="7"/>
        <v/>
      </c>
      <c r="BE35" s="39" t="str">
        <f t="shared" si="8"/>
        <v/>
      </c>
      <c r="BF35" s="39" t="str">
        <f t="shared" si="9"/>
        <v/>
      </c>
      <c r="BG35" s="39" t="str">
        <f t="shared" si="10"/>
        <v/>
      </c>
      <c r="BH35" s="39" t="str">
        <f t="shared" si="11"/>
        <v/>
      </c>
      <c r="BI35" s="39" t="str">
        <f t="shared" si="12"/>
        <v/>
      </c>
      <c r="BJ35" s="39" t="str">
        <f t="shared" si="13"/>
        <v/>
      </c>
      <c r="BK35" s="42" t="str">
        <f t="shared" si="27"/>
        <v/>
      </c>
      <c r="BL35" t="str">
        <f t="shared" si="27"/>
        <v/>
      </c>
      <c r="BM35" t="str">
        <f t="shared" si="27"/>
        <v/>
      </c>
      <c r="BN35" t="str">
        <f t="shared" si="25"/>
        <v/>
      </c>
      <c r="BO35" t="str">
        <f t="shared" si="25"/>
        <v/>
      </c>
      <c r="BP35" t="str">
        <f t="shared" si="25"/>
        <v/>
      </c>
      <c r="BQ35" t="str">
        <f t="shared" si="25"/>
        <v/>
      </c>
      <c r="BR35" t="str">
        <f t="shared" si="25"/>
        <v/>
      </c>
      <c r="BS35" t="str">
        <f t="shared" si="25"/>
        <v/>
      </c>
      <c r="BT35" t="str">
        <f t="shared" si="25"/>
        <v/>
      </c>
      <c r="BU35" t="str">
        <f t="shared" si="25"/>
        <v/>
      </c>
      <c r="BV35" t="str">
        <f t="shared" si="25"/>
        <v/>
      </c>
      <c r="BW35" t="str">
        <f t="shared" si="15"/>
        <v/>
      </c>
      <c r="BX35" t="str">
        <f t="shared" si="16"/>
        <v/>
      </c>
      <c r="BY35" t="str">
        <f t="shared" si="17"/>
        <v/>
      </c>
      <c r="BZ35" t="str">
        <f t="shared" si="18"/>
        <v/>
      </c>
      <c r="CA35" t="str">
        <f t="shared" si="19"/>
        <v/>
      </c>
      <c r="CB35" s="39" t="str">
        <f t="shared" si="19"/>
        <v/>
      </c>
      <c r="CC35" s="46" t="str">
        <f t="shared" si="20"/>
        <v/>
      </c>
      <c r="CD35" s="44" t="str">
        <f t="shared" si="21"/>
        <v/>
      </c>
      <c r="CE35" t="str" cm="1">
        <f t="array" ref="CE35">_xlfn.IFS($CC35="","",$CC35&lt;=CE$3,"yes",$CC35&gt;CE$3,"no")</f>
        <v/>
      </c>
      <c r="CF35" s="42" t="str">
        <f t="shared" si="28"/>
        <v/>
      </c>
      <c r="CG35" s="1" t="str">
        <f t="shared" si="29"/>
        <v/>
      </c>
      <c r="CH35" s="1" t="str">
        <f t="shared" si="30"/>
        <v/>
      </c>
      <c r="CI35" s="76" t="str">
        <f>IF(CE35="yes",VLOOKUP(CH35,'z-Table'!$A$1:$K$74,7,TRUE)*$CE$2,"")</f>
        <v/>
      </c>
    </row>
    <row r="36" spans="1:87" ht="12" x14ac:dyDescent="0.2">
      <c r="A36" s="6" t="s">
        <v>58</v>
      </c>
      <c r="B36" s="18" cm="1">
        <f t="array" ref="B36">IFERROR(_xlfn.IFS(COUNTA($F$2:$K$2)=0,AVERAGE($F36:$K36),$F$2="X",AVERAGE($G36:$K36),$G$2="X",AVERAGE($F36,$H36:$K36),$H$2="X",AVERAGE($F36:$G36,$I36:$K36),$I$2="X",AVERAGE($F36:$H36,$J36:$K36),$J$2="X",AVERAGE($F36:$I36,$K36:$K36),$K$2="X",AVERAGE($F36:$J36)),"")</f>
        <v>0.59255406450612724</v>
      </c>
      <c r="C36" s="19" cm="1">
        <f t="array" ref="C36">IFERROR(_xlfn.IFS(COUNTA($F$2:$K$2)=0,STDEV($F36:$K36)/SQRT(COUNT($F36:$K36)),$F$2="X",STDEV($G36:$K36)/SQRT(COUNT($G36:$K36)),$G$2="X",STDEV($F36,$H36:$K36)/SQRT(COUNT($F36,$H36:$K36)),$H$2="X",STDEV($F36:$G36,$I36:$K36)/SQRT(COUNT($F36:$G36,$I36:$K36)),$I$2="X",STDEV($F36:$H36,$J36:$K36)/SQRT(COUNT($F36:$H36,$J36:$K36)),$J$2="X",STDEV($F36:$I36,$K36)/SQRT(COUNT($F36:$I36,$K36)),$K$2="X",STDEV($F36:$J36)/SQRT(COUNT($F36:$J36))),"")</f>
        <v>0.59255406450612724</v>
      </c>
      <c r="D36" s="110" cm="1">
        <f t="array" ref="D36">IFERROR(_xlfn.IFS(COUNTA($L$2:$Q$2)=0,AVERAGE($L36:$Q36),$L$2="X",AVERAGE($M36:$Q36),$M$2="X",AVERAGE($L36,$N36:$Q36),$N$2="X",AVERAGE($L36:$M36,$O36:$Q36),$O$2="X",AVERAGE($L36:$N36,$P36:$Q36),$P$2="X",AVERAGE($L36:$O36,$Q36:$Q36),$Q$2="X",AVERAGE($L36:$P36)),"")</f>
        <v>479.5181818181818</v>
      </c>
      <c r="E36" s="111" cm="1">
        <f t="array" ref="E36">IFERROR(_xlfn.IFS(COUNTA($L$2:$Q$2)=0,STDEV($L36:$Q36)/SQRT(COUNT($L36:$Q36)),$L$2="X",STDEV($M36:$Q36)/SQRT(COUNT($M36:$Q36)),$M$2="X",STDEV($L36,$N36:$Q36)/SQRT(COUNT($L36,$N36:$Q36)),$N$2="X",STDEV($L36:$M36,$O36:$Q36)/SQRT(COUNT($L36:$M36,$O36:$Q36)),$O$2="X",STDEV($L36:$N36,$P36:$Q36)/SQRT(COUNT($L36:$N36,$P36:$Q36)),$P$2="X",STDEV($L36:$O36,$Q36)/SQRT(COUNT($L36:$O36,$Q36)),$Q$2="X",STDEV($L36:$P36)/SQRT(COUNT($L36:$P36))),"")</f>
        <v>479.51818181818174</v>
      </c>
      <c r="F36" cm="1">
        <f t="array" ref="F36">_xlfn.IFS(SUM($L36:$Q36)="","",L36="","",L36=0,0,L36&gt;0,L36/F$65*100)</f>
        <v>0</v>
      </c>
      <c r="G36" cm="1">
        <f t="array" ref="G36">_xlfn.IFS(SUM($L36:$Q36)="","",M36="","",M36=0,0,M36&gt;0,M36/G$65*100)</f>
        <v>0</v>
      </c>
      <c r="H36" cm="1">
        <f t="array" ref="H36">_xlfn.IFS(SUM($L36:$Q36)="","",N36="","",N36=0,0,N36&gt;0,N36/H$65*100)</f>
        <v>0</v>
      </c>
      <c r="I36" cm="1">
        <f t="array" ref="I36">_xlfn.IFS(SUM($L36:$Q36)="","",O36="","",O36=0,0,O36&gt;0,O36/I$65*100)</f>
        <v>2.9627703225306363</v>
      </c>
      <c r="J36" cm="1">
        <f t="array" ref="J36">_xlfn.IFS(SUM($L36:$Q36)="","",P36="","",P36=0,0,P36&gt;0,P36/J$65*100)</f>
        <v>0</v>
      </c>
      <c r="K36" t="str" cm="1">
        <f t="array" ref="K36">_xlfn.IFS(SUM($L36:$Q36)="","",Q36="","",Q36=0,0,Q36&gt;0,Q36/K$65*100)</f>
        <v/>
      </c>
      <c r="L36" s="85">
        <f t="shared" si="26"/>
        <v>0</v>
      </c>
      <c r="M36" s="39">
        <f t="shared" si="0"/>
        <v>0</v>
      </c>
      <c r="N36" s="39">
        <f t="shared" si="0"/>
        <v>0</v>
      </c>
      <c r="O36" s="39">
        <f t="shared" si="0"/>
        <v>2397.590909090909</v>
      </c>
      <c r="P36" s="39">
        <f t="shared" si="0"/>
        <v>0</v>
      </c>
      <c r="Q36" s="98" t="str">
        <f t="shared" si="0"/>
        <v/>
      </c>
      <c r="R36" s="89">
        <v>0</v>
      </c>
      <c r="S36" s="89">
        <v>0</v>
      </c>
      <c r="T36" s="89">
        <v>0</v>
      </c>
      <c r="U36" s="89">
        <v>52747</v>
      </c>
      <c r="V36" s="89">
        <v>0</v>
      </c>
      <c r="W36" s="89"/>
      <c r="Z36" s="6" t="s">
        <v>58</v>
      </c>
      <c r="AA36" s="18" cm="1">
        <f t="array" ref="AA36">IFERROR(_xlfn.IFS(COUNTA($AE$2:$AJ$2)=0,AVERAGE($AE36:$AJ36),$AE$2="X",AVERAGE($AF36:$AJ36),$AF$2="X",AVERAGE($AE36,$AG36:$AJ36),$AG$2="X",AVERAGE($AE36:$AF36,$AH36:$AJ36),$AH$2="X",AVERAGE($AE36:$AG36,$AI36:$AJ36),$AI$2="X",AVERAGE($AE36:$AH36,$AJ36:$AJ36),$AJ$2="X",AVERAGE($AE36:$AI36)),"")</f>
        <v>5.0562530150910581</v>
      </c>
      <c r="AB36" s="19" cm="1">
        <f t="array" ref="AB36">IFERROR(_xlfn.IFS(COUNTA($AE$2:$AJ$2)=0,STDEV($AE36:$AJ36)/SQRT(COUNT($AE36:$AJ36)),$AE$2="X",STDEV($AF36:$AJ36)/SQRT(COUNT($AF36:$AJ36)),$AF$2="X",STDEV($AE36,$AG36:$AJ36)/SQRT(COUNT($AE36,$AG36:$AJ36)),$AG$2="X",STDEV($AE36:$AF36,$AH36:$AJ36)/SQRT(COUNT($AE36:$AF36,$AH36:$AJ36)),$AH$2="X",STDEV($AE36:$AG36,$AI36:$AJ36)/SQRT(COUNT($AE36:$AG36,$AI36:$AJ36)),$AI$2="X",STDEV($AE36:$AH36,$AJ36)/SQRT(COUNT($AE36:$AH36,$AJ36)),$AJ$2="X",STDEV($AE36:$AI36)/SQRT(COUNT($AE36:$AI36))),"")</f>
        <v>1.4686123644079674</v>
      </c>
      <c r="AC36" s="113" cm="1">
        <f t="array" ref="AC36">IFERROR(_xlfn.IFS(COUNTA($AK$2:$AP$2)=0,AVERAGE($AK36:$AP36),$AK$2="X",AVERAGE($AL36:$AP36),$AL$2="X",AVERAGE($AK36,$AM36:$AP36),$AM$2="X",AVERAGE($AK36:$AL36,$AN36:$AP36),$AN$2="X",AVERAGE($AK36:$AM36,$AO36:$AP36),$AO$2="X",AVERAGE($AK36:$AN36,$AP36:$AP36),$AP$2="X",AVERAGE($AK36:$AO36)),"")</f>
        <v>4793.7345583160804</v>
      </c>
      <c r="AD36" s="111" cm="1">
        <f t="array" ref="AD36">IFERROR(_xlfn.IFS(COUNTA($AK$2:$AP$2)=0,STDEV($AK36:$AP36)/SQRT(COUNT($AK36:$AP36)),$AK$2="X",STDEV($AL36:$AP36)/SQRT(COUNT($AL36:$AP36)),$AL$2="X",STDEV($AK36,$AM36:$AP36)/SQRT(COUNT($AK36,$AM36:$AP36)),$AM$2="X",STDEV($AK36:$AL36,$AN36:$AP36)/SQRT(COUNT($AK36:$AL36,$AN36:$AP36)),$AN$2="X",STDEV($AK36:$AM36,$AO36:$AP36)/SQRT(COUNT($AK36:$AM36,$AO36:$AP36)),$AO$2="X",STDEV($AK36:$AN36,$AP36)/SQRT(COUNT($AK36:$AN36,$AP36)),$AP$2="X",STDEV($AK36:$AO36)/SQRT(COUNT($AK36:$AO36))),"")</f>
        <v>2036.7339611917525</v>
      </c>
      <c r="AE36" cm="1">
        <f t="array" ref="AE36">_xlfn.IFS(SUM($AK36:$AP36)="","",AK36="","",AK36=0,0,AK36&gt;0,AK36/AE$65*100)</f>
        <v>0.13233348791084223</v>
      </c>
      <c r="AF36" cm="1">
        <f t="array" ref="AF36">_xlfn.IFS(SUM($AK36:$AP36)="","",AL36="","",AL36=0,0,AL36&gt;0,AL36/AF$65*100)</f>
        <v>3.2898878793898976</v>
      </c>
      <c r="AG36" cm="1">
        <f t="array" ref="AG36">_xlfn.IFS(SUM($AK36:$AP36)="","",AM36="","",AM36=0,0,AM36&gt;0,AM36/AG$65*100)</f>
        <v>2.0622498854726286</v>
      </c>
      <c r="AH36" cm="1">
        <f t="array" ref="AH36">_xlfn.IFS(SUM($AK36:$AP36)="","",AN36="","",AN36=0,0,AN36&gt;0,AN36/AH$65*100)</f>
        <v>8.5471157194328331</v>
      </c>
      <c r="AI36" cm="1">
        <f t="array" ref="AI36">_xlfn.IFS(SUM($AK36:$AP36)="","",AO36="","",AO36=0,0,AO36&gt;0,AO36/AI$65*100)</f>
        <v>6.3257585760688739</v>
      </c>
      <c r="AJ36" t="str" cm="1">
        <f t="array" ref="AJ36">_xlfn.IFS(SUM($AK36:$AP36)="","",AP36="","",AP36=0,0,AP36&gt;0,AP36/AJ$65*100)</f>
        <v/>
      </c>
      <c r="AK36" s="42">
        <f t="shared" si="1"/>
        <v>3187.705882352941</v>
      </c>
      <c r="AL36">
        <f t="shared" si="1"/>
        <v>4089.5652173913045</v>
      </c>
      <c r="AM36">
        <f t="shared" si="1"/>
        <v>907.83333333333337</v>
      </c>
      <c r="AN36">
        <f t="shared" si="1"/>
        <v>10527.444444444445</v>
      </c>
      <c r="AO36">
        <f t="shared" si="1"/>
        <v>3650.0952380952381</v>
      </c>
      <c r="AP36" s="96" t="str">
        <f t="shared" si="1"/>
        <v/>
      </c>
      <c r="AQ36" s="89">
        <v>54191</v>
      </c>
      <c r="AR36" s="89">
        <v>94060</v>
      </c>
      <c r="AS36" s="89">
        <v>5447</v>
      </c>
      <c r="AT36" s="89">
        <v>189494</v>
      </c>
      <c r="AU36" s="89">
        <v>76652</v>
      </c>
      <c r="AV36" s="89"/>
      <c r="AX36" s="1" t="str">
        <f>A36</f>
        <v>a-terpineol</v>
      </c>
      <c r="AY36" s="39">
        <f t="shared" ref="AY36:AY63" si="31">IF($AX36&lt;&gt;0,IF(SUM(L$4:L$65)=0,"",IF(L$2="x","",L36)),"")</f>
        <v>0</v>
      </c>
      <c r="AZ36" s="39">
        <f t="shared" ref="AZ36:AZ63" si="32">IF($AX36&lt;&gt;0,IF(SUM(M$4:M$65)=0,"",IF(M$2="x","",M36)),"")</f>
        <v>0</v>
      </c>
      <c r="BA36" s="39">
        <f t="shared" ref="BA36:BA63" si="33">IF($AX36&lt;&gt;0,IF(SUM(N$4:N$65)=0,"",IF(N$2="x","",N36)),"")</f>
        <v>0</v>
      </c>
      <c r="BB36" s="39">
        <f t="shared" ref="BB36:BB63" si="34">IF($AX36&lt;&gt;0,IF(SUM(O$4:O$65)=0,"",IF(O$2="x","",O36)),"")</f>
        <v>2397.590909090909</v>
      </c>
      <c r="BC36" s="39">
        <f t="shared" ref="BC36:BC63" si="35">IF($AX36&lt;&gt;0,IF(SUM(P$4:P$65)=0,"",IF(P$2="x","",P36)),"")</f>
        <v>0</v>
      </c>
      <c r="BD36" s="39" t="str">
        <f t="shared" ref="BD36:BD63" si="36">IF($AX36&lt;&gt;0,IF(SUM(Q$4:Q$65)=0,"",IF(Q$2="x","",Q36)),"")</f>
        <v/>
      </c>
      <c r="BE36" s="39" t="str">
        <f t="shared" ref="BE36:BE63" si="37">IF($AX36&lt;&gt;0,IF(SUM(AK$4:AK$65)=0,"",IF(AK$2="x","",AK36)),"")</f>
        <v/>
      </c>
      <c r="BF36" s="39">
        <f t="shared" ref="BF36:BF63" si="38">IF($AX36&lt;&gt;0,IF(SUM(AL$4:AL$65)=0,"",IF(AL$2="x","",AL36)),"")</f>
        <v>4089.5652173913045</v>
      </c>
      <c r="BG36" s="39">
        <f t="shared" ref="BG36:BG63" si="39">IF($AX36&lt;&gt;0,IF(SUM(AM$4:AM$65)=0,"",IF(AM$2="x","",AM36)),"")</f>
        <v>907.83333333333337</v>
      </c>
      <c r="BH36" s="39">
        <f t="shared" ref="BH36:BH63" si="40">IF($AX36&lt;&gt;0,IF(SUM(AN$4:AN$65)=0,"",IF(AN$2="x","",AN36)),"")</f>
        <v>10527.444444444445</v>
      </c>
      <c r="BI36" s="39">
        <f t="shared" ref="BI36:BI63" si="41">IF($AX36&lt;&gt;0,IF(SUM(AO$4:AO$65)=0,"",IF(AO$2="x","",AO36)),"")</f>
        <v>3650.0952380952381</v>
      </c>
      <c r="BJ36" s="39" t="str">
        <f t="shared" ref="BJ36:BJ63" si="42">IF($AX36&lt;&gt;0,IF(SUM(AP$4:AP$65)=0,"",IF(AP$2="x","",AP36)),"")</f>
        <v/>
      </c>
      <c r="BK36" s="42">
        <f t="shared" si="27"/>
        <v>2.5</v>
      </c>
      <c r="BL36">
        <f t="shared" si="27"/>
        <v>2.5</v>
      </c>
      <c r="BM36">
        <f t="shared" si="27"/>
        <v>2.5</v>
      </c>
      <c r="BN36">
        <f t="shared" si="25"/>
        <v>6</v>
      </c>
      <c r="BO36">
        <f t="shared" si="25"/>
        <v>2.5</v>
      </c>
      <c r="BP36" t="str">
        <f t="shared" si="25"/>
        <v/>
      </c>
      <c r="BQ36" t="str">
        <f t="shared" si="25"/>
        <v/>
      </c>
      <c r="BR36">
        <f t="shared" si="25"/>
        <v>8</v>
      </c>
      <c r="BS36">
        <f t="shared" si="25"/>
        <v>5</v>
      </c>
      <c r="BT36">
        <f t="shared" si="25"/>
        <v>9</v>
      </c>
      <c r="BU36">
        <f t="shared" si="25"/>
        <v>7</v>
      </c>
      <c r="BV36" t="str">
        <f t="shared" si="25"/>
        <v/>
      </c>
      <c r="BW36">
        <f t="shared" si="15"/>
        <v>16</v>
      </c>
      <c r="BX36">
        <f t="shared" si="16"/>
        <v>29</v>
      </c>
      <c r="BY36">
        <f t="shared" si="17"/>
        <v>5</v>
      </c>
      <c r="BZ36">
        <f t="shared" si="18"/>
        <v>4</v>
      </c>
      <c r="CA36">
        <f t="shared" ref="CA36:CB65" si="43">IF($AX36&lt;&gt;0,IF(($BY36*$BZ36)+(BY36*(BY36+1)/2)-BW36&lt;0,0,($BY36*$BZ36)+(BY36*(BY36+1)/2)-BW36),"")</f>
        <v>19</v>
      </c>
      <c r="CB36" s="39">
        <f t="shared" si="43"/>
        <v>1</v>
      </c>
      <c r="CC36" s="46">
        <f t="shared" si="20"/>
        <v>1</v>
      </c>
      <c r="CD36" s="44" t="str">
        <f t="shared" si="21"/>
        <v xml:space="preserve">sig = </v>
      </c>
      <c r="CE36" t="str" cm="1">
        <f t="array" ref="CE36">_xlfn.IFS($CC36="","",$CC36&lt;=CE$3,"yes",$CC36&gt;CE$3,"no")</f>
        <v>yes</v>
      </c>
      <c r="CF36" s="42">
        <f t="shared" si="28"/>
        <v>10</v>
      </c>
      <c r="CG36" s="1">
        <f t="shared" si="29"/>
        <v>4.0824829046386304</v>
      </c>
      <c r="CH36" s="1">
        <f t="shared" si="30"/>
        <v>-2.1</v>
      </c>
      <c r="CI36" s="76">
        <f>IF(CE36="yes",VLOOKUP(CH36,'z-Table'!$A$1:$K$74,7,TRUE)*$CE$2,"")</f>
        <v>3.1600000000000003E-2</v>
      </c>
    </row>
    <row r="37" spans="1:87" ht="12" x14ac:dyDescent="0.2">
      <c r="A37" s="6" t="s">
        <v>59</v>
      </c>
      <c r="B37" s="18" cm="1">
        <f t="array" ref="B37">IFERROR(_xlfn.IFS(COUNTA($F$2:$K$2)=0,AVERAGE($F37:$K37),$F$2="X",AVERAGE($G37:$K37),$G$2="X",AVERAGE($F37,$H37:$K37),$H$2="X",AVERAGE($F37:$G37,$I37:$K37),$I$2="X",AVERAGE($F37:$H37,$J37:$K37),$J$2="X",AVERAGE($F37:$I37,$K37:$K37),$K$2="X",AVERAGE($F37:$J37)),"")</f>
        <v>0</v>
      </c>
      <c r="C37" s="19" cm="1">
        <f t="array" ref="C37">IFERROR(_xlfn.IFS(COUNTA($F$2:$K$2)=0,STDEV($F37:$K37)/SQRT(COUNT($F37:$K37)),$F$2="X",STDEV($G37:$K37)/SQRT(COUNT($G37:$K37)),$G$2="X",STDEV($F37,$H37:$K37)/SQRT(COUNT($F37,$H37:$K37)),$H$2="X",STDEV($F37:$G37,$I37:$K37)/SQRT(COUNT($F37:$G37,$I37:$K37)),$I$2="X",STDEV($F37:$H37,$J37:$K37)/SQRT(COUNT($F37:$H37,$J37:$K37)),$J$2="X",STDEV($F37:$I37,$K37)/SQRT(COUNT($F37:$I37,$K37)),$K$2="X",STDEV($F37:$J37)/SQRT(COUNT($F37:$J37))),"")</f>
        <v>0</v>
      </c>
      <c r="D37" s="110" cm="1">
        <f t="array" ref="D37">IFERROR(_xlfn.IFS(COUNTA($L$2:$Q$2)=0,AVERAGE($L37:$Q37),$L$2="X",AVERAGE($M37:$Q37),$M$2="X",AVERAGE($L37,$N37:$Q37),$N$2="X",AVERAGE($L37:$M37,$O37:$Q37),$O$2="X",AVERAGE($L37:$N37,$P37:$Q37),$P$2="X",AVERAGE($L37:$O37,$Q37:$Q37),$Q$2="X",AVERAGE($L37:$P37)),"")</f>
        <v>0</v>
      </c>
      <c r="E37" s="111" cm="1">
        <f t="array" ref="E37">IFERROR(_xlfn.IFS(COUNTA($L$2:$Q$2)=0,STDEV($L37:$Q37)/SQRT(COUNT($L37:$Q37)),$L$2="X",STDEV($M37:$Q37)/SQRT(COUNT($M37:$Q37)),$M$2="X",STDEV($L37,$N37:$Q37)/SQRT(COUNT($L37,$N37:$Q37)),$N$2="X",STDEV($L37:$M37,$O37:$Q37)/SQRT(COUNT($L37:$M37,$O37:$Q37)),$O$2="X",STDEV($L37:$N37,$P37:$Q37)/SQRT(COUNT($L37:$N37,$P37:$Q37)),$P$2="X",STDEV($L37:$O37,$Q37)/SQRT(COUNT($L37:$O37,$Q37)),$Q$2="X",STDEV($L37:$P37)/SQRT(COUNT($L37:$P37))),"")</f>
        <v>0</v>
      </c>
      <c r="F37" cm="1">
        <f t="array" ref="F37">_xlfn.IFS(SUM($L37:$Q37)="","",L37="","",L37=0,0,L37&gt;0,L37/F$65*100)</f>
        <v>0</v>
      </c>
      <c r="G37" cm="1">
        <f t="array" ref="G37">_xlfn.IFS(SUM($L37:$Q37)="","",M37="","",M37=0,0,M37&gt;0,M37/G$65*100)</f>
        <v>0</v>
      </c>
      <c r="H37" cm="1">
        <f t="array" ref="H37">_xlfn.IFS(SUM($L37:$Q37)="","",N37="","",N37=0,0,N37&gt;0,N37/H$65*100)</f>
        <v>0</v>
      </c>
      <c r="I37" cm="1">
        <f t="array" ref="I37">_xlfn.IFS(SUM($L37:$Q37)="","",O37="","",O37=0,0,O37&gt;0,O37/I$65*100)</f>
        <v>0</v>
      </c>
      <c r="J37" cm="1">
        <f t="array" ref="J37">_xlfn.IFS(SUM($L37:$Q37)="","",P37="","",P37=0,0,P37&gt;0,P37/J$65*100)</f>
        <v>0</v>
      </c>
      <c r="K37" t="str" cm="1">
        <f t="array" ref="K37">_xlfn.IFS(SUM($L37:$Q37)="","",Q37="","",Q37=0,0,Q37&gt;0,Q37/K$65*100)</f>
        <v/>
      </c>
      <c r="L37" s="85">
        <f t="shared" si="26"/>
        <v>0</v>
      </c>
      <c r="M37" s="39">
        <f t="shared" si="0"/>
        <v>0</v>
      </c>
      <c r="N37" s="39">
        <f t="shared" si="0"/>
        <v>0</v>
      </c>
      <c r="O37" s="39">
        <f t="shared" si="0"/>
        <v>0</v>
      </c>
      <c r="P37" s="39">
        <f t="shared" si="0"/>
        <v>0</v>
      </c>
      <c r="Q37" s="98" t="str">
        <f t="shared" si="0"/>
        <v/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/>
      <c r="Z37" s="6" t="s">
        <v>59</v>
      </c>
      <c r="AA37" s="18" cm="1">
        <f t="array" ref="AA37">IFERROR(_xlfn.IFS(COUNTA($AE$2:$AJ$2)=0,AVERAGE($AE37:$AJ37),$AE$2="X",AVERAGE($AF37:$AJ37),$AF$2="X",AVERAGE($AE37,$AG37:$AJ37),$AG$2="X",AVERAGE($AE37:$AF37,$AH37:$AJ37),$AH$2="X",AVERAGE($AE37:$AG37,$AI37:$AJ37),$AI$2="X",AVERAGE($AE37:$AH37,$AJ37:$AJ37),$AJ$2="X",AVERAGE($AE37:$AI37)),"")</f>
        <v>0</v>
      </c>
      <c r="AB37" s="19" cm="1">
        <f t="array" ref="AB37">IFERROR(_xlfn.IFS(COUNTA($AE$2:$AJ$2)=0,STDEV($AE37:$AJ37)/SQRT(COUNT($AE37:$AJ37)),$AE$2="X",STDEV($AF37:$AJ37)/SQRT(COUNT($AF37:$AJ37)),$AF$2="X",STDEV($AE37,$AG37:$AJ37)/SQRT(COUNT($AE37,$AG37:$AJ37)),$AG$2="X",STDEV($AE37:$AF37,$AH37:$AJ37)/SQRT(COUNT($AE37:$AF37,$AH37:$AJ37)),$AH$2="X",STDEV($AE37:$AG37,$AI37:$AJ37)/SQRT(COUNT($AE37:$AG37,$AI37:$AJ37)),$AI$2="X",STDEV($AE37:$AH37,$AJ37)/SQRT(COUNT($AE37:$AH37,$AJ37)),$AJ$2="X",STDEV($AE37:$AI37)/SQRT(COUNT($AE37:$AI37))),"")</f>
        <v>0</v>
      </c>
      <c r="AC37" s="113" cm="1">
        <f t="array" ref="AC37">IFERROR(_xlfn.IFS(COUNTA($AK$2:$AP$2)=0,AVERAGE($AK37:$AP37),$AK$2="X",AVERAGE($AL37:$AP37),$AL$2="X",AVERAGE($AK37,$AM37:$AP37),$AM$2="X",AVERAGE($AK37:$AL37,$AN37:$AP37),$AN$2="X",AVERAGE($AK37:$AM37,$AO37:$AP37),$AO$2="X",AVERAGE($AK37:$AN37,$AP37:$AP37),$AP$2="X",AVERAGE($AK37:$AO37)),"")</f>
        <v>0</v>
      </c>
      <c r="AD37" s="111" cm="1">
        <f t="array" ref="AD37">IFERROR(_xlfn.IFS(COUNTA($AK$2:$AP$2)=0,STDEV($AK37:$AP37)/SQRT(COUNT($AK37:$AP37)),$AK$2="X",STDEV($AL37:$AP37)/SQRT(COUNT($AL37:$AP37)),$AL$2="X",STDEV($AK37,$AM37:$AP37)/SQRT(COUNT($AK37,$AM37:$AP37)),$AM$2="X",STDEV($AK37:$AL37,$AN37:$AP37)/SQRT(COUNT($AK37:$AL37,$AN37:$AP37)),$AN$2="X",STDEV($AK37:$AM37,$AO37:$AP37)/SQRT(COUNT($AK37:$AM37,$AO37:$AP37)),$AO$2="X",STDEV($AK37:$AN37,$AP37)/SQRT(COUNT($AK37:$AN37,$AP37)),$AP$2="X",STDEV($AK37:$AO37)/SQRT(COUNT($AK37:$AO37))),"")</f>
        <v>0</v>
      </c>
      <c r="AE37" cm="1">
        <f t="array" ref="AE37">_xlfn.IFS(SUM($AK37:$AP37)="","",AK37="","",AK37=0,0,AK37&gt;0,AK37/AE$65*100)</f>
        <v>0</v>
      </c>
      <c r="AF37" cm="1">
        <f t="array" ref="AF37">_xlfn.IFS(SUM($AK37:$AP37)="","",AL37="","",AL37=0,0,AL37&gt;0,AL37/AF$65*100)</f>
        <v>0</v>
      </c>
      <c r="AG37" cm="1">
        <f t="array" ref="AG37">_xlfn.IFS(SUM($AK37:$AP37)="","",AM37="","",AM37=0,0,AM37&gt;0,AM37/AG$65*100)</f>
        <v>0</v>
      </c>
      <c r="AH37" cm="1">
        <f t="array" ref="AH37">_xlfn.IFS(SUM($AK37:$AP37)="","",AN37="","",AN37=0,0,AN37&gt;0,AN37/AH$65*100)</f>
        <v>0</v>
      </c>
      <c r="AI37" cm="1">
        <f t="array" ref="AI37">_xlfn.IFS(SUM($AK37:$AP37)="","",AO37="","",AO37=0,0,AO37&gt;0,AO37/AI$65*100)</f>
        <v>0</v>
      </c>
      <c r="AJ37" t="str" cm="1">
        <f t="array" ref="AJ37">_xlfn.IFS(SUM($AK37:$AP37)="","",AP37="","",AP37=0,0,AP37&gt;0,AP37/AJ$65*100)</f>
        <v/>
      </c>
      <c r="AK37" s="42">
        <f t="shared" si="1"/>
        <v>0</v>
      </c>
      <c r="AL37">
        <f t="shared" si="1"/>
        <v>0</v>
      </c>
      <c r="AM37">
        <f t="shared" si="1"/>
        <v>0</v>
      </c>
      <c r="AN37">
        <f t="shared" si="1"/>
        <v>0</v>
      </c>
      <c r="AO37">
        <f t="shared" si="1"/>
        <v>0</v>
      </c>
      <c r="AP37" s="96" t="str">
        <f t="shared" si="1"/>
        <v/>
      </c>
      <c r="AQ37" s="89">
        <v>0</v>
      </c>
      <c r="AR37" s="89">
        <v>0</v>
      </c>
      <c r="AS37" s="89">
        <v>0</v>
      </c>
      <c r="AT37" s="89">
        <v>0</v>
      </c>
      <c r="AU37" s="89">
        <v>0</v>
      </c>
      <c r="AV37" s="89"/>
      <c r="AX37" s="1"/>
      <c r="AY37" s="39" t="str">
        <f t="shared" si="31"/>
        <v/>
      </c>
      <c r="AZ37" s="39" t="str">
        <f t="shared" si="32"/>
        <v/>
      </c>
      <c r="BA37" s="39" t="str">
        <f t="shared" si="33"/>
        <v/>
      </c>
      <c r="BB37" s="39" t="str">
        <f t="shared" si="34"/>
        <v/>
      </c>
      <c r="BC37" s="39" t="str">
        <f t="shared" si="35"/>
        <v/>
      </c>
      <c r="BD37" s="39" t="str">
        <f t="shared" si="36"/>
        <v/>
      </c>
      <c r="BE37" s="39" t="str">
        <f t="shared" si="37"/>
        <v/>
      </c>
      <c r="BF37" s="39" t="str">
        <f t="shared" si="38"/>
        <v/>
      </c>
      <c r="BG37" s="39" t="str">
        <f t="shared" si="39"/>
        <v/>
      </c>
      <c r="BH37" s="39" t="str">
        <f t="shared" si="40"/>
        <v/>
      </c>
      <c r="BI37" s="39" t="str">
        <f t="shared" si="41"/>
        <v/>
      </c>
      <c r="BJ37" s="39" t="str">
        <f t="shared" si="42"/>
        <v/>
      </c>
      <c r="BK37" s="42" t="str">
        <f t="shared" si="27"/>
        <v/>
      </c>
      <c r="BL37" t="str">
        <f t="shared" si="27"/>
        <v/>
      </c>
      <c r="BM37" t="str">
        <f t="shared" si="27"/>
        <v/>
      </c>
      <c r="BN37" t="str">
        <f t="shared" si="25"/>
        <v/>
      </c>
      <c r="BO37" t="str">
        <f t="shared" si="25"/>
        <v/>
      </c>
      <c r="BP37" t="str">
        <f t="shared" si="25"/>
        <v/>
      </c>
      <c r="BQ37" t="str">
        <f t="shared" si="25"/>
        <v/>
      </c>
      <c r="BR37" t="str">
        <f t="shared" si="25"/>
        <v/>
      </c>
      <c r="BS37" t="str">
        <f t="shared" si="25"/>
        <v/>
      </c>
      <c r="BT37" t="str">
        <f t="shared" si="25"/>
        <v/>
      </c>
      <c r="BU37" t="str">
        <f t="shared" si="25"/>
        <v/>
      </c>
      <c r="BV37" t="str">
        <f t="shared" si="25"/>
        <v/>
      </c>
      <c r="BW37" t="str">
        <f t="shared" si="15"/>
        <v/>
      </c>
      <c r="BX37" t="str">
        <f t="shared" si="16"/>
        <v/>
      </c>
      <c r="BY37" t="str">
        <f t="shared" si="17"/>
        <v/>
      </c>
      <c r="BZ37" t="str">
        <f t="shared" si="18"/>
        <v/>
      </c>
      <c r="CA37" t="str">
        <f t="shared" si="43"/>
        <v/>
      </c>
      <c r="CB37" s="39" t="str">
        <f t="shared" si="43"/>
        <v/>
      </c>
      <c r="CC37" s="46" t="str">
        <f t="shared" si="20"/>
        <v/>
      </c>
      <c r="CD37" s="44" t="str">
        <f t="shared" si="21"/>
        <v/>
      </c>
      <c r="CE37" t="str" cm="1">
        <f t="array" ref="CE37">_xlfn.IFS($CC37="","",$CC37&lt;=CE$3,"yes",$CC37&gt;CE$3,"no")</f>
        <v/>
      </c>
      <c r="CF37" s="42" t="str">
        <f t="shared" si="28"/>
        <v/>
      </c>
      <c r="CG37" s="1" t="str">
        <f t="shared" si="29"/>
        <v/>
      </c>
      <c r="CH37" s="1" t="str">
        <f t="shared" si="30"/>
        <v/>
      </c>
      <c r="CI37" s="76" t="str">
        <f>IF(CE37="yes",VLOOKUP(CH37,'z-Table'!$A$1:$K$74,7,TRUE)*$CE$2,"")</f>
        <v/>
      </c>
    </row>
    <row r="38" spans="1:87" ht="12" x14ac:dyDescent="0.2">
      <c r="A38" s="6" t="s">
        <v>60</v>
      </c>
      <c r="B38" s="18" cm="1">
        <f t="array" ref="B38">IFERROR(_xlfn.IFS(COUNTA($F$2:$K$2)=0,AVERAGE($F38:$K38),$F$2="X",AVERAGE($G38:$K38),$G$2="X",AVERAGE($F38,$H38:$K38),$H$2="X",AVERAGE($F38:$G38,$I38:$K38),$I$2="X",AVERAGE($F38:$H38,$J38:$K38),$J$2="X",AVERAGE($F38:$I38,$K38:$K38),$K$2="X",AVERAGE($F38:$J38)),"")</f>
        <v>0</v>
      </c>
      <c r="C38" s="19" cm="1">
        <f t="array" ref="C38">IFERROR(_xlfn.IFS(COUNTA($F$2:$K$2)=0,STDEV($F38:$K38)/SQRT(COUNT($F38:$K38)),$F$2="X",STDEV($G38:$K38)/SQRT(COUNT($G38:$K38)),$G$2="X",STDEV($F38,$H38:$K38)/SQRT(COUNT($F38,$H38:$K38)),$H$2="X",STDEV($F38:$G38,$I38:$K38)/SQRT(COUNT($F38:$G38,$I38:$K38)),$I$2="X",STDEV($F38:$H38,$J38:$K38)/SQRT(COUNT($F38:$H38,$J38:$K38)),$J$2="X",STDEV($F38:$I38,$K38)/SQRT(COUNT($F38:$I38,$K38)),$K$2="X",STDEV($F38:$J38)/SQRT(COUNT($F38:$J38))),"")</f>
        <v>0</v>
      </c>
      <c r="D38" s="110" cm="1">
        <f t="array" ref="D38">IFERROR(_xlfn.IFS(COUNTA($L$2:$Q$2)=0,AVERAGE($L38:$Q38),$L$2="X",AVERAGE($M38:$Q38),$M$2="X",AVERAGE($L38,$N38:$Q38),$N$2="X",AVERAGE($L38:$M38,$O38:$Q38),$O$2="X",AVERAGE($L38:$N38,$P38:$Q38),$P$2="X",AVERAGE($L38:$O38,$Q38:$Q38),$Q$2="X",AVERAGE($L38:$P38)),"")</f>
        <v>0</v>
      </c>
      <c r="E38" s="111" cm="1">
        <f t="array" ref="E38">IFERROR(_xlfn.IFS(COUNTA($L$2:$Q$2)=0,STDEV($L38:$Q38)/SQRT(COUNT($L38:$Q38)),$L$2="X",STDEV($M38:$Q38)/SQRT(COUNT($M38:$Q38)),$M$2="X",STDEV($L38,$N38:$Q38)/SQRT(COUNT($L38,$N38:$Q38)),$N$2="X",STDEV($L38:$M38,$O38:$Q38)/SQRT(COUNT($L38:$M38,$O38:$Q38)),$O$2="X",STDEV($L38:$N38,$P38:$Q38)/SQRT(COUNT($L38:$N38,$P38:$Q38)),$P$2="X",STDEV($L38:$O38,$Q38)/SQRT(COUNT($L38:$O38,$Q38)),$Q$2="X",STDEV($L38:$P38)/SQRT(COUNT($L38:$P38))),"")</f>
        <v>0</v>
      </c>
      <c r="F38" cm="1">
        <f t="array" ref="F38">_xlfn.IFS(SUM($L38:$Q38)="","",L38="","",L38=0,0,L38&gt;0,L38/F$65*100)</f>
        <v>0</v>
      </c>
      <c r="G38" cm="1">
        <f t="array" ref="G38">_xlfn.IFS(SUM($L38:$Q38)="","",M38="","",M38=0,0,M38&gt;0,M38/G$65*100)</f>
        <v>0</v>
      </c>
      <c r="H38" cm="1">
        <f t="array" ref="H38">_xlfn.IFS(SUM($L38:$Q38)="","",N38="","",N38=0,0,N38&gt;0,N38/H$65*100)</f>
        <v>0</v>
      </c>
      <c r="I38" cm="1">
        <f t="array" ref="I38">_xlfn.IFS(SUM($L38:$Q38)="","",O38="","",O38=0,0,O38&gt;0,O38/I$65*100)</f>
        <v>0</v>
      </c>
      <c r="J38" cm="1">
        <f t="array" ref="J38">_xlfn.IFS(SUM($L38:$Q38)="","",P38="","",P38=0,0,P38&gt;0,P38/J$65*100)</f>
        <v>0</v>
      </c>
      <c r="K38" t="str" cm="1">
        <f t="array" ref="K38">_xlfn.IFS(SUM($L38:$Q38)="","",Q38="","",Q38=0,0,Q38&gt;0,Q38/K$65*100)</f>
        <v/>
      </c>
      <c r="L38" s="85">
        <f t="shared" si="26"/>
        <v>0</v>
      </c>
      <c r="M38" s="39">
        <f t="shared" si="0"/>
        <v>0</v>
      </c>
      <c r="N38" s="39">
        <f t="shared" si="0"/>
        <v>0</v>
      </c>
      <c r="O38" s="39">
        <f t="shared" si="0"/>
        <v>0</v>
      </c>
      <c r="P38" s="39">
        <f t="shared" si="0"/>
        <v>0</v>
      </c>
      <c r="Q38" s="98" t="str">
        <f t="shared" si="0"/>
        <v/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/>
      <c r="Z38" s="6" t="s">
        <v>60</v>
      </c>
      <c r="AA38" s="18" cm="1">
        <f t="array" ref="AA38">IFERROR(_xlfn.IFS(COUNTA($AE$2:$AJ$2)=0,AVERAGE($AE38:$AJ38),$AE$2="X",AVERAGE($AF38:$AJ38),$AF$2="X",AVERAGE($AE38,$AG38:$AJ38),$AG$2="X",AVERAGE($AE38:$AF38,$AH38:$AJ38),$AH$2="X",AVERAGE($AE38:$AG38,$AI38:$AJ38),$AI$2="X",AVERAGE($AE38:$AH38,$AJ38:$AJ38),$AJ$2="X",AVERAGE($AE38:$AI38)),"")</f>
        <v>0</v>
      </c>
      <c r="AB38" s="19" cm="1">
        <f t="array" ref="AB38">IFERROR(_xlfn.IFS(COUNTA($AE$2:$AJ$2)=0,STDEV($AE38:$AJ38)/SQRT(COUNT($AE38:$AJ38)),$AE$2="X",STDEV($AF38:$AJ38)/SQRT(COUNT($AF38:$AJ38)),$AF$2="X",STDEV($AE38,$AG38:$AJ38)/SQRT(COUNT($AE38,$AG38:$AJ38)),$AG$2="X",STDEV($AE38:$AF38,$AH38:$AJ38)/SQRT(COUNT($AE38:$AF38,$AH38:$AJ38)),$AH$2="X",STDEV($AE38:$AG38,$AI38:$AJ38)/SQRT(COUNT($AE38:$AG38,$AI38:$AJ38)),$AI$2="X",STDEV($AE38:$AH38,$AJ38)/SQRT(COUNT($AE38:$AH38,$AJ38)),$AJ$2="X",STDEV($AE38:$AI38)/SQRT(COUNT($AE38:$AI38))),"")</f>
        <v>0</v>
      </c>
      <c r="AC38" s="113" cm="1">
        <f t="array" ref="AC38">IFERROR(_xlfn.IFS(COUNTA($AK$2:$AP$2)=0,AVERAGE($AK38:$AP38),$AK$2="X",AVERAGE($AL38:$AP38),$AL$2="X",AVERAGE($AK38,$AM38:$AP38),$AM$2="X",AVERAGE($AK38:$AL38,$AN38:$AP38),$AN$2="X",AVERAGE($AK38:$AM38,$AO38:$AP38),$AO$2="X",AVERAGE($AK38:$AN38,$AP38:$AP38),$AP$2="X",AVERAGE($AK38:$AO38)),"")</f>
        <v>0</v>
      </c>
      <c r="AD38" s="111" cm="1">
        <f t="array" ref="AD38">IFERROR(_xlfn.IFS(COUNTA($AK$2:$AP$2)=0,STDEV($AK38:$AP38)/SQRT(COUNT($AK38:$AP38)),$AK$2="X",STDEV($AL38:$AP38)/SQRT(COUNT($AL38:$AP38)),$AL$2="X",STDEV($AK38,$AM38:$AP38)/SQRT(COUNT($AK38,$AM38:$AP38)),$AM$2="X",STDEV($AK38:$AL38,$AN38:$AP38)/SQRT(COUNT($AK38:$AL38,$AN38:$AP38)),$AN$2="X",STDEV($AK38:$AM38,$AO38:$AP38)/SQRT(COUNT($AK38:$AM38,$AO38:$AP38)),$AO$2="X",STDEV($AK38:$AN38,$AP38)/SQRT(COUNT($AK38:$AN38,$AP38)),$AP$2="X",STDEV($AK38:$AO38)/SQRT(COUNT($AK38:$AO38))),"")</f>
        <v>0</v>
      </c>
      <c r="AE38" cm="1">
        <f t="array" ref="AE38">_xlfn.IFS(SUM($AK38:$AP38)="","",AK38="","",AK38=0,0,AK38&gt;0,AK38/AE$65*100)</f>
        <v>0</v>
      </c>
      <c r="AF38" cm="1">
        <f t="array" ref="AF38">_xlfn.IFS(SUM($AK38:$AP38)="","",AL38="","",AL38=0,0,AL38&gt;0,AL38/AF$65*100)</f>
        <v>0</v>
      </c>
      <c r="AG38" cm="1">
        <f t="array" ref="AG38">_xlfn.IFS(SUM($AK38:$AP38)="","",AM38="","",AM38=0,0,AM38&gt;0,AM38/AG$65*100)</f>
        <v>0</v>
      </c>
      <c r="AH38" cm="1">
        <f t="array" ref="AH38">_xlfn.IFS(SUM($AK38:$AP38)="","",AN38="","",AN38=0,0,AN38&gt;0,AN38/AH$65*100)</f>
        <v>0</v>
      </c>
      <c r="AI38" cm="1">
        <f t="array" ref="AI38">_xlfn.IFS(SUM($AK38:$AP38)="","",AO38="","",AO38=0,0,AO38&gt;0,AO38/AI$65*100)</f>
        <v>0</v>
      </c>
      <c r="AJ38" t="str" cm="1">
        <f t="array" ref="AJ38">_xlfn.IFS(SUM($AK38:$AP38)="","",AP38="","",AP38=0,0,AP38&gt;0,AP38/AJ$65*100)</f>
        <v/>
      </c>
      <c r="AK38" s="42">
        <f t="shared" si="1"/>
        <v>0</v>
      </c>
      <c r="AL38">
        <f t="shared" si="1"/>
        <v>0</v>
      </c>
      <c r="AM38">
        <f t="shared" si="1"/>
        <v>0</v>
      </c>
      <c r="AN38">
        <f t="shared" si="1"/>
        <v>0</v>
      </c>
      <c r="AO38">
        <f t="shared" si="1"/>
        <v>0</v>
      </c>
      <c r="AP38" s="96" t="str">
        <f t="shared" si="1"/>
        <v/>
      </c>
      <c r="AQ38" s="89">
        <v>0</v>
      </c>
      <c r="AR38" s="89">
        <v>0</v>
      </c>
      <c r="AS38" s="89">
        <v>0</v>
      </c>
      <c r="AT38" s="89">
        <v>0</v>
      </c>
      <c r="AU38" s="89">
        <v>0</v>
      </c>
      <c r="AV38" s="89"/>
      <c r="AX38" s="1"/>
      <c r="AY38" s="39" t="str">
        <f t="shared" si="31"/>
        <v/>
      </c>
      <c r="AZ38" s="39" t="str">
        <f t="shared" si="32"/>
        <v/>
      </c>
      <c r="BA38" s="39" t="str">
        <f t="shared" si="33"/>
        <v/>
      </c>
      <c r="BB38" s="39" t="str">
        <f t="shared" si="34"/>
        <v/>
      </c>
      <c r="BC38" s="39" t="str">
        <f t="shared" si="35"/>
        <v/>
      </c>
      <c r="BD38" s="39" t="str">
        <f t="shared" si="36"/>
        <v/>
      </c>
      <c r="BE38" s="39" t="str">
        <f t="shared" si="37"/>
        <v/>
      </c>
      <c r="BF38" s="39" t="str">
        <f t="shared" si="38"/>
        <v/>
      </c>
      <c r="BG38" s="39" t="str">
        <f t="shared" si="39"/>
        <v/>
      </c>
      <c r="BH38" s="39" t="str">
        <f t="shared" si="40"/>
        <v/>
      </c>
      <c r="BI38" s="39" t="str">
        <f t="shared" si="41"/>
        <v/>
      </c>
      <c r="BJ38" s="39" t="str">
        <f t="shared" si="42"/>
        <v/>
      </c>
      <c r="BK38" s="42" t="str">
        <f t="shared" si="27"/>
        <v/>
      </c>
      <c r="BL38" t="str">
        <f t="shared" si="27"/>
        <v/>
      </c>
      <c r="BM38" t="str">
        <f t="shared" si="27"/>
        <v/>
      </c>
      <c r="BN38" t="str">
        <f t="shared" si="25"/>
        <v/>
      </c>
      <c r="BO38" t="str">
        <f t="shared" si="25"/>
        <v/>
      </c>
      <c r="BP38" t="str">
        <f t="shared" si="25"/>
        <v/>
      </c>
      <c r="BQ38" t="str">
        <f t="shared" si="25"/>
        <v/>
      </c>
      <c r="BR38" t="str">
        <f t="shared" si="25"/>
        <v/>
      </c>
      <c r="BS38" t="str">
        <f t="shared" si="25"/>
        <v/>
      </c>
      <c r="BT38" t="str">
        <f t="shared" si="25"/>
        <v/>
      </c>
      <c r="BU38" t="str">
        <f t="shared" si="25"/>
        <v/>
      </c>
      <c r="BV38" t="str">
        <f t="shared" si="25"/>
        <v/>
      </c>
      <c r="BW38" t="str">
        <f t="shared" si="15"/>
        <v/>
      </c>
      <c r="BX38" t="str">
        <f t="shared" si="16"/>
        <v/>
      </c>
      <c r="BY38" t="str">
        <f t="shared" si="17"/>
        <v/>
      </c>
      <c r="BZ38" t="str">
        <f t="shared" si="18"/>
        <v/>
      </c>
      <c r="CA38" t="str">
        <f t="shared" si="43"/>
        <v/>
      </c>
      <c r="CB38" s="39" t="str">
        <f t="shared" si="43"/>
        <v/>
      </c>
      <c r="CC38" s="46" t="str">
        <f t="shared" si="20"/>
        <v/>
      </c>
      <c r="CD38" s="44" t="str">
        <f t="shared" si="21"/>
        <v/>
      </c>
      <c r="CE38" t="str" cm="1">
        <f t="array" ref="CE38">_xlfn.IFS($CC38="","",$CC38&lt;=CE$3,"yes",$CC38&gt;CE$3,"no")</f>
        <v/>
      </c>
      <c r="CF38" s="42" t="str">
        <f t="shared" si="28"/>
        <v/>
      </c>
      <c r="CG38" s="1" t="str">
        <f t="shared" si="29"/>
        <v/>
      </c>
      <c r="CH38" s="1" t="str">
        <f t="shared" si="30"/>
        <v/>
      </c>
      <c r="CI38" s="76" t="str">
        <f>IF(CE38="yes",VLOOKUP(CH38,'z-Table'!$A$1:$K$74,7,TRUE)*$CE$2,"")</f>
        <v/>
      </c>
    </row>
    <row r="39" spans="1:87" ht="12" x14ac:dyDescent="0.2">
      <c r="A39" s="6" t="s">
        <v>61</v>
      </c>
      <c r="B39" s="18" cm="1">
        <f t="array" ref="B39">IFERROR(_xlfn.IFS(COUNTA($F$2:$K$2)=0,AVERAGE($F39:$K39),$F$2="X",AVERAGE($G39:$K39),$G$2="X",AVERAGE($F39,$H39:$K39),$H$2="X",AVERAGE($F39:$G39,$I39:$K39),$I$2="X",AVERAGE($F39:$H39,$J39:$K39),$J$2="X",AVERAGE($F39:$I39,$K39:$K39),$K$2="X",AVERAGE($F39:$J39)),"")</f>
        <v>0</v>
      </c>
      <c r="C39" s="19" cm="1">
        <f t="array" ref="C39">IFERROR(_xlfn.IFS(COUNTA($F$2:$K$2)=0,STDEV($F39:$K39)/SQRT(COUNT($F39:$K39)),$F$2="X",STDEV($G39:$K39)/SQRT(COUNT($G39:$K39)),$G$2="X",STDEV($F39,$H39:$K39)/SQRT(COUNT($F39,$H39:$K39)),$H$2="X",STDEV($F39:$G39,$I39:$K39)/SQRT(COUNT($F39:$G39,$I39:$K39)),$I$2="X",STDEV($F39:$H39,$J39:$K39)/SQRT(COUNT($F39:$H39,$J39:$K39)),$J$2="X",STDEV($F39:$I39,$K39)/SQRT(COUNT($F39:$I39,$K39)),$K$2="X",STDEV($F39:$J39)/SQRT(COUNT($F39:$J39))),"")</f>
        <v>0</v>
      </c>
      <c r="D39" s="110" cm="1">
        <f t="array" ref="D39">IFERROR(_xlfn.IFS(COUNTA($L$2:$Q$2)=0,AVERAGE($L39:$Q39),$L$2="X",AVERAGE($M39:$Q39),$M$2="X",AVERAGE($L39,$N39:$Q39),$N$2="X",AVERAGE($L39:$M39,$O39:$Q39),$O$2="X",AVERAGE($L39:$N39,$P39:$Q39),$P$2="X",AVERAGE($L39:$O39,$Q39:$Q39),$Q$2="X",AVERAGE($L39:$P39)),"")</f>
        <v>0</v>
      </c>
      <c r="E39" s="111" cm="1">
        <f t="array" ref="E39">IFERROR(_xlfn.IFS(COUNTA($L$2:$Q$2)=0,STDEV($L39:$Q39)/SQRT(COUNT($L39:$Q39)),$L$2="X",STDEV($M39:$Q39)/SQRT(COUNT($M39:$Q39)),$M$2="X",STDEV($L39,$N39:$Q39)/SQRT(COUNT($L39,$N39:$Q39)),$N$2="X",STDEV($L39:$M39,$O39:$Q39)/SQRT(COUNT($L39:$M39,$O39:$Q39)),$O$2="X",STDEV($L39:$N39,$P39:$Q39)/SQRT(COUNT($L39:$N39,$P39:$Q39)),$P$2="X",STDEV($L39:$O39,$Q39)/SQRT(COUNT($L39:$O39,$Q39)),$Q$2="X",STDEV($L39:$P39)/SQRT(COUNT($L39:$P39))),"")</f>
        <v>0</v>
      </c>
      <c r="F39" cm="1">
        <f t="array" ref="F39">_xlfn.IFS(SUM($L39:$Q39)="","",L39="","",L39=0,0,L39&gt;0,L39/F$65*100)</f>
        <v>0</v>
      </c>
      <c r="G39" cm="1">
        <f t="array" ref="G39">_xlfn.IFS(SUM($L39:$Q39)="","",M39="","",M39=0,0,M39&gt;0,M39/G$65*100)</f>
        <v>0</v>
      </c>
      <c r="H39" cm="1">
        <f t="array" ref="H39">_xlfn.IFS(SUM($L39:$Q39)="","",N39="","",N39=0,0,N39&gt;0,N39/H$65*100)</f>
        <v>0</v>
      </c>
      <c r="I39" cm="1">
        <f t="array" ref="I39">_xlfn.IFS(SUM($L39:$Q39)="","",O39="","",O39=0,0,O39&gt;0,O39/I$65*100)</f>
        <v>0</v>
      </c>
      <c r="J39" cm="1">
        <f t="array" ref="J39">_xlfn.IFS(SUM($L39:$Q39)="","",P39="","",P39=0,0,P39&gt;0,P39/J$65*100)</f>
        <v>0</v>
      </c>
      <c r="K39" t="str" cm="1">
        <f t="array" ref="K39">_xlfn.IFS(SUM($L39:$Q39)="","",Q39="","",Q39=0,0,Q39&gt;0,Q39/K$65*100)</f>
        <v/>
      </c>
      <c r="L39" s="85">
        <f t="shared" si="26"/>
        <v>0</v>
      </c>
      <c r="M39" s="39">
        <f t="shared" si="0"/>
        <v>0</v>
      </c>
      <c r="N39" s="39">
        <f t="shared" si="0"/>
        <v>0</v>
      </c>
      <c r="O39" s="39">
        <f t="shared" si="0"/>
        <v>0</v>
      </c>
      <c r="P39" s="39">
        <f t="shared" si="0"/>
        <v>0</v>
      </c>
      <c r="Q39" s="98" t="str">
        <f t="shared" si="0"/>
        <v/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/>
      <c r="Z39" s="6" t="s">
        <v>61</v>
      </c>
      <c r="AA39" s="18" cm="1">
        <f t="array" ref="AA39">IFERROR(_xlfn.IFS(COUNTA($AE$2:$AJ$2)=0,AVERAGE($AE39:$AJ39),$AE$2="X",AVERAGE($AF39:$AJ39),$AF$2="X",AVERAGE($AE39,$AG39:$AJ39),$AG$2="X",AVERAGE($AE39:$AF39,$AH39:$AJ39),$AH$2="X",AVERAGE($AE39:$AG39,$AI39:$AJ39),$AI$2="X",AVERAGE($AE39:$AH39,$AJ39:$AJ39),$AJ$2="X",AVERAGE($AE39:$AI39)),"")</f>
        <v>0</v>
      </c>
      <c r="AB39" s="19" cm="1">
        <f t="array" ref="AB39">IFERROR(_xlfn.IFS(COUNTA($AE$2:$AJ$2)=0,STDEV($AE39:$AJ39)/SQRT(COUNT($AE39:$AJ39)),$AE$2="X",STDEV($AF39:$AJ39)/SQRT(COUNT($AF39:$AJ39)),$AF$2="X",STDEV($AE39,$AG39:$AJ39)/SQRT(COUNT($AE39,$AG39:$AJ39)),$AG$2="X",STDEV($AE39:$AF39,$AH39:$AJ39)/SQRT(COUNT($AE39:$AF39,$AH39:$AJ39)),$AH$2="X",STDEV($AE39:$AG39,$AI39:$AJ39)/SQRT(COUNT($AE39:$AG39,$AI39:$AJ39)),$AI$2="X",STDEV($AE39:$AH39,$AJ39)/SQRT(COUNT($AE39:$AH39,$AJ39)),$AJ$2="X",STDEV($AE39:$AI39)/SQRT(COUNT($AE39:$AI39))),"")</f>
        <v>0</v>
      </c>
      <c r="AC39" s="113" cm="1">
        <f t="array" ref="AC39">IFERROR(_xlfn.IFS(COUNTA($AK$2:$AP$2)=0,AVERAGE($AK39:$AP39),$AK$2="X",AVERAGE($AL39:$AP39),$AL$2="X",AVERAGE($AK39,$AM39:$AP39),$AM$2="X",AVERAGE($AK39:$AL39,$AN39:$AP39),$AN$2="X",AVERAGE($AK39:$AM39,$AO39:$AP39),$AO$2="X",AVERAGE($AK39:$AN39,$AP39:$AP39),$AP$2="X",AVERAGE($AK39:$AO39)),"")</f>
        <v>0</v>
      </c>
      <c r="AD39" s="111" cm="1">
        <f t="array" ref="AD39">IFERROR(_xlfn.IFS(COUNTA($AK$2:$AP$2)=0,STDEV($AK39:$AP39)/SQRT(COUNT($AK39:$AP39)),$AK$2="X",STDEV($AL39:$AP39)/SQRT(COUNT($AL39:$AP39)),$AL$2="X",STDEV($AK39,$AM39:$AP39)/SQRT(COUNT($AK39,$AM39:$AP39)),$AM$2="X",STDEV($AK39:$AL39,$AN39:$AP39)/SQRT(COUNT($AK39:$AL39,$AN39:$AP39)),$AN$2="X",STDEV($AK39:$AM39,$AO39:$AP39)/SQRT(COUNT($AK39:$AM39,$AO39:$AP39)),$AO$2="X",STDEV($AK39:$AN39,$AP39)/SQRT(COUNT($AK39:$AN39,$AP39)),$AP$2="X",STDEV($AK39:$AO39)/SQRT(COUNT($AK39:$AO39))),"")</f>
        <v>0</v>
      </c>
      <c r="AE39" cm="1">
        <f t="array" ref="AE39">_xlfn.IFS(SUM($AK39:$AP39)="","",AK39="","",AK39=0,0,AK39&gt;0,AK39/AE$65*100)</f>
        <v>0</v>
      </c>
      <c r="AF39" cm="1">
        <f t="array" ref="AF39">_xlfn.IFS(SUM($AK39:$AP39)="","",AL39="","",AL39=0,0,AL39&gt;0,AL39/AF$65*100)</f>
        <v>0</v>
      </c>
      <c r="AG39" cm="1">
        <f t="array" ref="AG39">_xlfn.IFS(SUM($AK39:$AP39)="","",AM39="","",AM39=0,0,AM39&gt;0,AM39/AG$65*100)</f>
        <v>0</v>
      </c>
      <c r="AH39" cm="1">
        <f t="array" ref="AH39">_xlfn.IFS(SUM($AK39:$AP39)="","",AN39="","",AN39=0,0,AN39&gt;0,AN39/AH$65*100)</f>
        <v>0</v>
      </c>
      <c r="AI39" cm="1">
        <f t="array" ref="AI39">_xlfn.IFS(SUM($AK39:$AP39)="","",AO39="","",AO39=0,0,AO39&gt;0,AO39/AI$65*100)</f>
        <v>0</v>
      </c>
      <c r="AJ39" t="str" cm="1">
        <f t="array" ref="AJ39">_xlfn.IFS(SUM($AK39:$AP39)="","",AP39="","",AP39=0,0,AP39&gt;0,AP39/AJ$65*100)</f>
        <v/>
      </c>
      <c r="AK39" s="42">
        <f t="shared" si="1"/>
        <v>0</v>
      </c>
      <c r="AL39">
        <f t="shared" si="1"/>
        <v>0</v>
      </c>
      <c r="AM39">
        <f t="shared" si="1"/>
        <v>0</v>
      </c>
      <c r="AN39">
        <f t="shared" si="1"/>
        <v>0</v>
      </c>
      <c r="AO39">
        <f t="shared" si="1"/>
        <v>0</v>
      </c>
      <c r="AP39" s="96" t="str">
        <f t="shared" si="1"/>
        <v/>
      </c>
      <c r="AQ39" s="89">
        <v>0</v>
      </c>
      <c r="AR39" s="89">
        <v>0</v>
      </c>
      <c r="AS39" s="89">
        <v>0</v>
      </c>
      <c r="AT39" s="89">
        <v>0</v>
      </c>
      <c r="AU39" s="89">
        <v>0</v>
      </c>
      <c r="AV39" s="89"/>
      <c r="AX39" s="1"/>
      <c r="AY39" s="39" t="str">
        <f t="shared" si="31"/>
        <v/>
      </c>
      <c r="AZ39" s="39" t="str">
        <f t="shared" si="32"/>
        <v/>
      </c>
      <c r="BA39" s="39" t="str">
        <f t="shared" si="33"/>
        <v/>
      </c>
      <c r="BB39" s="39" t="str">
        <f t="shared" si="34"/>
        <v/>
      </c>
      <c r="BC39" s="39" t="str">
        <f t="shared" si="35"/>
        <v/>
      </c>
      <c r="BD39" s="39" t="str">
        <f t="shared" si="36"/>
        <v/>
      </c>
      <c r="BE39" s="39" t="str">
        <f t="shared" si="37"/>
        <v/>
      </c>
      <c r="BF39" s="39" t="str">
        <f t="shared" si="38"/>
        <v/>
      </c>
      <c r="BG39" s="39" t="str">
        <f t="shared" si="39"/>
        <v/>
      </c>
      <c r="BH39" s="39" t="str">
        <f t="shared" si="40"/>
        <v/>
      </c>
      <c r="BI39" s="39" t="str">
        <f t="shared" si="41"/>
        <v/>
      </c>
      <c r="BJ39" s="39" t="str">
        <f t="shared" si="42"/>
        <v/>
      </c>
      <c r="BK39" s="42" t="str">
        <f t="shared" si="27"/>
        <v/>
      </c>
      <c r="BL39" t="str">
        <f t="shared" si="27"/>
        <v/>
      </c>
      <c r="BM39" t="str">
        <f t="shared" si="27"/>
        <v/>
      </c>
      <c r="BN39" t="str">
        <f t="shared" si="25"/>
        <v/>
      </c>
      <c r="BO39" t="str">
        <f t="shared" si="25"/>
        <v/>
      </c>
      <c r="BP39" t="str">
        <f t="shared" si="25"/>
        <v/>
      </c>
      <c r="BQ39" t="str">
        <f t="shared" si="25"/>
        <v/>
      </c>
      <c r="BR39" t="str">
        <f t="shared" si="25"/>
        <v/>
      </c>
      <c r="BS39" t="str">
        <f t="shared" si="25"/>
        <v/>
      </c>
      <c r="BT39" t="str">
        <f t="shared" si="25"/>
        <v/>
      </c>
      <c r="BU39" t="str">
        <f t="shared" si="25"/>
        <v/>
      </c>
      <c r="BV39" t="str">
        <f t="shared" si="25"/>
        <v/>
      </c>
      <c r="BW39" t="str">
        <f t="shared" si="15"/>
        <v/>
      </c>
      <c r="BX39" t="str">
        <f t="shared" si="16"/>
        <v/>
      </c>
      <c r="BY39" t="str">
        <f t="shared" si="17"/>
        <v/>
      </c>
      <c r="BZ39" t="str">
        <f t="shared" si="18"/>
        <v/>
      </c>
      <c r="CA39" t="str">
        <f t="shared" si="43"/>
        <v/>
      </c>
      <c r="CB39" s="39" t="str">
        <f t="shared" si="43"/>
        <v/>
      </c>
      <c r="CC39" s="46" t="str">
        <f t="shared" si="20"/>
        <v/>
      </c>
      <c r="CD39" s="44" t="str">
        <f t="shared" si="21"/>
        <v/>
      </c>
      <c r="CE39" t="str" cm="1">
        <f t="array" ref="CE39">_xlfn.IFS($CC39="","",$CC39&lt;=CE$3,"yes",$CC39&gt;CE$3,"no")</f>
        <v/>
      </c>
      <c r="CF39" s="42" t="str">
        <f t="shared" si="28"/>
        <v/>
      </c>
      <c r="CG39" s="1" t="str">
        <f t="shared" si="29"/>
        <v/>
      </c>
      <c r="CH39" s="1" t="str">
        <f t="shared" si="30"/>
        <v/>
      </c>
      <c r="CI39" s="76" t="str">
        <f>IF(CE39="yes",VLOOKUP(CH39,'z-Table'!$A$1:$K$74,7,TRUE)*$CE$2,"")</f>
        <v/>
      </c>
    </row>
    <row r="40" spans="1:87" ht="12" x14ac:dyDescent="0.2">
      <c r="A40" s="6" t="s">
        <v>62</v>
      </c>
      <c r="B40" s="18" cm="1">
        <f t="array" ref="B40">IFERROR(_xlfn.IFS(COUNTA($F$2:$K$2)=0,AVERAGE($F40:$K40),$F$2="X",AVERAGE($G40:$K40),$G$2="X",AVERAGE($F40,$H40:$K40),$H$2="X",AVERAGE($F40:$G40,$I40:$K40),$I$2="X",AVERAGE($F40:$H40,$J40:$K40),$J$2="X",AVERAGE($F40:$I40,$K40:$K40),$K$2="X",AVERAGE($F40:$J40)),"")</f>
        <v>0</v>
      </c>
      <c r="C40" s="19" cm="1">
        <f t="array" ref="C40">IFERROR(_xlfn.IFS(COUNTA($F$2:$K$2)=0,STDEV($F40:$K40)/SQRT(COUNT($F40:$K40)),$F$2="X",STDEV($G40:$K40)/SQRT(COUNT($G40:$K40)),$G$2="X",STDEV($F40,$H40:$K40)/SQRT(COUNT($F40,$H40:$K40)),$H$2="X",STDEV($F40:$G40,$I40:$K40)/SQRT(COUNT($F40:$G40,$I40:$K40)),$I$2="X",STDEV($F40:$H40,$J40:$K40)/SQRT(COUNT($F40:$H40,$J40:$K40)),$J$2="X",STDEV($F40:$I40,$K40)/SQRT(COUNT($F40:$I40,$K40)),$K$2="X",STDEV($F40:$J40)/SQRT(COUNT($F40:$J40))),"")</f>
        <v>0</v>
      </c>
      <c r="D40" s="110" cm="1">
        <f t="array" ref="D40">IFERROR(_xlfn.IFS(COUNTA($L$2:$Q$2)=0,AVERAGE($L40:$Q40),$L$2="X",AVERAGE($M40:$Q40),$M$2="X",AVERAGE($L40,$N40:$Q40),$N$2="X",AVERAGE($L40:$M40,$O40:$Q40),$O$2="X",AVERAGE($L40:$N40,$P40:$Q40),$P$2="X",AVERAGE($L40:$O40,$Q40:$Q40),$Q$2="X",AVERAGE($L40:$P40)),"")</f>
        <v>0</v>
      </c>
      <c r="E40" s="111" cm="1">
        <f t="array" ref="E40">IFERROR(_xlfn.IFS(COUNTA($L$2:$Q$2)=0,STDEV($L40:$Q40)/SQRT(COUNT($L40:$Q40)),$L$2="X",STDEV($M40:$Q40)/SQRT(COUNT($M40:$Q40)),$M$2="X",STDEV($L40,$N40:$Q40)/SQRT(COUNT($L40,$N40:$Q40)),$N$2="X",STDEV($L40:$M40,$O40:$Q40)/SQRT(COUNT($L40:$M40,$O40:$Q40)),$O$2="X",STDEV($L40:$N40,$P40:$Q40)/SQRT(COUNT($L40:$N40,$P40:$Q40)),$P$2="X",STDEV($L40:$O40,$Q40)/SQRT(COUNT($L40:$O40,$Q40)),$Q$2="X",STDEV($L40:$P40)/SQRT(COUNT($L40:$P40))),"")</f>
        <v>0</v>
      </c>
      <c r="F40" cm="1">
        <f t="array" ref="F40">_xlfn.IFS(SUM($L40:$Q40)="","",L40="","",L40=0,0,L40&gt;0,L40/F$65*100)</f>
        <v>0</v>
      </c>
      <c r="G40" cm="1">
        <f t="array" ref="G40">_xlfn.IFS(SUM($L40:$Q40)="","",M40="","",M40=0,0,M40&gt;0,M40/G$65*100)</f>
        <v>0</v>
      </c>
      <c r="H40" cm="1">
        <f t="array" ref="H40">_xlfn.IFS(SUM($L40:$Q40)="","",N40="","",N40=0,0,N40&gt;0,N40/H$65*100)</f>
        <v>0</v>
      </c>
      <c r="I40" cm="1">
        <f t="array" ref="I40">_xlfn.IFS(SUM($L40:$Q40)="","",O40="","",O40=0,0,O40&gt;0,O40/I$65*100)</f>
        <v>0</v>
      </c>
      <c r="J40" cm="1">
        <f t="array" ref="J40">_xlfn.IFS(SUM($L40:$Q40)="","",P40="","",P40=0,0,P40&gt;0,P40/J$65*100)</f>
        <v>0</v>
      </c>
      <c r="K40" t="str" cm="1">
        <f t="array" ref="K40">_xlfn.IFS(SUM($L40:$Q40)="","",Q40="","",Q40=0,0,Q40&gt;0,Q40/K$65*100)</f>
        <v/>
      </c>
      <c r="L40" s="85">
        <f t="shared" si="26"/>
        <v>0</v>
      </c>
      <c r="M40" s="39">
        <f t="shared" si="0"/>
        <v>0</v>
      </c>
      <c r="N40" s="39">
        <f t="shared" si="0"/>
        <v>0</v>
      </c>
      <c r="O40" s="39">
        <f t="shared" si="0"/>
        <v>0</v>
      </c>
      <c r="P40" s="39">
        <f t="shared" si="0"/>
        <v>0</v>
      </c>
      <c r="Q40" s="98" t="str">
        <f t="shared" si="0"/>
        <v/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/>
      <c r="Z40" s="6" t="s">
        <v>62</v>
      </c>
      <c r="AA40" s="18" cm="1">
        <f t="array" ref="AA40">IFERROR(_xlfn.IFS(COUNTA($AE$2:$AJ$2)=0,AVERAGE($AE40:$AJ40),$AE$2="X",AVERAGE($AF40:$AJ40),$AF$2="X",AVERAGE($AE40,$AG40:$AJ40),$AG$2="X",AVERAGE($AE40:$AF40,$AH40:$AJ40),$AH$2="X",AVERAGE($AE40:$AG40,$AI40:$AJ40),$AI$2="X",AVERAGE($AE40:$AH40,$AJ40:$AJ40),$AJ$2="X",AVERAGE($AE40:$AI40)),"")</f>
        <v>0</v>
      </c>
      <c r="AB40" s="19" cm="1">
        <f t="array" ref="AB40">IFERROR(_xlfn.IFS(COUNTA($AE$2:$AJ$2)=0,STDEV($AE40:$AJ40)/SQRT(COUNT($AE40:$AJ40)),$AE$2="X",STDEV($AF40:$AJ40)/SQRT(COUNT($AF40:$AJ40)),$AF$2="X",STDEV($AE40,$AG40:$AJ40)/SQRT(COUNT($AE40,$AG40:$AJ40)),$AG$2="X",STDEV($AE40:$AF40,$AH40:$AJ40)/SQRT(COUNT($AE40:$AF40,$AH40:$AJ40)),$AH$2="X",STDEV($AE40:$AG40,$AI40:$AJ40)/SQRT(COUNT($AE40:$AG40,$AI40:$AJ40)),$AI$2="X",STDEV($AE40:$AH40,$AJ40)/SQRT(COUNT($AE40:$AH40,$AJ40)),$AJ$2="X",STDEV($AE40:$AI40)/SQRT(COUNT($AE40:$AI40))),"")</f>
        <v>0</v>
      </c>
      <c r="AC40" s="113" cm="1">
        <f t="array" ref="AC40">IFERROR(_xlfn.IFS(COUNTA($AK$2:$AP$2)=0,AVERAGE($AK40:$AP40),$AK$2="X",AVERAGE($AL40:$AP40),$AL$2="X",AVERAGE($AK40,$AM40:$AP40),$AM$2="X",AVERAGE($AK40:$AL40,$AN40:$AP40),$AN$2="X",AVERAGE($AK40:$AM40,$AO40:$AP40),$AO$2="X",AVERAGE($AK40:$AN40,$AP40:$AP40),$AP$2="X",AVERAGE($AK40:$AO40)),"")</f>
        <v>0</v>
      </c>
      <c r="AD40" s="111" cm="1">
        <f t="array" ref="AD40">IFERROR(_xlfn.IFS(COUNTA($AK$2:$AP$2)=0,STDEV($AK40:$AP40)/SQRT(COUNT($AK40:$AP40)),$AK$2="X",STDEV($AL40:$AP40)/SQRT(COUNT($AL40:$AP40)),$AL$2="X",STDEV($AK40,$AM40:$AP40)/SQRT(COUNT($AK40,$AM40:$AP40)),$AM$2="X",STDEV($AK40:$AL40,$AN40:$AP40)/SQRT(COUNT($AK40:$AL40,$AN40:$AP40)),$AN$2="X",STDEV($AK40:$AM40,$AO40:$AP40)/SQRT(COUNT($AK40:$AM40,$AO40:$AP40)),$AO$2="X",STDEV($AK40:$AN40,$AP40)/SQRT(COUNT($AK40:$AN40,$AP40)),$AP$2="X",STDEV($AK40:$AO40)/SQRT(COUNT($AK40:$AO40))),"")</f>
        <v>0</v>
      </c>
      <c r="AE40" cm="1">
        <f t="array" ref="AE40">_xlfn.IFS(SUM($AK40:$AP40)="","",AK40="","",AK40=0,0,AK40&gt;0,AK40/AE$65*100)</f>
        <v>0</v>
      </c>
      <c r="AF40" cm="1">
        <f t="array" ref="AF40">_xlfn.IFS(SUM($AK40:$AP40)="","",AL40="","",AL40=0,0,AL40&gt;0,AL40/AF$65*100)</f>
        <v>0</v>
      </c>
      <c r="AG40" cm="1">
        <f t="array" ref="AG40">_xlfn.IFS(SUM($AK40:$AP40)="","",AM40="","",AM40=0,0,AM40&gt;0,AM40/AG$65*100)</f>
        <v>0</v>
      </c>
      <c r="AH40" cm="1">
        <f t="array" ref="AH40">_xlfn.IFS(SUM($AK40:$AP40)="","",AN40="","",AN40=0,0,AN40&gt;0,AN40/AH$65*100)</f>
        <v>0</v>
      </c>
      <c r="AI40" cm="1">
        <f t="array" ref="AI40">_xlfn.IFS(SUM($AK40:$AP40)="","",AO40="","",AO40=0,0,AO40&gt;0,AO40/AI$65*100)</f>
        <v>0</v>
      </c>
      <c r="AJ40" t="str" cm="1">
        <f t="array" ref="AJ40">_xlfn.IFS(SUM($AK40:$AP40)="","",AP40="","",AP40=0,0,AP40&gt;0,AP40/AJ$65*100)</f>
        <v/>
      </c>
      <c r="AK40" s="42">
        <f t="shared" si="1"/>
        <v>0</v>
      </c>
      <c r="AL40">
        <f t="shared" si="1"/>
        <v>0</v>
      </c>
      <c r="AM40">
        <f t="shared" si="1"/>
        <v>0</v>
      </c>
      <c r="AN40">
        <f t="shared" si="1"/>
        <v>0</v>
      </c>
      <c r="AO40">
        <f t="shared" si="1"/>
        <v>0</v>
      </c>
      <c r="AP40" s="96" t="str">
        <f t="shared" si="1"/>
        <v/>
      </c>
      <c r="AQ40" s="89">
        <v>0</v>
      </c>
      <c r="AR40" s="89">
        <v>0</v>
      </c>
      <c r="AS40" s="89">
        <v>0</v>
      </c>
      <c r="AT40" s="89">
        <v>0</v>
      </c>
      <c r="AU40" s="89">
        <v>0</v>
      </c>
      <c r="AV40" s="89"/>
      <c r="AX40" s="1"/>
      <c r="AY40" s="39" t="str">
        <f t="shared" si="31"/>
        <v/>
      </c>
      <c r="AZ40" s="39" t="str">
        <f t="shared" si="32"/>
        <v/>
      </c>
      <c r="BA40" s="39" t="str">
        <f t="shared" si="33"/>
        <v/>
      </c>
      <c r="BB40" s="39" t="str">
        <f t="shared" si="34"/>
        <v/>
      </c>
      <c r="BC40" s="39" t="str">
        <f t="shared" si="35"/>
        <v/>
      </c>
      <c r="BD40" s="39" t="str">
        <f t="shared" si="36"/>
        <v/>
      </c>
      <c r="BE40" s="39" t="str">
        <f t="shared" si="37"/>
        <v/>
      </c>
      <c r="BF40" s="39" t="str">
        <f t="shared" si="38"/>
        <v/>
      </c>
      <c r="BG40" s="39" t="str">
        <f t="shared" si="39"/>
        <v/>
      </c>
      <c r="BH40" s="39" t="str">
        <f t="shared" si="40"/>
        <v/>
      </c>
      <c r="BI40" s="39" t="str">
        <f t="shared" si="41"/>
        <v/>
      </c>
      <c r="BJ40" s="39" t="str">
        <f t="shared" si="42"/>
        <v/>
      </c>
      <c r="BK40" s="42" t="str">
        <f t="shared" si="27"/>
        <v/>
      </c>
      <c r="BL40" t="str">
        <f t="shared" si="27"/>
        <v/>
      </c>
      <c r="BM40" t="str">
        <f t="shared" si="27"/>
        <v/>
      </c>
      <c r="BN40" t="str">
        <f t="shared" si="25"/>
        <v/>
      </c>
      <c r="BO40" t="str">
        <f t="shared" si="25"/>
        <v/>
      </c>
      <c r="BP40" t="str">
        <f t="shared" si="25"/>
        <v/>
      </c>
      <c r="BQ40" t="str">
        <f t="shared" si="25"/>
        <v/>
      </c>
      <c r="BR40" t="str">
        <f t="shared" si="25"/>
        <v/>
      </c>
      <c r="BS40" t="str">
        <f t="shared" si="25"/>
        <v/>
      </c>
      <c r="BT40" t="str">
        <f t="shared" si="25"/>
        <v/>
      </c>
      <c r="BU40" t="str">
        <f t="shared" si="25"/>
        <v/>
      </c>
      <c r="BV40" t="str">
        <f t="shared" si="25"/>
        <v/>
      </c>
      <c r="BW40" t="str">
        <f t="shared" si="15"/>
        <v/>
      </c>
      <c r="BX40" t="str">
        <f t="shared" si="16"/>
        <v/>
      </c>
      <c r="BY40" t="str">
        <f t="shared" si="17"/>
        <v/>
      </c>
      <c r="BZ40" t="str">
        <f t="shared" si="18"/>
        <v/>
      </c>
      <c r="CA40" t="str">
        <f t="shared" si="43"/>
        <v/>
      </c>
      <c r="CB40" s="39" t="str">
        <f t="shared" si="43"/>
        <v/>
      </c>
      <c r="CC40" s="46" t="str">
        <f t="shared" si="20"/>
        <v/>
      </c>
      <c r="CD40" s="44" t="str">
        <f t="shared" si="21"/>
        <v/>
      </c>
      <c r="CE40" t="str" cm="1">
        <f t="array" ref="CE40">_xlfn.IFS($CC40="","",$CC40&lt;=CE$3,"yes",$CC40&gt;CE$3,"no")</f>
        <v/>
      </c>
      <c r="CF40" s="42" t="str">
        <f t="shared" si="28"/>
        <v/>
      </c>
      <c r="CG40" s="1" t="str">
        <f t="shared" si="29"/>
        <v/>
      </c>
      <c r="CH40" s="1" t="str">
        <f t="shared" si="30"/>
        <v/>
      </c>
      <c r="CI40" s="76" t="str">
        <f>IF(CE40="yes",VLOOKUP(CH40,'z-Table'!$A$1:$K$74,7,TRUE)*$CE$2,"")</f>
        <v/>
      </c>
    </row>
    <row r="41" spans="1:87" ht="12" x14ac:dyDescent="0.2">
      <c r="A41" s="6" t="s">
        <v>63</v>
      </c>
      <c r="B41" s="18" cm="1">
        <f t="array" ref="B41">IFERROR(_xlfn.IFS(COUNTA($F$2:$K$2)=0,AVERAGE($F41:$K41),$F$2="X",AVERAGE($G41:$K41),$G$2="X",AVERAGE($F41,$H41:$K41),$H$2="X",AVERAGE($F41:$G41,$I41:$K41),$I$2="X",AVERAGE($F41:$H41,$J41:$K41),$J$2="X",AVERAGE($F41:$I41,$K41:$K41),$K$2="X",AVERAGE($F41:$J41)),"")</f>
        <v>0</v>
      </c>
      <c r="C41" s="19" cm="1">
        <f t="array" ref="C41">IFERROR(_xlfn.IFS(COUNTA($F$2:$K$2)=0,STDEV($F41:$K41)/SQRT(COUNT($F41:$K41)),$F$2="X",STDEV($G41:$K41)/SQRT(COUNT($G41:$K41)),$G$2="X",STDEV($F41,$H41:$K41)/SQRT(COUNT($F41,$H41:$K41)),$H$2="X",STDEV($F41:$G41,$I41:$K41)/SQRT(COUNT($F41:$G41,$I41:$K41)),$I$2="X",STDEV($F41:$H41,$J41:$K41)/SQRT(COUNT($F41:$H41,$J41:$K41)),$J$2="X",STDEV($F41:$I41,$K41)/SQRT(COUNT($F41:$I41,$K41)),$K$2="X",STDEV($F41:$J41)/SQRT(COUNT($F41:$J41))),"")</f>
        <v>0</v>
      </c>
      <c r="D41" s="110" cm="1">
        <f t="array" ref="D41">IFERROR(_xlfn.IFS(COUNTA($L$2:$Q$2)=0,AVERAGE($L41:$Q41),$L$2="X",AVERAGE($M41:$Q41),$M$2="X",AVERAGE($L41,$N41:$Q41),$N$2="X",AVERAGE($L41:$M41,$O41:$Q41),$O$2="X",AVERAGE($L41:$N41,$P41:$Q41),$P$2="X",AVERAGE($L41:$O41,$Q41:$Q41),$Q$2="X",AVERAGE($L41:$P41)),"")</f>
        <v>0</v>
      </c>
      <c r="E41" s="111" cm="1">
        <f t="array" ref="E41">IFERROR(_xlfn.IFS(COUNTA($L$2:$Q$2)=0,STDEV($L41:$Q41)/SQRT(COUNT($L41:$Q41)),$L$2="X",STDEV($M41:$Q41)/SQRT(COUNT($M41:$Q41)),$M$2="X",STDEV($L41,$N41:$Q41)/SQRT(COUNT($L41,$N41:$Q41)),$N$2="X",STDEV($L41:$M41,$O41:$Q41)/SQRT(COUNT($L41:$M41,$O41:$Q41)),$O$2="X",STDEV($L41:$N41,$P41:$Q41)/SQRT(COUNT($L41:$N41,$P41:$Q41)),$P$2="X",STDEV($L41:$O41,$Q41)/SQRT(COUNT($L41:$O41,$Q41)),$Q$2="X",STDEV($L41:$P41)/SQRT(COUNT($L41:$P41))),"")</f>
        <v>0</v>
      </c>
      <c r="F41" cm="1">
        <f t="array" ref="F41">_xlfn.IFS(SUM($L41:$Q41)="","",L41="","",L41=0,0,L41&gt;0,L41/F$65*100)</f>
        <v>0</v>
      </c>
      <c r="G41" cm="1">
        <f t="array" ref="G41">_xlfn.IFS(SUM($L41:$Q41)="","",M41="","",M41=0,0,M41&gt;0,M41/G$65*100)</f>
        <v>0</v>
      </c>
      <c r="H41" cm="1">
        <f t="array" ref="H41">_xlfn.IFS(SUM($L41:$Q41)="","",N41="","",N41=0,0,N41&gt;0,N41/H$65*100)</f>
        <v>0</v>
      </c>
      <c r="I41" cm="1">
        <f t="array" ref="I41">_xlfn.IFS(SUM($L41:$Q41)="","",O41="","",O41=0,0,O41&gt;0,O41/I$65*100)</f>
        <v>0</v>
      </c>
      <c r="J41" cm="1">
        <f t="array" ref="J41">_xlfn.IFS(SUM($L41:$Q41)="","",P41="","",P41=0,0,P41&gt;0,P41/J$65*100)</f>
        <v>0</v>
      </c>
      <c r="K41" t="str" cm="1">
        <f t="array" ref="K41">_xlfn.IFS(SUM($L41:$Q41)="","",Q41="","",Q41=0,0,Q41&gt;0,Q41/K$65*100)</f>
        <v/>
      </c>
      <c r="L41" s="85">
        <f t="shared" si="26"/>
        <v>0</v>
      </c>
      <c r="M41" s="39">
        <f t="shared" si="0"/>
        <v>0</v>
      </c>
      <c r="N41" s="39">
        <f t="shared" si="0"/>
        <v>0</v>
      </c>
      <c r="O41" s="39">
        <f t="shared" si="0"/>
        <v>0</v>
      </c>
      <c r="P41" s="39">
        <f t="shared" si="0"/>
        <v>0</v>
      </c>
      <c r="Q41" s="98" t="str">
        <f t="shared" si="0"/>
        <v/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/>
      <c r="Z41" s="6" t="s">
        <v>63</v>
      </c>
      <c r="AA41" s="18" cm="1">
        <f t="array" ref="AA41">IFERROR(_xlfn.IFS(COUNTA($AE$2:$AJ$2)=0,AVERAGE($AE41:$AJ41),$AE$2="X",AVERAGE($AF41:$AJ41),$AF$2="X",AVERAGE($AE41,$AG41:$AJ41),$AG$2="X",AVERAGE($AE41:$AF41,$AH41:$AJ41),$AH$2="X",AVERAGE($AE41:$AG41,$AI41:$AJ41),$AI$2="X",AVERAGE($AE41:$AH41,$AJ41:$AJ41),$AJ$2="X",AVERAGE($AE41:$AI41)),"")</f>
        <v>0</v>
      </c>
      <c r="AB41" s="19" cm="1">
        <f t="array" ref="AB41">IFERROR(_xlfn.IFS(COUNTA($AE$2:$AJ$2)=0,STDEV($AE41:$AJ41)/SQRT(COUNT($AE41:$AJ41)),$AE$2="X",STDEV($AF41:$AJ41)/SQRT(COUNT($AF41:$AJ41)),$AF$2="X",STDEV($AE41,$AG41:$AJ41)/SQRT(COUNT($AE41,$AG41:$AJ41)),$AG$2="X",STDEV($AE41:$AF41,$AH41:$AJ41)/SQRT(COUNT($AE41:$AF41,$AH41:$AJ41)),$AH$2="X",STDEV($AE41:$AG41,$AI41:$AJ41)/SQRT(COUNT($AE41:$AG41,$AI41:$AJ41)),$AI$2="X",STDEV($AE41:$AH41,$AJ41)/SQRT(COUNT($AE41:$AH41,$AJ41)),$AJ$2="X",STDEV($AE41:$AI41)/SQRT(COUNT($AE41:$AI41))),"")</f>
        <v>0</v>
      </c>
      <c r="AC41" s="113" cm="1">
        <f t="array" ref="AC41">IFERROR(_xlfn.IFS(COUNTA($AK$2:$AP$2)=0,AVERAGE($AK41:$AP41),$AK$2="X",AVERAGE($AL41:$AP41),$AL$2="X",AVERAGE($AK41,$AM41:$AP41),$AM$2="X",AVERAGE($AK41:$AL41,$AN41:$AP41),$AN$2="X",AVERAGE($AK41:$AM41,$AO41:$AP41),$AO$2="X",AVERAGE($AK41:$AN41,$AP41:$AP41),$AP$2="X",AVERAGE($AK41:$AO41)),"")</f>
        <v>0</v>
      </c>
      <c r="AD41" s="111" cm="1">
        <f t="array" ref="AD41">IFERROR(_xlfn.IFS(COUNTA($AK$2:$AP$2)=0,STDEV($AK41:$AP41)/SQRT(COUNT($AK41:$AP41)),$AK$2="X",STDEV($AL41:$AP41)/SQRT(COUNT($AL41:$AP41)),$AL$2="X",STDEV($AK41,$AM41:$AP41)/SQRT(COUNT($AK41,$AM41:$AP41)),$AM$2="X",STDEV($AK41:$AL41,$AN41:$AP41)/SQRT(COUNT($AK41:$AL41,$AN41:$AP41)),$AN$2="X",STDEV($AK41:$AM41,$AO41:$AP41)/SQRT(COUNT($AK41:$AM41,$AO41:$AP41)),$AO$2="X",STDEV($AK41:$AN41,$AP41)/SQRT(COUNT($AK41:$AN41,$AP41)),$AP$2="X",STDEV($AK41:$AO41)/SQRT(COUNT($AK41:$AO41))),"")</f>
        <v>0</v>
      </c>
      <c r="AE41" cm="1">
        <f t="array" ref="AE41">_xlfn.IFS(SUM($AK41:$AP41)="","",AK41="","",AK41=0,0,AK41&gt;0,AK41/AE$65*100)</f>
        <v>0</v>
      </c>
      <c r="AF41" cm="1">
        <f t="array" ref="AF41">_xlfn.IFS(SUM($AK41:$AP41)="","",AL41="","",AL41=0,0,AL41&gt;0,AL41/AF$65*100)</f>
        <v>0</v>
      </c>
      <c r="AG41" cm="1">
        <f t="array" ref="AG41">_xlfn.IFS(SUM($AK41:$AP41)="","",AM41="","",AM41=0,0,AM41&gt;0,AM41/AG$65*100)</f>
        <v>0</v>
      </c>
      <c r="AH41" cm="1">
        <f t="array" ref="AH41">_xlfn.IFS(SUM($AK41:$AP41)="","",AN41="","",AN41=0,0,AN41&gt;0,AN41/AH$65*100)</f>
        <v>0</v>
      </c>
      <c r="AI41" cm="1">
        <f t="array" ref="AI41">_xlfn.IFS(SUM($AK41:$AP41)="","",AO41="","",AO41=0,0,AO41&gt;0,AO41/AI$65*100)</f>
        <v>0</v>
      </c>
      <c r="AJ41" t="str" cm="1">
        <f t="array" ref="AJ41">_xlfn.IFS(SUM($AK41:$AP41)="","",AP41="","",AP41=0,0,AP41&gt;0,AP41/AJ$65*100)</f>
        <v/>
      </c>
      <c r="AK41" s="42">
        <f t="shared" si="1"/>
        <v>0</v>
      </c>
      <c r="AL41">
        <f t="shared" si="1"/>
        <v>0</v>
      </c>
      <c r="AM41">
        <f t="shared" si="1"/>
        <v>0</v>
      </c>
      <c r="AN41">
        <f t="shared" si="1"/>
        <v>0</v>
      </c>
      <c r="AO41">
        <f t="shared" si="1"/>
        <v>0</v>
      </c>
      <c r="AP41" s="96" t="str">
        <f t="shared" si="1"/>
        <v/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/>
      <c r="AX41" s="1"/>
      <c r="AY41" s="39" t="str">
        <f t="shared" si="31"/>
        <v/>
      </c>
      <c r="AZ41" s="39" t="str">
        <f t="shared" si="32"/>
        <v/>
      </c>
      <c r="BA41" s="39" t="str">
        <f t="shared" si="33"/>
        <v/>
      </c>
      <c r="BB41" s="39" t="str">
        <f t="shared" si="34"/>
        <v/>
      </c>
      <c r="BC41" s="39" t="str">
        <f t="shared" si="35"/>
        <v/>
      </c>
      <c r="BD41" s="39" t="str">
        <f t="shared" si="36"/>
        <v/>
      </c>
      <c r="BE41" s="39" t="str">
        <f t="shared" si="37"/>
        <v/>
      </c>
      <c r="BF41" s="39" t="str">
        <f t="shared" si="38"/>
        <v/>
      </c>
      <c r="BG41" s="39" t="str">
        <f t="shared" si="39"/>
        <v/>
      </c>
      <c r="BH41" s="39" t="str">
        <f t="shared" si="40"/>
        <v/>
      </c>
      <c r="BI41" s="39" t="str">
        <f t="shared" si="41"/>
        <v/>
      </c>
      <c r="BJ41" s="39" t="str">
        <f t="shared" si="42"/>
        <v/>
      </c>
      <c r="BK41" s="42" t="str">
        <f t="shared" si="27"/>
        <v/>
      </c>
      <c r="BL41" t="str">
        <f t="shared" si="27"/>
        <v/>
      </c>
      <c r="BM41" t="str">
        <f t="shared" si="27"/>
        <v/>
      </c>
      <c r="BN41" t="str">
        <f t="shared" si="25"/>
        <v/>
      </c>
      <c r="BO41" t="str">
        <f t="shared" si="25"/>
        <v/>
      </c>
      <c r="BP41" t="str">
        <f t="shared" si="25"/>
        <v/>
      </c>
      <c r="BQ41" t="str">
        <f t="shared" si="25"/>
        <v/>
      </c>
      <c r="BR41" t="str">
        <f t="shared" si="25"/>
        <v/>
      </c>
      <c r="BS41" t="str">
        <f t="shared" si="25"/>
        <v/>
      </c>
      <c r="BT41" t="str">
        <f t="shared" si="25"/>
        <v/>
      </c>
      <c r="BU41" t="str">
        <f t="shared" si="25"/>
        <v/>
      </c>
      <c r="BV41" t="str">
        <f t="shared" si="25"/>
        <v/>
      </c>
      <c r="BW41" t="str">
        <f t="shared" si="15"/>
        <v/>
      </c>
      <c r="BX41" t="str">
        <f t="shared" si="16"/>
        <v/>
      </c>
      <c r="BY41" t="str">
        <f t="shared" si="17"/>
        <v/>
      </c>
      <c r="BZ41" t="str">
        <f t="shared" si="18"/>
        <v/>
      </c>
      <c r="CA41" t="str">
        <f t="shared" si="43"/>
        <v/>
      </c>
      <c r="CB41" s="39" t="str">
        <f t="shared" si="43"/>
        <v/>
      </c>
      <c r="CC41" s="46" t="str">
        <f t="shared" si="20"/>
        <v/>
      </c>
      <c r="CD41" s="44" t="str">
        <f t="shared" si="21"/>
        <v/>
      </c>
      <c r="CE41" t="str" cm="1">
        <f t="array" ref="CE41">_xlfn.IFS($CC41="","",$CC41&lt;=CE$3,"yes",$CC41&gt;CE$3,"no")</f>
        <v/>
      </c>
      <c r="CF41" s="42" t="str">
        <f t="shared" si="28"/>
        <v/>
      </c>
      <c r="CG41" s="1" t="str">
        <f t="shared" si="29"/>
        <v/>
      </c>
      <c r="CH41" s="1" t="str">
        <f t="shared" si="30"/>
        <v/>
      </c>
      <c r="CI41" s="76" t="str">
        <f>IF(CE41="yes",VLOOKUP(CH41,'z-Table'!$A$1:$K$74,7,TRUE)*$CE$2,"")</f>
        <v/>
      </c>
    </row>
    <row r="42" spans="1:87" ht="12" x14ac:dyDescent="0.2">
      <c r="A42" s="7" t="s">
        <v>64</v>
      </c>
      <c r="B42" s="18" cm="1">
        <f t="array" ref="B42">IFERROR(_xlfn.IFS(COUNTA($F$2:$K$2)=0,AVERAGE($F42:$K42),$F$2="X",AVERAGE($G42:$K42),$G$2="X",AVERAGE($F42,$H42:$K42),$H$2="X",AVERAGE($F42:$G42,$I42:$K42),$I$2="X",AVERAGE($F42:$H42,$J42:$K42),$J$2="X",AVERAGE($F42:$I42,$K42:$K42),$K$2="X",AVERAGE($F42:$J42)),"")</f>
        <v>2.4988030807503279</v>
      </c>
      <c r="C42" s="19" cm="1">
        <f t="array" ref="C42">IFERROR(_xlfn.IFS(COUNTA($F$2:$K$2)=0,STDEV($F42:$K42)/SQRT(COUNT($F42:$K42)),$F$2="X",STDEV($G42:$K42)/SQRT(COUNT($G42:$K42)),$G$2="X",STDEV($F42,$H42:$K42)/SQRT(COUNT($F42,$H42:$K42)),$H$2="X",STDEV($F42:$G42,$I42:$K42)/SQRT(COUNT($F42:$G42,$I42:$K42)),$I$2="X",STDEV($F42:$H42,$J42:$K42)/SQRT(COUNT($F42:$H42,$J42:$K42)),$J$2="X",STDEV($F42:$I42,$K42)/SQRT(COUNT($F42:$I42,$K42)),$K$2="X",STDEV($F42:$J42)/SQRT(COUNT($F42:$J42))),"")</f>
        <v>0.81173345825088739</v>
      </c>
      <c r="D42" s="110" cm="1">
        <f t="array" ref="D42">IFERROR(_xlfn.IFS(COUNTA($L$2:$Q$2)=0,AVERAGE($L42:$Q42),$L$2="X",AVERAGE($M42:$Q42),$M$2="X",AVERAGE($L42,$N42:$Q42),$N$2="X",AVERAGE($L42:$M42,$O42:$Q42),$O$2="X",AVERAGE($L42:$N42,$P42:$Q42),$P$2="X",AVERAGE($L42:$O42,$Q42:$Q42),$Q$2="X",AVERAGE($L42:$P42)),"")</f>
        <v>3698.2535297190966</v>
      </c>
      <c r="E42" s="111" cm="1">
        <f t="array" ref="E42">IFERROR(_xlfn.IFS(COUNTA($L$2:$Q$2)=0,STDEV($L42:$Q42)/SQRT(COUNT($L42:$Q42)),$L$2="X",STDEV($M42:$Q42)/SQRT(COUNT($M42:$Q42)),$M$2="X",STDEV($L42,$N42:$Q42)/SQRT(COUNT($L42,$N42:$Q42)),$N$2="X",STDEV($L42:$M42,$O42:$Q42)/SQRT(COUNT($L42:$M42,$O42:$Q42)),$O$2="X",STDEV($L42:$N42,$P42:$Q42)/SQRT(COUNT($L42:$N42,$P42:$Q42)),$P$2="X",STDEV($L42:$O42,$Q42)/SQRT(COUNT($L42:$O42,$Q42)),$Q$2="X",STDEV($L42:$P42)/SQRT(COUNT($L42:$P42))),"")</f>
        <v>1941.6707268040659</v>
      </c>
      <c r="F42" cm="1">
        <f t="array" ref="F42">_xlfn.IFS(SUM($L42:$Q42)="","",L42="","",L42=0,0,L42&gt;0,L42/F$65*100)</f>
        <v>5.3471021630421891</v>
      </c>
      <c r="G42" cm="1">
        <f t="array" ref="G42">_xlfn.IFS(SUM($L42:$Q42)="","",M42="","",M42=0,0,M42&gt;0,M42/G$65*100)</f>
        <v>0.47909750645319449</v>
      </c>
      <c r="H42" cm="1">
        <f t="array" ref="H42">_xlfn.IFS(SUM($L42:$Q42)="","",N42="","",N42=0,0,N42&gt;0,N42/H$65*100)</f>
        <v>2.8694787196632192</v>
      </c>
      <c r="I42" cm="1">
        <f t="array" ref="I42">_xlfn.IFS(SUM($L42:$Q42)="","",O42="","",O42=0,0,O42&gt;0,O42/I$65*100)</f>
        <v>1.6445293476984848</v>
      </c>
      <c r="J42" cm="1">
        <f t="array" ref="J42">_xlfn.IFS(SUM($L42:$Q42)="","",P42="","",P42=0,0,P42&gt;0,P42/J$65*100)</f>
        <v>2.1538076668945516</v>
      </c>
      <c r="K42" t="str" cm="1">
        <f t="array" ref="K42">_xlfn.IFS(SUM($L42:$Q42)="","",Q42="","",Q42=0,0,Q42&gt;0,Q42/K$65*100)</f>
        <v/>
      </c>
      <c r="L42" s="85">
        <f t="shared" si="26"/>
        <v>11187.727272727272</v>
      </c>
      <c r="M42" s="39">
        <f t="shared" si="0"/>
        <v>1424.3529411764705</v>
      </c>
      <c r="N42" s="39">
        <f t="shared" si="0"/>
        <v>3770.5416666666665</v>
      </c>
      <c r="O42" s="39">
        <f t="shared" si="0"/>
        <v>1330.8181818181818</v>
      </c>
      <c r="P42" s="39">
        <f t="shared" si="0"/>
        <v>777.82758620689651</v>
      </c>
      <c r="Q42" s="98" t="str">
        <f t="shared" si="0"/>
        <v/>
      </c>
      <c r="R42" s="89">
        <v>123065</v>
      </c>
      <c r="S42" s="89">
        <v>24214</v>
      </c>
      <c r="T42" s="89">
        <v>90493</v>
      </c>
      <c r="U42" s="89">
        <v>29278</v>
      </c>
      <c r="V42" s="89">
        <v>22557</v>
      </c>
      <c r="W42" s="89"/>
      <c r="Z42" s="7" t="s">
        <v>64</v>
      </c>
      <c r="AA42" s="18" cm="1">
        <f t="array" ref="AA42">IFERROR(_xlfn.IFS(COUNTA($AE$2:$AJ$2)=0,AVERAGE($AE42:$AJ42),$AE$2="X",AVERAGE($AF42:$AJ42),$AF$2="X",AVERAGE($AE42,$AG42:$AJ42),$AG$2="X",AVERAGE($AE42:$AF42,$AH42:$AJ42),$AH$2="X",AVERAGE($AE42:$AG42,$AI42:$AJ42),$AI$2="X",AVERAGE($AE42:$AH42,$AJ42:$AJ42),$AJ$2="X",AVERAGE($AE42:$AI42)),"")</f>
        <v>0.11301043006659295</v>
      </c>
      <c r="AB42" s="19" cm="1">
        <f t="array" ref="AB42">IFERROR(_xlfn.IFS(COUNTA($AE$2:$AJ$2)=0,STDEV($AE42:$AJ42)/SQRT(COUNT($AE42:$AJ42)),$AE$2="X",STDEV($AF42:$AJ42)/SQRT(COUNT($AF42:$AJ42)),$AF$2="X",STDEV($AE42,$AG42:$AJ42)/SQRT(COUNT($AE42,$AG42:$AJ42)),$AG$2="X",STDEV($AE42:$AF42,$AH42:$AJ42)/SQRT(COUNT($AE42:$AF42,$AH42:$AJ42)),$AH$2="X",STDEV($AE42:$AG42,$AI42:$AJ42)/SQRT(COUNT($AE42:$AG42,$AI42:$AJ42)),$AI$2="X",STDEV($AE42:$AH42,$AJ42)/SQRT(COUNT($AE42:$AH42,$AJ42)),$AJ$2="X",STDEV($AE42:$AI42)/SQRT(COUNT($AE42:$AI42))),"")</f>
        <v>0.11301043006659295</v>
      </c>
      <c r="AC42" s="113" cm="1">
        <f t="array" ref="AC42">IFERROR(_xlfn.IFS(COUNTA($AK$2:$AP$2)=0,AVERAGE($AK42:$AP42),$AK$2="X",AVERAGE($AL42:$AP42),$AL$2="X",AVERAGE($AK42,$AM42:$AP42),$AM$2="X",AVERAGE($AK42:$AL42,$AN42:$AP42),$AN$2="X",AVERAGE($AK42:$AM42,$AO42:$AP42),$AO$2="X",AVERAGE($AK42:$AN42,$AP42:$AP42),$AP$2="X",AVERAGE($AK42:$AO42)),"")</f>
        <v>139.19444444444446</v>
      </c>
      <c r="AD42" s="111" cm="1">
        <f t="array" ref="AD42">IFERROR(_xlfn.IFS(COUNTA($AK$2:$AP$2)=0,STDEV($AK42:$AP42)/SQRT(COUNT($AK42:$AP42)),$AK$2="X",STDEV($AL42:$AP42)/SQRT(COUNT($AL42:$AP42)),$AL$2="X",STDEV($AK42,$AM42:$AP42)/SQRT(COUNT($AK42,$AM42:$AP42)),$AM$2="X",STDEV($AK42:$AL42,$AN42:$AP42)/SQRT(COUNT($AK42:$AL42,$AN42:$AP42)),$AN$2="X",STDEV($AK42:$AM42,$AO42:$AP42)/SQRT(COUNT($AK42:$AM42,$AO42:$AP42)),$AO$2="X",STDEV($AK42:$AN42,$AP42)/SQRT(COUNT($AK42:$AN42,$AP42)),$AP$2="X",STDEV($AK42:$AO42)/SQRT(COUNT($AK42:$AO42))),"")</f>
        <v>139.19444444444446</v>
      </c>
      <c r="AE42" cm="1">
        <f t="array" ref="AE42">_xlfn.IFS(SUM($AK42:$AP42)="","",AK42="","",AK42=0,0,AK42&gt;0,AK42/AE$65*100)</f>
        <v>6.3472015976428029</v>
      </c>
      <c r="AF42" cm="1">
        <f t="array" ref="AF42">_xlfn.IFS(SUM($AK42:$AP42)="","",AL42="","",AL42=0,0,AL42&gt;0,AL42/AF$65*100)</f>
        <v>0</v>
      </c>
      <c r="AG42" cm="1">
        <f t="array" ref="AG42">_xlfn.IFS(SUM($AK42:$AP42)="","",AM42="","",AM42=0,0,AM42&gt;0,AM42/AG$65*100)</f>
        <v>0</v>
      </c>
      <c r="AH42" cm="1">
        <f t="array" ref="AH42">_xlfn.IFS(SUM($AK42:$AP42)="","",AN42="","",AN42=0,0,AN42&gt;0,AN42/AH$65*100)</f>
        <v>0.45204172026637179</v>
      </c>
      <c r="AI42" cm="1">
        <f t="array" ref="AI42">_xlfn.IFS(SUM($AK42:$AP42)="","",AO42="","",AO42=0,0,AO42&gt;0,AO42/AI$65*100)</f>
        <v>0</v>
      </c>
      <c r="AJ42" t="str" cm="1">
        <f t="array" ref="AJ42">_xlfn.IFS(SUM($AK42:$AP42)="","",AP42="","",AP42=0,0,AP42&gt;0,AP42/AJ$65*100)</f>
        <v/>
      </c>
      <c r="AK42" s="42">
        <f t="shared" si="1"/>
        <v>152894.11764705883</v>
      </c>
      <c r="AL42">
        <f t="shared" si="1"/>
        <v>0</v>
      </c>
      <c r="AM42">
        <f t="shared" si="1"/>
        <v>0</v>
      </c>
      <c r="AN42">
        <f t="shared" si="1"/>
        <v>556.77777777777783</v>
      </c>
      <c r="AO42">
        <f t="shared" si="1"/>
        <v>0</v>
      </c>
      <c r="AP42" s="96" t="str">
        <f t="shared" si="1"/>
        <v/>
      </c>
      <c r="AQ42" s="89">
        <v>2599200</v>
      </c>
      <c r="AR42" s="89">
        <v>0</v>
      </c>
      <c r="AS42" s="89">
        <v>0</v>
      </c>
      <c r="AT42" s="89">
        <v>10022</v>
      </c>
      <c r="AU42" s="89">
        <v>0</v>
      </c>
      <c r="AV42" s="89"/>
      <c r="AX42" s="1"/>
      <c r="AY42" s="39" t="str">
        <f t="shared" si="31"/>
        <v/>
      </c>
      <c r="AZ42" s="39" t="str">
        <f t="shared" si="32"/>
        <v/>
      </c>
      <c r="BA42" s="39" t="str">
        <f t="shared" si="33"/>
        <v/>
      </c>
      <c r="BB42" s="39" t="str">
        <f t="shared" si="34"/>
        <v/>
      </c>
      <c r="BC42" s="39" t="str">
        <f t="shared" si="35"/>
        <v/>
      </c>
      <c r="BD42" s="39" t="str">
        <f t="shared" si="36"/>
        <v/>
      </c>
      <c r="BE42" s="39" t="str">
        <f t="shared" si="37"/>
        <v/>
      </c>
      <c r="BF42" s="39" t="str">
        <f t="shared" si="38"/>
        <v/>
      </c>
      <c r="BG42" s="39" t="str">
        <f t="shared" si="39"/>
        <v/>
      </c>
      <c r="BH42" s="39" t="str">
        <f t="shared" si="40"/>
        <v/>
      </c>
      <c r="BI42" s="39" t="str">
        <f t="shared" si="41"/>
        <v/>
      </c>
      <c r="BJ42" s="39" t="str">
        <f t="shared" si="42"/>
        <v/>
      </c>
      <c r="BK42" s="42" t="str">
        <f t="shared" si="27"/>
        <v/>
      </c>
      <c r="BL42" t="str">
        <f t="shared" si="27"/>
        <v/>
      </c>
      <c r="BM42" t="str">
        <f t="shared" si="27"/>
        <v/>
      </c>
      <c r="BN42" t="str">
        <f t="shared" si="25"/>
        <v/>
      </c>
      <c r="BO42" t="str">
        <f t="shared" si="25"/>
        <v/>
      </c>
      <c r="BP42" t="str">
        <f t="shared" si="25"/>
        <v/>
      </c>
      <c r="BQ42" t="str">
        <f t="shared" si="25"/>
        <v/>
      </c>
      <c r="BR42" t="str">
        <f t="shared" si="25"/>
        <v/>
      </c>
      <c r="BS42" t="str">
        <f t="shared" si="25"/>
        <v/>
      </c>
      <c r="BT42" t="str">
        <f t="shared" si="25"/>
        <v/>
      </c>
      <c r="BU42" t="str">
        <f t="shared" si="25"/>
        <v/>
      </c>
      <c r="BV42" t="str">
        <f t="shared" si="25"/>
        <v/>
      </c>
      <c r="BW42" t="str">
        <f t="shared" si="15"/>
        <v/>
      </c>
      <c r="BX42" t="str">
        <f t="shared" si="16"/>
        <v/>
      </c>
      <c r="BY42" t="str">
        <f t="shared" si="17"/>
        <v/>
      </c>
      <c r="BZ42" t="str">
        <f t="shared" si="18"/>
        <v/>
      </c>
      <c r="CA42" t="str">
        <f t="shared" si="43"/>
        <v/>
      </c>
      <c r="CB42" s="39" t="str">
        <f t="shared" si="43"/>
        <v/>
      </c>
      <c r="CC42" s="46" t="str">
        <f t="shared" si="20"/>
        <v/>
      </c>
      <c r="CD42" s="44" t="str">
        <f t="shared" si="21"/>
        <v/>
      </c>
      <c r="CE42" t="str" cm="1">
        <f t="array" ref="CE42">_xlfn.IFS($CC42="","",$CC42&lt;=CE$3,"yes",$CC42&gt;CE$3,"no")</f>
        <v/>
      </c>
      <c r="CF42" s="42" t="str">
        <f t="shared" si="28"/>
        <v/>
      </c>
      <c r="CG42" s="1" t="str">
        <f t="shared" si="29"/>
        <v/>
      </c>
      <c r="CH42" s="1" t="str">
        <f t="shared" si="30"/>
        <v/>
      </c>
      <c r="CI42" s="76" t="str">
        <f>IF(CE42="yes",VLOOKUP(CH42,'z-Table'!$A$1:$K$74,7,TRUE)*$CE$2,"")</f>
        <v/>
      </c>
    </row>
    <row r="43" spans="1:87" ht="12" x14ac:dyDescent="0.2">
      <c r="A43" s="7" t="s">
        <v>65</v>
      </c>
      <c r="B43" s="18" cm="1">
        <f t="array" ref="B43">IFERROR(_xlfn.IFS(COUNTA($F$2:$K$2)=0,AVERAGE($F43:$K43),$F$2="X",AVERAGE($G43:$K43),$G$2="X",AVERAGE($F43,$H43:$K43),$H$2="X",AVERAGE($F43:$G43,$I43:$K43),$I$2="X",AVERAGE($F43:$H43,$J43:$K43),$J$2="X",AVERAGE($F43:$I43,$K43:$K43),$K$2="X",AVERAGE($F43:$J43)),"")</f>
        <v>6.7623466097419496E-2</v>
      </c>
      <c r="C43" s="19" cm="1">
        <f t="array" ref="C43">IFERROR(_xlfn.IFS(COUNTA($F$2:$K$2)=0,STDEV($F43:$K43)/SQRT(COUNT($F43:$K43)),$F$2="X",STDEV($G43:$K43)/SQRT(COUNT($G43:$K43)),$G$2="X",STDEV($F43,$H43:$K43)/SQRT(COUNT($F43,$H43:$K43)),$H$2="X",STDEV($F43:$G43,$I43:$K43)/SQRT(COUNT($F43:$G43,$I43:$K43)),$I$2="X",STDEV($F43:$H43,$J43:$K43)/SQRT(COUNT($F43:$H43,$J43:$K43)),$J$2="X",STDEV($F43:$I43,$K43)/SQRT(COUNT($F43:$I43,$K43)),$K$2="X",STDEV($F43:$J43)/SQRT(COUNT($F43:$J43))),"")</f>
        <v>6.7623466097419482E-2</v>
      </c>
      <c r="D43" s="110" cm="1">
        <f t="array" ref="D43">IFERROR(_xlfn.IFS(COUNTA($L$2:$Q$2)=0,AVERAGE($L43:$Q43),$L$2="X",AVERAGE($M43:$Q43),$M$2="X",AVERAGE($L43,$N43:$Q43),$N$2="X",AVERAGE($L43:$M43,$O43:$Q43),$O$2="X",AVERAGE($L43:$N43,$P43:$Q43),$P$2="X",AVERAGE($L43:$O43,$Q43:$Q43),$Q$2="X",AVERAGE($L43:$P43)),"")</f>
        <v>88.858333333333334</v>
      </c>
      <c r="E43" s="111" cm="1">
        <f t="array" ref="E43">IFERROR(_xlfn.IFS(COUNTA($L$2:$Q$2)=0,STDEV($L43:$Q43)/SQRT(COUNT($L43:$Q43)),$L$2="X",STDEV($M43:$Q43)/SQRT(COUNT($M43:$Q43)),$M$2="X",STDEV($L43,$N43:$Q43)/SQRT(COUNT($L43,$N43:$Q43)),$N$2="X",STDEV($L43:$M43,$O43:$Q43)/SQRT(COUNT($L43:$M43,$O43:$Q43)),$O$2="X",STDEV($L43:$N43,$P43:$Q43)/SQRT(COUNT($L43:$N43,$P43:$Q43)),$P$2="X",STDEV($L43:$O43,$Q43)/SQRT(COUNT($L43:$O43,$Q43)),$Q$2="X",STDEV($L43:$P43)/SQRT(COUNT($L43:$P43))),"")</f>
        <v>88.858333333333334</v>
      </c>
      <c r="F43" cm="1">
        <f t="array" ref="F43">_xlfn.IFS(SUM($L43:$Q43)="","",L43="","",L43=0,0,L43&gt;0,L43/F$65*100)</f>
        <v>0</v>
      </c>
      <c r="G43" cm="1">
        <f t="array" ref="G43">_xlfn.IFS(SUM($L43:$Q43)="","",M43="","",M43=0,0,M43&gt;0,M43/G$65*100)</f>
        <v>0</v>
      </c>
      <c r="H43" cm="1">
        <f t="array" ref="H43">_xlfn.IFS(SUM($L43:$Q43)="","",N43="","",N43=0,0,N43&gt;0,N43/H$65*100)</f>
        <v>0.33811733048709747</v>
      </c>
      <c r="I43" cm="1">
        <f t="array" ref="I43">_xlfn.IFS(SUM($L43:$Q43)="","",O43="","",O43=0,0,O43&gt;0,O43/I$65*100)</f>
        <v>0</v>
      </c>
      <c r="J43" cm="1">
        <f t="array" ref="J43">_xlfn.IFS(SUM($L43:$Q43)="","",P43="","",P43=0,0,P43&gt;0,P43/J$65*100)</f>
        <v>0</v>
      </c>
      <c r="K43" t="str" cm="1">
        <f t="array" ref="K43">_xlfn.IFS(SUM($L43:$Q43)="","",Q43="","",Q43=0,0,Q43&gt;0,Q43/K$65*100)</f>
        <v/>
      </c>
      <c r="L43" s="85">
        <f t="shared" si="26"/>
        <v>0</v>
      </c>
      <c r="M43" s="39">
        <f t="shared" si="0"/>
        <v>0</v>
      </c>
      <c r="N43" s="39">
        <f t="shared" si="0"/>
        <v>444.29166666666669</v>
      </c>
      <c r="O43" s="39">
        <f t="shared" si="0"/>
        <v>0</v>
      </c>
      <c r="P43" s="39">
        <f t="shared" si="0"/>
        <v>0</v>
      </c>
      <c r="Q43" s="98" t="str">
        <f t="shared" si="0"/>
        <v/>
      </c>
      <c r="R43" s="89">
        <v>0</v>
      </c>
      <c r="S43" s="89">
        <v>0</v>
      </c>
      <c r="T43" s="89">
        <v>10663</v>
      </c>
      <c r="U43" s="89">
        <v>0</v>
      </c>
      <c r="V43" s="89">
        <v>0</v>
      </c>
      <c r="W43" s="89"/>
      <c r="Z43" s="7" t="s">
        <v>65</v>
      </c>
      <c r="AA43" s="18" cm="1">
        <f t="array" ref="AA43">IFERROR(_xlfn.IFS(COUNTA($AE$2:$AJ$2)=0,AVERAGE($AE43:$AJ43),$AE$2="X",AVERAGE($AF43:$AJ43),$AF$2="X",AVERAGE($AE43,$AG43:$AJ43),$AG$2="X",AVERAGE($AE43:$AF43,$AH43:$AJ43),$AH$2="X",AVERAGE($AE43:$AG43,$AI43:$AJ43),$AI$2="X",AVERAGE($AE43:$AH43,$AJ43:$AJ43),$AJ$2="X",AVERAGE($AE43:$AI43)),"")</f>
        <v>0</v>
      </c>
      <c r="AB43" s="19" cm="1">
        <f t="array" ref="AB43">IFERROR(_xlfn.IFS(COUNTA($AE$2:$AJ$2)=0,STDEV($AE43:$AJ43)/SQRT(COUNT($AE43:$AJ43)),$AE$2="X",STDEV($AF43:$AJ43)/SQRT(COUNT($AF43:$AJ43)),$AF$2="X",STDEV($AE43,$AG43:$AJ43)/SQRT(COUNT($AE43,$AG43:$AJ43)),$AG$2="X",STDEV($AE43:$AF43,$AH43:$AJ43)/SQRT(COUNT($AE43:$AF43,$AH43:$AJ43)),$AH$2="X",STDEV($AE43:$AG43,$AI43:$AJ43)/SQRT(COUNT($AE43:$AG43,$AI43:$AJ43)),$AI$2="X",STDEV($AE43:$AH43,$AJ43)/SQRT(COUNT($AE43:$AH43,$AJ43)),$AJ$2="X",STDEV($AE43:$AI43)/SQRT(COUNT($AE43:$AI43))),"")</f>
        <v>0</v>
      </c>
      <c r="AC43" s="113" cm="1">
        <f t="array" ref="AC43">IFERROR(_xlfn.IFS(COUNTA($AK$2:$AP$2)=0,AVERAGE($AK43:$AP43),$AK$2="X",AVERAGE($AL43:$AP43),$AL$2="X",AVERAGE($AK43,$AM43:$AP43),$AM$2="X",AVERAGE($AK43:$AL43,$AN43:$AP43),$AN$2="X",AVERAGE($AK43:$AM43,$AO43:$AP43),$AO$2="X",AVERAGE($AK43:$AN43,$AP43:$AP43),$AP$2="X",AVERAGE($AK43:$AO43)),"")</f>
        <v>0</v>
      </c>
      <c r="AD43" s="111" cm="1">
        <f t="array" ref="AD43">IFERROR(_xlfn.IFS(COUNTA($AK$2:$AP$2)=0,STDEV($AK43:$AP43)/SQRT(COUNT($AK43:$AP43)),$AK$2="X",STDEV($AL43:$AP43)/SQRT(COUNT($AL43:$AP43)),$AL$2="X",STDEV($AK43,$AM43:$AP43)/SQRT(COUNT($AK43,$AM43:$AP43)),$AM$2="X",STDEV($AK43:$AL43,$AN43:$AP43)/SQRT(COUNT($AK43:$AL43,$AN43:$AP43)),$AN$2="X",STDEV($AK43:$AM43,$AO43:$AP43)/SQRT(COUNT($AK43:$AM43,$AO43:$AP43)),$AO$2="X",STDEV($AK43:$AN43,$AP43)/SQRT(COUNT($AK43:$AN43,$AP43)),$AP$2="X",STDEV($AK43:$AO43)/SQRT(COUNT($AK43:$AO43))),"")</f>
        <v>0</v>
      </c>
      <c r="AE43" cm="1">
        <f t="array" ref="AE43">_xlfn.IFS(SUM($AK43:$AP43)="","",AK43="","",AK43=0,0,AK43&gt;0,AK43/AE$65*100)</f>
        <v>0</v>
      </c>
      <c r="AF43" cm="1">
        <f t="array" ref="AF43">_xlfn.IFS(SUM($AK43:$AP43)="","",AL43="","",AL43=0,0,AL43&gt;0,AL43/AF$65*100)</f>
        <v>0</v>
      </c>
      <c r="AG43" cm="1">
        <f t="array" ref="AG43">_xlfn.IFS(SUM($AK43:$AP43)="","",AM43="","",AM43=0,0,AM43&gt;0,AM43/AG$65*100)</f>
        <v>0</v>
      </c>
      <c r="AH43" cm="1">
        <f t="array" ref="AH43">_xlfn.IFS(SUM($AK43:$AP43)="","",AN43="","",AN43=0,0,AN43&gt;0,AN43/AH$65*100)</f>
        <v>0</v>
      </c>
      <c r="AI43" cm="1">
        <f t="array" ref="AI43">_xlfn.IFS(SUM($AK43:$AP43)="","",AO43="","",AO43=0,0,AO43&gt;0,AO43/AI$65*100)</f>
        <v>0</v>
      </c>
      <c r="AJ43" t="str" cm="1">
        <f t="array" ref="AJ43">_xlfn.IFS(SUM($AK43:$AP43)="","",AP43="","",AP43=0,0,AP43&gt;0,AP43/AJ$65*100)</f>
        <v/>
      </c>
      <c r="AK43" s="42">
        <f t="shared" si="1"/>
        <v>0</v>
      </c>
      <c r="AL43">
        <f t="shared" si="1"/>
        <v>0</v>
      </c>
      <c r="AM43">
        <f t="shared" si="1"/>
        <v>0</v>
      </c>
      <c r="AN43">
        <f t="shared" si="1"/>
        <v>0</v>
      </c>
      <c r="AO43">
        <f t="shared" si="1"/>
        <v>0</v>
      </c>
      <c r="AP43" s="96" t="str">
        <f t="shared" si="1"/>
        <v/>
      </c>
      <c r="AQ43" s="89">
        <v>0</v>
      </c>
      <c r="AR43" s="89">
        <v>0</v>
      </c>
      <c r="AS43" s="89">
        <v>0</v>
      </c>
      <c r="AT43" s="89">
        <v>0</v>
      </c>
      <c r="AU43" s="89">
        <v>0</v>
      </c>
      <c r="AV43" s="89"/>
      <c r="AX43" s="1"/>
      <c r="AY43" s="39" t="str">
        <f t="shared" si="31"/>
        <v/>
      </c>
      <c r="AZ43" s="39" t="str">
        <f t="shared" si="32"/>
        <v/>
      </c>
      <c r="BA43" s="39" t="str">
        <f t="shared" si="33"/>
        <v/>
      </c>
      <c r="BB43" s="39" t="str">
        <f t="shared" si="34"/>
        <v/>
      </c>
      <c r="BC43" s="39" t="str">
        <f t="shared" si="35"/>
        <v/>
      </c>
      <c r="BD43" s="39" t="str">
        <f t="shared" si="36"/>
        <v/>
      </c>
      <c r="BE43" s="39" t="str">
        <f t="shared" si="37"/>
        <v/>
      </c>
      <c r="BF43" s="39" t="str">
        <f t="shared" si="38"/>
        <v/>
      </c>
      <c r="BG43" s="39" t="str">
        <f t="shared" si="39"/>
        <v/>
      </c>
      <c r="BH43" s="39" t="str">
        <f t="shared" si="40"/>
        <v/>
      </c>
      <c r="BI43" s="39" t="str">
        <f t="shared" si="41"/>
        <v/>
      </c>
      <c r="BJ43" s="39" t="str">
        <f t="shared" si="42"/>
        <v/>
      </c>
      <c r="BK43" s="42" t="str">
        <f t="shared" si="27"/>
        <v/>
      </c>
      <c r="BL43" t="str">
        <f t="shared" si="27"/>
        <v/>
      </c>
      <c r="BM43" t="str">
        <f t="shared" si="27"/>
        <v/>
      </c>
      <c r="BN43" t="str">
        <f t="shared" si="25"/>
        <v/>
      </c>
      <c r="BO43" t="str">
        <f t="shared" si="25"/>
        <v/>
      </c>
      <c r="BP43" t="str">
        <f t="shared" si="25"/>
        <v/>
      </c>
      <c r="BQ43" t="str">
        <f t="shared" si="25"/>
        <v/>
      </c>
      <c r="BR43" t="str">
        <f t="shared" si="25"/>
        <v/>
      </c>
      <c r="BS43" t="str">
        <f t="shared" si="25"/>
        <v/>
      </c>
      <c r="BT43" t="str">
        <f t="shared" si="25"/>
        <v/>
      </c>
      <c r="BU43" t="str">
        <f t="shared" si="25"/>
        <v/>
      </c>
      <c r="BV43" t="str">
        <f t="shared" si="25"/>
        <v/>
      </c>
      <c r="BW43" t="str">
        <f t="shared" si="15"/>
        <v/>
      </c>
      <c r="BX43" t="str">
        <f t="shared" si="16"/>
        <v/>
      </c>
      <c r="BY43" t="str">
        <f t="shared" si="17"/>
        <v/>
      </c>
      <c r="BZ43" t="str">
        <f t="shared" si="18"/>
        <v/>
      </c>
      <c r="CA43" t="str">
        <f t="shared" si="43"/>
        <v/>
      </c>
      <c r="CB43" s="39" t="str">
        <f t="shared" si="43"/>
        <v/>
      </c>
      <c r="CC43" s="46" t="str">
        <f t="shared" si="20"/>
        <v/>
      </c>
      <c r="CD43" s="44" t="str">
        <f t="shared" si="21"/>
        <v/>
      </c>
      <c r="CE43" t="str" cm="1">
        <f t="array" ref="CE43">_xlfn.IFS($CC43="","",$CC43&lt;=CE$3,"yes",$CC43&gt;CE$3,"no")</f>
        <v/>
      </c>
      <c r="CF43" s="42" t="str">
        <f t="shared" si="28"/>
        <v/>
      </c>
      <c r="CG43" s="1" t="str">
        <f t="shared" si="29"/>
        <v/>
      </c>
      <c r="CH43" s="1" t="str">
        <f t="shared" si="30"/>
        <v/>
      </c>
      <c r="CI43" s="76" t="str">
        <f>IF(CE43="yes",VLOOKUP(CH43,'z-Table'!$A$1:$K$74,7,TRUE)*$CE$2,"")</f>
        <v/>
      </c>
    </row>
    <row r="44" spans="1:87" ht="12" x14ac:dyDescent="0.2">
      <c r="A44" s="7" t="s">
        <v>66</v>
      </c>
      <c r="B44" s="18" cm="1">
        <f t="array" ref="B44">IFERROR(_xlfn.IFS(COUNTA($F$2:$K$2)=0,AVERAGE($F44:$K44),$F$2="X",AVERAGE($G44:$K44),$G$2="X",AVERAGE($F44,$H44:$K44),$H$2="X",AVERAGE($F44:$G44,$I44:$K44),$I$2="X",AVERAGE($F44:$H44,$J44:$K44),$J$2="X",AVERAGE($F44:$I44,$K44:$K44),$K$2="X",AVERAGE($F44:$J44)),"")</f>
        <v>0</v>
      </c>
      <c r="C44" s="19" cm="1">
        <f t="array" ref="C44">IFERROR(_xlfn.IFS(COUNTA($F$2:$K$2)=0,STDEV($F44:$K44)/SQRT(COUNT($F44:$K44)),$F$2="X",STDEV($G44:$K44)/SQRT(COUNT($G44:$K44)),$G$2="X",STDEV($F44,$H44:$K44)/SQRT(COUNT($F44,$H44:$K44)),$H$2="X",STDEV($F44:$G44,$I44:$K44)/SQRT(COUNT($F44:$G44,$I44:$K44)),$I$2="X",STDEV($F44:$H44,$J44:$K44)/SQRT(COUNT($F44:$H44,$J44:$K44)),$J$2="X",STDEV($F44:$I44,$K44)/SQRT(COUNT($F44:$I44,$K44)),$K$2="X",STDEV($F44:$J44)/SQRT(COUNT($F44:$J44))),"")</f>
        <v>0</v>
      </c>
      <c r="D44" s="110" cm="1">
        <f t="array" ref="D44">IFERROR(_xlfn.IFS(COUNTA($L$2:$Q$2)=0,AVERAGE($L44:$Q44),$L$2="X",AVERAGE($M44:$Q44),$M$2="X",AVERAGE($L44,$N44:$Q44),$N$2="X",AVERAGE($L44:$M44,$O44:$Q44),$O$2="X",AVERAGE($L44:$N44,$P44:$Q44),$P$2="X",AVERAGE($L44:$O44,$Q44:$Q44),$Q$2="X",AVERAGE($L44:$P44)),"")</f>
        <v>0</v>
      </c>
      <c r="E44" s="111" cm="1">
        <f t="array" ref="E44">IFERROR(_xlfn.IFS(COUNTA($L$2:$Q$2)=0,STDEV($L44:$Q44)/SQRT(COUNT($L44:$Q44)),$L$2="X",STDEV($M44:$Q44)/SQRT(COUNT($M44:$Q44)),$M$2="X",STDEV($L44,$N44:$Q44)/SQRT(COUNT($L44,$N44:$Q44)),$N$2="X",STDEV($L44:$M44,$O44:$Q44)/SQRT(COUNT($L44:$M44,$O44:$Q44)),$O$2="X",STDEV($L44:$N44,$P44:$Q44)/SQRT(COUNT($L44:$N44,$P44:$Q44)),$P$2="X",STDEV($L44:$O44,$Q44)/SQRT(COUNT($L44:$O44,$Q44)),$Q$2="X",STDEV($L44:$P44)/SQRT(COUNT($L44:$P44))),"")</f>
        <v>0</v>
      </c>
      <c r="F44" cm="1">
        <f t="array" ref="F44">_xlfn.IFS(SUM($L44:$Q44)="","",L44="","",L44=0,0,L44&gt;0,L44/F$65*100)</f>
        <v>0</v>
      </c>
      <c r="G44" cm="1">
        <f t="array" ref="G44">_xlfn.IFS(SUM($L44:$Q44)="","",M44="","",M44=0,0,M44&gt;0,M44/G$65*100)</f>
        <v>0</v>
      </c>
      <c r="H44" cm="1">
        <f t="array" ref="H44">_xlfn.IFS(SUM($L44:$Q44)="","",N44="","",N44=0,0,N44&gt;0,N44/H$65*100)</f>
        <v>0</v>
      </c>
      <c r="I44" cm="1">
        <f t="array" ref="I44">_xlfn.IFS(SUM($L44:$Q44)="","",O44="","",O44=0,0,O44&gt;0,O44/I$65*100)</f>
        <v>0</v>
      </c>
      <c r="J44" cm="1">
        <f t="array" ref="J44">_xlfn.IFS(SUM($L44:$Q44)="","",P44="","",P44=0,0,P44&gt;0,P44/J$65*100)</f>
        <v>0</v>
      </c>
      <c r="K44" t="str" cm="1">
        <f t="array" ref="K44">_xlfn.IFS(SUM($L44:$Q44)="","",Q44="","",Q44=0,0,Q44&gt;0,Q44/K$65*100)</f>
        <v/>
      </c>
      <c r="L44" s="85">
        <f t="shared" si="26"/>
        <v>0</v>
      </c>
      <c r="M44" s="39">
        <f t="shared" si="0"/>
        <v>0</v>
      </c>
      <c r="N44" s="39">
        <f t="shared" si="0"/>
        <v>0</v>
      </c>
      <c r="O44" s="39">
        <f t="shared" si="0"/>
        <v>0</v>
      </c>
      <c r="P44" s="39">
        <f t="shared" si="0"/>
        <v>0</v>
      </c>
      <c r="Q44" s="98" t="str">
        <f t="shared" si="0"/>
        <v/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/>
      <c r="Z44" s="7" t="s">
        <v>66</v>
      </c>
      <c r="AA44" s="18" cm="1">
        <f t="array" ref="AA44">IFERROR(_xlfn.IFS(COUNTA($AE$2:$AJ$2)=0,AVERAGE($AE44:$AJ44),$AE$2="X",AVERAGE($AF44:$AJ44),$AF$2="X",AVERAGE($AE44,$AG44:$AJ44),$AG$2="X",AVERAGE($AE44:$AF44,$AH44:$AJ44),$AH$2="X",AVERAGE($AE44:$AG44,$AI44:$AJ44),$AI$2="X",AVERAGE($AE44:$AH44,$AJ44:$AJ44),$AJ$2="X",AVERAGE($AE44:$AI44)),"")</f>
        <v>0</v>
      </c>
      <c r="AB44" s="19" cm="1">
        <f t="array" ref="AB44">IFERROR(_xlfn.IFS(COUNTA($AE$2:$AJ$2)=0,STDEV($AE44:$AJ44)/SQRT(COUNT($AE44:$AJ44)),$AE$2="X",STDEV($AF44:$AJ44)/SQRT(COUNT($AF44:$AJ44)),$AF$2="X",STDEV($AE44,$AG44:$AJ44)/SQRT(COUNT($AE44,$AG44:$AJ44)),$AG$2="X",STDEV($AE44:$AF44,$AH44:$AJ44)/SQRT(COUNT($AE44:$AF44,$AH44:$AJ44)),$AH$2="X",STDEV($AE44:$AG44,$AI44:$AJ44)/SQRT(COUNT($AE44:$AG44,$AI44:$AJ44)),$AI$2="X",STDEV($AE44:$AH44,$AJ44)/SQRT(COUNT($AE44:$AH44,$AJ44)),$AJ$2="X",STDEV($AE44:$AI44)/SQRT(COUNT($AE44:$AI44))),"")</f>
        <v>0</v>
      </c>
      <c r="AC44" s="113" cm="1">
        <f t="array" ref="AC44">IFERROR(_xlfn.IFS(COUNTA($AK$2:$AP$2)=0,AVERAGE($AK44:$AP44),$AK$2="X",AVERAGE($AL44:$AP44),$AL$2="X",AVERAGE($AK44,$AM44:$AP44),$AM$2="X",AVERAGE($AK44:$AL44,$AN44:$AP44),$AN$2="X",AVERAGE($AK44:$AM44,$AO44:$AP44),$AO$2="X",AVERAGE($AK44:$AN44,$AP44:$AP44),$AP$2="X",AVERAGE($AK44:$AO44)),"")</f>
        <v>0</v>
      </c>
      <c r="AD44" s="111" cm="1">
        <f t="array" ref="AD44">IFERROR(_xlfn.IFS(COUNTA($AK$2:$AP$2)=0,STDEV($AK44:$AP44)/SQRT(COUNT($AK44:$AP44)),$AK$2="X",STDEV($AL44:$AP44)/SQRT(COUNT($AL44:$AP44)),$AL$2="X",STDEV($AK44,$AM44:$AP44)/SQRT(COUNT($AK44,$AM44:$AP44)),$AM$2="X",STDEV($AK44:$AL44,$AN44:$AP44)/SQRT(COUNT($AK44:$AL44,$AN44:$AP44)),$AN$2="X",STDEV($AK44:$AM44,$AO44:$AP44)/SQRT(COUNT($AK44:$AM44,$AO44:$AP44)),$AO$2="X",STDEV($AK44:$AN44,$AP44)/SQRT(COUNT($AK44:$AN44,$AP44)),$AP$2="X",STDEV($AK44:$AO44)/SQRT(COUNT($AK44:$AO44))),"")</f>
        <v>0</v>
      </c>
      <c r="AE44" cm="1">
        <f t="array" ref="AE44">_xlfn.IFS(SUM($AK44:$AP44)="","",AK44="","",AK44=0,0,AK44&gt;0,AK44/AE$65*100)</f>
        <v>0</v>
      </c>
      <c r="AF44" cm="1">
        <f t="array" ref="AF44">_xlfn.IFS(SUM($AK44:$AP44)="","",AL44="","",AL44=0,0,AL44&gt;0,AL44/AF$65*100)</f>
        <v>0</v>
      </c>
      <c r="AG44" cm="1">
        <f t="array" ref="AG44">_xlfn.IFS(SUM($AK44:$AP44)="","",AM44="","",AM44=0,0,AM44&gt;0,AM44/AG$65*100)</f>
        <v>0</v>
      </c>
      <c r="AH44" cm="1">
        <f t="array" ref="AH44">_xlfn.IFS(SUM($AK44:$AP44)="","",AN44="","",AN44=0,0,AN44&gt;0,AN44/AH$65*100)</f>
        <v>0</v>
      </c>
      <c r="AI44" cm="1">
        <f t="array" ref="AI44">_xlfn.IFS(SUM($AK44:$AP44)="","",AO44="","",AO44=0,0,AO44&gt;0,AO44/AI$65*100)</f>
        <v>0</v>
      </c>
      <c r="AJ44" t="str" cm="1">
        <f t="array" ref="AJ44">_xlfn.IFS(SUM($AK44:$AP44)="","",AP44="","",AP44=0,0,AP44&gt;0,AP44/AJ$65*100)</f>
        <v/>
      </c>
      <c r="AK44" s="42">
        <f t="shared" si="1"/>
        <v>0</v>
      </c>
      <c r="AL44">
        <f t="shared" si="1"/>
        <v>0</v>
      </c>
      <c r="AM44">
        <f t="shared" si="1"/>
        <v>0</v>
      </c>
      <c r="AN44">
        <f t="shared" si="1"/>
        <v>0</v>
      </c>
      <c r="AO44">
        <f t="shared" si="1"/>
        <v>0</v>
      </c>
      <c r="AP44" s="96" t="str">
        <f t="shared" si="1"/>
        <v/>
      </c>
      <c r="AQ44" s="89">
        <v>0</v>
      </c>
      <c r="AR44" s="89">
        <v>0</v>
      </c>
      <c r="AS44" s="89">
        <v>0</v>
      </c>
      <c r="AT44" s="89">
        <v>0</v>
      </c>
      <c r="AU44" s="89">
        <v>0</v>
      </c>
      <c r="AV44" s="89"/>
      <c r="AX44" s="1"/>
      <c r="AY44" s="39" t="str">
        <f t="shared" si="31"/>
        <v/>
      </c>
      <c r="AZ44" s="39" t="str">
        <f t="shared" si="32"/>
        <v/>
      </c>
      <c r="BA44" s="39" t="str">
        <f t="shared" si="33"/>
        <v/>
      </c>
      <c r="BB44" s="39" t="str">
        <f t="shared" si="34"/>
        <v/>
      </c>
      <c r="BC44" s="39" t="str">
        <f t="shared" si="35"/>
        <v/>
      </c>
      <c r="BD44" s="39" t="str">
        <f t="shared" si="36"/>
        <v/>
      </c>
      <c r="BE44" s="39" t="str">
        <f t="shared" si="37"/>
        <v/>
      </c>
      <c r="BF44" s="39" t="str">
        <f t="shared" si="38"/>
        <v/>
      </c>
      <c r="BG44" s="39" t="str">
        <f t="shared" si="39"/>
        <v/>
      </c>
      <c r="BH44" s="39" t="str">
        <f t="shared" si="40"/>
        <v/>
      </c>
      <c r="BI44" s="39" t="str">
        <f t="shared" si="41"/>
        <v/>
      </c>
      <c r="BJ44" s="39" t="str">
        <f t="shared" si="42"/>
        <v/>
      </c>
      <c r="BK44" s="42" t="str">
        <f t="shared" si="27"/>
        <v/>
      </c>
      <c r="BL44" t="str">
        <f t="shared" si="27"/>
        <v/>
      </c>
      <c r="BM44" t="str">
        <f t="shared" si="27"/>
        <v/>
      </c>
      <c r="BN44" t="str">
        <f t="shared" si="25"/>
        <v/>
      </c>
      <c r="BO44" t="str">
        <f t="shared" si="25"/>
        <v/>
      </c>
      <c r="BP44" t="str">
        <f t="shared" si="25"/>
        <v/>
      </c>
      <c r="BQ44" t="str">
        <f t="shared" si="25"/>
        <v/>
      </c>
      <c r="BR44" t="str">
        <f t="shared" si="25"/>
        <v/>
      </c>
      <c r="BS44" t="str">
        <f t="shared" si="25"/>
        <v/>
      </c>
      <c r="BT44" t="str">
        <f t="shared" si="25"/>
        <v/>
      </c>
      <c r="BU44" t="str">
        <f t="shared" si="25"/>
        <v/>
      </c>
      <c r="BV44" t="str">
        <f t="shared" si="25"/>
        <v/>
      </c>
      <c r="BW44" t="str">
        <f t="shared" si="15"/>
        <v/>
      </c>
      <c r="BX44" t="str">
        <f t="shared" si="16"/>
        <v/>
      </c>
      <c r="BY44" t="str">
        <f t="shared" si="17"/>
        <v/>
      </c>
      <c r="BZ44" t="str">
        <f t="shared" si="18"/>
        <v/>
      </c>
      <c r="CA44" t="str">
        <f t="shared" si="43"/>
        <v/>
      </c>
      <c r="CB44" s="39" t="str">
        <f t="shared" si="43"/>
        <v/>
      </c>
      <c r="CC44" s="46" t="str">
        <f t="shared" si="20"/>
        <v/>
      </c>
      <c r="CD44" s="44" t="str">
        <f t="shared" si="21"/>
        <v/>
      </c>
      <c r="CE44" t="str" cm="1">
        <f t="array" ref="CE44">_xlfn.IFS($CC44="","",$CC44&lt;=CE$3,"yes",$CC44&gt;CE$3,"no")</f>
        <v/>
      </c>
      <c r="CF44" s="42" t="str">
        <f t="shared" si="28"/>
        <v/>
      </c>
      <c r="CG44" s="1" t="str">
        <f t="shared" si="29"/>
        <v/>
      </c>
      <c r="CH44" s="1" t="str">
        <f t="shared" si="30"/>
        <v/>
      </c>
      <c r="CI44" s="76" t="str">
        <f>IF(CE44="yes",VLOOKUP(CH44,'z-Table'!$A$1:$K$74,7,TRUE)*$CE$2,"")</f>
        <v/>
      </c>
    </row>
    <row r="45" spans="1:87" ht="12" x14ac:dyDescent="0.2">
      <c r="A45" s="7" t="s">
        <v>67</v>
      </c>
      <c r="B45" s="18" cm="1">
        <f t="array" ref="B45">IFERROR(_xlfn.IFS(COUNTA($F$2:$K$2)=0,AVERAGE($F45:$K45),$F$2="X",AVERAGE($G45:$K45),$G$2="X",AVERAGE($F45,$H45:$K45),$H$2="X",AVERAGE($F45:$G45,$I45:$K45),$I$2="X",AVERAGE($F45:$H45,$J45:$K45),$J$2="X",AVERAGE($F45:$I45,$K45:$K45),$K$2="X",AVERAGE($F45:$J45)),"")</f>
        <v>0</v>
      </c>
      <c r="C45" s="19" cm="1">
        <f t="array" ref="C45">IFERROR(_xlfn.IFS(COUNTA($F$2:$K$2)=0,STDEV($F45:$K45)/SQRT(COUNT($F45:$K45)),$F$2="X",STDEV($G45:$K45)/SQRT(COUNT($G45:$K45)),$G$2="X",STDEV($F45,$H45:$K45)/SQRT(COUNT($F45,$H45:$K45)),$H$2="X",STDEV($F45:$G45,$I45:$K45)/SQRT(COUNT($F45:$G45,$I45:$K45)),$I$2="X",STDEV($F45:$H45,$J45:$K45)/SQRT(COUNT($F45:$H45,$J45:$K45)),$J$2="X",STDEV($F45:$I45,$K45)/SQRT(COUNT($F45:$I45,$K45)),$K$2="X",STDEV($F45:$J45)/SQRT(COUNT($F45:$J45))),"")</f>
        <v>0</v>
      </c>
      <c r="D45" s="110" cm="1">
        <f t="array" ref="D45">IFERROR(_xlfn.IFS(COUNTA($L$2:$Q$2)=0,AVERAGE($L45:$Q45),$L$2="X",AVERAGE($M45:$Q45),$M$2="X",AVERAGE($L45,$N45:$Q45),$N$2="X",AVERAGE($L45:$M45,$O45:$Q45),$O$2="X",AVERAGE($L45:$N45,$P45:$Q45),$P$2="X",AVERAGE($L45:$O45,$Q45:$Q45),$Q$2="X",AVERAGE($L45:$P45)),"")</f>
        <v>0</v>
      </c>
      <c r="E45" s="111" cm="1">
        <f t="array" ref="E45">IFERROR(_xlfn.IFS(COUNTA($L$2:$Q$2)=0,STDEV($L45:$Q45)/SQRT(COUNT($L45:$Q45)),$L$2="X",STDEV($M45:$Q45)/SQRT(COUNT($M45:$Q45)),$M$2="X",STDEV($L45,$N45:$Q45)/SQRT(COUNT($L45,$N45:$Q45)),$N$2="X",STDEV($L45:$M45,$O45:$Q45)/SQRT(COUNT($L45:$M45,$O45:$Q45)),$O$2="X",STDEV($L45:$N45,$P45:$Q45)/SQRT(COUNT($L45:$N45,$P45:$Q45)),$P$2="X",STDEV($L45:$O45,$Q45)/SQRT(COUNT($L45:$O45,$Q45)),$Q$2="X",STDEV($L45:$P45)/SQRT(COUNT($L45:$P45))),"")</f>
        <v>0</v>
      </c>
      <c r="F45" cm="1">
        <f t="array" ref="F45">_xlfn.IFS(SUM($L45:$Q45)="","",L45="","",L45=0,0,L45&gt;0,L45/F$65*100)</f>
        <v>0</v>
      </c>
      <c r="G45" cm="1">
        <f t="array" ref="G45">_xlfn.IFS(SUM($L45:$Q45)="","",M45="","",M45=0,0,M45&gt;0,M45/G$65*100)</f>
        <v>0</v>
      </c>
      <c r="H45" cm="1">
        <f t="array" ref="H45">_xlfn.IFS(SUM($L45:$Q45)="","",N45="","",N45=0,0,N45&gt;0,N45/H$65*100)</f>
        <v>0</v>
      </c>
      <c r="I45" cm="1">
        <f t="array" ref="I45">_xlfn.IFS(SUM($L45:$Q45)="","",O45="","",O45=0,0,O45&gt;0,O45/I$65*100)</f>
        <v>0</v>
      </c>
      <c r="J45" cm="1">
        <f t="array" ref="J45">_xlfn.IFS(SUM($L45:$Q45)="","",P45="","",P45=0,0,P45&gt;0,P45/J$65*100)</f>
        <v>0</v>
      </c>
      <c r="K45" t="str" cm="1">
        <f t="array" ref="K45">_xlfn.IFS(SUM($L45:$Q45)="","",Q45="","",Q45=0,0,Q45&gt;0,Q45/K$65*100)</f>
        <v/>
      </c>
      <c r="L45" s="85">
        <f t="shared" si="26"/>
        <v>0</v>
      </c>
      <c r="M45" s="39">
        <f t="shared" si="0"/>
        <v>0</v>
      </c>
      <c r="N45" s="39">
        <f t="shared" si="0"/>
        <v>0</v>
      </c>
      <c r="O45" s="39">
        <f t="shared" si="0"/>
        <v>0</v>
      </c>
      <c r="P45" s="39">
        <f t="shared" si="0"/>
        <v>0</v>
      </c>
      <c r="Q45" s="98" t="str">
        <f t="shared" si="0"/>
        <v/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/>
      <c r="Z45" s="7" t="s">
        <v>67</v>
      </c>
      <c r="AA45" s="18" cm="1">
        <f t="array" ref="AA45">IFERROR(_xlfn.IFS(COUNTA($AE$2:$AJ$2)=0,AVERAGE($AE45:$AJ45),$AE$2="X",AVERAGE($AF45:$AJ45),$AF$2="X",AVERAGE($AE45,$AG45:$AJ45),$AG$2="X",AVERAGE($AE45:$AF45,$AH45:$AJ45),$AH$2="X",AVERAGE($AE45:$AG45,$AI45:$AJ45),$AI$2="X",AVERAGE($AE45:$AH45,$AJ45:$AJ45),$AJ$2="X",AVERAGE($AE45:$AI45)),"")</f>
        <v>0</v>
      </c>
      <c r="AB45" s="19" cm="1">
        <f t="array" ref="AB45">IFERROR(_xlfn.IFS(COUNTA($AE$2:$AJ$2)=0,STDEV($AE45:$AJ45)/SQRT(COUNT($AE45:$AJ45)),$AE$2="X",STDEV($AF45:$AJ45)/SQRT(COUNT($AF45:$AJ45)),$AF$2="X",STDEV($AE45,$AG45:$AJ45)/SQRT(COUNT($AE45,$AG45:$AJ45)),$AG$2="X",STDEV($AE45:$AF45,$AH45:$AJ45)/SQRT(COUNT($AE45:$AF45,$AH45:$AJ45)),$AH$2="X",STDEV($AE45:$AG45,$AI45:$AJ45)/SQRT(COUNT($AE45:$AG45,$AI45:$AJ45)),$AI$2="X",STDEV($AE45:$AH45,$AJ45)/SQRT(COUNT($AE45:$AH45,$AJ45)),$AJ$2="X",STDEV($AE45:$AI45)/SQRT(COUNT($AE45:$AI45))),"")</f>
        <v>0</v>
      </c>
      <c r="AC45" s="113" cm="1">
        <f t="array" ref="AC45">IFERROR(_xlfn.IFS(COUNTA($AK$2:$AP$2)=0,AVERAGE($AK45:$AP45),$AK$2="X",AVERAGE($AL45:$AP45),$AL$2="X",AVERAGE($AK45,$AM45:$AP45),$AM$2="X",AVERAGE($AK45:$AL45,$AN45:$AP45),$AN$2="X",AVERAGE($AK45:$AM45,$AO45:$AP45),$AO$2="X",AVERAGE($AK45:$AN45,$AP45:$AP45),$AP$2="X",AVERAGE($AK45:$AO45)),"")</f>
        <v>0</v>
      </c>
      <c r="AD45" s="111" cm="1">
        <f t="array" ref="AD45">IFERROR(_xlfn.IFS(COUNTA($AK$2:$AP$2)=0,STDEV($AK45:$AP45)/SQRT(COUNT($AK45:$AP45)),$AK$2="X",STDEV($AL45:$AP45)/SQRT(COUNT($AL45:$AP45)),$AL$2="X",STDEV($AK45,$AM45:$AP45)/SQRT(COUNT($AK45,$AM45:$AP45)),$AM$2="X",STDEV($AK45:$AL45,$AN45:$AP45)/SQRT(COUNT($AK45:$AL45,$AN45:$AP45)),$AN$2="X",STDEV($AK45:$AM45,$AO45:$AP45)/SQRT(COUNT($AK45:$AM45,$AO45:$AP45)),$AO$2="X",STDEV($AK45:$AN45,$AP45)/SQRT(COUNT($AK45:$AN45,$AP45)),$AP$2="X",STDEV($AK45:$AO45)/SQRT(COUNT($AK45:$AO45))),"")</f>
        <v>0</v>
      </c>
      <c r="AE45" cm="1">
        <f t="array" ref="AE45">_xlfn.IFS(SUM($AK45:$AP45)="","",AK45="","",AK45=0,0,AK45&gt;0,AK45/AE$65*100)</f>
        <v>0</v>
      </c>
      <c r="AF45" cm="1">
        <f t="array" ref="AF45">_xlfn.IFS(SUM($AK45:$AP45)="","",AL45="","",AL45=0,0,AL45&gt;0,AL45/AF$65*100)</f>
        <v>0</v>
      </c>
      <c r="AG45" cm="1">
        <f t="array" ref="AG45">_xlfn.IFS(SUM($AK45:$AP45)="","",AM45="","",AM45=0,0,AM45&gt;0,AM45/AG$65*100)</f>
        <v>0</v>
      </c>
      <c r="AH45" cm="1">
        <f t="array" ref="AH45">_xlfn.IFS(SUM($AK45:$AP45)="","",AN45="","",AN45=0,0,AN45&gt;0,AN45/AH$65*100)</f>
        <v>0</v>
      </c>
      <c r="AI45" cm="1">
        <f t="array" ref="AI45">_xlfn.IFS(SUM($AK45:$AP45)="","",AO45="","",AO45=0,0,AO45&gt;0,AO45/AI$65*100)</f>
        <v>0</v>
      </c>
      <c r="AJ45" t="str" cm="1">
        <f t="array" ref="AJ45">_xlfn.IFS(SUM($AK45:$AP45)="","",AP45="","",AP45=0,0,AP45&gt;0,AP45/AJ$65*100)</f>
        <v/>
      </c>
      <c r="AK45" s="42">
        <f t="shared" si="1"/>
        <v>0</v>
      </c>
      <c r="AL45">
        <f t="shared" si="1"/>
        <v>0</v>
      </c>
      <c r="AM45">
        <f t="shared" si="1"/>
        <v>0</v>
      </c>
      <c r="AN45">
        <f t="shared" si="1"/>
        <v>0</v>
      </c>
      <c r="AO45">
        <f t="shared" si="1"/>
        <v>0</v>
      </c>
      <c r="AP45" s="96" t="str">
        <f t="shared" si="1"/>
        <v/>
      </c>
      <c r="AQ45" s="89">
        <v>0</v>
      </c>
      <c r="AR45" s="89">
        <v>0</v>
      </c>
      <c r="AS45" s="89">
        <v>0</v>
      </c>
      <c r="AT45" s="89">
        <v>0</v>
      </c>
      <c r="AU45" s="89">
        <v>0</v>
      </c>
      <c r="AV45" s="89"/>
      <c r="AX45" s="1"/>
      <c r="AY45" s="39" t="str">
        <f t="shared" si="31"/>
        <v/>
      </c>
      <c r="AZ45" s="39" t="str">
        <f t="shared" si="32"/>
        <v/>
      </c>
      <c r="BA45" s="39" t="str">
        <f t="shared" si="33"/>
        <v/>
      </c>
      <c r="BB45" s="39" t="str">
        <f t="shared" si="34"/>
        <v/>
      </c>
      <c r="BC45" s="39" t="str">
        <f t="shared" si="35"/>
        <v/>
      </c>
      <c r="BD45" s="39" t="str">
        <f t="shared" si="36"/>
        <v/>
      </c>
      <c r="BE45" s="39" t="str">
        <f t="shared" si="37"/>
        <v/>
      </c>
      <c r="BF45" s="39" t="str">
        <f t="shared" si="38"/>
        <v/>
      </c>
      <c r="BG45" s="39" t="str">
        <f t="shared" si="39"/>
        <v/>
      </c>
      <c r="BH45" s="39" t="str">
        <f t="shared" si="40"/>
        <v/>
      </c>
      <c r="BI45" s="39" t="str">
        <f t="shared" si="41"/>
        <v/>
      </c>
      <c r="BJ45" s="39" t="str">
        <f t="shared" si="42"/>
        <v/>
      </c>
      <c r="BK45" s="42" t="str">
        <f t="shared" si="27"/>
        <v/>
      </c>
      <c r="BL45" t="str">
        <f t="shared" si="27"/>
        <v/>
      </c>
      <c r="BM45" t="str">
        <f t="shared" si="27"/>
        <v/>
      </c>
      <c r="BN45" t="str">
        <f t="shared" si="25"/>
        <v/>
      </c>
      <c r="BO45" t="str">
        <f t="shared" si="25"/>
        <v/>
      </c>
      <c r="BP45" t="str">
        <f t="shared" si="25"/>
        <v/>
      </c>
      <c r="BQ45" t="str">
        <f t="shared" si="25"/>
        <v/>
      </c>
      <c r="BR45" t="str">
        <f t="shared" si="25"/>
        <v/>
      </c>
      <c r="BS45" t="str">
        <f t="shared" si="25"/>
        <v/>
      </c>
      <c r="BT45" t="str">
        <f t="shared" si="25"/>
        <v/>
      </c>
      <c r="BU45" t="str">
        <f t="shared" si="25"/>
        <v/>
      </c>
      <c r="BV45" t="str">
        <f t="shared" si="25"/>
        <v/>
      </c>
      <c r="BW45" t="str">
        <f t="shared" si="15"/>
        <v/>
      </c>
      <c r="BX45" t="str">
        <f t="shared" si="16"/>
        <v/>
      </c>
      <c r="BY45" t="str">
        <f t="shared" si="17"/>
        <v/>
      </c>
      <c r="BZ45" t="str">
        <f t="shared" si="18"/>
        <v/>
      </c>
      <c r="CA45" t="str">
        <f t="shared" si="43"/>
        <v/>
      </c>
      <c r="CB45" s="39" t="str">
        <f t="shared" si="43"/>
        <v/>
      </c>
      <c r="CC45" s="46" t="str">
        <f t="shared" si="20"/>
        <v/>
      </c>
      <c r="CD45" s="44" t="str">
        <f t="shared" si="21"/>
        <v/>
      </c>
      <c r="CE45" t="str" cm="1">
        <f t="array" ref="CE45">_xlfn.IFS($CC45="","",$CC45&lt;=CE$3,"yes",$CC45&gt;CE$3,"no")</f>
        <v/>
      </c>
      <c r="CF45" s="42" t="str">
        <f t="shared" si="28"/>
        <v/>
      </c>
      <c r="CG45" s="1" t="str">
        <f t="shared" si="29"/>
        <v/>
      </c>
      <c r="CH45" s="1" t="str">
        <f t="shared" si="30"/>
        <v/>
      </c>
      <c r="CI45" s="76" t="str">
        <f>IF(CE45="yes",VLOOKUP(CH45,'z-Table'!$A$1:$K$74,7,TRUE)*$CE$2,"")</f>
        <v/>
      </c>
    </row>
    <row r="46" spans="1:87" ht="12" x14ac:dyDescent="0.2">
      <c r="A46" s="7" t="s">
        <v>68</v>
      </c>
      <c r="B46" s="18" cm="1">
        <f t="array" ref="B46">IFERROR(_xlfn.IFS(COUNTA($F$2:$K$2)=0,AVERAGE($F46:$K46),$F$2="X",AVERAGE($G46:$K46),$G$2="X",AVERAGE($F46,$H46:$K46),$H$2="X",AVERAGE($F46:$G46,$I46:$K46),$I$2="X",AVERAGE($F46:$H46,$J46:$K46),$J$2="X",AVERAGE($F46:$I46,$K46:$K46),$K$2="X",AVERAGE($F46:$J46)),"")</f>
        <v>0</v>
      </c>
      <c r="C46" s="19" cm="1">
        <f t="array" ref="C46">IFERROR(_xlfn.IFS(COUNTA($F$2:$K$2)=0,STDEV($F46:$K46)/SQRT(COUNT($F46:$K46)),$F$2="X",STDEV($G46:$K46)/SQRT(COUNT($G46:$K46)),$G$2="X",STDEV($F46,$H46:$K46)/SQRT(COUNT($F46,$H46:$K46)),$H$2="X",STDEV($F46:$G46,$I46:$K46)/SQRT(COUNT($F46:$G46,$I46:$K46)),$I$2="X",STDEV($F46:$H46,$J46:$K46)/SQRT(COUNT($F46:$H46,$J46:$K46)),$J$2="X",STDEV($F46:$I46,$K46)/SQRT(COUNT($F46:$I46,$K46)),$K$2="X",STDEV($F46:$J46)/SQRT(COUNT($F46:$J46))),"")</f>
        <v>0</v>
      </c>
      <c r="D46" s="110" cm="1">
        <f t="array" ref="D46">IFERROR(_xlfn.IFS(COUNTA($L$2:$Q$2)=0,AVERAGE($L46:$Q46),$L$2="X",AVERAGE($M46:$Q46),$M$2="X",AVERAGE($L46,$N46:$Q46),$N$2="X",AVERAGE($L46:$M46,$O46:$Q46),$O$2="X",AVERAGE($L46:$N46,$P46:$Q46),$P$2="X",AVERAGE($L46:$O46,$Q46:$Q46),$Q$2="X",AVERAGE($L46:$P46)),"")</f>
        <v>0</v>
      </c>
      <c r="E46" s="111" cm="1">
        <f t="array" ref="E46">IFERROR(_xlfn.IFS(COUNTA($L$2:$Q$2)=0,STDEV($L46:$Q46)/SQRT(COUNT($L46:$Q46)),$L$2="X",STDEV($M46:$Q46)/SQRT(COUNT($M46:$Q46)),$M$2="X",STDEV($L46,$N46:$Q46)/SQRT(COUNT($L46,$N46:$Q46)),$N$2="X",STDEV($L46:$M46,$O46:$Q46)/SQRT(COUNT($L46:$M46,$O46:$Q46)),$O$2="X",STDEV($L46:$N46,$P46:$Q46)/SQRT(COUNT($L46:$N46,$P46:$Q46)),$P$2="X",STDEV($L46:$O46,$Q46)/SQRT(COUNT($L46:$O46,$Q46)),$Q$2="X",STDEV($L46:$P46)/SQRT(COUNT($L46:$P46))),"")</f>
        <v>0</v>
      </c>
      <c r="F46" cm="1">
        <f t="array" ref="F46">_xlfn.IFS(SUM($L46:$Q46)="","",L46="","",L46=0,0,L46&gt;0,L46/F$65*100)</f>
        <v>0</v>
      </c>
      <c r="G46" cm="1">
        <f t="array" ref="G46">_xlfn.IFS(SUM($L46:$Q46)="","",M46="","",M46=0,0,M46&gt;0,M46/G$65*100)</f>
        <v>0</v>
      </c>
      <c r="H46" cm="1">
        <f t="array" ref="H46">_xlfn.IFS(SUM($L46:$Q46)="","",N46="","",N46=0,0,N46&gt;0,N46/H$65*100)</f>
        <v>0</v>
      </c>
      <c r="I46" cm="1">
        <f t="array" ref="I46">_xlfn.IFS(SUM($L46:$Q46)="","",O46="","",O46=0,0,O46&gt;0,O46/I$65*100)</f>
        <v>0</v>
      </c>
      <c r="J46" cm="1">
        <f t="array" ref="J46">_xlfn.IFS(SUM($L46:$Q46)="","",P46="","",P46=0,0,P46&gt;0,P46/J$65*100)</f>
        <v>0</v>
      </c>
      <c r="K46" t="str" cm="1">
        <f t="array" ref="K46">_xlfn.IFS(SUM($L46:$Q46)="","",Q46="","",Q46=0,0,Q46&gt;0,Q46/K$65*100)</f>
        <v/>
      </c>
      <c r="L46" s="85">
        <f t="shared" si="26"/>
        <v>0</v>
      </c>
      <c r="M46" s="39">
        <f t="shared" si="0"/>
        <v>0</v>
      </c>
      <c r="N46" s="39">
        <f t="shared" si="0"/>
        <v>0</v>
      </c>
      <c r="O46" s="39">
        <f t="shared" si="0"/>
        <v>0</v>
      </c>
      <c r="P46" s="39">
        <f t="shared" si="0"/>
        <v>0</v>
      </c>
      <c r="Q46" s="98" t="str">
        <f t="shared" si="0"/>
        <v/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/>
      <c r="Z46" s="7" t="s">
        <v>68</v>
      </c>
      <c r="AA46" s="18" cm="1">
        <f t="array" ref="AA46">IFERROR(_xlfn.IFS(COUNTA($AE$2:$AJ$2)=0,AVERAGE($AE46:$AJ46),$AE$2="X",AVERAGE($AF46:$AJ46),$AF$2="X",AVERAGE($AE46,$AG46:$AJ46),$AG$2="X",AVERAGE($AE46:$AF46,$AH46:$AJ46),$AH$2="X",AVERAGE($AE46:$AG46,$AI46:$AJ46),$AI$2="X",AVERAGE($AE46:$AH46,$AJ46:$AJ46),$AJ$2="X",AVERAGE($AE46:$AI46)),"")</f>
        <v>0</v>
      </c>
      <c r="AB46" s="19" cm="1">
        <f t="array" ref="AB46">IFERROR(_xlfn.IFS(COUNTA($AE$2:$AJ$2)=0,STDEV($AE46:$AJ46)/SQRT(COUNT($AE46:$AJ46)),$AE$2="X",STDEV($AF46:$AJ46)/SQRT(COUNT($AF46:$AJ46)),$AF$2="X",STDEV($AE46,$AG46:$AJ46)/SQRT(COUNT($AE46,$AG46:$AJ46)),$AG$2="X",STDEV($AE46:$AF46,$AH46:$AJ46)/SQRT(COUNT($AE46:$AF46,$AH46:$AJ46)),$AH$2="X",STDEV($AE46:$AG46,$AI46:$AJ46)/SQRT(COUNT($AE46:$AG46,$AI46:$AJ46)),$AI$2="X",STDEV($AE46:$AH46,$AJ46)/SQRT(COUNT($AE46:$AH46,$AJ46)),$AJ$2="X",STDEV($AE46:$AI46)/SQRT(COUNT($AE46:$AI46))),"")</f>
        <v>0</v>
      </c>
      <c r="AC46" s="113" cm="1">
        <f t="array" ref="AC46">IFERROR(_xlfn.IFS(COUNTA($AK$2:$AP$2)=0,AVERAGE($AK46:$AP46),$AK$2="X",AVERAGE($AL46:$AP46),$AL$2="X",AVERAGE($AK46,$AM46:$AP46),$AM$2="X",AVERAGE($AK46:$AL46,$AN46:$AP46),$AN$2="X",AVERAGE($AK46:$AM46,$AO46:$AP46),$AO$2="X",AVERAGE($AK46:$AN46,$AP46:$AP46),$AP$2="X",AVERAGE($AK46:$AO46)),"")</f>
        <v>0</v>
      </c>
      <c r="AD46" s="111" cm="1">
        <f t="array" ref="AD46">IFERROR(_xlfn.IFS(COUNTA($AK$2:$AP$2)=0,STDEV($AK46:$AP46)/SQRT(COUNT($AK46:$AP46)),$AK$2="X",STDEV($AL46:$AP46)/SQRT(COUNT($AL46:$AP46)),$AL$2="X",STDEV($AK46,$AM46:$AP46)/SQRT(COUNT($AK46,$AM46:$AP46)),$AM$2="X",STDEV($AK46:$AL46,$AN46:$AP46)/SQRT(COUNT($AK46:$AL46,$AN46:$AP46)),$AN$2="X",STDEV($AK46:$AM46,$AO46:$AP46)/SQRT(COUNT($AK46:$AM46,$AO46:$AP46)),$AO$2="X",STDEV($AK46:$AN46,$AP46)/SQRT(COUNT($AK46:$AN46,$AP46)),$AP$2="X",STDEV($AK46:$AO46)/SQRT(COUNT($AK46:$AO46))),"")</f>
        <v>0</v>
      </c>
      <c r="AE46" cm="1">
        <f t="array" ref="AE46">_xlfn.IFS(SUM($AK46:$AP46)="","",AK46="","",AK46=0,0,AK46&gt;0,AK46/AE$65*100)</f>
        <v>0</v>
      </c>
      <c r="AF46" cm="1">
        <f t="array" ref="AF46">_xlfn.IFS(SUM($AK46:$AP46)="","",AL46="","",AL46=0,0,AL46&gt;0,AL46/AF$65*100)</f>
        <v>0</v>
      </c>
      <c r="AG46" cm="1">
        <f t="array" ref="AG46">_xlfn.IFS(SUM($AK46:$AP46)="","",AM46="","",AM46=0,0,AM46&gt;0,AM46/AG$65*100)</f>
        <v>0</v>
      </c>
      <c r="AH46" cm="1">
        <f t="array" ref="AH46">_xlfn.IFS(SUM($AK46:$AP46)="","",AN46="","",AN46=0,0,AN46&gt;0,AN46/AH$65*100)</f>
        <v>0</v>
      </c>
      <c r="AI46" cm="1">
        <f t="array" ref="AI46">_xlfn.IFS(SUM($AK46:$AP46)="","",AO46="","",AO46=0,0,AO46&gt;0,AO46/AI$65*100)</f>
        <v>0</v>
      </c>
      <c r="AJ46" t="str" cm="1">
        <f t="array" ref="AJ46">_xlfn.IFS(SUM($AK46:$AP46)="","",AP46="","",AP46=0,0,AP46&gt;0,AP46/AJ$65*100)</f>
        <v/>
      </c>
      <c r="AK46" s="42">
        <f t="shared" si="1"/>
        <v>0</v>
      </c>
      <c r="AL46">
        <f t="shared" si="1"/>
        <v>0</v>
      </c>
      <c r="AM46">
        <f t="shared" si="1"/>
        <v>0</v>
      </c>
      <c r="AN46">
        <f t="shared" ref="AN46:AP63" si="44">IF(AT46="","",AT46/AT$2)</f>
        <v>0</v>
      </c>
      <c r="AO46">
        <f t="shared" si="44"/>
        <v>0</v>
      </c>
      <c r="AP46" s="96" t="str">
        <f t="shared" si="44"/>
        <v/>
      </c>
      <c r="AQ46" s="89">
        <v>0</v>
      </c>
      <c r="AR46" s="89">
        <v>0</v>
      </c>
      <c r="AS46" s="89">
        <v>0</v>
      </c>
      <c r="AT46" s="89">
        <v>0</v>
      </c>
      <c r="AU46" s="89">
        <v>0</v>
      </c>
      <c r="AV46" s="89"/>
      <c r="AX46" s="1"/>
      <c r="AY46" s="39" t="str">
        <f t="shared" si="31"/>
        <v/>
      </c>
      <c r="AZ46" s="39" t="str">
        <f t="shared" si="32"/>
        <v/>
      </c>
      <c r="BA46" s="39" t="str">
        <f t="shared" si="33"/>
        <v/>
      </c>
      <c r="BB46" s="39" t="str">
        <f t="shared" si="34"/>
        <v/>
      </c>
      <c r="BC46" s="39" t="str">
        <f t="shared" si="35"/>
        <v/>
      </c>
      <c r="BD46" s="39" t="str">
        <f t="shared" si="36"/>
        <v/>
      </c>
      <c r="BE46" s="39" t="str">
        <f t="shared" si="37"/>
        <v/>
      </c>
      <c r="BF46" s="39" t="str">
        <f t="shared" si="38"/>
        <v/>
      </c>
      <c r="BG46" s="39" t="str">
        <f t="shared" si="39"/>
        <v/>
      </c>
      <c r="BH46" s="39" t="str">
        <f t="shared" si="40"/>
        <v/>
      </c>
      <c r="BI46" s="39" t="str">
        <f t="shared" si="41"/>
        <v/>
      </c>
      <c r="BJ46" s="39" t="str">
        <f t="shared" si="42"/>
        <v/>
      </c>
      <c r="BK46" s="42" t="str">
        <f t="shared" si="27"/>
        <v/>
      </c>
      <c r="BL46" t="str">
        <f t="shared" si="27"/>
        <v/>
      </c>
      <c r="BM46" t="str">
        <f t="shared" si="27"/>
        <v/>
      </c>
      <c r="BN46" t="str">
        <f t="shared" si="25"/>
        <v/>
      </c>
      <c r="BO46" t="str">
        <f t="shared" si="25"/>
        <v/>
      </c>
      <c r="BP46" t="str">
        <f t="shared" si="25"/>
        <v/>
      </c>
      <c r="BQ46" t="str">
        <f t="shared" si="25"/>
        <v/>
      </c>
      <c r="BR46" t="str">
        <f t="shared" si="25"/>
        <v/>
      </c>
      <c r="BS46" t="str">
        <f t="shared" si="25"/>
        <v/>
      </c>
      <c r="BT46" t="str">
        <f t="shared" si="25"/>
        <v/>
      </c>
      <c r="BU46" t="str">
        <f t="shared" si="25"/>
        <v/>
      </c>
      <c r="BV46" t="str">
        <f t="shared" si="25"/>
        <v/>
      </c>
      <c r="BW46" t="str">
        <f t="shared" si="15"/>
        <v/>
      </c>
      <c r="BX46" t="str">
        <f t="shared" si="16"/>
        <v/>
      </c>
      <c r="BY46" t="str">
        <f t="shared" si="17"/>
        <v/>
      </c>
      <c r="BZ46" t="str">
        <f t="shared" si="18"/>
        <v/>
      </c>
      <c r="CA46" t="str">
        <f t="shared" si="43"/>
        <v/>
      </c>
      <c r="CB46" s="39" t="str">
        <f t="shared" si="43"/>
        <v/>
      </c>
      <c r="CC46" s="46" t="str">
        <f t="shared" si="20"/>
        <v/>
      </c>
      <c r="CD46" s="44" t="str">
        <f t="shared" si="21"/>
        <v/>
      </c>
      <c r="CE46" t="str" cm="1">
        <f t="array" ref="CE46">_xlfn.IFS($CC46="","",$CC46&lt;=CE$3,"yes",$CC46&gt;CE$3,"no")</f>
        <v/>
      </c>
      <c r="CF46" s="42" t="str">
        <f t="shared" si="28"/>
        <v/>
      </c>
      <c r="CG46" s="1" t="str">
        <f t="shared" si="29"/>
        <v/>
      </c>
      <c r="CH46" s="1" t="str">
        <f t="shared" si="30"/>
        <v/>
      </c>
      <c r="CI46" s="76" t="str">
        <f>IF(CE46="yes",VLOOKUP(CH46,'z-Table'!$A$1:$K$74,7,TRUE)*$CE$2,"")</f>
        <v/>
      </c>
    </row>
    <row r="47" spans="1:87" ht="12" x14ac:dyDescent="0.2">
      <c r="A47" s="7" t="s">
        <v>69</v>
      </c>
      <c r="B47" s="18" cm="1">
        <f t="array" ref="B47">IFERROR(_xlfn.IFS(COUNTA($F$2:$K$2)=0,AVERAGE($F47:$K47),$F$2="X",AVERAGE($G47:$K47),$G$2="X",AVERAGE($F47,$H47:$K47),$H$2="X",AVERAGE($F47:$G47,$I47:$K47),$I$2="X",AVERAGE($F47:$H47,$J47:$K47),$J$2="X",AVERAGE($F47:$I47,$K47:$K47),$K$2="X",AVERAGE($F47:$J47)),"")</f>
        <v>0</v>
      </c>
      <c r="C47" s="19" cm="1">
        <f t="array" ref="C47">IFERROR(_xlfn.IFS(COUNTA($F$2:$K$2)=0,STDEV($F47:$K47)/SQRT(COUNT($F47:$K47)),$F$2="X",STDEV($G47:$K47)/SQRT(COUNT($G47:$K47)),$G$2="X",STDEV($F47,$H47:$K47)/SQRT(COUNT($F47,$H47:$K47)),$H$2="X",STDEV($F47:$G47,$I47:$K47)/SQRT(COUNT($F47:$G47,$I47:$K47)),$I$2="X",STDEV($F47:$H47,$J47:$K47)/SQRT(COUNT($F47:$H47,$J47:$K47)),$J$2="X",STDEV($F47:$I47,$K47)/SQRT(COUNT($F47:$I47,$K47)),$K$2="X",STDEV($F47:$J47)/SQRT(COUNT($F47:$J47))),"")</f>
        <v>0</v>
      </c>
      <c r="D47" s="110" cm="1">
        <f t="array" ref="D47">IFERROR(_xlfn.IFS(COUNTA($L$2:$Q$2)=0,AVERAGE($L47:$Q47),$L$2="X",AVERAGE($M47:$Q47),$M$2="X",AVERAGE($L47,$N47:$Q47),$N$2="X",AVERAGE($L47:$M47,$O47:$Q47),$O$2="X",AVERAGE($L47:$N47,$P47:$Q47),$P$2="X",AVERAGE($L47:$O47,$Q47:$Q47),$Q$2="X",AVERAGE($L47:$P47)),"")</f>
        <v>0</v>
      </c>
      <c r="E47" s="111" cm="1">
        <f t="array" ref="E47">IFERROR(_xlfn.IFS(COUNTA($L$2:$Q$2)=0,STDEV($L47:$Q47)/SQRT(COUNT($L47:$Q47)),$L$2="X",STDEV($M47:$Q47)/SQRT(COUNT($M47:$Q47)),$M$2="X",STDEV($L47,$N47:$Q47)/SQRT(COUNT($L47,$N47:$Q47)),$N$2="X",STDEV($L47:$M47,$O47:$Q47)/SQRT(COUNT($L47:$M47,$O47:$Q47)),$O$2="X",STDEV($L47:$N47,$P47:$Q47)/SQRT(COUNT($L47:$N47,$P47:$Q47)),$P$2="X",STDEV($L47:$O47,$Q47)/SQRT(COUNT($L47:$O47,$Q47)),$Q$2="X",STDEV($L47:$P47)/SQRT(COUNT($L47:$P47))),"")</f>
        <v>0</v>
      </c>
      <c r="F47" cm="1">
        <f t="array" ref="F47">_xlfn.IFS(SUM($L47:$Q47)="","",L47="","",L47=0,0,L47&gt;0,L47/F$65*100)</f>
        <v>0</v>
      </c>
      <c r="G47" cm="1">
        <f t="array" ref="G47">_xlfn.IFS(SUM($L47:$Q47)="","",M47="","",M47=0,0,M47&gt;0,M47/G$65*100)</f>
        <v>0</v>
      </c>
      <c r="H47" cm="1">
        <f t="array" ref="H47">_xlfn.IFS(SUM($L47:$Q47)="","",N47="","",N47=0,0,N47&gt;0,N47/H$65*100)</f>
        <v>0</v>
      </c>
      <c r="I47" cm="1">
        <f t="array" ref="I47">_xlfn.IFS(SUM($L47:$Q47)="","",O47="","",O47=0,0,O47&gt;0,O47/I$65*100)</f>
        <v>0</v>
      </c>
      <c r="J47" cm="1">
        <f t="array" ref="J47">_xlfn.IFS(SUM($L47:$Q47)="","",P47="","",P47=0,0,P47&gt;0,P47/J$65*100)</f>
        <v>0</v>
      </c>
      <c r="K47" t="str" cm="1">
        <f t="array" ref="K47">_xlfn.IFS(SUM($L47:$Q47)="","",Q47="","",Q47=0,0,Q47&gt;0,Q47/K$65*100)</f>
        <v/>
      </c>
      <c r="L47" s="85">
        <f t="shared" si="26"/>
        <v>0</v>
      </c>
      <c r="M47" s="39">
        <f t="shared" si="0"/>
        <v>0</v>
      </c>
      <c r="N47" s="39">
        <f t="shared" si="0"/>
        <v>0</v>
      </c>
      <c r="O47" s="39">
        <f t="shared" si="0"/>
        <v>0</v>
      </c>
      <c r="P47" s="39">
        <f t="shared" si="0"/>
        <v>0</v>
      </c>
      <c r="Q47" s="98" t="str">
        <f t="shared" si="0"/>
        <v/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/>
      <c r="Z47" s="7" t="s">
        <v>69</v>
      </c>
      <c r="AA47" s="18" cm="1">
        <f t="array" ref="AA47">IFERROR(_xlfn.IFS(COUNTA($AE$2:$AJ$2)=0,AVERAGE($AE47:$AJ47),$AE$2="X",AVERAGE($AF47:$AJ47),$AF$2="X",AVERAGE($AE47,$AG47:$AJ47),$AG$2="X",AVERAGE($AE47:$AF47,$AH47:$AJ47),$AH$2="X",AVERAGE($AE47:$AG47,$AI47:$AJ47),$AI$2="X",AVERAGE($AE47:$AH47,$AJ47:$AJ47),$AJ$2="X",AVERAGE($AE47:$AI47)),"")</f>
        <v>0</v>
      </c>
      <c r="AB47" s="19" cm="1">
        <f t="array" ref="AB47">IFERROR(_xlfn.IFS(COUNTA($AE$2:$AJ$2)=0,STDEV($AE47:$AJ47)/SQRT(COUNT($AE47:$AJ47)),$AE$2="X",STDEV($AF47:$AJ47)/SQRT(COUNT($AF47:$AJ47)),$AF$2="X",STDEV($AE47,$AG47:$AJ47)/SQRT(COUNT($AE47,$AG47:$AJ47)),$AG$2="X",STDEV($AE47:$AF47,$AH47:$AJ47)/SQRT(COUNT($AE47:$AF47,$AH47:$AJ47)),$AH$2="X",STDEV($AE47:$AG47,$AI47:$AJ47)/SQRT(COUNT($AE47:$AG47,$AI47:$AJ47)),$AI$2="X",STDEV($AE47:$AH47,$AJ47)/SQRT(COUNT($AE47:$AH47,$AJ47)),$AJ$2="X",STDEV($AE47:$AI47)/SQRT(COUNT($AE47:$AI47))),"")</f>
        <v>0</v>
      </c>
      <c r="AC47" s="113" cm="1">
        <f t="array" ref="AC47">IFERROR(_xlfn.IFS(COUNTA($AK$2:$AP$2)=0,AVERAGE($AK47:$AP47),$AK$2="X",AVERAGE($AL47:$AP47),$AL$2="X",AVERAGE($AK47,$AM47:$AP47),$AM$2="X",AVERAGE($AK47:$AL47,$AN47:$AP47),$AN$2="X",AVERAGE($AK47:$AM47,$AO47:$AP47),$AO$2="X",AVERAGE($AK47:$AN47,$AP47:$AP47),$AP$2="X",AVERAGE($AK47:$AO47)),"")</f>
        <v>0</v>
      </c>
      <c r="AD47" s="111" cm="1">
        <f t="array" ref="AD47">IFERROR(_xlfn.IFS(COUNTA($AK$2:$AP$2)=0,STDEV($AK47:$AP47)/SQRT(COUNT($AK47:$AP47)),$AK$2="X",STDEV($AL47:$AP47)/SQRT(COUNT($AL47:$AP47)),$AL$2="X",STDEV($AK47,$AM47:$AP47)/SQRT(COUNT($AK47,$AM47:$AP47)),$AM$2="X",STDEV($AK47:$AL47,$AN47:$AP47)/SQRT(COUNT($AK47:$AL47,$AN47:$AP47)),$AN$2="X",STDEV($AK47:$AM47,$AO47:$AP47)/SQRT(COUNT($AK47:$AM47,$AO47:$AP47)),$AO$2="X",STDEV($AK47:$AN47,$AP47)/SQRT(COUNT($AK47:$AN47,$AP47)),$AP$2="X",STDEV($AK47:$AO47)/SQRT(COUNT($AK47:$AO47))),"")</f>
        <v>0</v>
      </c>
      <c r="AE47" cm="1">
        <f t="array" ref="AE47">_xlfn.IFS(SUM($AK47:$AP47)="","",AK47="","",AK47=0,0,AK47&gt;0,AK47/AE$65*100)</f>
        <v>0</v>
      </c>
      <c r="AF47" cm="1">
        <f t="array" ref="AF47">_xlfn.IFS(SUM($AK47:$AP47)="","",AL47="","",AL47=0,0,AL47&gt;0,AL47/AF$65*100)</f>
        <v>0</v>
      </c>
      <c r="AG47" cm="1">
        <f t="array" ref="AG47">_xlfn.IFS(SUM($AK47:$AP47)="","",AM47="","",AM47=0,0,AM47&gt;0,AM47/AG$65*100)</f>
        <v>0</v>
      </c>
      <c r="AH47" cm="1">
        <f t="array" ref="AH47">_xlfn.IFS(SUM($AK47:$AP47)="","",AN47="","",AN47=0,0,AN47&gt;0,AN47/AH$65*100)</f>
        <v>0</v>
      </c>
      <c r="AI47" cm="1">
        <f t="array" ref="AI47">_xlfn.IFS(SUM($AK47:$AP47)="","",AO47="","",AO47=0,0,AO47&gt;0,AO47/AI$65*100)</f>
        <v>0</v>
      </c>
      <c r="AJ47" t="str" cm="1">
        <f t="array" ref="AJ47">_xlfn.IFS(SUM($AK47:$AP47)="","",AP47="","",AP47=0,0,AP47&gt;0,AP47/AJ$65*100)</f>
        <v/>
      </c>
      <c r="AK47" s="42">
        <f t="shared" ref="AK47:AM63" si="45">IF(AQ47="","",AQ47/AQ$2)</f>
        <v>0</v>
      </c>
      <c r="AL47">
        <f t="shared" si="45"/>
        <v>0</v>
      </c>
      <c r="AM47">
        <f t="shared" si="45"/>
        <v>0</v>
      </c>
      <c r="AN47">
        <f t="shared" si="44"/>
        <v>0</v>
      </c>
      <c r="AO47">
        <f t="shared" si="44"/>
        <v>0</v>
      </c>
      <c r="AP47" s="96" t="str">
        <f t="shared" si="44"/>
        <v/>
      </c>
      <c r="AQ47" s="89">
        <v>0</v>
      </c>
      <c r="AR47" s="89">
        <v>0</v>
      </c>
      <c r="AS47" s="89">
        <v>0</v>
      </c>
      <c r="AT47" s="89">
        <v>0</v>
      </c>
      <c r="AU47" s="89">
        <v>0</v>
      </c>
      <c r="AV47" s="89"/>
      <c r="AX47" s="1"/>
      <c r="AY47" s="39" t="str">
        <f t="shared" si="31"/>
        <v/>
      </c>
      <c r="AZ47" s="39" t="str">
        <f t="shared" si="32"/>
        <v/>
      </c>
      <c r="BA47" s="39" t="str">
        <f t="shared" si="33"/>
        <v/>
      </c>
      <c r="BB47" s="39" t="str">
        <f t="shared" si="34"/>
        <v/>
      </c>
      <c r="BC47" s="39" t="str">
        <f t="shared" si="35"/>
        <v/>
      </c>
      <c r="BD47" s="39" t="str">
        <f t="shared" si="36"/>
        <v/>
      </c>
      <c r="BE47" s="39" t="str">
        <f t="shared" si="37"/>
        <v/>
      </c>
      <c r="BF47" s="39" t="str">
        <f t="shared" si="38"/>
        <v/>
      </c>
      <c r="BG47" s="39" t="str">
        <f t="shared" si="39"/>
        <v/>
      </c>
      <c r="BH47" s="39" t="str">
        <f t="shared" si="40"/>
        <v/>
      </c>
      <c r="BI47" s="39" t="str">
        <f t="shared" si="41"/>
        <v/>
      </c>
      <c r="BJ47" s="39" t="str">
        <f t="shared" si="42"/>
        <v/>
      </c>
      <c r="BK47" s="42" t="str">
        <f t="shared" si="27"/>
        <v/>
      </c>
      <c r="BL47" t="str">
        <f t="shared" si="27"/>
        <v/>
      </c>
      <c r="BM47" t="str">
        <f t="shared" si="27"/>
        <v/>
      </c>
      <c r="BN47" t="str">
        <f t="shared" si="25"/>
        <v/>
      </c>
      <c r="BO47" t="str">
        <f t="shared" si="25"/>
        <v/>
      </c>
      <c r="BP47" t="str">
        <f t="shared" si="25"/>
        <v/>
      </c>
      <c r="BQ47" t="str">
        <f t="shared" si="25"/>
        <v/>
      </c>
      <c r="BR47" t="str">
        <f t="shared" si="25"/>
        <v/>
      </c>
      <c r="BS47" t="str">
        <f t="shared" si="25"/>
        <v/>
      </c>
      <c r="BT47" t="str">
        <f t="shared" si="25"/>
        <v/>
      </c>
      <c r="BU47" t="str">
        <f t="shared" si="25"/>
        <v/>
      </c>
      <c r="BV47" t="str">
        <f t="shared" si="25"/>
        <v/>
      </c>
      <c r="BW47" t="str">
        <f t="shared" si="15"/>
        <v/>
      </c>
      <c r="BX47" t="str">
        <f t="shared" si="16"/>
        <v/>
      </c>
      <c r="BY47" t="str">
        <f t="shared" si="17"/>
        <v/>
      </c>
      <c r="BZ47" t="str">
        <f t="shared" si="18"/>
        <v/>
      </c>
      <c r="CA47" t="str">
        <f t="shared" si="43"/>
        <v/>
      </c>
      <c r="CB47" s="39" t="str">
        <f t="shared" si="43"/>
        <v/>
      </c>
      <c r="CC47" s="46" t="str">
        <f t="shared" si="20"/>
        <v/>
      </c>
      <c r="CD47" s="44" t="str">
        <f t="shared" si="21"/>
        <v/>
      </c>
      <c r="CE47" t="str" cm="1">
        <f t="array" ref="CE47">_xlfn.IFS($CC47="","",$CC47&lt;=CE$3,"yes",$CC47&gt;CE$3,"no")</f>
        <v/>
      </c>
      <c r="CF47" s="42" t="str">
        <f t="shared" si="28"/>
        <v/>
      </c>
      <c r="CG47" s="1" t="str">
        <f t="shared" si="29"/>
        <v/>
      </c>
      <c r="CH47" s="1" t="str">
        <f t="shared" si="30"/>
        <v/>
      </c>
      <c r="CI47" s="76" t="str">
        <f>IF(CE47="yes",VLOOKUP(CH47,'z-Table'!$A$1:$K$74,7,TRUE)*$CE$2,"")</f>
        <v/>
      </c>
    </row>
    <row r="48" spans="1:87" ht="12" x14ac:dyDescent="0.2">
      <c r="A48" s="7" t="s">
        <v>70</v>
      </c>
      <c r="B48" s="18" cm="1">
        <f t="array" ref="B48">IFERROR(_xlfn.IFS(COUNTA($F$2:$K$2)=0,AVERAGE($F48:$K48),$F$2="X",AVERAGE($G48:$K48),$G$2="X",AVERAGE($F48,$H48:$K48),$H$2="X",AVERAGE($F48:$G48,$I48:$K48),$I$2="X",AVERAGE($F48:$H48,$J48:$K48),$J$2="X",AVERAGE($F48:$I48,$K48:$K48),$K$2="X",AVERAGE($F48:$J48)),"")</f>
        <v>0.33855014215344392</v>
      </c>
      <c r="C48" s="19" cm="1">
        <f t="array" ref="C48">IFERROR(_xlfn.IFS(COUNTA($F$2:$K$2)=0,STDEV($F48:$K48)/SQRT(COUNT($F48:$K48)),$F$2="X",STDEV($G48:$K48)/SQRT(COUNT($G48:$K48)),$G$2="X",STDEV($F48,$H48:$K48)/SQRT(COUNT($F48,$H48:$K48)),$H$2="X",STDEV($F48:$G48,$I48:$K48)/SQRT(COUNT($F48:$G48,$I48:$K48)),$I$2="X",STDEV($F48:$H48,$J48:$K48)/SQRT(COUNT($F48:$H48,$J48:$K48)),$J$2="X",STDEV($F48:$I48,$K48)/SQRT(COUNT($F48:$I48,$K48)),$K$2="X",STDEV($F48:$J48)/SQRT(COUNT($F48:$J48))),"")</f>
        <v>0.1514303207280796</v>
      </c>
      <c r="D48" s="110" cm="1">
        <f t="array" ref="D48">IFERROR(_xlfn.IFS(COUNTA($L$2:$Q$2)=0,AVERAGE($L48:$Q48),$L$2="X",AVERAGE($M48:$Q48),$M$2="X",AVERAGE($L48,$N48:$Q48),$N$2="X",AVERAGE($L48:$M48,$O48:$Q48),$O$2="X",AVERAGE($L48:$N48,$P48:$Q48),$P$2="X",AVERAGE($L48:$O48,$Q48:$Q48),$Q$2="X",AVERAGE($L48:$P48)),"")</f>
        <v>678.9352049910874</v>
      </c>
      <c r="E48" s="111" cm="1">
        <f t="array" ref="E48">IFERROR(_xlfn.IFS(COUNTA($L$2:$Q$2)=0,STDEV($L48:$Q48)/SQRT(COUNT($L48:$Q48)),$L$2="X",STDEV($M48:$Q48)/SQRT(COUNT($M48:$Q48)),$M$2="X",STDEV($L48,$N48:$Q48)/SQRT(COUNT($L48,$N48:$Q48)),$N$2="X",STDEV($L48:$M48,$O48:$Q48)/SQRT(COUNT($L48:$M48,$O48:$Q48)),$O$2="X",STDEV($L48:$N48,$P48:$Q48)/SQRT(COUNT($L48:$N48,$P48:$Q48)),$P$2="X",STDEV($L48:$O48,$Q48)/SQRT(COUNT($L48:$O48,$Q48)),$Q$2="X",STDEV($L48:$P48)/SQRT(COUNT($L48:$P48))),"")</f>
        <v>304.01835308288105</v>
      </c>
      <c r="F48" cm="1">
        <f t="array" ref="F48">_xlfn.IFS(SUM($L48:$Q48)="","",L48="","",L48=0,0,L48&gt;0,L48/F$65*100)</f>
        <v>0.74454916236046764</v>
      </c>
      <c r="G48" cm="1">
        <f t="array" ref="G48">_xlfn.IFS(SUM($L48:$Q48)="","",M48="","",M48=0,0,M48&gt;0,M48/G$65*100)</f>
        <v>0.35618705340589779</v>
      </c>
      <c r="H48" cm="1">
        <f t="array" ref="H48">_xlfn.IFS(SUM($L48:$Q48)="","",N48="","",N48=0,0,N48&gt;0,N48/H$65*100)</f>
        <v>0.59201449500085424</v>
      </c>
      <c r="I48" cm="1">
        <f t="array" ref="I48">_xlfn.IFS(SUM($L48:$Q48)="","",O48="","",O48=0,0,O48&gt;0,O48/I$65*100)</f>
        <v>0</v>
      </c>
      <c r="J48" cm="1">
        <f t="array" ref="J48">_xlfn.IFS(SUM($L48:$Q48)="","",P48="","",P48=0,0,P48&gt;0,P48/J$65*100)</f>
        <v>0</v>
      </c>
      <c r="K48" t="str" cm="1">
        <f t="array" ref="K48">_xlfn.IFS(SUM($L48:$Q48)="","",Q48="","",Q48=0,0,Q48&gt;0,Q48/K$65*100)</f>
        <v/>
      </c>
      <c r="L48" s="85">
        <f t="shared" si="26"/>
        <v>1557.8181818181818</v>
      </c>
      <c r="M48" s="39">
        <f t="shared" si="0"/>
        <v>1058.9411764705883</v>
      </c>
      <c r="N48" s="39">
        <f t="shared" si="0"/>
        <v>777.91666666666663</v>
      </c>
      <c r="O48" s="39">
        <f t="shared" si="0"/>
        <v>0</v>
      </c>
      <c r="P48" s="39">
        <f t="shared" si="0"/>
        <v>0</v>
      </c>
      <c r="Q48" s="98" t="str">
        <f t="shared" si="0"/>
        <v/>
      </c>
      <c r="R48" s="89">
        <v>17136</v>
      </c>
      <c r="S48" s="89">
        <v>18002</v>
      </c>
      <c r="T48" s="89">
        <v>18670</v>
      </c>
      <c r="U48" s="89">
        <v>0</v>
      </c>
      <c r="V48" s="89">
        <v>0</v>
      </c>
      <c r="W48" s="89"/>
      <c r="Z48" s="7" t="s">
        <v>70</v>
      </c>
      <c r="AA48" s="18" cm="1">
        <f t="array" ref="AA48">IFERROR(_xlfn.IFS(COUNTA($AE$2:$AJ$2)=0,AVERAGE($AE48:$AJ48),$AE$2="X",AVERAGE($AF48:$AJ48),$AF$2="X",AVERAGE($AE48,$AG48:$AJ48),$AG$2="X",AVERAGE($AE48:$AF48,$AH48:$AJ48),$AH$2="X",AVERAGE($AE48:$AG48,$AI48:$AJ48),$AI$2="X",AVERAGE($AE48:$AH48,$AJ48:$AJ48),$AJ$2="X",AVERAGE($AE48:$AI48)),"")</f>
        <v>0</v>
      </c>
      <c r="AB48" s="19" cm="1">
        <f t="array" ref="AB48">IFERROR(_xlfn.IFS(COUNTA($AE$2:$AJ$2)=0,STDEV($AE48:$AJ48)/SQRT(COUNT($AE48:$AJ48)),$AE$2="X",STDEV($AF48:$AJ48)/SQRT(COUNT($AF48:$AJ48)),$AF$2="X",STDEV($AE48,$AG48:$AJ48)/SQRT(COUNT($AE48,$AG48:$AJ48)),$AG$2="X",STDEV($AE48:$AF48,$AH48:$AJ48)/SQRT(COUNT($AE48:$AF48,$AH48:$AJ48)),$AH$2="X",STDEV($AE48:$AG48,$AI48:$AJ48)/SQRT(COUNT($AE48:$AG48,$AI48:$AJ48)),$AI$2="X",STDEV($AE48:$AH48,$AJ48)/SQRT(COUNT($AE48:$AH48,$AJ48)),$AJ$2="X",STDEV($AE48:$AI48)/SQRT(COUNT($AE48:$AI48))),"")</f>
        <v>0</v>
      </c>
      <c r="AC48" s="113" cm="1">
        <f t="array" ref="AC48">IFERROR(_xlfn.IFS(COUNTA($AK$2:$AP$2)=0,AVERAGE($AK48:$AP48),$AK$2="X",AVERAGE($AL48:$AP48),$AL$2="X",AVERAGE($AK48,$AM48:$AP48),$AM$2="X",AVERAGE($AK48:$AL48,$AN48:$AP48),$AN$2="X",AVERAGE($AK48:$AM48,$AO48:$AP48),$AO$2="X",AVERAGE($AK48:$AN48,$AP48:$AP48),$AP$2="X",AVERAGE($AK48:$AO48)),"")</f>
        <v>0</v>
      </c>
      <c r="AD48" s="111" cm="1">
        <f t="array" ref="AD48">IFERROR(_xlfn.IFS(COUNTA($AK$2:$AP$2)=0,STDEV($AK48:$AP48)/SQRT(COUNT($AK48:$AP48)),$AK$2="X",STDEV($AL48:$AP48)/SQRT(COUNT($AL48:$AP48)),$AL$2="X",STDEV($AK48,$AM48:$AP48)/SQRT(COUNT($AK48,$AM48:$AP48)),$AM$2="X",STDEV($AK48:$AL48,$AN48:$AP48)/SQRT(COUNT($AK48:$AL48,$AN48:$AP48)),$AN$2="X",STDEV($AK48:$AM48,$AO48:$AP48)/SQRT(COUNT($AK48:$AM48,$AO48:$AP48)),$AO$2="X",STDEV($AK48:$AN48,$AP48)/SQRT(COUNT($AK48:$AN48,$AP48)),$AP$2="X",STDEV($AK48:$AO48)/SQRT(COUNT($AK48:$AO48))),"")</f>
        <v>0</v>
      </c>
      <c r="AE48" cm="1">
        <f t="array" ref="AE48">_xlfn.IFS(SUM($AK48:$AP48)="","",AK48="","",AK48=0,0,AK48&gt;0,AK48/AE$65*100)</f>
        <v>0.51241345307840014</v>
      </c>
      <c r="AF48" cm="1">
        <f t="array" ref="AF48">_xlfn.IFS(SUM($AK48:$AP48)="","",AL48="","",AL48=0,0,AL48&gt;0,AL48/AF$65*100)</f>
        <v>0</v>
      </c>
      <c r="AG48" cm="1">
        <f t="array" ref="AG48">_xlfn.IFS(SUM($AK48:$AP48)="","",AM48="","",AM48=0,0,AM48&gt;0,AM48/AG$65*100)</f>
        <v>0</v>
      </c>
      <c r="AH48" cm="1">
        <f t="array" ref="AH48">_xlfn.IFS(SUM($AK48:$AP48)="","",AN48="","",AN48=0,0,AN48&gt;0,AN48/AH$65*100)</f>
        <v>0</v>
      </c>
      <c r="AI48" cm="1">
        <f t="array" ref="AI48">_xlfn.IFS(SUM($AK48:$AP48)="","",AO48="","",AO48=0,0,AO48&gt;0,AO48/AI$65*100)</f>
        <v>0</v>
      </c>
      <c r="AJ48" t="str" cm="1">
        <f t="array" ref="AJ48">_xlfn.IFS(SUM($AK48:$AP48)="","",AP48="","",AP48=0,0,AP48&gt;0,AP48/AJ$65*100)</f>
        <v/>
      </c>
      <c r="AK48" s="42">
        <f t="shared" si="45"/>
        <v>12343.235294117647</v>
      </c>
      <c r="AL48">
        <f t="shared" si="45"/>
        <v>0</v>
      </c>
      <c r="AM48">
        <f t="shared" si="45"/>
        <v>0</v>
      </c>
      <c r="AN48">
        <f t="shared" si="44"/>
        <v>0</v>
      </c>
      <c r="AO48">
        <f t="shared" si="44"/>
        <v>0</v>
      </c>
      <c r="AP48" s="96" t="str">
        <f t="shared" si="44"/>
        <v/>
      </c>
      <c r="AQ48" s="89">
        <v>209835</v>
      </c>
      <c r="AR48" s="89">
        <v>0</v>
      </c>
      <c r="AS48" s="89">
        <v>0</v>
      </c>
      <c r="AT48" s="89">
        <v>0</v>
      </c>
      <c r="AU48" s="89">
        <v>0</v>
      </c>
      <c r="AV48" s="89"/>
      <c r="AX48" s="1"/>
      <c r="AY48" s="39" t="str">
        <f t="shared" si="31"/>
        <v/>
      </c>
      <c r="AZ48" s="39" t="str">
        <f t="shared" si="32"/>
        <v/>
      </c>
      <c r="BA48" s="39" t="str">
        <f t="shared" si="33"/>
        <v/>
      </c>
      <c r="BB48" s="39" t="str">
        <f t="shared" si="34"/>
        <v/>
      </c>
      <c r="BC48" s="39" t="str">
        <f t="shared" si="35"/>
        <v/>
      </c>
      <c r="BD48" s="39" t="str">
        <f t="shared" si="36"/>
        <v/>
      </c>
      <c r="BE48" s="39" t="str">
        <f t="shared" si="37"/>
        <v/>
      </c>
      <c r="BF48" s="39" t="str">
        <f t="shared" si="38"/>
        <v/>
      </c>
      <c r="BG48" s="39" t="str">
        <f t="shared" si="39"/>
        <v/>
      </c>
      <c r="BH48" s="39" t="str">
        <f t="shared" si="40"/>
        <v/>
      </c>
      <c r="BI48" s="39" t="str">
        <f t="shared" si="41"/>
        <v/>
      </c>
      <c r="BJ48" s="39" t="str">
        <f t="shared" si="42"/>
        <v/>
      </c>
      <c r="BK48" s="42" t="str">
        <f t="shared" si="27"/>
        <v/>
      </c>
      <c r="BL48" t="str">
        <f t="shared" si="27"/>
        <v/>
      </c>
      <c r="BM48" t="str">
        <f t="shared" si="27"/>
        <v/>
      </c>
      <c r="BN48" t="str">
        <f t="shared" si="25"/>
        <v/>
      </c>
      <c r="BO48" t="str">
        <f t="shared" si="25"/>
        <v/>
      </c>
      <c r="BP48" t="str">
        <f t="shared" si="25"/>
        <v/>
      </c>
      <c r="BQ48" t="str">
        <f t="shared" si="25"/>
        <v/>
      </c>
      <c r="BR48" t="str">
        <f t="shared" si="25"/>
        <v/>
      </c>
      <c r="BS48" t="str">
        <f t="shared" si="25"/>
        <v/>
      </c>
      <c r="BT48" t="str">
        <f t="shared" si="25"/>
        <v/>
      </c>
      <c r="BU48" t="str">
        <f t="shared" si="25"/>
        <v/>
      </c>
      <c r="BV48" t="str">
        <f t="shared" si="25"/>
        <v/>
      </c>
      <c r="BW48" t="str">
        <f t="shared" si="15"/>
        <v/>
      </c>
      <c r="BX48" t="str">
        <f t="shared" si="16"/>
        <v/>
      </c>
      <c r="BY48" t="str">
        <f t="shared" si="17"/>
        <v/>
      </c>
      <c r="BZ48" t="str">
        <f t="shared" si="18"/>
        <v/>
      </c>
      <c r="CA48" t="str">
        <f t="shared" si="43"/>
        <v/>
      </c>
      <c r="CB48" s="39" t="str">
        <f t="shared" si="43"/>
        <v/>
      </c>
      <c r="CC48" s="46" t="str">
        <f t="shared" si="20"/>
        <v/>
      </c>
      <c r="CD48" s="44" t="str">
        <f t="shared" si="21"/>
        <v/>
      </c>
      <c r="CE48" t="str" cm="1">
        <f t="array" ref="CE48">_xlfn.IFS($CC48="","",$CC48&lt;=CE$3,"yes",$CC48&gt;CE$3,"no")</f>
        <v/>
      </c>
      <c r="CF48" s="42" t="str">
        <f t="shared" si="28"/>
        <v/>
      </c>
      <c r="CG48" s="1" t="str">
        <f t="shared" si="29"/>
        <v/>
      </c>
      <c r="CH48" s="1" t="str">
        <f t="shared" si="30"/>
        <v/>
      </c>
      <c r="CI48" s="76" t="str">
        <f>IF(CE48="yes",VLOOKUP(CH48,'z-Table'!$A$1:$K$74,7,TRUE)*$CE$2,"")</f>
        <v/>
      </c>
    </row>
    <row r="49" spans="1:87" ht="12" x14ac:dyDescent="0.2">
      <c r="A49" s="7" t="s">
        <v>71</v>
      </c>
      <c r="B49" s="18" cm="1">
        <f t="array" ref="B49">IFERROR(_xlfn.IFS(COUNTA($F$2:$K$2)=0,AVERAGE($F49:$K49),$F$2="X",AVERAGE($G49:$K49),$G$2="X",AVERAGE($F49,$H49:$K49),$H$2="X",AVERAGE($F49:$G49,$I49:$K49),$I$2="X",AVERAGE($F49:$H49,$J49:$K49),$J$2="X",AVERAGE($F49:$I49,$K49:$K49),$K$2="X",AVERAGE($F49:$J49)),"")</f>
        <v>0</v>
      </c>
      <c r="C49" s="19" cm="1">
        <f t="array" ref="C49">IFERROR(_xlfn.IFS(COUNTA($F$2:$K$2)=0,STDEV($F49:$K49)/SQRT(COUNT($F49:$K49)),$F$2="X",STDEV($G49:$K49)/SQRT(COUNT($G49:$K49)),$G$2="X",STDEV($F49,$H49:$K49)/SQRT(COUNT($F49,$H49:$K49)),$H$2="X",STDEV($F49:$G49,$I49:$K49)/SQRT(COUNT($F49:$G49,$I49:$K49)),$I$2="X",STDEV($F49:$H49,$J49:$K49)/SQRT(COUNT($F49:$H49,$J49:$K49)),$J$2="X",STDEV($F49:$I49,$K49)/SQRT(COUNT($F49:$I49,$K49)),$K$2="X",STDEV($F49:$J49)/SQRT(COUNT($F49:$J49))),"")</f>
        <v>0</v>
      </c>
      <c r="D49" s="110" cm="1">
        <f t="array" ref="D49">IFERROR(_xlfn.IFS(COUNTA($L$2:$Q$2)=0,AVERAGE($L49:$Q49),$L$2="X",AVERAGE($M49:$Q49),$M$2="X",AVERAGE($L49,$N49:$Q49),$N$2="X",AVERAGE($L49:$M49,$O49:$Q49),$O$2="X",AVERAGE($L49:$N49,$P49:$Q49),$P$2="X",AVERAGE($L49:$O49,$Q49:$Q49),$Q$2="X",AVERAGE($L49:$P49)),"")</f>
        <v>0</v>
      </c>
      <c r="E49" s="111" cm="1">
        <f t="array" ref="E49">IFERROR(_xlfn.IFS(COUNTA($L$2:$Q$2)=0,STDEV($L49:$Q49)/SQRT(COUNT($L49:$Q49)),$L$2="X",STDEV($M49:$Q49)/SQRT(COUNT($M49:$Q49)),$M$2="X",STDEV($L49,$N49:$Q49)/SQRT(COUNT($L49,$N49:$Q49)),$N$2="X",STDEV($L49:$M49,$O49:$Q49)/SQRT(COUNT($L49:$M49,$O49:$Q49)),$O$2="X",STDEV($L49:$N49,$P49:$Q49)/SQRT(COUNT($L49:$N49,$P49:$Q49)),$P$2="X",STDEV($L49:$O49,$Q49)/SQRT(COUNT($L49:$O49,$Q49)),$Q$2="X",STDEV($L49:$P49)/SQRT(COUNT($L49:$P49))),"")</f>
        <v>0</v>
      </c>
      <c r="F49" cm="1">
        <f t="array" ref="F49">_xlfn.IFS(SUM($L49:$Q49)="","",L49="","",L49=0,0,L49&gt;0,L49/F$65*100)</f>
        <v>0</v>
      </c>
      <c r="G49" cm="1">
        <f t="array" ref="G49">_xlfn.IFS(SUM($L49:$Q49)="","",M49="","",M49=0,0,M49&gt;0,M49/G$65*100)</f>
        <v>0</v>
      </c>
      <c r="H49" cm="1">
        <f t="array" ref="H49">_xlfn.IFS(SUM($L49:$Q49)="","",N49="","",N49=0,0,N49&gt;0,N49/H$65*100)</f>
        <v>0</v>
      </c>
      <c r="I49" cm="1">
        <f t="array" ref="I49">_xlfn.IFS(SUM($L49:$Q49)="","",O49="","",O49=0,0,O49&gt;0,O49/I$65*100)</f>
        <v>0</v>
      </c>
      <c r="J49" cm="1">
        <f t="array" ref="J49">_xlfn.IFS(SUM($L49:$Q49)="","",P49="","",P49=0,0,P49&gt;0,P49/J$65*100)</f>
        <v>0</v>
      </c>
      <c r="K49" t="str" cm="1">
        <f t="array" ref="K49">_xlfn.IFS(SUM($L49:$Q49)="","",Q49="","",Q49=0,0,Q49&gt;0,Q49/K$65*100)</f>
        <v/>
      </c>
      <c r="L49" s="85">
        <f t="shared" si="26"/>
        <v>0</v>
      </c>
      <c r="M49" s="39">
        <f t="shared" si="0"/>
        <v>0</v>
      </c>
      <c r="N49" s="39">
        <f t="shared" si="0"/>
        <v>0</v>
      </c>
      <c r="O49" s="39">
        <f t="shared" si="0"/>
        <v>0</v>
      </c>
      <c r="P49" s="39">
        <f t="shared" si="0"/>
        <v>0</v>
      </c>
      <c r="Q49" s="98" t="str">
        <f t="shared" si="0"/>
        <v/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/>
      <c r="Z49" s="7" t="s">
        <v>71</v>
      </c>
      <c r="AA49" s="18" cm="1">
        <f t="array" ref="AA49">IFERROR(_xlfn.IFS(COUNTA($AE$2:$AJ$2)=0,AVERAGE($AE49:$AJ49),$AE$2="X",AVERAGE($AF49:$AJ49),$AF$2="X",AVERAGE($AE49,$AG49:$AJ49),$AG$2="X",AVERAGE($AE49:$AF49,$AH49:$AJ49),$AH$2="X",AVERAGE($AE49:$AG49,$AI49:$AJ49),$AI$2="X",AVERAGE($AE49:$AH49,$AJ49:$AJ49),$AJ$2="X",AVERAGE($AE49:$AI49)),"")</f>
        <v>0</v>
      </c>
      <c r="AB49" s="19" cm="1">
        <f t="array" ref="AB49">IFERROR(_xlfn.IFS(COUNTA($AE$2:$AJ$2)=0,STDEV($AE49:$AJ49)/SQRT(COUNT($AE49:$AJ49)),$AE$2="X",STDEV($AF49:$AJ49)/SQRT(COUNT($AF49:$AJ49)),$AF$2="X",STDEV($AE49,$AG49:$AJ49)/SQRT(COUNT($AE49,$AG49:$AJ49)),$AG$2="X",STDEV($AE49:$AF49,$AH49:$AJ49)/SQRT(COUNT($AE49:$AF49,$AH49:$AJ49)),$AH$2="X",STDEV($AE49:$AG49,$AI49:$AJ49)/SQRT(COUNT($AE49:$AG49,$AI49:$AJ49)),$AI$2="X",STDEV($AE49:$AH49,$AJ49)/SQRT(COUNT($AE49:$AH49,$AJ49)),$AJ$2="X",STDEV($AE49:$AI49)/SQRT(COUNT($AE49:$AI49))),"")</f>
        <v>0</v>
      </c>
      <c r="AC49" s="113" cm="1">
        <f t="array" ref="AC49">IFERROR(_xlfn.IFS(COUNTA($AK$2:$AP$2)=0,AVERAGE($AK49:$AP49),$AK$2="X",AVERAGE($AL49:$AP49),$AL$2="X",AVERAGE($AK49,$AM49:$AP49),$AM$2="X",AVERAGE($AK49:$AL49,$AN49:$AP49),$AN$2="X",AVERAGE($AK49:$AM49,$AO49:$AP49),$AO$2="X",AVERAGE($AK49:$AN49,$AP49:$AP49),$AP$2="X",AVERAGE($AK49:$AO49)),"")</f>
        <v>0</v>
      </c>
      <c r="AD49" s="111" cm="1">
        <f t="array" ref="AD49">IFERROR(_xlfn.IFS(COUNTA($AK$2:$AP$2)=0,STDEV($AK49:$AP49)/SQRT(COUNT($AK49:$AP49)),$AK$2="X",STDEV($AL49:$AP49)/SQRT(COUNT($AL49:$AP49)),$AL$2="X",STDEV($AK49,$AM49:$AP49)/SQRT(COUNT($AK49,$AM49:$AP49)),$AM$2="X",STDEV($AK49:$AL49,$AN49:$AP49)/SQRT(COUNT($AK49:$AL49,$AN49:$AP49)),$AN$2="X",STDEV($AK49:$AM49,$AO49:$AP49)/SQRT(COUNT($AK49:$AM49,$AO49:$AP49)),$AO$2="X",STDEV($AK49:$AN49,$AP49)/SQRT(COUNT($AK49:$AN49,$AP49)),$AP$2="X",STDEV($AK49:$AO49)/SQRT(COUNT($AK49:$AO49))),"")</f>
        <v>0</v>
      </c>
      <c r="AE49" cm="1">
        <f t="array" ref="AE49">_xlfn.IFS(SUM($AK49:$AP49)="","",AK49="","",AK49=0,0,AK49&gt;0,AK49/AE$65*100)</f>
        <v>0</v>
      </c>
      <c r="AF49" cm="1">
        <f t="array" ref="AF49">_xlfn.IFS(SUM($AK49:$AP49)="","",AL49="","",AL49=0,0,AL49&gt;0,AL49/AF$65*100)</f>
        <v>0</v>
      </c>
      <c r="AG49" cm="1">
        <f t="array" ref="AG49">_xlfn.IFS(SUM($AK49:$AP49)="","",AM49="","",AM49=0,0,AM49&gt;0,AM49/AG$65*100)</f>
        <v>0</v>
      </c>
      <c r="AH49" cm="1">
        <f t="array" ref="AH49">_xlfn.IFS(SUM($AK49:$AP49)="","",AN49="","",AN49=0,0,AN49&gt;0,AN49/AH$65*100)</f>
        <v>0</v>
      </c>
      <c r="AI49" cm="1">
        <f t="array" ref="AI49">_xlfn.IFS(SUM($AK49:$AP49)="","",AO49="","",AO49=0,0,AO49&gt;0,AO49/AI$65*100)</f>
        <v>0</v>
      </c>
      <c r="AJ49" t="str" cm="1">
        <f t="array" ref="AJ49">_xlfn.IFS(SUM($AK49:$AP49)="","",AP49="","",AP49=0,0,AP49&gt;0,AP49/AJ$65*100)</f>
        <v/>
      </c>
      <c r="AK49" s="42">
        <f t="shared" si="45"/>
        <v>0</v>
      </c>
      <c r="AL49">
        <f t="shared" si="45"/>
        <v>0</v>
      </c>
      <c r="AM49">
        <f t="shared" si="45"/>
        <v>0</v>
      </c>
      <c r="AN49">
        <f t="shared" si="44"/>
        <v>0</v>
      </c>
      <c r="AO49">
        <f t="shared" si="44"/>
        <v>0</v>
      </c>
      <c r="AP49" s="96" t="str">
        <f t="shared" si="44"/>
        <v/>
      </c>
      <c r="AQ49" s="89">
        <v>0</v>
      </c>
      <c r="AR49" s="89">
        <v>0</v>
      </c>
      <c r="AS49" s="89">
        <v>0</v>
      </c>
      <c r="AT49" s="89">
        <v>0</v>
      </c>
      <c r="AU49" s="89">
        <v>0</v>
      </c>
      <c r="AV49" s="89"/>
      <c r="AX49" s="1"/>
      <c r="AY49" s="39" t="str">
        <f t="shared" si="31"/>
        <v/>
      </c>
      <c r="AZ49" s="39" t="str">
        <f t="shared" si="32"/>
        <v/>
      </c>
      <c r="BA49" s="39" t="str">
        <f t="shared" si="33"/>
        <v/>
      </c>
      <c r="BB49" s="39" t="str">
        <f t="shared" si="34"/>
        <v/>
      </c>
      <c r="BC49" s="39" t="str">
        <f t="shared" si="35"/>
        <v/>
      </c>
      <c r="BD49" s="39" t="str">
        <f t="shared" si="36"/>
        <v/>
      </c>
      <c r="BE49" s="39" t="str">
        <f t="shared" si="37"/>
        <v/>
      </c>
      <c r="BF49" s="39" t="str">
        <f t="shared" si="38"/>
        <v/>
      </c>
      <c r="BG49" s="39" t="str">
        <f t="shared" si="39"/>
        <v/>
      </c>
      <c r="BH49" s="39" t="str">
        <f t="shared" si="40"/>
        <v/>
      </c>
      <c r="BI49" s="39" t="str">
        <f t="shared" si="41"/>
        <v/>
      </c>
      <c r="BJ49" s="39" t="str">
        <f t="shared" si="42"/>
        <v/>
      </c>
      <c r="BK49" s="42" t="str">
        <f t="shared" si="27"/>
        <v/>
      </c>
      <c r="BL49" t="str">
        <f t="shared" si="27"/>
        <v/>
      </c>
      <c r="BM49" t="str">
        <f t="shared" si="27"/>
        <v/>
      </c>
      <c r="BN49" t="str">
        <f t="shared" si="25"/>
        <v/>
      </c>
      <c r="BO49" t="str">
        <f t="shared" si="25"/>
        <v/>
      </c>
      <c r="BP49" t="str">
        <f t="shared" si="25"/>
        <v/>
      </c>
      <c r="BQ49" t="str">
        <f t="shared" si="25"/>
        <v/>
      </c>
      <c r="BR49" t="str">
        <f t="shared" si="25"/>
        <v/>
      </c>
      <c r="BS49" t="str">
        <f t="shared" si="25"/>
        <v/>
      </c>
      <c r="BT49" t="str">
        <f t="shared" si="25"/>
        <v/>
      </c>
      <c r="BU49" t="str">
        <f t="shared" si="25"/>
        <v/>
      </c>
      <c r="BV49" t="str">
        <f t="shared" si="25"/>
        <v/>
      </c>
      <c r="BW49" t="str">
        <f t="shared" si="15"/>
        <v/>
      </c>
      <c r="BX49" t="str">
        <f t="shared" si="16"/>
        <v/>
      </c>
      <c r="BY49" t="str">
        <f t="shared" si="17"/>
        <v/>
      </c>
      <c r="BZ49" t="str">
        <f t="shared" si="18"/>
        <v/>
      </c>
      <c r="CA49" t="str">
        <f t="shared" si="43"/>
        <v/>
      </c>
      <c r="CB49" s="39" t="str">
        <f t="shared" si="43"/>
        <v/>
      </c>
      <c r="CC49" s="46" t="str">
        <f t="shared" si="20"/>
        <v/>
      </c>
      <c r="CD49" s="44" t="str">
        <f t="shared" si="21"/>
        <v/>
      </c>
      <c r="CE49" t="str" cm="1">
        <f t="array" ref="CE49">_xlfn.IFS($CC49="","",$CC49&lt;=CE$3,"yes",$CC49&gt;CE$3,"no")</f>
        <v/>
      </c>
      <c r="CF49" s="42" t="str">
        <f t="shared" si="28"/>
        <v/>
      </c>
      <c r="CG49" s="1" t="str">
        <f t="shared" si="29"/>
        <v/>
      </c>
      <c r="CH49" s="1" t="str">
        <f t="shared" si="30"/>
        <v/>
      </c>
      <c r="CI49" s="76" t="str">
        <f>IF(CE49="yes",VLOOKUP(CH49,'z-Table'!$A$1:$K$74,7,TRUE)*$CE$2,"")</f>
        <v/>
      </c>
    </row>
    <row r="50" spans="1:87" ht="12" x14ac:dyDescent="0.2">
      <c r="A50" s="7" t="s">
        <v>72</v>
      </c>
      <c r="B50" s="18" cm="1">
        <f t="array" ref="B50">IFERROR(_xlfn.IFS(COUNTA($F$2:$K$2)=0,AVERAGE($F50:$K50),$F$2="X",AVERAGE($G50:$K50),$G$2="X",AVERAGE($F50,$H50:$K50),$H$2="X",AVERAGE($F50:$G50,$I50:$K50),$I$2="X",AVERAGE($F50:$H50,$J50:$K50),$J$2="X",AVERAGE($F50:$I50,$K50:$K50),$K$2="X",AVERAGE($F50:$J50)),"")</f>
        <v>1.3808413995703177</v>
      </c>
      <c r="C50" s="19" cm="1">
        <f t="array" ref="C50">IFERROR(_xlfn.IFS(COUNTA($F$2:$K$2)=0,STDEV($F50:$K50)/SQRT(COUNT($F50:$K50)),$F$2="X",STDEV($G50:$K50)/SQRT(COUNT($G50:$K50)),$G$2="X",STDEV($F50,$H50:$K50)/SQRT(COUNT($F50,$H50:$K50)),$H$2="X",STDEV($F50:$G50,$I50:$K50)/SQRT(COUNT($F50:$G50,$I50:$K50)),$I$2="X",STDEV($F50:$H50,$J50:$K50)/SQRT(COUNT($F50:$H50,$J50:$K50)),$J$2="X",STDEV($F50:$I50,$K50)/SQRT(COUNT($F50:$I50,$K50)),$K$2="X",STDEV($F50:$J50)/SQRT(COUNT($F50:$J50))),"")</f>
        <v>0.67791735782131257</v>
      </c>
      <c r="D50" s="110" cm="1">
        <f t="array" ref="D50">IFERROR(_xlfn.IFS(COUNTA($L$2:$Q$2)=0,AVERAGE($L50:$Q50),$L$2="X",AVERAGE($M50:$Q50),$M$2="X",AVERAGE($L50,$N50:$Q50),$N$2="X",AVERAGE($L50:$M50,$O50:$Q50),$O$2="X",AVERAGE($L50:$N50,$P50:$Q50),$P$2="X",AVERAGE($L50:$O50,$Q50:$Q50),$Q$2="X",AVERAGE($L50:$P50)),"")</f>
        <v>3276.1563033991029</v>
      </c>
      <c r="E50" s="111" cm="1">
        <f t="array" ref="E50">IFERROR(_xlfn.IFS(COUNTA($L$2:$Q$2)=0,STDEV($L50:$Q50)/SQRT(COUNT($L50:$Q50)),$L$2="X",STDEV($M50:$Q50)/SQRT(COUNT($M50:$Q50)),$M$2="X",STDEV($L50,$N50:$Q50)/SQRT(COUNT($L50,$N50:$Q50)),$N$2="X",STDEV($L50:$M50,$O50:$Q50)/SQRT(COUNT($L50:$M50,$O50:$Q50)),$O$2="X",STDEV($L50:$N50,$P50:$Q50)/SQRT(COUNT($L50:$N50,$P50:$Q50)),$P$2="X",STDEV($L50:$O50,$Q50)/SQRT(COUNT($L50:$O50,$Q50)),$Q$2="X",STDEV($L50:$P50)/SQRT(COUNT($L50:$P50))),"")</f>
        <v>2128.7211973415065</v>
      </c>
      <c r="F50" cm="1">
        <f t="array" ref="F50">_xlfn.IFS(SUM($L50:$Q50)="","",L50="","",L50=0,0,L50&gt;0,L50/F$65*100)</f>
        <v>1.6184472309036568</v>
      </c>
      <c r="G50" cm="1">
        <f t="array" ref="G50">_xlfn.IFS(SUM($L50:$Q50)="","",M50="","",M50=0,0,M50&gt;0,M50/G$65*100)</f>
        <v>3.8462542980075924</v>
      </c>
      <c r="H50" cm="1">
        <f t="array" ref="H50">_xlfn.IFS(SUM($L50:$Q50)="","",N50="","",N50=0,0,N50&gt;0,N50/H$65*100)</f>
        <v>1.091183867272062</v>
      </c>
      <c r="I50" cm="1">
        <f t="array" ref="I50">_xlfn.IFS(SUM($L50:$Q50)="","",O50="","",O50=0,0,O50&gt;0,O50/I$65*100)</f>
        <v>0</v>
      </c>
      <c r="J50" cm="1">
        <f t="array" ref="J50">_xlfn.IFS(SUM($L50:$Q50)="","",P50="","",P50=0,0,P50&gt;0,P50/J$65*100)</f>
        <v>0.34832160166827703</v>
      </c>
      <c r="K50" t="str" cm="1">
        <f t="array" ref="K50">_xlfn.IFS(SUM($L50:$Q50)="","",Q50="","",Q50=0,0,Q50&gt;0,Q50/K$65*100)</f>
        <v/>
      </c>
      <c r="L50" s="85">
        <f t="shared" si="26"/>
        <v>3386.2727272727275</v>
      </c>
      <c r="M50" s="39">
        <f t="shared" si="0"/>
        <v>11434.882352941177</v>
      </c>
      <c r="N50" s="39">
        <f t="shared" si="0"/>
        <v>1433.8333333333333</v>
      </c>
      <c r="O50" s="39">
        <f t="shared" si="0"/>
        <v>0</v>
      </c>
      <c r="P50" s="39">
        <f t="shared" si="0"/>
        <v>125.79310344827586</v>
      </c>
      <c r="Q50" s="98" t="str">
        <f t="shared" ref="Q50:Q63" si="46">IF(W50="","",W50/W$2)</f>
        <v/>
      </c>
      <c r="R50" s="89">
        <v>37249</v>
      </c>
      <c r="S50" s="89">
        <v>194393</v>
      </c>
      <c r="T50" s="89">
        <v>34412</v>
      </c>
      <c r="U50" s="89">
        <v>0</v>
      </c>
      <c r="V50" s="89">
        <v>3648</v>
      </c>
      <c r="W50" s="89"/>
      <c r="Z50" s="7" t="s">
        <v>72</v>
      </c>
      <c r="AA50" s="18" cm="1">
        <f t="array" ref="AA50">IFERROR(_xlfn.IFS(COUNTA($AE$2:$AJ$2)=0,AVERAGE($AE50:$AJ50),$AE$2="X",AVERAGE($AF50:$AJ50),$AF$2="X",AVERAGE($AE50,$AG50:$AJ50),$AG$2="X",AVERAGE($AE50:$AF50,$AH50:$AJ50),$AH$2="X",AVERAGE($AE50:$AG50,$AI50:$AJ50),$AI$2="X",AVERAGE($AE50:$AH50,$AJ50:$AJ50),$AJ$2="X",AVERAGE($AE50:$AI50)),"")</f>
        <v>1.0763976109093369</v>
      </c>
      <c r="AB50" s="19" cm="1">
        <f t="array" ref="AB50">IFERROR(_xlfn.IFS(COUNTA($AE$2:$AJ$2)=0,STDEV($AE50:$AJ50)/SQRT(COUNT($AE50:$AJ50)),$AE$2="X",STDEV($AF50:$AJ50)/SQRT(COUNT($AF50:$AJ50)),$AF$2="X",STDEV($AE50,$AG50:$AJ50)/SQRT(COUNT($AE50,$AG50:$AJ50)),$AG$2="X",STDEV($AE50:$AF50,$AH50:$AJ50)/SQRT(COUNT($AE50:$AF50,$AH50:$AJ50)),$AH$2="X",STDEV($AE50:$AG50,$AI50:$AJ50)/SQRT(COUNT($AE50:$AG50,$AI50:$AJ50)),$AI$2="X",STDEV($AE50:$AH50,$AJ50)/SQRT(COUNT($AE50:$AH50,$AJ50)),$AJ$2="X",STDEV($AE50:$AI50)/SQRT(COUNT($AE50:$AI50))),"")</f>
        <v>0.85521668130269046</v>
      </c>
      <c r="AC50" s="113" cm="1">
        <f t="array" ref="AC50">IFERROR(_xlfn.IFS(COUNTA($AK$2:$AP$2)=0,AVERAGE($AK50:$AP50),$AK$2="X",AVERAGE($AL50:$AP50),$AL$2="X",AVERAGE($AK50,$AM50:$AP50),$AM$2="X",AVERAGE($AK50:$AL50,$AN50:$AP50),$AN$2="X",AVERAGE($AK50:$AM50,$AO50:$AP50),$AO$2="X",AVERAGE($AK50:$AN50,$AP50:$AP50),$AP$2="X",AVERAGE($AK50:$AO50)),"")</f>
        <v>739.93737060041417</v>
      </c>
      <c r="AD50" s="111" cm="1">
        <f t="array" ref="AD50">IFERROR(_xlfn.IFS(COUNTA($AK$2:$AP$2)=0,STDEV($AK50:$AP50)/SQRT(COUNT($AK50:$AP50)),$AK$2="X",STDEV($AL50:$AP50)/SQRT(COUNT($AL50:$AP50)),$AL$2="X",STDEV($AK50,$AM50:$AP50)/SQRT(COUNT($AK50,$AM50:$AP50)),$AM$2="X",STDEV($AK50:$AL50,$AN50:$AP50)/SQRT(COUNT($AK50:$AL50,$AN50:$AP50)),$AN$2="X",STDEV($AK50:$AM50,$AO50:$AP50)/SQRT(COUNT($AK50:$AM50,$AO50:$AP50)),$AO$2="X",STDEV($AK50:$AN50,$AP50)/SQRT(COUNT($AK50:$AN50,$AP50)),$AP$2="X",STDEV($AK50:$AO50)/SQRT(COUNT($AK50:$AO50))),"")</f>
        <v>490.97868888125299</v>
      </c>
      <c r="AE50" cm="1">
        <f t="array" ref="AE50">_xlfn.IFS(SUM($AK50:$AP50)="","",AK50="","",AK50=0,0,AK50&gt;0,AK50/AE$65*100)</f>
        <v>7.4513978275632953</v>
      </c>
      <c r="AF50" cm="1">
        <f t="array" ref="AF50">_xlfn.IFS(SUM($AK50:$AP50)="","",AL50="","",AL50=0,0,AL50&gt;0,AL50/AF$65*100)</f>
        <v>0.71366013492527614</v>
      </c>
      <c r="AG50" cm="1">
        <f t="array" ref="AG50">_xlfn.IFS(SUM($AK50:$AP50)="","",AM50="","",AM50=0,0,AM50&gt;0,AM50/AG$65*100)</f>
        <v>0</v>
      </c>
      <c r="AH50" cm="1">
        <f t="array" ref="AH50">_xlfn.IFS(SUM($AK50:$AP50)="","",AN50="","",AN50=0,0,AN50&gt;0,AN50/AH$65*100)</f>
        <v>0</v>
      </c>
      <c r="AI50" cm="1">
        <f t="array" ref="AI50">_xlfn.IFS(SUM($AK50:$AP50)="","",AO50="","",AO50=0,0,AO50&gt;0,AO50/AI$65*100)</f>
        <v>3.591930308712072</v>
      </c>
      <c r="AJ50" t="str" cm="1">
        <f t="array" ref="AJ50">_xlfn.IFS(SUM($AK50:$AP50)="","",AP50="","",AP50=0,0,AP50&gt;0,AP50/AJ$65*100)</f>
        <v/>
      </c>
      <c r="AK50" s="42">
        <f t="shared" si="45"/>
        <v>179492.4705882353</v>
      </c>
      <c r="AL50">
        <f t="shared" si="45"/>
        <v>887.13043478260875</v>
      </c>
      <c r="AM50">
        <f t="shared" si="45"/>
        <v>0</v>
      </c>
      <c r="AN50">
        <f t="shared" si="44"/>
        <v>0</v>
      </c>
      <c r="AO50">
        <f t="shared" si="44"/>
        <v>2072.6190476190477</v>
      </c>
      <c r="AP50" s="96" t="str">
        <f t="shared" si="44"/>
        <v/>
      </c>
      <c r="AQ50" s="89">
        <v>3051372</v>
      </c>
      <c r="AR50" s="89">
        <v>20404</v>
      </c>
      <c r="AS50" s="89">
        <v>0</v>
      </c>
      <c r="AT50" s="89">
        <v>0</v>
      </c>
      <c r="AU50" s="89">
        <v>43525</v>
      </c>
      <c r="AV50" s="89"/>
      <c r="AX50" s="1" t="str">
        <f>A50</f>
        <v>menthyl acetate</v>
      </c>
      <c r="AY50" s="39">
        <f t="shared" si="31"/>
        <v>3386.2727272727275</v>
      </c>
      <c r="AZ50" s="39">
        <f t="shared" si="32"/>
        <v>11434.882352941177</v>
      </c>
      <c r="BA50" s="39">
        <f t="shared" si="33"/>
        <v>1433.8333333333333</v>
      </c>
      <c r="BB50" s="39">
        <f t="shared" si="34"/>
        <v>0</v>
      </c>
      <c r="BC50" s="39">
        <f t="shared" si="35"/>
        <v>125.79310344827586</v>
      </c>
      <c r="BD50" s="39" t="str">
        <f t="shared" si="36"/>
        <v/>
      </c>
      <c r="BE50" s="39" t="str">
        <f t="shared" si="37"/>
        <v/>
      </c>
      <c r="BF50" s="39">
        <f t="shared" si="38"/>
        <v>887.13043478260875</v>
      </c>
      <c r="BG50" s="39">
        <f t="shared" si="39"/>
        <v>0</v>
      </c>
      <c r="BH50" s="39">
        <f t="shared" si="40"/>
        <v>0</v>
      </c>
      <c r="BI50" s="39">
        <f t="shared" si="41"/>
        <v>2072.6190476190477</v>
      </c>
      <c r="BJ50" s="39" t="str">
        <f t="shared" si="42"/>
        <v/>
      </c>
      <c r="BK50" s="42">
        <f t="shared" si="27"/>
        <v>8</v>
      </c>
      <c r="BL50">
        <f t="shared" si="27"/>
        <v>9</v>
      </c>
      <c r="BM50">
        <f t="shared" si="27"/>
        <v>6</v>
      </c>
      <c r="BN50">
        <f t="shared" si="25"/>
        <v>2</v>
      </c>
      <c r="BO50">
        <f t="shared" si="25"/>
        <v>4</v>
      </c>
      <c r="BP50" t="str">
        <f t="shared" si="25"/>
        <v/>
      </c>
      <c r="BQ50" t="str">
        <f t="shared" si="25"/>
        <v/>
      </c>
      <c r="BR50">
        <f t="shared" si="25"/>
        <v>5</v>
      </c>
      <c r="BS50">
        <f t="shared" si="25"/>
        <v>2</v>
      </c>
      <c r="BT50">
        <f t="shared" si="25"/>
        <v>2</v>
      </c>
      <c r="BU50">
        <f t="shared" si="25"/>
        <v>7</v>
      </c>
      <c r="BV50" t="str">
        <f t="shared" si="25"/>
        <v/>
      </c>
      <c r="BW50">
        <f t="shared" si="15"/>
        <v>29</v>
      </c>
      <c r="BX50">
        <f t="shared" si="16"/>
        <v>16</v>
      </c>
      <c r="BY50">
        <f t="shared" si="17"/>
        <v>5</v>
      </c>
      <c r="BZ50">
        <f t="shared" si="18"/>
        <v>4</v>
      </c>
      <c r="CA50">
        <f t="shared" si="43"/>
        <v>6</v>
      </c>
      <c r="CB50" s="39">
        <f t="shared" si="43"/>
        <v>14</v>
      </c>
      <c r="CC50" s="46">
        <f t="shared" si="20"/>
        <v>6</v>
      </c>
      <c r="CD50" s="44" t="str">
        <f t="shared" si="21"/>
        <v xml:space="preserve">sig = </v>
      </c>
      <c r="CE50" t="str" cm="1">
        <f t="array" ref="CE50">_xlfn.IFS($CC50="","",$CC50&lt;=CE$3,"yes",$CC50&gt;CE$3,"no")</f>
        <v>no</v>
      </c>
      <c r="CF50" s="42" t="str">
        <f t="shared" si="28"/>
        <v/>
      </c>
      <c r="CG50" s="1" t="str">
        <f t="shared" si="29"/>
        <v/>
      </c>
      <c r="CH50" s="1" t="str">
        <f t="shared" si="30"/>
        <v/>
      </c>
      <c r="CI50" s="76" t="str">
        <f>IF(CE50="yes",VLOOKUP(CH50,'z-Table'!$A$1:$K$74,7,TRUE)*$CE$2,"")</f>
        <v/>
      </c>
    </row>
    <row r="51" spans="1:87" ht="12" x14ac:dyDescent="0.2">
      <c r="A51" s="7" t="s">
        <v>73</v>
      </c>
      <c r="B51" s="18" cm="1">
        <f t="array" ref="B51">IFERROR(_xlfn.IFS(COUNTA($F$2:$K$2)=0,AVERAGE($F51:$K51),$F$2="X",AVERAGE($G51:$K51),$G$2="X",AVERAGE($F51,$H51:$K51),$H$2="X",AVERAGE($F51:$G51,$I51:$K51),$I$2="X",AVERAGE($F51:$H51,$J51:$K51),$J$2="X",AVERAGE($F51:$I51,$K51:$K51),$K$2="X",AVERAGE($F51:$J51)),"")</f>
        <v>0</v>
      </c>
      <c r="C51" s="19" cm="1">
        <f t="array" ref="C51">IFERROR(_xlfn.IFS(COUNTA($F$2:$K$2)=0,STDEV($F51:$K51)/SQRT(COUNT($F51:$K51)),$F$2="X",STDEV($G51:$K51)/SQRT(COUNT($G51:$K51)),$G$2="X",STDEV($F51,$H51:$K51)/SQRT(COUNT($F51,$H51:$K51)),$H$2="X",STDEV($F51:$G51,$I51:$K51)/SQRT(COUNT($F51:$G51,$I51:$K51)),$I$2="X",STDEV($F51:$H51,$J51:$K51)/SQRT(COUNT($F51:$H51,$J51:$K51)),$J$2="X",STDEV($F51:$I51,$K51)/SQRT(COUNT($F51:$I51,$K51)),$K$2="X",STDEV($F51:$J51)/SQRT(COUNT($F51:$J51))),"")</f>
        <v>0</v>
      </c>
      <c r="D51" s="110" cm="1">
        <f t="array" ref="D51">IFERROR(_xlfn.IFS(COUNTA($L$2:$Q$2)=0,AVERAGE($L51:$Q51),$L$2="X",AVERAGE($M51:$Q51),$M$2="X",AVERAGE($L51,$N51:$Q51),$N$2="X",AVERAGE($L51:$M51,$O51:$Q51),$O$2="X",AVERAGE($L51:$N51,$P51:$Q51),$P$2="X",AVERAGE($L51:$O51,$Q51:$Q51),$Q$2="X",AVERAGE($L51:$P51)),"")</f>
        <v>0</v>
      </c>
      <c r="E51" s="111" cm="1">
        <f t="array" ref="E51">IFERROR(_xlfn.IFS(COUNTA($L$2:$Q$2)=0,STDEV($L51:$Q51)/SQRT(COUNT($L51:$Q51)),$L$2="X",STDEV($M51:$Q51)/SQRT(COUNT($M51:$Q51)),$M$2="X",STDEV($L51,$N51:$Q51)/SQRT(COUNT($L51,$N51:$Q51)),$N$2="X",STDEV($L51:$M51,$O51:$Q51)/SQRT(COUNT($L51:$M51,$O51:$Q51)),$O$2="X",STDEV($L51:$N51,$P51:$Q51)/SQRT(COUNT($L51:$N51,$P51:$Q51)),$P$2="X",STDEV($L51:$O51,$Q51)/SQRT(COUNT($L51:$O51,$Q51)),$Q$2="X",STDEV($L51:$P51)/SQRT(COUNT($L51:$P51))),"")</f>
        <v>0</v>
      </c>
      <c r="F51" cm="1">
        <f t="array" ref="F51">_xlfn.IFS(SUM($L51:$Q51)="","",L51="","",L51=0,0,L51&gt;0,L51/F$65*100)</f>
        <v>0</v>
      </c>
      <c r="G51" cm="1">
        <f t="array" ref="G51">_xlfn.IFS(SUM($L51:$Q51)="","",M51="","",M51=0,0,M51&gt;0,M51/G$65*100)</f>
        <v>0</v>
      </c>
      <c r="H51" cm="1">
        <f t="array" ref="H51">_xlfn.IFS(SUM($L51:$Q51)="","",N51="","",N51=0,0,N51&gt;0,N51/H$65*100)</f>
        <v>0</v>
      </c>
      <c r="I51" cm="1">
        <f t="array" ref="I51">_xlfn.IFS(SUM($L51:$Q51)="","",O51="","",O51=0,0,O51&gt;0,O51/I$65*100)</f>
        <v>0</v>
      </c>
      <c r="J51" cm="1">
        <f t="array" ref="J51">_xlfn.IFS(SUM($L51:$Q51)="","",P51="","",P51=0,0,P51&gt;0,P51/J$65*100)</f>
        <v>0</v>
      </c>
      <c r="K51" t="str" cm="1">
        <f t="array" ref="K51">_xlfn.IFS(SUM($L51:$Q51)="","",Q51="","",Q51=0,0,Q51&gt;0,Q51/K$65*100)</f>
        <v/>
      </c>
      <c r="L51" s="85">
        <f t="shared" si="26"/>
        <v>0</v>
      </c>
      <c r="M51" s="39">
        <f t="shared" si="26"/>
        <v>0</v>
      </c>
      <c r="N51" s="39">
        <f t="shared" si="26"/>
        <v>0</v>
      </c>
      <c r="O51" s="39">
        <f t="shared" si="26"/>
        <v>0</v>
      </c>
      <c r="P51" s="39">
        <f t="shared" si="26"/>
        <v>0</v>
      </c>
      <c r="Q51" s="98" t="str">
        <f t="shared" si="46"/>
        <v/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/>
      <c r="Z51" s="7" t="s">
        <v>73</v>
      </c>
      <c r="AA51" s="18" cm="1">
        <f t="array" ref="AA51">IFERROR(_xlfn.IFS(COUNTA($AE$2:$AJ$2)=0,AVERAGE($AE51:$AJ51),$AE$2="X",AVERAGE($AF51:$AJ51),$AF$2="X",AVERAGE($AE51,$AG51:$AJ51),$AG$2="X",AVERAGE($AE51:$AF51,$AH51:$AJ51),$AH$2="X",AVERAGE($AE51:$AG51,$AI51:$AJ51),$AI$2="X",AVERAGE($AE51:$AH51,$AJ51:$AJ51),$AJ$2="X",AVERAGE($AE51:$AI51)),"")</f>
        <v>0</v>
      </c>
      <c r="AB51" s="19" cm="1">
        <f t="array" ref="AB51">IFERROR(_xlfn.IFS(COUNTA($AE$2:$AJ$2)=0,STDEV($AE51:$AJ51)/SQRT(COUNT($AE51:$AJ51)),$AE$2="X",STDEV($AF51:$AJ51)/SQRT(COUNT($AF51:$AJ51)),$AF$2="X",STDEV($AE51,$AG51:$AJ51)/SQRT(COUNT($AE51,$AG51:$AJ51)),$AG$2="X",STDEV($AE51:$AF51,$AH51:$AJ51)/SQRT(COUNT($AE51:$AF51,$AH51:$AJ51)),$AH$2="X",STDEV($AE51:$AG51,$AI51:$AJ51)/SQRT(COUNT($AE51:$AG51,$AI51:$AJ51)),$AI$2="X",STDEV($AE51:$AH51,$AJ51)/SQRT(COUNT($AE51:$AH51,$AJ51)),$AJ$2="X",STDEV($AE51:$AI51)/SQRT(COUNT($AE51:$AI51))),"")</f>
        <v>0</v>
      </c>
      <c r="AC51" s="113" cm="1">
        <f t="array" ref="AC51">IFERROR(_xlfn.IFS(COUNTA($AK$2:$AP$2)=0,AVERAGE($AK51:$AP51),$AK$2="X",AVERAGE($AL51:$AP51),$AL$2="X",AVERAGE($AK51,$AM51:$AP51),$AM$2="X",AVERAGE($AK51:$AL51,$AN51:$AP51),$AN$2="X",AVERAGE($AK51:$AM51,$AO51:$AP51),$AO$2="X",AVERAGE($AK51:$AN51,$AP51:$AP51),$AP$2="X",AVERAGE($AK51:$AO51)),"")</f>
        <v>0</v>
      </c>
      <c r="AD51" s="111" cm="1">
        <f t="array" ref="AD51">IFERROR(_xlfn.IFS(COUNTA($AK$2:$AP$2)=0,STDEV($AK51:$AP51)/SQRT(COUNT($AK51:$AP51)),$AK$2="X",STDEV($AL51:$AP51)/SQRT(COUNT($AL51:$AP51)),$AL$2="X",STDEV($AK51,$AM51:$AP51)/SQRT(COUNT($AK51,$AM51:$AP51)),$AM$2="X",STDEV($AK51:$AL51,$AN51:$AP51)/SQRT(COUNT($AK51:$AL51,$AN51:$AP51)),$AN$2="X",STDEV($AK51:$AM51,$AO51:$AP51)/SQRT(COUNT($AK51:$AM51,$AO51:$AP51)),$AO$2="X",STDEV($AK51:$AN51,$AP51)/SQRT(COUNT($AK51:$AN51,$AP51)),$AP$2="X",STDEV($AK51:$AO51)/SQRT(COUNT($AK51:$AO51))),"")</f>
        <v>0</v>
      </c>
      <c r="AE51" cm="1">
        <f t="array" ref="AE51">_xlfn.IFS(SUM($AK51:$AP51)="","",AK51="","",AK51=0,0,AK51&gt;0,AK51/AE$65*100)</f>
        <v>0</v>
      </c>
      <c r="AF51" cm="1">
        <f t="array" ref="AF51">_xlfn.IFS(SUM($AK51:$AP51)="","",AL51="","",AL51=0,0,AL51&gt;0,AL51/AF$65*100)</f>
        <v>0</v>
      </c>
      <c r="AG51" cm="1">
        <f t="array" ref="AG51">_xlfn.IFS(SUM($AK51:$AP51)="","",AM51="","",AM51=0,0,AM51&gt;0,AM51/AG$65*100)</f>
        <v>0</v>
      </c>
      <c r="AH51" cm="1">
        <f t="array" ref="AH51">_xlfn.IFS(SUM($AK51:$AP51)="","",AN51="","",AN51=0,0,AN51&gt;0,AN51/AH$65*100)</f>
        <v>0</v>
      </c>
      <c r="AI51" cm="1">
        <f t="array" ref="AI51">_xlfn.IFS(SUM($AK51:$AP51)="","",AO51="","",AO51=0,0,AO51&gt;0,AO51/AI$65*100)</f>
        <v>0</v>
      </c>
      <c r="AJ51" t="str" cm="1">
        <f t="array" ref="AJ51">_xlfn.IFS(SUM($AK51:$AP51)="","",AP51="","",AP51=0,0,AP51&gt;0,AP51/AJ$65*100)</f>
        <v/>
      </c>
      <c r="AK51" s="42">
        <f t="shared" si="45"/>
        <v>0</v>
      </c>
      <c r="AL51">
        <f t="shared" si="45"/>
        <v>0</v>
      </c>
      <c r="AM51">
        <f t="shared" si="45"/>
        <v>0</v>
      </c>
      <c r="AN51">
        <f t="shared" si="44"/>
        <v>0</v>
      </c>
      <c r="AO51">
        <f t="shared" si="44"/>
        <v>0</v>
      </c>
      <c r="AP51" s="96" t="str">
        <f t="shared" si="44"/>
        <v/>
      </c>
      <c r="AQ51" s="89">
        <v>0</v>
      </c>
      <c r="AR51" s="89">
        <v>0</v>
      </c>
      <c r="AS51" s="89">
        <v>0</v>
      </c>
      <c r="AT51" s="89">
        <v>0</v>
      </c>
      <c r="AU51" s="89">
        <v>0</v>
      </c>
      <c r="AV51" s="89"/>
      <c r="AX51" s="1"/>
      <c r="AY51" s="39" t="str">
        <f t="shared" si="31"/>
        <v/>
      </c>
      <c r="AZ51" s="39" t="str">
        <f t="shared" si="32"/>
        <v/>
      </c>
      <c r="BA51" s="39" t="str">
        <f t="shared" si="33"/>
        <v/>
      </c>
      <c r="BB51" s="39" t="str">
        <f t="shared" si="34"/>
        <v/>
      </c>
      <c r="BC51" s="39" t="str">
        <f t="shared" si="35"/>
        <v/>
      </c>
      <c r="BD51" s="39" t="str">
        <f t="shared" si="36"/>
        <v/>
      </c>
      <c r="BE51" s="39" t="str">
        <f t="shared" si="37"/>
        <v/>
      </c>
      <c r="BF51" s="39" t="str">
        <f t="shared" si="38"/>
        <v/>
      </c>
      <c r="BG51" s="39" t="str">
        <f t="shared" si="39"/>
        <v/>
      </c>
      <c r="BH51" s="39" t="str">
        <f t="shared" si="40"/>
        <v/>
      </c>
      <c r="BI51" s="39" t="str">
        <f t="shared" si="41"/>
        <v/>
      </c>
      <c r="BJ51" s="39" t="str">
        <f t="shared" si="42"/>
        <v/>
      </c>
      <c r="BK51" s="42" t="str">
        <f t="shared" si="27"/>
        <v/>
      </c>
      <c r="BL51" t="str">
        <f t="shared" si="27"/>
        <v/>
      </c>
      <c r="BM51" t="str">
        <f t="shared" si="27"/>
        <v/>
      </c>
      <c r="BN51" t="str">
        <f t="shared" si="25"/>
        <v/>
      </c>
      <c r="BO51" t="str">
        <f t="shared" si="25"/>
        <v/>
      </c>
      <c r="BP51" t="str">
        <f t="shared" si="25"/>
        <v/>
      </c>
      <c r="BQ51" t="str">
        <f t="shared" si="25"/>
        <v/>
      </c>
      <c r="BR51" t="str">
        <f t="shared" si="25"/>
        <v/>
      </c>
      <c r="BS51" t="str">
        <f t="shared" si="25"/>
        <v/>
      </c>
      <c r="BT51" t="str">
        <f t="shared" si="25"/>
        <v/>
      </c>
      <c r="BU51" t="str">
        <f t="shared" si="25"/>
        <v/>
      </c>
      <c r="BV51" t="str">
        <f t="shared" si="25"/>
        <v/>
      </c>
      <c r="BW51" t="str">
        <f t="shared" si="15"/>
        <v/>
      </c>
      <c r="BX51" t="str">
        <f t="shared" si="16"/>
        <v/>
      </c>
      <c r="BY51" t="str">
        <f t="shared" si="17"/>
        <v/>
      </c>
      <c r="BZ51" t="str">
        <f t="shared" si="18"/>
        <v/>
      </c>
      <c r="CA51" t="str">
        <f t="shared" si="43"/>
        <v/>
      </c>
      <c r="CB51" s="39" t="str">
        <f t="shared" si="43"/>
        <v/>
      </c>
      <c r="CC51" s="46" t="str">
        <f t="shared" si="20"/>
        <v/>
      </c>
      <c r="CD51" s="44" t="str">
        <f t="shared" si="21"/>
        <v/>
      </c>
      <c r="CE51" t="str" cm="1">
        <f t="array" ref="CE51">_xlfn.IFS($CC51="","",$CC51&lt;=CE$3,"yes",$CC51&gt;CE$3,"no")</f>
        <v/>
      </c>
      <c r="CF51" s="42" t="str">
        <f t="shared" si="28"/>
        <v/>
      </c>
      <c r="CG51" s="1" t="str">
        <f t="shared" si="29"/>
        <v/>
      </c>
      <c r="CH51" s="1" t="str">
        <f t="shared" si="30"/>
        <v/>
      </c>
      <c r="CI51" s="76" t="str">
        <f>IF(CE51="yes",VLOOKUP(CH51,'z-Table'!$A$1:$K$74,7,TRUE)*$CE$2,"")</f>
        <v/>
      </c>
    </row>
    <row r="52" spans="1:87" ht="12" x14ac:dyDescent="0.2">
      <c r="A52" s="6" t="s">
        <v>74</v>
      </c>
      <c r="B52" s="18" cm="1">
        <f t="array" ref="B52">IFERROR(_xlfn.IFS(COUNTA($F$2:$K$2)=0,AVERAGE($F52:$K52),$F$2="X",AVERAGE($G52:$K52),$G$2="X",AVERAGE($F52,$H52:$K52),$H$2="X",AVERAGE($F52:$G52,$I52:$K52),$I$2="X",AVERAGE($F52:$H52,$J52:$K52),$J$2="X",AVERAGE($F52:$I52,$K52:$K52),$K$2="X",AVERAGE($F52:$J52)),"")</f>
        <v>0</v>
      </c>
      <c r="C52" s="19" cm="1">
        <f t="array" ref="C52">IFERROR(_xlfn.IFS(COUNTA($F$2:$K$2)=0,STDEV($F52:$K52)/SQRT(COUNT($F52:$K52)),$F$2="X",STDEV($G52:$K52)/SQRT(COUNT($G52:$K52)),$G$2="X",STDEV($F52,$H52:$K52)/SQRT(COUNT($F52,$H52:$K52)),$H$2="X",STDEV($F52:$G52,$I52:$K52)/SQRT(COUNT($F52:$G52,$I52:$K52)),$I$2="X",STDEV($F52:$H52,$J52:$K52)/SQRT(COUNT($F52:$H52,$J52:$K52)),$J$2="X",STDEV($F52:$I52,$K52)/SQRT(COUNT($F52:$I52,$K52)),$K$2="X",STDEV($F52:$J52)/SQRT(COUNT($F52:$J52))),"")</f>
        <v>0</v>
      </c>
      <c r="D52" s="110" cm="1">
        <f t="array" ref="D52">IFERROR(_xlfn.IFS(COUNTA($L$2:$Q$2)=0,AVERAGE($L52:$Q52),$L$2="X",AVERAGE($M52:$Q52),$M$2="X",AVERAGE($L52,$N52:$Q52),$N$2="X",AVERAGE($L52:$M52,$O52:$Q52),$O$2="X",AVERAGE($L52:$N52,$P52:$Q52),$P$2="X",AVERAGE($L52:$O52,$Q52:$Q52),$Q$2="X",AVERAGE($L52:$P52)),"")</f>
        <v>0</v>
      </c>
      <c r="E52" s="111" cm="1">
        <f t="array" ref="E52">IFERROR(_xlfn.IFS(COUNTA($L$2:$Q$2)=0,STDEV($L52:$Q52)/SQRT(COUNT($L52:$Q52)),$L$2="X",STDEV($M52:$Q52)/SQRT(COUNT($M52:$Q52)),$M$2="X",STDEV($L52,$N52:$Q52)/SQRT(COUNT($L52,$N52:$Q52)),$N$2="X",STDEV($L52:$M52,$O52:$Q52)/SQRT(COUNT($L52:$M52,$O52:$Q52)),$O$2="X",STDEV($L52:$N52,$P52:$Q52)/SQRT(COUNT($L52:$N52,$P52:$Q52)),$P$2="X",STDEV($L52:$O52,$Q52)/SQRT(COUNT($L52:$O52,$Q52)),$Q$2="X",STDEV($L52:$P52)/SQRT(COUNT($L52:$P52))),"")</f>
        <v>0</v>
      </c>
      <c r="F52" cm="1">
        <f t="array" ref="F52">_xlfn.IFS(SUM($L52:$Q52)="","",L52="","",L52=0,0,L52&gt;0,L52/F$65*100)</f>
        <v>0</v>
      </c>
      <c r="G52" cm="1">
        <f t="array" ref="G52">_xlfn.IFS(SUM($L52:$Q52)="","",M52="","",M52=0,0,M52&gt;0,M52/G$65*100)</f>
        <v>0</v>
      </c>
      <c r="H52" cm="1">
        <f t="array" ref="H52">_xlfn.IFS(SUM($L52:$Q52)="","",N52="","",N52=0,0,N52&gt;0,N52/H$65*100)</f>
        <v>0</v>
      </c>
      <c r="I52" cm="1">
        <f t="array" ref="I52">_xlfn.IFS(SUM($L52:$Q52)="","",O52="","",O52=0,0,O52&gt;0,O52/I$65*100)</f>
        <v>0</v>
      </c>
      <c r="J52" cm="1">
        <f t="array" ref="J52">_xlfn.IFS(SUM($L52:$Q52)="","",P52="","",P52=0,0,P52&gt;0,P52/J$65*100)</f>
        <v>0</v>
      </c>
      <c r="K52" t="str" cm="1">
        <f t="array" ref="K52">_xlfn.IFS(SUM($L52:$Q52)="","",Q52="","",Q52=0,0,Q52&gt;0,Q52/K$65*100)</f>
        <v/>
      </c>
      <c r="L52" s="85">
        <f t="shared" si="26"/>
        <v>0</v>
      </c>
      <c r="M52" s="39">
        <f t="shared" si="26"/>
        <v>0</v>
      </c>
      <c r="N52" s="39">
        <f t="shared" si="26"/>
        <v>0</v>
      </c>
      <c r="O52" s="39">
        <f t="shared" si="26"/>
        <v>0</v>
      </c>
      <c r="P52" s="39">
        <f t="shared" si="26"/>
        <v>0</v>
      </c>
      <c r="Q52" s="98" t="str">
        <f t="shared" si="46"/>
        <v/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/>
      <c r="Z52" s="6" t="s">
        <v>74</v>
      </c>
      <c r="AA52" s="18" cm="1">
        <f t="array" ref="AA52">IFERROR(_xlfn.IFS(COUNTA($AE$2:$AJ$2)=0,AVERAGE($AE52:$AJ52),$AE$2="X",AVERAGE($AF52:$AJ52),$AF$2="X",AVERAGE($AE52,$AG52:$AJ52),$AG$2="X",AVERAGE($AE52:$AF52,$AH52:$AJ52),$AH$2="X",AVERAGE($AE52:$AG52,$AI52:$AJ52),$AI$2="X",AVERAGE($AE52:$AH52,$AJ52:$AJ52),$AJ$2="X",AVERAGE($AE52:$AI52)),"")</f>
        <v>0</v>
      </c>
      <c r="AB52" s="19" cm="1">
        <f t="array" ref="AB52">IFERROR(_xlfn.IFS(COUNTA($AE$2:$AJ$2)=0,STDEV($AE52:$AJ52)/SQRT(COUNT($AE52:$AJ52)),$AE$2="X",STDEV($AF52:$AJ52)/SQRT(COUNT($AF52:$AJ52)),$AF$2="X",STDEV($AE52,$AG52:$AJ52)/SQRT(COUNT($AE52,$AG52:$AJ52)),$AG$2="X",STDEV($AE52:$AF52,$AH52:$AJ52)/SQRT(COUNT($AE52:$AF52,$AH52:$AJ52)),$AH$2="X",STDEV($AE52:$AG52,$AI52:$AJ52)/SQRT(COUNT($AE52:$AG52,$AI52:$AJ52)),$AI$2="X",STDEV($AE52:$AH52,$AJ52)/SQRT(COUNT($AE52:$AH52,$AJ52)),$AJ$2="X",STDEV($AE52:$AI52)/SQRT(COUNT($AE52:$AI52))),"")</f>
        <v>0</v>
      </c>
      <c r="AC52" s="113" cm="1">
        <f t="array" ref="AC52">IFERROR(_xlfn.IFS(COUNTA($AK$2:$AP$2)=0,AVERAGE($AK52:$AP52),$AK$2="X",AVERAGE($AL52:$AP52),$AL$2="X",AVERAGE($AK52,$AM52:$AP52),$AM$2="X",AVERAGE($AK52:$AL52,$AN52:$AP52),$AN$2="X",AVERAGE($AK52:$AM52,$AO52:$AP52),$AO$2="X",AVERAGE($AK52:$AN52,$AP52:$AP52),$AP$2="X",AVERAGE($AK52:$AO52)),"")</f>
        <v>0</v>
      </c>
      <c r="AD52" s="111" cm="1">
        <f t="array" ref="AD52">IFERROR(_xlfn.IFS(COUNTA($AK$2:$AP$2)=0,STDEV($AK52:$AP52)/SQRT(COUNT($AK52:$AP52)),$AK$2="X",STDEV($AL52:$AP52)/SQRT(COUNT($AL52:$AP52)),$AL$2="X",STDEV($AK52,$AM52:$AP52)/SQRT(COUNT($AK52,$AM52:$AP52)),$AM$2="X",STDEV($AK52:$AL52,$AN52:$AP52)/SQRT(COUNT($AK52:$AL52,$AN52:$AP52)),$AN$2="X",STDEV($AK52:$AM52,$AO52:$AP52)/SQRT(COUNT($AK52:$AM52,$AO52:$AP52)),$AO$2="X",STDEV($AK52:$AN52,$AP52)/SQRT(COUNT($AK52:$AN52,$AP52)),$AP$2="X",STDEV($AK52:$AO52)/SQRT(COUNT($AK52:$AO52))),"")</f>
        <v>0</v>
      </c>
      <c r="AE52" cm="1">
        <f t="array" ref="AE52">_xlfn.IFS(SUM($AK52:$AP52)="","",AK52="","",AK52=0,0,AK52&gt;0,AK52/AE$65*100)</f>
        <v>0</v>
      </c>
      <c r="AF52" cm="1">
        <f t="array" ref="AF52">_xlfn.IFS(SUM($AK52:$AP52)="","",AL52="","",AL52=0,0,AL52&gt;0,AL52/AF$65*100)</f>
        <v>0</v>
      </c>
      <c r="AG52" cm="1">
        <f t="array" ref="AG52">_xlfn.IFS(SUM($AK52:$AP52)="","",AM52="","",AM52=0,0,AM52&gt;0,AM52/AG$65*100)</f>
        <v>0</v>
      </c>
      <c r="AH52" cm="1">
        <f t="array" ref="AH52">_xlfn.IFS(SUM($AK52:$AP52)="","",AN52="","",AN52=0,0,AN52&gt;0,AN52/AH$65*100)</f>
        <v>0</v>
      </c>
      <c r="AI52" cm="1">
        <f t="array" ref="AI52">_xlfn.IFS(SUM($AK52:$AP52)="","",AO52="","",AO52=0,0,AO52&gt;0,AO52/AI$65*100)</f>
        <v>0</v>
      </c>
      <c r="AJ52" t="str" cm="1">
        <f t="array" ref="AJ52">_xlfn.IFS(SUM($AK52:$AP52)="","",AP52="","",AP52=0,0,AP52&gt;0,AP52/AJ$65*100)</f>
        <v/>
      </c>
      <c r="AK52" s="42">
        <f t="shared" si="45"/>
        <v>0</v>
      </c>
      <c r="AL52">
        <f t="shared" si="45"/>
        <v>0</v>
      </c>
      <c r="AM52">
        <f t="shared" si="45"/>
        <v>0</v>
      </c>
      <c r="AN52">
        <f t="shared" si="44"/>
        <v>0</v>
      </c>
      <c r="AO52">
        <f t="shared" si="44"/>
        <v>0</v>
      </c>
      <c r="AP52" s="96" t="str">
        <f t="shared" si="44"/>
        <v/>
      </c>
      <c r="AQ52" s="89">
        <v>0</v>
      </c>
      <c r="AR52" s="89">
        <v>0</v>
      </c>
      <c r="AS52" s="89">
        <v>0</v>
      </c>
      <c r="AT52" s="89">
        <v>0</v>
      </c>
      <c r="AU52" s="89">
        <v>0</v>
      </c>
      <c r="AV52" s="89"/>
      <c r="AX52" s="1"/>
      <c r="AY52" s="39" t="str">
        <f t="shared" si="31"/>
        <v/>
      </c>
      <c r="AZ52" s="39" t="str">
        <f t="shared" si="32"/>
        <v/>
      </c>
      <c r="BA52" s="39" t="str">
        <f t="shared" si="33"/>
        <v/>
      </c>
      <c r="BB52" s="39" t="str">
        <f t="shared" si="34"/>
        <v/>
      </c>
      <c r="BC52" s="39" t="str">
        <f t="shared" si="35"/>
        <v/>
      </c>
      <c r="BD52" s="39" t="str">
        <f t="shared" si="36"/>
        <v/>
      </c>
      <c r="BE52" s="39" t="str">
        <f t="shared" si="37"/>
        <v/>
      </c>
      <c r="BF52" s="39" t="str">
        <f t="shared" si="38"/>
        <v/>
      </c>
      <c r="BG52" s="39" t="str">
        <f t="shared" si="39"/>
        <v/>
      </c>
      <c r="BH52" s="39" t="str">
        <f t="shared" si="40"/>
        <v/>
      </c>
      <c r="BI52" s="39" t="str">
        <f t="shared" si="41"/>
        <v/>
      </c>
      <c r="BJ52" s="39" t="str">
        <f t="shared" si="42"/>
        <v/>
      </c>
      <c r="BK52" s="42" t="str">
        <f t="shared" si="27"/>
        <v/>
      </c>
      <c r="BL52" t="str">
        <f t="shared" si="27"/>
        <v/>
      </c>
      <c r="BM52" t="str">
        <f t="shared" si="27"/>
        <v/>
      </c>
      <c r="BN52" t="str">
        <f t="shared" si="25"/>
        <v/>
      </c>
      <c r="BO52" t="str">
        <f t="shared" si="25"/>
        <v/>
      </c>
      <c r="BP52" t="str">
        <f t="shared" si="25"/>
        <v/>
      </c>
      <c r="BQ52" t="str">
        <f t="shared" si="25"/>
        <v/>
      </c>
      <c r="BR52" t="str">
        <f t="shared" si="25"/>
        <v/>
      </c>
      <c r="BS52" t="str">
        <f t="shared" si="25"/>
        <v/>
      </c>
      <c r="BT52" t="str">
        <f t="shared" si="25"/>
        <v/>
      </c>
      <c r="BU52" t="str">
        <f t="shared" si="25"/>
        <v/>
      </c>
      <c r="BV52" t="str">
        <f t="shared" si="25"/>
        <v/>
      </c>
      <c r="BW52" t="str">
        <f t="shared" si="15"/>
        <v/>
      </c>
      <c r="BX52" t="str">
        <f t="shared" si="16"/>
        <v/>
      </c>
      <c r="BY52" t="str">
        <f t="shared" si="17"/>
        <v/>
      </c>
      <c r="BZ52" t="str">
        <f t="shared" si="18"/>
        <v/>
      </c>
      <c r="CA52" t="str">
        <f t="shared" si="43"/>
        <v/>
      </c>
      <c r="CB52" s="39" t="str">
        <f t="shared" si="43"/>
        <v/>
      </c>
      <c r="CC52" s="46" t="str">
        <f t="shared" si="20"/>
        <v/>
      </c>
      <c r="CD52" s="44" t="str">
        <f t="shared" si="21"/>
        <v/>
      </c>
      <c r="CE52" t="str" cm="1">
        <f t="array" ref="CE52">_xlfn.IFS($CC52="","",$CC52&lt;=CE$3,"yes",$CC52&gt;CE$3,"no")</f>
        <v/>
      </c>
      <c r="CF52" s="42" t="str">
        <f t="shared" si="28"/>
        <v/>
      </c>
      <c r="CG52" s="1" t="str">
        <f t="shared" si="29"/>
        <v/>
      </c>
      <c r="CH52" s="1" t="str">
        <f t="shared" si="30"/>
        <v/>
      </c>
      <c r="CI52" s="76" t="str">
        <f>IF(CE52="yes",VLOOKUP(CH52,'z-Table'!$A$1:$K$74,7,TRUE)*$CE$2,"")</f>
        <v/>
      </c>
    </row>
    <row r="53" spans="1:87" ht="12" x14ac:dyDescent="0.2">
      <c r="A53" s="7" t="s">
        <v>75</v>
      </c>
      <c r="B53" s="18" cm="1">
        <f t="array" ref="B53">IFERROR(_xlfn.IFS(COUNTA($F$2:$K$2)=0,AVERAGE($F53:$K53),$F$2="X",AVERAGE($G53:$K53),$G$2="X",AVERAGE($F53,$H53:$K53),$H$2="X",AVERAGE($F53:$G53,$I53:$K53),$I$2="X",AVERAGE($F53:$H53,$J53:$K53),$J$2="X",AVERAGE($F53:$I53,$K53:$K53),$K$2="X",AVERAGE($F53:$J53)),"")</f>
        <v>0</v>
      </c>
      <c r="C53" s="19" cm="1">
        <f t="array" ref="C53">IFERROR(_xlfn.IFS(COUNTA($F$2:$K$2)=0,STDEV($F53:$K53)/SQRT(COUNT($F53:$K53)),$F$2="X",STDEV($G53:$K53)/SQRT(COUNT($G53:$K53)),$G$2="X",STDEV($F53,$H53:$K53)/SQRT(COUNT($F53,$H53:$K53)),$H$2="X",STDEV($F53:$G53,$I53:$K53)/SQRT(COUNT($F53:$G53,$I53:$K53)),$I$2="X",STDEV($F53:$H53,$J53:$K53)/SQRT(COUNT($F53:$H53,$J53:$K53)),$J$2="X",STDEV($F53:$I53,$K53)/SQRT(COUNT($F53:$I53,$K53)),$K$2="X",STDEV($F53:$J53)/SQRT(COUNT($F53:$J53))),"")</f>
        <v>0</v>
      </c>
      <c r="D53" s="110" cm="1">
        <f t="array" ref="D53">IFERROR(_xlfn.IFS(COUNTA($L$2:$Q$2)=0,AVERAGE($L53:$Q53),$L$2="X",AVERAGE($M53:$Q53),$M$2="X",AVERAGE($L53,$N53:$Q53),$N$2="X",AVERAGE($L53:$M53,$O53:$Q53),$O$2="X",AVERAGE($L53:$N53,$P53:$Q53),$P$2="X",AVERAGE($L53:$O53,$Q53:$Q53),$Q$2="X",AVERAGE($L53:$P53)),"")</f>
        <v>0</v>
      </c>
      <c r="E53" s="111" cm="1">
        <f t="array" ref="E53">IFERROR(_xlfn.IFS(COUNTA($L$2:$Q$2)=0,STDEV($L53:$Q53)/SQRT(COUNT($L53:$Q53)),$L$2="X",STDEV($M53:$Q53)/SQRT(COUNT($M53:$Q53)),$M$2="X",STDEV($L53,$N53:$Q53)/SQRT(COUNT($L53,$N53:$Q53)),$N$2="X",STDEV($L53:$M53,$O53:$Q53)/SQRT(COUNT($L53:$M53,$O53:$Q53)),$O$2="X",STDEV($L53:$N53,$P53:$Q53)/SQRT(COUNT($L53:$N53,$P53:$Q53)),$P$2="X",STDEV($L53:$O53,$Q53)/SQRT(COUNT($L53:$O53,$Q53)),$Q$2="X",STDEV($L53:$P53)/SQRT(COUNT($L53:$P53))),"")</f>
        <v>0</v>
      </c>
      <c r="F53" cm="1">
        <f t="array" ref="F53">_xlfn.IFS(SUM($L53:$Q53)="","",L53="","",L53=0,0,L53&gt;0,L53/F$65*100)</f>
        <v>0</v>
      </c>
      <c r="G53" cm="1">
        <f t="array" ref="G53">_xlfn.IFS(SUM($L53:$Q53)="","",M53="","",M53=0,0,M53&gt;0,M53/G$65*100)</f>
        <v>0</v>
      </c>
      <c r="H53" cm="1">
        <f t="array" ref="H53">_xlfn.IFS(SUM($L53:$Q53)="","",N53="","",N53=0,0,N53&gt;0,N53/H$65*100)</f>
        <v>0</v>
      </c>
      <c r="I53" cm="1">
        <f t="array" ref="I53">_xlfn.IFS(SUM($L53:$Q53)="","",O53="","",O53=0,0,O53&gt;0,O53/I$65*100)</f>
        <v>0</v>
      </c>
      <c r="J53" cm="1">
        <f t="array" ref="J53">_xlfn.IFS(SUM($L53:$Q53)="","",P53="","",P53=0,0,P53&gt;0,P53/J$65*100)</f>
        <v>0</v>
      </c>
      <c r="K53" t="str" cm="1">
        <f t="array" ref="K53">_xlfn.IFS(SUM($L53:$Q53)="","",Q53="","",Q53=0,0,Q53&gt;0,Q53/K$65*100)</f>
        <v/>
      </c>
      <c r="L53" s="85">
        <f t="shared" si="26"/>
        <v>0</v>
      </c>
      <c r="M53" s="39">
        <f t="shared" si="26"/>
        <v>0</v>
      </c>
      <c r="N53" s="39">
        <f t="shared" si="26"/>
        <v>0</v>
      </c>
      <c r="O53" s="39">
        <f t="shared" si="26"/>
        <v>0</v>
      </c>
      <c r="P53" s="39">
        <f t="shared" si="26"/>
        <v>0</v>
      </c>
      <c r="Q53" s="98" t="str">
        <f t="shared" si="46"/>
        <v/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/>
      <c r="Z53" s="7" t="s">
        <v>75</v>
      </c>
      <c r="AA53" s="18" cm="1">
        <f t="array" ref="AA53">IFERROR(_xlfn.IFS(COUNTA($AE$2:$AJ$2)=0,AVERAGE($AE53:$AJ53),$AE$2="X",AVERAGE($AF53:$AJ53),$AF$2="X",AVERAGE($AE53,$AG53:$AJ53),$AG$2="X",AVERAGE($AE53:$AF53,$AH53:$AJ53),$AH$2="X",AVERAGE($AE53:$AG53,$AI53:$AJ53),$AI$2="X",AVERAGE($AE53:$AH53,$AJ53:$AJ53),$AJ$2="X",AVERAGE($AE53:$AI53)),"")</f>
        <v>0</v>
      </c>
      <c r="AB53" s="19" cm="1">
        <f t="array" ref="AB53">IFERROR(_xlfn.IFS(COUNTA($AE$2:$AJ$2)=0,STDEV($AE53:$AJ53)/SQRT(COUNT($AE53:$AJ53)),$AE$2="X",STDEV($AF53:$AJ53)/SQRT(COUNT($AF53:$AJ53)),$AF$2="X",STDEV($AE53,$AG53:$AJ53)/SQRT(COUNT($AE53,$AG53:$AJ53)),$AG$2="X",STDEV($AE53:$AF53,$AH53:$AJ53)/SQRT(COUNT($AE53:$AF53,$AH53:$AJ53)),$AH$2="X",STDEV($AE53:$AG53,$AI53:$AJ53)/SQRT(COUNT($AE53:$AG53,$AI53:$AJ53)),$AI$2="X",STDEV($AE53:$AH53,$AJ53)/SQRT(COUNT($AE53:$AH53,$AJ53)),$AJ$2="X",STDEV($AE53:$AI53)/SQRT(COUNT($AE53:$AI53))),"")</f>
        <v>0</v>
      </c>
      <c r="AC53" s="113" cm="1">
        <f t="array" ref="AC53">IFERROR(_xlfn.IFS(COUNTA($AK$2:$AP$2)=0,AVERAGE($AK53:$AP53),$AK$2="X",AVERAGE($AL53:$AP53),$AL$2="X",AVERAGE($AK53,$AM53:$AP53),$AM$2="X",AVERAGE($AK53:$AL53,$AN53:$AP53),$AN$2="X",AVERAGE($AK53:$AM53,$AO53:$AP53),$AO$2="X",AVERAGE($AK53:$AN53,$AP53:$AP53),$AP$2="X",AVERAGE($AK53:$AO53)),"")</f>
        <v>0</v>
      </c>
      <c r="AD53" s="111" cm="1">
        <f t="array" ref="AD53">IFERROR(_xlfn.IFS(COUNTA($AK$2:$AP$2)=0,STDEV($AK53:$AP53)/SQRT(COUNT($AK53:$AP53)),$AK$2="X",STDEV($AL53:$AP53)/SQRT(COUNT($AL53:$AP53)),$AL$2="X",STDEV($AK53,$AM53:$AP53)/SQRT(COUNT($AK53,$AM53:$AP53)),$AM$2="X",STDEV($AK53:$AL53,$AN53:$AP53)/SQRT(COUNT($AK53:$AL53,$AN53:$AP53)),$AN$2="X",STDEV($AK53:$AM53,$AO53:$AP53)/SQRT(COUNT($AK53:$AM53,$AO53:$AP53)),$AO$2="X",STDEV($AK53:$AN53,$AP53)/SQRT(COUNT($AK53:$AN53,$AP53)),$AP$2="X",STDEV($AK53:$AO53)/SQRT(COUNT($AK53:$AO53))),"")</f>
        <v>0</v>
      </c>
      <c r="AE53" cm="1">
        <f t="array" ref="AE53">_xlfn.IFS(SUM($AK53:$AP53)="","",AK53="","",AK53=0,0,AK53&gt;0,AK53/AE$65*100)</f>
        <v>0</v>
      </c>
      <c r="AF53" cm="1">
        <f t="array" ref="AF53">_xlfn.IFS(SUM($AK53:$AP53)="","",AL53="","",AL53=0,0,AL53&gt;0,AL53/AF$65*100)</f>
        <v>0</v>
      </c>
      <c r="AG53" cm="1">
        <f t="array" ref="AG53">_xlfn.IFS(SUM($AK53:$AP53)="","",AM53="","",AM53=0,0,AM53&gt;0,AM53/AG$65*100)</f>
        <v>0</v>
      </c>
      <c r="AH53" cm="1">
        <f t="array" ref="AH53">_xlfn.IFS(SUM($AK53:$AP53)="","",AN53="","",AN53=0,0,AN53&gt;0,AN53/AH$65*100)</f>
        <v>0</v>
      </c>
      <c r="AI53" cm="1">
        <f t="array" ref="AI53">_xlfn.IFS(SUM($AK53:$AP53)="","",AO53="","",AO53=0,0,AO53&gt;0,AO53/AI$65*100)</f>
        <v>0</v>
      </c>
      <c r="AJ53" t="str" cm="1">
        <f t="array" ref="AJ53">_xlfn.IFS(SUM($AK53:$AP53)="","",AP53="","",AP53=0,0,AP53&gt;0,AP53/AJ$65*100)</f>
        <v/>
      </c>
      <c r="AK53" s="42">
        <f t="shared" si="45"/>
        <v>0</v>
      </c>
      <c r="AL53">
        <f t="shared" si="45"/>
        <v>0</v>
      </c>
      <c r="AM53">
        <f t="shared" si="45"/>
        <v>0</v>
      </c>
      <c r="AN53">
        <f t="shared" si="44"/>
        <v>0</v>
      </c>
      <c r="AO53">
        <f t="shared" si="44"/>
        <v>0</v>
      </c>
      <c r="AP53" s="96" t="str">
        <f t="shared" si="44"/>
        <v/>
      </c>
      <c r="AQ53" s="89">
        <v>0</v>
      </c>
      <c r="AR53" s="89">
        <v>0</v>
      </c>
      <c r="AS53" s="89">
        <v>0</v>
      </c>
      <c r="AT53" s="89">
        <v>0</v>
      </c>
      <c r="AU53" s="89">
        <v>0</v>
      </c>
      <c r="AV53" s="89"/>
      <c r="AX53" s="1"/>
      <c r="AY53" s="39" t="str">
        <f t="shared" si="31"/>
        <v/>
      </c>
      <c r="AZ53" s="39" t="str">
        <f t="shared" si="32"/>
        <v/>
      </c>
      <c r="BA53" s="39" t="str">
        <f t="shared" si="33"/>
        <v/>
      </c>
      <c r="BB53" s="39" t="str">
        <f t="shared" si="34"/>
        <v/>
      </c>
      <c r="BC53" s="39" t="str">
        <f t="shared" si="35"/>
        <v/>
      </c>
      <c r="BD53" s="39" t="str">
        <f t="shared" si="36"/>
        <v/>
      </c>
      <c r="BE53" s="39" t="str">
        <f t="shared" si="37"/>
        <v/>
      </c>
      <c r="BF53" s="39" t="str">
        <f t="shared" si="38"/>
        <v/>
      </c>
      <c r="BG53" s="39" t="str">
        <f t="shared" si="39"/>
        <v/>
      </c>
      <c r="BH53" s="39" t="str">
        <f t="shared" si="40"/>
        <v/>
      </c>
      <c r="BI53" s="39" t="str">
        <f t="shared" si="41"/>
        <v/>
      </c>
      <c r="BJ53" s="39" t="str">
        <f t="shared" si="42"/>
        <v/>
      </c>
      <c r="BK53" s="42" t="str">
        <f t="shared" si="27"/>
        <v/>
      </c>
      <c r="BL53" t="str">
        <f t="shared" si="27"/>
        <v/>
      </c>
      <c r="BM53" t="str">
        <f t="shared" si="27"/>
        <v/>
      </c>
      <c r="BN53" t="str">
        <f t="shared" si="25"/>
        <v/>
      </c>
      <c r="BO53" t="str">
        <f t="shared" si="25"/>
        <v/>
      </c>
      <c r="BP53" t="str">
        <f t="shared" si="25"/>
        <v/>
      </c>
      <c r="BQ53" t="str">
        <f t="shared" ref="BQ53:BV65" si="47">IFERROR(_xlfn.RANK.AVG(BE53,$AY53:$BJ53,1),"")</f>
        <v/>
      </c>
      <c r="BR53" t="str">
        <f t="shared" si="47"/>
        <v/>
      </c>
      <c r="BS53" t="str">
        <f t="shared" si="47"/>
        <v/>
      </c>
      <c r="BT53" t="str">
        <f t="shared" si="47"/>
        <v/>
      </c>
      <c r="BU53" t="str">
        <f t="shared" si="47"/>
        <v/>
      </c>
      <c r="BV53" t="str">
        <f t="shared" si="47"/>
        <v/>
      </c>
      <c r="BW53" t="str">
        <f t="shared" si="15"/>
        <v/>
      </c>
      <c r="BX53" t="str">
        <f t="shared" si="16"/>
        <v/>
      </c>
      <c r="BY53" t="str">
        <f t="shared" si="17"/>
        <v/>
      </c>
      <c r="BZ53" t="str">
        <f t="shared" si="18"/>
        <v/>
      </c>
      <c r="CA53" t="str">
        <f t="shared" si="43"/>
        <v/>
      </c>
      <c r="CB53" s="39" t="str">
        <f t="shared" si="43"/>
        <v/>
      </c>
      <c r="CC53" s="46" t="str">
        <f t="shared" si="20"/>
        <v/>
      </c>
      <c r="CD53" s="44" t="str">
        <f t="shared" si="21"/>
        <v/>
      </c>
      <c r="CE53" t="str" cm="1">
        <f t="array" ref="CE53">_xlfn.IFS($CC53="","",$CC53&lt;=CE$3,"yes",$CC53&gt;CE$3,"no")</f>
        <v/>
      </c>
      <c r="CF53" s="42" t="str">
        <f t="shared" si="28"/>
        <v/>
      </c>
      <c r="CG53" s="1" t="str">
        <f t="shared" si="29"/>
        <v/>
      </c>
      <c r="CH53" s="1" t="str">
        <f t="shared" si="30"/>
        <v/>
      </c>
      <c r="CI53" s="76" t="str">
        <f>IF(CE53="yes",VLOOKUP(CH53,'z-Table'!$A$1:$K$74,7,TRUE)*$CE$2,"")</f>
        <v/>
      </c>
    </row>
    <row r="54" spans="1:87" ht="12" x14ac:dyDescent="0.2">
      <c r="A54" s="7" t="s">
        <v>76</v>
      </c>
      <c r="B54" s="18" cm="1">
        <f t="array" ref="B54">IFERROR(_xlfn.IFS(COUNTA($F$2:$K$2)=0,AVERAGE($F54:$K54),$F$2="X",AVERAGE($G54:$K54),$G$2="X",AVERAGE($F54,$H54:$K54),$H$2="X",AVERAGE($F54:$G54,$I54:$K54),$I$2="X",AVERAGE($F54:$H54,$J54:$K54),$J$2="X",AVERAGE($F54:$I54,$K54:$K54),$K$2="X",AVERAGE($F54:$J54)),"")</f>
        <v>0.23130413980579104</v>
      </c>
      <c r="C54" s="19" cm="1">
        <f t="array" ref="C54">IFERROR(_xlfn.IFS(COUNTA($F$2:$K$2)=0,STDEV($F54:$K54)/SQRT(COUNT($F54:$K54)),$F$2="X",STDEV($G54:$K54)/SQRT(COUNT($G54:$K54)),$G$2="X",STDEV($F54,$H54:$K54)/SQRT(COUNT($F54,$H54:$K54)),$H$2="X",STDEV($F54:$G54,$I54:$K54)/SQRT(COUNT($F54:$G54,$I54:$K54)),$I$2="X",STDEV($F54:$H54,$J54:$K54)/SQRT(COUNT($F54:$H54,$J54:$K54)),$J$2="X",STDEV($F54:$I54,$K54)/SQRT(COUNT($F54:$I54,$K54)),$K$2="X",STDEV($F54:$J54)/SQRT(COUNT($F54:$J54))),"")</f>
        <v>9.7547635881125833E-2</v>
      </c>
      <c r="D54" s="110" cm="1">
        <f t="array" ref="D54">IFERROR(_xlfn.IFS(COUNTA($L$2:$Q$2)=0,AVERAGE($L54:$Q54),$L$2="X",AVERAGE($M54:$Q54),$M$2="X",AVERAGE($L54,$N54:$Q54),$N$2="X",AVERAGE($L54:$M54,$O54:$Q54),$O$2="X",AVERAGE($L54:$N54,$P54:$Q54),$P$2="X",AVERAGE($L54:$O54,$Q54:$Q54),$Q$2="X",AVERAGE($L54:$P54)),"")</f>
        <v>475.10026737967911</v>
      </c>
      <c r="E54" s="111" cm="1">
        <f t="array" ref="E54">IFERROR(_xlfn.IFS(COUNTA($L$2:$Q$2)=0,STDEV($L54:$Q54)/SQRT(COUNT($L54:$Q54)),$L$2="X",STDEV($M54:$Q54)/SQRT(COUNT($M54:$Q54)),$M$2="X",STDEV($L54,$N54:$Q54)/SQRT(COUNT($L54,$N54:$Q54)),$N$2="X",STDEV($L54:$M54,$O54:$Q54)/SQRT(COUNT($L54:$M54,$O54:$Q54)),$O$2="X",STDEV($L54:$N54,$P54:$Q54)/SQRT(COUNT($L54:$N54,$P54:$Q54)),$P$2="X",STDEV($L54:$O54,$Q54)/SQRT(COUNT($L54:$O54,$Q54)),$Q$2="X",STDEV($L54:$P54)/SQRT(COUNT($L54:$P54))),"")</f>
        <v>207.51528234443023</v>
      </c>
      <c r="F54" cm="1">
        <f t="array" ref="F54">_xlfn.IFS(SUM($L54:$Q54)="","",L54="","",L54=0,0,L54&gt;0,L54/F$65*100)</f>
        <v>0.45526296237237279</v>
      </c>
      <c r="G54" cm="1">
        <f t="array" ref="G54">_xlfn.IFS(SUM($L54:$Q54)="","",M54="","",M54=0,0,M54&gt;0,M54/G$65*100)</f>
        <v>0.30229006787775281</v>
      </c>
      <c r="H54" cm="1">
        <f t="array" ref="H54">_xlfn.IFS(SUM($L54:$Q54)="","",N54="","",N54=0,0,N54&gt;0,N54/H$65*100)</f>
        <v>0.39896766877882961</v>
      </c>
      <c r="I54" cm="1">
        <f t="array" ref="I54">_xlfn.IFS(SUM($L54:$Q54)="","",O54="","",O54=0,0,O54&gt;0,O54/I$65*100)</f>
        <v>0</v>
      </c>
      <c r="J54" cm="1">
        <f t="array" ref="J54">_xlfn.IFS(SUM($L54:$Q54)="","",P54="","",P54=0,0,P54&gt;0,P54/J$65*100)</f>
        <v>0</v>
      </c>
      <c r="K54" t="str" cm="1">
        <f t="array" ref="K54">_xlfn.IFS(SUM($L54:$Q54)="","",Q54="","",Q54=0,0,Q54&gt;0,Q54/K$65*100)</f>
        <v/>
      </c>
      <c r="L54" s="85">
        <f t="shared" si="26"/>
        <v>952.5454545454545</v>
      </c>
      <c r="M54" s="39">
        <f t="shared" si="26"/>
        <v>898.70588235294122</v>
      </c>
      <c r="N54" s="39">
        <f t="shared" si="26"/>
        <v>524.25</v>
      </c>
      <c r="O54" s="39">
        <f t="shared" si="26"/>
        <v>0</v>
      </c>
      <c r="P54" s="39">
        <f t="shared" si="26"/>
        <v>0</v>
      </c>
      <c r="Q54" s="98" t="str">
        <f t="shared" si="46"/>
        <v/>
      </c>
      <c r="R54" s="89">
        <v>10478</v>
      </c>
      <c r="S54" s="89">
        <v>15278</v>
      </c>
      <c r="T54" s="89">
        <v>12582</v>
      </c>
      <c r="U54" s="89">
        <v>0</v>
      </c>
      <c r="V54" s="89">
        <v>0</v>
      </c>
      <c r="W54" s="89"/>
      <c r="Z54" s="7" t="s">
        <v>76</v>
      </c>
      <c r="AA54" s="18" cm="1">
        <f t="array" ref="AA54">IFERROR(_xlfn.IFS(COUNTA($AE$2:$AJ$2)=0,AVERAGE($AE54:$AJ54),$AE$2="X",AVERAGE($AF54:$AJ54),$AF$2="X",AVERAGE($AE54,$AG54:$AJ54),$AG$2="X",AVERAGE($AE54:$AF54,$AH54:$AJ54),$AH$2="X",AVERAGE($AE54:$AG54,$AI54:$AJ54),$AI$2="X",AVERAGE($AE54:$AH54,$AJ54:$AJ54),$AJ$2="X",AVERAGE($AE54:$AI54)),"")</f>
        <v>9.0466670210950131E-2</v>
      </c>
      <c r="AB54" s="19" cm="1">
        <f t="array" ref="AB54">IFERROR(_xlfn.IFS(COUNTA($AE$2:$AJ$2)=0,STDEV($AE54:$AJ54)/SQRT(COUNT($AE54:$AJ54)),$AE$2="X",STDEV($AF54:$AJ54)/SQRT(COUNT($AF54:$AJ54)),$AF$2="X",STDEV($AE54,$AG54:$AJ54)/SQRT(COUNT($AE54,$AG54:$AJ54)),$AG$2="X",STDEV($AE54:$AF54,$AH54:$AJ54)/SQRT(COUNT($AE54:$AF54,$AH54:$AJ54)),$AH$2="X",STDEV($AE54:$AG54,$AI54:$AJ54)/SQRT(COUNT($AE54:$AG54,$AI54:$AJ54)),$AI$2="X",STDEV($AE54:$AH54,$AJ54)/SQRT(COUNT($AE54:$AH54,$AJ54)),$AJ$2="X",STDEV($AE54:$AI54)/SQRT(COUNT($AE54:$AI54))),"")</f>
        <v>9.0466670210950131E-2</v>
      </c>
      <c r="AC54" s="113" cm="1">
        <f t="array" ref="AC54">IFERROR(_xlfn.IFS(COUNTA($AK$2:$AP$2)=0,AVERAGE($AK54:$AP54),$AK$2="X",AVERAGE($AL54:$AP54),$AL$2="X",AVERAGE($AK54,$AM54:$AP54),$AM$2="X",AVERAGE($AK54:$AL54,$AN54:$AP54),$AN$2="X",AVERAGE($AK54:$AM54,$AO54:$AP54),$AO$2="X",AVERAGE($AK54:$AN54,$AP54:$AP54),$AP$2="X",AVERAGE($AK54:$AO54)),"")</f>
        <v>112.45652173913044</v>
      </c>
      <c r="AD54" s="111" cm="1">
        <f t="array" ref="AD54">IFERROR(_xlfn.IFS(COUNTA($AK$2:$AP$2)=0,STDEV($AK54:$AP54)/SQRT(COUNT($AK54:$AP54)),$AK$2="X",STDEV($AL54:$AP54)/SQRT(COUNT($AL54:$AP54)),$AL$2="X",STDEV($AK54,$AM54:$AP54)/SQRT(COUNT($AK54,$AM54:$AP54)),$AM$2="X",STDEV($AK54:$AL54,$AN54:$AP54)/SQRT(COUNT($AK54:$AL54,$AN54:$AP54)),$AN$2="X",STDEV($AK54:$AM54,$AO54:$AP54)/SQRT(COUNT($AK54:$AM54,$AO54:$AP54)),$AO$2="X",STDEV($AK54:$AN54,$AP54)/SQRT(COUNT($AK54:$AN54,$AP54)),$AP$2="X",STDEV($AK54:$AO54)/SQRT(COUNT($AK54:$AO54))),"")</f>
        <v>112.45652173913044</v>
      </c>
      <c r="AE54" cm="1">
        <f t="array" ref="AE54">_xlfn.IFS(SUM($AK54:$AP54)="","",AK54="","",AK54=0,0,AK54&gt;0,AK54/AE$65*100)</f>
        <v>5.8351178122374107E-2</v>
      </c>
      <c r="AF54" cm="1">
        <f t="array" ref="AF54">_xlfn.IFS(SUM($AK54:$AP54)="","",AL54="","",AL54=0,0,AL54&gt;0,AL54/AF$65*100)</f>
        <v>0.36186668084380053</v>
      </c>
      <c r="AG54" cm="1">
        <f t="array" ref="AG54">_xlfn.IFS(SUM($AK54:$AP54)="","",AM54="","",AM54=0,0,AM54&gt;0,AM54/AG$65*100)</f>
        <v>0</v>
      </c>
      <c r="AH54" cm="1">
        <f t="array" ref="AH54">_xlfn.IFS(SUM($AK54:$AP54)="","",AN54="","",AN54=0,0,AN54&gt;0,AN54/AH$65*100)</f>
        <v>0</v>
      </c>
      <c r="AI54" cm="1">
        <f t="array" ref="AI54">_xlfn.IFS(SUM($AK54:$AP54)="","",AO54="","",AO54=0,0,AO54&gt;0,AO54/AI$65*100)</f>
        <v>0</v>
      </c>
      <c r="AJ54" t="str" cm="1">
        <f t="array" ref="AJ54">_xlfn.IFS(SUM($AK54:$AP54)="","",AP54="","",AP54=0,0,AP54&gt;0,AP54/AJ$65*100)</f>
        <v/>
      </c>
      <c r="AK54" s="42">
        <f t="shared" si="45"/>
        <v>1405.5882352941176</v>
      </c>
      <c r="AL54">
        <f t="shared" si="45"/>
        <v>449.82608695652175</v>
      </c>
      <c r="AM54">
        <f t="shared" si="45"/>
        <v>0</v>
      </c>
      <c r="AN54">
        <f t="shared" si="44"/>
        <v>0</v>
      </c>
      <c r="AO54">
        <f t="shared" si="44"/>
        <v>0</v>
      </c>
      <c r="AP54" s="96" t="str">
        <f t="shared" si="44"/>
        <v/>
      </c>
      <c r="AQ54" s="89">
        <v>23895</v>
      </c>
      <c r="AR54" s="89">
        <v>10346</v>
      </c>
      <c r="AS54" s="89">
        <v>0</v>
      </c>
      <c r="AT54" s="89">
        <v>0</v>
      </c>
      <c r="AU54" s="89">
        <v>0</v>
      </c>
      <c r="AV54" s="89"/>
      <c r="AX54" s="1"/>
      <c r="AY54" s="39" t="str">
        <f t="shared" si="31"/>
        <v/>
      </c>
      <c r="AZ54" s="39" t="str">
        <f t="shared" si="32"/>
        <v/>
      </c>
      <c r="BA54" s="39" t="str">
        <f t="shared" si="33"/>
        <v/>
      </c>
      <c r="BB54" s="39" t="str">
        <f t="shared" si="34"/>
        <v/>
      </c>
      <c r="BC54" s="39" t="str">
        <f t="shared" si="35"/>
        <v/>
      </c>
      <c r="BD54" s="39" t="str">
        <f t="shared" si="36"/>
        <v/>
      </c>
      <c r="BE54" s="39" t="str">
        <f t="shared" si="37"/>
        <v/>
      </c>
      <c r="BF54" s="39" t="str">
        <f t="shared" si="38"/>
        <v/>
      </c>
      <c r="BG54" s="39" t="str">
        <f t="shared" si="39"/>
        <v/>
      </c>
      <c r="BH54" s="39" t="str">
        <f t="shared" si="40"/>
        <v/>
      </c>
      <c r="BI54" s="39" t="str">
        <f t="shared" si="41"/>
        <v/>
      </c>
      <c r="BJ54" s="39" t="str">
        <f t="shared" si="42"/>
        <v/>
      </c>
      <c r="BK54" s="42" t="str">
        <f t="shared" si="27"/>
        <v/>
      </c>
      <c r="BL54" t="str">
        <f t="shared" si="27"/>
        <v/>
      </c>
      <c r="BM54" t="str">
        <f t="shared" si="27"/>
        <v/>
      </c>
      <c r="BN54" t="str">
        <f t="shared" si="27"/>
        <v/>
      </c>
      <c r="BO54" t="str">
        <f t="shared" si="27"/>
        <v/>
      </c>
      <c r="BP54" t="str">
        <f t="shared" si="27"/>
        <v/>
      </c>
      <c r="BQ54" t="str">
        <f t="shared" si="47"/>
        <v/>
      </c>
      <c r="BR54" t="str">
        <f t="shared" si="47"/>
        <v/>
      </c>
      <c r="BS54" t="str">
        <f t="shared" si="47"/>
        <v/>
      </c>
      <c r="BT54" t="str">
        <f t="shared" si="47"/>
        <v/>
      </c>
      <c r="BU54" t="str">
        <f t="shared" si="47"/>
        <v/>
      </c>
      <c r="BV54" t="str">
        <f t="shared" si="47"/>
        <v/>
      </c>
      <c r="BW54" t="str">
        <f t="shared" si="15"/>
        <v/>
      </c>
      <c r="BX54" t="str">
        <f t="shared" si="16"/>
        <v/>
      </c>
      <c r="BY54" t="str">
        <f t="shared" si="17"/>
        <v/>
      </c>
      <c r="BZ54" t="str">
        <f t="shared" si="18"/>
        <v/>
      </c>
      <c r="CA54" t="str">
        <f t="shared" si="43"/>
        <v/>
      </c>
      <c r="CB54" s="39" t="str">
        <f t="shared" si="43"/>
        <v/>
      </c>
      <c r="CC54" s="46" t="str">
        <f t="shared" si="20"/>
        <v/>
      </c>
      <c r="CD54" s="44" t="str">
        <f t="shared" si="21"/>
        <v/>
      </c>
      <c r="CE54" t="str" cm="1">
        <f t="array" ref="CE54">_xlfn.IFS($CC54="","",$CC54&lt;=CE$3,"yes",$CC54&gt;CE$3,"no")</f>
        <v/>
      </c>
      <c r="CF54" s="42" t="str">
        <f t="shared" si="28"/>
        <v/>
      </c>
      <c r="CG54" s="1" t="str">
        <f t="shared" si="29"/>
        <v/>
      </c>
      <c r="CH54" s="1" t="str">
        <f t="shared" si="30"/>
        <v/>
      </c>
      <c r="CI54" s="76" t="str">
        <f>IF(CE54="yes",VLOOKUP(CH54,'z-Table'!$A$1:$K$74,7,TRUE)*$CE$2,"")</f>
        <v/>
      </c>
    </row>
    <row r="55" spans="1:87" ht="12" x14ac:dyDescent="0.2">
      <c r="A55" s="7" t="s">
        <v>77</v>
      </c>
      <c r="B55" s="18" cm="1">
        <f t="array" ref="B55">IFERROR(_xlfn.IFS(COUNTA($F$2:$K$2)=0,AVERAGE($F55:$K55),$F$2="X",AVERAGE($G55:$K55),$G$2="X",AVERAGE($F55,$H55:$K55),$H$2="X",AVERAGE($F55:$G55,$I55:$K55),$I$2="X",AVERAGE($F55:$H55,$J55:$K55),$J$2="X",AVERAGE($F55:$I55,$K55:$K55),$K$2="X",AVERAGE($F55:$J55)),"")</f>
        <v>0</v>
      </c>
      <c r="C55" s="19" cm="1">
        <f t="array" ref="C55">IFERROR(_xlfn.IFS(COUNTA($F$2:$K$2)=0,STDEV($F55:$K55)/SQRT(COUNT($F55:$K55)),$F$2="X",STDEV($G55:$K55)/SQRT(COUNT($G55:$K55)),$G$2="X",STDEV($F55,$H55:$K55)/SQRT(COUNT($F55,$H55:$K55)),$H$2="X",STDEV($F55:$G55,$I55:$K55)/SQRT(COUNT($F55:$G55,$I55:$K55)),$I$2="X",STDEV($F55:$H55,$J55:$K55)/SQRT(COUNT($F55:$H55,$J55:$K55)),$J$2="X",STDEV($F55:$I55,$K55)/SQRT(COUNT($F55:$I55,$K55)),$K$2="X",STDEV($F55:$J55)/SQRT(COUNT($F55:$J55))),"")</f>
        <v>0</v>
      </c>
      <c r="D55" s="110" cm="1">
        <f t="array" ref="D55">IFERROR(_xlfn.IFS(COUNTA($L$2:$Q$2)=0,AVERAGE($L55:$Q55),$L$2="X",AVERAGE($M55:$Q55),$M$2="X",AVERAGE($L55,$N55:$Q55),$N$2="X",AVERAGE($L55:$M55,$O55:$Q55),$O$2="X",AVERAGE($L55:$N55,$P55:$Q55),$P$2="X",AVERAGE($L55:$O55,$Q55:$Q55),$Q$2="X",AVERAGE($L55:$P55)),"")</f>
        <v>0</v>
      </c>
      <c r="E55" s="111" cm="1">
        <f t="array" ref="E55">IFERROR(_xlfn.IFS(COUNTA($L$2:$Q$2)=0,STDEV($L55:$Q55)/SQRT(COUNT($L55:$Q55)),$L$2="X",STDEV($M55:$Q55)/SQRT(COUNT($M55:$Q55)),$M$2="X",STDEV($L55,$N55:$Q55)/SQRT(COUNT($L55,$N55:$Q55)),$N$2="X",STDEV($L55:$M55,$O55:$Q55)/SQRT(COUNT($L55:$M55,$O55:$Q55)),$O$2="X",STDEV($L55:$N55,$P55:$Q55)/SQRT(COUNT($L55:$N55,$P55:$Q55)),$P$2="X",STDEV($L55:$O55,$Q55)/SQRT(COUNT($L55:$O55,$Q55)),$Q$2="X",STDEV($L55:$P55)/SQRT(COUNT($L55:$P55))),"")</f>
        <v>0</v>
      </c>
      <c r="F55" cm="1">
        <f t="array" ref="F55">_xlfn.IFS(SUM($L55:$Q55)="","",L55="","",L55=0,0,L55&gt;0,L55/F$65*100)</f>
        <v>0</v>
      </c>
      <c r="G55" cm="1">
        <f t="array" ref="G55">_xlfn.IFS(SUM($L55:$Q55)="","",M55="","",M55=0,0,M55&gt;0,M55/G$65*100)</f>
        <v>0</v>
      </c>
      <c r="H55" cm="1">
        <f t="array" ref="H55">_xlfn.IFS(SUM($L55:$Q55)="","",N55="","",N55=0,0,N55&gt;0,N55/H$65*100)</f>
        <v>0</v>
      </c>
      <c r="I55" cm="1">
        <f t="array" ref="I55">_xlfn.IFS(SUM($L55:$Q55)="","",O55="","",O55=0,0,O55&gt;0,O55/I$65*100)</f>
        <v>0</v>
      </c>
      <c r="J55" cm="1">
        <f t="array" ref="J55">_xlfn.IFS(SUM($L55:$Q55)="","",P55="","",P55=0,0,P55&gt;0,P55/J$65*100)</f>
        <v>0</v>
      </c>
      <c r="K55" t="str" cm="1">
        <f t="array" ref="K55">_xlfn.IFS(SUM($L55:$Q55)="","",Q55="","",Q55=0,0,Q55&gt;0,Q55/K$65*100)</f>
        <v/>
      </c>
      <c r="L55" s="85">
        <f t="shared" si="26"/>
        <v>0</v>
      </c>
      <c r="M55" s="39">
        <f t="shared" si="26"/>
        <v>0</v>
      </c>
      <c r="N55" s="39">
        <f t="shared" si="26"/>
        <v>0</v>
      </c>
      <c r="O55" s="39">
        <f t="shared" si="26"/>
        <v>0</v>
      </c>
      <c r="P55" s="39">
        <f t="shared" si="26"/>
        <v>0</v>
      </c>
      <c r="Q55" s="98" t="str">
        <f t="shared" si="46"/>
        <v/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/>
      <c r="Z55" s="7" t="s">
        <v>77</v>
      </c>
      <c r="AA55" s="18" cm="1">
        <f t="array" ref="AA55">IFERROR(_xlfn.IFS(COUNTA($AE$2:$AJ$2)=0,AVERAGE($AE55:$AJ55),$AE$2="X",AVERAGE($AF55:$AJ55),$AF$2="X",AVERAGE($AE55,$AG55:$AJ55),$AG$2="X",AVERAGE($AE55:$AF55,$AH55:$AJ55),$AH$2="X",AVERAGE($AE55:$AG55,$AI55:$AJ55),$AI$2="X",AVERAGE($AE55:$AH55,$AJ55:$AJ55),$AJ$2="X",AVERAGE($AE55:$AI55)),"")</f>
        <v>0</v>
      </c>
      <c r="AB55" s="19" cm="1">
        <f t="array" ref="AB55">IFERROR(_xlfn.IFS(COUNTA($AE$2:$AJ$2)=0,STDEV($AE55:$AJ55)/SQRT(COUNT($AE55:$AJ55)),$AE$2="X",STDEV($AF55:$AJ55)/SQRT(COUNT($AF55:$AJ55)),$AF$2="X",STDEV($AE55,$AG55:$AJ55)/SQRT(COUNT($AE55,$AG55:$AJ55)),$AG$2="X",STDEV($AE55:$AF55,$AH55:$AJ55)/SQRT(COUNT($AE55:$AF55,$AH55:$AJ55)),$AH$2="X",STDEV($AE55:$AG55,$AI55:$AJ55)/SQRT(COUNT($AE55:$AG55,$AI55:$AJ55)),$AI$2="X",STDEV($AE55:$AH55,$AJ55)/SQRT(COUNT($AE55:$AH55,$AJ55)),$AJ$2="X",STDEV($AE55:$AI55)/SQRT(COUNT($AE55:$AI55))),"")</f>
        <v>0</v>
      </c>
      <c r="AC55" s="113" cm="1">
        <f t="array" ref="AC55">IFERROR(_xlfn.IFS(COUNTA($AK$2:$AP$2)=0,AVERAGE($AK55:$AP55),$AK$2="X",AVERAGE($AL55:$AP55),$AL$2="X",AVERAGE($AK55,$AM55:$AP55),$AM$2="X",AVERAGE($AK55:$AL55,$AN55:$AP55),$AN$2="X",AVERAGE($AK55:$AM55,$AO55:$AP55),$AO$2="X",AVERAGE($AK55:$AN55,$AP55:$AP55),$AP$2="X",AVERAGE($AK55:$AO55)),"")</f>
        <v>0</v>
      </c>
      <c r="AD55" s="111" cm="1">
        <f t="array" ref="AD55">IFERROR(_xlfn.IFS(COUNTA($AK$2:$AP$2)=0,STDEV($AK55:$AP55)/SQRT(COUNT($AK55:$AP55)),$AK$2="X",STDEV($AL55:$AP55)/SQRT(COUNT($AL55:$AP55)),$AL$2="X",STDEV($AK55,$AM55:$AP55)/SQRT(COUNT($AK55,$AM55:$AP55)),$AM$2="X",STDEV($AK55:$AL55,$AN55:$AP55)/SQRT(COUNT($AK55:$AL55,$AN55:$AP55)),$AN$2="X",STDEV($AK55:$AM55,$AO55:$AP55)/SQRT(COUNT($AK55:$AM55,$AO55:$AP55)),$AO$2="X",STDEV($AK55:$AN55,$AP55)/SQRT(COUNT($AK55:$AN55,$AP55)),$AP$2="X",STDEV($AK55:$AO55)/SQRT(COUNT($AK55:$AO55))),"")</f>
        <v>0</v>
      </c>
      <c r="AE55" cm="1">
        <f t="array" ref="AE55">_xlfn.IFS(SUM($AK55:$AP55)="","",AK55="","",AK55=0,0,AK55&gt;0,AK55/AE$65*100)</f>
        <v>0</v>
      </c>
      <c r="AF55" cm="1">
        <f t="array" ref="AF55">_xlfn.IFS(SUM($AK55:$AP55)="","",AL55="","",AL55=0,0,AL55&gt;0,AL55/AF$65*100)</f>
        <v>0</v>
      </c>
      <c r="AG55" cm="1">
        <f t="array" ref="AG55">_xlfn.IFS(SUM($AK55:$AP55)="","",AM55="","",AM55=0,0,AM55&gt;0,AM55/AG$65*100)</f>
        <v>0</v>
      </c>
      <c r="AH55" cm="1">
        <f t="array" ref="AH55">_xlfn.IFS(SUM($AK55:$AP55)="","",AN55="","",AN55=0,0,AN55&gt;0,AN55/AH$65*100)</f>
        <v>0</v>
      </c>
      <c r="AI55" cm="1">
        <f t="array" ref="AI55">_xlfn.IFS(SUM($AK55:$AP55)="","",AO55="","",AO55=0,0,AO55&gt;0,AO55/AI$65*100)</f>
        <v>0</v>
      </c>
      <c r="AJ55" t="str" cm="1">
        <f t="array" ref="AJ55">_xlfn.IFS(SUM($AK55:$AP55)="","",AP55="","",AP55=0,0,AP55&gt;0,AP55/AJ$65*100)</f>
        <v/>
      </c>
      <c r="AK55" s="42">
        <f t="shared" si="45"/>
        <v>0</v>
      </c>
      <c r="AL55">
        <f t="shared" si="45"/>
        <v>0</v>
      </c>
      <c r="AM55">
        <f t="shared" si="45"/>
        <v>0</v>
      </c>
      <c r="AN55">
        <f t="shared" si="44"/>
        <v>0</v>
      </c>
      <c r="AO55">
        <f t="shared" si="44"/>
        <v>0</v>
      </c>
      <c r="AP55" s="96" t="str">
        <f t="shared" si="44"/>
        <v/>
      </c>
      <c r="AQ55" s="89">
        <v>0</v>
      </c>
      <c r="AR55" s="89">
        <v>0</v>
      </c>
      <c r="AS55" s="89">
        <v>0</v>
      </c>
      <c r="AT55" s="89">
        <v>0</v>
      </c>
      <c r="AU55" s="89">
        <v>0</v>
      </c>
      <c r="AV55" s="89"/>
      <c r="AX55" s="1"/>
      <c r="AY55" s="39" t="str">
        <f t="shared" si="31"/>
        <v/>
      </c>
      <c r="AZ55" s="39" t="str">
        <f t="shared" si="32"/>
        <v/>
      </c>
      <c r="BA55" s="39" t="str">
        <f t="shared" si="33"/>
        <v/>
      </c>
      <c r="BB55" s="39" t="str">
        <f t="shared" si="34"/>
        <v/>
      </c>
      <c r="BC55" s="39" t="str">
        <f t="shared" si="35"/>
        <v/>
      </c>
      <c r="BD55" s="39" t="str">
        <f t="shared" si="36"/>
        <v/>
      </c>
      <c r="BE55" s="39" t="str">
        <f t="shared" si="37"/>
        <v/>
      </c>
      <c r="BF55" s="39" t="str">
        <f t="shared" si="38"/>
        <v/>
      </c>
      <c r="BG55" s="39" t="str">
        <f t="shared" si="39"/>
        <v/>
      </c>
      <c r="BH55" s="39" t="str">
        <f t="shared" si="40"/>
        <v/>
      </c>
      <c r="BI55" s="39" t="str">
        <f t="shared" si="41"/>
        <v/>
      </c>
      <c r="BJ55" s="39" t="str">
        <f t="shared" si="42"/>
        <v/>
      </c>
      <c r="BK55" s="42" t="str">
        <f t="shared" si="27"/>
        <v/>
      </c>
      <c r="BL55" t="str">
        <f t="shared" si="27"/>
        <v/>
      </c>
      <c r="BM55" t="str">
        <f t="shared" si="27"/>
        <v/>
      </c>
      <c r="BN55" t="str">
        <f t="shared" si="27"/>
        <v/>
      </c>
      <c r="BO55" t="str">
        <f t="shared" si="27"/>
        <v/>
      </c>
      <c r="BP55" t="str">
        <f t="shared" si="27"/>
        <v/>
      </c>
      <c r="BQ55" t="str">
        <f t="shared" si="47"/>
        <v/>
      </c>
      <c r="BR55" t="str">
        <f t="shared" si="47"/>
        <v/>
      </c>
      <c r="BS55" t="str">
        <f t="shared" si="47"/>
        <v/>
      </c>
      <c r="BT55" t="str">
        <f t="shared" si="47"/>
        <v/>
      </c>
      <c r="BU55" t="str">
        <f t="shared" si="47"/>
        <v/>
      </c>
      <c r="BV55" t="str">
        <f t="shared" si="47"/>
        <v/>
      </c>
      <c r="BW55" t="str">
        <f t="shared" si="15"/>
        <v/>
      </c>
      <c r="BX55" t="str">
        <f t="shared" si="16"/>
        <v/>
      </c>
      <c r="BY55" t="str">
        <f t="shared" si="17"/>
        <v/>
      </c>
      <c r="BZ55" t="str">
        <f t="shared" si="18"/>
        <v/>
      </c>
      <c r="CA55" t="str">
        <f t="shared" si="43"/>
        <v/>
      </c>
      <c r="CB55" s="39" t="str">
        <f t="shared" si="43"/>
        <v/>
      </c>
      <c r="CC55" s="46" t="str">
        <f t="shared" si="20"/>
        <v/>
      </c>
      <c r="CD55" s="44" t="str">
        <f t="shared" si="21"/>
        <v/>
      </c>
      <c r="CE55" t="str" cm="1">
        <f t="array" ref="CE55">_xlfn.IFS($CC55="","",$CC55&lt;=CE$3,"yes",$CC55&gt;CE$3,"no")</f>
        <v/>
      </c>
      <c r="CF55" s="42" t="str">
        <f t="shared" si="28"/>
        <v/>
      </c>
      <c r="CG55" s="1" t="str">
        <f t="shared" si="29"/>
        <v/>
      </c>
      <c r="CH55" s="1" t="str">
        <f t="shared" si="30"/>
        <v/>
      </c>
      <c r="CI55" s="76" t="str">
        <f>IF(CE55="yes",VLOOKUP(CH55,'z-Table'!$A$1:$K$74,7,TRUE)*$CE$2,"")</f>
        <v/>
      </c>
    </row>
    <row r="56" spans="1:87" ht="12" x14ac:dyDescent="0.2">
      <c r="A56" s="7" t="s">
        <v>78</v>
      </c>
      <c r="B56" s="18" cm="1">
        <f t="array" ref="B56">IFERROR(_xlfn.IFS(COUNTA($F$2:$K$2)=0,AVERAGE($F56:$K56),$F$2="X",AVERAGE($G56:$K56),$G$2="X",AVERAGE($F56,$H56:$K56),$H$2="X",AVERAGE($F56:$G56,$I56:$K56),$I$2="X",AVERAGE($F56:$H56,$J56:$K56),$J$2="X",AVERAGE($F56:$I56,$K56:$K56),$K$2="X",AVERAGE($F56:$J56)),"")</f>
        <v>0</v>
      </c>
      <c r="C56" s="19" cm="1">
        <f t="array" ref="C56">IFERROR(_xlfn.IFS(COUNTA($F$2:$K$2)=0,STDEV($F56:$K56)/SQRT(COUNT($F56:$K56)),$F$2="X",STDEV($G56:$K56)/SQRT(COUNT($G56:$K56)),$G$2="X",STDEV($F56,$H56:$K56)/SQRT(COUNT($F56,$H56:$K56)),$H$2="X",STDEV($F56:$G56,$I56:$K56)/SQRT(COUNT($F56:$G56,$I56:$K56)),$I$2="X",STDEV($F56:$H56,$J56:$K56)/SQRT(COUNT($F56:$H56,$J56:$K56)),$J$2="X",STDEV($F56:$I56,$K56)/SQRT(COUNT($F56:$I56,$K56)),$K$2="X",STDEV($F56:$J56)/SQRT(COUNT($F56:$J56))),"")</f>
        <v>0</v>
      </c>
      <c r="D56" s="110" cm="1">
        <f t="array" ref="D56">IFERROR(_xlfn.IFS(COUNTA($L$2:$Q$2)=0,AVERAGE($L56:$Q56),$L$2="X",AVERAGE($M56:$Q56),$M$2="X",AVERAGE($L56,$N56:$Q56),$N$2="X",AVERAGE($L56:$M56,$O56:$Q56),$O$2="X",AVERAGE($L56:$N56,$P56:$Q56),$P$2="X",AVERAGE($L56:$O56,$Q56:$Q56),$Q$2="X",AVERAGE($L56:$P56)),"")</f>
        <v>0</v>
      </c>
      <c r="E56" s="111" cm="1">
        <f t="array" ref="E56">IFERROR(_xlfn.IFS(COUNTA($L$2:$Q$2)=0,STDEV($L56:$Q56)/SQRT(COUNT($L56:$Q56)),$L$2="X",STDEV($M56:$Q56)/SQRT(COUNT($M56:$Q56)),$M$2="X",STDEV($L56,$N56:$Q56)/SQRT(COUNT($L56,$N56:$Q56)),$N$2="X",STDEV($L56:$M56,$O56:$Q56)/SQRT(COUNT($L56:$M56,$O56:$Q56)),$O$2="X",STDEV($L56:$N56,$P56:$Q56)/SQRT(COUNT($L56:$N56,$P56:$Q56)),$P$2="X",STDEV($L56:$O56,$Q56)/SQRT(COUNT($L56:$O56,$Q56)),$Q$2="X",STDEV($L56:$P56)/SQRT(COUNT($L56:$P56))),"")</f>
        <v>0</v>
      </c>
      <c r="F56" cm="1">
        <f t="array" ref="F56">_xlfn.IFS(SUM($L56:$Q56)="","",L56="","",L56=0,0,L56&gt;0,L56/F$65*100)</f>
        <v>0</v>
      </c>
      <c r="G56" cm="1">
        <f t="array" ref="G56">_xlfn.IFS(SUM($L56:$Q56)="","",M56="","",M56=0,0,M56&gt;0,M56/G$65*100)</f>
        <v>0</v>
      </c>
      <c r="H56" cm="1">
        <f t="array" ref="H56">_xlfn.IFS(SUM($L56:$Q56)="","",N56="","",N56=0,0,N56&gt;0,N56/H$65*100)</f>
        <v>0</v>
      </c>
      <c r="I56" cm="1">
        <f t="array" ref="I56">_xlfn.IFS(SUM($L56:$Q56)="","",O56="","",O56=0,0,O56&gt;0,O56/I$65*100)</f>
        <v>0</v>
      </c>
      <c r="J56" cm="1">
        <f t="array" ref="J56">_xlfn.IFS(SUM($L56:$Q56)="","",P56="","",P56=0,0,P56&gt;0,P56/J$65*100)</f>
        <v>0</v>
      </c>
      <c r="K56" t="str" cm="1">
        <f t="array" ref="K56">_xlfn.IFS(SUM($L56:$Q56)="","",Q56="","",Q56=0,0,Q56&gt;0,Q56/K$65*100)</f>
        <v/>
      </c>
      <c r="L56" s="85">
        <f t="shared" si="26"/>
        <v>0</v>
      </c>
      <c r="M56" s="39">
        <f t="shared" si="26"/>
        <v>0</v>
      </c>
      <c r="N56" s="39">
        <f t="shared" si="26"/>
        <v>0</v>
      </c>
      <c r="O56" s="39">
        <f t="shared" si="26"/>
        <v>0</v>
      </c>
      <c r="P56" s="39">
        <f t="shared" si="26"/>
        <v>0</v>
      </c>
      <c r="Q56" s="98" t="str">
        <f t="shared" si="46"/>
        <v/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/>
      <c r="Z56" s="7" t="s">
        <v>78</v>
      </c>
      <c r="AA56" s="18" cm="1">
        <f t="array" ref="AA56">IFERROR(_xlfn.IFS(COUNTA($AE$2:$AJ$2)=0,AVERAGE($AE56:$AJ56),$AE$2="X",AVERAGE($AF56:$AJ56),$AF$2="X",AVERAGE($AE56,$AG56:$AJ56),$AG$2="X",AVERAGE($AE56:$AF56,$AH56:$AJ56),$AH$2="X",AVERAGE($AE56:$AG56,$AI56:$AJ56),$AI$2="X",AVERAGE($AE56:$AH56,$AJ56:$AJ56),$AJ$2="X",AVERAGE($AE56:$AI56)),"")</f>
        <v>0</v>
      </c>
      <c r="AB56" s="19" cm="1">
        <f t="array" ref="AB56">IFERROR(_xlfn.IFS(COUNTA($AE$2:$AJ$2)=0,STDEV($AE56:$AJ56)/SQRT(COUNT($AE56:$AJ56)),$AE$2="X",STDEV($AF56:$AJ56)/SQRT(COUNT($AF56:$AJ56)),$AF$2="X",STDEV($AE56,$AG56:$AJ56)/SQRT(COUNT($AE56,$AG56:$AJ56)),$AG$2="X",STDEV($AE56:$AF56,$AH56:$AJ56)/SQRT(COUNT($AE56:$AF56,$AH56:$AJ56)),$AH$2="X",STDEV($AE56:$AG56,$AI56:$AJ56)/SQRT(COUNT($AE56:$AG56,$AI56:$AJ56)),$AI$2="X",STDEV($AE56:$AH56,$AJ56)/SQRT(COUNT($AE56:$AH56,$AJ56)),$AJ$2="X",STDEV($AE56:$AI56)/SQRT(COUNT($AE56:$AI56))),"")</f>
        <v>0</v>
      </c>
      <c r="AC56" s="113" cm="1">
        <f t="array" ref="AC56">IFERROR(_xlfn.IFS(COUNTA($AK$2:$AP$2)=0,AVERAGE($AK56:$AP56),$AK$2="X",AVERAGE($AL56:$AP56),$AL$2="X",AVERAGE($AK56,$AM56:$AP56),$AM$2="X",AVERAGE($AK56:$AL56,$AN56:$AP56),$AN$2="X",AVERAGE($AK56:$AM56,$AO56:$AP56),$AO$2="X",AVERAGE($AK56:$AN56,$AP56:$AP56),$AP$2="X",AVERAGE($AK56:$AO56)),"")</f>
        <v>0</v>
      </c>
      <c r="AD56" s="111" cm="1">
        <f t="array" ref="AD56">IFERROR(_xlfn.IFS(COUNTA($AK$2:$AP$2)=0,STDEV($AK56:$AP56)/SQRT(COUNT($AK56:$AP56)),$AK$2="X",STDEV($AL56:$AP56)/SQRT(COUNT($AL56:$AP56)),$AL$2="X",STDEV($AK56,$AM56:$AP56)/SQRT(COUNT($AK56,$AM56:$AP56)),$AM$2="X",STDEV($AK56:$AL56,$AN56:$AP56)/SQRT(COUNT($AK56:$AL56,$AN56:$AP56)),$AN$2="X",STDEV($AK56:$AM56,$AO56:$AP56)/SQRT(COUNT($AK56:$AM56,$AO56:$AP56)),$AO$2="X",STDEV($AK56:$AN56,$AP56)/SQRT(COUNT($AK56:$AN56,$AP56)),$AP$2="X",STDEV($AK56:$AO56)/SQRT(COUNT($AK56:$AO56))),"")</f>
        <v>0</v>
      </c>
      <c r="AE56" cm="1">
        <f t="array" ref="AE56">_xlfn.IFS(SUM($AK56:$AP56)="","",AK56="","",AK56=0,0,AK56&gt;0,AK56/AE$65*100)</f>
        <v>0</v>
      </c>
      <c r="AF56" cm="1">
        <f t="array" ref="AF56">_xlfn.IFS(SUM($AK56:$AP56)="","",AL56="","",AL56=0,0,AL56&gt;0,AL56/AF$65*100)</f>
        <v>0</v>
      </c>
      <c r="AG56" cm="1">
        <f t="array" ref="AG56">_xlfn.IFS(SUM($AK56:$AP56)="","",AM56="","",AM56=0,0,AM56&gt;0,AM56/AG$65*100)</f>
        <v>0</v>
      </c>
      <c r="AH56" cm="1">
        <f t="array" ref="AH56">_xlfn.IFS(SUM($AK56:$AP56)="","",AN56="","",AN56=0,0,AN56&gt;0,AN56/AH$65*100)</f>
        <v>0</v>
      </c>
      <c r="AI56" cm="1">
        <f t="array" ref="AI56">_xlfn.IFS(SUM($AK56:$AP56)="","",AO56="","",AO56=0,0,AO56&gt;0,AO56/AI$65*100)</f>
        <v>0</v>
      </c>
      <c r="AJ56" t="str" cm="1">
        <f t="array" ref="AJ56">_xlfn.IFS(SUM($AK56:$AP56)="","",AP56="","",AP56=0,0,AP56&gt;0,AP56/AJ$65*100)</f>
        <v/>
      </c>
      <c r="AK56" s="42">
        <f t="shared" si="45"/>
        <v>0</v>
      </c>
      <c r="AL56">
        <f t="shared" si="45"/>
        <v>0</v>
      </c>
      <c r="AM56">
        <f t="shared" si="45"/>
        <v>0</v>
      </c>
      <c r="AN56">
        <f t="shared" si="44"/>
        <v>0</v>
      </c>
      <c r="AO56">
        <f t="shared" si="44"/>
        <v>0</v>
      </c>
      <c r="AP56" s="96" t="str">
        <f t="shared" si="44"/>
        <v/>
      </c>
      <c r="AQ56" s="89">
        <v>0</v>
      </c>
      <c r="AR56" s="89">
        <v>0</v>
      </c>
      <c r="AS56" s="89">
        <v>0</v>
      </c>
      <c r="AT56" s="89">
        <v>0</v>
      </c>
      <c r="AU56" s="89">
        <v>0</v>
      </c>
      <c r="AV56" s="89"/>
      <c r="AX56" s="1"/>
      <c r="AY56" s="39" t="str">
        <f t="shared" si="31"/>
        <v/>
      </c>
      <c r="AZ56" s="39" t="str">
        <f t="shared" si="32"/>
        <v/>
      </c>
      <c r="BA56" s="39" t="str">
        <f t="shared" si="33"/>
        <v/>
      </c>
      <c r="BB56" s="39" t="str">
        <f t="shared" si="34"/>
        <v/>
      </c>
      <c r="BC56" s="39" t="str">
        <f t="shared" si="35"/>
        <v/>
      </c>
      <c r="BD56" s="39" t="str">
        <f t="shared" si="36"/>
        <v/>
      </c>
      <c r="BE56" s="39" t="str">
        <f t="shared" si="37"/>
        <v/>
      </c>
      <c r="BF56" s="39" t="str">
        <f t="shared" si="38"/>
        <v/>
      </c>
      <c r="BG56" s="39" t="str">
        <f t="shared" si="39"/>
        <v/>
      </c>
      <c r="BH56" s="39" t="str">
        <f t="shared" si="40"/>
        <v/>
      </c>
      <c r="BI56" s="39" t="str">
        <f t="shared" si="41"/>
        <v/>
      </c>
      <c r="BJ56" s="39" t="str">
        <f t="shared" si="42"/>
        <v/>
      </c>
      <c r="BK56" s="42" t="str">
        <f t="shared" si="27"/>
        <v/>
      </c>
      <c r="BL56" t="str">
        <f t="shared" si="27"/>
        <v/>
      </c>
      <c r="BM56" t="str">
        <f t="shared" si="27"/>
        <v/>
      </c>
      <c r="BN56" t="str">
        <f t="shared" si="27"/>
        <v/>
      </c>
      <c r="BO56" t="str">
        <f t="shared" si="27"/>
        <v/>
      </c>
      <c r="BP56" t="str">
        <f t="shared" si="27"/>
        <v/>
      </c>
      <c r="BQ56" t="str">
        <f t="shared" si="47"/>
        <v/>
      </c>
      <c r="BR56" t="str">
        <f t="shared" si="47"/>
        <v/>
      </c>
      <c r="BS56" t="str">
        <f t="shared" si="47"/>
        <v/>
      </c>
      <c r="BT56" t="str">
        <f t="shared" si="47"/>
        <v/>
      </c>
      <c r="BU56" t="str">
        <f t="shared" si="47"/>
        <v/>
      </c>
      <c r="BV56" t="str">
        <f t="shared" si="47"/>
        <v/>
      </c>
      <c r="BW56" t="str">
        <f t="shared" si="15"/>
        <v/>
      </c>
      <c r="BX56" t="str">
        <f t="shared" si="16"/>
        <v/>
      </c>
      <c r="BY56" t="str">
        <f t="shared" si="17"/>
        <v/>
      </c>
      <c r="BZ56" t="str">
        <f t="shared" si="18"/>
        <v/>
      </c>
      <c r="CA56" t="str">
        <f t="shared" si="43"/>
        <v/>
      </c>
      <c r="CB56" s="39" t="str">
        <f t="shared" si="43"/>
        <v/>
      </c>
      <c r="CC56" s="46" t="str">
        <f t="shared" si="20"/>
        <v/>
      </c>
      <c r="CD56" s="44" t="str">
        <f t="shared" si="21"/>
        <v/>
      </c>
      <c r="CE56" t="str" cm="1">
        <f t="array" ref="CE56">_xlfn.IFS($CC56="","",$CC56&lt;=CE$3,"yes",$CC56&gt;CE$3,"no")</f>
        <v/>
      </c>
      <c r="CF56" s="42" t="str">
        <f t="shared" si="28"/>
        <v/>
      </c>
      <c r="CG56" s="1" t="str">
        <f t="shared" si="29"/>
        <v/>
      </c>
      <c r="CH56" s="1" t="str">
        <f t="shared" si="30"/>
        <v/>
      </c>
      <c r="CI56" s="76" t="str">
        <f>IF(CE56="yes",VLOOKUP(CH56,'z-Table'!$A$1:$K$74,7,TRUE)*$CE$2,"")</f>
        <v/>
      </c>
    </row>
    <row r="57" spans="1:87" ht="12" x14ac:dyDescent="0.2">
      <c r="A57" s="7" t="s">
        <v>79</v>
      </c>
      <c r="B57" s="18" cm="1">
        <f t="array" ref="B57">IFERROR(_xlfn.IFS(COUNTA($F$2:$K$2)=0,AVERAGE($F57:$K57),$F$2="X",AVERAGE($G57:$K57),$G$2="X",AVERAGE($F57,$H57:$K57),$H$2="X",AVERAGE($F57:$G57,$I57:$K57),$I$2="X",AVERAGE($F57:$H57,$J57:$K57),$J$2="X",AVERAGE($F57:$I57,$K57:$K57),$K$2="X",AVERAGE($F57:$J57)),"")</f>
        <v>0.10184425040405698</v>
      </c>
      <c r="C57" s="19" cm="1">
        <f t="array" ref="C57">IFERROR(_xlfn.IFS(COUNTA($F$2:$K$2)=0,STDEV($F57:$K57)/SQRT(COUNT($F57:$K57)),$F$2="X",STDEV($G57:$K57)/SQRT(COUNT($G57:$K57)),$G$2="X",STDEV($F57,$H57:$K57)/SQRT(COUNT($F57,$H57:$K57)),$H$2="X",STDEV($F57:$G57,$I57:$K57)/SQRT(COUNT($F57:$G57,$I57:$K57)),$I$2="X",STDEV($F57:$H57,$J57:$K57)/SQRT(COUNT($F57:$H57,$J57:$K57)),$J$2="X",STDEV($F57:$I57,$K57)/SQRT(COUNT($F57:$I57,$K57)),$K$2="X",STDEV($F57:$J57)/SQRT(COUNT($F57:$J57))),"")</f>
        <v>0.10184425040405697</v>
      </c>
      <c r="D57" s="110" cm="1">
        <f t="array" ref="D57">IFERROR(_xlfn.IFS(COUNTA($L$2:$Q$2)=0,AVERAGE($L57:$Q57),$L$2="X",AVERAGE($M57:$Q57),$M$2="X",AVERAGE($L57,$N57:$Q57),$N$2="X",AVERAGE($L57:$M57,$O57:$Q57),$O$2="X",AVERAGE($L57:$N57,$P57:$Q57),$P$2="X",AVERAGE($L57:$O57,$Q57:$Q57),$Q$2="X",AVERAGE($L57:$P57)),"")</f>
        <v>133.82499999999999</v>
      </c>
      <c r="E57" s="111" cm="1">
        <f t="array" ref="E57">IFERROR(_xlfn.IFS(COUNTA($L$2:$Q$2)=0,STDEV($L57:$Q57)/SQRT(COUNT($L57:$Q57)),$L$2="X",STDEV($M57:$Q57)/SQRT(COUNT($M57:$Q57)),$M$2="X",STDEV($L57,$N57:$Q57)/SQRT(COUNT($L57,$N57:$Q57)),$N$2="X",STDEV($L57:$M57,$O57:$Q57)/SQRT(COUNT($L57:$M57,$O57:$Q57)),$O$2="X",STDEV($L57:$N57,$P57:$Q57)/SQRT(COUNT($L57:$N57,$P57:$Q57)),$P$2="X",STDEV($L57:$O57,$Q57)/SQRT(COUNT($L57:$O57,$Q57)),$Q$2="X",STDEV($L57:$P57)/SQRT(COUNT($L57:$P57))),"")</f>
        <v>133.82500000000002</v>
      </c>
      <c r="F57" cm="1">
        <f t="array" ref="F57">_xlfn.IFS(SUM($L57:$Q57)="","",L57="","",L57=0,0,L57&gt;0,L57/F$65*100)</f>
        <v>0</v>
      </c>
      <c r="G57" cm="1">
        <f t="array" ref="G57">_xlfn.IFS(SUM($L57:$Q57)="","",M57="","",M57=0,0,M57&gt;0,M57/G$65*100)</f>
        <v>0</v>
      </c>
      <c r="H57" cm="1">
        <f t="array" ref="H57">_xlfn.IFS(SUM($L57:$Q57)="","",N57="","",N57=0,0,N57&gt;0,N57/H$65*100)</f>
        <v>0.5092212520202849</v>
      </c>
      <c r="I57" cm="1">
        <f t="array" ref="I57">_xlfn.IFS(SUM($L57:$Q57)="","",O57="","",O57=0,0,O57&gt;0,O57/I$65*100)</f>
        <v>0</v>
      </c>
      <c r="J57" cm="1">
        <f t="array" ref="J57">_xlfn.IFS(SUM($L57:$Q57)="","",P57="","",P57=0,0,P57&gt;0,P57/J$65*100)</f>
        <v>0</v>
      </c>
      <c r="K57" t="str" cm="1">
        <f t="array" ref="K57">_xlfn.IFS(SUM($L57:$Q57)="","",Q57="","",Q57=0,0,Q57&gt;0,Q57/K$65*100)</f>
        <v/>
      </c>
      <c r="L57" s="85">
        <f t="shared" si="26"/>
        <v>0</v>
      </c>
      <c r="M57" s="39">
        <f t="shared" si="26"/>
        <v>0</v>
      </c>
      <c r="N57" s="39">
        <f t="shared" si="26"/>
        <v>669.125</v>
      </c>
      <c r="O57" s="39">
        <f t="shared" si="26"/>
        <v>0</v>
      </c>
      <c r="P57" s="39">
        <f t="shared" si="26"/>
        <v>0</v>
      </c>
      <c r="Q57" s="98" t="str">
        <f t="shared" si="46"/>
        <v/>
      </c>
      <c r="R57" s="89">
        <v>0</v>
      </c>
      <c r="S57" s="89">
        <v>0</v>
      </c>
      <c r="T57" s="89">
        <v>16059</v>
      </c>
      <c r="U57" s="89">
        <v>0</v>
      </c>
      <c r="V57" s="89">
        <v>0</v>
      </c>
      <c r="W57" s="89"/>
      <c r="Z57" s="7" t="s">
        <v>79</v>
      </c>
      <c r="AA57" s="18" cm="1">
        <f t="array" ref="AA57">IFERROR(_xlfn.IFS(COUNTA($AE$2:$AJ$2)=0,AVERAGE($AE57:$AJ57),$AE$2="X",AVERAGE($AF57:$AJ57),$AF$2="X",AVERAGE($AE57,$AG57:$AJ57),$AG$2="X",AVERAGE($AE57:$AF57,$AH57:$AJ57),$AH$2="X",AVERAGE($AE57:$AG57,$AI57:$AJ57),$AI$2="X",AVERAGE($AE57:$AH57,$AJ57:$AJ57),$AJ$2="X",AVERAGE($AE57:$AI57)),"")</f>
        <v>0</v>
      </c>
      <c r="AB57" s="19" cm="1">
        <f t="array" ref="AB57">IFERROR(_xlfn.IFS(COUNTA($AE$2:$AJ$2)=0,STDEV($AE57:$AJ57)/SQRT(COUNT($AE57:$AJ57)),$AE$2="X",STDEV($AF57:$AJ57)/SQRT(COUNT($AF57:$AJ57)),$AF$2="X",STDEV($AE57,$AG57:$AJ57)/SQRT(COUNT($AE57,$AG57:$AJ57)),$AG$2="X",STDEV($AE57:$AF57,$AH57:$AJ57)/SQRT(COUNT($AE57:$AF57,$AH57:$AJ57)),$AH$2="X",STDEV($AE57:$AG57,$AI57:$AJ57)/SQRT(COUNT($AE57:$AG57,$AI57:$AJ57)),$AI$2="X",STDEV($AE57:$AH57,$AJ57)/SQRT(COUNT($AE57:$AH57,$AJ57)),$AJ$2="X",STDEV($AE57:$AI57)/SQRT(COUNT($AE57:$AI57))),"")</f>
        <v>0</v>
      </c>
      <c r="AC57" s="113" cm="1">
        <f t="array" ref="AC57">IFERROR(_xlfn.IFS(COUNTA($AK$2:$AP$2)=0,AVERAGE($AK57:$AP57),$AK$2="X",AVERAGE($AL57:$AP57),$AL$2="X",AVERAGE($AK57,$AM57:$AP57),$AM$2="X",AVERAGE($AK57:$AL57,$AN57:$AP57),$AN$2="X",AVERAGE($AK57:$AM57,$AO57:$AP57),$AO$2="X",AVERAGE($AK57:$AN57,$AP57:$AP57),$AP$2="X",AVERAGE($AK57:$AO57)),"")</f>
        <v>0</v>
      </c>
      <c r="AD57" s="111" cm="1">
        <f t="array" ref="AD57">IFERROR(_xlfn.IFS(COUNTA($AK$2:$AP$2)=0,STDEV($AK57:$AP57)/SQRT(COUNT($AK57:$AP57)),$AK$2="X",STDEV($AL57:$AP57)/SQRT(COUNT($AL57:$AP57)),$AL$2="X",STDEV($AK57,$AM57:$AP57)/SQRT(COUNT($AK57,$AM57:$AP57)),$AM$2="X",STDEV($AK57:$AL57,$AN57:$AP57)/SQRT(COUNT($AK57:$AL57,$AN57:$AP57)),$AN$2="X",STDEV($AK57:$AM57,$AO57:$AP57)/SQRT(COUNT($AK57:$AM57,$AO57:$AP57)),$AO$2="X",STDEV($AK57:$AN57,$AP57)/SQRT(COUNT($AK57:$AN57,$AP57)),$AP$2="X",STDEV($AK57:$AO57)/SQRT(COUNT($AK57:$AO57))),"")</f>
        <v>0</v>
      </c>
      <c r="AE57" cm="1">
        <f t="array" ref="AE57">_xlfn.IFS(SUM($AK57:$AP57)="","",AK57="","",AK57=0,0,AK57&gt;0,AK57/AE$65*100)</f>
        <v>0</v>
      </c>
      <c r="AF57" cm="1">
        <f t="array" ref="AF57">_xlfn.IFS(SUM($AK57:$AP57)="","",AL57="","",AL57=0,0,AL57&gt;0,AL57/AF$65*100)</f>
        <v>0</v>
      </c>
      <c r="AG57" cm="1">
        <f t="array" ref="AG57">_xlfn.IFS(SUM($AK57:$AP57)="","",AM57="","",AM57=0,0,AM57&gt;0,AM57/AG$65*100)</f>
        <v>0</v>
      </c>
      <c r="AH57" cm="1">
        <f t="array" ref="AH57">_xlfn.IFS(SUM($AK57:$AP57)="","",AN57="","",AN57=0,0,AN57&gt;0,AN57/AH$65*100)</f>
        <v>0</v>
      </c>
      <c r="AI57" cm="1">
        <f t="array" ref="AI57">_xlfn.IFS(SUM($AK57:$AP57)="","",AO57="","",AO57=0,0,AO57&gt;0,AO57/AI$65*100)</f>
        <v>0</v>
      </c>
      <c r="AJ57" t="str" cm="1">
        <f t="array" ref="AJ57">_xlfn.IFS(SUM($AK57:$AP57)="","",AP57="","",AP57=0,0,AP57&gt;0,AP57/AJ$65*100)</f>
        <v/>
      </c>
      <c r="AK57" s="42">
        <f t="shared" si="45"/>
        <v>0</v>
      </c>
      <c r="AL57">
        <f t="shared" si="45"/>
        <v>0</v>
      </c>
      <c r="AM57">
        <f t="shared" si="45"/>
        <v>0</v>
      </c>
      <c r="AN57">
        <f t="shared" si="44"/>
        <v>0</v>
      </c>
      <c r="AO57">
        <f t="shared" si="44"/>
        <v>0</v>
      </c>
      <c r="AP57" s="96" t="str">
        <f t="shared" si="44"/>
        <v/>
      </c>
      <c r="AQ57" s="89">
        <v>0</v>
      </c>
      <c r="AR57" s="89">
        <v>0</v>
      </c>
      <c r="AS57" s="89">
        <v>0</v>
      </c>
      <c r="AT57" s="89">
        <v>0</v>
      </c>
      <c r="AU57" s="89">
        <v>0</v>
      </c>
      <c r="AV57" s="89"/>
      <c r="AX57" s="1"/>
      <c r="AY57" s="39" t="str">
        <f t="shared" si="31"/>
        <v/>
      </c>
      <c r="AZ57" s="39" t="str">
        <f t="shared" si="32"/>
        <v/>
      </c>
      <c r="BA57" s="39" t="str">
        <f t="shared" si="33"/>
        <v/>
      </c>
      <c r="BB57" s="39" t="str">
        <f t="shared" si="34"/>
        <v/>
      </c>
      <c r="BC57" s="39" t="str">
        <f t="shared" si="35"/>
        <v/>
      </c>
      <c r="BD57" s="39" t="str">
        <f t="shared" si="36"/>
        <v/>
      </c>
      <c r="BE57" s="39" t="str">
        <f t="shared" si="37"/>
        <v/>
      </c>
      <c r="BF57" s="39" t="str">
        <f t="shared" si="38"/>
        <v/>
      </c>
      <c r="BG57" s="39" t="str">
        <f t="shared" si="39"/>
        <v/>
      </c>
      <c r="BH57" s="39" t="str">
        <f t="shared" si="40"/>
        <v/>
      </c>
      <c r="BI57" s="39" t="str">
        <f t="shared" si="41"/>
        <v/>
      </c>
      <c r="BJ57" s="39" t="str">
        <f t="shared" si="42"/>
        <v/>
      </c>
      <c r="BK57" s="42" t="str">
        <f t="shared" si="27"/>
        <v/>
      </c>
      <c r="BL57" t="str">
        <f t="shared" si="27"/>
        <v/>
      </c>
      <c r="BM57" t="str">
        <f t="shared" si="27"/>
        <v/>
      </c>
      <c r="BN57" t="str">
        <f t="shared" si="27"/>
        <v/>
      </c>
      <c r="BO57" t="str">
        <f t="shared" si="27"/>
        <v/>
      </c>
      <c r="BP57" t="str">
        <f t="shared" si="27"/>
        <v/>
      </c>
      <c r="BQ57" t="str">
        <f t="shared" si="47"/>
        <v/>
      </c>
      <c r="BR57" t="str">
        <f t="shared" si="47"/>
        <v/>
      </c>
      <c r="BS57" t="str">
        <f t="shared" si="47"/>
        <v/>
      </c>
      <c r="BT57" t="str">
        <f t="shared" si="47"/>
        <v/>
      </c>
      <c r="BU57" t="str">
        <f t="shared" si="47"/>
        <v/>
      </c>
      <c r="BV57" t="str">
        <f t="shared" si="47"/>
        <v/>
      </c>
      <c r="BW57" t="str">
        <f t="shared" si="15"/>
        <v/>
      </c>
      <c r="BX57" t="str">
        <f t="shared" si="16"/>
        <v/>
      </c>
      <c r="BY57" t="str">
        <f t="shared" si="17"/>
        <v/>
      </c>
      <c r="BZ57" t="str">
        <f t="shared" si="18"/>
        <v/>
      </c>
      <c r="CA57" t="str">
        <f t="shared" si="43"/>
        <v/>
      </c>
      <c r="CB57" s="39" t="str">
        <f t="shared" si="43"/>
        <v/>
      </c>
      <c r="CC57" s="46" t="str">
        <f t="shared" si="20"/>
        <v/>
      </c>
      <c r="CD57" s="44" t="str">
        <f t="shared" si="21"/>
        <v/>
      </c>
      <c r="CE57" t="str" cm="1">
        <f t="array" ref="CE57">_xlfn.IFS($CC57="","",$CC57&lt;=CE$3,"yes",$CC57&gt;CE$3,"no")</f>
        <v/>
      </c>
      <c r="CF57" s="42" t="str">
        <f t="shared" si="28"/>
        <v/>
      </c>
      <c r="CG57" s="1" t="str">
        <f t="shared" si="29"/>
        <v/>
      </c>
      <c r="CH57" s="1" t="str">
        <f t="shared" si="30"/>
        <v/>
      </c>
      <c r="CI57" s="76" t="str">
        <f>IF(CE57="yes",VLOOKUP(CH57,'z-Table'!$A$1:$K$74,7,TRUE)*$CE$2,"")</f>
        <v/>
      </c>
    </row>
    <row r="58" spans="1:87" ht="12" x14ac:dyDescent="0.2">
      <c r="A58" s="7" t="s">
        <v>80</v>
      </c>
      <c r="B58" s="18" cm="1">
        <f t="array" ref="B58">IFERROR(_xlfn.IFS(COUNTA($F$2:$K$2)=0,AVERAGE($F58:$K58),$F$2="X",AVERAGE($G58:$K58),$G$2="X",AVERAGE($F58,$H58:$K58),$H$2="X",AVERAGE($F58:$G58,$I58:$K58),$I$2="X",AVERAGE($F58:$H58,$J58:$K58),$J$2="X",AVERAGE($F58:$I58,$K58:$K58),$K$2="X",AVERAGE($F58:$J58)),"")</f>
        <v>0</v>
      </c>
      <c r="C58" s="19" cm="1">
        <f t="array" ref="C58">IFERROR(_xlfn.IFS(COUNTA($F$2:$K$2)=0,STDEV($F58:$K58)/SQRT(COUNT($F58:$K58)),$F$2="X",STDEV($G58:$K58)/SQRT(COUNT($G58:$K58)),$G$2="X",STDEV($F58,$H58:$K58)/SQRT(COUNT($F58,$H58:$K58)),$H$2="X",STDEV($F58:$G58,$I58:$K58)/SQRT(COUNT($F58:$G58,$I58:$K58)),$I$2="X",STDEV($F58:$H58,$J58:$K58)/SQRT(COUNT($F58:$H58,$J58:$K58)),$J$2="X",STDEV($F58:$I58,$K58)/SQRT(COUNT($F58:$I58,$K58)),$K$2="X",STDEV($F58:$J58)/SQRT(COUNT($F58:$J58))),"")</f>
        <v>0</v>
      </c>
      <c r="D58" s="110" cm="1">
        <f t="array" ref="D58">IFERROR(_xlfn.IFS(COUNTA($L$2:$Q$2)=0,AVERAGE($L58:$Q58),$L$2="X",AVERAGE($M58:$Q58),$M$2="X",AVERAGE($L58,$N58:$Q58),$N$2="X",AVERAGE($L58:$M58,$O58:$Q58),$O$2="X",AVERAGE($L58:$N58,$P58:$Q58),$P$2="X",AVERAGE($L58:$O58,$Q58:$Q58),$Q$2="X",AVERAGE($L58:$P58)),"")</f>
        <v>0</v>
      </c>
      <c r="E58" s="111" cm="1">
        <f t="array" ref="E58">IFERROR(_xlfn.IFS(COUNTA($L$2:$Q$2)=0,STDEV($L58:$Q58)/SQRT(COUNT($L58:$Q58)),$L$2="X",STDEV($M58:$Q58)/SQRT(COUNT($M58:$Q58)),$M$2="X",STDEV($L58,$N58:$Q58)/SQRT(COUNT($L58,$N58:$Q58)),$N$2="X",STDEV($L58:$M58,$O58:$Q58)/SQRT(COUNT($L58:$M58,$O58:$Q58)),$O$2="X",STDEV($L58:$N58,$P58:$Q58)/SQRT(COUNT($L58:$N58,$P58:$Q58)),$P$2="X",STDEV($L58:$O58,$Q58)/SQRT(COUNT($L58:$O58,$Q58)),$Q$2="X",STDEV($L58:$P58)/SQRT(COUNT($L58:$P58))),"")</f>
        <v>0</v>
      </c>
      <c r="F58" cm="1">
        <f t="array" ref="F58">_xlfn.IFS(SUM($L58:$Q58)="","",L58="","",L58=0,0,L58&gt;0,L58/F$65*100)</f>
        <v>0</v>
      </c>
      <c r="G58" cm="1">
        <f t="array" ref="G58">_xlfn.IFS(SUM($L58:$Q58)="","",M58="","",M58=0,0,M58&gt;0,M58/G$65*100)</f>
        <v>0</v>
      </c>
      <c r="H58" cm="1">
        <f t="array" ref="H58">_xlfn.IFS(SUM($L58:$Q58)="","",N58="","",N58=0,0,N58&gt;0,N58/H$65*100)</f>
        <v>0</v>
      </c>
      <c r="I58" cm="1">
        <f t="array" ref="I58">_xlfn.IFS(SUM($L58:$Q58)="","",O58="","",O58=0,0,O58&gt;0,O58/I$65*100)</f>
        <v>0</v>
      </c>
      <c r="J58" cm="1">
        <f t="array" ref="J58">_xlfn.IFS(SUM($L58:$Q58)="","",P58="","",P58=0,0,P58&gt;0,P58/J$65*100)</f>
        <v>0</v>
      </c>
      <c r="K58" t="str" cm="1">
        <f t="array" ref="K58">_xlfn.IFS(SUM($L58:$Q58)="","",Q58="","",Q58=0,0,Q58&gt;0,Q58/K$65*100)</f>
        <v/>
      </c>
      <c r="L58" s="85">
        <f t="shared" si="26"/>
        <v>0</v>
      </c>
      <c r="M58" s="39">
        <f t="shared" si="26"/>
        <v>0</v>
      </c>
      <c r="N58" s="39">
        <f t="shared" si="26"/>
        <v>0</v>
      </c>
      <c r="O58" s="39">
        <f t="shared" si="26"/>
        <v>0</v>
      </c>
      <c r="P58" s="39">
        <f t="shared" si="26"/>
        <v>0</v>
      </c>
      <c r="Q58" s="98" t="str">
        <f t="shared" si="46"/>
        <v/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/>
      <c r="Z58" s="7" t="s">
        <v>80</v>
      </c>
      <c r="AA58" s="18" cm="1">
        <f t="array" ref="AA58">IFERROR(_xlfn.IFS(COUNTA($AE$2:$AJ$2)=0,AVERAGE($AE58:$AJ58),$AE$2="X",AVERAGE($AF58:$AJ58),$AF$2="X",AVERAGE($AE58,$AG58:$AJ58),$AG$2="X",AVERAGE($AE58:$AF58,$AH58:$AJ58),$AH$2="X",AVERAGE($AE58:$AG58,$AI58:$AJ58),$AI$2="X",AVERAGE($AE58:$AH58,$AJ58:$AJ58),$AJ$2="X",AVERAGE($AE58:$AI58)),"")</f>
        <v>0</v>
      </c>
      <c r="AB58" s="19" cm="1">
        <f t="array" ref="AB58">IFERROR(_xlfn.IFS(COUNTA($AE$2:$AJ$2)=0,STDEV($AE58:$AJ58)/SQRT(COUNT($AE58:$AJ58)),$AE$2="X",STDEV($AF58:$AJ58)/SQRT(COUNT($AF58:$AJ58)),$AF$2="X",STDEV($AE58,$AG58:$AJ58)/SQRT(COUNT($AE58,$AG58:$AJ58)),$AG$2="X",STDEV($AE58:$AF58,$AH58:$AJ58)/SQRT(COUNT($AE58:$AF58,$AH58:$AJ58)),$AH$2="X",STDEV($AE58:$AG58,$AI58:$AJ58)/SQRT(COUNT($AE58:$AG58,$AI58:$AJ58)),$AI$2="X",STDEV($AE58:$AH58,$AJ58)/SQRT(COUNT($AE58:$AH58,$AJ58)),$AJ$2="X",STDEV($AE58:$AI58)/SQRT(COUNT($AE58:$AI58))),"")</f>
        <v>0</v>
      </c>
      <c r="AC58" s="113" cm="1">
        <f t="array" ref="AC58">IFERROR(_xlfn.IFS(COUNTA($AK$2:$AP$2)=0,AVERAGE($AK58:$AP58),$AK$2="X",AVERAGE($AL58:$AP58),$AL$2="X",AVERAGE($AK58,$AM58:$AP58),$AM$2="X",AVERAGE($AK58:$AL58,$AN58:$AP58),$AN$2="X",AVERAGE($AK58:$AM58,$AO58:$AP58),$AO$2="X",AVERAGE($AK58:$AN58,$AP58:$AP58),$AP$2="X",AVERAGE($AK58:$AO58)),"")</f>
        <v>0</v>
      </c>
      <c r="AD58" s="111" cm="1">
        <f t="array" ref="AD58">IFERROR(_xlfn.IFS(COUNTA($AK$2:$AP$2)=0,STDEV($AK58:$AP58)/SQRT(COUNT($AK58:$AP58)),$AK$2="X",STDEV($AL58:$AP58)/SQRT(COUNT($AL58:$AP58)),$AL$2="X",STDEV($AK58,$AM58:$AP58)/SQRT(COUNT($AK58,$AM58:$AP58)),$AM$2="X",STDEV($AK58:$AL58,$AN58:$AP58)/SQRT(COUNT($AK58:$AL58,$AN58:$AP58)),$AN$2="X",STDEV($AK58:$AM58,$AO58:$AP58)/SQRT(COUNT($AK58:$AM58,$AO58:$AP58)),$AO$2="X",STDEV($AK58:$AN58,$AP58)/SQRT(COUNT($AK58:$AN58,$AP58)),$AP$2="X",STDEV($AK58:$AO58)/SQRT(COUNT($AK58:$AO58))),"")</f>
        <v>0</v>
      </c>
      <c r="AE58" cm="1">
        <f t="array" ref="AE58">_xlfn.IFS(SUM($AK58:$AP58)="","",AK58="","",AK58=0,0,AK58&gt;0,AK58/AE$65*100)</f>
        <v>0</v>
      </c>
      <c r="AF58" cm="1">
        <f t="array" ref="AF58">_xlfn.IFS(SUM($AK58:$AP58)="","",AL58="","",AL58=0,0,AL58&gt;0,AL58/AF$65*100)</f>
        <v>0</v>
      </c>
      <c r="AG58" cm="1">
        <f t="array" ref="AG58">_xlfn.IFS(SUM($AK58:$AP58)="","",AM58="","",AM58=0,0,AM58&gt;0,AM58/AG$65*100)</f>
        <v>0</v>
      </c>
      <c r="AH58" cm="1">
        <f t="array" ref="AH58">_xlfn.IFS(SUM($AK58:$AP58)="","",AN58="","",AN58=0,0,AN58&gt;0,AN58/AH$65*100)</f>
        <v>0</v>
      </c>
      <c r="AI58" cm="1">
        <f t="array" ref="AI58">_xlfn.IFS(SUM($AK58:$AP58)="","",AO58="","",AO58=0,0,AO58&gt;0,AO58/AI$65*100)</f>
        <v>0</v>
      </c>
      <c r="AJ58" t="str" cm="1">
        <f t="array" ref="AJ58">_xlfn.IFS(SUM($AK58:$AP58)="","",AP58="","",AP58=0,0,AP58&gt;0,AP58/AJ$65*100)</f>
        <v/>
      </c>
      <c r="AK58" s="42">
        <f t="shared" si="45"/>
        <v>0</v>
      </c>
      <c r="AL58">
        <f t="shared" si="45"/>
        <v>0</v>
      </c>
      <c r="AM58">
        <f t="shared" si="45"/>
        <v>0</v>
      </c>
      <c r="AN58">
        <f t="shared" si="44"/>
        <v>0</v>
      </c>
      <c r="AO58">
        <f t="shared" si="44"/>
        <v>0</v>
      </c>
      <c r="AP58" s="96" t="str">
        <f t="shared" si="44"/>
        <v/>
      </c>
      <c r="AQ58" s="89">
        <v>0</v>
      </c>
      <c r="AR58" s="89">
        <v>0</v>
      </c>
      <c r="AS58" s="89">
        <v>0</v>
      </c>
      <c r="AT58" s="89">
        <v>0</v>
      </c>
      <c r="AU58" s="89">
        <v>0</v>
      </c>
      <c r="AV58" s="89"/>
      <c r="AX58" s="1"/>
      <c r="AY58" s="39" t="str">
        <f t="shared" si="31"/>
        <v/>
      </c>
      <c r="AZ58" s="39" t="str">
        <f t="shared" si="32"/>
        <v/>
      </c>
      <c r="BA58" s="39" t="str">
        <f t="shared" si="33"/>
        <v/>
      </c>
      <c r="BB58" s="39" t="str">
        <f t="shared" si="34"/>
        <v/>
      </c>
      <c r="BC58" s="39" t="str">
        <f t="shared" si="35"/>
        <v/>
      </c>
      <c r="BD58" s="39" t="str">
        <f t="shared" si="36"/>
        <v/>
      </c>
      <c r="BE58" s="39" t="str">
        <f t="shared" si="37"/>
        <v/>
      </c>
      <c r="BF58" s="39" t="str">
        <f t="shared" si="38"/>
        <v/>
      </c>
      <c r="BG58" s="39" t="str">
        <f t="shared" si="39"/>
        <v/>
      </c>
      <c r="BH58" s="39" t="str">
        <f t="shared" si="40"/>
        <v/>
      </c>
      <c r="BI58" s="39" t="str">
        <f t="shared" si="41"/>
        <v/>
      </c>
      <c r="BJ58" s="39" t="str">
        <f t="shared" si="42"/>
        <v/>
      </c>
      <c r="BK58" s="42" t="str">
        <f t="shared" ref="BK58:BP65" si="48">IFERROR(_xlfn.RANK.AVG(AY58,$AY58:$BJ58,1),"")</f>
        <v/>
      </c>
      <c r="BL58" t="str">
        <f t="shared" si="48"/>
        <v/>
      </c>
      <c r="BM58" t="str">
        <f t="shared" si="48"/>
        <v/>
      </c>
      <c r="BN58" t="str">
        <f t="shared" si="48"/>
        <v/>
      </c>
      <c r="BO58" t="str">
        <f t="shared" si="48"/>
        <v/>
      </c>
      <c r="BP58" t="str">
        <f t="shared" si="48"/>
        <v/>
      </c>
      <c r="BQ58" t="str">
        <f t="shared" si="47"/>
        <v/>
      </c>
      <c r="BR58" t="str">
        <f t="shared" si="47"/>
        <v/>
      </c>
      <c r="BS58" t="str">
        <f t="shared" si="47"/>
        <v/>
      </c>
      <c r="BT58" t="str">
        <f t="shared" si="47"/>
        <v/>
      </c>
      <c r="BU58" t="str">
        <f t="shared" si="47"/>
        <v/>
      </c>
      <c r="BV58" t="str">
        <f t="shared" si="47"/>
        <v/>
      </c>
      <c r="BW58" t="str">
        <f t="shared" si="15"/>
        <v/>
      </c>
      <c r="BX58" t="str">
        <f t="shared" si="16"/>
        <v/>
      </c>
      <c r="BY58" t="str">
        <f t="shared" si="17"/>
        <v/>
      </c>
      <c r="BZ58" t="str">
        <f t="shared" si="18"/>
        <v/>
      </c>
      <c r="CA58" t="str">
        <f t="shared" si="43"/>
        <v/>
      </c>
      <c r="CB58" s="39" t="str">
        <f t="shared" si="43"/>
        <v/>
      </c>
      <c r="CC58" s="46" t="str">
        <f t="shared" si="20"/>
        <v/>
      </c>
      <c r="CD58" s="44" t="str">
        <f t="shared" si="21"/>
        <v/>
      </c>
      <c r="CE58" t="str" cm="1">
        <f t="array" ref="CE58">_xlfn.IFS($CC58="","",$CC58&lt;=CE$3,"yes",$CC58&gt;CE$3,"no")</f>
        <v/>
      </c>
      <c r="CF58" s="42" t="str">
        <f t="shared" si="28"/>
        <v/>
      </c>
      <c r="CG58" s="1" t="str">
        <f t="shared" si="29"/>
        <v/>
      </c>
      <c r="CH58" s="1" t="str">
        <f t="shared" si="30"/>
        <v/>
      </c>
      <c r="CI58" s="76" t="str">
        <f>IF(CE58="yes",VLOOKUP(CH58,'z-Table'!$A$1:$K$74,7,TRUE)*$CE$2,"")</f>
        <v/>
      </c>
    </row>
    <row r="59" spans="1:87" ht="12" x14ac:dyDescent="0.2">
      <c r="A59" s="6" t="s">
        <v>81</v>
      </c>
      <c r="B59" s="18" cm="1">
        <f t="array" ref="B59">IFERROR(_xlfn.IFS(COUNTA($F$2:$K$2)=0,AVERAGE($F59:$K59),$F$2="X",AVERAGE($G59:$K59),$G$2="X",AVERAGE($F59,$H59:$K59),$H$2="X",AVERAGE($F59:$G59,$I59:$K59),$I$2="X",AVERAGE($F59:$H59,$J59:$K59),$J$2="X",AVERAGE($F59:$I59,$K59:$K59),$K$2="X",AVERAGE($F59:$J59)),"")</f>
        <v>0</v>
      </c>
      <c r="C59" s="19" cm="1">
        <f t="array" ref="C59">IFERROR(_xlfn.IFS(COUNTA($F$2:$K$2)=0,STDEV($F59:$K59)/SQRT(COUNT($F59:$K59)),$F$2="X",STDEV($G59:$K59)/SQRT(COUNT($G59:$K59)),$G$2="X",STDEV($F59,$H59:$K59)/SQRT(COUNT($F59,$H59:$K59)),$H$2="X",STDEV($F59:$G59,$I59:$K59)/SQRT(COUNT($F59:$G59,$I59:$K59)),$I$2="X",STDEV($F59:$H59,$J59:$K59)/SQRT(COUNT($F59:$H59,$J59:$K59)),$J$2="X",STDEV($F59:$I59,$K59)/SQRT(COUNT($F59:$I59,$K59)),$K$2="X",STDEV($F59:$J59)/SQRT(COUNT($F59:$J59))),"")</f>
        <v>0</v>
      </c>
      <c r="D59" s="110" cm="1">
        <f t="array" ref="D59">IFERROR(_xlfn.IFS(COUNTA($L$2:$Q$2)=0,AVERAGE($L59:$Q59),$L$2="X",AVERAGE($M59:$Q59),$M$2="X",AVERAGE($L59,$N59:$Q59),$N$2="X",AVERAGE($L59:$M59,$O59:$Q59),$O$2="X",AVERAGE($L59:$N59,$P59:$Q59),$P$2="X",AVERAGE($L59:$O59,$Q59:$Q59),$Q$2="X",AVERAGE($L59:$P59)),"")</f>
        <v>0</v>
      </c>
      <c r="E59" s="111" cm="1">
        <f t="array" ref="E59">IFERROR(_xlfn.IFS(COUNTA($L$2:$Q$2)=0,STDEV($L59:$Q59)/SQRT(COUNT($L59:$Q59)),$L$2="X",STDEV($M59:$Q59)/SQRT(COUNT($M59:$Q59)),$M$2="X",STDEV($L59,$N59:$Q59)/SQRT(COUNT($L59,$N59:$Q59)),$N$2="X",STDEV($L59:$M59,$O59:$Q59)/SQRT(COUNT($L59:$M59,$O59:$Q59)),$O$2="X",STDEV($L59:$N59,$P59:$Q59)/SQRT(COUNT($L59:$N59,$P59:$Q59)),$P$2="X",STDEV($L59:$O59,$Q59)/SQRT(COUNT($L59:$O59,$Q59)),$Q$2="X",STDEV($L59:$P59)/SQRT(COUNT($L59:$P59))),"")</f>
        <v>0</v>
      </c>
      <c r="F59" cm="1">
        <f t="array" ref="F59">_xlfn.IFS(SUM($L59:$Q59)="","",L59="","",L59=0,0,L59&gt;0,L59/F$65*100)</f>
        <v>0</v>
      </c>
      <c r="G59" cm="1">
        <f t="array" ref="G59">_xlfn.IFS(SUM($L59:$Q59)="","",M59="","",M59=0,0,M59&gt;0,M59/G$65*100)</f>
        <v>0</v>
      </c>
      <c r="H59" cm="1">
        <f t="array" ref="H59">_xlfn.IFS(SUM($L59:$Q59)="","",N59="","",N59=0,0,N59&gt;0,N59/H$65*100)</f>
        <v>0</v>
      </c>
      <c r="I59" cm="1">
        <f t="array" ref="I59">_xlfn.IFS(SUM($L59:$Q59)="","",O59="","",O59=0,0,O59&gt;0,O59/I$65*100)</f>
        <v>0</v>
      </c>
      <c r="J59" cm="1">
        <f t="array" ref="J59">_xlfn.IFS(SUM($L59:$Q59)="","",P59="","",P59=0,0,P59&gt;0,P59/J$65*100)</f>
        <v>0</v>
      </c>
      <c r="K59" t="str" cm="1">
        <f t="array" ref="K59">_xlfn.IFS(SUM($L59:$Q59)="","",Q59="","",Q59=0,0,Q59&gt;0,Q59/K$65*100)</f>
        <v/>
      </c>
      <c r="L59" s="85">
        <f t="shared" si="26"/>
        <v>0</v>
      </c>
      <c r="M59" s="39">
        <f t="shared" si="26"/>
        <v>0</v>
      </c>
      <c r="N59" s="39">
        <f t="shared" si="26"/>
        <v>0</v>
      </c>
      <c r="O59" s="39">
        <f t="shared" si="26"/>
        <v>0</v>
      </c>
      <c r="P59" s="39">
        <f t="shared" si="26"/>
        <v>0</v>
      </c>
      <c r="Q59" s="98" t="str">
        <f t="shared" si="46"/>
        <v/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/>
      <c r="Z59" s="6" t="s">
        <v>81</v>
      </c>
      <c r="AA59" s="18" cm="1">
        <f t="array" ref="AA59">IFERROR(_xlfn.IFS(COUNTA($AE$2:$AJ$2)=0,AVERAGE($AE59:$AJ59),$AE$2="X",AVERAGE($AF59:$AJ59),$AF$2="X",AVERAGE($AE59,$AG59:$AJ59),$AG$2="X",AVERAGE($AE59:$AF59,$AH59:$AJ59),$AH$2="X",AVERAGE($AE59:$AG59,$AI59:$AJ59),$AI$2="X",AVERAGE($AE59:$AH59,$AJ59:$AJ59),$AJ$2="X",AVERAGE($AE59:$AI59)),"")</f>
        <v>4.552216186178764E-2</v>
      </c>
      <c r="AB59" s="19" cm="1">
        <f t="array" ref="AB59">IFERROR(_xlfn.IFS(COUNTA($AE$2:$AJ$2)=0,STDEV($AE59:$AJ59)/SQRT(COUNT($AE59:$AJ59)),$AE$2="X",STDEV($AF59:$AJ59)/SQRT(COUNT($AF59:$AJ59)),$AF$2="X",STDEV($AE59,$AG59:$AJ59)/SQRT(COUNT($AE59,$AG59:$AJ59)),$AG$2="X",STDEV($AE59:$AF59,$AH59:$AJ59)/SQRT(COUNT($AE59:$AF59,$AH59:$AJ59)),$AH$2="X",STDEV($AE59:$AG59,$AI59:$AJ59)/SQRT(COUNT($AE59:$AG59,$AI59:$AJ59)),$AI$2="X",STDEV($AE59:$AH59,$AJ59)/SQRT(COUNT($AE59:$AH59,$AJ59)),$AJ$2="X",STDEV($AE59:$AI59)/SQRT(COUNT($AE59:$AI59))),"")</f>
        <v>4.552216186178764E-2</v>
      </c>
      <c r="AC59" s="113" cm="1">
        <f t="array" ref="AC59">IFERROR(_xlfn.IFS(COUNTA($AK$2:$AP$2)=0,AVERAGE($AK59:$AP59),$AK$2="X",AVERAGE($AL59:$AP59),$AL$2="X",AVERAGE($AK59,$AM59:$AP59),$AM$2="X",AVERAGE($AK59:$AL59,$AN59:$AP59),$AN$2="X",AVERAGE($AK59:$AM59,$AO59:$AP59),$AO$2="X",AVERAGE($AK59:$AN59,$AP59:$AP59),$AP$2="X",AVERAGE($AK59:$AO59)),"")</f>
        <v>56.069444444444443</v>
      </c>
      <c r="AD59" s="111" cm="1">
        <f t="array" ref="AD59">IFERROR(_xlfn.IFS(COUNTA($AK$2:$AP$2)=0,STDEV($AK59:$AP59)/SQRT(COUNT($AK59:$AP59)),$AK$2="X",STDEV($AL59:$AP59)/SQRT(COUNT($AL59:$AP59)),$AL$2="X",STDEV($AK59,$AM59:$AP59)/SQRT(COUNT($AK59,$AM59:$AP59)),$AM$2="X",STDEV($AK59:$AL59,$AN59:$AP59)/SQRT(COUNT($AK59:$AL59,$AN59:$AP59)),$AN$2="X",STDEV($AK59:$AM59,$AO59:$AP59)/SQRT(COUNT($AK59:$AM59,$AO59:$AP59)),$AO$2="X",STDEV($AK59:$AN59,$AP59)/SQRT(COUNT($AK59:$AN59,$AP59)),$AP$2="X",STDEV($AK59:$AO59)/SQRT(COUNT($AK59:$AO59))),"")</f>
        <v>56.069444444444443</v>
      </c>
      <c r="AE59" cm="1">
        <f t="array" ref="AE59">_xlfn.IFS(SUM($AK59:$AP59)="","",AK59="","",AK59=0,0,AK59&gt;0,AK59/AE$65*100)</f>
        <v>0</v>
      </c>
      <c r="AF59" cm="1">
        <f t="array" ref="AF59">_xlfn.IFS(SUM($AK59:$AP59)="","",AL59="","",AL59=0,0,AL59&gt;0,AL59/AF$65*100)</f>
        <v>0</v>
      </c>
      <c r="AG59" cm="1">
        <f t="array" ref="AG59">_xlfn.IFS(SUM($AK59:$AP59)="","",AM59="","",AM59=0,0,AM59&gt;0,AM59/AG$65*100)</f>
        <v>0</v>
      </c>
      <c r="AH59" cm="1">
        <f t="array" ref="AH59">_xlfn.IFS(SUM($AK59:$AP59)="","",AN59="","",AN59=0,0,AN59&gt;0,AN59/AH$65*100)</f>
        <v>0.18208864744715056</v>
      </c>
      <c r="AI59" cm="1">
        <f t="array" ref="AI59">_xlfn.IFS(SUM($AK59:$AP59)="","",AO59="","",AO59=0,0,AO59&gt;0,AO59/AI$65*100)</f>
        <v>0</v>
      </c>
      <c r="AJ59" t="str" cm="1">
        <f t="array" ref="AJ59">_xlfn.IFS(SUM($AK59:$AP59)="","",AP59="","",AP59=0,0,AP59&gt;0,AP59/AJ$65*100)</f>
        <v/>
      </c>
      <c r="AK59" s="42">
        <f t="shared" si="45"/>
        <v>0</v>
      </c>
      <c r="AL59">
        <f t="shared" si="45"/>
        <v>0</v>
      </c>
      <c r="AM59">
        <f t="shared" si="45"/>
        <v>0</v>
      </c>
      <c r="AN59">
        <f t="shared" si="44"/>
        <v>224.27777777777777</v>
      </c>
      <c r="AO59">
        <f t="shared" si="44"/>
        <v>0</v>
      </c>
      <c r="AP59" s="96" t="str">
        <f t="shared" si="44"/>
        <v/>
      </c>
      <c r="AQ59" s="89">
        <v>0</v>
      </c>
      <c r="AR59" s="89">
        <v>0</v>
      </c>
      <c r="AS59" s="89">
        <v>0</v>
      </c>
      <c r="AT59" s="89">
        <v>4037</v>
      </c>
      <c r="AU59" s="89">
        <v>0</v>
      </c>
      <c r="AV59" s="89"/>
      <c r="AX59" s="1"/>
      <c r="AY59" s="39" t="str">
        <f t="shared" si="31"/>
        <v/>
      </c>
      <c r="AZ59" s="39" t="str">
        <f t="shared" si="32"/>
        <v/>
      </c>
      <c r="BA59" s="39" t="str">
        <f t="shared" si="33"/>
        <v/>
      </c>
      <c r="BB59" s="39" t="str">
        <f t="shared" si="34"/>
        <v/>
      </c>
      <c r="BC59" s="39" t="str">
        <f t="shared" si="35"/>
        <v/>
      </c>
      <c r="BD59" s="39" t="str">
        <f t="shared" si="36"/>
        <v/>
      </c>
      <c r="BE59" s="39" t="str">
        <f t="shared" si="37"/>
        <v/>
      </c>
      <c r="BF59" s="39" t="str">
        <f t="shared" si="38"/>
        <v/>
      </c>
      <c r="BG59" s="39" t="str">
        <f t="shared" si="39"/>
        <v/>
      </c>
      <c r="BH59" s="39" t="str">
        <f t="shared" si="40"/>
        <v/>
      </c>
      <c r="BI59" s="39" t="str">
        <f t="shared" si="41"/>
        <v/>
      </c>
      <c r="BJ59" s="39" t="str">
        <f t="shared" si="42"/>
        <v/>
      </c>
      <c r="BK59" s="42" t="str">
        <f t="shared" si="48"/>
        <v/>
      </c>
      <c r="BL59" t="str">
        <f t="shared" si="48"/>
        <v/>
      </c>
      <c r="BM59" t="str">
        <f t="shared" si="48"/>
        <v/>
      </c>
      <c r="BN59" t="str">
        <f t="shared" si="48"/>
        <v/>
      </c>
      <c r="BO59" t="str">
        <f t="shared" si="48"/>
        <v/>
      </c>
      <c r="BP59" t="str">
        <f t="shared" si="48"/>
        <v/>
      </c>
      <c r="BQ59" t="str">
        <f t="shared" si="47"/>
        <v/>
      </c>
      <c r="BR59" t="str">
        <f t="shared" si="47"/>
        <v/>
      </c>
      <c r="BS59" t="str">
        <f t="shared" si="47"/>
        <v/>
      </c>
      <c r="BT59" t="str">
        <f t="shared" si="47"/>
        <v/>
      </c>
      <c r="BU59" t="str">
        <f t="shared" si="47"/>
        <v/>
      </c>
      <c r="BV59" t="str">
        <f t="shared" si="47"/>
        <v/>
      </c>
      <c r="BW59" t="str">
        <f t="shared" si="15"/>
        <v/>
      </c>
      <c r="BX59" t="str">
        <f t="shared" si="16"/>
        <v/>
      </c>
      <c r="BY59" t="str">
        <f t="shared" si="17"/>
        <v/>
      </c>
      <c r="BZ59" t="str">
        <f t="shared" si="18"/>
        <v/>
      </c>
      <c r="CA59" t="str">
        <f t="shared" si="43"/>
        <v/>
      </c>
      <c r="CB59" s="39" t="str">
        <f t="shared" si="43"/>
        <v/>
      </c>
      <c r="CC59" s="46" t="str">
        <f t="shared" si="20"/>
        <v/>
      </c>
      <c r="CD59" s="44" t="str">
        <f t="shared" si="21"/>
        <v/>
      </c>
      <c r="CE59" t="str" cm="1">
        <f t="array" ref="CE59">_xlfn.IFS($CC59="","",$CC59&lt;=CE$3,"yes",$CC59&gt;CE$3,"no")</f>
        <v/>
      </c>
      <c r="CF59" s="42" t="str">
        <f t="shared" si="28"/>
        <v/>
      </c>
      <c r="CG59" s="1" t="str">
        <f t="shared" si="29"/>
        <v/>
      </c>
      <c r="CH59" s="1" t="str">
        <f t="shared" si="30"/>
        <v/>
      </c>
      <c r="CI59" s="76" t="str">
        <f>IF(CE59="yes",VLOOKUP(CH59,'z-Table'!$A$1:$K$74,7,TRUE)*$CE$2,"")</f>
        <v/>
      </c>
    </row>
    <row r="60" spans="1:87" ht="12" x14ac:dyDescent="0.2">
      <c r="A60" s="6" t="s">
        <v>82</v>
      </c>
      <c r="B60" s="18" cm="1">
        <f t="array" ref="B60">IFERROR(_xlfn.IFS(COUNTA($F$2:$K$2)=0,AVERAGE($F60:$K60),$F$2="X",AVERAGE($G60:$K60),$G$2="X",AVERAGE($F60,$H60:$K60),$H$2="X",AVERAGE($F60:$G60,$I60:$K60),$I$2="X",AVERAGE($F60:$H60,$J60:$K60),$J$2="X",AVERAGE($F60:$I60,$K60:$K60),$K$2="X",AVERAGE($F60:$J60)),"")</f>
        <v>0.42746543682381527</v>
      </c>
      <c r="C60" s="19" cm="1">
        <f t="array" ref="C60">IFERROR(_xlfn.IFS(COUNTA($F$2:$K$2)=0,STDEV($F60:$K60)/SQRT(COUNT($F60:$K60)),$F$2="X",STDEV($G60:$K60)/SQRT(COUNT($G60:$K60)),$G$2="X",STDEV($F60,$H60:$K60)/SQRT(COUNT($F60,$H60:$K60)),$H$2="X",STDEV($F60:$G60,$I60:$K60)/SQRT(COUNT($F60:$G60,$I60:$K60)),$I$2="X",STDEV($F60:$H60,$J60:$K60)/SQRT(COUNT($F60:$H60,$J60:$K60)),$J$2="X",STDEV($F60:$I60,$K60)/SQRT(COUNT($F60:$I60,$K60)),$K$2="X",STDEV($F60:$J60)/SQRT(COUNT($F60:$J60))),"")</f>
        <v>0.25351981372338089</v>
      </c>
      <c r="D60" s="110" cm="1">
        <f t="array" ref="D60">IFERROR(_xlfn.IFS(COUNTA($L$2:$Q$2)=0,AVERAGE($L60:$Q60),$L$2="X",AVERAGE($M60:$Q60),$M$2="X",AVERAGE($L60,$N60:$Q60),$N$2="X",AVERAGE($L60:$M60,$O60:$Q60),$O$2="X",AVERAGE($L60:$N60,$P60:$Q60),$P$2="X",AVERAGE($L60:$O60,$Q60:$Q60),$Q$2="X",AVERAGE($L60:$P60)),"")</f>
        <v>729.80926916221028</v>
      </c>
      <c r="E60" s="111" cm="1">
        <f t="array" ref="E60">IFERROR(_xlfn.IFS(COUNTA($L$2:$Q$2)=0,STDEV($L60:$Q60)/SQRT(COUNT($L60:$Q60)),$L$2="X",STDEV($M60:$Q60)/SQRT(COUNT($M60:$Q60)),$M$2="X",STDEV($L60,$N60:$Q60)/SQRT(COUNT($L60,$N60:$Q60)),$N$2="X",STDEV($L60:$M60,$O60:$Q60)/SQRT(COUNT($L60:$M60,$O60:$Q60)),$O$2="X",STDEV($L60:$N60,$P60:$Q60)/SQRT(COUNT($L60:$N60,$P60:$Q60)),$P$2="X",STDEV($L60:$O60,$Q60)/SQRT(COUNT($L60:$O60,$Q60)),$Q$2="X",STDEV($L60:$P60)/SQRT(COUNT($L60:$P60))),"")</f>
        <v>339.95639231777614</v>
      </c>
      <c r="F60" cm="1">
        <f t="array" ref="F60">_xlfn.IFS(SUM($L60:$Q60)="","",L60="","",L60=0,0,L60&gt;0,L60/F$65*100)</f>
        <v>0.48459131698216007</v>
      </c>
      <c r="G60" cm="1">
        <f t="array" ref="G60">_xlfn.IFS(SUM($L60:$Q60)="","",M60="","",M60=0,0,M60&gt;0,M60/G$65*100)</f>
        <v>0.27933834129454865</v>
      </c>
      <c r="H60" cm="1">
        <f t="array" ref="H60">_xlfn.IFS(SUM($L60:$Q60)="","",N60="","",N60=0,0,N60&gt;0,N60/H$65*100)</f>
        <v>1.3733975258423676</v>
      </c>
      <c r="I60" cm="1">
        <f t="array" ref="I60">_xlfn.IFS(SUM($L60:$Q60)="","",O60="","",O60=0,0,O60&gt;0,O60/I$65*100)</f>
        <v>0</v>
      </c>
      <c r="J60" cm="1">
        <f t="array" ref="J60">_xlfn.IFS(SUM($L60:$Q60)="","",P60="","",P60=0,0,P60&gt;0,P60/J$65*100)</f>
        <v>0</v>
      </c>
      <c r="K60" t="str" cm="1">
        <f t="array" ref="K60">_xlfn.IFS(SUM($L60:$Q60)="","",Q60="","",Q60=0,0,Q60&gt;0,Q60/K$65*100)</f>
        <v/>
      </c>
      <c r="L60" s="85">
        <f t="shared" si="26"/>
        <v>1013.9090909090909</v>
      </c>
      <c r="M60" s="39">
        <f t="shared" si="26"/>
        <v>830.47058823529414</v>
      </c>
      <c r="N60" s="39">
        <f t="shared" si="26"/>
        <v>1804.6666666666667</v>
      </c>
      <c r="O60" s="39">
        <f t="shared" si="26"/>
        <v>0</v>
      </c>
      <c r="P60" s="39">
        <f t="shared" si="26"/>
        <v>0</v>
      </c>
      <c r="Q60" s="98" t="str">
        <f t="shared" si="46"/>
        <v/>
      </c>
      <c r="R60" s="89">
        <v>11153</v>
      </c>
      <c r="S60" s="89">
        <v>14118</v>
      </c>
      <c r="T60" s="89">
        <v>43312</v>
      </c>
      <c r="U60" s="89">
        <v>0</v>
      </c>
      <c r="V60" s="89">
        <v>0</v>
      </c>
      <c r="W60" s="89"/>
      <c r="Z60" s="6" t="s">
        <v>82</v>
      </c>
      <c r="AA60" s="18" cm="1">
        <f t="array" ref="AA60">IFERROR(_xlfn.IFS(COUNTA($AE$2:$AJ$2)=0,AVERAGE($AE60:$AJ60),$AE$2="X",AVERAGE($AF60:$AJ60),$AF$2="X",AVERAGE($AE60,$AG60:$AJ60),$AG$2="X",AVERAGE($AE60:$AF60,$AH60:$AJ60),$AH$2="X",AVERAGE($AE60:$AG60,$AI60:$AJ60),$AI$2="X",AVERAGE($AE60:$AH60,$AJ60:$AJ60),$AJ$2="X",AVERAGE($AE60:$AI60)),"")</f>
        <v>1.2557152938786911</v>
      </c>
      <c r="AB60" s="19" cm="1">
        <f t="array" ref="AB60">IFERROR(_xlfn.IFS(COUNTA($AE$2:$AJ$2)=0,STDEV($AE60:$AJ60)/SQRT(COUNT($AE60:$AJ60)),$AE$2="X",STDEV($AF60:$AJ60)/SQRT(COUNT($AF60:$AJ60)),$AF$2="X",STDEV($AE60,$AG60:$AJ60)/SQRT(COUNT($AE60,$AG60:$AJ60)),$AG$2="X",STDEV($AE60:$AF60,$AH60:$AJ60)/SQRT(COUNT($AE60:$AF60,$AH60:$AJ60)),$AH$2="X",STDEV($AE60:$AG60,$AI60:$AJ60)/SQRT(COUNT($AE60:$AG60,$AI60:$AJ60)),$AI$2="X",STDEV($AE60:$AH60,$AJ60)/SQRT(COUNT($AE60:$AH60,$AJ60)),$AJ$2="X",STDEV($AE60:$AI60)/SQRT(COUNT($AE60:$AI60))),"")</f>
        <v>0.53162494774937086</v>
      </c>
      <c r="AC60" s="113" cm="1">
        <f t="array" ref="AC60">IFERROR(_xlfn.IFS(COUNTA($AK$2:$AP$2)=0,AVERAGE($AK60:$AP60),$AK$2="X",AVERAGE($AL60:$AP60),$AL$2="X",AVERAGE($AK60,$AM60:$AP60),$AM$2="X",AVERAGE($AK60:$AL60,$AN60:$AP60),$AN$2="X",AVERAGE($AK60:$AM60,$AO60:$AP60),$AO$2="X",AVERAGE($AK60:$AN60,$AP60:$AP60),$AP$2="X",AVERAGE($AK60:$AO60)),"")</f>
        <v>860.11413043478262</v>
      </c>
      <c r="AD60" s="111" cm="1">
        <f t="array" ref="AD60">IFERROR(_xlfn.IFS(COUNTA($AK$2:$AP$2)=0,STDEV($AK60:$AP60)/SQRT(COUNT($AK60:$AP60)),$AK$2="X",STDEV($AL60:$AP60)/SQRT(COUNT($AL60:$AP60)),$AL$2="X",STDEV($AK60,$AM60:$AP60)/SQRT(COUNT($AK60,$AM60:$AP60)),$AM$2="X",STDEV($AK60:$AL60,$AN60:$AP60)/SQRT(COUNT($AK60:$AL60,$AN60:$AP60)),$AN$2="X",STDEV($AK60:$AM60,$AO60:$AP60)/SQRT(COUNT($AK60:$AM60,$AO60:$AP60)),$AO$2="X",STDEV($AK60:$AN60,$AP60)/SQRT(COUNT($AK60:$AN60,$AP60)),$AP$2="X",STDEV($AK60:$AO60)/SQRT(COUNT($AK60:$AO60))),"")</f>
        <v>357.39610685687182</v>
      </c>
      <c r="AE60" cm="1">
        <f t="array" ref="AE60">_xlfn.IFS(SUM($AK60:$AP60)="","",AK60="","",AK60=0,0,AK60&gt;0,AK60/AE$65*100)</f>
        <v>5.1027671816075724E-2</v>
      </c>
      <c r="AF60" cm="1">
        <f t="array" ref="AF60">_xlfn.IFS(SUM($AK60:$AP60)="","",AL60="","",AL60=0,0,AL60&gt;0,AL60/AF$65*100)</f>
        <v>1.3458250672247978</v>
      </c>
      <c r="AG60" cm="1">
        <f t="array" ref="AG60">_xlfn.IFS(SUM($AK60:$AP60)="","",AM60="","",AM60=0,0,AM60&gt;0,AM60/AG$65*100)</f>
        <v>2.5892650939503041</v>
      </c>
      <c r="AH60" cm="1">
        <f t="array" ref="AH60">_xlfn.IFS(SUM($AK60:$AP60)="","",AN60="","",AN60=0,0,AN60&gt;0,AN60/AH$65*100)</f>
        <v>0</v>
      </c>
      <c r="AI60" cm="1">
        <f t="array" ref="AI60">_xlfn.IFS(SUM($AK60:$AP60)="","",AO60="","",AO60=0,0,AO60&gt;0,AO60/AI$65*100)</f>
        <v>1.0877710143396626</v>
      </c>
      <c r="AJ60" t="str" cm="1">
        <f t="array" ref="AJ60">_xlfn.IFS(SUM($AK60:$AP60)="","",AP60="","",AP60=0,0,AP60&gt;0,AP60/AJ$65*100)</f>
        <v/>
      </c>
      <c r="AK60" s="42">
        <f t="shared" si="45"/>
        <v>1229.1764705882354</v>
      </c>
      <c r="AL60">
        <f t="shared" si="45"/>
        <v>1672.9565217391305</v>
      </c>
      <c r="AM60">
        <f t="shared" si="45"/>
        <v>1139.8333333333333</v>
      </c>
      <c r="AN60">
        <f t="shared" si="44"/>
        <v>0</v>
      </c>
      <c r="AO60">
        <f t="shared" si="44"/>
        <v>627.66666666666663</v>
      </c>
      <c r="AP60" s="96" t="str">
        <f t="shared" si="44"/>
        <v/>
      </c>
      <c r="AQ60" s="89">
        <v>20896</v>
      </c>
      <c r="AR60" s="89">
        <v>38478</v>
      </c>
      <c r="AS60" s="89">
        <v>6839</v>
      </c>
      <c r="AT60" s="89">
        <v>0</v>
      </c>
      <c r="AU60" s="89">
        <v>13181</v>
      </c>
      <c r="AV60" s="89"/>
      <c r="AX60" s="1"/>
      <c r="AY60" s="39" t="str">
        <f t="shared" si="31"/>
        <v/>
      </c>
      <c r="AZ60" s="39" t="str">
        <f t="shared" si="32"/>
        <v/>
      </c>
      <c r="BA60" s="39" t="str">
        <f t="shared" si="33"/>
        <v/>
      </c>
      <c r="BB60" s="39" t="str">
        <f t="shared" si="34"/>
        <v/>
      </c>
      <c r="BC60" s="39" t="str">
        <f t="shared" si="35"/>
        <v/>
      </c>
      <c r="BD60" s="39" t="str">
        <f t="shared" si="36"/>
        <v/>
      </c>
      <c r="BE60" s="39" t="str">
        <f t="shared" si="37"/>
        <v/>
      </c>
      <c r="BF60" s="39" t="str">
        <f t="shared" si="38"/>
        <v/>
      </c>
      <c r="BG60" s="39" t="str">
        <f t="shared" si="39"/>
        <v/>
      </c>
      <c r="BH60" s="39" t="str">
        <f t="shared" si="40"/>
        <v/>
      </c>
      <c r="BI60" s="39" t="str">
        <f t="shared" si="41"/>
        <v/>
      </c>
      <c r="BJ60" s="39" t="str">
        <f t="shared" si="42"/>
        <v/>
      </c>
      <c r="BK60" s="42" t="str">
        <f t="shared" si="48"/>
        <v/>
      </c>
      <c r="BL60" t="str">
        <f t="shared" si="48"/>
        <v/>
      </c>
      <c r="BM60" t="str">
        <f t="shared" si="48"/>
        <v/>
      </c>
      <c r="BN60" t="str">
        <f t="shared" si="48"/>
        <v/>
      </c>
      <c r="BO60" t="str">
        <f t="shared" si="48"/>
        <v/>
      </c>
      <c r="BP60" t="str">
        <f t="shared" si="48"/>
        <v/>
      </c>
      <c r="BQ60" t="str">
        <f t="shared" si="47"/>
        <v/>
      </c>
      <c r="BR60" t="str">
        <f t="shared" si="47"/>
        <v/>
      </c>
      <c r="BS60" t="str">
        <f t="shared" si="47"/>
        <v/>
      </c>
      <c r="BT60" t="str">
        <f t="shared" si="47"/>
        <v/>
      </c>
      <c r="BU60" t="str">
        <f t="shared" si="47"/>
        <v/>
      </c>
      <c r="BV60" t="str">
        <f t="shared" si="47"/>
        <v/>
      </c>
      <c r="BW60" t="str">
        <f t="shared" si="15"/>
        <v/>
      </c>
      <c r="BX60" t="str">
        <f t="shared" si="16"/>
        <v/>
      </c>
      <c r="BY60" t="str">
        <f t="shared" si="17"/>
        <v/>
      </c>
      <c r="BZ60" t="str">
        <f t="shared" si="18"/>
        <v/>
      </c>
      <c r="CA60" t="str">
        <f t="shared" si="43"/>
        <v/>
      </c>
      <c r="CB60" s="39" t="str">
        <f t="shared" si="43"/>
        <v/>
      </c>
      <c r="CC60" s="46" t="str">
        <f t="shared" si="20"/>
        <v/>
      </c>
      <c r="CD60" s="44" t="str">
        <f t="shared" si="21"/>
        <v/>
      </c>
      <c r="CE60" t="str" cm="1">
        <f t="array" ref="CE60">_xlfn.IFS($CC60="","",$CC60&lt;=CE$3,"yes",$CC60&gt;CE$3,"no")</f>
        <v/>
      </c>
      <c r="CF60" s="42" t="str">
        <f t="shared" si="28"/>
        <v/>
      </c>
      <c r="CG60" s="1" t="str">
        <f t="shared" si="29"/>
        <v/>
      </c>
      <c r="CH60" s="1" t="str">
        <f t="shared" si="30"/>
        <v/>
      </c>
      <c r="CI60" s="76" t="str">
        <f>IF(CE60="yes",VLOOKUP(CH60,'z-Table'!$A$1:$K$74,7,TRUE)*$CE$2,"")</f>
        <v/>
      </c>
    </row>
    <row r="61" spans="1:87" ht="12" x14ac:dyDescent="0.2">
      <c r="A61" s="6" t="s">
        <v>83</v>
      </c>
      <c r="B61" s="18" cm="1">
        <f t="array" ref="B61">IFERROR(_xlfn.IFS(COUNTA($F$2:$K$2)=0,AVERAGE($F61:$K61),$F$2="X",AVERAGE($G61:$K61),$G$2="X",AVERAGE($F61,$H61:$K61),$H$2="X",AVERAGE($F61:$G61,$I61:$K61),$I$2="X",AVERAGE($F61:$H61,$J61:$K61),$J$2="X",AVERAGE($F61:$I61,$K61:$K61),$K$2="X",AVERAGE($F61:$J61)),"")</f>
        <v>1.0851060294395451</v>
      </c>
      <c r="C61" s="19" cm="1">
        <f t="array" ref="C61">IFERROR(_xlfn.IFS(COUNTA($F$2:$K$2)=0,STDEV($F61:$K61)/SQRT(COUNT($F61:$K61)),$F$2="X",STDEV($G61:$K61)/SQRT(COUNT($G61:$K61)),$G$2="X",STDEV($F61,$H61:$K61)/SQRT(COUNT($F61,$H61:$K61)),$H$2="X",STDEV($F61:$G61,$I61:$K61)/SQRT(COUNT($F61:$G61,$I61:$K61)),$I$2="X",STDEV($F61:$H61,$J61:$K61)/SQRT(COUNT($F61:$H61,$J61:$K61)),$J$2="X",STDEV($F61:$I61,$K61)/SQRT(COUNT($F61:$I61,$K61)),$K$2="X",STDEV($F61:$J61)/SQRT(COUNT($F61:$J61))),"")</f>
        <v>0.40359138497328906</v>
      </c>
      <c r="D61" s="110" cm="1">
        <f t="array" ref="D61">IFERROR(_xlfn.IFS(COUNTA($L$2:$Q$2)=0,AVERAGE($L61:$Q61),$L$2="X",AVERAGE($M61:$Q61),$M$2="X",AVERAGE($L61,$N61:$Q61),$N$2="X",AVERAGE($L61:$M61,$O61:$Q61),$O$2="X",AVERAGE($L61:$N61,$P61:$Q61),$P$2="X",AVERAGE($L61:$O61,$Q61:$Q61),$Q$2="X",AVERAGE($L61:$P61)),"")</f>
        <v>1402.8049926240089</v>
      </c>
      <c r="E61" s="111" cm="1">
        <f t="array" ref="E61">IFERROR(_xlfn.IFS(COUNTA($L$2:$Q$2)=0,STDEV($L61:$Q61)/SQRT(COUNT($L61:$Q61)),$L$2="X",STDEV($M61:$Q61)/SQRT(COUNT($M61:$Q61)),$M$2="X",STDEV($L61,$N61:$Q61)/SQRT(COUNT($L61,$N61:$Q61)),$N$2="X",STDEV($L61:$M61,$O61:$Q61)/SQRT(COUNT($L61:$M61,$O61:$Q61)),$O$2="X",STDEV($L61:$N61,$P61:$Q61)/SQRT(COUNT($L61:$N61,$P61:$Q61)),$P$2="X",STDEV($L61:$O61,$Q61)/SQRT(COUNT($L61:$O61,$Q61)),$Q$2="X",STDEV($L61:$P61)/SQRT(COUNT($L61:$P61))),"")</f>
        <v>591.95819359110885</v>
      </c>
      <c r="F61" cm="1">
        <f t="array" ref="F61">_xlfn.IFS(SUM($L61:$Q61)="","",L61="","",L61=0,0,L61&gt;0,L61/F$65*100)</f>
        <v>1.4232724621523016</v>
      </c>
      <c r="G61" cm="1">
        <f t="array" ref="G61">_xlfn.IFS(SUM($L61:$Q61)="","",M61="","",M61=0,0,M61&gt;0,M61/G$65*100)</f>
        <v>0.25709890967427151</v>
      </c>
      <c r="H61" cm="1">
        <f t="array" ref="H61">_xlfn.IFS(SUM($L61:$Q61)="","",N61="","",N61=0,0,N61&gt;0,N61/H$65*100)</f>
        <v>2.0141493683963185</v>
      </c>
      <c r="I61" cm="1">
        <f t="array" ref="I61">_xlfn.IFS(SUM($L61:$Q61)="","",O61="","",O61=0,0,O61&gt;0,O61/I$65*100)</f>
        <v>0</v>
      </c>
      <c r="J61" cm="1">
        <f t="array" ref="J61">_xlfn.IFS(SUM($L61:$Q61)="","",P61="","",P61=0,0,P61&gt;0,P61/J$65*100)</f>
        <v>1.7310094069748341</v>
      </c>
      <c r="K61" t="str" cm="1">
        <f t="array" ref="K61">_xlfn.IFS(SUM($L61:$Q61)="","",Q61="","",Q61=0,0,Q61&gt;0,Q61/K$65*100)</f>
        <v/>
      </c>
      <c r="L61" s="85">
        <f t="shared" si="26"/>
        <v>2977.909090909091</v>
      </c>
      <c r="M61" s="39">
        <f t="shared" si="26"/>
        <v>764.35294117647061</v>
      </c>
      <c r="N61" s="39">
        <f t="shared" si="26"/>
        <v>2646.625</v>
      </c>
      <c r="O61" s="39">
        <f t="shared" si="26"/>
        <v>0</v>
      </c>
      <c r="P61" s="39">
        <f t="shared" si="26"/>
        <v>625.13793103448279</v>
      </c>
      <c r="Q61" s="98" t="str">
        <f t="shared" si="46"/>
        <v/>
      </c>
      <c r="R61" s="89">
        <v>32757</v>
      </c>
      <c r="S61" s="89">
        <v>12994</v>
      </c>
      <c r="T61" s="89">
        <v>63519</v>
      </c>
      <c r="U61" s="89">
        <v>0</v>
      </c>
      <c r="V61" s="89">
        <v>18129</v>
      </c>
      <c r="W61" s="89"/>
      <c r="Z61" s="6" t="s">
        <v>83</v>
      </c>
      <c r="AA61" s="18" cm="1">
        <f t="array" ref="AA61">IFERROR(_xlfn.IFS(COUNTA($AE$2:$AJ$2)=0,AVERAGE($AE61:$AJ61),$AE$2="X",AVERAGE($AF61:$AJ61),$AF$2="X",AVERAGE($AE61,$AG61:$AJ61),$AG$2="X",AVERAGE($AE61:$AF61,$AH61:$AJ61),$AH$2="X",AVERAGE($AE61:$AG61,$AI61:$AJ61),$AI$2="X",AVERAGE($AE61:$AH61,$AJ61:$AJ61),$AJ$2="X",AVERAGE($AE61:$AI61)),"")</f>
        <v>0.83710869163906043</v>
      </c>
      <c r="AB61" s="19" cm="1">
        <f t="array" ref="AB61">IFERROR(_xlfn.IFS(COUNTA($AE$2:$AJ$2)=0,STDEV($AE61:$AJ61)/SQRT(COUNT($AE61:$AJ61)),$AE$2="X",STDEV($AF61:$AJ61)/SQRT(COUNT($AF61:$AJ61)),$AF$2="X",STDEV($AE61,$AG61:$AJ61)/SQRT(COUNT($AE61,$AG61:$AJ61)),$AG$2="X",STDEV($AE61:$AF61,$AH61:$AJ61)/SQRT(COUNT($AE61:$AF61,$AH61:$AJ61)),$AH$2="X",STDEV($AE61:$AG61,$AI61:$AJ61)/SQRT(COUNT($AE61:$AG61,$AI61:$AJ61)),$AI$2="X",STDEV($AE61:$AH61,$AJ61)/SQRT(COUNT($AE61:$AH61,$AJ61)),$AJ$2="X",STDEV($AE61:$AI61)/SQRT(COUNT($AE61:$AI61))),"")</f>
        <v>0.48333507536758613</v>
      </c>
      <c r="AC61" s="113" cm="1">
        <f t="array" ref="AC61">IFERROR(_xlfn.IFS(COUNTA($AK$2:$AP$2)=0,AVERAGE($AK61:$AP61),$AK$2="X",AVERAGE($AL61:$AP61),$AL$2="X",AVERAGE($AK61,$AM61:$AP61),$AM$2="X",AVERAGE($AK61:$AL61,$AN61:$AP61),$AN$2="X",AVERAGE($AK61:$AM61,$AO61:$AP61),$AO$2="X",AVERAGE($AK61:$AN61,$AP61:$AP61),$AP$2="X",AVERAGE($AK61:$AO61)),"")</f>
        <v>764.00931677018639</v>
      </c>
      <c r="AD61" s="111" cm="1">
        <f t="array" ref="AD61">IFERROR(_xlfn.IFS(COUNTA($AK$2:$AP$2)=0,STDEV($AK61:$AP61)/SQRT(COUNT($AK61:$AP61)),$AK$2="X",STDEV($AL61:$AP61)/SQRT(COUNT($AL61:$AP61)),$AL$2="X",STDEV($AK61,$AM61:$AP61)/SQRT(COUNT($AK61,$AM61:$AP61)),$AM$2="X",STDEV($AK61:$AL61,$AN61:$AP61)/SQRT(COUNT($AK61:$AL61,$AN61:$AP61)),$AN$2="X",STDEV($AK61:$AM61,$AO61:$AP61)/SQRT(COUNT($AK61:$AM61,$AO61:$AP61)),$AO$2="X",STDEV($AK61:$AN61,$AP61)/SQRT(COUNT($AK61:$AN61,$AP61)),$AP$2="X",STDEV($AK61:$AO61)/SQRT(COUNT($AK61:$AO61))),"")</f>
        <v>498.64036991934699</v>
      </c>
      <c r="AE61" cm="1">
        <f t="array" ref="AE61">_xlfn.IFS(SUM($AK61:$AP61)="","",AK61="","",AK61=0,0,AK61&gt;0,AK61/AE$65*100)</f>
        <v>5.3384185182390478E-2</v>
      </c>
      <c r="AF61" cm="1">
        <f t="array" ref="AF61">_xlfn.IFS(SUM($AK61:$AP61)="","",AL61="","",AL61=0,0,AL61&gt;0,AL61/AF$65*100)</f>
        <v>1.6874403650985075</v>
      </c>
      <c r="AG61" cm="1">
        <f t="array" ref="AG61">_xlfn.IFS(SUM($AK61:$AP61)="","",AM61="","",AM61=0,0,AM61&gt;0,AM61/AG$65*100)</f>
        <v>0</v>
      </c>
      <c r="AH61" cm="1">
        <f t="array" ref="AH61">_xlfn.IFS(SUM($AK61:$AP61)="","",AN61="","",AN61=0,0,AN61&gt;0,AN61/AH$65*100)</f>
        <v>0</v>
      </c>
      <c r="AI61" cm="1">
        <f t="array" ref="AI61">_xlfn.IFS(SUM($AK61:$AP61)="","",AO61="","",AO61=0,0,AO61&gt;0,AO61/AI$65*100)</f>
        <v>1.660994401457734</v>
      </c>
      <c r="AJ61" t="str" cm="1">
        <f t="array" ref="AJ61">_xlfn.IFS(SUM($AK61:$AP61)="","",AP61="","",AP61=0,0,AP61&gt;0,AP61/AJ$65*100)</f>
        <v/>
      </c>
      <c r="AK61" s="42">
        <f t="shared" si="45"/>
        <v>1285.9411764705883</v>
      </c>
      <c r="AL61">
        <f t="shared" si="45"/>
        <v>2097.608695652174</v>
      </c>
      <c r="AM61">
        <f t="shared" si="45"/>
        <v>0</v>
      </c>
      <c r="AN61">
        <f t="shared" si="44"/>
        <v>0</v>
      </c>
      <c r="AO61">
        <f t="shared" si="44"/>
        <v>958.42857142857144</v>
      </c>
      <c r="AP61" s="96" t="str">
        <f t="shared" si="44"/>
        <v/>
      </c>
      <c r="AQ61" s="89">
        <v>21861</v>
      </c>
      <c r="AR61" s="89">
        <v>48245</v>
      </c>
      <c r="AS61" s="89">
        <v>0</v>
      </c>
      <c r="AT61" s="89">
        <v>0</v>
      </c>
      <c r="AU61" s="89">
        <v>20127</v>
      </c>
      <c r="AV61" s="89"/>
      <c r="AX61" s="1"/>
      <c r="AY61" s="39" t="str">
        <f t="shared" si="31"/>
        <v/>
      </c>
      <c r="AZ61" s="39" t="str">
        <f t="shared" si="32"/>
        <v/>
      </c>
      <c r="BA61" s="39" t="str">
        <f t="shared" si="33"/>
        <v/>
      </c>
      <c r="BB61" s="39" t="str">
        <f t="shared" si="34"/>
        <v/>
      </c>
      <c r="BC61" s="39" t="str">
        <f t="shared" si="35"/>
        <v/>
      </c>
      <c r="BD61" s="39" t="str">
        <f t="shared" si="36"/>
        <v/>
      </c>
      <c r="BE61" s="39" t="str">
        <f t="shared" si="37"/>
        <v/>
      </c>
      <c r="BF61" s="39" t="str">
        <f t="shared" si="38"/>
        <v/>
      </c>
      <c r="BG61" s="39" t="str">
        <f t="shared" si="39"/>
        <v/>
      </c>
      <c r="BH61" s="39" t="str">
        <f t="shared" si="40"/>
        <v/>
      </c>
      <c r="BI61" s="39" t="str">
        <f t="shared" si="41"/>
        <v/>
      </c>
      <c r="BJ61" s="39" t="str">
        <f t="shared" si="42"/>
        <v/>
      </c>
      <c r="BK61" s="42" t="str">
        <f t="shared" si="48"/>
        <v/>
      </c>
      <c r="BL61" t="str">
        <f t="shared" si="48"/>
        <v/>
      </c>
      <c r="BM61" t="str">
        <f t="shared" si="48"/>
        <v/>
      </c>
      <c r="BN61" t="str">
        <f t="shared" si="48"/>
        <v/>
      </c>
      <c r="BO61" t="str">
        <f t="shared" si="48"/>
        <v/>
      </c>
      <c r="BP61" t="str">
        <f t="shared" si="48"/>
        <v/>
      </c>
      <c r="BQ61" t="str">
        <f t="shared" si="47"/>
        <v/>
      </c>
      <c r="BR61" t="str">
        <f t="shared" si="47"/>
        <v/>
      </c>
      <c r="BS61" t="str">
        <f t="shared" si="47"/>
        <v/>
      </c>
      <c r="BT61" t="str">
        <f t="shared" si="47"/>
        <v/>
      </c>
      <c r="BU61" t="str">
        <f t="shared" si="47"/>
        <v/>
      </c>
      <c r="BV61" t="str">
        <f t="shared" si="47"/>
        <v/>
      </c>
      <c r="BW61" t="str">
        <f t="shared" si="15"/>
        <v/>
      </c>
      <c r="BX61" t="str">
        <f t="shared" si="16"/>
        <v/>
      </c>
      <c r="BY61" t="str">
        <f t="shared" si="17"/>
        <v/>
      </c>
      <c r="BZ61" t="str">
        <f t="shared" si="18"/>
        <v/>
      </c>
      <c r="CA61" t="str">
        <f t="shared" si="43"/>
        <v/>
      </c>
      <c r="CB61" s="39" t="str">
        <f t="shared" si="43"/>
        <v/>
      </c>
      <c r="CC61" s="46" t="str">
        <f t="shared" si="20"/>
        <v/>
      </c>
      <c r="CD61" s="44" t="str">
        <f t="shared" si="21"/>
        <v/>
      </c>
      <c r="CE61" t="str" cm="1">
        <f t="array" ref="CE61">_xlfn.IFS($CC61="","",$CC61&lt;=CE$3,"yes",$CC61&gt;CE$3,"no")</f>
        <v/>
      </c>
      <c r="CF61" s="42" t="str">
        <f t="shared" si="28"/>
        <v/>
      </c>
      <c r="CG61" s="1" t="str">
        <f t="shared" si="29"/>
        <v/>
      </c>
      <c r="CH61" s="1" t="str">
        <f t="shared" si="30"/>
        <v/>
      </c>
      <c r="CI61" s="76" t="str">
        <f>IF(CE61="yes",VLOOKUP(CH61,'z-Table'!$A$1:$K$74,7,TRUE)*$CE$2,"")</f>
        <v/>
      </c>
    </row>
    <row r="62" spans="1:87" ht="12" x14ac:dyDescent="0.2">
      <c r="A62" s="6" t="s">
        <v>84</v>
      </c>
      <c r="B62" s="18" cm="1">
        <f t="array" ref="B62">IFERROR(_xlfn.IFS(COUNTA($F$2:$K$2)=0,AVERAGE($F62:$K62),$F$2="X",AVERAGE($G62:$K62),$G$2="X",AVERAGE($F62,$H62:$K62),$H$2="X",AVERAGE($F62:$G62,$I62:$K62),$I$2="X",AVERAGE($F62:$H62,$J62:$K62),$J$2="X",AVERAGE($F62:$I62,$K62:$K62),$K$2="X",AVERAGE($F62:$J62)),"")</f>
        <v>1.1380962917262809</v>
      </c>
      <c r="C62" s="19" cm="1">
        <f t="array" ref="C62">IFERROR(_xlfn.IFS(COUNTA($F$2:$K$2)=0,STDEV($F62:$K62)/SQRT(COUNT($F62:$K62)),$F$2="X",STDEV($G62:$K62)/SQRT(COUNT($G62:$K62)),$G$2="X",STDEV($F62,$H62:$K62)/SQRT(COUNT($F62,$H62:$K62)),$H$2="X",STDEV($F62:$G62,$I62:$K62)/SQRT(COUNT($F62:$G62,$I62:$K62)),$I$2="X",STDEV($F62:$H62,$J62:$K62)/SQRT(COUNT($F62:$H62,$J62:$K62)),$J$2="X",STDEV($F62:$I62,$K62)/SQRT(COUNT($F62:$I62,$K62)),$K$2="X",STDEV($F62:$J62)/SQRT(COUNT($F62:$J62))),"")</f>
        <v>0.26591803075725101</v>
      </c>
      <c r="D62" s="110" cm="1">
        <f t="array" ref="D62">IFERROR(_xlfn.IFS(COUNTA($L$2:$Q$2)=0,AVERAGE($L62:$Q62),$L$2="X",AVERAGE($M62:$Q62),$M$2="X",AVERAGE($L62,$N62:$Q62),$N$2="X",AVERAGE($L62:$M62,$O62:$Q62),$O$2="X",AVERAGE($L62:$N62,$P62:$Q62),$P$2="X",AVERAGE($L62:$O62,$Q62:$Q62),$Q$2="X",AVERAGE($L62:$P62)),"")</f>
        <v>1371.6997003503598</v>
      </c>
      <c r="E62" s="111" cm="1">
        <f t="array" ref="E62">IFERROR(_xlfn.IFS(COUNTA($L$2:$Q$2)=0,STDEV($L62:$Q62)/SQRT(COUNT($L62:$Q62)),$L$2="X",STDEV($M62:$Q62)/SQRT(COUNT($M62:$Q62)),$M$2="X",STDEV($L62,$N62:$Q62)/SQRT(COUNT($L62,$N62:$Q62)),$N$2="X",STDEV($L62:$M62,$O62:$Q62)/SQRT(COUNT($L62:$M62,$O62:$Q62)),$O$2="X",STDEV($L62:$N62,$P62:$Q62)/SQRT(COUNT($L62:$N62,$P62:$Q62)),$P$2="X",STDEV($L62:$O62,$Q62)/SQRT(COUNT($L62:$O62,$Q62)),$Q$2="X",STDEV($L62:$P62)/SQRT(COUNT($L62:$P62))),"")</f>
        <v>408.65881012993168</v>
      </c>
      <c r="F62" cm="1">
        <f t="array" ref="F62">_xlfn.IFS(SUM($L62:$Q62)="","",L62="","",L62=0,0,L62&gt;0,L62/F$65*100)</f>
        <v>1.2390469457886004</v>
      </c>
      <c r="G62" cm="1">
        <f t="array" ref="G62">_xlfn.IFS(SUM($L62:$Q62)="","",M62="","",M62=0,0,M62&gt;0,M62/G$65*100)</f>
        <v>0.2941778196888617</v>
      </c>
      <c r="H62" cm="1">
        <f t="array" ref="H62">_xlfn.IFS(SUM($L62:$Q62)="","",N62="","",N62=0,0,N62&gt;0,N62/H$65*100)</f>
        <v>1.6028150336801383</v>
      </c>
      <c r="I62" cm="1">
        <f t="array" ref="I62">_xlfn.IFS(SUM($L62:$Q62)="","",O62="","",O62=0,0,O62&gt;0,O62/I$65*100)</f>
        <v>0.80968271559101224</v>
      </c>
      <c r="J62" cm="1">
        <f t="array" ref="J62">_xlfn.IFS(SUM($L62:$Q62)="","",P62="","",P62=0,0,P62&gt;0,P62/J$65*100)</f>
        <v>1.7447589438827922</v>
      </c>
      <c r="K62" t="str" cm="1">
        <f t="array" ref="K62">_xlfn.IFS(SUM($L62:$Q62)="","",Q62="","",Q62=0,0,Q62&gt;0,Q62/K$65*100)</f>
        <v/>
      </c>
      <c r="L62" s="85">
        <f t="shared" si="26"/>
        <v>2592.4545454545455</v>
      </c>
      <c r="M62" s="39">
        <f t="shared" si="26"/>
        <v>874.58823529411768</v>
      </c>
      <c r="N62" s="39">
        <f t="shared" si="26"/>
        <v>2106.125</v>
      </c>
      <c r="O62" s="39">
        <f t="shared" si="26"/>
        <v>655.22727272727275</v>
      </c>
      <c r="P62" s="39">
        <f t="shared" si="26"/>
        <v>630.10344827586209</v>
      </c>
      <c r="Q62" s="98" t="str">
        <f t="shared" si="46"/>
        <v/>
      </c>
      <c r="R62" s="89">
        <v>28517</v>
      </c>
      <c r="S62" s="89">
        <v>14868</v>
      </c>
      <c r="T62" s="89">
        <v>50547</v>
      </c>
      <c r="U62" s="89">
        <v>14415</v>
      </c>
      <c r="V62" s="89">
        <v>18273</v>
      </c>
      <c r="W62" s="89"/>
      <c r="Z62" s="6" t="s">
        <v>84</v>
      </c>
      <c r="AA62" s="18" cm="1">
        <f t="array" ref="AA62">IFERROR(_xlfn.IFS(COUNTA($AE$2:$AJ$2)=0,AVERAGE($AE62:$AJ62),$AE$2="X",AVERAGE($AF62:$AJ62),$AF$2="X",AVERAGE($AE62,$AG62:$AJ62),$AG$2="X",AVERAGE($AE62:$AF62,$AH62:$AJ62),$AH$2="X",AVERAGE($AE62:$AG62,$AI62:$AJ62),$AI$2="X",AVERAGE($AE62:$AH62,$AJ62:$AJ62),$AJ$2="X",AVERAGE($AE62:$AI62)),"")</f>
        <v>0.79123387062519579</v>
      </c>
      <c r="AB62" s="19" cm="1">
        <f t="array" ref="AB62">IFERROR(_xlfn.IFS(COUNTA($AE$2:$AJ$2)=0,STDEV($AE62:$AJ62)/SQRT(COUNT($AE62:$AJ62)),$AE$2="X",STDEV($AF62:$AJ62)/SQRT(COUNT($AF62:$AJ62)),$AF$2="X",STDEV($AE62,$AG62:$AJ62)/SQRT(COUNT($AE62,$AG62:$AJ62)),$AG$2="X",STDEV($AE62:$AF62,$AH62:$AJ62)/SQRT(COUNT($AE62:$AF62,$AH62:$AJ62)),$AH$2="X",STDEV($AE62:$AG62,$AI62:$AJ62)/SQRT(COUNT($AE62:$AG62,$AI62:$AJ62)),$AI$2="X",STDEV($AE62:$AH62,$AJ62)/SQRT(COUNT($AE62:$AH62,$AJ62)),$AJ$2="X",STDEV($AE62:$AI62)/SQRT(COUNT($AE62:$AI62))),"")</f>
        <v>0.3840367640753401</v>
      </c>
      <c r="AC62" s="113" cm="1">
        <f t="array" ref="AC62">IFERROR(_xlfn.IFS(COUNTA($AK$2:$AP$2)=0,AVERAGE($AK62:$AP62),$AK$2="X",AVERAGE($AL62:$AP62),$AL$2="X",AVERAGE($AK62,$AM62:$AP62),$AM$2="X",AVERAGE($AK62:$AL62,$AN62:$AP62),$AN$2="X",AVERAGE($AK62:$AM62,$AO62:$AP62),$AO$2="X",AVERAGE($AK62:$AN62,$AP62:$AP62),$AP$2="X",AVERAGE($AK62:$AO62)),"")</f>
        <v>800.50836783988962</v>
      </c>
      <c r="AD62" s="111" cm="1">
        <f t="array" ref="AD62">IFERROR(_xlfn.IFS(COUNTA($AK$2:$AP$2)=0,STDEV($AK62:$AP62)/SQRT(COUNT($AK62:$AP62)),$AK$2="X",STDEV($AL62:$AP62)/SQRT(COUNT($AL62:$AP62)),$AL$2="X",STDEV($AK62,$AM62:$AP62)/SQRT(COUNT($AK62,$AM62:$AP62)),$AM$2="X",STDEV($AK62:$AL62,$AN62:$AP62)/SQRT(COUNT($AK62:$AL62,$AN62:$AP62)),$AN$2="X",STDEV($AK62:$AM62,$AO62:$AP62)/SQRT(COUNT($AK62:$AM62,$AO62:$AP62)),$AO$2="X",STDEV($AK62:$AN62,$AP62)/SQRT(COUNT($AK62:$AN62,$AP62)),$AP$2="X",STDEV($AK62:$AO62)/SQRT(COUNT($AK62:$AO62))),"")</f>
        <v>464.44625566678218</v>
      </c>
      <c r="AE62" cm="1">
        <f t="array" ref="AE62">_xlfn.IFS(SUM($AK62:$AP62)="","",AK62="","",AK62=0,0,AK62&gt;0,AK62/AE$65*100)</f>
        <v>6.019487510845456E-2</v>
      </c>
      <c r="AF62" cm="1">
        <f t="array" ref="AF62">_xlfn.IFS(SUM($AK62:$AP62)="","",AL62="","",AL62=0,0,AL62&gt;0,AL62/AF$65*100)</f>
        <v>1.7187792928035188</v>
      </c>
      <c r="AG62" cm="1">
        <f t="array" ref="AG62">_xlfn.IFS(SUM($AK62:$AP62)="","",AM62="","",AM62=0,0,AM62&gt;0,AM62/AG$65*100)</f>
        <v>0</v>
      </c>
      <c r="AH62" cm="1">
        <f t="array" ref="AH62">_xlfn.IFS(SUM($AK62:$AP62)="","",AN62="","",AN62=0,0,AN62&gt;0,AN62/AH$65*100)</f>
        <v>0.35285595466412156</v>
      </c>
      <c r="AI62" cm="1">
        <f t="array" ref="AI62">_xlfn.IFS(SUM($AK62:$AP62)="","",AO62="","",AO62=0,0,AO62&gt;0,AO62/AI$65*100)</f>
        <v>1.0933002350331427</v>
      </c>
      <c r="AJ62" t="str" cm="1">
        <f t="array" ref="AJ62">_xlfn.IFS(SUM($AK62:$AP62)="","",AP62="","",AP62=0,0,AP62&gt;0,AP62/AJ$65*100)</f>
        <v/>
      </c>
      <c r="AK62" s="42">
        <f t="shared" si="45"/>
        <v>1450</v>
      </c>
      <c r="AL62">
        <f t="shared" si="45"/>
        <v>2136.5652173913045</v>
      </c>
      <c r="AM62">
        <f t="shared" si="45"/>
        <v>0</v>
      </c>
      <c r="AN62">
        <f t="shared" si="44"/>
        <v>434.61111111111109</v>
      </c>
      <c r="AO62">
        <f t="shared" si="44"/>
        <v>630.85714285714289</v>
      </c>
      <c r="AP62" s="96" t="str">
        <f t="shared" si="44"/>
        <v/>
      </c>
      <c r="AQ62" s="89">
        <v>24650</v>
      </c>
      <c r="AR62" s="89">
        <v>49141</v>
      </c>
      <c r="AS62" s="89">
        <v>0</v>
      </c>
      <c r="AT62" s="89">
        <v>7823</v>
      </c>
      <c r="AU62" s="89">
        <v>13248</v>
      </c>
      <c r="AV62" s="89"/>
      <c r="AX62" s="1"/>
      <c r="AY62" s="39" t="str">
        <f t="shared" si="31"/>
        <v/>
      </c>
      <c r="AZ62" s="39" t="str">
        <f t="shared" si="32"/>
        <v/>
      </c>
      <c r="BA62" s="39" t="str">
        <f t="shared" si="33"/>
        <v/>
      </c>
      <c r="BB62" s="39" t="str">
        <f t="shared" si="34"/>
        <v/>
      </c>
      <c r="BC62" s="39" t="str">
        <f t="shared" si="35"/>
        <v/>
      </c>
      <c r="BD62" s="39" t="str">
        <f t="shared" si="36"/>
        <v/>
      </c>
      <c r="BE62" s="39" t="str">
        <f t="shared" si="37"/>
        <v/>
      </c>
      <c r="BF62" s="39" t="str">
        <f t="shared" si="38"/>
        <v/>
      </c>
      <c r="BG62" s="39" t="str">
        <f t="shared" si="39"/>
        <v/>
      </c>
      <c r="BH62" s="39" t="str">
        <f t="shared" si="40"/>
        <v/>
      </c>
      <c r="BI62" s="39" t="str">
        <f t="shared" si="41"/>
        <v/>
      </c>
      <c r="BJ62" s="39" t="str">
        <f t="shared" si="42"/>
        <v/>
      </c>
      <c r="BK62" s="42" t="str">
        <f t="shared" si="48"/>
        <v/>
      </c>
      <c r="BL62" t="str">
        <f t="shared" si="48"/>
        <v/>
      </c>
      <c r="BM62" t="str">
        <f t="shared" si="48"/>
        <v/>
      </c>
      <c r="BN62" t="str">
        <f t="shared" si="48"/>
        <v/>
      </c>
      <c r="BO62" t="str">
        <f t="shared" si="48"/>
        <v/>
      </c>
      <c r="BP62" t="str">
        <f t="shared" si="48"/>
        <v/>
      </c>
      <c r="BQ62" t="str">
        <f t="shared" si="47"/>
        <v/>
      </c>
      <c r="BR62" t="str">
        <f t="shared" si="47"/>
        <v/>
      </c>
      <c r="BS62" t="str">
        <f t="shared" si="47"/>
        <v/>
      </c>
      <c r="BT62" t="str">
        <f t="shared" si="47"/>
        <v/>
      </c>
      <c r="BU62" t="str">
        <f t="shared" si="47"/>
        <v/>
      </c>
      <c r="BV62" t="str">
        <f t="shared" si="47"/>
        <v/>
      </c>
      <c r="BW62" t="str">
        <f t="shared" si="15"/>
        <v/>
      </c>
      <c r="BX62" t="str">
        <f t="shared" si="16"/>
        <v/>
      </c>
      <c r="BY62" t="str">
        <f t="shared" si="17"/>
        <v/>
      </c>
      <c r="BZ62" t="str">
        <f t="shared" si="18"/>
        <v/>
      </c>
      <c r="CA62" t="str">
        <f t="shared" si="43"/>
        <v/>
      </c>
      <c r="CB62" s="39" t="str">
        <f t="shared" si="43"/>
        <v/>
      </c>
      <c r="CC62" s="46" t="str">
        <f t="shared" si="20"/>
        <v/>
      </c>
      <c r="CD62" s="44" t="str">
        <f t="shared" si="21"/>
        <v/>
      </c>
      <c r="CE62" t="str" cm="1">
        <f t="array" ref="CE62">_xlfn.IFS($CC62="","",$CC62&lt;=CE$3,"yes",$CC62&gt;CE$3,"no")</f>
        <v/>
      </c>
      <c r="CF62" s="42" t="str">
        <f t="shared" si="28"/>
        <v/>
      </c>
      <c r="CG62" s="1" t="str">
        <f t="shared" si="29"/>
        <v/>
      </c>
      <c r="CH62" s="1" t="str">
        <f t="shared" si="30"/>
        <v/>
      </c>
      <c r="CI62" s="76" t="str">
        <f>IF(CE62="yes",VLOOKUP(CH62,'z-Table'!$A$1:$K$74,7,TRUE)*$CE$2,"")</f>
        <v/>
      </c>
    </row>
    <row r="63" spans="1:87" ht="12" x14ac:dyDescent="0.2">
      <c r="A63" s="6" t="s">
        <v>85</v>
      </c>
      <c r="B63" s="18" cm="1">
        <f t="array" ref="B63">IFERROR(_xlfn.IFS(COUNTA($F$2:$K$2)=0,AVERAGE($F63:$K63),$F$2="X",AVERAGE($G63:$K63),$G$2="X",AVERAGE($F63,$H63:$K63),$H$2="X",AVERAGE($F63:$G63,$I63:$K63),$I$2="X",AVERAGE($F63:$H63,$J63:$K63),$J$2="X",AVERAGE($F63:$I63,$K63:$K63),$K$2="X",AVERAGE($F63:$J63)),"")</f>
        <v>0.1988228748248338</v>
      </c>
      <c r="C63" s="19" cm="1">
        <f t="array" ref="C63">IFERROR(_xlfn.IFS(COUNTA($F$2:$K$2)=0,STDEV($F63:$K63)/SQRT(COUNT($F63:$K63)),$F$2="X",STDEV($G63:$K63)/SQRT(COUNT($G63:$K63)),$G$2="X",STDEV($F63,$H63:$K63)/SQRT(COUNT($F63,$H63:$K63)),$H$2="X",STDEV($F63:$G63,$I63:$K63)/SQRT(COUNT($F63:$G63,$I63:$K63)),$I$2="X",STDEV($F63:$H63,$J63:$K63)/SQRT(COUNT($F63:$H63,$J63:$K63)),$J$2="X",STDEV($F63:$I63,$K63)/SQRT(COUNT($F63:$I63,$K63)),$K$2="X",STDEV($F63:$J63)/SQRT(COUNT($F63:$J63))),"")</f>
        <v>0.12886660314618523</v>
      </c>
      <c r="D63" s="110" cm="1">
        <f t="array" ref="D63">IFERROR(_xlfn.IFS(COUNTA($L$2:$Q$2)=0,AVERAGE($L63:$Q63),$L$2="X",AVERAGE($M63:$Q63),$M$2="X",AVERAGE($L63,$N63:$Q63),$N$2="X",AVERAGE($L63:$M63,$O63:$Q63),$O$2="X",AVERAGE($L63:$N63,$P63:$Q63),$P$2="X",AVERAGE($L63:$O63,$Q63:$Q63),$Q$2="X",AVERAGE($L63:$P63)),"")</f>
        <v>317.84393939393942</v>
      </c>
      <c r="E63" s="111" cm="1">
        <f t="array" ref="E63">IFERROR(_xlfn.IFS(COUNTA($L$2:$Q$2)=0,STDEV($L63:$Q63)/SQRT(COUNT($L63:$Q63)),$L$2="X",STDEV($M63:$Q63)/SQRT(COUNT($M63:$Q63)),$M$2="X",STDEV($L63,$N63:$Q63)/SQRT(COUNT($L63,$N63:$Q63)),$N$2="X",STDEV($L63:$M63,$O63:$Q63)/SQRT(COUNT($L63:$M63,$O63:$Q63)),$O$2="X",STDEV($L63:$N63,$P63:$Q63)/SQRT(COUNT($L63:$N63,$P63:$Q63)),$P$2="X",STDEV($L63:$O63,$Q63)/SQRT(COUNT($L63:$O63,$Q63)),$Q$2="X",STDEV($L63:$P63)/SQRT(COUNT($L63:$P63))),"")</f>
        <v>194.93513907405679</v>
      </c>
      <c r="F63" cm="1">
        <f t="array" ref="F63">_xlfn.IFS(SUM($L63:$Q63)="","",L63="","",L63=0,0,L63&gt;0,L63/F$65*100)</f>
        <v>0.36354124891865269</v>
      </c>
      <c r="G63" cm="1">
        <f t="array" ref="G63">_xlfn.IFS(SUM($L63:$Q63)="","",M63="","",M63=0,0,M63&gt;0,M63/G$65*100)</f>
        <v>0</v>
      </c>
      <c r="H63" cm="1">
        <f t="array" ref="H63">_xlfn.IFS(SUM($L63:$Q63)="","",N63="","",N63=0,0,N63&gt;0,N63/H$65*100)</f>
        <v>0.63057312520551634</v>
      </c>
      <c r="I63" cm="1">
        <f t="array" ref="I63">_xlfn.IFS(SUM($L63:$Q63)="","",O63="","",O63=0,0,O63&gt;0,O63/I$65*100)</f>
        <v>0</v>
      </c>
      <c r="J63" cm="1">
        <f t="array" ref="J63">_xlfn.IFS(SUM($L63:$Q63)="","",P63="","",P63=0,0,P63&gt;0,P63/J$65*100)</f>
        <v>0</v>
      </c>
      <c r="K63" t="str" cm="1">
        <f t="array" ref="K63">_xlfn.IFS(SUM($L63:$Q63)="","",Q63="","",Q63=0,0,Q63&gt;0,Q63/K$65*100)</f>
        <v/>
      </c>
      <c r="L63" s="85">
        <f>IF(R63="","",R63/R$2)</f>
        <v>760.63636363636363</v>
      </c>
      <c r="M63" s="39">
        <f t="shared" si="26"/>
        <v>0</v>
      </c>
      <c r="N63" s="39">
        <f t="shared" si="26"/>
        <v>828.58333333333337</v>
      </c>
      <c r="O63" s="39">
        <f t="shared" si="26"/>
        <v>0</v>
      </c>
      <c r="P63" s="39">
        <f t="shared" si="26"/>
        <v>0</v>
      </c>
      <c r="Q63" s="98" t="str">
        <f t="shared" si="46"/>
        <v/>
      </c>
      <c r="R63" s="89">
        <v>8367</v>
      </c>
      <c r="S63" s="89">
        <v>0</v>
      </c>
      <c r="T63" s="89">
        <v>19886</v>
      </c>
      <c r="U63" s="89">
        <v>0</v>
      </c>
      <c r="V63" s="89">
        <v>0</v>
      </c>
      <c r="W63" s="89"/>
      <c r="Z63" s="6" t="s">
        <v>85</v>
      </c>
      <c r="AA63" s="18" cm="1">
        <f t="array" ref="AA63">IFERROR(_xlfn.IFS(COUNTA($AE$2:$AJ$2)=0,AVERAGE($AE63:$AJ63),$AE$2="X",AVERAGE($AF63:$AJ63),$AF$2="X",AVERAGE($AE63,$AG63:$AJ63),$AG$2="X",AVERAGE($AE63:$AF63,$AH63:$AJ63),$AH$2="X",AVERAGE($AE63:$AG63,$AI63:$AJ63),$AI$2="X",AVERAGE($AE63:$AH63,$AJ63:$AJ63),$AJ$2="X",AVERAGE($AE63:$AI63)),"")</f>
        <v>0.14656020291955685</v>
      </c>
      <c r="AB63" s="19" cm="1">
        <f t="array" ref="AB63">IFERROR(_xlfn.IFS(COUNTA($AE$2:$AJ$2)=0,STDEV($AE63:$AJ63)/SQRT(COUNT($AE63:$AJ63)),$AE$2="X",STDEV($AF63:$AJ63)/SQRT(COUNT($AF63:$AJ63)),$AF$2="X",STDEV($AE63,$AG63:$AJ63)/SQRT(COUNT($AE63,$AG63:$AJ63)),$AG$2="X",STDEV($AE63:$AF63,$AH63:$AJ63)/SQRT(COUNT($AE63:$AF63,$AH63:$AJ63)),$AH$2="X",STDEV($AE63:$AG63,$AI63:$AJ63)/SQRT(COUNT($AE63:$AG63,$AI63:$AJ63)),$AI$2="X",STDEV($AE63:$AH63,$AJ63)/SQRT(COUNT($AE63:$AH63,$AJ63)),$AJ$2="X",STDEV($AE63:$AI63)/SQRT(COUNT($AE63:$AI63))),"")</f>
        <v>0.14656020291955685</v>
      </c>
      <c r="AC63" s="113" cm="1">
        <f t="array" ref="AC63">IFERROR(_xlfn.IFS(COUNTA($AK$2:$AP$2)=0,AVERAGE($AK63:$AP63),$AK$2="X",AVERAGE($AL63:$AP63),$AL$2="X",AVERAGE($AK63,$AM63:$AP63),$AM$2="X",AVERAGE($AK63:$AL63,$AN63:$AP63),$AN$2="X",AVERAGE($AK63:$AM63,$AO63:$AP63),$AO$2="X",AVERAGE($AK63:$AN63,$AP63:$AP63),$AP$2="X",AVERAGE($AK63:$AO63)),"")</f>
        <v>182.18478260869566</v>
      </c>
      <c r="AD63" s="111" cm="1">
        <f t="array" ref="AD63">IFERROR(_xlfn.IFS(COUNTA($AK$2:$AP$2)=0,STDEV($AK63:$AP63)/SQRT(COUNT($AK63:$AP63)),$AK$2="X",STDEV($AL63:$AP63)/SQRT(COUNT($AL63:$AP63)),$AL$2="X",STDEV($AK63,$AM63:$AP63)/SQRT(COUNT($AK63,$AM63:$AP63)),$AM$2="X",STDEV($AK63:$AL63,$AN63:$AP63)/SQRT(COUNT($AK63:$AL63,$AN63:$AP63)),$AN$2="X",STDEV($AK63:$AM63,$AO63:$AP63)/SQRT(COUNT($AK63:$AM63,$AO63:$AP63)),$AO$2="X",STDEV($AK63:$AN63,$AP63)/SQRT(COUNT($AK63:$AN63,$AP63)),$AP$2="X",STDEV($AK63:$AO63)/SQRT(COUNT($AK63:$AO63))),"")</f>
        <v>182.18478260869566</v>
      </c>
      <c r="AE63" cm="1">
        <f t="array" ref="AE63">_xlfn.IFS(SUM($AK63:$AP63)="","",AK63="","",AK63=0,0,AK63&gt;0,AK63/AE$65*100)</f>
        <v>0</v>
      </c>
      <c r="AF63" cm="1">
        <f t="array" ref="AF63">_xlfn.IFS(SUM($AK63:$AP63)="","",AL63="","",AL63=0,0,AL63&gt;0,AL63/AF$65*100)</f>
        <v>0.58624081167822739</v>
      </c>
      <c r="AG63" cm="1">
        <f t="array" ref="AG63">_xlfn.IFS(SUM($AK63:$AP63)="","",AM63="","",AM63=0,0,AM63&gt;0,AM63/AG$65*100)</f>
        <v>0</v>
      </c>
      <c r="AH63" cm="1">
        <f t="array" ref="AH63">_xlfn.IFS(SUM($AK63:$AP63)="","",AN63="","",AN63=0,0,AN63&gt;0,AN63/AH$65*100)</f>
        <v>0</v>
      </c>
      <c r="AI63" cm="1">
        <f t="array" ref="AI63">_xlfn.IFS(SUM($AK63:$AP63)="","",AO63="","",AO63=0,0,AO63&gt;0,AO63/AI$65*100)</f>
        <v>0</v>
      </c>
      <c r="AJ63" t="str" cm="1">
        <f t="array" ref="AJ63">_xlfn.IFS(SUM($AK63:$AP63)="","",AP63="","",AP63=0,0,AP63&gt;0,AP63/AJ$65*100)</f>
        <v/>
      </c>
      <c r="AK63" s="42">
        <f>IF(AQ63="","",AQ63/AQ$2)</f>
        <v>0</v>
      </c>
      <c r="AL63">
        <f t="shared" si="45"/>
        <v>728.73913043478262</v>
      </c>
      <c r="AM63">
        <f t="shared" si="45"/>
        <v>0</v>
      </c>
      <c r="AN63">
        <f t="shared" si="44"/>
        <v>0</v>
      </c>
      <c r="AO63">
        <f t="shared" si="44"/>
        <v>0</v>
      </c>
      <c r="AP63" s="96" t="str">
        <f t="shared" si="44"/>
        <v/>
      </c>
      <c r="AQ63" s="93">
        <v>0</v>
      </c>
      <c r="AR63" s="89">
        <v>16761</v>
      </c>
      <c r="AS63" s="89">
        <v>0</v>
      </c>
      <c r="AT63" s="89">
        <v>0</v>
      </c>
      <c r="AU63" s="89">
        <v>0</v>
      </c>
      <c r="AX63" s="1"/>
      <c r="AY63" s="39" t="str">
        <f t="shared" si="31"/>
        <v/>
      </c>
      <c r="AZ63" s="39" t="str">
        <f t="shared" si="32"/>
        <v/>
      </c>
      <c r="BA63" s="39" t="str">
        <f t="shared" si="33"/>
        <v/>
      </c>
      <c r="BB63" s="39" t="str">
        <f t="shared" si="34"/>
        <v/>
      </c>
      <c r="BC63" s="39" t="str">
        <f t="shared" si="35"/>
        <v/>
      </c>
      <c r="BD63" s="39" t="str">
        <f t="shared" si="36"/>
        <v/>
      </c>
      <c r="BE63" s="39" t="str">
        <f t="shared" si="37"/>
        <v/>
      </c>
      <c r="BF63" s="39" t="str">
        <f t="shared" si="38"/>
        <v/>
      </c>
      <c r="BG63" s="39" t="str">
        <f t="shared" si="39"/>
        <v/>
      </c>
      <c r="BH63" s="39" t="str">
        <f t="shared" si="40"/>
        <v/>
      </c>
      <c r="BI63" s="39" t="str">
        <f t="shared" si="41"/>
        <v/>
      </c>
      <c r="BJ63" s="39" t="str">
        <f t="shared" si="42"/>
        <v/>
      </c>
      <c r="BK63" s="42" t="str">
        <f t="shared" si="48"/>
        <v/>
      </c>
      <c r="BL63" t="str">
        <f t="shared" si="48"/>
        <v/>
      </c>
      <c r="BM63" t="str">
        <f t="shared" si="48"/>
        <v/>
      </c>
      <c r="BN63" t="str">
        <f t="shared" si="48"/>
        <v/>
      </c>
      <c r="BO63" t="str">
        <f t="shared" si="48"/>
        <v/>
      </c>
      <c r="BP63" t="str">
        <f t="shared" si="48"/>
        <v/>
      </c>
      <c r="BQ63" t="str">
        <f t="shared" si="47"/>
        <v/>
      </c>
      <c r="BR63" t="str">
        <f t="shared" si="47"/>
        <v/>
      </c>
      <c r="BS63" t="str">
        <f t="shared" si="47"/>
        <v/>
      </c>
      <c r="BT63" t="str">
        <f t="shared" si="47"/>
        <v/>
      </c>
      <c r="BU63" t="str">
        <f t="shared" si="47"/>
        <v/>
      </c>
      <c r="BV63" t="str">
        <f t="shared" si="47"/>
        <v/>
      </c>
      <c r="BW63" t="str">
        <f t="shared" si="15"/>
        <v/>
      </c>
      <c r="BX63" t="str">
        <f t="shared" si="16"/>
        <v/>
      </c>
      <c r="BY63" t="str">
        <f t="shared" si="17"/>
        <v/>
      </c>
      <c r="BZ63" t="str">
        <f t="shared" si="18"/>
        <v/>
      </c>
      <c r="CA63" t="str">
        <f t="shared" si="43"/>
        <v/>
      </c>
      <c r="CB63" s="39" t="str">
        <f t="shared" si="43"/>
        <v/>
      </c>
      <c r="CC63" s="46" t="str">
        <f t="shared" si="20"/>
        <v/>
      </c>
      <c r="CD63" s="44" t="str">
        <f t="shared" si="21"/>
        <v/>
      </c>
      <c r="CE63" t="str" cm="1">
        <f t="array" ref="CE63">_xlfn.IFS($CC63="","",$CC63&lt;=CE$3,"yes",$CC63&gt;CE$3,"no")</f>
        <v/>
      </c>
      <c r="CF63" s="42" t="str">
        <f t="shared" si="28"/>
        <v/>
      </c>
      <c r="CG63" s="1" t="str">
        <f t="shared" si="29"/>
        <v/>
      </c>
      <c r="CH63" s="1" t="str">
        <f t="shared" si="30"/>
        <v/>
      </c>
      <c r="CI63" s="76" t="str">
        <f>IF(CE63="yes",VLOOKUP(CH63,'z-Table'!$A$1:$K$74,7,TRUE)*$CE$2,"")</f>
        <v/>
      </c>
    </row>
    <row r="64" spans="1:87" ht="12" x14ac:dyDescent="0.2">
      <c r="A64" s="6"/>
      <c r="B64" s="18"/>
      <c r="C64" s="19"/>
      <c r="D64" s="110"/>
      <c r="E64" s="111"/>
      <c r="L64" s="85"/>
      <c r="M64" s="39"/>
      <c r="N64" s="39"/>
      <c r="O64" s="39"/>
      <c r="P64" s="39"/>
      <c r="Q64" s="98"/>
      <c r="R64" s="89"/>
      <c r="S64" s="89"/>
      <c r="T64" s="89"/>
      <c r="U64" s="89"/>
      <c r="V64" s="89"/>
      <c r="W64" s="89"/>
      <c r="Z64" s="6"/>
      <c r="AA64" s="18"/>
      <c r="AB64" s="19"/>
      <c r="AC64" s="113"/>
      <c r="AD64" s="111"/>
      <c r="AK64" s="42"/>
      <c r="AP64" s="96"/>
      <c r="AQ64" s="93"/>
      <c r="AR64" s="89"/>
      <c r="AS64" s="89"/>
      <c r="AT64" s="89"/>
      <c r="AU64" s="89"/>
      <c r="AX64" s="1" t="s">
        <v>86</v>
      </c>
      <c r="AY64" s="39">
        <f t="shared" ref="AY64:BD64" si="49">IF(AY3="","",F65-SUM(AY4:AY63))</f>
        <v>96103.363636363632</v>
      </c>
      <c r="AZ64" s="39">
        <f t="shared" si="49"/>
        <v>47043.705882352893</v>
      </c>
      <c r="BA64" s="39">
        <f t="shared" si="49"/>
        <v>74073.083333333401</v>
      </c>
      <c r="BB64" s="39">
        <f t="shared" si="49"/>
        <v>14682.863636363632</v>
      </c>
      <c r="BC64" s="39">
        <f t="shared" si="49"/>
        <v>7396.4137931034566</v>
      </c>
      <c r="BD64" s="39" t="str">
        <f t="shared" si="49"/>
        <v/>
      </c>
      <c r="BE64" s="39" t="str">
        <f>IF(BE3="","",AE65-SUM(BE4:BE63))</f>
        <v/>
      </c>
      <c r="BF64" s="39">
        <f t="shared" ref="BF64:BI64" si="50">IF(BF3="","",AF65-SUM(BF4:BF63))</f>
        <v>50961.826086956542</v>
      </c>
      <c r="BG64" s="39">
        <f t="shared" si="50"/>
        <v>5739.0000000000073</v>
      </c>
      <c r="BH64" s="39">
        <f t="shared" si="50"/>
        <v>22914.444444444423</v>
      </c>
      <c r="BI64" s="39">
        <f t="shared" si="50"/>
        <v>12981.380952380947</v>
      </c>
      <c r="BJ64" s="39" t="str">
        <f>IF(BJ3="","",AJ65-SUM(BJ4:BJ63))</f>
        <v/>
      </c>
      <c r="BK64" s="42">
        <f t="shared" ref="BK64" si="51">IFERROR(_xlfn.RANK.AVG(AY64,$AY64:$BJ64,1),"")</f>
        <v>9</v>
      </c>
      <c r="BL64">
        <f t="shared" ref="BL64" si="52">IFERROR(_xlfn.RANK.AVG(AZ64,$AY64:$BJ64,1),"")</f>
        <v>6</v>
      </c>
      <c r="BM64">
        <f t="shared" ref="BM64" si="53">IFERROR(_xlfn.RANK.AVG(BA64,$AY64:$BJ64,1),"")</f>
        <v>8</v>
      </c>
      <c r="BN64">
        <f t="shared" ref="BN64" si="54">IFERROR(_xlfn.RANK.AVG(BB64,$AY64:$BJ64,1),"")</f>
        <v>4</v>
      </c>
      <c r="BO64">
        <f t="shared" ref="BO64" si="55">IFERROR(_xlfn.RANK.AVG(BC64,$AY64:$BJ64,1),"")</f>
        <v>2</v>
      </c>
      <c r="BP64" t="str">
        <f t="shared" ref="BP64" si="56">IFERROR(_xlfn.RANK.AVG(BD64,$AY64:$BJ64,1),"")</f>
        <v/>
      </c>
      <c r="BQ64" t="str">
        <f t="shared" ref="BQ64" si="57">IFERROR(_xlfn.RANK.AVG(BE64,$AY64:$BJ64,1),"")</f>
        <v/>
      </c>
      <c r="BR64">
        <f t="shared" ref="BR64" si="58">IFERROR(_xlfn.RANK.AVG(BF64,$AY64:$BJ64,1),"")</f>
        <v>7</v>
      </c>
      <c r="BS64">
        <f t="shared" ref="BS64" si="59">IFERROR(_xlfn.RANK.AVG(BG64,$AY64:$BJ64,1),"")</f>
        <v>1</v>
      </c>
      <c r="BT64">
        <f t="shared" ref="BT64" si="60">IFERROR(_xlfn.RANK.AVG(BH64,$AY64:$BJ64,1),"")</f>
        <v>5</v>
      </c>
      <c r="BU64">
        <f t="shared" ref="BU64" si="61">IFERROR(_xlfn.RANK.AVG(BI64,$AY64:$BJ64,1),"")</f>
        <v>3</v>
      </c>
      <c r="BV64" t="str">
        <f t="shared" ref="BV64" si="62">IFERROR(_xlfn.RANK.AVG(BJ64,$AY64:$BJ64,1),"")</f>
        <v/>
      </c>
      <c r="BW64">
        <f t="shared" ref="BW64" si="63">IF($AX64&lt;&gt;0,SUM(BK64:BP64),"")</f>
        <v>29</v>
      </c>
      <c r="BX64">
        <f t="shared" ref="BX64" si="64">IF($AX64&lt;&gt;0,SUM(BQ64:BV64),"")</f>
        <v>16</v>
      </c>
      <c r="BY64">
        <f t="shared" si="17"/>
        <v>5</v>
      </c>
      <c r="BZ64">
        <f t="shared" si="18"/>
        <v>4</v>
      </c>
      <c r="CA64">
        <f t="shared" ref="CA64" si="65">IF($AX64&lt;&gt;0,IF(($BY64*$BZ64)+(BY64*(BY64+1)/2)-BW64&lt;0,0,($BY64*$BZ64)+(BY64*(BY64+1)/2)-BW64),"")</f>
        <v>6</v>
      </c>
      <c r="CB64" s="39">
        <f t="shared" ref="CB64" si="66">IF($AX64&lt;&gt;0,IF(($BY64*$BZ64)+(BZ64*(BZ64+1)/2)-BX64&lt;0,0,($BY64*$BZ64)+(BZ64*(BZ64+1)/2)-BX64),"")</f>
        <v>14</v>
      </c>
      <c r="CC64" s="46">
        <f t="shared" ref="CC64" si="67">IF($AX64&lt;&gt;0,MIN(CA64:CB64),"")</f>
        <v>6</v>
      </c>
      <c r="CD64" s="44" t="str">
        <f t="shared" ref="CD64" si="68">IF(CC64="","","sig = ")</f>
        <v xml:space="preserve">sig = </v>
      </c>
      <c r="CE64" t="str" cm="1">
        <f t="array" ref="CE64">_xlfn.IFS($CC64="","",$CC64&lt;=CE$3,"yes",$CC64&gt;CE$3,"no")</f>
        <v>no</v>
      </c>
      <c r="CF64" s="42"/>
      <c r="CG64" s="1"/>
      <c r="CH64" s="1"/>
      <c r="CI64" s="76"/>
    </row>
    <row r="65" spans="1:87" ht="12" x14ac:dyDescent="0.2">
      <c r="A65" s="6" t="s">
        <v>87</v>
      </c>
      <c r="B65" s="87" cm="1">
        <f t="array" ref="B65">IFERROR(ROUND(_xlfn.IFS(COUNTA($F$2:$K$2)=0,AVERAGE($F65:$K65),$F$2="X",AVERAGE($G65:$K65),$G$2="X",AVERAGE($F65,$H65:$K65),$H$2="X",AVERAGE($F65:$G65,$I65:$K65),$I$2="X",AVERAGE($F65:$H65,$J65:$K65),$J$2="X",AVERAGE($F65:$I65,$K65:$K65),$K$2="X",AVERAGE($F65:$J65)),0),"")</f>
        <v>150994</v>
      </c>
      <c r="C65" s="88" cm="1">
        <f t="array" ref="C65">IFERROR(ROUND(_xlfn.IFS(COUNTA($F$2:$K$2)=0,STDEV($F65:$K65)/SQRT(COUNT($F65:$K65)),$F$2="X",STDEV($G65:$K65)/SQRT(COUNT($G65:$K65)),$G$2="X",STDEV($F65,$H65:$K65)/SQRT(COUNT($F65,$H65:$K65)),$H$2="X",STDEV($F65:$G65,$I65:$K65)/SQRT(COUNT($F65:$G65,$I65:$K65)),$I$2="X",STDEV($F65:$H65,$J65:$K65)/SQRT(COUNT($F65:$H65,$J65:$K65)),$J$2="X",STDEV($F65:$I65,$K65)/SQRT(COUNT($F65:$I65,$K65)),$K$2="X",STDEV($F65:$J65)/SQRT(COUNT($F65:$J65))),0),"")</f>
        <v>46523</v>
      </c>
      <c r="D65" s="112" cm="1">
        <f t="array" ref="D65">IFERROR(ROUND(_xlfn.IFS(COUNTA($L$2:$Q$2)=0,AVERAGE($L65:$Q65),$L$2="X",AVERAGE($M65:$Q65),$M$2="X",AVERAGE($L65,$N65:$Q65),$N$2="X",AVERAGE($L65:$M65,$O65:$Q65),$O$2="X",AVERAGE($L65:$N65,$P65:$Q65),$P$2="X",AVERAGE($L65:$O65,$Q65:$Q65),$Q$2="X",AVERAGE($L65:$P65)),0),"")</f>
        <v>150994</v>
      </c>
      <c r="E65" s="105" cm="1">
        <f t="array" ref="E65">IFERROR(ROUND(_xlfn.IFS(COUNTA($L$2:$Q$2)=0,STDEV($L65:$Q65)/SQRT(COUNT($L65:$Q65)),$L$2="X",STDEV($M65:$Q65)/SQRT(COUNT($M65:$Q65)),$M$2="X",STDEV($L65,$N65:$Q65)/SQRT(COUNT($L65,$N65:$Q65)),$N$2="X",STDEV($L65:$M65,$O65:$Q65)/SQRT(COUNT($L65:$M65,$O65:$Q65)),$O$2="X",STDEV($L65:$N65,$P65:$Q65)/SQRT(COUNT($L65:$N65,$P65:$Q65)),$P$2="X",STDEV($L65:$O65,$Q65)/SQRT(COUNT($L65:$O65,$Q65)),$Q$2="X",STDEV($L65:$P65)/SQRT(COUNT($L65:$P65))),0),"")</f>
        <v>46523</v>
      </c>
      <c r="F65" s="39">
        <f t="shared" ref="F65" si="69">IF(SUM(L4:L63)=0,"",SUM(L4:L63))</f>
        <v>209229.72727272726</v>
      </c>
      <c r="G65" s="39">
        <f t="shared" ref="G65" si="70">IF(SUM(M4:M63)=0,"",SUM(M4:M63))</f>
        <v>297299.17647058819</v>
      </c>
      <c r="H65" s="39">
        <f t="shared" ref="H65" si="71">IF(SUM(N4:N63)=0,"",SUM(N4:N63))</f>
        <v>131401.62500000006</v>
      </c>
      <c r="I65" s="39">
        <f t="shared" ref="I65" si="72">IF(SUM(O4:O63)=0,"",SUM(O4:O63))</f>
        <v>80923.954545454544</v>
      </c>
      <c r="J65" s="39">
        <f t="shared" ref="J65" si="73">IF(SUM(P4:P63)=0,"",SUM(P4:P63))</f>
        <v>36114.068965517254</v>
      </c>
      <c r="K65" s="39" t="str">
        <f>IF(SUM(Q4:Q63)=0,"",SUM(Q4:Q63))</f>
        <v/>
      </c>
      <c r="L65" s="42">
        <f>IF(SUM(L4:L63)=0,"",SUM(L4:L63))</f>
        <v>209229.72727272726</v>
      </c>
      <c r="M65">
        <f t="shared" ref="M65:Q65" si="74">IF(SUM(M4:M63)=0,"",SUM(M4:M63))</f>
        <v>297299.17647058819</v>
      </c>
      <c r="N65">
        <f t="shared" si="74"/>
        <v>131401.62500000006</v>
      </c>
      <c r="O65">
        <f t="shared" si="74"/>
        <v>80923.954545454544</v>
      </c>
      <c r="P65">
        <f t="shared" si="74"/>
        <v>36114.068965517254</v>
      </c>
      <c r="Q65" s="95" t="str">
        <f t="shared" si="74"/>
        <v/>
      </c>
      <c r="R65" s="1"/>
      <c r="S65" s="1"/>
      <c r="T65" s="1"/>
      <c r="U65" s="1"/>
      <c r="V65" s="1"/>
      <c r="W65" s="1"/>
      <c r="X65" s="1"/>
      <c r="Y65" s="1"/>
      <c r="Z65" s="6" t="s">
        <v>87</v>
      </c>
      <c r="AA65" s="87" cm="1">
        <f t="array" ref="AA65">IFERROR(ROUND(_xlfn.IFS(COUNTA($AE$2:$AJ$2)=0,AVERAGE($AE65:$AJ65),$AE$2="X",AVERAGE($AF65:$AJ65),$AF$2="X",AVERAGE($AE65,$AG65:$AJ65),$AG$2="X",AVERAGE($AE65:$AF65,$AH65:$AJ65),$AH$2="X",AVERAGE($AE65:$AG65,$AI65:$AJ65),$AI$2="X",AVERAGE($AE65:$AH65,$AJ65:$AJ65),$AJ$2="X",AVERAGE($AE65:$AI65)),0),"")</f>
        <v>87300</v>
      </c>
      <c r="AB65" s="88" cm="1">
        <f t="array" ref="AB65">IFERROR(ROUND(_xlfn.IFS(COUNTA($AE$2:$AJ$2)=0,STDEV($AE65:$AJ65)/SQRT(COUNT($AE65:$AJ65)),$AE$2="X",STDEV($AF65:$AJ65)/SQRT(COUNT($AF65:$AJ65)),$AF$2="X",STDEV($AE65,$AG65:$AJ65)/SQRT(COUNT($AE65,$AG65:$AJ65)),$AG$2="X",STDEV($AE65:$AF65,$AH65:$AJ65)/SQRT(COUNT($AE65:$AF65,$AH65:$AJ65)),$AH$2="X",STDEV($AE65:$AG65,$AI65:$AJ65)/SQRT(COUNT($AE65:$AG65,$AI65:$AJ65)),$AI$2="X",STDEV($AE65:$AH65,$AJ65)/SQRT(COUNT($AE65:$AH65,$AJ65)),$AJ$2="X",STDEV($AE65:$AI65)/SQRT(COUNT($AE65:$AI65))),0),"")</f>
        <v>21223</v>
      </c>
      <c r="AC65" s="103" cm="1">
        <f t="array" ref="AC65">IFERROR(ROUND(_xlfn.IFS(COUNTA($AK$2:$AP$2)=0,AVERAGE($AK65:$AP65),$AK$2="X",AVERAGE($AL65:$AP65),$AL$2="X",AVERAGE($AK65,$AM65:$AP65),$AM$2="X",AVERAGE($AK65:$AL65,$AN65:$AP65),$AN$2="X",AVERAGE($AK65:$AM65,$AO65:$AP65),$AO$2="X",AVERAGE($AK65:$AN65,$AP65:$AP65),$AP$2="X",AVERAGE($AK65:$AO65)),0),"")</f>
        <v>87300</v>
      </c>
      <c r="AD65" s="105" cm="1">
        <f t="array" ref="AD65">IFERROR(ROUND(_xlfn.IFS(COUNTA($AK$2:$AP$2)=0,STDEV($AK65:$AP65)/SQRT(COUNT($AK65:$AP65)),$AK$2="X",STDEV($AL65:$AP65)/SQRT(COUNT($AL65:$AP65)),$AL$2="X",STDEV($AK65,$AM65:$AP65)/SQRT(COUNT($AK65,$AM65:$AP65)),$AM$2="X",STDEV($AK65:$AL65,$AN65:$AP65)/SQRT(COUNT($AK65:$AL65,$AN65:$AP65)),$AN$2="X",STDEV($AK65:$AM65,$AO65:$AP65)/SQRT(COUNT($AK65:$AM65,$AO65:$AP65)),$AO$2="X",STDEV($AK65:$AN65,$AP65)/SQRT(COUNT($AK65:$AN65,$AP65)),$AP$2="X",STDEV($AK65:$AO65)/SQRT(COUNT($AK65:$AO65))),0),"")</f>
        <v>21223</v>
      </c>
      <c r="AE65" s="39">
        <f t="shared" ref="AE65" si="75">IF(SUM(AK4:AK63)=0,"",SUM(AK4:AK63))</f>
        <v>2408842.9411764704</v>
      </c>
      <c r="AF65" s="39">
        <f t="shared" ref="AF65" si="76">IF(SUM(AL4:AL63)=0,"",SUM(AL4:AL63))</f>
        <v>124307.13043478264</v>
      </c>
      <c r="AG65" s="39">
        <f t="shared" ref="AG65" si="77">IF(SUM(AM4:AM63)=0,"",SUM(AM4:AM63))</f>
        <v>44021.500000000007</v>
      </c>
      <c r="AH65" s="39">
        <f t="shared" ref="AH65" si="78">IF(SUM(AN4:AN63)=0,"",SUM(AN4:AN63))</f>
        <v>123169.55555555555</v>
      </c>
      <c r="AI65" s="39">
        <f t="shared" ref="AI65" si="79">IF(SUM(AO4:AO63)=0,"",SUM(AO4:AO63))</f>
        <v>57702.095238095229</v>
      </c>
      <c r="AJ65" s="39" t="str">
        <f>IF(SUM(AP4:AP63)=0,"",SUM(AP4:AP63))</f>
        <v/>
      </c>
      <c r="AK65" s="42">
        <f>IF(SUM(AK4:AK63)=0,"",SUM(AK4:AK63))</f>
        <v>2408842.9411764704</v>
      </c>
      <c r="AL65">
        <f t="shared" ref="AL65:AP65" si="80">IF(SUM(AL4:AL63)=0,"",SUM(AL4:AL63))</f>
        <v>124307.13043478264</v>
      </c>
      <c r="AM65">
        <f t="shared" si="80"/>
        <v>44021.500000000007</v>
      </c>
      <c r="AN65">
        <f t="shared" si="80"/>
        <v>123169.55555555555</v>
      </c>
      <c r="AO65">
        <f t="shared" si="80"/>
        <v>57702.095238095229</v>
      </c>
      <c r="AP65" s="95" t="str">
        <f t="shared" si="80"/>
        <v/>
      </c>
      <c r="AQ65" s="92"/>
      <c r="AR65" s="1"/>
      <c r="AS65" s="1"/>
      <c r="AT65" s="1"/>
      <c r="AU65" s="1"/>
      <c r="AV65" s="1"/>
      <c r="AW65" s="1"/>
      <c r="AX65" s="1" t="str">
        <f>A65</f>
        <v>Response ÷ d.w.</v>
      </c>
      <c r="AY65" s="39">
        <f t="shared" ref="AY65:BD65" si="81">IF($AX65&lt;&gt;0,IF(SUM(L$4:L$65)=0,"",IF(L$2="x","",F65)),"")</f>
        <v>209229.72727272726</v>
      </c>
      <c r="AZ65" s="39">
        <f t="shared" si="81"/>
        <v>297299.17647058819</v>
      </c>
      <c r="BA65" s="39">
        <f t="shared" si="81"/>
        <v>131401.62500000006</v>
      </c>
      <c r="BB65" s="39">
        <f t="shared" si="81"/>
        <v>80923.954545454544</v>
      </c>
      <c r="BC65" s="39">
        <f t="shared" si="81"/>
        <v>36114.068965517254</v>
      </c>
      <c r="BD65" s="39" t="str">
        <f t="shared" si="81"/>
        <v/>
      </c>
      <c r="BE65" s="39" t="str">
        <f>IF($AX65&lt;&gt;0,IF(SUM(AK$4:AK$65)=0,"",IF(AK$2="x","",AE65)),"")</f>
        <v/>
      </c>
      <c r="BF65" s="39">
        <f t="shared" ref="BF65:BJ65" si="82">IF($AX65&lt;&gt;0,IF(SUM(AL$4:AL$65)=0,"",IF(AL$2="x","",AF65)),"")</f>
        <v>124307.13043478264</v>
      </c>
      <c r="BG65" s="39">
        <f t="shared" si="82"/>
        <v>44021.500000000007</v>
      </c>
      <c r="BH65" s="39">
        <f t="shared" si="82"/>
        <v>123169.55555555555</v>
      </c>
      <c r="BI65" s="39">
        <f t="shared" si="82"/>
        <v>57702.095238095229</v>
      </c>
      <c r="BJ65" s="39" t="str">
        <f t="shared" si="82"/>
        <v/>
      </c>
      <c r="BK65" s="42">
        <f t="shared" si="48"/>
        <v>8</v>
      </c>
      <c r="BL65">
        <f t="shared" si="48"/>
        <v>9</v>
      </c>
      <c r="BM65">
        <f t="shared" si="48"/>
        <v>7</v>
      </c>
      <c r="BN65">
        <f t="shared" si="48"/>
        <v>4</v>
      </c>
      <c r="BO65">
        <f t="shared" si="48"/>
        <v>1</v>
      </c>
      <c r="BP65" t="str">
        <f t="shared" si="48"/>
        <v/>
      </c>
      <c r="BQ65" t="str">
        <f t="shared" si="47"/>
        <v/>
      </c>
      <c r="BR65">
        <f t="shared" si="47"/>
        <v>6</v>
      </c>
      <c r="BS65">
        <f t="shared" si="47"/>
        <v>2</v>
      </c>
      <c r="BT65">
        <f t="shared" si="47"/>
        <v>5</v>
      </c>
      <c r="BU65">
        <f t="shared" si="47"/>
        <v>3</v>
      </c>
      <c r="BV65" t="str">
        <f t="shared" si="47"/>
        <v/>
      </c>
      <c r="BW65">
        <f t="shared" si="15"/>
        <v>29</v>
      </c>
      <c r="BX65">
        <f t="shared" si="16"/>
        <v>16</v>
      </c>
      <c r="BY65">
        <f t="shared" si="17"/>
        <v>5</v>
      </c>
      <c r="BZ65">
        <f t="shared" si="18"/>
        <v>4</v>
      </c>
      <c r="CA65">
        <f t="shared" si="43"/>
        <v>6</v>
      </c>
      <c r="CB65" s="39">
        <f t="shared" si="43"/>
        <v>14</v>
      </c>
      <c r="CC65" s="46">
        <f t="shared" si="20"/>
        <v>6</v>
      </c>
      <c r="CD65" s="44" t="str">
        <f t="shared" si="21"/>
        <v xml:space="preserve">sig = </v>
      </c>
      <c r="CE65" t="str" cm="1">
        <f t="array" ref="CE65">_xlfn.IFS($CC65="","",$CC65&lt;=CE$3,"yes",$CC65&gt;CE$3,"no")</f>
        <v>no</v>
      </c>
      <c r="CF65" s="42" t="str">
        <f t="shared" si="28"/>
        <v/>
      </c>
      <c r="CG65" s="1" t="str">
        <f t="shared" si="29"/>
        <v/>
      </c>
      <c r="CH65" s="1" t="str">
        <f t="shared" si="30"/>
        <v/>
      </c>
      <c r="CI65" s="76" t="str">
        <f>IF(CE65="yes",VLOOKUP(CH65,'z-Table'!$A$1:$K$74,7,TRUE)*$CE$2,"")</f>
        <v/>
      </c>
    </row>
    <row r="66" spans="1:87" ht="12" x14ac:dyDescent="0.2">
      <c r="A66" s="6" t="s">
        <v>88</v>
      </c>
      <c r="B66" s="20">
        <f>ROUND(AA65/$B65,2)</f>
        <v>0.57999999999999996</v>
      </c>
      <c r="C66" s="10"/>
      <c r="D66" s="20">
        <f>ROUND($AC65/$D65,2)</f>
        <v>0.57999999999999996</v>
      </c>
      <c r="E66" s="113"/>
      <c r="P66" s="1"/>
      <c r="Q66" s="1"/>
      <c r="R66" s="1"/>
      <c r="S66" s="1"/>
      <c r="T66" s="1"/>
      <c r="U66" s="1"/>
      <c r="V66" s="1"/>
      <c r="W66" s="1"/>
      <c r="X66" s="1"/>
      <c r="Y66" s="1"/>
      <c r="Z66" s="6"/>
      <c r="AA66" s="21"/>
      <c r="AB66" s="21"/>
      <c r="AC66" s="113"/>
      <c r="AD66" s="11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CI66" s="74"/>
    </row>
    <row r="67" spans="1:87" x14ac:dyDescent="0.2">
      <c r="F67" s="40" t="s">
        <v>3</v>
      </c>
      <c r="L67" s="40" t="s">
        <v>114</v>
      </c>
      <c r="R67" s="42" t="s">
        <v>0</v>
      </c>
      <c r="AE67" s="40" t="s">
        <v>3</v>
      </c>
      <c r="AK67" s="40" t="s">
        <v>114</v>
      </c>
      <c r="AQ67" s="42" t="s">
        <v>0</v>
      </c>
      <c r="CD67" s="100" t="s">
        <v>1</v>
      </c>
      <c r="CE67">
        <v>0.05</v>
      </c>
      <c r="CI67" s="74"/>
    </row>
    <row r="68" spans="1:87" ht="12.75" x14ac:dyDescent="0.25">
      <c r="A68" s="5" t="s">
        <v>89</v>
      </c>
      <c r="B68" s="40" t="s">
        <v>3</v>
      </c>
      <c r="D68" s="104" t="s">
        <v>114</v>
      </c>
      <c r="E68" s="105"/>
      <c r="K68" s="3"/>
      <c r="L68" s="42"/>
      <c r="Q68" s="3"/>
      <c r="R68" s="41">
        <v>4</v>
      </c>
      <c r="S68" s="8">
        <v>2</v>
      </c>
      <c r="T68" s="8">
        <v>6</v>
      </c>
      <c r="U68" s="8">
        <v>4</v>
      </c>
      <c r="V68" s="8">
        <v>6</v>
      </c>
      <c r="W68" s="8"/>
      <c r="Z68" s="5" t="s">
        <v>89</v>
      </c>
      <c r="AA68" s="40" t="s">
        <v>3</v>
      </c>
      <c r="AB68" s="3"/>
      <c r="AC68" s="104" t="s">
        <v>114</v>
      </c>
      <c r="AD68" s="105"/>
      <c r="AK68" s="42"/>
      <c r="AQ68" s="41">
        <v>3</v>
      </c>
      <c r="AR68" s="8">
        <v>4</v>
      </c>
      <c r="AS68" s="8">
        <v>5</v>
      </c>
      <c r="AT68" s="8">
        <v>6</v>
      </c>
      <c r="AU68" s="8">
        <v>4</v>
      </c>
      <c r="AV68" s="8"/>
      <c r="BK68" s="5" t="s">
        <v>5</v>
      </c>
      <c r="BX68" s="38" t="s">
        <v>6</v>
      </c>
      <c r="BY68">
        <f>COUNT(F69:K69)-COUNTIF(F68:K68,"X")</f>
        <v>5</v>
      </c>
      <c r="BZ68" s="38" t="s">
        <v>7</v>
      </c>
      <c r="CA68">
        <f>COUNT(AE69:AJ69)-COUNTIF(AE68:AJ68,"X")</f>
        <v>5</v>
      </c>
      <c r="CD68" s="100" t="s">
        <v>8</v>
      </c>
      <c r="CE68">
        <v>2</v>
      </c>
      <c r="CI68" s="74"/>
    </row>
    <row r="69" spans="1:87" ht="12.75" x14ac:dyDescent="0.25">
      <c r="A69" s="2" t="s">
        <v>9</v>
      </c>
      <c r="B69" s="11" t="s">
        <v>10</v>
      </c>
      <c r="C69" s="9" t="s">
        <v>11</v>
      </c>
      <c r="D69" s="106" t="s">
        <v>10</v>
      </c>
      <c r="E69" s="107" t="s">
        <v>11</v>
      </c>
      <c r="F69" s="2">
        <v>1</v>
      </c>
      <c r="G69" s="2">
        <v>2</v>
      </c>
      <c r="H69" s="2">
        <v>3</v>
      </c>
      <c r="I69" s="2">
        <v>4</v>
      </c>
      <c r="J69" s="2">
        <v>5</v>
      </c>
      <c r="K69" s="2"/>
      <c r="L69" s="91">
        <v>1</v>
      </c>
      <c r="M69" s="2">
        <v>2</v>
      </c>
      <c r="N69" s="2">
        <v>3</v>
      </c>
      <c r="O69" s="2">
        <v>4</v>
      </c>
      <c r="P69" s="2">
        <v>5</v>
      </c>
      <c r="Q69" s="2"/>
      <c r="R69" s="91">
        <v>1</v>
      </c>
      <c r="S69" s="2">
        <v>2</v>
      </c>
      <c r="T69" s="2">
        <v>3</v>
      </c>
      <c r="U69" s="2">
        <v>4</v>
      </c>
      <c r="V69" s="2">
        <v>5</v>
      </c>
      <c r="W69" s="2"/>
      <c r="X69" s="5"/>
      <c r="Y69" s="5"/>
      <c r="Z69" s="2" t="s">
        <v>12</v>
      </c>
      <c r="AA69" s="11" t="s">
        <v>10</v>
      </c>
      <c r="AB69" s="9" t="s">
        <v>11</v>
      </c>
      <c r="AC69" s="116" t="s">
        <v>10</v>
      </c>
      <c r="AD69" s="107" t="s">
        <v>11</v>
      </c>
      <c r="AE69" s="2">
        <v>1</v>
      </c>
      <c r="AF69" s="2">
        <v>2</v>
      </c>
      <c r="AG69" s="2">
        <v>3</v>
      </c>
      <c r="AH69" s="2">
        <v>4</v>
      </c>
      <c r="AI69" s="2">
        <v>5</v>
      </c>
      <c r="AJ69" s="2"/>
      <c r="AK69" s="91">
        <v>1</v>
      </c>
      <c r="AL69" s="2">
        <v>2</v>
      </c>
      <c r="AM69" s="2">
        <v>3</v>
      </c>
      <c r="AN69" s="2">
        <v>4</v>
      </c>
      <c r="AO69" s="2">
        <v>5</v>
      </c>
      <c r="AP69" s="2"/>
      <c r="AQ69" s="91">
        <v>1</v>
      </c>
      <c r="AR69" s="2">
        <v>2</v>
      </c>
      <c r="AS69" s="2">
        <v>3</v>
      </c>
      <c r="AT69" s="2">
        <v>4</v>
      </c>
      <c r="AU69" s="2">
        <v>5</v>
      </c>
      <c r="AV69" s="2"/>
      <c r="AW69" s="5"/>
      <c r="AX69" s="8" t="s">
        <v>13</v>
      </c>
      <c r="AY69" s="90" cm="1">
        <f t="array" ref="AY69">_xlfn.IFS(F68="X","",F69="","",F69&gt;0,F69)</f>
        <v>1</v>
      </c>
      <c r="AZ69" s="90" cm="1">
        <f t="array" ref="AZ69">_xlfn.IFS(G68="X","",G69="","",G69&gt;0,G69)</f>
        <v>2</v>
      </c>
      <c r="BA69" s="90" cm="1">
        <f t="array" ref="BA69">_xlfn.IFS(H68="X","",H69="","",H69&gt;0,H69)</f>
        <v>3</v>
      </c>
      <c r="BB69" s="90" cm="1">
        <f t="array" ref="BB69">_xlfn.IFS(I68="X","",I69="","",I69&gt;0,I69)</f>
        <v>4</v>
      </c>
      <c r="BC69" s="90" cm="1">
        <f t="array" ref="BC69">_xlfn.IFS(J68="X","",J69="","",J69&gt;0,J69)</f>
        <v>5</v>
      </c>
      <c r="BD69" s="90" t="str" cm="1">
        <f t="array" ref="BD69">_xlfn.IFS(K68="X","",K69="","",K69&gt;0,K69)</f>
        <v/>
      </c>
      <c r="BE69" s="90" cm="1">
        <f t="array" ref="BE69">_xlfn.IFS(AE68="X","",AE69="","",AE69&gt;0,AE69)</f>
        <v>1</v>
      </c>
      <c r="BF69" s="90" cm="1">
        <f t="array" ref="BF69">_xlfn.IFS(AF68="X","",AF69="","",AF69&gt;0,AF69)</f>
        <v>2</v>
      </c>
      <c r="BG69" s="90" cm="1">
        <f t="array" ref="BG69">_xlfn.IFS(AG68="X","",AG69="","",AG69&gt;0,AG69)</f>
        <v>3</v>
      </c>
      <c r="BH69" s="90" cm="1">
        <f t="array" ref="BH69">_xlfn.IFS(AH68="X","",AH69="","",AH69&gt;0,AH69)</f>
        <v>4</v>
      </c>
      <c r="BI69" s="90" cm="1">
        <f t="array" ref="BI69">_xlfn.IFS(AI68="X","",AI69="","",AI69&gt;0,AI69)</f>
        <v>5</v>
      </c>
      <c r="BJ69" s="90" t="str" cm="1">
        <f t="array" ref="BJ69">_xlfn.IFS(AJ68="X","",AJ69="","",AJ69&gt;0,AJ69)</f>
        <v/>
      </c>
      <c r="BK69" s="41" t="str">
        <f>A69</f>
        <v>BMPM - Control</v>
      </c>
      <c r="BL69" s="8"/>
      <c r="BM69" s="8"/>
      <c r="BN69" s="8"/>
      <c r="BO69" s="8"/>
      <c r="BP69" s="8"/>
      <c r="BQ69" s="8" t="str">
        <f>Z69</f>
        <v>BMPM - Treamtent</v>
      </c>
      <c r="BR69" s="8"/>
      <c r="BS69" s="8"/>
      <c r="BT69" s="8"/>
      <c r="BU69" s="8"/>
      <c r="BV69" s="8"/>
      <c r="BW69" s="8" t="s">
        <v>14</v>
      </c>
      <c r="BX69" s="8" t="s">
        <v>15</v>
      </c>
      <c r="BY69" s="8" t="s">
        <v>16</v>
      </c>
      <c r="BZ69" s="8" t="s">
        <v>17</v>
      </c>
      <c r="CA69" s="8" t="s">
        <v>18</v>
      </c>
      <c r="CB69" s="8" t="s">
        <v>19</v>
      </c>
      <c r="CC69" s="45" t="s">
        <v>20</v>
      </c>
      <c r="CD69" s="43" t="s">
        <v>21</v>
      </c>
      <c r="CE69" s="8">
        <f>VLOOKUP(CA68,'Mann Table'!$A$10:$O$29,BY68,FALSE)</f>
        <v>2</v>
      </c>
      <c r="CF69" s="41" t="s">
        <v>22</v>
      </c>
      <c r="CG69" s="8" t="s">
        <v>23</v>
      </c>
      <c r="CH69" s="8" t="s">
        <v>24</v>
      </c>
      <c r="CI69" s="75" t="s">
        <v>25</v>
      </c>
    </row>
    <row r="70" spans="1:87" ht="12" x14ac:dyDescent="0.2">
      <c r="A70" s="6" t="s">
        <v>26</v>
      </c>
      <c r="B70" s="18" cm="1">
        <f t="array" ref="B70">IFERROR(_xlfn.IFS(COUNTA($F$68:$K$68)=0,AVERAGE($F70:$K70),$F$68="X",AVERAGE($G70:$K70),$G$68="X",AVERAGE($F70,$H70:$K70),$H$68="X",AVERAGE($F70:$G70,$I70:$K70),$I$68="X",AVERAGE($F70:$H70,$J70:$K70),$J$68="X",AVERAGE($F70:$I70,$K70:$K70),$K$68="X",AVERAGE($F70:$J70)),"")</f>
        <v>0.13435678919020191</v>
      </c>
      <c r="C70" s="19" cm="1">
        <f t="array" ref="C70">IFERROR(_xlfn.IFS(COUNTA($F$68:$K$68)=0,STDEV($F70:$K70)/SQRT(COUNT($F70:$K70)),$F$68="X",STDEV($G70:$K70)/SQRT(COUNT($G70:$K70)),$G$68="X",STDEV($F70,$H70:$K70)/SQRT(COUNT($F70,$H70:$K70)),$H$68="X",STDEV($F70:$G70,$I70:$K70)/SQRT(COUNT($F70:$G70,$I70:$K70)),$I$68="X",STDEV($F70:$H70,$J70:$K70)/SQRT(COUNT($F70:$H70,$J70:$K70)),$J$68="X",STDEV($F70:$I70,$K70)/SQRT(COUNT($F70:$I70,$K70)),$K$68="X",STDEV($F70:$J70)/SQRT(COUNT($F70:$J70))),"")</f>
        <v>3.6390485622812448E-2</v>
      </c>
      <c r="D70" s="113" cm="1">
        <f t="array" ref="D70">IFERROR(_xlfn.IFS(COUNTA($L$68:$Q$68)=0,AVERAGE($L70:$Q70),$L$68="X",AVERAGE($M70:$Q70),$M$68="X",AVERAGE($L70,$N70:$Q70),$N$68="X",AVERAGE($L70:$M70,$O70:$Q70),$O$68="X",AVERAGE($L70:$N70,$P70:$Q70),$P$68="X",AVERAGE($L70:$O70,$Q70:$Q70),$Q$68="X",AVERAGE($L70:$P70)),"")</f>
        <v>49521.083333333328</v>
      </c>
      <c r="E70" s="111" cm="1">
        <f t="array" ref="E70">IFERROR(_xlfn.IFS(COUNTA($L$68:$Q$68)=0,STDEV($L70:$Q70)/SQRT(COUNT($L70:$Q70)),$L$68="X",STDEV($M70:$Q70)/SQRT(COUNT($M70:$Q70)),$M$68="X",STDEV($L70,$N70:$Q70)/SQRT(COUNT($L70,$N70:$Q70)),$N$68="X",STDEV($L70:$M70,$O70:$Q70)/SQRT(COUNT($L70:$M70,$O70:$Q70)),$O$68="X",STDEV($L70:$N70,$P70:$Q70)/SQRT(COUNT($L70:$N70,$P70:$Q70)),$P$68="X",STDEV($L70:$O70,$Q70)/SQRT(COUNT($L70:$O70,$Q70)),$Q$68="X",STDEV($L70:$P70)/SQRT(COUNT($L70:$P70))),"")</f>
        <v>23483.761075179398</v>
      </c>
      <c r="F70" s="1" cm="1">
        <f t="array" ref="F70">_xlfn.IFS(SUM($L70:$Q70)="","",L70="","",L70=0,0,L70&gt;0,L70/F$131*100)</f>
        <v>0.23292906648012926</v>
      </c>
      <c r="G70" s="1" cm="1">
        <f t="array" ref="G70">_xlfn.IFS(SUM($L70:$Q70)="","",M70="","",M70=0,0,M70&gt;0,M70/G$131*100)</f>
        <v>0.18177342106774086</v>
      </c>
      <c r="H70" s="1" cm="1">
        <f t="array" ref="H70">_xlfn.IFS(SUM($L70:$Q70)="","",N70="","",N70=0,0,N70&gt;0,N70/H$131*100)</f>
        <v>0.1254844223350359</v>
      </c>
      <c r="I70" s="1" cm="1">
        <f t="array" ref="I70">_xlfn.IFS(SUM($L70:$Q70)="","",O70="","",O70=0,0,O70&gt;0,O70/I$131*100)</f>
        <v>0.1160047231639805</v>
      </c>
      <c r="J70" s="1" cm="1">
        <f t="array" ref="J70">_xlfn.IFS(SUM($L70:$Q70)="","",P70="","",P70=0,0,P70&gt;0,P70/J$131*100)</f>
        <v>1.5592312904123082E-2</v>
      </c>
      <c r="K70" s="1" t="str" cm="1">
        <f t="array" ref="K70">_xlfn.IFS(SUM($L70:$Q70)="","",Q70="","",Q70=0,0,Q70&gt;0,Q70/K$131*100)</f>
        <v/>
      </c>
      <c r="L70" s="92">
        <f t="shared" ref="L70:Q112" si="83">IF(R70="","",R70/R$68)</f>
        <v>64376.25</v>
      </c>
      <c r="M70" s="1">
        <f t="shared" si="83"/>
        <v>134378.5</v>
      </c>
      <c r="N70" s="1">
        <f t="shared" si="83"/>
        <v>26194</v>
      </c>
      <c r="O70" s="1">
        <f t="shared" si="83"/>
        <v>19894.5</v>
      </c>
      <c r="P70" s="1">
        <f t="shared" si="83"/>
        <v>2762.1666666666665</v>
      </c>
      <c r="Q70" s="94" t="str">
        <f t="shared" si="83"/>
        <v/>
      </c>
      <c r="R70" s="89">
        <v>257505</v>
      </c>
      <c r="S70" s="89">
        <v>268757</v>
      </c>
      <c r="T70" s="89">
        <v>157164</v>
      </c>
      <c r="U70" s="89">
        <v>79578</v>
      </c>
      <c r="V70" s="89">
        <v>16573</v>
      </c>
      <c r="W70" s="89"/>
      <c r="X70" s="1"/>
      <c r="Y70" s="1"/>
      <c r="Z70" s="6" t="s">
        <v>26</v>
      </c>
      <c r="AA70" s="18" cm="1">
        <f t="array" ref="AA70">IFERROR(_xlfn.IFS(COUNTA($AE$68:$AJ$68)=0,AVERAGE($AE70:$AJ70),$AE$68="X",AVERAGE($AF70:$AJ70),$AF$68="X",AVERAGE($AE70,$AG70:$AJ70),$AG$68="X",AVERAGE($AE70:$AF70,$AH70:$AJ70),$AH$68="X",AVERAGE($AE70:$AG70,$AI70:$AJ70),$AI$68="X",AVERAGE($AE70:$AH70,$AJ70:$AJ70),$AJ$68="X",AVERAGE($AE70:$AI70)),"")</f>
        <v>0.21846200972701929</v>
      </c>
      <c r="AB70" s="19" cm="1">
        <f t="array" ref="AB70">IFERROR(_xlfn.IFS(COUNTA($AE$68:$AJ$68)=0,STDEV($AE70:$AJ70)/SQRT(COUNT($AE70:$AJ70)),$AE$68="X",STDEV($AF70:$AJ70)/SQRT(COUNT($AF70:$AJ70)),$AF$68="X",STDEV($AE70,$AG70:$AJ70)/SQRT(COUNT($AE70,$AG70:$AJ70)),$AG$68="X",STDEV($AE70:$AF70,$AH70:$AJ70)/SQRT(COUNT($AE70:$AF70,$AH70:$AJ70)),$AH$68="X",STDEV($AE70:$AG70,$AI70:$AJ70)/SQRT(COUNT($AE70:$AG70,$AI70:$AJ70)),$AI$68="X",STDEV($AE70:$AH70,$AJ70)/SQRT(COUNT($AE70:$AH70,$AJ70)),$AJ$68="X",STDEV($AE70:$AI70)/SQRT(COUNT($AE70:$AI70))),"")</f>
        <v>7.5859964203853714E-2</v>
      </c>
      <c r="AC70" s="113" cm="1">
        <f t="array" ref="AC70">IFERROR(_xlfn.IFS(COUNTA($AK$68:$AP$68)=0,AVERAGE($AK70:$AP70),$AK$68="X",AVERAGE($AL70:$AP70),$AL$68="X",AVERAGE($AK70,$AM70:$AP70),$AM$68="X",AVERAGE($AK70:$AL70,$AN70:$AP70),$AN$68="X",AVERAGE($AK70:$AM70,$AO70:$AP70),$AO$68="X",AVERAGE($AK70:$AN70,$AP70:$AP70),$AP$68="X",AVERAGE($AK70:$AO70)),"")</f>
        <v>40686.106666666667</v>
      </c>
      <c r="AD70" s="111" cm="1">
        <f t="array" ref="AD70">IFERROR(_xlfn.IFS(COUNTA($AK$68:$AP$68)=0,STDEV($AK70:$AP70)/SQRT(COUNT($AK70:$AP70)),$AK$68="X",STDEV($AL70:$AP70)/SQRT(COUNT($AL70:$AP70)),$AL$68="X",STDEV($AK70,$AM70:$AP70)/SQRT(COUNT($AK70,$AM70:$AP70)),$AM$68="X",STDEV($AK70:$AL70,$AN70:$AP70)/SQRT(COUNT($AK70:$AL70,$AN70:$AP70)),$AN$68="X",STDEV($AK70:$AM70,$AO70:$AP70)/SQRT(COUNT($AK70:$AM70,$AO70:$AP70)),$AO$68="X",STDEV($AK70:$AN70,$AP70)/SQRT(COUNT($AK70:$AN70,$AP70)),$AP$68="X",STDEV($AK70:$AO70)/SQRT(COUNT($AK70:$AO70))),"")</f>
        <v>12775.616932276373</v>
      </c>
      <c r="AE70" s="1" cm="1">
        <f t="array" ref="AE70">_xlfn.IFS(SUM($AK70:$AP70)="","",AK70="","",AK70=0,0,AK70&gt;0,AK70/AE$131*100)</f>
        <v>0.2574354034344411</v>
      </c>
      <c r="AF70" s="1" cm="1">
        <f t="array" ref="AF70">_xlfn.IFS(SUM($AK70:$AP70)="","",AL70="","",AL70=0,0,AL70&gt;0,AL70/AF$131*100)</f>
        <v>0.39256610766633643</v>
      </c>
      <c r="AG70" s="1" cm="1">
        <f t="array" ref="AG70">_xlfn.IFS(SUM($AK70:$AP70)="","",AM70="","",AM70=0,0,AM70&gt;0,AM70/AG$131*100)</f>
        <v>0.35442724958550764</v>
      </c>
      <c r="AH70" s="1" cm="1">
        <f t="array" ref="AH70">_xlfn.IFS(SUM($AK70:$AP70)="","",AN70="","",AN70=0,0,AN70&gt;0,AN70/AH$131*100)</f>
        <v>8.7881287948811268E-2</v>
      </c>
      <c r="AI70" s="1" cm="1">
        <f t="array" ref="AI70">_xlfn.IFS(SUM($AK70:$AP70)="","",AO70="","",AO70=0,0,AO70&gt;0,AO70/AI$131*100)</f>
        <v>0</v>
      </c>
      <c r="AJ70" s="1" t="str" cm="1">
        <f t="array" ref="AJ70">_xlfn.IFS(SUM($AK70:$AP70)="","",AP70="","",AP70=0,0,AP70&gt;0,AP70/AJ$131*100)</f>
        <v/>
      </c>
      <c r="AK70" s="85">
        <f t="shared" ref="AK70:AP112" si="84">IF(AQ70="","",AQ70/AQ$68)</f>
        <v>66475.666666666672</v>
      </c>
      <c r="AL70" s="39">
        <f t="shared" si="84"/>
        <v>57092</v>
      </c>
      <c r="AM70" s="39">
        <f t="shared" si="84"/>
        <v>58283.199999999997</v>
      </c>
      <c r="AN70" s="39">
        <f t="shared" si="84"/>
        <v>21579.666666666668</v>
      </c>
      <c r="AO70" s="39">
        <f t="shared" si="84"/>
        <v>0</v>
      </c>
      <c r="AP70" s="97" t="str">
        <f t="shared" si="84"/>
        <v/>
      </c>
      <c r="AQ70" s="89">
        <v>199427</v>
      </c>
      <c r="AR70" s="89">
        <v>228368</v>
      </c>
      <c r="AS70" s="89">
        <v>291416</v>
      </c>
      <c r="AT70" s="89">
        <v>129478</v>
      </c>
      <c r="AU70" s="89">
        <v>0</v>
      </c>
      <c r="AV70" s="89"/>
      <c r="AW70" s="1"/>
      <c r="AX70" s="1"/>
      <c r="AY70" s="39" t="str">
        <f t="shared" ref="AY70:AY101" si="85">IF($AX70&lt;&gt;0,IF(SUM(L$70:L$131)=0,"",IF(L$68="x","",L70)),"")</f>
        <v/>
      </c>
      <c r="AZ70" s="39" t="str">
        <f t="shared" ref="AZ70:AZ101" si="86">IF($AX70&lt;&gt;0,IF(SUM(M$70:M$131)=0,"",IF(M$68="x","",M70)),"")</f>
        <v/>
      </c>
      <c r="BA70" s="39" t="str">
        <f t="shared" ref="BA70:BA101" si="87">IF($AX70&lt;&gt;0,IF(SUM(N$70:N$131)=0,"",IF(N$68="x","",N70)),"")</f>
        <v/>
      </c>
      <c r="BB70" s="39" t="str">
        <f t="shared" ref="BB70:BB101" si="88">IF($AX70&lt;&gt;0,IF(SUM(O$70:O$131)=0,"",IF(O$68="x","",O70)),"")</f>
        <v/>
      </c>
      <c r="BC70" s="39" t="str">
        <f t="shared" ref="BC70:BC101" si="89">IF($AX70&lt;&gt;0,IF(SUM(P$70:P$131)=0,"",IF(P$68="x","",P70)),"")</f>
        <v/>
      </c>
      <c r="BD70" s="39" t="str">
        <f t="shared" ref="BD70:BD101" si="90">IF($AX70&lt;&gt;0,IF(SUM(Q$70:Q$131)=0,"",IF(Q$68="x","",Q70)),"")</f>
        <v/>
      </c>
      <c r="BE70" s="39" t="str">
        <f t="shared" ref="BE70:BE101" si="91">IF($AX70&lt;&gt;0,IF(SUM(AK$70:AK$131)=0,"",IF(AK$68="x","",AK70)),"")</f>
        <v/>
      </c>
      <c r="BF70" s="39" t="str">
        <f t="shared" ref="BF70:BF101" si="92">IF($AX70&lt;&gt;0,IF(SUM(AL$70:AL$131)=0,"",IF(AL$68="x","",AL70)),"")</f>
        <v/>
      </c>
      <c r="BG70" s="39" t="str">
        <f t="shared" ref="BG70:BG101" si="93">IF($AX70&lt;&gt;0,IF(SUM(AM$70:AM$131)=0,"",IF(AM$68="x","",AM70)),"")</f>
        <v/>
      </c>
      <c r="BH70" s="39" t="str">
        <f t="shared" ref="BH70:BH101" si="94">IF($AX70&lt;&gt;0,IF(SUM(AN$70:AN$131)=0,"",IF(AN$68="x","",AN70)),"")</f>
        <v/>
      </c>
      <c r="BI70" s="39" t="str">
        <f t="shared" ref="BI70:BI101" si="95">IF($AX70&lt;&gt;0,IF(SUM(AO$70:AO$131)=0,"",IF(AO$68="x","",AO70)),"")</f>
        <v/>
      </c>
      <c r="BJ70" s="39" t="str">
        <f t="shared" ref="BJ70:BJ101" si="96">IF($AX70&lt;&gt;0,IF(SUM(AP$70:AP$131)=0,"",IF(AP$68="x","",AP70)),"")</f>
        <v/>
      </c>
      <c r="BK70" s="42" t="str">
        <f t="shared" ref="BK70:BV97" si="97">IFERROR(_xlfn.RANK.AVG(AY70,$AY70:$BJ70,1),"")</f>
        <v/>
      </c>
      <c r="BL70" t="str">
        <f t="shared" si="97"/>
        <v/>
      </c>
      <c r="BM70" t="str">
        <f t="shared" si="97"/>
        <v/>
      </c>
      <c r="BN70" t="str">
        <f t="shared" si="97"/>
        <v/>
      </c>
      <c r="BO70" t="str">
        <f t="shared" si="97"/>
        <v/>
      </c>
      <c r="BP70" t="str">
        <f t="shared" si="97"/>
        <v/>
      </c>
      <c r="BQ70" t="str">
        <f t="shared" si="97"/>
        <v/>
      </c>
      <c r="BR70" t="str">
        <f t="shared" si="97"/>
        <v/>
      </c>
      <c r="BS70" t="str">
        <f t="shared" si="97"/>
        <v/>
      </c>
      <c r="BT70" t="str">
        <f t="shared" si="97"/>
        <v/>
      </c>
      <c r="BU70" t="str">
        <f t="shared" si="97"/>
        <v/>
      </c>
      <c r="BV70" t="str">
        <f t="shared" si="97"/>
        <v/>
      </c>
      <c r="BW70" t="str">
        <f t="shared" ref="BW70:BW82" si="98">IF($AX70&lt;&gt;0,SUM(BK70:BP70),"")</f>
        <v/>
      </c>
      <c r="BX70" t="str">
        <f t="shared" ref="BX70:BX82" si="99">IF($AX70&lt;&gt;0,SUM(BQ70:BV70),"")</f>
        <v/>
      </c>
      <c r="BY70" t="str">
        <f t="shared" ref="BY70:BY82" si="100">IF($AX70&lt;&gt;0,$BY$68,"")</f>
        <v/>
      </c>
      <c r="BZ70" t="str">
        <f t="shared" ref="BZ70:BZ82" si="101">IF($AX70&lt;&gt;0,$CA$68,"")</f>
        <v/>
      </c>
      <c r="CA70" t="str">
        <f t="shared" ref="CA70:CB82" si="102">IF($AX70&lt;&gt;0,IF(($BY70*$BZ70)+(BY70*(BY70+1)/2)-BW70&lt;0,0,($BY70*$BZ70)+(BY70*(BY70+1)/2)-BW70),"")</f>
        <v/>
      </c>
      <c r="CB70" s="39" t="str">
        <f t="shared" si="102"/>
        <v/>
      </c>
      <c r="CC70" s="46" t="str">
        <f t="shared" ref="CC70:CC82" si="103">IF($AX70&lt;&gt;0,MIN(CA70:CB70),"")</f>
        <v/>
      </c>
      <c r="CD70" s="44" t="str">
        <f t="shared" ref="CD70:CD131" si="104">IF(CC70="","","sig = ")</f>
        <v/>
      </c>
      <c r="CE70" t="str" cm="1">
        <f t="array" ref="CE70">_xlfn.IFS($CC70="","",$CC70&lt;=CE$69,"yes",$CC70&gt;CE$69,"no")</f>
        <v/>
      </c>
      <c r="CF70" s="42" t="str">
        <f t="shared" ref="CF70:CF94" si="105">IF(CE70="yes",(BY70*BZ70)/2,"")</f>
        <v/>
      </c>
      <c r="CG70" s="1" t="str">
        <f t="shared" ref="CG70:CG94" si="106">IF(CE70="yes",SQRT(((BY70*BZ70)*(BY70+BZ70+1))/12),"")</f>
        <v/>
      </c>
      <c r="CH70" s="1" t="str">
        <f t="shared" ref="CH70:CH94" si="107">IF(CE70="yes",ROUND(((CC70-CF70)+IF(CC70&gt;CF70,-0.5,0.5))/CG70,1),"")</f>
        <v/>
      </c>
      <c r="CI70" s="76" t="str">
        <f>IF(CE70="yes",VLOOKUP(CH70,'z-Table'!$A$1:$K$74,7,TRUE)*$CE$68,"")</f>
        <v/>
      </c>
    </row>
    <row r="71" spans="1:87" ht="12" x14ac:dyDescent="0.2">
      <c r="A71" s="7" t="s">
        <v>27</v>
      </c>
      <c r="B71" s="18" cm="1">
        <f t="array" ref="B71">IFERROR(_xlfn.IFS(COUNTA($F$68:$K$68)=0,AVERAGE($F71:$K71),$F$68="X",AVERAGE($G71:$K71),$G$68="X",AVERAGE($F71,$H71:$K71),$H$68="X",AVERAGE($F71:$G71,$I71:$K71),$I$68="X",AVERAGE($F71:$H71,$J71:$K71),$J$68="X",AVERAGE($F71:$I71,$K71:$K71),$K$68="X",AVERAGE($F71:$J71)),"")</f>
        <v>0.33741564100146942</v>
      </c>
      <c r="C71" s="19" cm="1">
        <f t="array" ref="C71">IFERROR(_xlfn.IFS(COUNTA($F$68:$K$68)=0,STDEV($F71:$K71)/SQRT(COUNT($F71:$K71)),$F$68="X",STDEV($G71:$K71)/SQRT(COUNT($G71:$K71)),$G$68="X",STDEV($F71,$H71:$K71)/SQRT(COUNT($F71,$H71:$K71)),$H$68="X",STDEV($F71:$G71,$I71:$K71)/SQRT(COUNT($F71:$G71,$I71:$K71)),$I$68="X",STDEV($F71:$H71,$J71:$K71)/SQRT(COUNT($F71:$H71,$J71:$K71)),$J$68="X",STDEV($F71:$I71,$K71)/SQRT(COUNT($F71:$I71,$K71)),$K$68="X",STDEV($F71:$J71)/SQRT(COUNT($F71:$J71))),"")</f>
        <v>9.0387538954788196E-2</v>
      </c>
      <c r="D71" s="113" cm="1">
        <f t="array" ref="D71">IFERROR(_xlfn.IFS(COUNTA($L$68:$Q$68)=0,AVERAGE($L71:$Q71),$L$68="X",AVERAGE($M71:$Q71),$M$68="X",AVERAGE($L71,$N71:$Q71),$N$68="X",AVERAGE($L71:$M71,$O71:$Q71),$O$68="X",AVERAGE($L71:$N71,$P71:$Q71),$P$68="X",AVERAGE($L71:$O71,$Q71:$Q71),$Q$68="X",AVERAGE($L71:$P71)),"")</f>
        <v>112304.48333333335</v>
      </c>
      <c r="E71" s="111" cm="1">
        <f t="array" ref="E71">IFERROR(_xlfn.IFS(COUNTA($L$68:$Q$68)=0,STDEV($L71:$Q71)/SQRT(COUNT($L71:$Q71)),$L$68="X",STDEV($M71:$Q71)/SQRT(COUNT($M71:$Q71)),$M$68="X",STDEV($L71,$N71:$Q71)/SQRT(COUNT($L71,$N71:$Q71)),$N$68="X",STDEV($L71:$M71,$O71:$Q71)/SQRT(COUNT($L71:$M71,$O71:$Q71)),$O$68="X",STDEV($L71:$N71,$P71:$Q71)/SQRT(COUNT($L71:$N71,$P71:$Q71)),$P$68="X",STDEV($L71:$O71,$Q71)/SQRT(COUNT($L71:$O71,$Q71)),$Q$68="X",STDEV($L71:$P71)/SQRT(COUNT($L71:$P71))),"")</f>
        <v>44008.129008270844</v>
      </c>
      <c r="F71" s="1" cm="1">
        <f t="array" ref="F71">_xlfn.IFS(SUM($L71:$Q71)="","",L71="","",L71=0,0,L71&gt;0,L71/F$131*100)</f>
        <v>0.68059104363248379</v>
      </c>
      <c r="G71" s="1" cm="1">
        <f t="array" ref="G71">_xlfn.IFS(SUM($L71:$Q71)="","",M71="","",M71=0,0,M71&gt;0,M71/G$131*100)</f>
        <v>0.3325890139519827</v>
      </c>
      <c r="H71" s="1" cm="1">
        <f t="array" ref="H71">_xlfn.IFS(SUM($L71:$Q71)="","",N71="","",N71=0,0,N71&gt;0,N71/H$131*100)</f>
        <v>0.2942573135671388</v>
      </c>
      <c r="I71" s="1" cm="1">
        <f t="array" ref="I71">_xlfn.IFS(SUM($L71:$Q71)="","",O71="","",O71=0,0,O71&gt;0,O71/I$131*100)</f>
        <v>0.19915179144701251</v>
      </c>
      <c r="J71" s="1" cm="1">
        <f t="array" ref="J71">_xlfn.IFS(SUM($L71:$Q71)="","",P71="","",P71=0,0,P71&gt;0,P71/J$131*100)</f>
        <v>0.18048904240872962</v>
      </c>
      <c r="K71" s="1" t="str" cm="1">
        <f t="array" ref="K71">_xlfn.IFS(SUM($L71:$Q71)="","",Q71="","",Q71=0,0,Q71&gt;0,Q71/K$131*100)</f>
        <v/>
      </c>
      <c r="L71" s="92">
        <f t="shared" si="83"/>
        <v>188099.75</v>
      </c>
      <c r="M71" s="1">
        <f t="shared" si="83"/>
        <v>245871</v>
      </c>
      <c r="N71" s="1">
        <f t="shared" si="83"/>
        <v>61424.166666666664</v>
      </c>
      <c r="O71" s="1">
        <f t="shared" si="83"/>
        <v>34154</v>
      </c>
      <c r="P71" s="1">
        <f t="shared" si="83"/>
        <v>31973.5</v>
      </c>
      <c r="Q71" s="95" t="str">
        <f t="shared" si="83"/>
        <v/>
      </c>
      <c r="R71" s="89">
        <v>752399</v>
      </c>
      <c r="S71" s="89">
        <v>491742</v>
      </c>
      <c r="T71" s="89">
        <v>368545</v>
      </c>
      <c r="U71" s="89">
        <v>136616</v>
      </c>
      <c r="V71" s="89">
        <v>191841</v>
      </c>
      <c r="W71" s="89"/>
      <c r="X71" s="1"/>
      <c r="Y71" s="1"/>
      <c r="Z71" s="7" t="s">
        <v>27</v>
      </c>
      <c r="AA71" s="18" cm="1">
        <f t="array" ref="AA71">IFERROR(_xlfn.IFS(COUNTA($AE$68:$AJ$68)=0,AVERAGE($AE71:$AJ71),$AE$68="X",AVERAGE($AF71:$AJ71),$AF$68="X",AVERAGE($AE71,$AG71:$AJ71),$AG$68="X",AVERAGE($AE71:$AF71,$AH71:$AJ71),$AH$68="X",AVERAGE($AE71:$AG71,$AI71:$AJ71),$AI$68="X",AVERAGE($AE71:$AH71,$AJ71:$AJ71),$AJ$68="X",AVERAGE($AE71:$AI71)),"")</f>
        <v>0.68551737063109164</v>
      </c>
      <c r="AB71" s="19" cm="1">
        <f t="array" ref="AB71">IFERROR(_xlfn.IFS(COUNTA($AE$68:$AJ$68)=0,STDEV($AE71:$AJ71)/SQRT(COUNT($AE71:$AJ71)),$AE$68="X",STDEV($AF71:$AJ71)/SQRT(COUNT($AF71:$AJ71)),$AF$68="X",STDEV($AE71,$AG71:$AJ71)/SQRT(COUNT($AE71,$AG71:$AJ71)),$AG$68="X",STDEV($AE71:$AF71,$AH71:$AJ71)/SQRT(COUNT($AE71:$AF71,$AH71:$AJ71)),$AH$68="X",STDEV($AE71:$AG71,$AI71:$AJ71)/SQRT(COUNT($AE71:$AG71,$AI71:$AJ71)),$AI$68="X",STDEV($AE71:$AH71,$AJ71)/SQRT(COUNT($AE71:$AH71,$AJ71)),$AJ$68="X",STDEV($AE71:$AI71)/SQRT(COUNT($AE71:$AI71))),"")</f>
        <v>0.20276502643940666</v>
      </c>
      <c r="AC71" s="113" cm="1">
        <f t="array" ref="AC71">IFERROR(_xlfn.IFS(COUNTA($AK$68:$AP$68)=0,AVERAGE($AK71:$AP71),$AK$68="X",AVERAGE($AL71:$AP71),$AL$68="X",AVERAGE($AK71,$AM71:$AP71),$AM$68="X",AVERAGE($AK71:$AL71,$AN71:$AP71),$AN$68="X",AVERAGE($AK71:$AM71,$AO71:$AP71),$AO$68="X",AVERAGE($AK71:$AN71,$AP71:$AP71),$AP$68="X",AVERAGE($AK71:$AO71)),"")</f>
        <v>122104.02333333332</v>
      </c>
      <c r="AD71" s="111" cm="1">
        <f t="array" ref="AD71">IFERROR(_xlfn.IFS(COUNTA($AK$68:$AP$68)=0,STDEV($AK71:$AP71)/SQRT(COUNT($AK71:$AP71)),$AK$68="X",STDEV($AL71:$AP71)/SQRT(COUNT($AL71:$AP71)),$AL$68="X",STDEV($AK71,$AM71:$AP71)/SQRT(COUNT($AK71,$AM71:$AP71)),$AM$68="X",STDEV($AK71:$AL71,$AN71:$AP71)/SQRT(COUNT($AK71:$AL71,$AN71:$AP71)),$AN$68="X",STDEV($AK71:$AM71,$AO71:$AP71)/SQRT(COUNT($AK71:$AM71,$AO71:$AP71)),$AO$68="X",STDEV($AK71:$AN71,$AP71)/SQRT(COUNT($AK71:$AN71,$AP71)),$AP$68="X",STDEV($AK71:$AO71)/SQRT(COUNT($AK71:$AO71))),"")</f>
        <v>38197.832854252076</v>
      </c>
      <c r="AE71" s="1" cm="1">
        <f t="array" ref="AE71">_xlfn.IFS(SUM($AK71:$AP71)="","",AK71="","",AK71=0,0,AK71&gt;0,AK71/AE$131*100)</f>
        <v>0.87172814081983918</v>
      </c>
      <c r="AF71" s="1" cm="1">
        <f t="array" ref="AF71">_xlfn.IFS(SUM($AK71:$AP71)="","",AL71="","",AL71=0,0,AL71&gt;0,AL71/AF$131*100)</f>
        <v>1.3233325652811678</v>
      </c>
      <c r="AG71" s="1" cm="1">
        <f t="array" ref="AG71">_xlfn.IFS(SUM($AK71:$AP71)="","",AM71="","",AM71=0,0,AM71&gt;0,AM71/AG$131*100)</f>
        <v>0.68223013084300199</v>
      </c>
      <c r="AH71" s="1" cm="1">
        <f t="array" ref="AH71">_xlfn.IFS(SUM($AK71:$AP71)="","",AN71="","",AN71=0,0,AN71&gt;0,AN71/AH$131*100)</f>
        <v>0.12686852177284058</v>
      </c>
      <c r="AI71" s="1" cm="1">
        <f t="array" ref="AI71">_xlfn.IFS(SUM($AK71:$AP71)="","",AO71="","",AO71=0,0,AO71&gt;0,AO71/AI$131*100)</f>
        <v>0.423427494438609</v>
      </c>
      <c r="AJ71" s="1" t="str" cm="1">
        <f t="array" ref="AJ71">_xlfn.IFS(SUM($AK71:$AP71)="","",AP71="","",AP71=0,0,AP71&gt;0,AP71/AJ$131*100)</f>
        <v/>
      </c>
      <c r="AK71" s="85">
        <f t="shared" si="84"/>
        <v>225100</v>
      </c>
      <c r="AL71" s="39">
        <f t="shared" si="84"/>
        <v>192456</v>
      </c>
      <c r="AM71" s="39">
        <f t="shared" si="84"/>
        <v>112188.2</v>
      </c>
      <c r="AN71" s="39">
        <f t="shared" si="84"/>
        <v>31153.166666666668</v>
      </c>
      <c r="AO71" s="39">
        <f t="shared" si="84"/>
        <v>49622.75</v>
      </c>
      <c r="AP71" s="98" t="str">
        <f t="shared" si="84"/>
        <v/>
      </c>
      <c r="AQ71" s="89">
        <v>675300</v>
      </c>
      <c r="AR71" s="89">
        <v>769824</v>
      </c>
      <c r="AS71" s="89">
        <v>560941</v>
      </c>
      <c r="AT71" s="89">
        <v>186919</v>
      </c>
      <c r="AU71" s="89">
        <v>198491</v>
      </c>
      <c r="AV71" s="89"/>
      <c r="AW71" s="1"/>
      <c r="AX71" s="1"/>
      <c r="AY71" s="39" t="str">
        <f t="shared" si="85"/>
        <v/>
      </c>
      <c r="AZ71" s="39" t="str">
        <f t="shared" si="86"/>
        <v/>
      </c>
      <c r="BA71" s="39" t="str">
        <f t="shared" si="87"/>
        <v/>
      </c>
      <c r="BB71" s="39" t="str">
        <f t="shared" si="88"/>
        <v/>
      </c>
      <c r="BC71" s="39" t="str">
        <f t="shared" si="89"/>
        <v/>
      </c>
      <c r="BD71" s="39" t="str">
        <f t="shared" si="90"/>
        <v/>
      </c>
      <c r="BE71" s="39" t="str">
        <f t="shared" si="91"/>
        <v/>
      </c>
      <c r="BF71" s="39" t="str">
        <f t="shared" si="92"/>
        <v/>
      </c>
      <c r="BG71" s="39" t="str">
        <f t="shared" si="93"/>
        <v/>
      </c>
      <c r="BH71" s="39" t="str">
        <f t="shared" si="94"/>
        <v/>
      </c>
      <c r="BI71" s="39" t="str">
        <f t="shared" si="95"/>
        <v/>
      </c>
      <c r="BJ71" s="39" t="str">
        <f t="shared" si="96"/>
        <v/>
      </c>
      <c r="BK71" s="42" t="str">
        <f t="shared" si="97"/>
        <v/>
      </c>
      <c r="BL71" t="str">
        <f t="shared" si="97"/>
        <v/>
      </c>
      <c r="BM71" t="str">
        <f t="shared" si="97"/>
        <v/>
      </c>
      <c r="BN71" t="str">
        <f t="shared" si="97"/>
        <v/>
      </c>
      <c r="BO71" t="str">
        <f t="shared" si="97"/>
        <v/>
      </c>
      <c r="BP71" t="str">
        <f t="shared" si="97"/>
        <v/>
      </c>
      <c r="BQ71" t="str">
        <f t="shared" si="97"/>
        <v/>
      </c>
      <c r="BR71" t="str">
        <f t="shared" si="97"/>
        <v/>
      </c>
      <c r="BS71" t="str">
        <f t="shared" si="97"/>
        <v/>
      </c>
      <c r="BT71" t="str">
        <f t="shared" si="97"/>
        <v/>
      </c>
      <c r="BU71" t="str">
        <f t="shared" si="97"/>
        <v/>
      </c>
      <c r="BV71" t="str">
        <f t="shared" si="97"/>
        <v/>
      </c>
      <c r="BW71" t="str">
        <f t="shared" si="98"/>
        <v/>
      </c>
      <c r="BX71" t="str">
        <f t="shared" si="99"/>
        <v/>
      </c>
      <c r="BY71" t="str">
        <f t="shared" si="100"/>
        <v/>
      </c>
      <c r="BZ71" t="str">
        <f t="shared" si="101"/>
        <v/>
      </c>
      <c r="CA71" t="str">
        <f t="shared" si="102"/>
        <v/>
      </c>
      <c r="CB71" s="39" t="str">
        <f t="shared" si="102"/>
        <v/>
      </c>
      <c r="CC71" s="46" t="str">
        <f t="shared" si="103"/>
        <v/>
      </c>
      <c r="CD71" s="44" t="str">
        <f t="shared" si="104"/>
        <v/>
      </c>
      <c r="CE71" t="str" cm="1">
        <f t="array" ref="CE71">_xlfn.IFS($CC71="","",$CC71&lt;=CE$69,"yes",$CC71&gt;CE$69,"no")</f>
        <v/>
      </c>
      <c r="CF71" s="42" t="str">
        <f t="shared" si="105"/>
        <v/>
      </c>
      <c r="CG71" s="1" t="str">
        <f t="shared" si="106"/>
        <v/>
      </c>
      <c r="CH71" s="1" t="str">
        <f t="shared" si="107"/>
        <v/>
      </c>
      <c r="CI71" s="76" t="str">
        <f>IF(CE71="yes",VLOOKUP(CH71,'z-Table'!$A$1:$K$74,7,TRUE)*$CE$68,"")</f>
        <v/>
      </c>
    </row>
    <row r="72" spans="1:87" ht="12" x14ac:dyDescent="0.2">
      <c r="A72" s="7" t="s">
        <v>28</v>
      </c>
      <c r="B72" s="18" cm="1">
        <f t="array" ref="B72">IFERROR(_xlfn.IFS(COUNTA($F$68:$K$68)=0,AVERAGE($F72:$K72),$F$68="X",AVERAGE($G72:$K72),$G$68="X",AVERAGE($F72,$H72:$K72),$H$68="X",AVERAGE($F72:$G72,$I72:$K72),$I$68="X",AVERAGE($F72:$H72,$J72:$K72),$J$68="X",AVERAGE($F72:$I72,$K72:$K72),$K$68="X",AVERAGE($F72:$J72)),"")</f>
        <v>4.1680377178196131E-3</v>
      </c>
      <c r="C72" s="19" cm="1">
        <f t="array" ref="C72">IFERROR(_xlfn.IFS(COUNTA($F$68:$K$68)=0,STDEV($F72:$K72)/SQRT(COUNT($F72:$K72)),$F$68="X",STDEV($G72:$K72)/SQRT(COUNT($G72:$K72)),$G$68="X",STDEV($F72,$H72:$K72)/SQRT(COUNT($F72,$H72:$K72)),$H$68="X",STDEV($F72:$G72,$I72:$K72)/SQRT(COUNT($F72:$G72,$I72:$K72)),$I$68="X",STDEV($F72:$H72,$J72:$K72)/SQRT(COUNT($F72:$H72,$J72:$K72)),$J$68="X",STDEV($F72:$I72,$K72)/SQRT(COUNT($F72:$I72,$K72)),$K$68="X",STDEV($F72:$J72)/SQRT(COUNT($F72:$J72))),"")</f>
        <v>4.1680377178196131E-3</v>
      </c>
      <c r="D72" s="113" cm="1">
        <f t="array" ref="D72">IFERROR(_xlfn.IFS(COUNTA($L$68:$Q$68)=0,AVERAGE($L72:$Q72),$L$68="X",AVERAGE($M72:$Q72),$M$68="X",AVERAGE($L72,$N72:$Q72),$N$68="X",AVERAGE($L72:$M72,$O72:$Q72),$O$68="X",AVERAGE($L72:$N72,$P72:$Q72),$P$68="X",AVERAGE($L72:$O72,$Q72:$Q72),$Q$68="X",AVERAGE($L72:$P72)),"")</f>
        <v>1151.95</v>
      </c>
      <c r="E72" s="111" cm="1">
        <f t="array" ref="E72">IFERROR(_xlfn.IFS(COUNTA($L$68:$Q$68)=0,STDEV($L72:$Q72)/SQRT(COUNT($L72:$Q72)),$L$68="X",STDEV($M72:$Q72)/SQRT(COUNT($M72:$Q72)),$M$68="X",STDEV($L72,$N72:$Q72)/SQRT(COUNT($L72,$N72:$Q72)),$N$68="X",STDEV($L72:$M72,$O72:$Q72)/SQRT(COUNT($L72:$M72,$O72:$Q72)),$O$68="X",STDEV($L72:$N72,$P72:$Q72)/SQRT(COUNT($L72:$N72,$P72:$Q72)),$P$68="X",STDEV($L72:$O72,$Q72)/SQRT(COUNT($L72:$O72,$Q72)),$Q$68="X",STDEV($L72:$P72)/SQRT(COUNT($L72:$P72))),"")</f>
        <v>1151.95</v>
      </c>
      <c r="F72" s="1" cm="1">
        <f t="array" ref="F72">_xlfn.IFS(SUM($L72:$Q72)="","",L72="","",L72=0,0,L72&gt;0,L72/F$131*100)</f>
        <v>2.0840188589098065E-2</v>
      </c>
      <c r="G72" s="1" cm="1">
        <f t="array" ref="G72">_xlfn.IFS(SUM($L72:$Q72)="","",M72="","",M72=0,0,M72&gt;0,M72/G$131*100)</f>
        <v>0</v>
      </c>
      <c r="H72" s="1" cm="1">
        <f t="array" ref="H72">_xlfn.IFS(SUM($L72:$Q72)="","",N72="","",N72=0,0,N72&gt;0,N72/H$131*100)</f>
        <v>0</v>
      </c>
      <c r="I72" s="1" cm="1">
        <f t="array" ref="I72">_xlfn.IFS(SUM($L72:$Q72)="","",O72="","",O72=0,0,O72&gt;0,O72/I$131*100)</f>
        <v>0</v>
      </c>
      <c r="J72" s="1" cm="1">
        <f t="array" ref="J72">_xlfn.IFS(SUM($L72:$Q72)="","",P72="","",P72=0,0,P72&gt;0,P72/J$131*100)</f>
        <v>0</v>
      </c>
      <c r="K72" s="1" t="str" cm="1">
        <f t="array" ref="K72">_xlfn.IFS(SUM($L72:$Q72)="","",Q72="","",Q72=0,0,Q72&gt;0,Q72/K$131*100)</f>
        <v/>
      </c>
      <c r="L72" s="92">
        <f t="shared" si="83"/>
        <v>5759.75</v>
      </c>
      <c r="M72" s="1">
        <f t="shared" si="83"/>
        <v>0</v>
      </c>
      <c r="N72" s="1">
        <f t="shared" si="83"/>
        <v>0</v>
      </c>
      <c r="O72" s="1">
        <f t="shared" si="83"/>
        <v>0</v>
      </c>
      <c r="P72" s="1">
        <f t="shared" si="83"/>
        <v>0</v>
      </c>
      <c r="Q72" s="95" t="str">
        <f t="shared" si="83"/>
        <v/>
      </c>
      <c r="R72" s="89">
        <v>23039</v>
      </c>
      <c r="S72" s="89">
        <v>0</v>
      </c>
      <c r="T72" s="89">
        <v>0</v>
      </c>
      <c r="U72" s="89">
        <v>0</v>
      </c>
      <c r="V72" s="89">
        <v>0</v>
      </c>
      <c r="W72" s="89"/>
      <c r="X72" s="1"/>
      <c r="Y72" s="1"/>
      <c r="Z72" s="7" t="s">
        <v>28</v>
      </c>
      <c r="AA72" s="18" cm="1">
        <f t="array" ref="AA72">IFERROR(_xlfn.IFS(COUNTA($AE$68:$AJ$68)=0,AVERAGE($AE72:$AJ72),$AE$68="X",AVERAGE($AF72:$AJ72),$AF$68="X",AVERAGE($AE72,$AG72:$AJ72),$AG$68="X",AVERAGE($AE72:$AF72,$AH72:$AJ72),$AH$68="X",AVERAGE($AE72:$AG72,$AI72:$AJ72),$AI$68="X",AVERAGE($AE72:$AH72,$AJ72:$AJ72),$AJ$68="X",AVERAGE($AE72:$AI72)),"")</f>
        <v>3.5238567530266857E-2</v>
      </c>
      <c r="AB72" s="19" cm="1">
        <f t="array" ref="AB72">IFERROR(_xlfn.IFS(COUNTA($AE$68:$AJ$68)=0,STDEV($AE72:$AJ72)/SQRT(COUNT($AE72:$AJ72)),$AE$68="X",STDEV($AF72:$AJ72)/SQRT(COUNT($AF72:$AJ72)),$AF$68="X",STDEV($AE72,$AG72:$AJ72)/SQRT(COUNT($AE72,$AG72:$AJ72)),$AG$68="X",STDEV($AE72:$AF72,$AH72:$AJ72)/SQRT(COUNT($AE72:$AF72,$AH72:$AJ72)),$AH$68="X",STDEV($AE72:$AG72,$AI72:$AJ72)/SQRT(COUNT($AE72:$AG72,$AI72:$AJ72)),$AI$68="X",STDEV($AE72:$AH72,$AJ72)/SQRT(COUNT($AE72:$AH72,$AJ72)),$AJ$68="X",STDEV($AE72:$AI72)/SQRT(COUNT($AE72:$AI72))),"")</f>
        <v>1.2157070388589306E-2</v>
      </c>
      <c r="AC72" s="113" cm="1">
        <f t="array" ref="AC72">IFERROR(_xlfn.IFS(COUNTA($AK$68:$AP$68)=0,AVERAGE($AK72:$AP72),$AK$68="X",AVERAGE($AL72:$AP72),$AL$68="X",AVERAGE($AK72,$AM72:$AP72),$AM$68="X",AVERAGE($AK72:$AL72,$AN72:$AP72),$AN$68="X",AVERAGE($AK72:$AM72,$AO72:$AP72),$AO$68="X",AVERAGE($AK72:$AN72,$AP72:$AP72),$AP$68="X",AVERAGE($AK72:$AO72)),"")</f>
        <v>6794.8466666666673</v>
      </c>
      <c r="AD72" s="111" cm="1">
        <f t="array" ref="AD72">IFERROR(_xlfn.IFS(COUNTA($AK$68:$AP$68)=0,STDEV($AK72:$AP72)/SQRT(COUNT($AK72:$AP72)),$AK$68="X",STDEV($AL72:$AP72)/SQRT(COUNT($AL72:$AP72)),$AL$68="X",STDEV($AK72,$AM72:$AP72)/SQRT(COUNT($AK72,$AM72:$AP72)),$AM$68="X",STDEV($AK72:$AL72,$AN72:$AP72)/SQRT(COUNT($AK72:$AL72,$AN72:$AP72)),$AN$68="X",STDEV($AK72:$AM72,$AO72:$AP72)/SQRT(COUNT($AK72:$AM72,$AO72:$AP72)),$AO$68="X",STDEV($AK72:$AN72,$AP72)/SQRT(COUNT($AK72:$AN72,$AP72)),$AP$68="X",STDEV($AK72:$AO72)/SQRT(COUNT($AK72:$AO72))),"")</f>
        <v>2272.391227358919</v>
      </c>
      <c r="AE72" s="1" cm="1">
        <f t="array" ref="AE72">_xlfn.IFS(SUM($AK72:$AP72)="","",AK72="","",AK72=0,0,AK72&gt;0,AK72/AE$131*100)</f>
        <v>5.0971505062064514E-2</v>
      </c>
      <c r="AF72" s="1" cm="1">
        <f t="array" ref="AF72">_xlfn.IFS(SUM($AK72:$AP72)="","",AL72="","",AL72=0,0,AL72&gt;0,AL72/AF$131*100)</f>
        <v>6.9963570123747168E-2</v>
      </c>
      <c r="AG72" s="1" cm="1">
        <f t="array" ref="AG72">_xlfn.IFS(SUM($AK72:$AP72)="","",AM72="","",AM72=0,0,AM72&gt;0,AM72/AG$131*100)</f>
        <v>3.6142540477985187E-2</v>
      </c>
      <c r="AH72" s="1" cm="1">
        <f t="array" ref="AH72">_xlfn.IFS(SUM($AK72:$AP72)="","",AN72="","",AN72=0,0,AN72&gt;0,AN72/AH$131*100)</f>
        <v>1.9115221987537429E-2</v>
      </c>
      <c r="AI72" s="1" cm="1">
        <f t="array" ref="AI72">_xlfn.IFS(SUM($AK72:$AP72)="","",AO72="","",AO72=0,0,AO72&gt;0,AO72/AI$131*100)</f>
        <v>0</v>
      </c>
      <c r="AJ72" s="1" t="str" cm="1">
        <f t="array" ref="AJ72">_xlfn.IFS(SUM($AK72:$AP72)="","",AP72="","",AP72=0,0,AP72&gt;0,AP72/AJ$131*100)</f>
        <v/>
      </c>
      <c r="AK72" s="85">
        <f t="shared" si="84"/>
        <v>13162</v>
      </c>
      <c r="AL72" s="39">
        <f t="shared" si="84"/>
        <v>10175</v>
      </c>
      <c r="AM72" s="39">
        <f t="shared" si="84"/>
        <v>5943.4</v>
      </c>
      <c r="AN72" s="39">
        <f t="shared" si="84"/>
        <v>4693.833333333333</v>
      </c>
      <c r="AO72" s="39">
        <f t="shared" si="84"/>
        <v>0</v>
      </c>
      <c r="AP72" s="98" t="str">
        <f t="shared" si="84"/>
        <v/>
      </c>
      <c r="AQ72" s="89">
        <v>39486</v>
      </c>
      <c r="AR72" s="89">
        <v>40700</v>
      </c>
      <c r="AS72" s="89">
        <v>29717</v>
      </c>
      <c r="AT72" s="89">
        <v>28163</v>
      </c>
      <c r="AU72" s="89">
        <v>0</v>
      </c>
      <c r="AV72" s="89"/>
      <c r="AW72" s="1"/>
      <c r="AX72" s="1"/>
      <c r="AY72" s="39" t="str">
        <f t="shared" si="85"/>
        <v/>
      </c>
      <c r="AZ72" s="39" t="str">
        <f t="shared" si="86"/>
        <v/>
      </c>
      <c r="BA72" s="39" t="str">
        <f t="shared" si="87"/>
        <v/>
      </c>
      <c r="BB72" s="39" t="str">
        <f t="shared" si="88"/>
        <v/>
      </c>
      <c r="BC72" s="39" t="str">
        <f t="shared" si="89"/>
        <v/>
      </c>
      <c r="BD72" s="39" t="str">
        <f t="shared" si="90"/>
        <v/>
      </c>
      <c r="BE72" s="39" t="str">
        <f t="shared" si="91"/>
        <v/>
      </c>
      <c r="BF72" s="39" t="str">
        <f t="shared" si="92"/>
        <v/>
      </c>
      <c r="BG72" s="39" t="str">
        <f t="shared" si="93"/>
        <v/>
      </c>
      <c r="BH72" s="39" t="str">
        <f t="shared" si="94"/>
        <v/>
      </c>
      <c r="BI72" s="39" t="str">
        <f t="shared" si="95"/>
        <v/>
      </c>
      <c r="BJ72" s="39" t="str">
        <f t="shared" si="96"/>
        <v/>
      </c>
      <c r="BK72" s="42" t="str">
        <f t="shared" si="97"/>
        <v/>
      </c>
      <c r="BL72" t="str">
        <f t="shared" si="97"/>
        <v/>
      </c>
      <c r="BM72" t="str">
        <f t="shared" si="97"/>
        <v/>
      </c>
      <c r="BN72" t="str">
        <f t="shared" si="97"/>
        <v/>
      </c>
      <c r="BO72" t="str">
        <f t="shared" si="97"/>
        <v/>
      </c>
      <c r="BP72" t="str">
        <f t="shared" si="97"/>
        <v/>
      </c>
      <c r="BQ72" t="str">
        <f t="shared" si="97"/>
        <v/>
      </c>
      <c r="BR72" t="str">
        <f t="shared" si="97"/>
        <v/>
      </c>
      <c r="BS72" t="str">
        <f t="shared" si="97"/>
        <v/>
      </c>
      <c r="BT72" t="str">
        <f t="shared" si="97"/>
        <v/>
      </c>
      <c r="BU72" t="str">
        <f t="shared" si="97"/>
        <v/>
      </c>
      <c r="BV72" t="str">
        <f t="shared" si="97"/>
        <v/>
      </c>
      <c r="BW72" t="str">
        <f t="shared" si="98"/>
        <v/>
      </c>
      <c r="BX72" t="str">
        <f t="shared" si="99"/>
        <v/>
      </c>
      <c r="BY72" t="str">
        <f t="shared" si="100"/>
        <v/>
      </c>
      <c r="BZ72" t="str">
        <f t="shared" si="101"/>
        <v/>
      </c>
      <c r="CA72" t="str">
        <f t="shared" si="102"/>
        <v/>
      </c>
      <c r="CB72" s="39" t="str">
        <f t="shared" si="102"/>
        <v/>
      </c>
      <c r="CC72" s="46" t="str">
        <f t="shared" si="103"/>
        <v/>
      </c>
      <c r="CD72" s="44" t="str">
        <f t="shared" si="104"/>
        <v/>
      </c>
      <c r="CE72" t="str" cm="1">
        <f t="array" ref="CE72">_xlfn.IFS($CC72="","",$CC72&lt;=CE$69,"yes",$CC72&gt;CE$69,"no")</f>
        <v/>
      </c>
      <c r="CF72" s="42" t="str">
        <f t="shared" si="105"/>
        <v/>
      </c>
      <c r="CG72" s="1" t="str">
        <f t="shared" si="106"/>
        <v/>
      </c>
      <c r="CH72" s="1" t="str">
        <f t="shared" si="107"/>
        <v/>
      </c>
      <c r="CI72" s="76" t="str">
        <f>IF(CE72="yes",VLOOKUP(CH72,'z-Table'!$A$1:$K$74,7,TRUE)*$CE$68,"")</f>
        <v/>
      </c>
    </row>
    <row r="73" spans="1:87" ht="12" x14ac:dyDescent="0.2">
      <c r="A73" s="7" t="s">
        <v>29</v>
      </c>
      <c r="B73" s="18" cm="1">
        <f t="array" ref="B73">IFERROR(_xlfn.IFS(COUNTA($F$68:$K$68)=0,AVERAGE($F73:$K73),$F$68="X",AVERAGE($G73:$K73),$G$68="X",AVERAGE($F73,$H73:$K73),$H$68="X",AVERAGE($F73:$G73,$I73:$K73),$I$68="X",AVERAGE($F73:$H73,$J73:$K73),$J$68="X",AVERAGE($F73:$I73,$K73:$K73),$K$68="X",AVERAGE($F73:$J73)),"")</f>
        <v>0.28937599553307097</v>
      </c>
      <c r="C73" s="19" cm="1">
        <f t="array" ref="C73">IFERROR(_xlfn.IFS(COUNTA($F$68:$K$68)=0,STDEV($F73:$K73)/SQRT(COUNT($F73:$K73)),$F$68="X",STDEV($G73:$K73)/SQRT(COUNT($G73:$K73)),$G$68="X",STDEV($F73,$H73:$K73)/SQRT(COUNT($F73,$H73:$K73)),$H$68="X",STDEV($F73:$G73,$I73:$K73)/SQRT(COUNT($F73:$G73,$I73:$K73)),$I$68="X",STDEV($F73:$H73,$J73:$K73)/SQRT(COUNT($F73:$H73,$J73:$K73)),$J$68="X",STDEV($F73:$I73,$K73)/SQRT(COUNT($F73:$I73,$K73)),$K$68="X",STDEV($F73:$J73)/SQRT(COUNT($F73:$J73))),"")</f>
        <v>8.865196446099094E-2</v>
      </c>
      <c r="D73" s="113" cm="1">
        <f t="array" ref="D73">IFERROR(_xlfn.IFS(COUNTA($L$68:$Q$68)=0,AVERAGE($L73:$Q73),$L$68="X",AVERAGE($M73:$Q73),$M$68="X",AVERAGE($L73,$N73:$Q73),$N$68="X",AVERAGE($L73:$M73,$O73:$Q73),$O$68="X",AVERAGE($L73:$N73,$P73:$Q73),$P$68="X",AVERAGE($L73:$O73,$Q73:$Q73),$Q$68="X",AVERAGE($L73:$P73)),"")</f>
        <v>97348.983333333337</v>
      </c>
      <c r="E73" s="111" cm="1">
        <f t="array" ref="E73">IFERROR(_xlfn.IFS(COUNTA($L$68:$Q$68)=0,STDEV($L73:$Q73)/SQRT(COUNT($L73:$Q73)),$L$68="X",STDEV($M73:$Q73)/SQRT(COUNT($M73:$Q73)),$M$68="X",STDEV($L73,$N73:$Q73)/SQRT(COUNT($L73,$N73:$Q73)),$N$68="X",STDEV($L73:$M73,$O73:$Q73)/SQRT(COUNT($L73:$M73,$O73:$Q73)),$O$68="X",STDEV($L73:$N73,$P73:$Q73)/SQRT(COUNT($L73:$N73,$P73:$Q73)),$P$68="X",STDEV($L73:$O73,$Q73)/SQRT(COUNT($L73:$O73,$Q73)),$Q$68="X",STDEV($L73:$P73)/SQRT(COUNT($L73:$P73))),"")</f>
        <v>39654.916141427035</v>
      </c>
      <c r="F73" s="1" cm="1">
        <f t="array" ref="F73">_xlfn.IFS(SUM($L73:$Q73)="","",L73="","",L73=0,0,L73&gt;0,L73/F$131*100)</f>
        <v>0.6204322875099717</v>
      </c>
      <c r="G73" s="1" cm="1">
        <f t="array" ref="G73">_xlfn.IFS(SUM($L73:$Q73)="","",M73="","",M73=0,0,M73&gt;0,M73/G$131*100)</f>
        <v>0.28797232576311449</v>
      </c>
      <c r="H73" s="1" cm="1">
        <f t="array" ref="H73">_xlfn.IFS(SUM($L73:$Q73)="","",N73="","",N73=0,0,N73&gt;0,N73/H$131*100)</f>
        <v>0.25383121553153565</v>
      </c>
      <c r="I73" s="1" cm="1">
        <f t="array" ref="I73">_xlfn.IFS(SUM($L73:$Q73)="","",O73="","",O73=0,0,O73&gt;0,O73/I$131*100)</f>
        <v>0.18150137062631486</v>
      </c>
      <c r="J73" s="1" cm="1">
        <f t="array" ref="J73">_xlfn.IFS(SUM($L73:$Q73)="","",P73="","",P73=0,0,P73&gt;0,P73/J$131*100)</f>
        <v>0.10314277823441824</v>
      </c>
      <c r="K73" s="1" t="str" cm="1">
        <f t="array" ref="K73">_xlfn.IFS(SUM($L73:$Q73)="","",Q73="","",Q73=0,0,Q73&gt;0,Q73/K$131*100)</f>
        <v/>
      </c>
      <c r="L73" s="92">
        <f t="shared" si="83"/>
        <v>171473.25</v>
      </c>
      <c r="M73" s="1">
        <f t="shared" si="83"/>
        <v>212887.5</v>
      </c>
      <c r="N73" s="1">
        <f t="shared" si="83"/>
        <v>52985.5</v>
      </c>
      <c r="O73" s="1">
        <f t="shared" si="83"/>
        <v>31127</v>
      </c>
      <c r="P73" s="1">
        <f t="shared" si="83"/>
        <v>18271.666666666668</v>
      </c>
      <c r="Q73" s="95" t="str">
        <f t="shared" si="83"/>
        <v/>
      </c>
      <c r="R73" s="89">
        <v>685893</v>
      </c>
      <c r="S73" s="89">
        <v>425775</v>
      </c>
      <c r="T73" s="89">
        <v>317913</v>
      </c>
      <c r="U73" s="89">
        <v>124508</v>
      </c>
      <c r="V73" s="89">
        <v>109630</v>
      </c>
      <c r="W73" s="89"/>
      <c r="X73" s="1"/>
      <c r="Y73" s="1"/>
      <c r="Z73" s="7" t="s">
        <v>29</v>
      </c>
      <c r="AA73" s="18" cm="1">
        <f t="array" ref="AA73">IFERROR(_xlfn.IFS(COUNTA($AE$68:$AJ$68)=0,AVERAGE($AE73:$AJ73),$AE$68="X",AVERAGE($AF73:$AJ73),$AF$68="X",AVERAGE($AE73,$AG73:$AJ73),$AG$68="X",AVERAGE($AE73:$AF73,$AH73:$AJ73),$AH$68="X",AVERAGE($AE73:$AG73,$AI73:$AJ73),$AI$68="X",AVERAGE($AE73:$AH73,$AJ73:$AJ73),$AJ$68="X",AVERAGE($AE73:$AI73)),"")</f>
        <v>0.52213022480204663</v>
      </c>
      <c r="AB73" s="19" cm="1">
        <f t="array" ref="AB73">IFERROR(_xlfn.IFS(COUNTA($AE$68:$AJ$68)=0,STDEV($AE73:$AJ73)/SQRT(COUNT($AE73:$AJ73)),$AE$68="X",STDEV($AF73:$AJ73)/SQRT(COUNT($AF73:$AJ73)),$AF$68="X",STDEV($AE73,$AG73:$AJ73)/SQRT(COUNT($AE73,$AG73:$AJ73)),$AG$68="X",STDEV($AE73:$AF73,$AH73:$AJ73)/SQRT(COUNT($AE73:$AF73,$AH73:$AJ73)),$AH$68="X",STDEV($AE73:$AG73,$AI73:$AJ73)/SQRT(COUNT($AE73:$AG73,$AI73:$AJ73)),$AI$68="X",STDEV($AE73:$AH73,$AJ73)/SQRT(COUNT($AE73:$AH73,$AJ73)),$AJ$68="X",STDEV($AE73:$AI73)/SQRT(COUNT($AE73:$AI73))),"")</f>
        <v>0.10161810027728779</v>
      </c>
      <c r="AC73" s="113" cm="1">
        <f t="array" ref="AC73">IFERROR(_xlfn.IFS(COUNTA($AK$68:$AP$68)=0,AVERAGE($AK73:$AP73),$AK$68="X",AVERAGE($AL73:$AP73),$AL$68="X",AVERAGE($AK73,$AM73:$AP73),$AM$68="X",AVERAGE($AK73:$AL73,$AN73:$AP73),$AN$68="X",AVERAGE($AK73:$AM73,$AO73:$AP73),$AO$68="X",AVERAGE($AK73:$AN73,$AP73:$AP73),$AP$68="X",AVERAGE($AK73:$AO73)),"")</f>
        <v>87444.479999999996</v>
      </c>
      <c r="AD73" s="111" cm="1">
        <f t="array" ref="AD73">IFERROR(_xlfn.IFS(COUNTA($AK$68:$AP$68)=0,STDEV($AK73:$AP73)/SQRT(COUNT($AK73:$AP73)),$AK$68="X",STDEV($AL73:$AP73)/SQRT(COUNT($AL73:$AP73)),$AL$68="X",STDEV($AK73,$AM73:$AP73)/SQRT(COUNT($AK73,$AM73:$AP73)),$AM$68="X",STDEV($AK73:$AL73,$AN73:$AP73)/SQRT(COUNT($AK73:$AL73,$AN73:$AP73)),$AN$68="X",STDEV($AK73:$AM73,$AO73:$AP73)/SQRT(COUNT($AK73:$AM73,$AO73:$AP73)),$AO$68="X",STDEV($AK73:$AN73,$AP73)/SQRT(COUNT($AK73:$AN73,$AP73)),$AP$68="X",STDEV($AK73:$AO73)/SQRT(COUNT($AK73:$AO73))),"")</f>
        <v>12344.291450312616</v>
      </c>
      <c r="AE73" s="1" cm="1">
        <f t="array" ref="AE73">_xlfn.IFS(SUM($AK73:$AP73)="","",AK73="","",AK73=0,0,AK73&gt;0,AK73/AE$131*100)</f>
        <v>0.39468772769428023</v>
      </c>
      <c r="AF73" s="1" cm="1">
        <f t="array" ref="AF73">_xlfn.IFS(SUM($AK73:$AP73)="","",AL73="","",AL73=0,0,AL73&gt;0,AL73/AF$131*100)</f>
        <v>0.69708641439487906</v>
      </c>
      <c r="AG73" s="1" cm="1">
        <f t="array" ref="AG73">_xlfn.IFS(SUM($AK73:$AP73)="","",AM73="","",AM73=0,0,AM73&gt;0,AM73/AG$131*100)</f>
        <v>0.68988139853984232</v>
      </c>
      <c r="AH73" s="1" cm="1">
        <f t="array" ref="AH73">_xlfn.IFS(SUM($AK73:$AP73)="","",AN73="","",AN73=0,0,AN73&gt;0,AN73/AH$131*100)</f>
        <v>0.18172798036619708</v>
      </c>
      <c r="AI73" s="1" cm="1">
        <f t="array" ref="AI73">_xlfn.IFS(SUM($AK73:$AP73)="","",AO73="","",AO73=0,0,AO73&gt;0,AO73/AI$131*100)</f>
        <v>0.64726760301503428</v>
      </c>
      <c r="AJ73" s="1" t="str" cm="1">
        <f t="array" ref="AJ73">_xlfn.IFS(SUM($AK73:$AP73)="","",AP73="","",AP73=0,0,AP73&gt;0,AP73/AJ$131*100)</f>
        <v/>
      </c>
      <c r="AK73" s="85">
        <f t="shared" si="84"/>
        <v>101917.33333333333</v>
      </c>
      <c r="AL73" s="39">
        <f t="shared" si="84"/>
        <v>101379.25</v>
      </c>
      <c r="AM73" s="39">
        <f t="shared" si="84"/>
        <v>113446.39999999999</v>
      </c>
      <c r="AN73" s="39">
        <f t="shared" si="84"/>
        <v>44624.166666666664</v>
      </c>
      <c r="AO73" s="39">
        <f t="shared" si="84"/>
        <v>75855.25</v>
      </c>
      <c r="AP73" s="98" t="str">
        <f t="shared" si="84"/>
        <v/>
      </c>
      <c r="AQ73" s="89">
        <v>305752</v>
      </c>
      <c r="AR73" s="89">
        <v>405517</v>
      </c>
      <c r="AS73" s="89">
        <v>567232</v>
      </c>
      <c r="AT73" s="89">
        <v>267745</v>
      </c>
      <c r="AU73" s="89">
        <v>303421</v>
      </c>
      <c r="AV73" s="89"/>
      <c r="AW73" s="1"/>
      <c r="AX73" s="1"/>
      <c r="AY73" s="39" t="str">
        <f t="shared" si="85"/>
        <v/>
      </c>
      <c r="AZ73" s="39" t="str">
        <f t="shared" si="86"/>
        <v/>
      </c>
      <c r="BA73" s="39" t="str">
        <f t="shared" si="87"/>
        <v/>
      </c>
      <c r="BB73" s="39" t="str">
        <f t="shared" si="88"/>
        <v/>
      </c>
      <c r="BC73" s="39" t="str">
        <f t="shared" si="89"/>
        <v/>
      </c>
      <c r="BD73" s="39" t="str">
        <f t="shared" si="90"/>
        <v/>
      </c>
      <c r="BE73" s="39" t="str">
        <f t="shared" si="91"/>
        <v/>
      </c>
      <c r="BF73" s="39" t="str">
        <f t="shared" si="92"/>
        <v/>
      </c>
      <c r="BG73" s="39" t="str">
        <f t="shared" si="93"/>
        <v/>
      </c>
      <c r="BH73" s="39" t="str">
        <f t="shared" si="94"/>
        <v/>
      </c>
      <c r="BI73" s="39" t="str">
        <f t="shared" si="95"/>
        <v/>
      </c>
      <c r="BJ73" s="39" t="str">
        <f t="shared" si="96"/>
        <v/>
      </c>
      <c r="BK73" s="42" t="str">
        <f t="shared" si="97"/>
        <v/>
      </c>
      <c r="BL73" t="str">
        <f t="shared" si="97"/>
        <v/>
      </c>
      <c r="BM73" t="str">
        <f t="shared" si="97"/>
        <v/>
      </c>
      <c r="BN73" t="str">
        <f t="shared" si="97"/>
        <v/>
      </c>
      <c r="BO73" t="str">
        <f t="shared" si="97"/>
        <v/>
      </c>
      <c r="BP73" t="str">
        <f t="shared" si="97"/>
        <v/>
      </c>
      <c r="BQ73" t="str">
        <f t="shared" si="97"/>
        <v/>
      </c>
      <c r="BR73" t="str">
        <f t="shared" si="97"/>
        <v/>
      </c>
      <c r="BS73" t="str">
        <f t="shared" si="97"/>
        <v/>
      </c>
      <c r="BT73" t="str">
        <f t="shared" si="97"/>
        <v/>
      </c>
      <c r="BU73" t="str">
        <f t="shared" si="97"/>
        <v/>
      </c>
      <c r="BV73" t="str">
        <f t="shared" si="97"/>
        <v/>
      </c>
      <c r="BW73" t="str">
        <f t="shared" si="98"/>
        <v/>
      </c>
      <c r="BX73" t="str">
        <f t="shared" si="99"/>
        <v/>
      </c>
      <c r="BY73" t="str">
        <f t="shared" si="100"/>
        <v/>
      </c>
      <c r="BZ73" t="str">
        <f t="shared" si="101"/>
        <v/>
      </c>
      <c r="CA73" t="str">
        <f t="shared" si="102"/>
        <v/>
      </c>
      <c r="CB73" s="39" t="str">
        <f t="shared" si="102"/>
        <v/>
      </c>
      <c r="CC73" s="46" t="str">
        <f t="shared" si="103"/>
        <v/>
      </c>
      <c r="CD73" s="44" t="str">
        <f t="shared" si="104"/>
        <v/>
      </c>
      <c r="CE73" t="str" cm="1">
        <f t="array" ref="CE73">_xlfn.IFS($CC73="","",$CC73&lt;=CE$69,"yes",$CC73&gt;CE$69,"no")</f>
        <v/>
      </c>
      <c r="CF73" s="42" t="str">
        <f t="shared" si="105"/>
        <v/>
      </c>
      <c r="CG73" s="1" t="str">
        <f t="shared" si="106"/>
        <v/>
      </c>
      <c r="CH73" s="1" t="str">
        <f t="shared" si="107"/>
        <v/>
      </c>
      <c r="CI73" s="76" t="str">
        <f>IF(CE73="yes",VLOOKUP(CH73,'z-Table'!$A$1:$K$74,7,TRUE)*$CE$68,"")</f>
        <v/>
      </c>
    </row>
    <row r="74" spans="1:87" ht="12" x14ac:dyDescent="0.2">
      <c r="A74" s="6" t="s">
        <v>30</v>
      </c>
      <c r="B74" s="18" cm="1">
        <f t="array" ref="B74">IFERROR(_xlfn.IFS(COUNTA($F$68:$K$68)=0,AVERAGE($F74:$K74),$F$68="X",AVERAGE($G74:$K74),$G$68="X",AVERAGE($F74,$H74:$K74),$H$68="X",AVERAGE($F74:$G74,$I74:$K74),$I$68="X",AVERAGE($F74:$H74,$J74:$K74),$J$68="X",AVERAGE($F74:$I74,$K74:$K74),$K$68="X",AVERAGE($F74:$J74)),"")</f>
        <v>0.62643057854809669</v>
      </c>
      <c r="C74" s="19" cm="1">
        <f t="array" ref="C74">IFERROR(_xlfn.IFS(COUNTA($F$68:$K$68)=0,STDEV($F74:$K74)/SQRT(COUNT($F74:$K74)),$F$68="X",STDEV($G74:$K74)/SQRT(COUNT($G74:$K74)),$G$68="X",STDEV($F74,$H74:$K74)/SQRT(COUNT($F74,$H74:$K74)),$H$68="X",STDEV($F74:$G74,$I74:$K74)/SQRT(COUNT($F74:$G74,$I74:$K74)),$I$68="X",STDEV($F74:$H74,$J74:$K74)/SQRT(COUNT($F74:$H74,$J74:$K74)),$J$68="X",STDEV($F74:$I74,$K74)/SQRT(COUNT($F74:$I74,$K74)),$K$68="X",STDEV($F74:$J74)/SQRT(COUNT($F74:$J74))),"")</f>
        <v>0.37218938575790994</v>
      </c>
      <c r="D74" s="113" cm="1">
        <f t="array" ref="D74">IFERROR(_xlfn.IFS(COUNTA($L$68:$Q$68)=0,AVERAGE($L74:$Q74),$L$68="X",AVERAGE($M74:$Q74),$M$68="X",AVERAGE($L74,$N74:$Q74),$N$68="X",AVERAGE($L74:$M74,$O74:$Q74),$O$68="X",AVERAGE($L74:$N74,$P74:$Q74),$P$68="X",AVERAGE($L74:$O74,$Q74:$Q74),$Q$68="X",AVERAGE($L74:$P74)),"")</f>
        <v>354290.8666666667</v>
      </c>
      <c r="E74" s="111" cm="1">
        <f t="array" ref="E74">IFERROR(_xlfn.IFS(COUNTA($L$68:$Q$68)=0,STDEV($L74:$Q74)/SQRT(COUNT($L74:$Q74)),$L$68="X",STDEV($M74:$Q74)/SQRT(COUNT($M74:$Q74)),$M$68="X",STDEV($L74,$N74:$Q74)/SQRT(COUNT($L74,$N74:$Q74)),$N$68="X",STDEV($L74:$M74,$O74:$Q74)/SQRT(COUNT($L74:$M74,$O74:$Q74)),$O$68="X",STDEV($L74:$N74,$P74:$Q74)/SQRT(COUNT($L74:$N74,$P74:$Q74)),$P$68="X",STDEV($L74:$O74,$Q74)/SQRT(COUNT($L74:$O74,$Q74)),$Q$68="X",STDEV($L74:$P74)/SQRT(COUNT($L74:$P74))),"")</f>
        <v>299311.36430926813</v>
      </c>
      <c r="F74" s="1" cm="1">
        <f t="array" ref="F74">_xlfn.IFS(SUM($L74:$Q74)="","",L74="","",L74=0,0,L74&gt;0,L74/F$131*100)</f>
        <v>0.27210019051599466</v>
      </c>
      <c r="G74" s="1" cm="1">
        <f t="array" ref="G74">_xlfn.IFS(SUM($L74:$Q74)="","",M74="","",M74=0,0,M74&gt;0,M74/G$131*100)</f>
        <v>2.0973847432488388</v>
      </c>
      <c r="H74" s="1" cm="1">
        <f t="array" ref="H74">_xlfn.IFS(SUM($L74:$Q74)="","",N74="","",N74=0,0,N74&gt;0,N74/H$131*100)</f>
        <v>0.34448892807404957</v>
      </c>
      <c r="I74" s="1" cm="1">
        <f t="array" ref="I74">_xlfn.IFS(SUM($L74:$Q74)="","",O74="","",O74=0,0,O74&gt;0,O74/I$131*100)</f>
        <v>4.5681469875966434E-2</v>
      </c>
      <c r="J74" s="1" cm="1">
        <f t="array" ref="J74">_xlfn.IFS(SUM($L74:$Q74)="","",P74="","",P74=0,0,P74&gt;0,P74/J$131*100)</f>
        <v>0.37249756102563419</v>
      </c>
      <c r="K74" s="1" t="str" cm="1">
        <f t="array" ref="K74">_xlfn.IFS(SUM($L74:$Q74)="","",Q74="","",Q74=0,0,Q74&gt;0,Q74/K$131*100)</f>
        <v/>
      </c>
      <c r="L74" s="92">
        <f t="shared" si="83"/>
        <v>75202.25</v>
      </c>
      <c r="M74" s="1">
        <f t="shared" si="83"/>
        <v>1550520.5</v>
      </c>
      <c r="N74" s="1">
        <f t="shared" si="83"/>
        <v>71909.666666666672</v>
      </c>
      <c r="O74" s="1">
        <f t="shared" si="83"/>
        <v>7834.25</v>
      </c>
      <c r="P74" s="1">
        <f t="shared" si="83"/>
        <v>65987.666666666672</v>
      </c>
      <c r="Q74" s="95" t="str">
        <f t="shared" si="83"/>
        <v/>
      </c>
      <c r="R74" s="89">
        <v>300809</v>
      </c>
      <c r="S74" s="89">
        <v>3101041</v>
      </c>
      <c r="T74" s="89">
        <v>431458</v>
      </c>
      <c r="U74" s="89">
        <v>31337</v>
      </c>
      <c r="V74" s="89">
        <v>395926</v>
      </c>
      <c r="W74" s="89"/>
      <c r="X74" s="1"/>
      <c r="Y74" s="1"/>
      <c r="Z74" s="6" t="s">
        <v>30</v>
      </c>
      <c r="AA74" s="18" cm="1">
        <f t="array" ref="AA74">IFERROR(_xlfn.IFS(COUNTA($AE$68:$AJ$68)=0,AVERAGE($AE74:$AJ74),$AE$68="X",AVERAGE($AF74:$AJ74),$AF$68="X",AVERAGE($AE74,$AG74:$AJ74),$AG$68="X",AVERAGE($AE74:$AF74,$AH74:$AJ74),$AH$68="X",AVERAGE($AE74:$AG74,$AI74:$AJ74),$AI$68="X",AVERAGE($AE74:$AH74,$AJ74:$AJ74),$AJ$68="X",AVERAGE($AE74:$AI74)),"")</f>
        <v>0.60830873543968789</v>
      </c>
      <c r="AB74" s="19" cm="1">
        <f t="array" ref="AB74">IFERROR(_xlfn.IFS(COUNTA($AE$68:$AJ$68)=0,STDEV($AE74:$AJ74)/SQRT(COUNT($AE74:$AJ74)),$AE$68="X",STDEV($AF74:$AJ74)/SQRT(COUNT($AF74:$AJ74)),$AF$68="X",STDEV($AE74,$AG74:$AJ74)/SQRT(COUNT($AE74,$AG74:$AJ74)),$AG$68="X",STDEV($AE74:$AF74,$AH74:$AJ74)/SQRT(COUNT($AE74:$AF74,$AH74:$AJ74)),$AH$68="X",STDEV($AE74:$AG74,$AI74:$AJ74)/SQRT(COUNT($AE74:$AG74,$AI74:$AJ74)),$AI$68="X",STDEV($AE74:$AH74,$AJ74)/SQRT(COUNT($AE74:$AH74,$AJ74)),$AJ$68="X",STDEV($AE74:$AI74)/SQRT(COUNT($AE74:$AI74))),"")</f>
        <v>0.28092770749313567</v>
      </c>
      <c r="AC74" s="113" cm="1">
        <f t="array" ref="AC74">IFERROR(_xlfn.IFS(COUNTA($AK$68:$AP$68)=0,AVERAGE($AK74:$AP74),$AK$68="X",AVERAGE($AL74:$AP74),$AL$68="X",AVERAGE($AK74,$AM74:$AP74),$AM$68="X",AVERAGE($AK74:$AL74,$AN74:$AP74),$AN$68="X",AVERAGE($AK74:$AM74,$AO74:$AP74),$AO$68="X",AVERAGE($AK74:$AN74,$AP74:$AP74),$AP$68="X",AVERAGE($AK74:$AO74)),"")</f>
        <v>112718.75</v>
      </c>
      <c r="AD74" s="111" cm="1">
        <f t="array" ref="AD74">IFERROR(_xlfn.IFS(COUNTA($AK$68:$AP$68)=0,STDEV($AK74:$AP74)/SQRT(COUNT($AK74:$AP74)),$AK$68="X",STDEV($AL74:$AP74)/SQRT(COUNT($AL74:$AP74)),$AL$68="X",STDEV($AK74,$AM74:$AP74)/SQRT(COUNT($AK74,$AM74:$AP74)),$AM$68="X",STDEV($AK74:$AL74,$AN74:$AP74)/SQRT(COUNT($AK74:$AL74,$AN74:$AP74)),$AN$68="X",STDEV($AK74:$AM74,$AO74:$AP74)/SQRT(COUNT($AK74:$AM74,$AO74:$AP74)),$AO$68="X",STDEV($AK74:$AN74,$AP74)/SQRT(COUNT($AK74:$AN74,$AP74)),$AP$68="X",STDEV($AK74:$AO74)/SQRT(COUNT($AK74:$AO74))),"")</f>
        <v>41519.027167857355</v>
      </c>
      <c r="AE74" s="1" cm="1">
        <f t="array" ref="AE74">_xlfn.IFS(SUM($AK74:$AP74)="","",AK74="","",AK74=0,0,AK74&gt;0,AK74/AE$131*100)</f>
        <v>0.54530190296200653</v>
      </c>
      <c r="AF74" s="1" cm="1">
        <f t="array" ref="AF74">_xlfn.IFS(SUM($AK74:$AP74)="","",AL74="","",AL74=0,0,AL74&gt;0,AL74/AF$131*100)</f>
        <v>1.658585272665051</v>
      </c>
      <c r="AG74" s="1" cm="1">
        <f t="array" ref="AG74">_xlfn.IFS(SUM($AK74:$AP74)="","",AM74="","",AM74=0,0,AM74&gt;0,AM74/AG$131*100)</f>
        <v>0.29735470341765985</v>
      </c>
      <c r="AH74" s="1" cm="1">
        <f t="array" ref="AH74">_xlfn.IFS(SUM($AK74:$AP74)="","",AN74="","",AN74=0,0,AN74&gt;0,AN74/AH$131*100)</f>
        <v>0.54030179815372192</v>
      </c>
      <c r="AI74" s="1" cm="1">
        <f t="array" ref="AI74">_xlfn.IFS(SUM($AK74:$AP74)="","",AO74="","",AO74=0,0,AO74&gt;0,AO74/AI$131*100)</f>
        <v>0</v>
      </c>
      <c r="AJ74" s="1" t="str" cm="1">
        <f t="array" ref="AJ74">_xlfn.IFS(SUM($AK74:$AP74)="","",AP74="","",AP74=0,0,AP74&gt;0,AP74/AJ$131*100)</f>
        <v/>
      </c>
      <c r="AK74" s="85">
        <f t="shared" si="84"/>
        <v>140809.33333333334</v>
      </c>
      <c r="AL74" s="39">
        <f t="shared" si="84"/>
        <v>241212.75</v>
      </c>
      <c r="AM74" s="39">
        <f t="shared" si="84"/>
        <v>48898</v>
      </c>
      <c r="AN74" s="39">
        <f t="shared" si="84"/>
        <v>132673.66666666666</v>
      </c>
      <c r="AO74" s="39">
        <f t="shared" si="84"/>
        <v>0</v>
      </c>
      <c r="AP74" s="98" t="str">
        <f t="shared" si="84"/>
        <v/>
      </c>
      <c r="AQ74" s="89">
        <v>422428</v>
      </c>
      <c r="AR74" s="89">
        <v>964851</v>
      </c>
      <c r="AS74" s="89">
        <v>244490</v>
      </c>
      <c r="AT74" s="89">
        <v>796042</v>
      </c>
      <c r="AU74" s="89">
        <v>0</v>
      </c>
      <c r="AV74" s="89"/>
      <c r="AW74" s="1"/>
      <c r="AX74" s="1" t="str">
        <f>A74</f>
        <v>1-octen-3-ol</v>
      </c>
      <c r="AY74" s="39">
        <f t="shared" si="85"/>
        <v>75202.25</v>
      </c>
      <c r="AZ74" s="39">
        <f t="shared" si="86"/>
        <v>1550520.5</v>
      </c>
      <c r="BA74" s="39">
        <f t="shared" si="87"/>
        <v>71909.666666666672</v>
      </c>
      <c r="BB74" s="39">
        <f t="shared" si="88"/>
        <v>7834.25</v>
      </c>
      <c r="BC74" s="39">
        <f t="shared" si="89"/>
        <v>65987.666666666672</v>
      </c>
      <c r="BD74" s="39" t="str">
        <f t="shared" si="90"/>
        <v/>
      </c>
      <c r="BE74" s="39">
        <f t="shared" si="91"/>
        <v>140809.33333333334</v>
      </c>
      <c r="BF74" s="39">
        <f t="shared" si="92"/>
        <v>241212.75</v>
      </c>
      <c r="BG74" s="39">
        <f t="shared" si="93"/>
        <v>48898</v>
      </c>
      <c r="BH74" s="39">
        <f t="shared" si="94"/>
        <v>132673.66666666666</v>
      </c>
      <c r="BI74" s="39">
        <f t="shared" si="95"/>
        <v>0</v>
      </c>
      <c r="BJ74" s="39" t="str">
        <f t="shared" si="96"/>
        <v/>
      </c>
      <c r="BK74" s="42">
        <f t="shared" si="97"/>
        <v>6</v>
      </c>
      <c r="BL74">
        <f t="shared" si="97"/>
        <v>10</v>
      </c>
      <c r="BM74">
        <f t="shared" si="97"/>
        <v>5</v>
      </c>
      <c r="BN74">
        <f t="shared" si="97"/>
        <v>2</v>
      </c>
      <c r="BO74">
        <f t="shared" si="97"/>
        <v>4</v>
      </c>
      <c r="BP74" t="str">
        <f t="shared" si="97"/>
        <v/>
      </c>
      <c r="BQ74">
        <f t="shared" si="97"/>
        <v>8</v>
      </c>
      <c r="BR74">
        <f t="shared" si="97"/>
        <v>9</v>
      </c>
      <c r="BS74">
        <f t="shared" si="97"/>
        <v>3</v>
      </c>
      <c r="BT74">
        <f t="shared" si="97"/>
        <v>7</v>
      </c>
      <c r="BU74">
        <f t="shared" si="97"/>
        <v>1</v>
      </c>
      <c r="BV74" t="str">
        <f t="shared" si="97"/>
        <v/>
      </c>
      <c r="BW74">
        <f t="shared" si="98"/>
        <v>27</v>
      </c>
      <c r="BX74">
        <f t="shared" si="99"/>
        <v>28</v>
      </c>
      <c r="BY74">
        <f t="shared" si="100"/>
        <v>5</v>
      </c>
      <c r="BZ74">
        <f t="shared" si="101"/>
        <v>5</v>
      </c>
      <c r="CA74">
        <f t="shared" si="102"/>
        <v>13</v>
      </c>
      <c r="CB74" s="39">
        <f t="shared" si="102"/>
        <v>12</v>
      </c>
      <c r="CC74" s="46">
        <f t="shared" si="103"/>
        <v>12</v>
      </c>
      <c r="CD74" s="44" t="str">
        <f t="shared" si="104"/>
        <v xml:space="preserve">sig = </v>
      </c>
      <c r="CE74" t="str" cm="1">
        <f t="array" ref="CE74">_xlfn.IFS($CC74="","",$CC74&lt;=CE$69,"yes",$CC74&gt;CE$69,"no")</f>
        <v>no</v>
      </c>
      <c r="CF74" s="42" t="str">
        <f t="shared" si="105"/>
        <v/>
      </c>
      <c r="CG74" s="1" t="str">
        <f t="shared" si="106"/>
        <v/>
      </c>
      <c r="CH74" s="1" t="str">
        <f t="shared" si="107"/>
        <v/>
      </c>
      <c r="CI74" s="76" t="str">
        <f>IF(CE74="yes",VLOOKUP(CH74,'z-Table'!$A$1:$K$74,7,TRUE)*$CE$68,"")</f>
        <v/>
      </c>
    </row>
    <row r="75" spans="1:87" ht="12" x14ac:dyDescent="0.2">
      <c r="A75" s="7" t="s">
        <v>31</v>
      </c>
      <c r="B75" s="18" cm="1">
        <f t="array" ref="B75">IFERROR(_xlfn.IFS(COUNTA($F$68:$K$68)=0,AVERAGE($F75:$K75),$F$68="X",AVERAGE($G75:$K75),$G$68="X",AVERAGE($F75,$H75:$K75),$H$68="X",AVERAGE($F75:$G75,$I75:$K75),$I$68="X",AVERAGE($F75:$H75,$J75:$K75),$J$68="X",AVERAGE($F75:$I75,$K75:$K75),$K$68="X",AVERAGE($F75:$J75)),"")</f>
        <v>0.50750517927379468</v>
      </c>
      <c r="C75" s="19" cm="1">
        <f t="array" ref="C75">IFERROR(_xlfn.IFS(COUNTA($F$68:$K$68)=0,STDEV($F75:$K75)/SQRT(COUNT($F75:$K75)),$F$68="X",STDEV($G75:$K75)/SQRT(COUNT($G75:$K75)),$G$68="X",STDEV($F75,$H75:$K75)/SQRT(COUNT($F75,$H75:$K75)),$H$68="X",STDEV($F75:$G75,$I75:$K75)/SQRT(COUNT($F75:$G75,$I75:$K75)),$I$68="X",STDEV($F75:$H75,$J75:$K75)/SQRT(COUNT($F75:$H75,$J75:$K75)),$J$68="X",STDEV($F75:$I75,$K75)/SQRT(COUNT($F75:$I75,$K75)),$K$68="X",STDEV($F75:$J75)/SQRT(COUNT($F75:$J75))),"")</f>
        <v>0.16476921494591129</v>
      </c>
      <c r="D75" s="113" cm="1">
        <f t="array" ref="D75">IFERROR(_xlfn.IFS(COUNTA($L$68:$Q$68)=0,AVERAGE($L75:$Q75),$L$68="X",AVERAGE($M75:$Q75),$M$68="X",AVERAGE($L75,$N75:$Q75),$N$68="X",AVERAGE($L75:$M75,$O75:$Q75),$O$68="X",AVERAGE($L75:$N75,$P75:$Q75),$P$68="X",AVERAGE($L75:$O75,$Q75:$Q75),$Q$68="X",AVERAGE($L75:$P75)),"")</f>
        <v>174292.18333333332</v>
      </c>
      <c r="E75" s="111" cm="1">
        <f t="array" ref="E75">IFERROR(_xlfn.IFS(COUNTA($L$68:$Q$68)=0,STDEV($L75:$Q75)/SQRT(COUNT($L75:$Q75)),$L$68="X",STDEV($M75:$Q75)/SQRT(COUNT($M75:$Q75)),$M$68="X",STDEV($L75,$N75:$Q75)/SQRT(COUNT($L75,$N75:$Q75)),$N$68="X",STDEV($L75:$M75,$O75:$Q75)/SQRT(COUNT($L75:$M75,$O75:$Q75)),$O$68="X",STDEV($L75:$N75,$P75:$Q75)/SQRT(COUNT($L75:$N75,$P75:$Q75)),$P$68="X",STDEV($L75:$O75,$Q75)/SQRT(COUNT($L75:$O75,$Q75)),$Q$68="X",STDEV($L75:$P75)/SQRT(COUNT($L75:$P75))),"")</f>
        <v>73856.872423770503</v>
      </c>
      <c r="F75" s="1" cm="1">
        <f t="array" ref="F75">_xlfn.IFS(SUM($L75:$Q75)="","",L75="","",L75=0,0,L75&gt;0,L75/F$131*100)</f>
        <v>1.1189631758779399</v>
      </c>
      <c r="G75" s="1" cm="1">
        <f t="array" ref="G75">_xlfn.IFS(SUM($L75:$Q75)="","",M75="","",M75=0,0,M75&gt;0,M75/G$131*100)</f>
        <v>0.53027556491357497</v>
      </c>
      <c r="H75" s="1" cm="1">
        <f t="array" ref="H75">_xlfn.IFS(SUM($L75:$Q75)="","",N75="","",N75=0,0,N75&gt;0,N75/H$131*100)</f>
        <v>0.44733467163476304</v>
      </c>
      <c r="I75" s="1" cm="1">
        <f t="array" ref="I75">_xlfn.IFS(SUM($L75:$Q75)="","",O75="","",O75=0,0,O75&gt;0,O75/I$131*100)</f>
        <v>0.23014061254103216</v>
      </c>
      <c r="J75" s="1" cm="1">
        <f t="array" ref="J75">_xlfn.IFS(SUM($L75:$Q75)="","",P75="","",P75=0,0,P75&gt;0,P75/J$131*100)</f>
        <v>0.21081187140166313</v>
      </c>
      <c r="K75" s="1" t="str" cm="1">
        <f t="array" ref="K75">_xlfn.IFS(SUM($L75:$Q75)="","",Q75="","",Q75=0,0,Q75&gt;0,Q75/K$131*100)</f>
        <v/>
      </c>
      <c r="L75" s="92">
        <f t="shared" si="83"/>
        <v>309255.75</v>
      </c>
      <c r="M75" s="1">
        <f t="shared" si="83"/>
        <v>392013.5</v>
      </c>
      <c r="N75" s="1">
        <f t="shared" si="83"/>
        <v>93378</v>
      </c>
      <c r="O75" s="1">
        <f t="shared" si="83"/>
        <v>39468.5</v>
      </c>
      <c r="P75" s="1">
        <f t="shared" si="83"/>
        <v>37345.166666666664</v>
      </c>
      <c r="Q75" s="95" t="str">
        <f t="shared" si="83"/>
        <v/>
      </c>
      <c r="R75" s="89">
        <v>1237023</v>
      </c>
      <c r="S75" s="89">
        <v>784027</v>
      </c>
      <c r="T75" s="89">
        <v>560268</v>
      </c>
      <c r="U75" s="89">
        <v>157874</v>
      </c>
      <c r="V75" s="89">
        <v>224071</v>
      </c>
      <c r="W75" s="89"/>
      <c r="X75" s="1"/>
      <c r="Y75" s="1"/>
      <c r="Z75" s="7" t="s">
        <v>31</v>
      </c>
      <c r="AA75" s="18" cm="1">
        <f t="array" ref="AA75">IFERROR(_xlfn.IFS(COUNTA($AE$68:$AJ$68)=0,AVERAGE($AE75:$AJ75),$AE$68="X",AVERAGE($AF75:$AJ75),$AF$68="X",AVERAGE($AE75,$AG75:$AJ75),$AG$68="X",AVERAGE($AE75:$AF75,$AH75:$AJ75),$AH$68="X",AVERAGE($AE75:$AG75,$AI75:$AJ75),$AI$68="X",AVERAGE($AE75:$AH75,$AJ75:$AJ75),$AJ$68="X",AVERAGE($AE75:$AI75)),"")</f>
        <v>0.90636294672054341</v>
      </c>
      <c r="AB75" s="19" cm="1">
        <f t="array" ref="AB75">IFERROR(_xlfn.IFS(COUNTA($AE$68:$AJ$68)=0,STDEV($AE75:$AJ75)/SQRT(COUNT($AE75:$AJ75)),$AE$68="X",STDEV($AF75:$AJ75)/SQRT(COUNT($AF75:$AJ75)),$AF$68="X",STDEV($AE75,$AG75:$AJ75)/SQRT(COUNT($AE75,$AG75:$AJ75)),$AG$68="X",STDEV($AE75:$AF75,$AH75:$AJ75)/SQRT(COUNT($AE75:$AF75,$AH75:$AJ75)),$AH$68="X",STDEV($AE75:$AG75,$AI75:$AJ75)/SQRT(COUNT($AE75:$AG75,$AI75:$AJ75)),$AI$68="X",STDEV($AE75:$AH75,$AJ75)/SQRT(COUNT($AE75:$AH75,$AJ75)),$AJ$68="X",STDEV($AE75:$AI75)/SQRT(COUNT($AE75:$AI75))),"")</f>
        <v>0.24582716275402827</v>
      </c>
      <c r="AC75" s="113" cm="1">
        <f t="array" ref="AC75">IFERROR(_xlfn.IFS(COUNTA($AK$68:$AP$68)=0,AVERAGE($AK75:$AP75),$AK$68="X",AVERAGE($AL75:$AP75),$AL$68="X",AVERAGE($AK75,$AM75:$AP75),$AM$68="X",AVERAGE($AK75:$AL75,$AN75:$AP75),$AN$68="X",AVERAGE($AK75:$AM75,$AO75:$AP75),$AO$68="X",AVERAGE($AK75:$AN75,$AP75:$AP75),$AP$68="X",AVERAGE($AK75:$AO75)),"")</f>
        <v>158604.05000000002</v>
      </c>
      <c r="AD75" s="111" cm="1">
        <f t="array" ref="AD75">IFERROR(_xlfn.IFS(COUNTA($AK$68:$AP$68)=0,STDEV($AK75:$AP75)/SQRT(COUNT($AK75:$AP75)),$AK$68="X",STDEV($AL75:$AP75)/SQRT(COUNT($AL75:$AP75)),$AL$68="X",STDEV($AK75,$AM75:$AP75)/SQRT(COUNT($AK75,$AM75:$AP75)),$AM$68="X",STDEV($AK75:$AL75,$AN75:$AP75)/SQRT(COUNT($AK75:$AL75,$AN75:$AP75)),$AN$68="X",STDEV($AK75:$AM75,$AO75:$AP75)/SQRT(COUNT($AK75:$AM75,$AO75:$AP75)),$AO$68="X",STDEV($AK75:$AN75,$AP75)/SQRT(COUNT($AK75:$AN75,$AP75)),$AP$68="X",STDEV($AK75:$AO75)/SQRT(COUNT($AK75:$AO75))),"")</f>
        <v>43510.62447041268</v>
      </c>
      <c r="AE75" s="1" cm="1">
        <f t="array" ref="AE75">_xlfn.IFS(SUM($AK75:$AP75)="","",AK75="","",AK75=0,0,AK75&gt;0,AK75/AE$131*100)</f>
        <v>1.0170703810555677</v>
      </c>
      <c r="AF75" s="1" cm="1">
        <f t="array" ref="AF75">_xlfn.IFS(SUM($AK75:$AP75)="","",AL75="","",AL75=0,0,AL75&gt;0,AL75/AF$131*100)</f>
        <v>1.6818296804098496</v>
      </c>
      <c r="AG75" s="1" cm="1">
        <f t="array" ref="AG75">_xlfn.IFS(SUM($AK75:$AP75)="","",AM75="","",AM75=0,0,AM75&gt;0,AM75/AG$131*100)</f>
        <v>0.99908577628118922</v>
      </c>
      <c r="AH75" s="1" cm="1">
        <f t="array" ref="AH75">_xlfn.IFS(SUM($AK75:$AP75)="","",AN75="","",AN75=0,0,AN75&gt;0,AN75/AH$131*100)</f>
        <v>0.18529201937683373</v>
      </c>
      <c r="AI75" s="1" cm="1">
        <f t="array" ref="AI75">_xlfn.IFS(SUM($AK75:$AP75)="","",AO75="","",AO75=0,0,AO75&gt;0,AO75/AI$131*100)</f>
        <v>0.64853687647927694</v>
      </c>
      <c r="AJ75" s="1" t="str" cm="1">
        <f t="array" ref="AJ75">_xlfn.IFS(SUM($AK75:$AP75)="","",AP75="","",AP75=0,0,AP75&gt;0,AP75/AJ$131*100)</f>
        <v/>
      </c>
      <c r="AK75" s="85">
        <f t="shared" si="84"/>
        <v>262630.66666666669</v>
      </c>
      <c r="AL75" s="39">
        <f t="shared" si="84"/>
        <v>244593.25</v>
      </c>
      <c r="AM75" s="39">
        <f t="shared" si="84"/>
        <v>164293</v>
      </c>
      <c r="AN75" s="39">
        <f t="shared" si="84"/>
        <v>45499.333333333336</v>
      </c>
      <c r="AO75" s="39">
        <f t="shared" si="84"/>
        <v>76004</v>
      </c>
      <c r="AP75" s="98" t="str">
        <f t="shared" si="84"/>
        <v/>
      </c>
      <c r="AQ75" s="89">
        <v>787892</v>
      </c>
      <c r="AR75" s="89">
        <v>978373</v>
      </c>
      <c r="AS75" s="89">
        <v>821465</v>
      </c>
      <c r="AT75" s="89">
        <v>272996</v>
      </c>
      <c r="AU75" s="89">
        <v>304016</v>
      </c>
      <c r="AV75" s="89"/>
      <c r="AW75" s="1"/>
      <c r="AX75" s="1"/>
      <c r="AY75" s="39" t="str">
        <f t="shared" si="85"/>
        <v/>
      </c>
      <c r="AZ75" s="39" t="str">
        <f t="shared" si="86"/>
        <v/>
      </c>
      <c r="BA75" s="39" t="str">
        <f t="shared" si="87"/>
        <v/>
      </c>
      <c r="BB75" s="39" t="str">
        <f t="shared" si="88"/>
        <v/>
      </c>
      <c r="BC75" s="39" t="str">
        <f t="shared" si="89"/>
        <v/>
      </c>
      <c r="BD75" s="39" t="str">
        <f t="shared" si="90"/>
        <v/>
      </c>
      <c r="BE75" s="39" t="str">
        <f t="shared" si="91"/>
        <v/>
      </c>
      <c r="BF75" s="39" t="str">
        <f t="shared" si="92"/>
        <v/>
      </c>
      <c r="BG75" s="39" t="str">
        <f t="shared" si="93"/>
        <v/>
      </c>
      <c r="BH75" s="39" t="str">
        <f t="shared" si="94"/>
        <v/>
      </c>
      <c r="BI75" s="39" t="str">
        <f t="shared" si="95"/>
        <v/>
      </c>
      <c r="BJ75" s="39" t="str">
        <f t="shared" si="96"/>
        <v/>
      </c>
      <c r="BK75" s="42" t="str">
        <f t="shared" si="97"/>
        <v/>
      </c>
      <c r="BL75" t="str">
        <f t="shared" si="97"/>
        <v/>
      </c>
      <c r="BM75" t="str">
        <f t="shared" si="97"/>
        <v/>
      </c>
      <c r="BN75" t="str">
        <f t="shared" si="97"/>
        <v/>
      </c>
      <c r="BO75" t="str">
        <f t="shared" si="97"/>
        <v/>
      </c>
      <c r="BP75" t="str">
        <f t="shared" si="97"/>
        <v/>
      </c>
      <c r="BQ75" t="str">
        <f t="shared" si="97"/>
        <v/>
      </c>
      <c r="BR75" t="str">
        <f t="shared" si="97"/>
        <v/>
      </c>
      <c r="BS75" t="str">
        <f t="shared" si="97"/>
        <v/>
      </c>
      <c r="BT75" t="str">
        <f t="shared" si="97"/>
        <v/>
      </c>
      <c r="BU75" t="str">
        <f t="shared" si="97"/>
        <v/>
      </c>
      <c r="BV75" t="str">
        <f t="shared" si="97"/>
        <v/>
      </c>
      <c r="BW75" t="str">
        <f t="shared" si="98"/>
        <v/>
      </c>
      <c r="BX75" t="str">
        <f t="shared" si="99"/>
        <v/>
      </c>
      <c r="BY75" t="str">
        <f t="shared" si="100"/>
        <v/>
      </c>
      <c r="BZ75" t="str">
        <f t="shared" si="101"/>
        <v/>
      </c>
      <c r="CA75" t="str">
        <f t="shared" si="102"/>
        <v/>
      </c>
      <c r="CB75" s="39" t="str">
        <f t="shared" si="102"/>
        <v/>
      </c>
      <c r="CC75" s="46" t="str">
        <f t="shared" si="103"/>
        <v/>
      </c>
      <c r="CD75" s="44" t="str">
        <f t="shared" si="104"/>
        <v/>
      </c>
      <c r="CE75" t="str" cm="1">
        <f t="array" ref="CE75">_xlfn.IFS($CC75="","",$CC75&lt;=CE$69,"yes",$CC75&gt;CE$69,"no")</f>
        <v/>
      </c>
      <c r="CF75" s="42" t="str">
        <f t="shared" si="105"/>
        <v/>
      </c>
      <c r="CG75" s="1" t="str">
        <f t="shared" si="106"/>
        <v/>
      </c>
      <c r="CH75" s="1" t="str">
        <f t="shared" si="107"/>
        <v/>
      </c>
      <c r="CI75" s="76" t="str">
        <f>IF(CE75="yes",VLOOKUP(CH75,'z-Table'!$A$1:$K$74,7,TRUE)*$CE$68,"")</f>
        <v/>
      </c>
    </row>
    <row r="76" spans="1:87" ht="12" x14ac:dyDescent="0.2">
      <c r="A76" s="7" t="s">
        <v>32</v>
      </c>
      <c r="B76" s="18" cm="1">
        <f t="array" ref="B76">IFERROR(_xlfn.IFS(COUNTA($F$68:$K$68)=0,AVERAGE($F76:$K76),$F$68="X",AVERAGE($G76:$K76),$G$68="X",AVERAGE($F76,$H76:$K76),$H$68="X",AVERAGE($F76:$G76,$I76:$K76),$I$68="X",AVERAGE($F76:$H76,$J76:$K76),$J$68="X",AVERAGE($F76:$I76,$K76:$K76),$K$68="X",AVERAGE($F76:$J76)),"")</f>
        <v>5.3676377704685082E-3</v>
      </c>
      <c r="C76" s="19" cm="1">
        <f t="array" ref="C76">IFERROR(_xlfn.IFS(COUNTA($F$68:$K$68)=0,STDEV($F76:$K76)/SQRT(COUNT($F76:$K76)),$F$68="X",STDEV($G76:$K76)/SQRT(COUNT($G76:$K76)),$G$68="X",STDEV($F76,$H76:$K76)/SQRT(COUNT($F76,$H76:$K76)),$H$68="X",STDEV($F76:$G76,$I76:$K76)/SQRT(COUNT($F76:$G76,$I76:$K76)),$I$68="X",STDEV($F76:$H76,$J76:$K76)/SQRT(COUNT($F76:$H76,$J76:$K76)),$J$68="X",STDEV($F76:$I76,$K76)/SQRT(COUNT($F76:$I76,$K76)),$K$68="X",STDEV($F76:$J76)/SQRT(COUNT($F76:$J76))),"")</f>
        <v>5.3676377704685073E-3</v>
      </c>
      <c r="D76" s="113" cm="1">
        <f t="array" ref="D76">IFERROR(_xlfn.IFS(COUNTA($L$68:$Q$68)=0,AVERAGE($L76:$Q76),$L$68="X",AVERAGE($M76:$Q76),$M$68="X",AVERAGE($L76,$N76:$Q76),$N$68="X",AVERAGE($L76:$M76,$O76:$Q76),$O$68="X",AVERAGE($L76:$N76,$P76:$Q76),$P$68="X",AVERAGE($L76:$O76,$Q76:$Q76),$Q$68="X",AVERAGE($L76:$P76)),"")</f>
        <v>3968.1</v>
      </c>
      <c r="E76" s="111" cm="1">
        <f t="array" ref="E76">IFERROR(_xlfn.IFS(COUNTA($L$68:$Q$68)=0,STDEV($L76:$Q76)/SQRT(COUNT($L76:$Q76)),$L$68="X",STDEV($M76:$Q76)/SQRT(COUNT($M76:$Q76)),$M$68="X",STDEV($L76,$N76:$Q76)/SQRT(COUNT($L76,$N76:$Q76)),$N$68="X",STDEV($L76:$M76,$O76:$Q76)/SQRT(COUNT($L76:$M76,$O76:$Q76)),$O$68="X",STDEV($L76:$N76,$P76:$Q76)/SQRT(COUNT($L76:$N76,$P76:$Q76)),$P$68="X",STDEV($L76:$O76,$Q76)/SQRT(COUNT($L76:$O76,$Q76)),$Q$68="X",STDEV($L76:$P76)/SQRT(COUNT($L76:$P76))),"")</f>
        <v>3968.0999999999995</v>
      </c>
      <c r="F76" s="1" cm="1">
        <f t="array" ref="F76">_xlfn.IFS(SUM($L76:$Q76)="","",L76="","",L76=0,0,L76&gt;0,L76/F$131*100)</f>
        <v>0</v>
      </c>
      <c r="G76" s="1" cm="1">
        <f t="array" ref="G76">_xlfn.IFS(SUM($L76:$Q76)="","",M76="","",M76=0,0,M76&gt;0,M76/G$131*100)</f>
        <v>2.6838188852342539E-2</v>
      </c>
      <c r="H76" s="1" cm="1">
        <f t="array" ref="H76">_xlfn.IFS(SUM($L76:$Q76)="","",N76="","",N76=0,0,N76&gt;0,N76/H$131*100)</f>
        <v>0</v>
      </c>
      <c r="I76" s="1" cm="1">
        <f t="array" ref="I76">_xlfn.IFS(SUM($L76:$Q76)="","",O76="","",O76=0,0,O76&gt;0,O76/I$131*100)</f>
        <v>0</v>
      </c>
      <c r="J76" s="1" cm="1">
        <f t="array" ref="J76">_xlfn.IFS(SUM($L76:$Q76)="","",P76="","",P76=0,0,P76&gt;0,P76/J$131*100)</f>
        <v>0</v>
      </c>
      <c r="K76" s="1" t="str" cm="1">
        <f t="array" ref="K76">_xlfn.IFS(SUM($L76:$Q76)="","",Q76="","",Q76=0,0,Q76&gt;0,Q76/K$131*100)</f>
        <v/>
      </c>
      <c r="L76" s="92">
        <f t="shared" si="83"/>
        <v>0</v>
      </c>
      <c r="M76" s="1">
        <f t="shared" si="83"/>
        <v>19840.5</v>
      </c>
      <c r="N76" s="1">
        <f t="shared" si="83"/>
        <v>0</v>
      </c>
      <c r="O76" s="1">
        <f t="shared" si="83"/>
        <v>0</v>
      </c>
      <c r="P76" s="1">
        <f t="shared" si="83"/>
        <v>0</v>
      </c>
      <c r="Q76" s="95" t="str">
        <f t="shared" si="83"/>
        <v/>
      </c>
      <c r="R76" s="89">
        <v>0</v>
      </c>
      <c r="S76" s="89">
        <v>39681</v>
      </c>
      <c r="T76" s="89">
        <v>0</v>
      </c>
      <c r="U76" s="89">
        <v>0</v>
      </c>
      <c r="V76" s="89">
        <v>0</v>
      </c>
      <c r="W76" s="89"/>
      <c r="X76" s="1"/>
      <c r="Y76" s="1"/>
      <c r="Z76" s="7" t="s">
        <v>32</v>
      </c>
      <c r="AA76" s="18" cm="1">
        <f t="array" ref="AA76">IFERROR(_xlfn.IFS(COUNTA($AE$68:$AJ$68)=0,AVERAGE($AE76:$AJ76),$AE$68="X",AVERAGE($AF76:$AJ76),$AF$68="X",AVERAGE($AE76,$AG76:$AJ76),$AG$68="X",AVERAGE($AE76:$AF76,$AH76:$AJ76),$AH$68="X",AVERAGE($AE76:$AG76,$AI76:$AJ76),$AI$68="X",AVERAGE($AE76:$AH76,$AJ76:$AJ76),$AJ$68="X",AVERAGE($AE76:$AI76)),"")</f>
        <v>0</v>
      </c>
      <c r="AB76" s="19" cm="1">
        <f t="array" ref="AB76">IFERROR(_xlfn.IFS(COUNTA($AE$68:$AJ$68)=0,STDEV($AE76:$AJ76)/SQRT(COUNT($AE76:$AJ76)),$AE$68="X",STDEV($AF76:$AJ76)/SQRT(COUNT($AF76:$AJ76)),$AF$68="X",STDEV($AE76,$AG76:$AJ76)/SQRT(COUNT($AE76,$AG76:$AJ76)),$AG$68="X",STDEV($AE76:$AF76,$AH76:$AJ76)/SQRT(COUNT($AE76:$AF76,$AH76:$AJ76)),$AH$68="X",STDEV($AE76:$AG76,$AI76:$AJ76)/SQRT(COUNT($AE76:$AG76,$AI76:$AJ76)),$AI$68="X",STDEV($AE76:$AH76,$AJ76)/SQRT(COUNT($AE76:$AH76,$AJ76)),$AJ$68="X",STDEV($AE76:$AI76)/SQRT(COUNT($AE76:$AI76))),"")</f>
        <v>0</v>
      </c>
      <c r="AC76" s="113" cm="1">
        <f t="array" ref="AC76">IFERROR(_xlfn.IFS(COUNTA($AK$68:$AP$68)=0,AVERAGE($AK76:$AP76),$AK$68="X",AVERAGE($AL76:$AP76),$AL$68="X",AVERAGE($AK76,$AM76:$AP76),$AM$68="X",AVERAGE($AK76:$AL76,$AN76:$AP76),$AN$68="X",AVERAGE($AK76:$AM76,$AO76:$AP76),$AO$68="X",AVERAGE($AK76:$AN76,$AP76:$AP76),$AP$68="X",AVERAGE($AK76:$AO76)),"")</f>
        <v>0</v>
      </c>
      <c r="AD76" s="111" cm="1">
        <f t="array" ref="AD76">IFERROR(_xlfn.IFS(COUNTA($AK$68:$AP$68)=0,STDEV($AK76:$AP76)/SQRT(COUNT($AK76:$AP76)),$AK$68="X",STDEV($AL76:$AP76)/SQRT(COUNT($AL76:$AP76)),$AL$68="X",STDEV($AK76,$AM76:$AP76)/SQRT(COUNT($AK76,$AM76:$AP76)),$AM$68="X",STDEV($AK76:$AL76,$AN76:$AP76)/SQRT(COUNT($AK76:$AL76,$AN76:$AP76)),$AN$68="X",STDEV($AK76:$AM76,$AO76:$AP76)/SQRT(COUNT($AK76:$AM76,$AO76:$AP76)),$AO$68="X",STDEV($AK76:$AN76,$AP76)/SQRT(COUNT($AK76:$AN76,$AP76)),$AP$68="X",STDEV($AK76:$AO76)/SQRT(COUNT($AK76:$AO76))),"")</f>
        <v>0</v>
      </c>
      <c r="AE76" s="1" cm="1">
        <f t="array" ref="AE76">_xlfn.IFS(SUM($AK76:$AP76)="","",AK76="","",AK76=0,0,AK76&gt;0,AK76/AE$131*100)</f>
        <v>0</v>
      </c>
      <c r="AF76" s="1" cm="1">
        <f t="array" ref="AF76">_xlfn.IFS(SUM($AK76:$AP76)="","",AL76="","",AL76=0,0,AL76&gt;0,AL76/AF$131*100)</f>
        <v>0</v>
      </c>
      <c r="AG76" s="1" cm="1">
        <f t="array" ref="AG76">_xlfn.IFS(SUM($AK76:$AP76)="","",AM76="","",AM76=0,0,AM76&gt;0,AM76/AG$131*100)</f>
        <v>0</v>
      </c>
      <c r="AH76" s="1" cm="1">
        <f t="array" ref="AH76">_xlfn.IFS(SUM($AK76:$AP76)="","",AN76="","",AN76=0,0,AN76&gt;0,AN76/AH$131*100)</f>
        <v>0</v>
      </c>
      <c r="AI76" s="1" cm="1">
        <f t="array" ref="AI76">_xlfn.IFS(SUM($AK76:$AP76)="","",AO76="","",AO76=0,0,AO76&gt;0,AO76/AI$131*100)</f>
        <v>0</v>
      </c>
      <c r="AJ76" s="1" t="str" cm="1">
        <f t="array" ref="AJ76">_xlfn.IFS(SUM($AK76:$AP76)="","",AP76="","",AP76=0,0,AP76&gt;0,AP76/AJ$131*100)</f>
        <v/>
      </c>
      <c r="AK76" s="85">
        <f t="shared" si="84"/>
        <v>0</v>
      </c>
      <c r="AL76" s="39">
        <f t="shared" si="84"/>
        <v>0</v>
      </c>
      <c r="AM76" s="39">
        <f t="shared" si="84"/>
        <v>0</v>
      </c>
      <c r="AN76" s="39">
        <f t="shared" si="84"/>
        <v>0</v>
      </c>
      <c r="AO76" s="39">
        <f t="shared" si="84"/>
        <v>0</v>
      </c>
      <c r="AP76" s="98" t="str">
        <f t="shared" si="84"/>
        <v/>
      </c>
      <c r="AQ76" s="89">
        <v>0</v>
      </c>
      <c r="AR76" s="89">
        <v>0</v>
      </c>
      <c r="AS76" s="89">
        <v>0</v>
      </c>
      <c r="AT76" s="89">
        <v>0</v>
      </c>
      <c r="AU76" s="89">
        <v>0</v>
      </c>
      <c r="AV76" s="89"/>
      <c r="AW76" s="1"/>
      <c r="AX76" s="1"/>
      <c r="AY76" s="39" t="str">
        <f t="shared" si="85"/>
        <v/>
      </c>
      <c r="AZ76" s="39" t="str">
        <f t="shared" si="86"/>
        <v/>
      </c>
      <c r="BA76" s="39" t="str">
        <f t="shared" si="87"/>
        <v/>
      </c>
      <c r="BB76" s="39" t="str">
        <f t="shared" si="88"/>
        <v/>
      </c>
      <c r="BC76" s="39" t="str">
        <f t="shared" si="89"/>
        <v/>
      </c>
      <c r="BD76" s="39" t="str">
        <f t="shared" si="90"/>
        <v/>
      </c>
      <c r="BE76" s="39" t="str">
        <f t="shared" si="91"/>
        <v/>
      </c>
      <c r="BF76" s="39" t="str">
        <f t="shared" si="92"/>
        <v/>
      </c>
      <c r="BG76" s="39" t="str">
        <f t="shared" si="93"/>
        <v/>
      </c>
      <c r="BH76" s="39" t="str">
        <f t="shared" si="94"/>
        <v/>
      </c>
      <c r="BI76" s="39" t="str">
        <f t="shared" si="95"/>
        <v/>
      </c>
      <c r="BJ76" s="39" t="str">
        <f t="shared" si="96"/>
        <v/>
      </c>
      <c r="BK76" s="42" t="str">
        <f t="shared" si="97"/>
        <v/>
      </c>
      <c r="BL76" t="str">
        <f t="shared" si="97"/>
        <v/>
      </c>
      <c r="BM76" t="str">
        <f t="shared" si="97"/>
        <v/>
      </c>
      <c r="BN76" t="str">
        <f t="shared" si="97"/>
        <v/>
      </c>
      <c r="BO76" t="str">
        <f t="shared" si="97"/>
        <v/>
      </c>
      <c r="BP76" t="str">
        <f t="shared" si="97"/>
        <v/>
      </c>
      <c r="BQ76" t="str">
        <f t="shared" si="97"/>
        <v/>
      </c>
      <c r="BR76" t="str">
        <f t="shared" si="97"/>
        <v/>
      </c>
      <c r="BS76" t="str">
        <f t="shared" si="97"/>
        <v/>
      </c>
      <c r="BT76" t="str">
        <f t="shared" si="97"/>
        <v/>
      </c>
      <c r="BU76" t="str">
        <f t="shared" si="97"/>
        <v/>
      </c>
      <c r="BV76" t="str">
        <f t="shared" si="97"/>
        <v/>
      </c>
      <c r="BW76" t="str">
        <f t="shared" si="98"/>
        <v/>
      </c>
      <c r="BX76" t="str">
        <f t="shared" si="99"/>
        <v/>
      </c>
      <c r="BY76" t="str">
        <f t="shared" si="100"/>
        <v/>
      </c>
      <c r="BZ76" t="str">
        <f t="shared" si="101"/>
        <v/>
      </c>
      <c r="CA76" t="str">
        <f t="shared" si="102"/>
        <v/>
      </c>
      <c r="CB76" s="39" t="str">
        <f t="shared" si="102"/>
        <v/>
      </c>
      <c r="CC76" s="46" t="str">
        <f t="shared" si="103"/>
        <v/>
      </c>
      <c r="CD76" s="44" t="str">
        <f t="shared" si="104"/>
        <v/>
      </c>
      <c r="CE76" t="str" cm="1">
        <f t="array" ref="CE76">_xlfn.IFS($CC76="","",$CC76&lt;=CE$69,"yes",$CC76&gt;CE$69,"no")</f>
        <v/>
      </c>
      <c r="CF76" s="42" t="str">
        <f t="shared" si="105"/>
        <v/>
      </c>
      <c r="CG76" s="1" t="str">
        <f t="shared" si="106"/>
        <v/>
      </c>
      <c r="CH76" s="1" t="str">
        <f t="shared" si="107"/>
        <v/>
      </c>
      <c r="CI76" s="76" t="str">
        <f>IF(CE76="yes",VLOOKUP(CH76,'z-Table'!$A$1:$K$74,7,TRUE)*$CE$68,"")</f>
        <v/>
      </c>
    </row>
    <row r="77" spans="1:87" ht="12" x14ac:dyDescent="0.2">
      <c r="A77" s="7" t="s">
        <v>33</v>
      </c>
      <c r="B77" s="18" cm="1">
        <f t="array" ref="B77">IFERROR(_xlfn.IFS(COUNTA($F$68:$K$68)=0,AVERAGE($F77:$K77),$F$68="X",AVERAGE($G77:$K77),$G$68="X",AVERAGE($F77,$H77:$K77),$H$68="X",AVERAGE($F77:$G77,$I77:$K77),$I$68="X",AVERAGE($F77:$H77,$J77:$K77),$J$68="X",AVERAGE($F77:$I77,$K77:$K77),$K$68="X",AVERAGE($F77:$J77)),"")</f>
        <v>9.4959922851421616E-2</v>
      </c>
      <c r="C77" s="19" cm="1">
        <f t="array" ref="C77">IFERROR(_xlfn.IFS(COUNTA($F$68:$K$68)=0,STDEV($F77:$K77)/SQRT(COUNT($F77:$K77)),$F$68="X",STDEV($G77:$K77)/SQRT(COUNT($G77:$K77)),$G$68="X",STDEV($F77,$H77:$K77)/SQRT(COUNT($F77,$H77:$K77)),$H$68="X",STDEV($F77:$G77,$I77:$K77)/SQRT(COUNT($F77:$G77,$I77:$K77)),$I$68="X",STDEV($F77:$H77,$J77:$K77)/SQRT(COUNT($F77:$H77,$J77:$K77)),$J$68="X",STDEV($F77:$I77,$K77)/SQRT(COUNT($F77:$I77,$K77)),$K$68="X",STDEV($F77:$J77)/SQRT(COUNT($F77:$J77))),"")</f>
        <v>3.3969675989059353E-2</v>
      </c>
      <c r="D77" s="113" cm="1">
        <f t="array" ref="D77">IFERROR(_xlfn.IFS(COUNTA($L$68:$Q$68)=0,AVERAGE($L77:$Q77),$L$68="X",AVERAGE($M77:$Q77),$M$68="X",AVERAGE($L77,$N77:$Q77),$N$68="X",AVERAGE($L77:$M77,$O77:$Q77),$O$68="X",AVERAGE($L77:$N77,$P77:$Q77),$P$68="X",AVERAGE($L77:$O77,$Q77:$Q77),$Q$68="X",AVERAGE($L77:$P77)),"")</f>
        <v>28811.23333333333</v>
      </c>
      <c r="E77" s="111" cm="1">
        <f t="array" ref="E77">IFERROR(_xlfn.IFS(COUNTA($L$68:$Q$68)=0,STDEV($L77:$Q77)/SQRT(COUNT($L77:$Q77)),$L$68="X",STDEV($M77:$Q77)/SQRT(COUNT($M77:$Q77)),$M$68="X",STDEV($L77,$N77:$Q77)/SQRT(COUNT($L77,$N77:$Q77)),$N$68="X",STDEV($L77:$M77,$O77:$Q77)/SQRT(COUNT($L77:$M77,$O77:$Q77)),$O$68="X",STDEV($L77:$N77,$P77:$Q77)/SQRT(COUNT($L77:$N77,$P77:$Q77)),$P$68="X",STDEV($L77:$O77,$Q77)/SQRT(COUNT($L77:$O77,$Q77)),$Q$68="X",STDEV($L77:$P77)/SQRT(COUNT($L77:$P77))),"")</f>
        <v>10650.642657429175</v>
      </c>
      <c r="F77" s="1" cm="1">
        <f t="array" ref="F77">_xlfn.IFS(SUM($L77:$Q77)="","",L77="","",L77=0,0,L77&gt;0,L77/F$131*100)</f>
        <v>0.21756599677236232</v>
      </c>
      <c r="G77" s="1" cm="1">
        <f t="array" ref="G77">_xlfn.IFS(SUM($L77:$Q77)="","",M77="","",M77=0,0,M77&gt;0,M77/G$131*100)</f>
        <v>6.2065129407908405E-2</v>
      </c>
      <c r="H77" s="1" cm="1">
        <f t="array" ref="H77">_xlfn.IFS(SUM($L77:$Q77)="","",N77="","",N77=0,0,N77&gt;0,N77/H$131*100)</f>
        <v>0.11792169519423103</v>
      </c>
      <c r="I77" s="1" cm="1">
        <f t="array" ref="I77">_xlfn.IFS(SUM($L77:$Q77)="","",O77="","",O77=0,0,O77&gt;0,O77/I$131*100)</f>
        <v>4.5317032710028675E-2</v>
      </c>
      <c r="J77" s="1" cm="1">
        <f t="array" ref="J77">_xlfn.IFS(SUM($L77:$Q77)="","",P77="","",P77=0,0,P77&gt;0,P77/J$131*100)</f>
        <v>3.1929760172577634E-2</v>
      </c>
      <c r="K77" s="1" t="str" cm="1">
        <f t="array" ref="K77">_xlfn.IFS(SUM($L77:$Q77)="","",Q77="","",Q77=0,0,Q77&gt;0,Q77/K$131*100)</f>
        <v/>
      </c>
      <c r="L77" s="92">
        <f t="shared" si="83"/>
        <v>60130.25</v>
      </c>
      <c r="M77" s="1">
        <f t="shared" si="83"/>
        <v>45882.5</v>
      </c>
      <c r="N77" s="1">
        <f t="shared" si="83"/>
        <v>24615.333333333332</v>
      </c>
      <c r="O77" s="1">
        <f t="shared" si="83"/>
        <v>7771.75</v>
      </c>
      <c r="P77" s="1">
        <f t="shared" si="83"/>
        <v>5656.333333333333</v>
      </c>
      <c r="Q77" s="95" t="str">
        <f t="shared" si="83"/>
        <v/>
      </c>
      <c r="R77" s="89">
        <v>240521</v>
      </c>
      <c r="S77" s="89">
        <v>91765</v>
      </c>
      <c r="T77" s="89">
        <v>147692</v>
      </c>
      <c r="U77" s="89">
        <v>31087</v>
      </c>
      <c r="V77" s="89">
        <v>33938</v>
      </c>
      <c r="W77" s="89"/>
      <c r="X77" s="1"/>
      <c r="Y77" s="1"/>
      <c r="Z77" s="7" t="s">
        <v>33</v>
      </c>
      <c r="AA77" s="18" cm="1">
        <f t="array" ref="AA77">IFERROR(_xlfn.IFS(COUNTA($AE$68:$AJ$68)=0,AVERAGE($AE77:$AJ77),$AE$68="X",AVERAGE($AF77:$AJ77),$AF$68="X",AVERAGE($AE77,$AG77:$AJ77),$AG$68="X",AVERAGE($AE77:$AF77,$AH77:$AJ77),$AH$68="X",AVERAGE($AE77:$AG77,$AI77:$AJ77),$AI$68="X",AVERAGE($AE77:$AH77,$AJ77:$AJ77),$AJ$68="X",AVERAGE($AE77:$AI77)),"")</f>
        <v>0.14899762331773628</v>
      </c>
      <c r="AB77" s="19" cm="1">
        <f t="array" ref="AB77">IFERROR(_xlfn.IFS(COUNTA($AE$68:$AJ$68)=0,STDEV($AE77:$AJ77)/SQRT(COUNT($AE77:$AJ77)),$AE$68="X",STDEV($AF77:$AJ77)/SQRT(COUNT($AF77:$AJ77)),$AF$68="X",STDEV($AE77,$AG77:$AJ77)/SQRT(COUNT($AE77,$AG77:$AJ77)),$AG$68="X",STDEV($AE77:$AF77,$AH77:$AJ77)/SQRT(COUNT($AE77:$AF77,$AH77:$AJ77)),$AH$68="X",STDEV($AE77:$AG77,$AI77:$AJ77)/SQRT(COUNT($AE77:$AG77,$AI77:$AJ77)),$AI$68="X",STDEV($AE77:$AH77,$AJ77)/SQRT(COUNT($AE77:$AH77,$AJ77)),$AJ$68="X",STDEV($AE77:$AI77)/SQRT(COUNT($AE77:$AI77))),"")</f>
        <v>3.4630452656937732E-2</v>
      </c>
      <c r="AC77" s="113" cm="1">
        <f t="array" ref="AC77">IFERROR(_xlfn.IFS(COUNTA($AK$68:$AP$68)=0,AVERAGE($AK77:$AP77),$AK$68="X",AVERAGE($AL77:$AP77),$AL$68="X",AVERAGE($AK77,$AM77:$AP77),$AM$68="X",AVERAGE($AK77:$AL77,$AN77:$AP77),$AN$68="X",AVERAGE($AK77:$AM77,$AO77:$AP77),$AO$68="X",AVERAGE($AK77:$AN77,$AP77:$AP77),$AP$68="X",AVERAGE($AK77:$AO77)),"")</f>
        <v>27126.853333333333</v>
      </c>
      <c r="AD77" s="111" cm="1">
        <f t="array" ref="AD77">IFERROR(_xlfn.IFS(COUNTA($AK$68:$AP$68)=0,STDEV($AK77:$AP77)/SQRT(COUNT($AK77:$AP77)),$AK$68="X",STDEV($AL77:$AP77)/SQRT(COUNT($AL77:$AP77)),$AL$68="X",STDEV($AK77,$AM77:$AP77)/SQRT(COUNT($AK77,$AM77:$AP77)),$AM$68="X",STDEV($AK77:$AL77,$AN77:$AP77)/SQRT(COUNT($AK77:$AL77,$AN77:$AP77)),$AN$68="X",STDEV($AK77:$AM77,$AO77:$AP77)/SQRT(COUNT($AK77:$AM77,$AO77:$AP77)),$AO$68="X",STDEV($AK77:$AN77,$AP77)/SQRT(COUNT($AK77:$AN77,$AP77)),$AP$68="X",STDEV($AK77:$AO77)/SQRT(COUNT($AK77:$AO77))),"")</f>
        <v>7193.9999033519407</v>
      </c>
      <c r="AE77" s="1" cm="1">
        <f t="array" ref="AE77">_xlfn.IFS(SUM($AK77:$AP77)="","",AK77="","",AK77=0,0,AK77&gt;0,AK77/AE$131*100)</f>
        <v>0.18560980668728178</v>
      </c>
      <c r="AF77" s="1" cm="1">
        <f t="array" ref="AF77">_xlfn.IFS(SUM($AK77:$AP77)="","",AL77="","",AL77=0,0,AL77&gt;0,AL77/AF$131*100)</f>
        <v>0.21879344574399054</v>
      </c>
      <c r="AG77" s="1" cm="1">
        <f t="array" ref="AG77">_xlfn.IFS(SUM($AK77:$AP77)="","",AM77="","",AM77=0,0,AM77&gt;0,AM77/AG$131*100)</f>
        <v>0.20775301946254579</v>
      </c>
      <c r="AH77" s="1" cm="1">
        <f t="array" ref="AH77">_xlfn.IFS(SUM($AK77:$AP77)="","",AN77="","",AN77=0,0,AN77&gt;0,AN77/AH$131*100)</f>
        <v>4.7952648276800035E-2</v>
      </c>
      <c r="AI77" s="1" cm="1">
        <f t="array" ref="AI77">_xlfn.IFS(SUM($AK77:$AP77)="","",AO77="","",AO77=0,0,AO77&gt;0,AO77/AI$131*100)</f>
        <v>8.4879196418063352E-2</v>
      </c>
      <c r="AJ77" s="1" t="str" cm="1">
        <f t="array" ref="AJ77">_xlfn.IFS(SUM($AK77:$AP77)="","",AP77="","",AP77=0,0,AP77&gt;0,AP77/AJ$131*100)</f>
        <v/>
      </c>
      <c r="AK77" s="85">
        <f t="shared" si="84"/>
        <v>47928.666666666664</v>
      </c>
      <c r="AL77" s="39">
        <f t="shared" si="84"/>
        <v>31819.75</v>
      </c>
      <c r="AM77" s="39">
        <f t="shared" si="84"/>
        <v>34163.599999999999</v>
      </c>
      <c r="AN77" s="39">
        <f t="shared" si="84"/>
        <v>11775</v>
      </c>
      <c r="AO77" s="39">
        <f t="shared" si="84"/>
        <v>9947.25</v>
      </c>
      <c r="AP77" s="98" t="str">
        <f t="shared" si="84"/>
        <v/>
      </c>
      <c r="AQ77" s="89">
        <v>143786</v>
      </c>
      <c r="AR77" s="89">
        <v>127279</v>
      </c>
      <c r="AS77" s="89">
        <v>170818</v>
      </c>
      <c r="AT77" s="89">
        <v>70650</v>
      </c>
      <c r="AU77" s="89">
        <v>39789</v>
      </c>
      <c r="AV77" s="89"/>
      <c r="AW77" s="1"/>
      <c r="AX77" s="1"/>
      <c r="AY77" s="39" t="str">
        <f t="shared" si="85"/>
        <v/>
      </c>
      <c r="AZ77" s="39" t="str">
        <f t="shared" si="86"/>
        <v/>
      </c>
      <c r="BA77" s="39" t="str">
        <f t="shared" si="87"/>
        <v/>
      </c>
      <c r="BB77" s="39" t="str">
        <f t="shared" si="88"/>
        <v/>
      </c>
      <c r="BC77" s="39" t="str">
        <f t="shared" si="89"/>
        <v/>
      </c>
      <c r="BD77" s="39" t="str">
        <f t="shared" si="90"/>
        <v/>
      </c>
      <c r="BE77" s="39" t="str">
        <f t="shared" si="91"/>
        <v/>
      </c>
      <c r="BF77" s="39" t="str">
        <f t="shared" si="92"/>
        <v/>
      </c>
      <c r="BG77" s="39" t="str">
        <f t="shared" si="93"/>
        <v/>
      </c>
      <c r="BH77" s="39" t="str">
        <f t="shared" si="94"/>
        <v/>
      </c>
      <c r="BI77" s="39" t="str">
        <f t="shared" si="95"/>
        <v/>
      </c>
      <c r="BJ77" s="39" t="str">
        <f t="shared" si="96"/>
        <v/>
      </c>
      <c r="BK77" s="42" t="str">
        <f t="shared" si="97"/>
        <v/>
      </c>
      <c r="BL77" t="str">
        <f t="shared" si="97"/>
        <v/>
      </c>
      <c r="BM77" t="str">
        <f t="shared" si="97"/>
        <v/>
      </c>
      <c r="BN77" t="str">
        <f t="shared" si="97"/>
        <v/>
      </c>
      <c r="BO77" t="str">
        <f t="shared" si="97"/>
        <v/>
      </c>
      <c r="BP77" t="str">
        <f t="shared" si="97"/>
        <v/>
      </c>
      <c r="BQ77" t="str">
        <f t="shared" si="97"/>
        <v/>
      </c>
      <c r="BR77" t="str">
        <f t="shared" si="97"/>
        <v/>
      </c>
      <c r="BS77" t="str">
        <f t="shared" si="97"/>
        <v/>
      </c>
      <c r="BT77" t="str">
        <f t="shared" si="97"/>
        <v/>
      </c>
      <c r="BU77" t="str">
        <f t="shared" si="97"/>
        <v/>
      </c>
      <c r="BV77" t="str">
        <f t="shared" si="97"/>
        <v/>
      </c>
      <c r="BW77" t="str">
        <f t="shared" si="98"/>
        <v/>
      </c>
      <c r="BX77" t="str">
        <f t="shared" si="99"/>
        <v/>
      </c>
      <c r="BY77" t="str">
        <f t="shared" si="100"/>
        <v/>
      </c>
      <c r="BZ77" t="str">
        <f t="shared" si="101"/>
        <v/>
      </c>
      <c r="CA77" t="str">
        <f t="shared" si="102"/>
        <v/>
      </c>
      <c r="CB77" s="39" t="str">
        <f t="shared" si="102"/>
        <v/>
      </c>
      <c r="CC77" s="46" t="str">
        <f t="shared" si="103"/>
        <v/>
      </c>
      <c r="CD77" s="44" t="str">
        <f t="shared" si="104"/>
        <v/>
      </c>
      <c r="CE77" t="str" cm="1">
        <f t="array" ref="CE77">_xlfn.IFS($CC77="","",$CC77&lt;=CE$69,"yes",$CC77&gt;CE$69,"no")</f>
        <v/>
      </c>
      <c r="CF77" s="42" t="str">
        <f t="shared" si="105"/>
        <v/>
      </c>
      <c r="CG77" s="1" t="str">
        <f t="shared" si="106"/>
        <v/>
      </c>
      <c r="CH77" s="1" t="str">
        <f t="shared" si="107"/>
        <v/>
      </c>
      <c r="CI77" s="76" t="str">
        <f>IF(CE77="yes",VLOOKUP(CH77,'z-Table'!$A$1:$K$74,7,TRUE)*$CE$68,"")</f>
        <v/>
      </c>
    </row>
    <row r="78" spans="1:87" ht="12" x14ac:dyDescent="0.2">
      <c r="A78" s="7" t="s">
        <v>34</v>
      </c>
      <c r="B78" s="18" cm="1">
        <f t="array" ref="B78">IFERROR(_xlfn.IFS(COUNTA($F$68:$K$68)=0,AVERAGE($F78:$K78),$F$68="X",AVERAGE($G78:$K78),$G$68="X",AVERAGE($F78,$H78:$K78),$H$68="X",AVERAGE($F78:$G78,$I78:$K78),$I$68="X",AVERAGE($F78:$H78,$J78:$K78),$J$68="X",AVERAGE($F78:$I78,$K78:$K78),$K$68="X",AVERAGE($F78:$J78)),"")</f>
        <v>0.17379537420185201</v>
      </c>
      <c r="C78" s="19" cm="1">
        <f t="array" ref="C78">IFERROR(_xlfn.IFS(COUNTA($F$68:$K$68)=0,STDEV($F78:$K78)/SQRT(COUNT($F78:$K78)),$F$68="X",STDEV($G78:$K78)/SQRT(COUNT($G78:$K78)),$G$68="X",STDEV($F78,$H78:$K78)/SQRT(COUNT($F78,$H78:$K78)),$H$68="X",STDEV($F78:$G78,$I78:$K78)/SQRT(COUNT($F78:$G78,$I78:$K78)),$I$68="X",STDEV($F78:$H78,$J78:$K78)/SQRT(COUNT($F78:$H78,$J78:$K78)),$J$68="X",STDEV($F78:$I78,$K78)/SQRT(COUNT($F78:$I78,$K78)),$K$68="X",STDEV($F78:$J78)/SQRT(COUNT($F78:$J78))),"")</f>
        <v>7.0000221995779391E-2</v>
      </c>
      <c r="D78" s="113" cm="1">
        <f t="array" ref="D78">IFERROR(_xlfn.IFS(COUNTA($L$68:$Q$68)=0,AVERAGE($L78:$Q78),$L$68="X",AVERAGE($M78:$Q78),$M$68="X",AVERAGE($L78,$N78:$Q78),$N$68="X",AVERAGE($L78:$M78,$O78:$Q78),$O$68="X",AVERAGE($L78:$N78,$P78:$Q78),$P$68="X",AVERAGE($L78:$O78,$Q78:$Q78),$Q$68="X",AVERAGE($L78:$P78)),"")</f>
        <v>84347.1</v>
      </c>
      <c r="E78" s="111" cm="1">
        <f t="array" ref="E78">IFERROR(_xlfn.IFS(COUNTA($L$68:$Q$68)=0,STDEV($L78:$Q78)/SQRT(COUNT($L78:$Q78)),$L$68="X",STDEV($M78:$Q78)/SQRT(COUNT($M78:$Q78)),$M$68="X",STDEV($L78,$N78:$Q78)/SQRT(COUNT($L78,$N78:$Q78)),$N$68="X",STDEV($L78:$M78,$O78:$Q78)/SQRT(COUNT($L78:$M78,$O78:$Q78)),$O$68="X",STDEV($L78:$N78,$P78:$Q78)/SQRT(COUNT($L78:$N78,$P78:$Q78)),$P$68="X",STDEV($L78:$O78,$Q78)/SQRT(COUNT($L78:$O78,$Q78)),$Q$68="X",STDEV($L78:$P78)/SQRT(COUNT($L78:$P78))),"")</f>
        <v>60614.149242052197</v>
      </c>
      <c r="F78" s="1" cm="1">
        <f t="array" ref="F78">_xlfn.IFS(SUM($L78:$Q78)="","",L78="","",L78=0,0,L78&gt;0,L78/F$131*100)</f>
        <v>0.16279390339771599</v>
      </c>
      <c r="G78" s="1" cm="1">
        <f t="array" ref="G78">_xlfn.IFS(SUM($L78:$Q78)="","",M78="","",M78=0,0,M78&gt;0,M78/G$131*100)</f>
        <v>0.44017713867464175</v>
      </c>
      <c r="H78" s="1" cm="1">
        <f t="array" ref="H78">_xlfn.IFS(SUM($L78:$Q78)="","",N78="","",N78=0,0,N78&gt;0,N78/H$131*100)</f>
        <v>0.14024100204537754</v>
      </c>
      <c r="I78" s="1" cm="1">
        <f t="array" ref="I78">_xlfn.IFS(SUM($L78:$Q78)="","",O78="","",O78=0,0,O78&gt;0,O78/I$131*100)</f>
        <v>3.847873372837253E-2</v>
      </c>
      <c r="J78" s="1" cm="1">
        <f t="array" ref="J78">_xlfn.IFS(SUM($L78:$Q78)="","",P78="","",P78=0,0,P78&gt;0,P78/J$131*100)</f>
        <v>8.7286093163152292E-2</v>
      </c>
      <c r="K78" s="1" t="str" cm="1">
        <f t="array" ref="K78">_xlfn.IFS(SUM($L78:$Q78)="","",Q78="","",Q78=0,0,Q78&gt;0,Q78/K$131*100)</f>
        <v/>
      </c>
      <c r="L78" s="92">
        <f t="shared" si="83"/>
        <v>44992.5</v>
      </c>
      <c r="M78" s="1">
        <f t="shared" si="83"/>
        <v>325407</v>
      </c>
      <c r="N78" s="1">
        <f t="shared" si="83"/>
        <v>29274.333333333332</v>
      </c>
      <c r="O78" s="1">
        <f t="shared" si="83"/>
        <v>6599</v>
      </c>
      <c r="P78" s="1">
        <f t="shared" si="83"/>
        <v>15462.666666666666</v>
      </c>
      <c r="Q78" s="95" t="str">
        <f t="shared" si="83"/>
        <v/>
      </c>
      <c r="R78" s="89">
        <v>179970</v>
      </c>
      <c r="S78" s="89">
        <v>650814</v>
      </c>
      <c r="T78" s="89">
        <v>175646</v>
      </c>
      <c r="U78" s="89">
        <v>26396</v>
      </c>
      <c r="V78" s="89">
        <v>92776</v>
      </c>
      <c r="W78" s="89"/>
      <c r="X78" s="1"/>
      <c r="Y78" s="1"/>
      <c r="Z78" s="7" t="s">
        <v>34</v>
      </c>
      <c r="AA78" s="18" cm="1">
        <f t="array" ref="AA78">IFERROR(_xlfn.IFS(COUNTA($AE$68:$AJ$68)=0,AVERAGE($AE78:$AJ78),$AE$68="X",AVERAGE($AF78:$AJ78),$AF$68="X",AVERAGE($AE78,$AG78:$AJ78),$AG$68="X",AVERAGE($AE78:$AF78,$AH78:$AJ78),$AH$68="X",AVERAGE($AE78:$AG78,$AI78:$AJ78),$AI$68="X",AVERAGE($AE78:$AH78,$AJ78:$AJ78),$AJ$68="X",AVERAGE($AE78:$AI78)),"")</f>
        <v>0.20116904898176508</v>
      </c>
      <c r="AB78" s="19" cm="1">
        <f t="array" ref="AB78">IFERROR(_xlfn.IFS(COUNTA($AE$68:$AJ$68)=0,STDEV($AE78:$AJ78)/SQRT(COUNT($AE78:$AJ78)),$AE$68="X",STDEV($AF78:$AJ78)/SQRT(COUNT($AF78:$AJ78)),$AF$68="X",STDEV($AE78,$AG78:$AJ78)/SQRT(COUNT($AE78,$AG78:$AJ78)),$AG$68="X",STDEV($AE78:$AF78,$AH78:$AJ78)/SQRT(COUNT($AE78:$AF78,$AH78:$AJ78)),$AH$68="X",STDEV($AE78:$AG78,$AI78:$AJ78)/SQRT(COUNT($AE78:$AG78,$AI78:$AJ78)),$AI$68="X",STDEV($AE78:$AH78,$AJ78)/SQRT(COUNT($AE78:$AH78,$AJ78)),$AJ$68="X",STDEV($AE78:$AI78)/SQRT(COUNT($AE78:$AI78))),"")</f>
        <v>5.4207078478648717E-2</v>
      </c>
      <c r="AC78" s="113" cm="1">
        <f t="array" ref="AC78">IFERROR(_xlfn.IFS(COUNTA($AK$68:$AP$68)=0,AVERAGE($AK78:$AP78),$AK$68="X",AVERAGE($AL78:$AP78),$AL$68="X",AVERAGE($AK78,$AM78:$AP78),$AM$68="X",AVERAGE($AK78:$AL78,$AN78:$AP78),$AN$68="X",AVERAGE($AK78:$AM78,$AO78:$AP78),$AO$68="X",AVERAGE($AK78:$AN78,$AP78:$AP78),$AP$68="X",AVERAGE($AK78:$AO78)),"")</f>
        <v>34977.69666666667</v>
      </c>
      <c r="AD78" s="111" cm="1">
        <f t="array" ref="AD78">IFERROR(_xlfn.IFS(COUNTA($AK$68:$AP$68)=0,STDEV($AK78:$AP78)/SQRT(COUNT($AK78:$AP78)),$AK$68="X",STDEV($AL78:$AP78)/SQRT(COUNT($AL78:$AP78)),$AL$68="X",STDEV($AK78,$AM78:$AP78)/SQRT(COUNT($AK78,$AM78:$AP78)),$AM$68="X",STDEV($AK78:$AL78,$AN78:$AP78)/SQRT(COUNT($AK78:$AL78,$AN78:$AP78)),$AN$68="X",STDEV($AK78:$AM78,$AO78:$AP78)/SQRT(COUNT($AK78:$AM78,$AO78:$AP78)),$AO$68="X",STDEV($AK78:$AN78,$AP78)/SQRT(COUNT($AK78:$AN78,$AP78)),$AP$68="X",STDEV($AK78:$AO78)/SQRT(COUNT($AK78:$AO78))),"")</f>
        <v>7332.157545328052</v>
      </c>
      <c r="AE78" s="1" cm="1">
        <f t="array" ref="AE78">_xlfn.IFS(SUM($AK78:$AP78)="","",AK78="","",AK78=0,0,AK78&gt;0,AK78/AE$131*100)</f>
        <v>0.12901266674043591</v>
      </c>
      <c r="AF78" s="1" cm="1">
        <f t="array" ref="AF78">_xlfn.IFS(SUM($AK78:$AP78)="","",AL78="","",AL78=0,0,AL78&gt;0,AL78/AF$131*100)</f>
        <v>0.41684020038666647</v>
      </c>
      <c r="AG78" s="1" cm="1">
        <f t="array" ref="AG78">_xlfn.IFS(SUM($AK78:$AP78)="","",AM78="","",AM78=0,0,AM78&gt;0,AM78/AG$131*100)</f>
        <v>0.14233109279258246</v>
      </c>
      <c r="AH78" s="1" cm="1">
        <f t="array" ref="AH78">_xlfn.IFS(SUM($AK78:$AP78)="","",AN78="","",AN78=0,0,AN78&gt;0,AN78/AH$131*100)</f>
        <v>0.15829600193081186</v>
      </c>
      <c r="AI78" s="1" cm="1">
        <f t="array" ref="AI78">_xlfn.IFS(SUM($AK78:$AP78)="","",AO78="","",AO78=0,0,AO78&gt;0,AO78/AI$131*100)</f>
        <v>0.1593652830583287</v>
      </c>
      <c r="AJ78" s="1" t="str" cm="1">
        <f t="array" ref="AJ78">_xlfn.IFS(SUM($AK78:$AP78)="","",AP78="","",AP78=0,0,AP78&gt;0,AP78/AJ$131*100)</f>
        <v/>
      </c>
      <c r="AK78" s="85">
        <f t="shared" si="84"/>
        <v>33314</v>
      </c>
      <c r="AL78" s="39">
        <f t="shared" si="84"/>
        <v>60622.25</v>
      </c>
      <c r="AM78" s="39">
        <f t="shared" si="84"/>
        <v>23405.4</v>
      </c>
      <c r="AN78" s="39">
        <f t="shared" si="84"/>
        <v>38870.333333333336</v>
      </c>
      <c r="AO78" s="39">
        <f t="shared" si="84"/>
        <v>18676.5</v>
      </c>
      <c r="AP78" s="98" t="str">
        <f t="shared" si="84"/>
        <v/>
      </c>
      <c r="AQ78" s="89">
        <v>99942</v>
      </c>
      <c r="AR78" s="89">
        <v>242489</v>
      </c>
      <c r="AS78" s="89">
        <v>117027</v>
      </c>
      <c r="AT78" s="89">
        <v>233222</v>
      </c>
      <c r="AU78" s="89">
        <v>74706</v>
      </c>
      <c r="AV78" s="89"/>
      <c r="AW78" s="1"/>
      <c r="AX78" s="1"/>
      <c r="AY78" s="39" t="str">
        <f t="shared" si="85"/>
        <v/>
      </c>
      <c r="AZ78" s="39" t="str">
        <f t="shared" si="86"/>
        <v/>
      </c>
      <c r="BA78" s="39" t="str">
        <f t="shared" si="87"/>
        <v/>
      </c>
      <c r="BB78" s="39" t="str">
        <f t="shared" si="88"/>
        <v/>
      </c>
      <c r="BC78" s="39" t="str">
        <f t="shared" si="89"/>
        <v/>
      </c>
      <c r="BD78" s="39" t="str">
        <f t="shared" si="90"/>
        <v/>
      </c>
      <c r="BE78" s="39" t="str">
        <f t="shared" si="91"/>
        <v/>
      </c>
      <c r="BF78" s="39" t="str">
        <f t="shared" si="92"/>
        <v/>
      </c>
      <c r="BG78" s="39" t="str">
        <f t="shared" si="93"/>
        <v/>
      </c>
      <c r="BH78" s="39" t="str">
        <f t="shared" si="94"/>
        <v/>
      </c>
      <c r="BI78" s="39" t="str">
        <f t="shared" si="95"/>
        <v/>
      </c>
      <c r="BJ78" s="39" t="str">
        <f t="shared" si="96"/>
        <v/>
      </c>
      <c r="BK78" s="42" t="str">
        <f t="shared" si="97"/>
        <v/>
      </c>
      <c r="BL78" t="str">
        <f t="shared" si="97"/>
        <v/>
      </c>
      <c r="BM78" t="str">
        <f t="shared" si="97"/>
        <v/>
      </c>
      <c r="BN78" t="str">
        <f t="shared" si="97"/>
        <v/>
      </c>
      <c r="BO78" t="str">
        <f t="shared" si="97"/>
        <v/>
      </c>
      <c r="BP78" t="str">
        <f t="shared" si="97"/>
        <v/>
      </c>
      <c r="BQ78" t="str">
        <f t="shared" si="97"/>
        <v/>
      </c>
      <c r="BR78" t="str">
        <f t="shared" si="97"/>
        <v/>
      </c>
      <c r="BS78" t="str">
        <f t="shared" si="97"/>
        <v/>
      </c>
      <c r="BT78" t="str">
        <f t="shared" si="97"/>
        <v/>
      </c>
      <c r="BU78" t="str">
        <f t="shared" si="97"/>
        <v/>
      </c>
      <c r="BV78" t="str">
        <f t="shared" si="97"/>
        <v/>
      </c>
      <c r="BW78" t="str">
        <f t="shared" si="98"/>
        <v/>
      </c>
      <c r="BX78" t="str">
        <f t="shared" si="99"/>
        <v/>
      </c>
      <c r="BY78" t="str">
        <f t="shared" si="100"/>
        <v/>
      </c>
      <c r="BZ78" t="str">
        <f t="shared" si="101"/>
        <v/>
      </c>
      <c r="CA78" t="str">
        <f t="shared" si="102"/>
        <v/>
      </c>
      <c r="CB78" s="39" t="str">
        <f t="shared" si="102"/>
        <v/>
      </c>
      <c r="CC78" s="46" t="str">
        <f t="shared" si="103"/>
        <v/>
      </c>
      <c r="CD78" s="44" t="str">
        <f t="shared" si="104"/>
        <v/>
      </c>
      <c r="CE78" t="str" cm="1">
        <f t="array" ref="CE78">_xlfn.IFS($CC78="","",$CC78&lt;=CE$69,"yes",$CC78&gt;CE$69,"no")</f>
        <v/>
      </c>
      <c r="CF78" s="42" t="str">
        <f t="shared" si="105"/>
        <v/>
      </c>
      <c r="CG78" s="1" t="str">
        <f t="shared" si="106"/>
        <v/>
      </c>
      <c r="CH78" s="1" t="str">
        <f t="shared" si="107"/>
        <v/>
      </c>
      <c r="CI78" s="76" t="str">
        <f>IF(CE78="yes",VLOOKUP(CH78,'z-Table'!$A$1:$K$74,7,TRUE)*$CE$68,"")</f>
        <v/>
      </c>
    </row>
    <row r="79" spans="1:87" ht="12" x14ac:dyDescent="0.2">
      <c r="A79" s="7" t="s">
        <v>35</v>
      </c>
      <c r="B79" s="18" cm="1">
        <f t="array" ref="B79">IFERROR(_xlfn.IFS(COUNTA($F$68:$K$68)=0,AVERAGE($F79:$K79),$F$68="X",AVERAGE($G79:$K79),$G$68="X",AVERAGE($F79,$H79:$K79),$H$68="X",AVERAGE($F79:$G79,$I79:$K79),$I$68="X",AVERAGE($F79:$H79,$J79:$K79),$J$68="X",AVERAGE($F79:$I79,$K79:$K79),$K$68="X",AVERAGE($F79:$J79)),"")</f>
        <v>1.0105405819102195E-2</v>
      </c>
      <c r="C79" s="19" cm="1">
        <f t="array" ref="C79">IFERROR(_xlfn.IFS(COUNTA($F$68:$K$68)=0,STDEV($F79:$K79)/SQRT(COUNT($F79:$K79)),$F$68="X",STDEV($G79:$K79)/SQRT(COUNT($G79:$K79)),$G$68="X",STDEV($F79,$H79:$K79)/SQRT(COUNT($F79,$H79:$K79)),$H$68="X",STDEV($F79:$G79,$I79:$K79)/SQRT(COUNT($F79:$G79,$I79:$K79)),$I$68="X",STDEV($F79:$H79,$J79:$K79)/SQRT(COUNT($F79:$H79,$J79:$K79)),$J$68="X",STDEV($F79:$I79,$K79)/SQRT(COUNT($F79:$I79,$K79)),$K$68="X",STDEV($F79:$J79)/SQRT(COUNT($F79:$J79))),"")</f>
        <v>6.9551833668972905E-3</v>
      </c>
      <c r="D79" s="113" cm="1">
        <f t="array" ref="D79">IFERROR(_xlfn.IFS(COUNTA($L$68:$Q$68)=0,AVERAGE($L79:$Q79),$L$68="X",AVERAGE($M79:$Q79),$M$68="X",AVERAGE($L79,$N79:$Q79),$N$68="X",AVERAGE($L79:$M79,$O79:$Q79),$O$68="X",AVERAGE($L79:$N79,$P79:$Q79),$P$68="X",AVERAGE($L79:$O79,$Q79:$Q79),$Q$68="X",AVERAGE($L79:$P79)),"")</f>
        <v>5855.2666666666664</v>
      </c>
      <c r="E79" s="111" cm="1">
        <f t="array" ref="E79">IFERROR(_xlfn.IFS(COUNTA($L$68:$Q$68)=0,STDEV($L79:$Q79)/SQRT(COUNT($L79:$Q79)),$L$68="X",STDEV($M79:$Q79)/SQRT(COUNT($M79:$Q79)),$M$68="X",STDEV($L79,$N79:$Q79)/SQRT(COUNT($L79,$N79:$Q79)),$N$68="X",STDEV($L79:$M79,$O79:$Q79)/SQRT(COUNT($L79:$M79,$O79:$Q79)),$O$68="X",STDEV($L79:$N79,$P79:$Q79)/SQRT(COUNT($L79:$N79,$P79:$Q79)),$P$68="X",STDEV($L79:$O79,$Q79)/SQRT(COUNT($L79:$O79,$Q79)),$Q$68="X",STDEV($L79:$P79)/SQRT(COUNT($L79:$P79))),"")</f>
        <v>5098.085857729131</v>
      </c>
      <c r="F79" s="1" cm="1">
        <f t="array" ref="F79">_xlfn.IFS(SUM($L79:$Q79)="","",L79="","",L79=0,0,L79&gt;0,L79/F$131*100)</f>
        <v>0</v>
      </c>
      <c r="G79" s="1" cm="1">
        <f t="array" ref="G79">_xlfn.IFS(SUM($L79:$Q79)="","",M79="","",M79=0,0,M79&gt;0,M79/G$131*100)</f>
        <v>3.5303367947524603E-2</v>
      </c>
      <c r="H79" s="1" cm="1">
        <f t="array" ref="H79">_xlfn.IFS(SUM($L79:$Q79)="","",N79="","",N79=0,0,N79&gt;0,N79/H$131*100)</f>
        <v>1.5223661147986369E-2</v>
      </c>
      <c r="I79" s="1" cm="1">
        <f t="array" ref="I79">_xlfn.IFS(SUM($L79:$Q79)="","",O79="","",O79=0,0,O79&gt;0,O79/I$131*100)</f>
        <v>0</v>
      </c>
      <c r="J79" s="1" cm="1">
        <f t="array" ref="J79">_xlfn.IFS(SUM($L79:$Q79)="","",P79="","",P79=0,0,P79&gt;0,P79/J$131*100)</f>
        <v>0</v>
      </c>
      <c r="K79" s="1" t="str" cm="1">
        <f t="array" ref="K79">_xlfn.IFS(SUM($L79:$Q79)="","",Q79="","",Q79=0,0,Q79&gt;0,Q79/K$131*100)</f>
        <v/>
      </c>
      <c r="L79" s="92">
        <f t="shared" si="83"/>
        <v>0</v>
      </c>
      <c r="M79" s="1">
        <f t="shared" si="83"/>
        <v>26098.5</v>
      </c>
      <c r="N79" s="1">
        <f t="shared" si="83"/>
        <v>3177.8333333333335</v>
      </c>
      <c r="O79" s="1">
        <f t="shared" si="83"/>
        <v>0</v>
      </c>
      <c r="P79" s="1">
        <f t="shared" si="83"/>
        <v>0</v>
      </c>
      <c r="Q79" s="95" t="str">
        <f t="shared" si="83"/>
        <v/>
      </c>
      <c r="R79" s="89">
        <v>0</v>
      </c>
      <c r="S79" s="89">
        <v>52197</v>
      </c>
      <c r="T79" s="89">
        <v>19067</v>
      </c>
      <c r="U79" s="89">
        <v>0</v>
      </c>
      <c r="V79" s="89">
        <v>0</v>
      </c>
      <c r="W79" s="89"/>
      <c r="X79" s="1"/>
      <c r="Y79" s="1"/>
      <c r="Z79" s="7" t="s">
        <v>35</v>
      </c>
      <c r="AA79" s="18" cm="1">
        <f t="array" ref="AA79">IFERROR(_xlfn.IFS(COUNTA($AE$68:$AJ$68)=0,AVERAGE($AE79:$AJ79),$AE$68="X",AVERAGE($AF79:$AJ79),$AF$68="X",AVERAGE($AE79,$AG79:$AJ79),$AG$68="X",AVERAGE($AE79:$AF79,$AH79:$AJ79),$AH$68="X",AVERAGE($AE79:$AG79,$AI79:$AJ79),$AI$68="X",AVERAGE($AE79:$AH79,$AJ79:$AJ79),$AJ$68="X",AVERAGE($AE79:$AI79)),"")</f>
        <v>3.0833674739681193E-2</v>
      </c>
      <c r="AB79" s="19" cm="1">
        <f t="array" ref="AB79">IFERROR(_xlfn.IFS(COUNTA($AE$68:$AJ$68)=0,STDEV($AE79:$AJ79)/SQRT(COUNT($AE79:$AJ79)),$AE$68="X",STDEV($AF79:$AJ79)/SQRT(COUNT($AF79:$AJ79)),$AF$68="X",STDEV($AE79,$AG79:$AJ79)/SQRT(COUNT($AE79,$AG79:$AJ79)),$AG$68="X",STDEV($AE79:$AF79,$AH79:$AJ79)/SQRT(COUNT($AE79:$AF79,$AH79:$AJ79)),$AH$68="X",STDEV($AE79:$AG79,$AI79:$AJ79)/SQRT(COUNT($AE79:$AG79,$AI79:$AJ79)),$AI$68="X",STDEV($AE79:$AH79,$AJ79)/SQRT(COUNT($AE79:$AH79,$AJ79)),$AJ$68="X",STDEV($AE79:$AI79)/SQRT(COUNT($AE79:$AI79))),"")</f>
        <v>9.2977517513283241E-3</v>
      </c>
      <c r="AC79" s="113" cm="1">
        <f t="array" ref="AC79">IFERROR(_xlfn.IFS(COUNTA($AK$68:$AP$68)=0,AVERAGE($AK79:$AP79),$AK$68="X",AVERAGE($AL79:$AP79),$AL$68="X",AVERAGE($AK79,$AM79:$AP79),$AM$68="X",AVERAGE($AK79:$AL79,$AN79:$AP79),$AN$68="X",AVERAGE($AK79:$AM79,$AO79:$AP79),$AO$68="X",AVERAGE($AK79:$AN79,$AP79:$AP79),$AP$68="X",AVERAGE($AK79:$AO79)),"")</f>
        <v>5972.6466666666665</v>
      </c>
      <c r="AD79" s="111" cm="1">
        <f t="array" ref="AD79">IFERROR(_xlfn.IFS(COUNTA($AK$68:$AP$68)=0,STDEV($AK79:$AP79)/SQRT(COUNT($AK79:$AP79)),$AK$68="X",STDEV($AL79:$AP79)/SQRT(COUNT($AL79:$AP79)),$AL$68="X",STDEV($AK79,$AM79:$AP79)/SQRT(COUNT($AK79,$AM79:$AP79)),$AM$68="X",STDEV($AK79:$AL79,$AN79:$AP79)/SQRT(COUNT($AK79:$AL79,$AN79:$AP79)),$AN$68="X",STDEV($AK79:$AM79,$AO79:$AP79)/SQRT(COUNT($AK79:$AM79,$AO79:$AP79)),$AO$68="X",STDEV($AK79:$AN79,$AP79)/SQRT(COUNT($AK79:$AN79,$AP79)),$AP$68="X",STDEV($AK79:$AO79)/SQRT(COUNT($AK79:$AO79))),"")</f>
        <v>1781.8932342252656</v>
      </c>
      <c r="AE79" s="1" cm="1">
        <f t="array" ref="AE79">_xlfn.IFS(SUM($AK79:$AP79)="","",AK79="","",AK79=0,0,AK79&gt;0,AK79/AE$131*100)</f>
        <v>4.1351901766655895E-2</v>
      </c>
      <c r="AF79" s="1" cm="1">
        <f t="array" ref="AF79">_xlfn.IFS(SUM($AK79:$AP79)="","",AL79="","",AL79=0,0,AL79&gt;0,AL79/AF$131*100)</f>
        <v>4.6932319201929855E-2</v>
      </c>
      <c r="AG79" s="1" cm="1">
        <f t="array" ref="AG79">_xlfn.IFS(SUM($AK79:$AP79)="","",AM79="","",AM79=0,0,AM79&gt;0,AM79/AG$131*100)</f>
        <v>4.7076397828898359E-2</v>
      </c>
      <c r="AH79" s="1" cm="1">
        <f t="array" ref="AH79">_xlfn.IFS(SUM($AK79:$AP79)="","",AN79="","",AN79=0,0,AN79&gt;0,AN79/AH$131*100)</f>
        <v>1.880775490092185E-2</v>
      </c>
      <c r="AI79" s="1" cm="1">
        <f t="array" ref="AI79">_xlfn.IFS(SUM($AK79:$AP79)="","",AO79="","",AO79=0,0,AO79&gt;0,AO79/AI$131*100)</f>
        <v>0</v>
      </c>
      <c r="AJ79" s="1" t="str" cm="1">
        <f t="array" ref="AJ79">_xlfn.IFS(SUM($AK79:$AP79)="","",AP79="","",AP79=0,0,AP79&gt;0,AP79/AJ$131*100)</f>
        <v/>
      </c>
      <c r="AK79" s="85">
        <f t="shared" si="84"/>
        <v>10678</v>
      </c>
      <c r="AL79" s="39">
        <f t="shared" si="84"/>
        <v>6825.5</v>
      </c>
      <c r="AM79" s="39">
        <f t="shared" si="84"/>
        <v>7741.4</v>
      </c>
      <c r="AN79" s="39">
        <f t="shared" si="84"/>
        <v>4618.333333333333</v>
      </c>
      <c r="AO79" s="39">
        <f t="shared" si="84"/>
        <v>0</v>
      </c>
      <c r="AP79" s="98" t="str">
        <f t="shared" si="84"/>
        <v/>
      </c>
      <c r="AQ79" s="89">
        <v>32034</v>
      </c>
      <c r="AR79" s="89">
        <v>27302</v>
      </c>
      <c r="AS79" s="89">
        <v>38707</v>
      </c>
      <c r="AT79" s="89">
        <v>27710</v>
      </c>
      <c r="AU79" s="89">
        <v>0</v>
      </c>
      <c r="AV79" s="89"/>
      <c r="AW79" s="1"/>
      <c r="AX79" s="1"/>
      <c r="AY79" s="39" t="str">
        <f t="shared" si="85"/>
        <v/>
      </c>
      <c r="AZ79" s="39" t="str">
        <f t="shared" si="86"/>
        <v/>
      </c>
      <c r="BA79" s="39" t="str">
        <f t="shared" si="87"/>
        <v/>
      </c>
      <c r="BB79" s="39" t="str">
        <f t="shared" si="88"/>
        <v/>
      </c>
      <c r="BC79" s="39" t="str">
        <f t="shared" si="89"/>
        <v/>
      </c>
      <c r="BD79" s="39" t="str">
        <f t="shared" si="90"/>
        <v/>
      </c>
      <c r="BE79" s="39" t="str">
        <f t="shared" si="91"/>
        <v/>
      </c>
      <c r="BF79" s="39" t="str">
        <f t="shared" si="92"/>
        <v/>
      </c>
      <c r="BG79" s="39" t="str">
        <f t="shared" si="93"/>
        <v/>
      </c>
      <c r="BH79" s="39" t="str">
        <f t="shared" si="94"/>
        <v/>
      </c>
      <c r="BI79" s="39" t="str">
        <f t="shared" si="95"/>
        <v/>
      </c>
      <c r="BJ79" s="39" t="str">
        <f t="shared" si="96"/>
        <v/>
      </c>
      <c r="BK79" s="42" t="str">
        <f t="shared" si="97"/>
        <v/>
      </c>
      <c r="BL79" t="str">
        <f t="shared" si="97"/>
        <v/>
      </c>
      <c r="BM79" t="str">
        <f t="shared" si="97"/>
        <v/>
      </c>
      <c r="BN79" t="str">
        <f t="shared" si="97"/>
        <v/>
      </c>
      <c r="BO79" t="str">
        <f t="shared" si="97"/>
        <v/>
      </c>
      <c r="BP79" t="str">
        <f t="shared" si="97"/>
        <v/>
      </c>
      <c r="BQ79" t="str">
        <f t="shared" si="97"/>
        <v/>
      </c>
      <c r="BR79" t="str">
        <f t="shared" si="97"/>
        <v/>
      </c>
      <c r="BS79" t="str">
        <f t="shared" si="97"/>
        <v/>
      </c>
      <c r="BT79" t="str">
        <f t="shared" si="97"/>
        <v/>
      </c>
      <c r="BU79" t="str">
        <f t="shared" si="97"/>
        <v/>
      </c>
      <c r="BV79" t="str">
        <f t="shared" si="97"/>
        <v/>
      </c>
      <c r="BW79" t="str">
        <f t="shared" si="98"/>
        <v/>
      </c>
      <c r="BX79" t="str">
        <f t="shared" si="99"/>
        <v/>
      </c>
      <c r="BY79" t="str">
        <f t="shared" si="100"/>
        <v/>
      </c>
      <c r="BZ79" t="str">
        <f t="shared" si="101"/>
        <v/>
      </c>
      <c r="CA79" t="str">
        <f t="shared" si="102"/>
        <v/>
      </c>
      <c r="CB79" s="39" t="str">
        <f t="shared" si="102"/>
        <v/>
      </c>
      <c r="CC79" s="46" t="str">
        <f t="shared" si="103"/>
        <v/>
      </c>
      <c r="CD79" s="44" t="str">
        <f t="shared" si="104"/>
        <v/>
      </c>
      <c r="CE79" t="str" cm="1">
        <f t="array" ref="CE79">_xlfn.IFS($CC79="","",$CC79&lt;=CE$69,"yes",$CC79&gt;CE$69,"no")</f>
        <v/>
      </c>
      <c r="CF79" s="42" t="str">
        <f t="shared" si="105"/>
        <v/>
      </c>
      <c r="CG79" s="1" t="str">
        <f t="shared" si="106"/>
        <v/>
      </c>
      <c r="CH79" s="1" t="str">
        <f t="shared" si="107"/>
        <v/>
      </c>
      <c r="CI79" s="76" t="str">
        <f>IF(CE79="yes",VLOOKUP(CH79,'z-Table'!$A$1:$K$74,7,TRUE)*$CE$68,"")</f>
        <v/>
      </c>
    </row>
    <row r="80" spans="1:87" ht="12" x14ac:dyDescent="0.2">
      <c r="A80" s="6" t="s">
        <v>36</v>
      </c>
      <c r="B80" s="18" cm="1">
        <f t="array" ref="B80">IFERROR(_xlfn.IFS(COUNTA($F$68:$K$68)=0,AVERAGE($F80:$K80),$F$68="X",AVERAGE($G80:$K80),$G$68="X",AVERAGE($F80,$H80:$K80),$H$68="X",AVERAGE($F80:$G80,$I80:$K80),$I$68="X",AVERAGE($F80:$H80,$J80:$K80),$J$68="X",AVERAGE($F80:$I80,$K80:$K80),$K$68="X",AVERAGE($F80:$J80)),"")</f>
        <v>9.1870702466285634E-2</v>
      </c>
      <c r="C80" s="19" cm="1">
        <f t="array" ref="C80">IFERROR(_xlfn.IFS(COUNTA($F$68:$K$68)=0,STDEV($F80:$K80)/SQRT(COUNT($F80:$K80)),$F$68="X",STDEV($G80:$K80)/SQRT(COUNT($G80:$K80)),$G$68="X",STDEV($F80,$H80:$K80)/SQRT(COUNT($F80,$H80:$K80)),$H$68="X",STDEV($F80:$G80,$I80:$K80)/SQRT(COUNT($F80:$G80,$I80:$K80)),$I$68="X",STDEV($F80:$H80,$J80:$K80)/SQRT(COUNT($F80:$H80,$J80:$K80)),$J$68="X",STDEV($F80:$I80,$K80)/SQRT(COUNT($F80:$I80,$K80)),$K$68="X",STDEV($F80:$J80)/SQRT(COUNT($F80:$J80))),"")</f>
        <v>2.3297040197771911E-2</v>
      </c>
      <c r="D80" s="113" cm="1">
        <f t="array" ref="D80">IFERROR(_xlfn.IFS(COUNTA($L$68:$Q$68)=0,AVERAGE($L80:$Q80),$L$68="X",AVERAGE($M80:$Q80),$M$68="X",AVERAGE($L80,$N80:$Q80),$N$68="X",AVERAGE($L80:$M80,$O80:$Q80),$O$68="X",AVERAGE($L80:$N80,$P80:$Q80),$P$68="X",AVERAGE($L80:$O80,$Q80:$Q80),$Q$68="X",AVERAGE($L80:$P80)),"")</f>
        <v>37753.15</v>
      </c>
      <c r="E80" s="111" cm="1">
        <f t="array" ref="E80">IFERROR(_xlfn.IFS(COUNTA($L$68:$Q$68)=0,STDEV($L80:$Q80)/SQRT(COUNT($L80:$Q80)),$L$68="X",STDEV($M80:$Q80)/SQRT(COUNT($M80:$Q80)),$M$68="X",STDEV($L80,$N80:$Q80)/SQRT(COUNT($L80,$N80:$Q80)),$N$68="X",STDEV($L80:$M80,$O80:$Q80)/SQRT(COUNT($L80:$M80,$O80:$Q80)),$O$68="X",STDEV($L80:$N80,$P80:$Q80)/SQRT(COUNT($L80:$N80,$P80:$Q80)),$P$68="X",STDEV($L80:$O80,$Q80)/SQRT(COUNT($L80:$O80,$Q80)),$Q$68="X",STDEV($L80:$P80)/SQRT(COUNT($L80:$P80))),"")</f>
        <v>21799.377324255795</v>
      </c>
      <c r="F80" s="1" cm="1">
        <f t="array" ref="F80">_xlfn.IFS(SUM($L80:$Q80)="","",L80="","",L80=0,0,L80&gt;0,L80/F$131*100)</f>
        <v>0.12057078941872736</v>
      </c>
      <c r="G80" s="1" cm="1">
        <f t="array" ref="G80">_xlfn.IFS(SUM($L80:$Q80)="","",M80="","",M80=0,0,M80&gt;0,M80/G$131*100)</f>
        <v>0.166357407395922</v>
      </c>
      <c r="H80" s="1" cm="1">
        <f t="array" ref="H80">_xlfn.IFS(SUM($L80:$Q80)="","",N80="","",N80=0,0,N80&gt;0,N80/H$131*100)</f>
        <v>7.2633159628275032E-2</v>
      </c>
      <c r="I80" s="1" cm="1">
        <f t="array" ref="I80">_xlfn.IFS(SUM($L80:$Q80)="","",O80="","",O80=0,0,O80&gt;0,O80/I$131*100)</f>
        <v>6.7060811778539231E-2</v>
      </c>
      <c r="J80" s="1" cm="1">
        <f t="array" ref="J80">_xlfn.IFS(SUM($L80:$Q80)="","",P80="","",P80=0,0,P80&gt;0,P80/J$131*100)</f>
        <v>3.2731344109964526E-2</v>
      </c>
      <c r="K80" s="1" t="str" cm="1">
        <f t="array" ref="K80">_xlfn.IFS(SUM($L80:$Q80)="","",Q80="","",Q80=0,0,Q80&gt;0,Q80/K$131*100)</f>
        <v/>
      </c>
      <c r="L80" s="92">
        <f t="shared" si="83"/>
        <v>33323</v>
      </c>
      <c r="M80" s="1">
        <f t="shared" si="83"/>
        <v>122982</v>
      </c>
      <c r="N80" s="1">
        <f t="shared" si="83"/>
        <v>15161.666666666666</v>
      </c>
      <c r="O80" s="1">
        <f t="shared" si="83"/>
        <v>11500.75</v>
      </c>
      <c r="P80" s="1">
        <f t="shared" si="83"/>
        <v>5798.333333333333</v>
      </c>
      <c r="Q80" s="95" t="str">
        <f t="shared" si="83"/>
        <v/>
      </c>
      <c r="R80" s="89">
        <v>133292</v>
      </c>
      <c r="S80" s="89">
        <v>245964</v>
      </c>
      <c r="T80" s="89">
        <v>90970</v>
      </c>
      <c r="U80" s="89">
        <v>46003</v>
      </c>
      <c r="V80" s="89">
        <v>34790</v>
      </c>
      <c r="W80" s="89"/>
      <c r="X80" s="1"/>
      <c r="Y80" s="1"/>
      <c r="Z80" s="6" t="s">
        <v>36</v>
      </c>
      <c r="AA80" s="18" cm="1">
        <f t="array" ref="AA80">IFERROR(_xlfn.IFS(COUNTA($AE$68:$AJ$68)=0,AVERAGE($AE80:$AJ80),$AE$68="X",AVERAGE($AF80:$AJ80),$AF$68="X",AVERAGE($AE80,$AG80:$AJ80),$AG$68="X",AVERAGE($AE80:$AF80,$AH80:$AJ80),$AH$68="X",AVERAGE($AE80:$AG80,$AI80:$AJ80),$AI$68="X",AVERAGE($AE80:$AH80,$AJ80:$AJ80),$AJ$68="X",AVERAGE($AE80:$AI80)),"")</f>
        <v>0.16421457831485395</v>
      </c>
      <c r="AB80" s="19" cm="1">
        <f t="array" ref="AB80">IFERROR(_xlfn.IFS(COUNTA($AE$68:$AJ$68)=0,STDEV($AE80:$AJ80)/SQRT(COUNT($AE80:$AJ80)),$AE$68="X",STDEV($AF80:$AJ80)/SQRT(COUNT($AF80:$AJ80)),$AF$68="X",STDEV($AE80,$AG80:$AJ80)/SQRT(COUNT($AE80,$AG80:$AJ80)),$AG$68="X",STDEV($AE80:$AF80,$AH80:$AJ80)/SQRT(COUNT($AE80:$AF80,$AH80:$AJ80)),$AH$68="X",STDEV($AE80:$AG80,$AI80:$AJ80)/SQRT(COUNT($AE80:$AG80,$AI80:$AJ80)),$AI$68="X",STDEV($AE80:$AH80,$AJ80)/SQRT(COUNT($AE80:$AH80,$AJ80)),$AJ$68="X",STDEV($AE80:$AI80)/SQRT(COUNT($AE80:$AI80))),"")</f>
        <v>3.4141613660002804E-2</v>
      </c>
      <c r="AC80" s="113" cm="1">
        <f t="array" ref="AC80">IFERROR(_xlfn.IFS(COUNTA($AK$68:$AP$68)=0,AVERAGE($AK80:$AP80),$AK$68="X",AVERAGE($AL80:$AP80),$AL$68="X",AVERAGE($AK80,$AM80:$AP80),$AM$68="X",AVERAGE($AK80:$AL80,$AN80:$AP80),$AN$68="X",AVERAGE($AK80:$AM80,$AO80:$AP80),$AO$68="X",AVERAGE($AK80:$AN80,$AP80:$AP80),$AP$68="X",AVERAGE($AK80:$AO80)),"")</f>
        <v>30669.05</v>
      </c>
      <c r="AD80" s="111" cm="1">
        <f t="array" ref="AD80">IFERROR(_xlfn.IFS(COUNTA($AK$68:$AP$68)=0,STDEV($AK80:$AP80)/SQRT(COUNT($AK80:$AP80)),$AK$68="X",STDEV($AL80:$AP80)/SQRT(COUNT($AL80:$AP80)),$AL$68="X",STDEV($AK80,$AM80:$AP80)/SQRT(COUNT($AK80,$AM80:$AP80)),$AM$68="X",STDEV($AK80:$AL80,$AN80:$AP80)/SQRT(COUNT($AK80:$AL80,$AN80:$AP80)),$AN$68="X",STDEV($AK80:$AM80,$AO80:$AP80)/SQRT(COUNT($AK80:$AM80,$AO80:$AP80)),$AO$68="X",STDEV($AK80:$AN80,$AP80)/SQRT(COUNT($AK80:$AN80,$AP80)),$AP$68="X",STDEV($AK80:$AO80)/SQRT(COUNT($AK80:$AO80))),"")</f>
        <v>7569.9064535171119</v>
      </c>
      <c r="AE80" s="1" cm="1">
        <f t="array" ref="AE80">_xlfn.IFS(SUM($AK80:$AP80)="","",AK80="","",AK80=0,0,AK80&gt;0,AK80/AE$131*100)</f>
        <v>0.20932318732827165</v>
      </c>
      <c r="AF80" s="1" cm="1">
        <f t="array" ref="AF80">_xlfn.IFS(SUM($AK80:$AP80)="","",AL80="","",AL80=0,0,AL80&gt;0,AL80/AF$131*100)</f>
        <v>0.23176850783966726</v>
      </c>
      <c r="AG80" s="1" cm="1">
        <f t="array" ref="AG80">_xlfn.IFS(SUM($AK80:$AP80)="","",AM80="","",AM80=0,0,AM80&gt;0,AM80/AG$131*100)</f>
        <v>0.21783187106065677</v>
      </c>
      <c r="AH80" s="1" cm="1">
        <f t="array" ref="AH80">_xlfn.IFS(SUM($AK80:$AP80)="","",AN80="","",AN80=0,0,AN80&gt;0,AN80/AH$131*100)</f>
        <v>8.3846885381828953E-2</v>
      </c>
      <c r="AI80" s="1" cm="1">
        <f t="array" ref="AI80">_xlfn.IFS(SUM($AK80:$AP80)="","",AO80="","",AO80=0,0,AO80&gt;0,AO80/AI$131*100)</f>
        <v>7.830243996384513E-2</v>
      </c>
      <c r="AJ80" s="1" t="str" cm="1">
        <f t="array" ref="AJ80">_xlfn.IFS(SUM($AK80:$AP80)="","",AP80="","",AP80=0,0,AP80&gt;0,AP80/AJ$131*100)</f>
        <v/>
      </c>
      <c r="AK80" s="85">
        <f t="shared" si="84"/>
        <v>54052</v>
      </c>
      <c r="AL80" s="39">
        <f t="shared" si="84"/>
        <v>33706.75</v>
      </c>
      <c r="AM80" s="39">
        <f t="shared" si="84"/>
        <v>35821</v>
      </c>
      <c r="AN80" s="39">
        <f t="shared" si="84"/>
        <v>20589</v>
      </c>
      <c r="AO80" s="39">
        <f t="shared" si="84"/>
        <v>9176.5</v>
      </c>
      <c r="AP80" s="98" t="str">
        <f t="shared" si="84"/>
        <v/>
      </c>
      <c r="AQ80" s="89">
        <v>162156</v>
      </c>
      <c r="AR80" s="89">
        <v>134827</v>
      </c>
      <c r="AS80" s="89">
        <v>179105</v>
      </c>
      <c r="AT80" s="89">
        <v>123534</v>
      </c>
      <c r="AU80" s="89">
        <v>36706</v>
      </c>
      <c r="AV80" s="89"/>
      <c r="AW80" s="1"/>
      <c r="AX80" s="1"/>
      <c r="AY80" s="39" t="str">
        <f t="shared" si="85"/>
        <v/>
      </c>
      <c r="AZ80" s="39" t="str">
        <f t="shared" si="86"/>
        <v/>
      </c>
      <c r="BA80" s="39" t="str">
        <f t="shared" si="87"/>
        <v/>
      </c>
      <c r="BB80" s="39" t="str">
        <f t="shared" si="88"/>
        <v/>
      </c>
      <c r="BC80" s="39" t="str">
        <f t="shared" si="89"/>
        <v/>
      </c>
      <c r="BD80" s="39" t="str">
        <f t="shared" si="90"/>
        <v/>
      </c>
      <c r="BE80" s="39" t="str">
        <f t="shared" si="91"/>
        <v/>
      </c>
      <c r="BF80" s="39" t="str">
        <f t="shared" si="92"/>
        <v/>
      </c>
      <c r="BG80" s="39" t="str">
        <f t="shared" si="93"/>
        <v/>
      </c>
      <c r="BH80" s="39" t="str">
        <f t="shared" si="94"/>
        <v/>
      </c>
      <c r="BI80" s="39" t="str">
        <f t="shared" si="95"/>
        <v/>
      </c>
      <c r="BJ80" s="39" t="str">
        <f t="shared" si="96"/>
        <v/>
      </c>
      <c r="BK80" s="42" t="str">
        <f t="shared" si="97"/>
        <v/>
      </c>
      <c r="BL80" t="str">
        <f t="shared" si="97"/>
        <v/>
      </c>
      <c r="BM80" t="str">
        <f t="shared" si="97"/>
        <v/>
      </c>
      <c r="BN80" t="str">
        <f t="shared" si="97"/>
        <v/>
      </c>
      <c r="BO80" t="str">
        <f t="shared" si="97"/>
        <v/>
      </c>
      <c r="BP80" t="str">
        <f t="shared" si="97"/>
        <v/>
      </c>
      <c r="BQ80" t="str">
        <f t="shared" si="97"/>
        <v/>
      </c>
      <c r="BR80" t="str">
        <f t="shared" si="97"/>
        <v/>
      </c>
      <c r="BS80" t="str">
        <f t="shared" si="97"/>
        <v/>
      </c>
      <c r="BT80" t="str">
        <f t="shared" si="97"/>
        <v/>
      </c>
      <c r="BU80" t="str">
        <f t="shared" si="97"/>
        <v/>
      </c>
      <c r="BV80" t="str">
        <f t="shared" si="97"/>
        <v/>
      </c>
      <c r="BW80" t="str">
        <f t="shared" si="98"/>
        <v/>
      </c>
      <c r="BX80" t="str">
        <f t="shared" si="99"/>
        <v/>
      </c>
      <c r="BY80" t="str">
        <f t="shared" si="100"/>
        <v/>
      </c>
      <c r="BZ80" t="str">
        <f t="shared" si="101"/>
        <v/>
      </c>
      <c r="CA80" t="str">
        <f t="shared" si="102"/>
        <v/>
      </c>
      <c r="CB80" s="39" t="str">
        <f t="shared" si="102"/>
        <v/>
      </c>
      <c r="CC80" s="46" t="str">
        <f t="shared" si="103"/>
        <v/>
      </c>
      <c r="CD80" s="44" t="str">
        <f t="shared" si="104"/>
        <v/>
      </c>
      <c r="CE80" t="str" cm="1">
        <f t="array" ref="CE80">_xlfn.IFS($CC80="","",$CC80&lt;=CE$69,"yes",$CC80&gt;CE$69,"no")</f>
        <v/>
      </c>
      <c r="CF80" s="42" t="str">
        <f t="shared" si="105"/>
        <v/>
      </c>
      <c r="CG80" s="1" t="str">
        <f t="shared" si="106"/>
        <v/>
      </c>
      <c r="CH80" s="1" t="str">
        <f t="shared" si="107"/>
        <v/>
      </c>
      <c r="CI80" s="76" t="str">
        <f>IF(CE80="yes",VLOOKUP(CH80,'z-Table'!$A$1:$K$74,7,TRUE)*$CE$68,"")</f>
        <v/>
      </c>
    </row>
    <row r="81" spans="1:87" ht="12" x14ac:dyDescent="0.2">
      <c r="A81" s="6" t="s">
        <v>37</v>
      </c>
      <c r="B81" s="18" cm="1">
        <f t="array" ref="B81">IFERROR(_xlfn.IFS(COUNTA($F$68:$K$68)=0,AVERAGE($F81:$K81),$F$68="X",AVERAGE($G81:$K81),$G$68="X",AVERAGE($F81,$H81:$K81),$H$68="X",AVERAGE($F81:$G81,$I81:$K81),$I$68="X",AVERAGE($F81:$H81,$J81:$K81),$J$68="X",AVERAGE($F81:$I81,$K81:$K81),$K$68="X",AVERAGE($F81:$J81)),"")</f>
        <v>0.1765907871293049</v>
      </c>
      <c r="C81" s="19" cm="1">
        <f t="array" ref="C81">IFERROR(_xlfn.IFS(COUNTA($F$68:$K$68)=0,STDEV($F81:$K81)/SQRT(COUNT($F81:$K81)),$F$68="X",STDEV($G81:$K81)/SQRT(COUNT($G81:$K81)),$G$68="X",STDEV($F81,$H81:$K81)/SQRT(COUNT($F81,$H81:$K81)),$H$68="X",STDEV($F81:$G81,$I81:$K81)/SQRT(COUNT($F81:$G81,$I81:$K81)),$I$68="X",STDEV($F81:$H81,$J81:$K81)/SQRT(COUNT($F81:$H81,$J81:$K81)),$J$68="X",STDEV($F81:$I81,$K81)/SQRT(COUNT($F81:$I81,$K81)),$K$68="X",STDEV($F81:$J81)/SQRT(COUNT($F81:$J81))),"")</f>
        <v>4.0856735088956653E-2</v>
      </c>
      <c r="D81" s="113" cm="1">
        <f t="array" ref="D81">IFERROR(_xlfn.IFS(COUNTA($L$68:$Q$68)=0,AVERAGE($L81:$Q81),$L$68="X",AVERAGE($M81:$Q81),$M$68="X",AVERAGE($L81,$N81:$Q81),$N$68="X",AVERAGE($L81:$M81,$O81:$Q81),$O$68="X",AVERAGE($L81:$N81,$P81:$Q81),$P$68="X",AVERAGE($L81:$O81,$Q81:$Q81),$Q$68="X",AVERAGE($L81:$P81)),"")</f>
        <v>63708.916666666672</v>
      </c>
      <c r="E81" s="111" cm="1">
        <f t="array" ref="E81">IFERROR(_xlfn.IFS(COUNTA($L$68:$Q$68)=0,STDEV($L81:$Q81)/SQRT(COUNT($L81:$Q81)),$L$68="X",STDEV($M81:$Q81)/SQRT(COUNT($M81:$Q81)),$M$68="X",STDEV($L81,$N81:$Q81)/SQRT(COUNT($L81,$N81:$Q81)),$N$68="X",STDEV($L81:$M81,$O81:$Q81)/SQRT(COUNT($L81:$M81,$O81:$Q81)),$O$68="X",STDEV($L81:$N81,$P81:$Q81)/SQRT(COUNT($L81:$N81,$P81:$Q81)),$P$68="X",STDEV($L81:$O81,$Q81)/SQRT(COUNT($L81:$O81,$Q81)),$Q$68="X",STDEV($L81:$P81)/SQRT(COUNT($L81:$P81))),"")</f>
        <v>28717.303061264302</v>
      </c>
      <c r="F81" s="1" cm="1">
        <f t="array" ref="F81">_xlfn.IFS(SUM($L81:$Q81)="","",L81="","",L81=0,0,L81&gt;0,L81/F$131*100)</f>
        <v>0.28515120145238537</v>
      </c>
      <c r="G81" s="1" cm="1">
        <f t="array" ref="G81">_xlfn.IFS(SUM($L81:$Q81)="","",M81="","",M81=0,0,M81&gt;0,M81/G$131*100)</f>
        <v>0.22767652429648094</v>
      </c>
      <c r="H81" s="1" cm="1">
        <f t="array" ref="H81">_xlfn.IFS(SUM($L81:$Q81)="","",N81="","",N81=0,0,N81&gt;0,N81/H$131*100)</f>
        <v>0.20377046500352405</v>
      </c>
      <c r="I81" s="1" cm="1">
        <f t="array" ref="I81">_xlfn.IFS(SUM($L81:$Q81)="","",O81="","",O81=0,0,O81&gt;0,O81/I$131*100)</f>
        <v>0.10317361942564381</v>
      </c>
      <c r="J81" s="1" cm="1">
        <f t="array" ref="J81">_xlfn.IFS(SUM($L81:$Q81)="","",P81="","",P81=0,0,P81&gt;0,P81/J$131*100)</f>
        <v>6.3182125468490294E-2</v>
      </c>
      <c r="K81" s="1" t="str" cm="1">
        <f t="array" ref="K81">_xlfn.IFS(SUM($L81:$Q81)="","",Q81="","",Q81=0,0,Q81&gt;0,Q81/K$131*100)</f>
        <v/>
      </c>
      <c r="L81" s="92">
        <f t="shared" si="83"/>
        <v>78809.25</v>
      </c>
      <c r="M81" s="1">
        <f t="shared" si="83"/>
        <v>168313</v>
      </c>
      <c r="N81" s="1">
        <f t="shared" si="83"/>
        <v>42535.666666666664</v>
      </c>
      <c r="O81" s="1">
        <f t="shared" si="83"/>
        <v>17694</v>
      </c>
      <c r="P81" s="1">
        <f t="shared" si="83"/>
        <v>11192.666666666666</v>
      </c>
      <c r="Q81" s="95" t="str">
        <f t="shared" si="83"/>
        <v/>
      </c>
      <c r="R81" s="89">
        <v>315237</v>
      </c>
      <c r="S81" s="89">
        <v>336626</v>
      </c>
      <c r="T81" s="89">
        <v>255214</v>
      </c>
      <c r="U81" s="89">
        <v>70776</v>
      </c>
      <c r="V81" s="89">
        <v>67156</v>
      </c>
      <c r="W81" s="89"/>
      <c r="X81" s="1"/>
      <c r="Y81" s="1"/>
      <c r="Z81" s="6" t="s">
        <v>37</v>
      </c>
      <c r="AA81" s="18" cm="1">
        <f t="array" ref="AA81">IFERROR(_xlfn.IFS(COUNTA($AE$68:$AJ$68)=0,AVERAGE($AE81:$AJ81),$AE$68="X",AVERAGE($AF81:$AJ81),$AF$68="X",AVERAGE($AE81,$AG81:$AJ81),$AG$68="X",AVERAGE($AE81:$AF81,$AH81:$AJ81),$AH$68="X",AVERAGE($AE81:$AG81,$AI81:$AJ81),$AI$68="X",AVERAGE($AE81:$AH81,$AJ81:$AJ81),$AJ$68="X",AVERAGE($AE81:$AI81)),"")</f>
        <v>0.33935799575032422</v>
      </c>
      <c r="AB81" s="19" cm="1">
        <f t="array" ref="AB81">IFERROR(_xlfn.IFS(COUNTA($AE$68:$AJ$68)=0,STDEV($AE81:$AJ81)/SQRT(COUNT($AE81:$AJ81)),$AE$68="X",STDEV($AF81:$AJ81)/SQRT(COUNT($AF81:$AJ81)),$AF$68="X",STDEV($AE81,$AG81:$AJ81)/SQRT(COUNT($AE81,$AG81:$AJ81)),$AG$68="X",STDEV($AE81:$AF81,$AH81:$AJ81)/SQRT(COUNT($AE81:$AF81,$AH81:$AJ81)),$AH$68="X",STDEV($AE81:$AG81,$AI81:$AJ81)/SQRT(COUNT($AE81:$AG81,$AI81:$AJ81)),$AI$68="X",STDEV($AE81:$AH81,$AJ81)/SQRT(COUNT($AE81:$AH81,$AJ81)),$AJ$68="X",STDEV($AE81:$AI81)/SQRT(COUNT($AE81:$AI81))),"")</f>
        <v>9.2555725623820598E-2</v>
      </c>
      <c r="AC81" s="113" cm="1">
        <f t="array" ref="AC81">IFERROR(_xlfn.IFS(COUNTA($AK$68:$AP$68)=0,AVERAGE($AK81:$AP81),$AK$68="X",AVERAGE($AL81:$AP81),$AL$68="X",AVERAGE($AK81,$AM81:$AP81),$AM$68="X",AVERAGE($AK81:$AL81,$AN81:$AP81),$AN$68="X",AVERAGE($AK81:$AM81,$AO81:$AP81),$AO$68="X",AVERAGE($AK81:$AN81,$AP81:$AP81),$AP$68="X",AVERAGE($AK81:$AO81)),"")</f>
        <v>64953.886666666673</v>
      </c>
      <c r="AD81" s="111" cm="1">
        <f t="array" ref="AD81">IFERROR(_xlfn.IFS(COUNTA($AK$68:$AP$68)=0,STDEV($AK81:$AP81)/SQRT(COUNT($AK81:$AP81)),$AK$68="X",STDEV($AL81:$AP81)/SQRT(COUNT($AL81:$AP81)),$AL$68="X",STDEV($AK81,$AM81:$AP81)/SQRT(COUNT($AK81,$AM81:$AP81)),$AM$68="X",STDEV($AK81:$AL81,$AN81:$AP81)/SQRT(COUNT($AK81:$AL81,$AN81:$AP81)),$AN$68="X",STDEV($AK81:$AM81,$AO81:$AP81)/SQRT(COUNT($AK81:$AM81,$AO81:$AP81)),$AO$68="X",STDEV($AK81:$AN81,$AP81)/SQRT(COUNT($AK81:$AN81,$AP81)),$AP$68="X",STDEV($AK81:$AO81)/SQRT(COUNT($AK81:$AO81))),"")</f>
        <v>21475.061182798243</v>
      </c>
      <c r="AE81" s="1" cm="1">
        <f t="array" ref="AE81">_xlfn.IFS(SUM($AK81:$AP81)="","",AK81="","",AK81=0,0,AK81&gt;0,AK81/AE$131*100)</f>
        <v>0.53132946790168689</v>
      </c>
      <c r="AF81" s="1" cm="1">
        <f t="array" ref="AF81">_xlfn.IFS(SUM($AK81:$AP81)="","",AL81="","",AL81=0,0,AL81&gt;0,AL81/AF$131*100)</f>
        <v>0.50004355962818026</v>
      </c>
      <c r="AG81" s="1" cm="1">
        <f t="array" ref="AG81">_xlfn.IFS(SUM($AK81:$AP81)="","",AM81="","",AM81=0,0,AM81&gt;0,AM81/AG$131*100)</f>
        <v>0.43304642721373127</v>
      </c>
      <c r="AH81" s="1" cm="1">
        <f t="array" ref="AH81">_xlfn.IFS(SUM($AK81:$AP81)="","",AN81="","",AN81=0,0,AN81&gt;0,AN81/AH$131*100)</f>
        <v>0.12777599085629537</v>
      </c>
      <c r="AI81" s="1" cm="1">
        <f t="array" ref="AI81">_xlfn.IFS(SUM($AK81:$AP81)="","",AO81="","",AO81=0,0,AO81&gt;0,AO81/AI$131*100)</f>
        <v>0.10459453315172698</v>
      </c>
      <c r="AJ81" s="1" t="str" cm="1">
        <f t="array" ref="AJ81">_xlfn.IFS(SUM($AK81:$AP81)="","",AP81="","",AP81=0,0,AP81&gt;0,AP81/AJ$131*100)</f>
        <v/>
      </c>
      <c r="AK81" s="85">
        <f t="shared" si="84"/>
        <v>137201.33333333334</v>
      </c>
      <c r="AL81" s="39">
        <f t="shared" si="84"/>
        <v>72722.75</v>
      </c>
      <c r="AM81" s="39">
        <f t="shared" si="84"/>
        <v>71211.600000000006</v>
      </c>
      <c r="AN81" s="39">
        <f t="shared" si="84"/>
        <v>31376</v>
      </c>
      <c r="AO81" s="39">
        <f t="shared" si="84"/>
        <v>12257.75</v>
      </c>
      <c r="AP81" s="98" t="str">
        <f t="shared" si="84"/>
        <v/>
      </c>
      <c r="AQ81" s="89">
        <v>411604</v>
      </c>
      <c r="AR81" s="89">
        <v>290891</v>
      </c>
      <c r="AS81" s="89">
        <v>356058</v>
      </c>
      <c r="AT81" s="89">
        <v>188256</v>
      </c>
      <c r="AU81" s="89">
        <v>49031</v>
      </c>
      <c r="AV81" s="89"/>
      <c r="AW81" s="1"/>
      <c r="AX81" s="1" t="str">
        <f>A81</f>
        <v>p-cymene</v>
      </c>
      <c r="AY81" s="39">
        <f t="shared" si="85"/>
        <v>78809.25</v>
      </c>
      <c r="AZ81" s="39">
        <f t="shared" si="86"/>
        <v>168313</v>
      </c>
      <c r="BA81" s="39">
        <f t="shared" si="87"/>
        <v>42535.666666666664</v>
      </c>
      <c r="BB81" s="39">
        <f t="shared" si="88"/>
        <v>17694</v>
      </c>
      <c r="BC81" s="39">
        <f t="shared" si="89"/>
        <v>11192.666666666666</v>
      </c>
      <c r="BD81" s="39" t="str">
        <f t="shared" si="90"/>
        <v/>
      </c>
      <c r="BE81" s="39">
        <f t="shared" si="91"/>
        <v>137201.33333333334</v>
      </c>
      <c r="BF81" s="39">
        <f t="shared" si="92"/>
        <v>72722.75</v>
      </c>
      <c r="BG81" s="39">
        <f t="shared" si="93"/>
        <v>71211.600000000006</v>
      </c>
      <c r="BH81" s="39">
        <f t="shared" si="94"/>
        <v>31376</v>
      </c>
      <c r="BI81" s="39">
        <f t="shared" si="95"/>
        <v>12257.75</v>
      </c>
      <c r="BJ81" s="39" t="str">
        <f t="shared" si="96"/>
        <v/>
      </c>
      <c r="BK81" s="42">
        <f t="shared" si="97"/>
        <v>8</v>
      </c>
      <c r="BL81">
        <f t="shared" si="97"/>
        <v>10</v>
      </c>
      <c r="BM81">
        <f t="shared" si="97"/>
        <v>5</v>
      </c>
      <c r="BN81">
        <f t="shared" si="97"/>
        <v>3</v>
      </c>
      <c r="BO81">
        <f t="shared" si="97"/>
        <v>1</v>
      </c>
      <c r="BP81" t="str">
        <f t="shared" si="97"/>
        <v/>
      </c>
      <c r="BQ81">
        <f t="shared" si="97"/>
        <v>9</v>
      </c>
      <c r="BR81">
        <f t="shared" si="97"/>
        <v>7</v>
      </c>
      <c r="BS81">
        <f t="shared" si="97"/>
        <v>6</v>
      </c>
      <c r="BT81">
        <f t="shared" si="97"/>
        <v>4</v>
      </c>
      <c r="BU81">
        <f t="shared" si="97"/>
        <v>2</v>
      </c>
      <c r="BV81" t="str">
        <f t="shared" si="97"/>
        <v/>
      </c>
      <c r="BW81">
        <f t="shared" si="98"/>
        <v>27</v>
      </c>
      <c r="BX81">
        <f t="shared" si="99"/>
        <v>28</v>
      </c>
      <c r="BY81">
        <f t="shared" si="100"/>
        <v>5</v>
      </c>
      <c r="BZ81">
        <f t="shared" si="101"/>
        <v>5</v>
      </c>
      <c r="CA81">
        <f t="shared" si="102"/>
        <v>13</v>
      </c>
      <c r="CB81" s="39">
        <f t="shared" si="102"/>
        <v>12</v>
      </c>
      <c r="CC81" s="46">
        <f t="shared" si="103"/>
        <v>12</v>
      </c>
      <c r="CD81" s="44" t="str">
        <f t="shared" si="104"/>
        <v xml:space="preserve">sig = </v>
      </c>
      <c r="CE81" t="str" cm="1">
        <f t="array" ref="CE81">_xlfn.IFS($CC81="","",$CC81&lt;=CE$69,"yes",$CC81&gt;CE$69,"no")</f>
        <v>no</v>
      </c>
      <c r="CF81" s="42" t="str">
        <f t="shared" si="105"/>
        <v/>
      </c>
      <c r="CG81" s="1" t="str">
        <f t="shared" si="106"/>
        <v/>
      </c>
      <c r="CH81" s="1" t="str">
        <f t="shared" si="107"/>
        <v/>
      </c>
      <c r="CI81" s="76" t="str">
        <f>IF(CE81="yes",VLOOKUP(CH81,'z-Table'!$A$1:$K$74,7,TRUE)*$CE$68,"")</f>
        <v/>
      </c>
    </row>
    <row r="82" spans="1:87" ht="12" x14ac:dyDescent="0.2">
      <c r="A82" s="7" t="s">
        <v>38</v>
      </c>
      <c r="B82" s="18" cm="1">
        <f t="array" ref="B82">IFERROR(_xlfn.IFS(COUNTA($F$68:$K$68)=0,AVERAGE($F82:$K82),$F$68="X",AVERAGE($G82:$K82),$G$68="X",AVERAGE($F82,$H82:$K82),$H$68="X",AVERAGE($F82:$G82,$I82:$K82),$I$68="X",AVERAGE($F82:$H82,$J82:$K82),$J$68="X",AVERAGE($F82:$I82,$K82:$K82),$K$68="X",AVERAGE($F82:$J82)),"")</f>
        <v>1.3469121026908364</v>
      </c>
      <c r="C82" s="19" cm="1">
        <f t="array" ref="C82">IFERROR(_xlfn.IFS(COUNTA($F$68:$K$68)=0,STDEV($F82:$K82)/SQRT(COUNT($F82:$K82)),$F$68="X",STDEV($G82:$K82)/SQRT(COUNT($G82:$K82)),$G$68="X",STDEV($F82,$H82:$K82)/SQRT(COUNT($F82,$H82:$K82)),$H$68="X",STDEV($F82:$G82,$I82:$K82)/SQRT(COUNT($F82:$G82,$I82:$K82)),$I$68="X",STDEV($F82:$H82,$J82:$K82)/SQRT(COUNT($F82:$H82,$J82:$K82)),$J$68="X",STDEV($F82:$I82,$K82)/SQRT(COUNT($F82:$I82,$K82)),$K$68="X",STDEV($F82:$J82)/SQRT(COUNT($F82:$J82))),"")</f>
        <v>0.75744671581621159</v>
      </c>
      <c r="D82" s="113" cm="1">
        <f t="array" ref="D82">IFERROR(_xlfn.IFS(COUNTA($L$68:$Q$68)=0,AVERAGE($L82:$Q82),$L$68="X",AVERAGE($M82:$Q82),$M$68="X",AVERAGE($L82,$N82:$Q82),$N$68="X",AVERAGE($L82:$M82,$O82:$Q82),$O$68="X",AVERAGE($L82:$N82,$P82:$Q82),$P$68="X",AVERAGE($L82:$O82,$Q82:$Q82),$Q$68="X",AVERAGE($L82:$P82)),"")</f>
        <v>370972.49999999994</v>
      </c>
      <c r="E82" s="111" cm="1">
        <f t="array" ref="E82">IFERROR(_xlfn.IFS(COUNTA($L$68:$Q$68)=0,STDEV($L82:$Q82)/SQRT(COUNT($L82:$Q82)),$L$68="X",STDEV($M82:$Q82)/SQRT(COUNT($M82:$Q82)),$M$68="X",STDEV($L82,$N82:$Q82)/SQRT(COUNT($L82,$N82:$Q82)),$N$68="X",STDEV($L82:$M82,$O82:$Q82)/SQRT(COUNT($L82:$M82,$O82:$Q82)),$O$68="X",STDEV($L82:$N82,$P82:$Q82)/SQRT(COUNT($L82:$N82,$P82:$Q82)),$P$68="X",STDEV($L82:$O82,$Q82)/SQRT(COUNT($L82:$O82,$Q82)),$Q$68="X",STDEV($L82:$P82)/SQRT(COUNT($L82:$P82))),"")</f>
        <v>166147.81507657407</v>
      </c>
      <c r="F82" cm="1">
        <f t="array" ref="F82">_xlfn.IFS(SUM($L82:$Q82)="","",L82="","",L82=0,0,L82&gt;0,L82/F$131*100)</f>
        <v>0.68783024799372139</v>
      </c>
      <c r="G82" cm="1">
        <f t="array" ref="G82">_xlfn.IFS(SUM($L82:$Q82)="","",M82="","",M82=0,0,M82&gt;0,M82/G$131*100)</f>
        <v>0.81555264150009132</v>
      </c>
      <c r="H82" cm="1">
        <f t="array" ref="H82">_xlfn.IFS(SUM($L82:$Q82)="","",N82="","",N82=0,0,N82&gt;0,N82/H$131*100)</f>
        <v>4.361978533016968</v>
      </c>
      <c r="I82" cm="1">
        <f t="array" ref="I82">_xlfn.IFS(SUM($L82:$Q82)="","",O82="","",O82=0,0,O82&gt;0,O82/I$131*100)</f>
        <v>0.47012977505436637</v>
      </c>
      <c r="J82" cm="1">
        <f t="array" ref="J82">_xlfn.IFS(SUM($L82:$Q82)="","",P82="","",P82=0,0,P82&gt;0,P82/J$131*100)</f>
        <v>0.39906931588903538</v>
      </c>
      <c r="K82" s="1" t="str" cm="1">
        <f t="array" ref="K82">_xlfn.IFS(SUM($L82:$Q82)="","",Q82="","",Q82=0,0,Q82&gt;0,Q82/K$131*100)</f>
        <v/>
      </c>
      <c r="L82" s="42">
        <f t="shared" si="83"/>
        <v>190100.5</v>
      </c>
      <c r="M82">
        <f t="shared" si="83"/>
        <v>602908.5</v>
      </c>
      <c r="N82">
        <f t="shared" si="83"/>
        <v>910532.66666666663</v>
      </c>
      <c r="O82">
        <f t="shared" si="83"/>
        <v>80626</v>
      </c>
      <c r="P82">
        <f t="shared" si="83"/>
        <v>70694.833333333328</v>
      </c>
      <c r="Q82" s="96" t="str">
        <f t="shared" si="83"/>
        <v/>
      </c>
      <c r="R82" s="89">
        <v>760402</v>
      </c>
      <c r="S82" s="89">
        <v>1205817</v>
      </c>
      <c r="T82" s="89">
        <v>5463196</v>
      </c>
      <c r="U82" s="89">
        <v>322504</v>
      </c>
      <c r="V82" s="89">
        <v>424169</v>
      </c>
      <c r="W82" s="89"/>
      <c r="X82" s="1"/>
      <c r="Y82" s="1"/>
      <c r="Z82" s="7" t="s">
        <v>38</v>
      </c>
      <c r="AA82" s="18" cm="1">
        <f t="array" ref="AA82">IFERROR(_xlfn.IFS(COUNTA($AE$68:$AJ$68)=0,AVERAGE($AE82:$AJ82),$AE$68="X",AVERAGE($AF82:$AJ82),$AF$68="X",AVERAGE($AE82,$AG82:$AJ82),$AG$68="X",AVERAGE($AE82:$AF82,$AH82:$AJ82),$AH$68="X",AVERAGE($AE82:$AG82,$AI82:$AJ82),$AI$68="X",AVERAGE($AE82:$AH82,$AJ82:$AJ82),$AJ$68="X",AVERAGE($AE82:$AI82)),"")</f>
        <v>1.2119740198532007</v>
      </c>
      <c r="AB82" s="19" cm="1">
        <f t="array" ref="AB82">IFERROR(_xlfn.IFS(COUNTA($AE$68:$AJ$68)=0,STDEV($AE82:$AJ82)/SQRT(COUNT($AE82:$AJ82)),$AE$68="X",STDEV($AF82:$AJ82)/SQRT(COUNT($AF82:$AJ82)),$AF$68="X",STDEV($AE82,$AG82:$AJ82)/SQRT(COUNT($AE82,$AG82:$AJ82)),$AG$68="X",STDEV($AE82:$AF82,$AH82:$AJ82)/SQRT(COUNT($AE82:$AF82,$AH82:$AJ82)),$AH$68="X",STDEV($AE82:$AG82,$AI82:$AJ82)/SQRT(COUNT($AE82:$AG82,$AI82:$AJ82)),$AI$68="X",STDEV($AE82:$AH82,$AJ82)/SQRT(COUNT($AE82:$AH82,$AJ82)),$AJ$68="X",STDEV($AE82:$AI82)/SQRT(COUNT($AE82:$AI82))),"")</f>
        <v>0.55931910295443699</v>
      </c>
      <c r="AC82" s="113" cm="1">
        <f t="array" ref="AC82">IFERROR(_xlfn.IFS(COUNTA($AK$68:$AP$68)=0,AVERAGE($AK82:$AP82),$AK$68="X",AVERAGE($AL82:$AP82),$AL$68="X",AVERAGE($AK82,$AM82:$AP82),$AM$68="X",AVERAGE($AK82:$AL82,$AN82:$AP82),$AN$68="X",AVERAGE($AK82:$AM82,$AO82:$AP82),$AO$68="X",AVERAGE($AK82:$AN82,$AP82:$AP82),$AP$68="X",AVERAGE($AK82:$AO82)),"")</f>
        <v>262590.04666666669</v>
      </c>
      <c r="AD82" s="111" cm="1">
        <f t="array" ref="AD82">IFERROR(_xlfn.IFS(COUNTA($AK$68:$AP$68)=0,STDEV($AK82:$AP82)/SQRT(COUNT($AK82:$AP82)),$AK$68="X",STDEV($AL82:$AP82)/SQRT(COUNT($AL82:$AP82)),$AL$68="X",STDEV($AK82,$AM82:$AP82)/SQRT(COUNT($AK82,$AM82:$AP82)),$AM$68="X",STDEV($AK82:$AL82,$AN82:$AP82)/SQRT(COUNT($AK82:$AL82,$AN82:$AP82)),$AN$68="X",STDEV($AK82:$AM82,$AO82:$AP82)/SQRT(COUNT($AK82:$AM82,$AO82:$AP82)),$AO$68="X",STDEV($AK82:$AN82,$AP82)/SQRT(COUNT($AK82:$AN82,$AP82)),$AP$68="X",STDEV($AK82:$AO82)/SQRT(COUNT($AK82:$AO82))),"")</f>
        <v>155203.73156169275</v>
      </c>
      <c r="AE82" cm="1">
        <f t="array" ref="AE82">_xlfn.IFS(SUM($AK82:$AP82)="","",AK82="","",AK82=0,0,AK82&gt;0,AK82/AE$131*100)</f>
        <v>3.4063141774828685</v>
      </c>
      <c r="AF82" cm="1">
        <f t="array" ref="AF82">_xlfn.IFS(SUM($AK82:$AP82)="","",AL82="","",AL82=0,0,AL82&gt;0,AL82/AF$131*100)</f>
        <v>0.87731394623896142</v>
      </c>
      <c r="AG82" cm="1">
        <f t="array" ref="AG82">_xlfn.IFS(SUM($AK82:$AP82)="","",AM82="","",AM82=0,0,AM82&gt;0,AM82/AG$131*100)</f>
        <v>0.9353884558096236</v>
      </c>
      <c r="AH82" cm="1">
        <f t="array" ref="AH82">_xlfn.IFS(SUM($AK82:$AP82)="","",AN82="","",AN82=0,0,AN82&gt;0,AN82/AH$131*100)</f>
        <v>0.4161034210138741</v>
      </c>
      <c r="AI82" cm="1">
        <f t="array" ref="AI82">_xlfn.IFS(SUM($AK82:$AP82)="","",AO82="","",AO82=0,0,AO82&gt;0,AO82/AI$131*100)</f>
        <v>0.42475009872067693</v>
      </c>
      <c r="AJ82" s="1" t="str" cm="1">
        <f t="array" ref="AJ82">_xlfn.IFS(SUM($AK82:$AP82)="","",AP82="","",AP82=0,0,AP82&gt;0,AP82/AJ$131*100)</f>
        <v/>
      </c>
      <c r="AK82" s="85">
        <f t="shared" si="84"/>
        <v>879587.66666666663</v>
      </c>
      <c r="AL82" s="39">
        <f t="shared" si="84"/>
        <v>127590.25</v>
      </c>
      <c r="AM82" s="39">
        <f t="shared" si="84"/>
        <v>153818.4</v>
      </c>
      <c r="AN82" s="39">
        <f t="shared" si="84"/>
        <v>102176.16666666667</v>
      </c>
      <c r="AO82" s="39">
        <f t="shared" si="84"/>
        <v>49777.75</v>
      </c>
      <c r="AP82" s="98" t="str">
        <f t="shared" si="84"/>
        <v/>
      </c>
      <c r="AQ82" s="89">
        <v>2638763</v>
      </c>
      <c r="AR82" s="89">
        <v>510361</v>
      </c>
      <c r="AS82" s="89">
        <v>769092</v>
      </c>
      <c r="AT82" s="89">
        <v>613057</v>
      </c>
      <c r="AU82" s="89">
        <v>199111</v>
      </c>
      <c r="AV82" s="89"/>
      <c r="AW82" s="1"/>
      <c r="AX82" s="1"/>
      <c r="AY82" s="39" t="str">
        <f t="shared" si="85"/>
        <v/>
      </c>
      <c r="AZ82" s="39" t="str">
        <f t="shared" si="86"/>
        <v/>
      </c>
      <c r="BA82" s="39" t="str">
        <f t="shared" si="87"/>
        <v/>
      </c>
      <c r="BB82" s="39" t="str">
        <f t="shared" si="88"/>
        <v/>
      </c>
      <c r="BC82" s="39" t="str">
        <f t="shared" si="89"/>
        <v/>
      </c>
      <c r="BD82" s="39" t="str">
        <f t="shared" si="90"/>
        <v/>
      </c>
      <c r="BE82" s="39" t="str">
        <f t="shared" si="91"/>
        <v/>
      </c>
      <c r="BF82" s="39" t="str">
        <f t="shared" si="92"/>
        <v/>
      </c>
      <c r="BG82" s="39" t="str">
        <f t="shared" si="93"/>
        <v/>
      </c>
      <c r="BH82" s="39" t="str">
        <f t="shared" si="94"/>
        <v/>
      </c>
      <c r="BI82" s="39" t="str">
        <f t="shared" si="95"/>
        <v/>
      </c>
      <c r="BJ82" s="39" t="str">
        <f t="shared" si="96"/>
        <v/>
      </c>
      <c r="BK82" s="42" t="str">
        <f t="shared" si="97"/>
        <v/>
      </c>
      <c r="BL82" t="str">
        <f t="shared" si="97"/>
        <v/>
      </c>
      <c r="BM82" t="str">
        <f t="shared" si="97"/>
        <v/>
      </c>
      <c r="BN82" t="str">
        <f t="shared" si="97"/>
        <v/>
      </c>
      <c r="BO82" t="str">
        <f t="shared" si="97"/>
        <v/>
      </c>
      <c r="BP82" t="str">
        <f t="shared" si="97"/>
        <v/>
      </c>
      <c r="BQ82" t="str">
        <f t="shared" si="97"/>
        <v/>
      </c>
      <c r="BR82" t="str">
        <f t="shared" si="97"/>
        <v/>
      </c>
      <c r="BS82" t="str">
        <f t="shared" si="97"/>
        <v/>
      </c>
      <c r="BT82" t="str">
        <f t="shared" si="97"/>
        <v/>
      </c>
      <c r="BU82" t="str">
        <f t="shared" si="97"/>
        <v/>
      </c>
      <c r="BV82" t="str">
        <f t="shared" si="97"/>
        <v/>
      </c>
      <c r="BW82" t="str">
        <f t="shared" si="98"/>
        <v/>
      </c>
      <c r="BX82" t="str">
        <f t="shared" si="99"/>
        <v/>
      </c>
      <c r="BY82" t="str">
        <f t="shared" si="100"/>
        <v/>
      </c>
      <c r="BZ82" t="str">
        <f t="shared" si="101"/>
        <v/>
      </c>
      <c r="CA82" t="str">
        <f t="shared" si="102"/>
        <v/>
      </c>
      <c r="CB82" s="39" t="str">
        <f t="shared" si="102"/>
        <v/>
      </c>
      <c r="CC82" s="46" t="str">
        <f t="shared" si="103"/>
        <v/>
      </c>
      <c r="CD82" s="44" t="str">
        <f t="shared" si="104"/>
        <v/>
      </c>
      <c r="CE82" t="str" cm="1">
        <f t="array" ref="CE82">_xlfn.IFS($CC82="","",$CC82&lt;=CE$69,"yes",$CC82&gt;CE$69,"no")</f>
        <v/>
      </c>
      <c r="CF82" s="42" t="str">
        <f t="shared" si="105"/>
        <v/>
      </c>
      <c r="CG82" s="1" t="str">
        <f t="shared" si="106"/>
        <v/>
      </c>
      <c r="CH82" s="1" t="str">
        <f t="shared" si="107"/>
        <v/>
      </c>
      <c r="CI82" s="76" t="str">
        <f>IF(CE82="yes",VLOOKUP(CH82,'z-Table'!$A$1:$K$74,7,TRUE)*$CE$68,"")</f>
        <v/>
      </c>
    </row>
    <row r="83" spans="1:87" ht="12" x14ac:dyDescent="0.2">
      <c r="A83" s="7" t="s">
        <v>39</v>
      </c>
      <c r="B83" s="18" cm="1">
        <f t="array" ref="B83">IFERROR(_xlfn.IFS(COUNTA($F$68:$K$68)=0,AVERAGE($F83:$K83),$F$68="X",AVERAGE($G83:$K83),$G$68="X",AVERAGE($F83,$H83:$K83),$H$68="X",AVERAGE($F83:$G83,$I83:$K83),$I$68="X",AVERAGE($F83:$H83,$J83:$K83),$J$68="X",AVERAGE($F83:$I83,$K83:$K83),$K$68="X",AVERAGE($F83:$J83)),"")</f>
        <v>1.8378349284684585</v>
      </c>
      <c r="C83" s="19" cm="1">
        <f t="array" ref="C83">IFERROR(_xlfn.IFS(COUNTA($F$68:$K$68)=0,STDEV($F83:$K83)/SQRT(COUNT($F83:$K83)),$F$68="X",STDEV($G83:$K83)/SQRT(COUNT($G83:$K83)),$G$68="X",STDEV($F83,$H83:$K83)/SQRT(COUNT($F83,$H83:$K83)),$H$68="X",STDEV($F83:$G83,$I83:$K83)/SQRT(COUNT($F83:$G83,$I83:$K83)),$I$68="X",STDEV($F83:$H83,$J83:$K83)/SQRT(COUNT($F83:$H83,$J83:$K83)),$J$68="X",STDEV($F83:$I83,$K83)/SQRT(COUNT($F83:$I83,$K83)),$K$68="X",STDEV($F83:$J83)/SQRT(COUNT($F83:$J83))),"")</f>
        <v>0.71843232129850521</v>
      </c>
      <c r="D83" s="113" cm="1">
        <f t="array" ref="D83">IFERROR(_xlfn.IFS(COUNTA($L$68:$Q$68)=0,AVERAGE($L83:$Q83),$L$68="X",AVERAGE($M83:$Q83),$M$68="X",AVERAGE($L83,$N83:$Q83),$N$68="X",AVERAGE($L83:$M83,$O83:$Q83),$O$68="X",AVERAGE($L83:$N83,$P83:$Q83),$P$68="X",AVERAGE($L83:$O83,$Q83:$Q83),$Q$68="X",AVERAGE($L83:$P83)),"")</f>
        <v>642888.9</v>
      </c>
      <c r="E83" s="111" cm="1">
        <f t="array" ref="E83">IFERROR(_xlfn.IFS(COUNTA($L$68:$Q$68)=0,STDEV($L83:$Q83)/SQRT(COUNT($L83:$Q83)),$L$68="X",STDEV($M83:$Q83)/SQRT(COUNT($M83:$Q83)),$M$68="X",STDEV($L83,$N83:$Q83)/SQRT(COUNT($L83,$N83:$Q83)),$N$68="X",STDEV($L83:$M83,$O83:$Q83)/SQRT(COUNT($L83:$M83,$O83:$Q83)),$O$68="X",STDEV($L83:$N83,$P83:$Q83)/SQRT(COUNT($L83:$N83,$P83:$Q83)),$P$68="X",STDEV($L83:$O83,$Q83)/SQRT(COUNT($L83:$O83,$Q83)),$Q$68="X",STDEV($L83:$P83)/SQRT(COUNT($L83:$P83))),"")</f>
        <v>289935.98202278424</v>
      </c>
      <c r="F83" cm="1">
        <f t="array" ref="F83">_xlfn.IFS(SUM($L83:$Q83)="","",L83="","",L83=0,0,L83&gt;0,L83/F$131*100)</f>
        <v>4.4925879927641965</v>
      </c>
      <c r="G83" cm="1">
        <f t="array" ref="G83">_xlfn.IFS(SUM($L83:$Q83)="","",M83="","",M83=0,0,M83&gt;0,M83/G$131*100)</f>
        <v>1.9489282542862967</v>
      </c>
      <c r="H83" cm="1">
        <f t="array" ref="H83">_xlfn.IFS(SUM($L83:$Q83)="","",N83="","",N83=0,0,N83&gt;0,N83/H$131*100)</f>
        <v>1.5714176500494128</v>
      </c>
      <c r="I83" cm="1">
        <f t="array" ref="I83">_xlfn.IFS(SUM($L83:$Q83)="","",O83="","",O83=0,0,O83&gt;0,O83/I$131*100)</f>
        <v>0.77290854576144929</v>
      </c>
      <c r="J83" cm="1">
        <f t="array" ref="J83">_xlfn.IFS(SUM($L83:$Q83)="","",P83="","",P83=0,0,P83&gt;0,P83/J$131*100)</f>
        <v>0.40333219948093679</v>
      </c>
      <c r="K83" s="1" t="str" cm="1">
        <f t="array" ref="K83">_xlfn.IFS(SUM($L83:$Q83)="","",Q83="","",Q83=0,0,Q83&gt;0,Q83/K$131*100)</f>
        <v/>
      </c>
      <c r="L83" s="42">
        <f t="shared" si="83"/>
        <v>1241648.25</v>
      </c>
      <c r="M83">
        <f t="shared" si="83"/>
        <v>1440772</v>
      </c>
      <c r="N83">
        <f t="shared" si="83"/>
        <v>328022.5</v>
      </c>
      <c r="O83">
        <f t="shared" si="83"/>
        <v>132551.75</v>
      </c>
      <c r="P83">
        <f t="shared" si="83"/>
        <v>71450</v>
      </c>
      <c r="Q83" s="96" t="str">
        <f t="shared" si="83"/>
        <v/>
      </c>
      <c r="R83" s="89">
        <v>4966593</v>
      </c>
      <c r="S83" s="89">
        <v>2881544</v>
      </c>
      <c r="T83" s="89">
        <v>1968135</v>
      </c>
      <c r="U83" s="89">
        <v>530207</v>
      </c>
      <c r="V83" s="89">
        <v>428700</v>
      </c>
      <c r="W83" s="89"/>
      <c r="X83" s="1"/>
      <c r="Y83" s="1"/>
      <c r="Z83" s="7" t="s">
        <v>39</v>
      </c>
      <c r="AA83" s="18" cm="1">
        <f t="array" ref="AA83">IFERROR(_xlfn.IFS(COUNTA($AE$68:$AJ$68)=0,AVERAGE($AE83:$AJ83),$AE$68="X",AVERAGE($AF83:$AJ83),$AF$68="X",AVERAGE($AE83,$AG83:$AJ83),$AG$68="X",AVERAGE($AE83:$AF83,$AH83:$AJ83),$AH$68="X",AVERAGE($AE83:$AG83,$AI83:$AJ83),$AI$68="X",AVERAGE($AE83:$AH83,$AJ83:$AJ83),$AJ$68="X",AVERAGE($AE83:$AI83)),"")</f>
        <v>3.2398754334842081</v>
      </c>
      <c r="AB83" s="19" cm="1">
        <f t="array" ref="AB83">IFERROR(_xlfn.IFS(COUNTA($AE$68:$AJ$68)=0,STDEV($AE83:$AJ83)/SQRT(COUNT($AE83:$AJ83)),$AE$68="X",STDEV($AF83:$AJ83)/SQRT(COUNT($AF83:$AJ83)),$AF$68="X",STDEV($AE83,$AG83:$AJ83)/SQRT(COUNT($AE83,$AG83:$AJ83)),$AG$68="X",STDEV($AE83:$AF83,$AH83:$AJ83)/SQRT(COUNT($AE83:$AF83,$AH83:$AJ83)),$AH$68="X",STDEV($AE83:$AG83,$AI83:$AJ83)/SQRT(COUNT($AE83:$AG83,$AI83:$AJ83)),$AI$68="X",STDEV($AE83:$AH83,$AJ83)/SQRT(COUNT($AE83:$AH83,$AJ83)),$AJ$68="X",STDEV($AE83:$AI83)/SQRT(COUNT($AE83:$AI83))),"")</f>
        <v>0.77531752032971712</v>
      </c>
      <c r="AC83" s="113" cm="1">
        <f t="array" ref="AC83">IFERROR(_xlfn.IFS(COUNTA($AK$68:$AP$68)=0,AVERAGE($AK83:$AP83),$AK$68="X",AVERAGE($AL83:$AP83),$AL$68="X",AVERAGE($AK83,$AM83:$AP83),$AM$68="X",AVERAGE($AK83:$AL83,$AN83:$AP83),$AN$68="X",AVERAGE($AK83:$AM83,$AO83:$AP83),$AO$68="X",AVERAGE($AK83:$AN83,$AP83:$AP83),$AP$68="X",AVERAGE($AK83:$AO83)),"")</f>
        <v>523670.45</v>
      </c>
      <c r="AD83" s="111" cm="1">
        <f t="array" ref="AD83">IFERROR(_xlfn.IFS(COUNTA($AK$68:$AP$68)=0,STDEV($AK83:$AP83)/SQRT(COUNT($AK83:$AP83)),$AK$68="X",STDEV($AL83:$AP83)/SQRT(COUNT($AL83:$AP83)),$AL$68="X",STDEV($AK83,$AM83:$AP83)/SQRT(COUNT($AK83,$AM83:$AP83)),$AM$68="X",STDEV($AK83:$AL83,$AN83:$AP83)/SQRT(COUNT($AK83:$AL83,$AN83:$AP83)),$AN$68="X",STDEV($AK83:$AM83,$AO83:$AP83)/SQRT(COUNT($AK83:$AM83,$AO83:$AP83)),$AO$68="X",STDEV($AK83:$AN83,$AP83)/SQRT(COUNT($AK83:$AN83,$AP83)),$AP$68="X",STDEV($AK83:$AO83)/SQRT(COUNT($AK83:$AO83))),"")</f>
        <v>77264.26911129427</v>
      </c>
      <c r="AE83" cm="1">
        <f t="array" ref="AE83">_xlfn.IFS(SUM($AK83:$AP83)="","",AK83="","",AK83=0,0,AK83&gt;0,AK83/AE$131*100)</f>
        <v>1.3519337803651972</v>
      </c>
      <c r="AF83" cm="1">
        <f t="array" ref="AF83">_xlfn.IFS(SUM($AK83:$AP83)="","",AL83="","",AL83=0,0,AL83&gt;0,AL83/AF$131*100)</f>
        <v>3.304069995749928</v>
      </c>
      <c r="AG83" cm="1">
        <f t="array" ref="AG83">_xlfn.IFS(SUM($AK83:$AP83)="","",AM83="","",AM83=0,0,AM83&gt;0,AM83/AG$131*100)</f>
        <v>4.7531934677706431</v>
      </c>
      <c r="AH83" cm="1">
        <f t="array" ref="AH83">_xlfn.IFS(SUM($AK83:$AP83)="","",AN83="","",AN83=0,0,AN83&gt;0,AN83/AH$131*100)</f>
        <v>1.6464353436796166</v>
      </c>
      <c r="AI83" cm="1">
        <f t="array" ref="AI83">_xlfn.IFS(SUM($AK83:$AP83)="","",AO83="","",AO83=0,0,AO83&gt;0,AO83/AI$131*100)</f>
        <v>5.1437445798556576</v>
      </c>
      <c r="AJ83" s="1" t="str" cm="1">
        <f t="array" ref="AJ83">_xlfn.IFS(SUM($AK83:$AP83)="","",AP83="","",AP83=0,0,AP83&gt;0,AP83/AJ$131*100)</f>
        <v/>
      </c>
      <c r="AK83" s="85">
        <f t="shared" si="84"/>
        <v>349100</v>
      </c>
      <c r="AL83" s="39">
        <f t="shared" si="84"/>
        <v>480520.25</v>
      </c>
      <c r="AM83" s="39">
        <f t="shared" si="84"/>
        <v>781631</v>
      </c>
      <c r="AN83" s="39">
        <f t="shared" si="84"/>
        <v>404290</v>
      </c>
      <c r="AO83" s="39">
        <f t="shared" si="84"/>
        <v>602811</v>
      </c>
      <c r="AP83" s="98" t="str">
        <f t="shared" si="84"/>
        <v/>
      </c>
      <c r="AQ83" s="89">
        <v>1047300</v>
      </c>
      <c r="AR83" s="89">
        <v>1922081</v>
      </c>
      <c r="AS83" s="89">
        <v>3908155</v>
      </c>
      <c r="AT83" s="89">
        <v>2425740</v>
      </c>
      <c r="AU83" s="89">
        <v>2411244</v>
      </c>
      <c r="AV83" s="89"/>
      <c r="AW83" s="1"/>
      <c r="AX83" s="1" t="str">
        <f>A83</f>
        <v>1,8-cineole</v>
      </c>
      <c r="AY83" s="39">
        <f t="shared" si="85"/>
        <v>1241648.25</v>
      </c>
      <c r="AZ83" s="39">
        <f t="shared" si="86"/>
        <v>1440772</v>
      </c>
      <c r="BA83" s="39">
        <f t="shared" si="87"/>
        <v>328022.5</v>
      </c>
      <c r="BB83" s="39">
        <f t="shared" si="88"/>
        <v>132551.75</v>
      </c>
      <c r="BC83" s="39">
        <f t="shared" si="89"/>
        <v>71450</v>
      </c>
      <c r="BD83" s="39" t="str">
        <f t="shared" si="90"/>
        <v/>
      </c>
      <c r="BE83" s="39">
        <f t="shared" si="91"/>
        <v>349100</v>
      </c>
      <c r="BF83" s="39">
        <f t="shared" si="92"/>
        <v>480520.25</v>
      </c>
      <c r="BG83" s="39">
        <f t="shared" si="93"/>
        <v>781631</v>
      </c>
      <c r="BH83" s="39">
        <f t="shared" si="94"/>
        <v>404290</v>
      </c>
      <c r="BI83" s="39">
        <f t="shared" si="95"/>
        <v>602811</v>
      </c>
      <c r="BJ83" s="39" t="str">
        <f t="shared" si="96"/>
        <v/>
      </c>
      <c r="BK83" s="42">
        <f>IFERROR(_xlfn.RANK.AVG(AY83,$AY83:$BJ83,1),"")</f>
        <v>9</v>
      </c>
      <c r="BL83">
        <f>IFERROR(_xlfn.RANK.AVG(AZ83,$AY83:$BJ83,1),"")</f>
        <v>10</v>
      </c>
      <c r="BM83">
        <f>IFERROR(_xlfn.RANK.AVG(BA83,$AY83:$BJ83,1),"")</f>
        <v>3</v>
      </c>
      <c r="BN83">
        <f>IFERROR(_xlfn.RANK.AVG(BB83,$AY83:$BJ83,1),"")</f>
        <v>2</v>
      </c>
      <c r="BO83">
        <f>IFERROR(_xlfn.RANK.AVG(BC83,$AY83:$BJ83,1),"")</f>
        <v>1</v>
      </c>
      <c r="BP83" t="str">
        <f t="shared" si="97"/>
        <v/>
      </c>
      <c r="BQ83">
        <f t="shared" si="97"/>
        <v>4</v>
      </c>
      <c r="BR83">
        <f t="shared" si="97"/>
        <v>6</v>
      </c>
      <c r="BS83">
        <f t="shared" si="97"/>
        <v>8</v>
      </c>
      <c r="BT83">
        <f t="shared" si="97"/>
        <v>5</v>
      </c>
      <c r="BU83">
        <f t="shared" si="97"/>
        <v>7</v>
      </c>
      <c r="BV83" t="str">
        <f t="shared" si="97"/>
        <v/>
      </c>
      <c r="BW83">
        <f>IF($AX83&lt;&gt;0,SUM(BK83:BP83),"")</f>
        <v>25</v>
      </c>
      <c r="BX83">
        <f>IF($AX83&lt;&gt;0,SUM(BQ83:BV83),"")</f>
        <v>30</v>
      </c>
      <c r="BY83">
        <f>IF($AX83&lt;&gt;0,$BY$68,"")</f>
        <v>5</v>
      </c>
      <c r="BZ83">
        <f>IF($AX83&lt;&gt;0,$CA$68,"")</f>
        <v>5</v>
      </c>
      <c r="CA83">
        <f>IF($AX83&lt;&gt;0,IF(($BY83*$BZ83)+(BY83*(BY83+1)/2)-BW83&lt;0,0,($BY83*$BZ83)+(BY83*(BY83+1)/2)-BW83),"")</f>
        <v>15</v>
      </c>
      <c r="CB83" s="39">
        <f>IF($AX83&lt;&gt;0,IF(($BY83*$BZ83)+(BZ83*(BZ83+1)/2)-BX83&lt;0,0,($BY83*$BZ83)+(BZ83*(BZ83+1)/2)-BX83),"")</f>
        <v>10</v>
      </c>
      <c r="CC83" s="46">
        <f>IF($AX83&lt;&gt;0,MIN(CA83:CB83),"")</f>
        <v>10</v>
      </c>
      <c r="CD83" s="44" t="str">
        <f t="shared" si="104"/>
        <v xml:space="preserve">sig = </v>
      </c>
      <c r="CE83" t="str" cm="1">
        <f t="array" ref="CE83">_xlfn.IFS($CC83="","",$CC83&lt;=CE$69,"yes",$CC83&gt;CE$69,"no")</f>
        <v>no</v>
      </c>
      <c r="CF83" s="42" t="str">
        <f t="shared" si="105"/>
        <v/>
      </c>
      <c r="CG83" s="1" t="str">
        <f t="shared" si="106"/>
        <v/>
      </c>
      <c r="CH83" s="1" t="str">
        <f t="shared" si="107"/>
        <v/>
      </c>
      <c r="CI83" s="86" t="str">
        <f>IF(CE83="yes",VLOOKUP(CH83,'z-Table'!$A$1:$K$74,7,TRUE)*$CE$68,"")</f>
        <v/>
      </c>
    </row>
    <row r="84" spans="1:87" ht="12" x14ac:dyDescent="0.2">
      <c r="A84" s="7" t="s">
        <v>40</v>
      </c>
      <c r="B84" s="18" cm="1">
        <f t="array" ref="B84">IFERROR(_xlfn.IFS(COUNTA($F$68:$K$68)=0,AVERAGE($F84:$K84),$F$68="X",AVERAGE($G84:$K84),$G$68="X",AVERAGE($F84,$H84:$K84),$H$68="X",AVERAGE($F84:$G84,$I84:$K84),$I$68="X",AVERAGE($F84:$H84,$J84:$K84),$J$68="X",AVERAGE($F84:$I84,$K84:$K84),$K$68="X",AVERAGE($F84:$J84)),"")</f>
        <v>0.24260080283713617</v>
      </c>
      <c r="C84" s="19" cm="1">
        <f t="array" ref="C84">IFERROR(_xlfn.IFS(COUNTA($F$68:$K$68)=0,STDEV($F84:$K84)/SQRT(COUNT($F84:$K84)),$F$68="X",STDEV($G84:$K84)/SQRT(COUNT($G84:$K84)),$G$68="X",STDEV($F84,$H84:$K84)/SQRT(COUNT($F84,$H84:$K84)),$H$68="X",STDEV($F84:$G84,$I84:$K84)/SQRT(COUNT($F84:$G84,$I84:$K84)),$I$68="X",STDEV($F84:$H84,$J84:$K84)/SQRT(COUNT($F84:$H84,$J84:$K84)),$J$68="X",STDEV($F84:$I84,$K84)/SQRT(COUNT($F84:$I84,$K84)),$K$68="X",STDEV($F84:$J84)/SQRT(COUNT($F84:$J84))),"")</f>
        <v>5.8131044247290667E-2</v>
      </c>
      <c r="D84" s="113" cm="1">
        <f t="array" ref="D84">IFERROR(_xlfn.IFS(COUNTA($L$68:$Q$68)=0,AVERAGE($L84:$Q84),$L$68="X",AVERAGE($M84:$Q84),$M$68="X",AVERAGE($L84,$N84:$Q84),$N$68="X",AVERAGE($L84:$M84,$O84:$Q84),$O$68="X",AVERAGE($L84:$N84,$P84:$Q84),$P$68="X",AVERAGE($L84:$O84,$Q84:$Q84),$Q$68="X",AVERAGE($L84:$P84)),"")</f>
        <v>96808.166666666657</v>
      </c>
      <c r="E84" s="111" cm="1">
        <f t="array" ref="E84">IFERROR(_xlfn.IFS(COUNTA($L$68:$Q$68)=0,STDEV($L84:$Q84)/SQRT(COUNT($L84:$Q84)),$L$68="X",STDEV($M84:$Q84)/SQRT(COUNT($M84:$Q84)),$M$68="X",STDEV($L84,$N84:$Q84)/SQRT(COUNT($L84,$N84:$Q84)),$N$68="X",STDEV($L84:$M84,$O84:$Q84)/SQRT(COUNT($L84:$M84,$O84:$Q84)),$O$68="X",STDEV($L84:$N84,$P84:$Q84)/SQRT(COUNT($L84:$N84,$P84:$Q84)),$P$68="X",STDEV($L84:$O84,$Q84)/SQRT(COUNT($L84:$O84,$Q84)),$Q$68="X",STDEV($L84:$P84)/SQRT(COUNT($L84:$P84))),"")</f>
        <v>53365.813848484591</v>
      </c>
      <c r="F84" cm="1">
        <f t="array" ref="F84">_xlfn.IFS(SUM($L84:$Q84)="","",L84="","",L84=0,0,L84&gt;0,L84/F$131*100)</f>
        <v>0.31483438164906291</v>
      </c>
      <c r="G84" cm="1">
        <f t="array" ref="G84">_xlfn.IFS(SUM($L84:$Q84)="","",M84="","",M84=0,0,M84&gt;0,M84/G$131*100)</f>
        <v>0.41189224016389442</v>
      </c>
      <c r="H84" cm="1">
        <f t="array" ref="H84">_xlfn.IFS(SUM($L84:$Q84)="","",N84="","",N84=0,0,N84&gt;0,N84/H$131*100)</f>
        <v>0.23474075882369733</v>
      </c>
      <c r="I84" cm="1">
        <f t="array" ref="I84">_xlfn.IFS(SUM($L84:$Q84)="","",O84="","",O84=0,0,O84&gt;0,O84/I$131*100)</f>
        <v>0.18209613208112529</v>
      </c>
      <c r="J84" cm="1">
        <f t="array" ref="J84">_xlfn.IFS(SUM($L84:$Q84)="","",P84="","",P84=0,0,P84&gt;0,P84/J$131*100)</f>
        <v>6.9440501467900595E-2</v>
      </c>
      <c r="K84" s="1" t="str" cm="1">
        <f t="array" ref="K84">_xlfn.IFS(SUM($L84:$Q84)="","",Q84="","",Q84=0,0,Q84&gt;0,Q84/K$131*100)</f>
        <v/>
      </c>
      <c r="L84" s="42">
        <f t="shared" si="83"/>
        <v>87013</v>
      </c>
      <c r="M84">
        <f t="shared" si="83"/>
        <v>304497</v>
      </c>
      <c r="N84">
        <f t="shared" si="83"/>
        <v>49000.5</v>
      </c>
      <c r="O84">
        <f t="shared" si="83"/>
        <v>31229</v>
      </c>
      <c r="P84">
        <f t="shared" si="83"/>
        <v>12301.333333333334</v>
      </c>
      <c r="Q84" s="96" t="str">
        <f t="shared" si="83"/>
        <v/>
      </c>
      <c r="R84" s="89">
        <v>348052</v>
      </c>
      <c r="S84" s="89">
        <v>608994</v>
      </c>
      <c r="T84" s="89">
        <v>294003</v>
      </c>
      <c r="U84" s="89">
        <v>124916</v>
      </c>
      <c r="V84" s="89">
        <v>73808</v>
      </c>
      <c r="W84" s="89"/>
      <c r="X84" s="1"/>
      <c r="Y84" s="1"/>
      <c r="Z84" s="7" t="s">
        <v>40</v>
      </c>
      <c r="AA84" s="18" cm="1">
        <f t="array" ref="AA84">IFERROR(_xlfn.IFS(COUNTA($AE$68:$AJ$68)=0,AVERAGE($AE84:$AJ84),$AE$68="X",AVERAGE($AF84:$AJ84),$AF$68="X",AVERAGE($AE84,$AG84:$AJ84),$AG$68="X",AVERAGE($AE84:$AF84,$AH84:$AJ84),$AH$68="X",AVERAGE($AE84:$AG84,$AI84:$AJ84),$AI$68="X",AVERAGE($AE84:$AH84,$AJ84:$AJ84),$AJ$68="X",AVERAGE($AE84:$AI84)),"")</f>
        <v>0.43213455933439499</v>
      </c>
      <c r="AB84" s="19" cm="1">
        <f t="array" ref="AB84">IFERROR(_xlfn.IFS(COUNTA($AE$68:$AJ$68)=0,STDEV($AE84:$AJ84)/SQRT(COUNT($AE84:$AJ84)),$AE$68="X",STDEV($AF84:$AJ84)/SQRT(COUNT($AF84:$AJ84)),$AF$68="X",STDEV($AE84,$AG84:$AJ84)/SQRT(COUNT($AE84,$AG84:$AJ84)),$AG$68="X",STDEV($AE84:$AF84,$AH84:$AJ84)/SQRT(COUNT($AE84:$AF84,$AH84:$AJ84)),$AH$68="X",STDEV($AE84:$AG84,$AI84:$AJ84)/SQRT(COUNT($AE84:$AG84,$AI84:$AJ84)),$AI$68="X",STDEV($AE84:$AH84,$AJ84)/SQRT(COUNT($AE84:$AH84,$AJ84)),$AJ$68="X",STDEV($AE84:$AI84)/SQRT(COUNT($AE84:$AI84))),"")</f>
        <v>8.3238403278243916E-2</v>
      </c>
      <c r="AC84" s="113" cm="1">
        <f t="array" ref="AC84">IFERROR(_xlfn.IFS(COUNTA($AK$68:$AP$68)=0,AVERAGE($AK84:$AP84),$AK$68="X",AVERAGE($AL84:$AP84),$AL$68="X",AVERAGE($AK84,$AM84:$AP84),$AM$68="X",AVERAGE($AK84:$AL84,$AN84:$AP84),$AN$68="X",AVERAGE($AK84:$AM84,$AO84:$AP84),$AO$68="X",AVERAGE($AK84:$AN84,$AP84:$AP84),$AP$68="X",AVERAGE($AK84:$AO84)),"")</f>
        <v>81469.583333333343</v>
      </c>
      <c r="AD84" s="111" cm="1">
        <f t="array" ref="AD84">IFERROR(_xlfn.IFS(COUNTA($AK$68:$AP$68)=0,STDEV($AK84:$AP84)/SQRT(COUNT($AK84:$AP84)),$AK$68="X",STDEV($AL84:$AP84)/SQRT(COUNT($AL84:$AP84)),$AL$68="X",STDEV($AK84,$AM84:$AP84)/SQRT(COUNT($AK84,$AM84:$AP84)),$AM$68="X",STDEV($AK84:$AL84,$AN84:$AP84)/SQRT(COUNT($AK84:$AL84,$AN84:$AP84)),$AN$68="X",STDEV($AK84:$AM84,$AO84:$AP84)/SQRT(COUNT($AK84:$AM84,$AO84:$AP84)),$AO$68="X",STDEV($AK84:$AN84,$AP84)/SQRT(COUNT($AK84:$AN84,$AP84)),$AP$68="X",STDEV($AK84:$AO84)/SQRT(COUNT($AK84:$AO84))),"")</f>
        <v>20233.148171139306</v>
      </c>
      <c r="AE84" cm="1">
        <f t="array" ref="AE84">_xlfn.IFS(SUM($AK84:$AP84)="","",AK84="","",AK84=0,0,AK84&gt;0,AK84/AE$131*100)</f>
        <v>0.57503463547718991</v>
      </c>
      <c r="AF84" cm="1">
        <f t="array" ref="AF84">_xlfn.IFS(SUM($AK84:$AP84)="","",AL84="","",AL84=0,0,AL84&gt;0,AL84/AF$131*100)</f>
        <v>0.58742238599083851</v>
      </c>
      <c r="AG84" cm="1">
        <f t="array" ref="AG84">_xlfn.IFS(SUM($AK84:$AP84)="","",AM84="","",AM84=0,0,AM84&gt;0,AM84/AG$131*100)</f>
        <v>0.53949281910100844</v>
      </c>
      <c r="AH84" cm="1">
        <f t="array" ref="AH84">_xlfn.IFS(SUM($AK84:$AP84)="","",AN84="","",AN84=0,0,AN84&gt;0,AN84/AH$131*100)</f>
        <v>0.24115668493548312</v>
      </c>
      <c r="AI84" cm="1">
        <f t="array" ref="AI84">_xlfn.IFS(SUM($AK84:$AP84)="","",AO84="","",AO84=0,0,AO84&gt;0,AO84/AI$131*100)</f>
        <v>0.21756627116745492</v>
      </c>
      <c r="AJ84" s="1" t="str" cm="1">
        <f t="array" ref="AJ84">_xlfn.IFS(SUM($AK84:$AP84)="","",AP84="","",AP84=0,0,AP84&gt;0,AP84/AJ$131*100)</f>
        <v/>
      </c>
      <c r="AK84" s="85">
        <f t="shared" si="84"/>
        <v>148487</v>
      </c>
      <c r="AL84" s="39">
        <f t="shared" si="84"/>
        <v>85430.5</v>
      </c>
      <c r="AM84" s="39">
        <f t="shared" si="84"/>
        <v>88716</v>
      </c>
      <c r="AN84" s="39">
        <f t="shared" si="84"/>
        <v>59217.166666666664</v>
      </c>
      <c r="AO84" s="39">
        <f t="shared" si="84"/>
        <v>25497.25</v>
      </c>
      <c r="AP84" s="98" t="str">
        <f t="shared" si="84"/>
        <v/>
      </c>
      <c r="AQ84" s="89">
        <v>445461</v>
      </c>
      <c r="AR84" s="89">
        <v>341722</v>
      </c>
      <c r="AS84" s="89">
        <v>443580</v>
      </c>
      <c r="AT84" s="89">
        <v>355303</v>
      </c>
      <c r="AU84" s="89">
        <v>101989</v>
      </c>
      <c r="AV84" s="89"/>
      <c r="AW84" s="1"/>
      <c r="AX84" s="1"/>
      <c r="AY84" s="39" t="str">
        <f t="shared" si="85"/>
        <v/>
      </c>
      <c r="AZ84" s="39" t="str">
        <f t="shared" si="86"/>
        <v/>
      </c>
      <c r="BA84" s="39" t="str">
        <f t="shared" si="87"/>
        <v/>
      </c>
      <c r="BB84" s="39" t="str">
        <f t="shared" si="88"/>
        <v/>
      </c>
      <c r="BC84" s="39" t="str">
        <f t="shared" si="89"/>
        <v/>
      </c>
      <c r="BD84" s="39" t="str">
        <f t="shared" si="90"/>
        <v/>
      </c>
      <c r="BE84" s="39" t="str">
        <f t="shared" si="91"/>
        <v/>
      </c>
      <c r="BF84" s="39" t="str">
        <f t="shared" si="92"/>
        <v/>
      </c>
      <c r="BG84" s="39" t="str">
        <f t="shared" si="93"/>
        <v/>
      </c>
      <c r="BH84" s="39" t="str">
        <f t="shared" si="94"/>
        <v/>
      </c>
      <c r="BI84" s="39" t="str">
        <f t="shared" si="95"/>
        <v/>
      </c>
      <c r="BJ84" s="39" t="str">
        <f t="shared" si="96"/>
        <v/>
      </c>
      <c r="BK84" s="42" t="str">
        <f t="shared" ref="BK84:BP115" si="108">IFERROR(_xlfn.RANK.AVG(AY84,$AY84:$BJ84,1),"")</f>
        <v/>
      </c>
      <c r="BL84" t="str">
        <f t="shared" si="108"/>
        <v/>
      </c>
      <c r="BM84" t="str">
        <f t="shared" si="108"/>
        <v/>
      </c>
      <c r="BN84" t="str">
        <f t="shared" si="108"/>
        <v/>
      </c>
      <c r="BO84" t="str">
        <f t="shared" si="108"/>
        <v/>
      </c>
      <c r="BP84" t="str">
        <f t="shared" si="97"/>
        <v/>
      </c>
      <c r="BQ84" t="str">
        <f t="shared" si="97"/>
        <v/>
      </c>
      <c r="BR84" t="str">
        <f t="shared" si="97"/>
        <v/>
      </c>
      <c r="BS84" t="str">
        <f t="shared" si="97"/>
        <v/>
      </c>
      <c r="BT84" t="str">
        <f t="shared" si="97"/>
        <v/>
      </c>
      <c r="BU84" t="str">
        <f t="shared" si="97"/>
        <v/>
      </c>
      <c r="BV84" t="str">
        <f t="shared" si="97"/>
        <v/>
      </c>
      <c r="BW84" t="str">
        <f t="shared" ref="BW84:BW131" si="109">IF($AX84&lt;&gt;0,SUM(BK84:BP84),"")</f>
        <v/>
      </c>
      <c r="BX84" t="str">
        <f t="shared" ref="BX84:BX131" si="110">IF($AX84&lt;&gt;0,SUM(BQ84:BV84),"")</f>
        <v/>
      </c>
      <c r="BY84" t="str">
        <f t="shared" ref="BY84:BY131" si="111">IF($AX84&lt;&gt;0,$BY$68,"")</f>
        <v/>
      </c>
      <c r="BZ84" t="str">
        <f t="shared" ref="BZ84:BZ131" si="112">IF($AX84&lt;&gt;0,$CA$68,"")</f>
        <v/>
      </c>
      <c r="CA84" t="str">
        <f t="shared" ref="CA84:CB115" si="113">IF($AX84&lt;&gt;0,IF(($BY84*$BZ84)+(BY84*(BY84+1)/2)-BW84&lt;0,0,($BY84*$BZ84)+(BY84*(BY84+1)/2)-BW84),"")</f>
        <v/>
      </c>
      <c r="CB84" s="39" t="str">
        <f t="shared" si="113"/>
        <v/>
      </c>
      <c r="CC84" s="46" t="str">
        <f t="shared" ref="CC84:CC131" si="114">IF($AX84&lt;&gt;0,MIN(CA84:CB84),"")</f>
        <v/>
      </c>
      <c r="CD84" s="44" t="str">
        <f t="shared" si="104"/>
        <v/>
      </c>
      <c r="CE84" t="str" cm="1">
        <f t="array" ref="CE84">_xlfn.IFS($CC84="","",$CC84&lt;=CE$69,"yes",$CC84&gt;CE$69,"no")</f>
        <v/>
      </c>
      <c r="CF84" s="42" t="str">
        <f t="shared" si="105"/>
        <v/>
      </c>
      <c r="CG84" s="1" t="str">
        <f t="shared" si="106"/>
        <v/>
      </c>
      <c r="CH84" s="1" t="str">
        <f t="shared" si="107"/>
        <v/>
      </c>
      <c r="CI84" s="76" t="str">
        <f>IF(CE84="yes",VLOOKUP(CH84,'z-Table'!$A$1:$K$74,7,TRUE)*$CE$68,"")</f>
        <v/>
      </c>
    </row>
    <row r="85" spans="1:87" ht="12" x14ac:dyDescent="0.2">
      <c r="A85" s="7" t="s">
        <v>41</v>
      </c>
      <c r="B85" s="18" cm="1">
        <f t="array" ref="B85">IFERROR(_xlfn.IFS(COUNTA($F$68:$K$68)=0,AVERAGE($F85:$K85),$F$68="X",AVERAGE($G85:$K85),$G$68="X",AVERAGE($F85,$H85:$K85),$H$68="X",AVERAGE($F85:$G85,$I85:$K85),$I$68="X",AVERAGE($F85:$H85,$J85:$K85),$J$68="X",AVERAGE($F85:$I85,$K85:$K85),$K$68="X",AVERAGE($F85:$J85)),"")</f>
        <v>0.23783761800854047</v>
      </c>
      <c r="C85" s="19" cm="1">
        <f t="array" ref="C85">IFERROR(_xlfn.IFS(COUNTA($F$68:$K$68)=0,STDEV($F85:$K85)/SQRT(COUNT($F85:$K85)),$F$68="X",STDEV($G85:$K85)/SQRT(COUNT($G85:$K85)),$G$68="X",STDEV($F85,$H85:$K85)/SQRT(COUNT($F85,$H85:$K85)),$H$68="X",STDEV($F85:$G85,$I85:$K85)/SQRT(COUNT($F85:$G85,$I85:$K85)),$I$68="X",STDEV($F85:$H85,$J85:$K85)/SQRT(COUNT($F85:$H85,$J85:$K85)),$J$68="X",STDEV($F85:$I85,$K85)/SQRT(COUNT($F85:$I85,$K85)),$K$68="X",STDEV($F85:$J85)/SQRT(COUNT($F85:$J85))),"")</f>
        <v>9.6470613294841301E-2</v>
      </c>
      <c r="D85" s="113" cm="1">
        <f t="array" ref="D85">IFERROR(_xlfn.IFS(COUNTA($L$68:$Q$68)=0,AVERAGE($L85:$Q85),$L$68="X",AVERAGE($M85:$Q85),$M$68="X",AVERAGE($L85,$N85:$Q85),$N$68="X",AVERAGE($L85:$M85,$O85:$Q85),$O$68="X",AVERAGE($L85:$N85,$P85:$Q85),$P$68="X",AVERAGE($L85:$O85,$Q85:$Q85),$Q$68="X",AVERAGE($L85:$P85)),"")</f>
        <v>85675.616666666669</v>
      </c>
      <c r="E85" s="111" cm="1">
        <f t="array" ref="E85">IFERROR(_xlfn.IFS(COUNTA($L$68:$Q$68)=0,STDEV($L85:$Q85)/SQRT(COUNT($L85:$Q85)),$L$68="X",STDEV($M85:$Q85)/SQRT(COUNT($M85:$Q85)),$M$68="X",STDEV($L85,$N85:$Q85)/SQRT(COUNT($L85,$N85:$Q85)),$N$68="X",STDEV($L85:$M85,$O85:$Q85)/SQRT(COUNT($L85:$M85,$O85:$Q85)),$O$68="X",STDEV($L85:$N85,$P85:$Q85)/SQRT(COUNT($L85:$N85,$P85:$Q85)),$P$68="X",STDEV($L85:$O85,$Q85)/SQRT(COUNT($L85:$O85,$Q85)),$Q$68="X",STDEV($L85:$P85)/SQRT(COUNT($L85:$P85))),"")</f>
        <v>40360.574285344082</v>
      </c>
      <c r="F85" cm="1">
        <f t="array" ref="F85">_xlfn.IFS(SUM($L85:$Q85)="","",L85="","",L85=0,0,L85&gt;0,L85/F$131*100)</f>
        <v>0.58125754522876771</v>
      </c>
      <c r="G85" cm="1">
        <f t="array" ref="G85">_xlfn.IFS(SUM($L85:$Q85)="","",M85="","",M85=0,0,M85&gt;0,M85/G$131*100)</f>
        <v>0.2751879844993616</v>
      </c>
      <c r="H85" cm="1">
        <f t="array" ref="H85">_xlfn.IFS(SUM($L85:$Q85)="","",N85="","",N85=0,0,N85&gt;0,N85/H$131*100)</f>
        <v>0.16934456697458777</v>
      </c>
      <c r="I85" cm="1">
        <f t="array" ref="I85">_xlfn.IFS(SUM($L85:$Q85)="","",O85="","",O85=0,0,O85&gt;0,O85/I$131*100)</f>
        <v>0</v>
      </c>
      <c r="J85" cm="1">
        <f t="array" ref="J85">_xlfn.IFS(SUM($L85:$Q85)="","",P85="","",P85=0,0,P85&gt;0,P85/J$131*100)</f>
        <v>0.16339799333998528</v>
      </c>
      <c r="K85" s="1" t="str" cm="1">
        <f t="array" ref="K85">_xlfn.IFS(SUM($L85:$Q85)="","",Q85="","",Q85=0,0,Q85&gt;0,Q85/K$131*100)</f>
        <v/>
      </c>
      <c r="L85" s="42">
        <f t="shared" si="83"/>
        <v>160646.25</v>
      </c>
      <c r="M85">
        <f t="shared" si="83"/>
        <v>203436.5</v>
      </c>
      <c r="N85">
        <f t="shared" si="83"/>
        <v>35349.5</v>
      </c>
      <c r="O85">
        <f t="shared" si="83"/>
        <v>0</v>
      </c>
      <c r="P85">
        <f t="shared" si="83"/>
        <v>28945.833333333332</v>
      </c>
      <c r="Q85" s="96" t="str">
        <f t="shared" si="83"/>
        <v/>
      </c>
      <c r="R85" s="89">
        <v>642585</v>
      </c>
      <c r="S85" s="89">
        <v>406873</v>
      </c>
      <c r="T85" s="89">
        <v>212097</v>
      </c>
      <c r="U85" s="89">
        <v>0</v>
      </c>
      <c r="V85" s="89">
        <v>173675</v>
      </c>
      <c r="W85" s="89"/>
      <c r="X85" s="1"/>
      <c r="Y85" s="1"/>
      <c r="Z85" s="7" t="s">
        <v>41</v>
      </c>
      <c r="AA85" s="18" cm="1">
        <f t="array" ref="AA85">IFERROR(_xlfn.IFS(COUNTA($AE$68:$AJ$68)=0,AVERAGE($AE85:$AJ85),$AE$68="X",AVERAGE($AF85:$AJ85),$AF$68="X",AVERAGE($AE85,$AG85:$AJ85),$AG$68="X",AVERAGE($AE85:$AF85,$AH85:$AJ85),$AH$68="X",AVERAGE($AE85:$AG85,$AI85:$AJ85),$AI$68="X",AVERAGE($AE85:$AH85,$AJ85:$AJ85),$AJ$68="X",AVERAGE($AE85:$AI85)),"")</f>
        <v>0.34217554849238008</v>
      </c>
      <c r="AB85" s="19" cm="1">
        <f t="array" ref="AB85">IFERROR(_xlfn.IFS(COUNTA($AE$68:$AJ$68)=0,STDEV($AE85:$AJ85)/SQRT(COUNT($AE85:$AJ85)),$AE$68="X",STDEV($AF85:$AJ85)/SQRT(COUNT($AF85:$AJ85)),$AF$68="X",STDEV($AE85,$AG85:$AJ85)/SQRT(COUNT($AE85,$AG85:$AJ85)),$AG$68="X",STDEV($AE85:$AF85,$AH85:$AJ85)/SQRT(COUNT($AE85:$AF85,$AH85:$AJ85)),$AH$68="X",STDEV($AE85:$AG85,$AI85:$AJ85)/SQRT(COUNT($AE85:$AG85,$AI85:$AJ85)),$AI$68="X",STDEV($AE85:$AH85,$AJ85)/SQRT(COUNT($AE85:$AH85,$AJ85)),$AJ$68="X",STDEV($AE85:$AI85)/SQRT(COUNT($AE85:$AI85))),"")</f>
        <v>0.16960125733138837</v>
      </c>
      <c r="AC85" s="113" cm="1">
        <f t="array" ref="AC85">IFERROR(_xlfn.IFS(COUNTA($AK$68:$AP$68)=0,AVERAGE($AK85:$AP85),$AK$68="X",AVERAGE($AL85:$AP85),$AL$68="X",AVERAGE($AK85,$AM85:$AP85),$AM$68="X",AVERAGE($AK85:$AL85,$AN85:$AP85),$AN$68="X",AVERAGE($AK85:$AM85,$AO85:$AP85),$AO$68="X",AVERAGE($AK85:$AN85,$AP85:$AP85),$AP$68="X",AVERAGE($AK85:$AO85)),"")</f>
        <v>58763.126666666663</v>
      </c>
      <c r="AD85" s="111" cm="1">
        <f t="array" ref="AD85">IFERROR(_xlfn.IFS(COUNTA($AK$68:$AP$68)=0,STDEV($AK85:$AP85)/SQRT(COUNT($AK85:$AP85)),$AK$68="X",STDEV($AL85:$AP85)/SQRT(COUNT($AL85:$AP85)),$AL$68="X",STDEV($AK85,$AM85:$AP85)/SQRT(COUNT($AK85,$AM85:$AP85)),$AM$68="X",STDEV($AK85:$AL85,$AN85:$AP85)/SQRT(COUNT($AK85:$AL85,$AN85:$AP85)),$AN$68="X",STDEV($AK85:$AM85,$AO85:$AP85)/SQRT(COUNT($AK85:$AM85,$AO85:$AP85)),$AO$68="X",STDEV($AK85:$AN85,$AP85)/SQRT(COUNT($AK85:$AN85,$AP85)),$AP$68="X",STDEV($AK85:$AO85)/SQRT(COUNT($AK85:$AO85))),"")</f>
        <v>27001.71711304137</v>
      </c>
      <c r="AE85" cm="1">
        <f t="array" ref="AE85">_xlfn.IFS(SUM($AK85:$AP85)="","",AK85="","",AK85=0,0,AK85&gt;0,AK85/AE$131*100)</f>
        <v>0.25391389541110843</v>
      </c>
      <c r="AF85" cm="1">
        <f t="array" ref="AF85">_xlfn.IFS(SUM($AK85:$AP85)="","",AL85="","",AL85=0,0,AL85&gt;0,AL85/AF$131*100)</f>
        <v>0.59644373282153695</v>
      </c>
      <c r="AG85" cm="1">
        <f t="array" ref="AG85">_xlfn.IFS(SUM($AK85:$AP85)="","",AM85="","",AM85=0,0,AM85&gt;0,AM85/AG$131*100)</f>
        <v>0.8605201142292549</v>
      </c>
      <c r="AH85" cm="1">
        <f t="array" ref="AH85">_xlfn.IFS(SUM($AK85:$AP85)="","",AN85="","",AN85=0,0,AN85&gt;0,AN85/AH$131*100)</f>
        <v>0</v>
      </c>
      <c r="AI85" cm="1">
        <f t="array" ref="AI85">_xlfn.IFS(SUM($AK85:$AP85)="","",AO85="","",AO85=0,0,AO85&gt;0,AO85/AI$131*100)</f>
        <v>0</v>
      </c>
      <c r="AJ85" s="1" t="str" cm="1">
        <f t="array" ref="AJ85">_xlfn.IFS(SUM($AK85:$AP85)="","",AP85="","",AP85=0,0,AP85&gt;0,AP85/AJ$131*100)</f>
        <v/>
      </c>
      <c r="AK85" s="85">
        <f t="shared" si="84"/>
        <v>65566.333333333328</v>
      </c>
      <c r="AL85" s="39">
        <f t="shared" si="84"/>
        <v>86742.5</v>
      </c>
      <c r="AM85" s="39">
        <f t="shared" si="84"/>
        <v>141506.79999999999</v>
      </c>
      <c r="AN85" s="39">
        <f t="shared" si="84"/>
        <v>0</v>
      </c>
      <c r="AO85" s="39">
        <f t="shared" si="84"/>
        <v>0</v>
      </c>
      <c r="AP85" s="98" t="str">
        <f t="shared" si="84"/>
        <v/>
      </c>
      <c r="AQ85" s="89">
        <v>196699</v>
      </c>
      <c r="AR85" s="89">
        <v>346970</v>
      </c>
      <c r="AS85" s="89">
        <v>707534</v>
      </c>
      <c r="AT85" s="89">
        <v>0</v>
      </c>
      <c r="AU85" s="89">
        <v>0</v>
      </c>
      <c r="AV85" s="89"/>
      <c r="AW85" s="1"/>
      <c r="AX85" s="1"/>
      <c r="AY85" s="39" t="str">
        <f t="shared" si="85"/>
        <v/>
      </c>
      <c r="AZ85" s="39" t="str">
        <f t="shared" si="86"/>
        <v/>
      </c>
      <c r="BA85" s="39" t="str">
        <f t="shared" si="87"/>
        <v/>
      </c>
      <c r="BB85" s="39" t="str">
        <f t="shared" si="88"/>
        <v/>
      </c>
      <c r="BC85" s="39" t="str">
        <f t="shared" si="89"/>
        <v/>
      </c>
      <c r="BD85" s="39" t="str">
        <f t="shared" si="90"/>
        <v/>
      </c>
      <c r="BE85" s="39" t="str">
        <f t="shared" si="91"/>
        <v/>
      </c>
      <c r="BF85" s="39" t="str">
        <f t="shared" si="92"/>
        <v/>
      </c>
      <c r="BG85" s="39" t="str">
        <f t="shared" si="93"/>
        <v/>
      </c>
      <c r="BH85" s="39" t="str">
        <f t="shared" si="94"/>
        <v/>
      </c>
      <c r="BI85" s="39" t="str">
        <f t="shared" si="95"/>
        <v/>
      </c>
      <c r="BJ85" s="39" t="str">
        <f t="shared" si="96"/>
        <v/>
      </c>
      <c r="BK85" s="42" t="str">
        <f t="shared" si="108"/>
        <v/>
      </c>
      <c r="BL85" t="str">
        <f t="shared" si="108"/>
        <v/>
      </c>
      <c r="BM85" t="str">
        <f t="shared" si="108"/>
        <v/>
      </c>
      <c r="BN85" t="str">
        <f t="shared" si="108"/>
        <v/>
      </c>
      <c r="BO85" t="str">
        <f t="shared" si="108"/>
        <v/>
      </c>
      <c r="BP85" t="str">
        <f t="shared" si="97"/>
        <v/>
      </c>
      <c r="BQ85" t="str">
        <f t="shared" si="97"/>
        <v/>
      </c>
      <c r="BR85" t="str">
        <f t="shared" si="97"/>
        <v/>
      </c>
      <c r="BS85" t="str">
        <f t="shared" si="97"/>
        <v/>
      </c>
      <c r="BT85" t="str">
        <f t="shared" si="97"/>
        <v/>
      </c>
      <c r="BU85" t="str">
        <f t="shared" si="97"/>
        <v/>
      </c>
      <c r="BV85" t="str">
        <f t="shared" si="97"/>
        <v/>
      </c>
      <c r="BW85" t="str">
        <f t="shared" si="109"/>
        <v/>
      </c>
      <c r="BX85" t="str">
        <f t="shared" si="110"/>
        <v/>
      </c>
      <c r="BY85" t="str">
        <f t="shared" si="111"/>
        <v/>
      </c>
      <c r="BZ85" t="str">
        <f t="shared" si="112"/>
        <v/>
      </c>
      <c r="CA85" t="str">
        <f t="shared" si="113"/>
        <v/>
      </c>
      <c r="CB85" s="39" t="str">
        <f t="shared" si="113"/>
        <v/>
      </c>
      <c r="CC85" s="46" t="str">
        <f t="shared" si="114"/>
        <v/>
      </c>
      <c r="CD85" s="44" t="str">
        <f t="shared" si="104"/>
        <v/>
      </c>
      <c r="CE85" t="str" cm="1">
        <f t="array" ref="CE85">_xlfn.IFS($CC85="","",$CC85&lt;=CE$69,"yes",$CC85&gt;CE$69,"no")</f>
        <v/>
      </c>
      <c r="CF85" s="42" t="str">
        <f t="shared" si="105"/>
        <v/>
      </c>
      <c r="CG85" s="1" t="str">
        <f t="shared" si="106"/>
        <v/>
      </c>
      <c r="CH85" s="1" t="str">
        <f t="shared" si="107"/>
        <v/>
      </c>
      <c r="CI85" s="76" t="str">
        <f>IF(CE85="yes",VLOOKUP(CH85,'z-Table'!$A$1:$K$74,7,TRUE)*$CE$68,"")</f>
        <v/>
      </c>
    </row>
    <row r="86" spans="1:87" ht="12" x14ac:dyDescent="0.2">
      <c r="A86" s="7" t="s">
        <v>42</v>
      </c>
      <c r="B86" s="18" cm="1">
        <f t="array" ref="B86">IFERROR(_xlfn.IFS(COUNTA($F$68:$K$68)=0,AVERAGE($F86:$K86),$F$68="X",AVERAGE($G86:$K86),$G$68="X",AVERAGE($F86,$H86:$K86),$H$68="X",AVERAGE($F86:$G86,$I86:$K86),$I$68="X",AVERAGE($F86:$H86,$J86:$K86),$J$68="X",AVERAGE($F86:$I86,$K86:$K86),$K$68="X",AVERAGE($F86:$J86)),"")</f>
        <v>5.8623588348596489E-2</v>
      </c>
      <c r="C86" s="19" cm="1">
        <f t="array" ref="C86">IFERROR(_xlfn.IFS(COUNTA($F$68:$K$68)=0,STDEV($F86:$K86)/SQRT(COUNT($F86:$K86)),$F$68="X",STDEV($G86:$K86)/SQRT(COUNT($G86:$K86)),$G$68="X",STDEV($F86,$H86:$K86)/SQRT(COUNT($F86,$H86:$K86)),$H$68="X",STDEV($F86:$G86,$I86:$K86)/SQRT(COUNT($F86:$G86,$I86:$K86)),$I$68="X",STDEV($F86:$H86,$J86:$K86)/SQRT(COUNT($F86:$H86,$J86:$K86)),$J$68="X",STDEV($F86:$I86,$K86)/SQRT(COUNT($F86:$I86,$K86)),$K$68="X",STDEV($F86:$J86)/SQRT(COUNT($F86:$J86))),"")</f>
        <v>1.6782097230491861E-2</v>
      </c>
      <c r="D86" s="113" cm="1">
        <f t="array" ref="D86">IFERROR(_xlfn.IFS(COUNTA($L$68:$Q$68)=0,AVERAGE($L86:$Q86),$L$68="X",AVERAGE($M86:$Q86),$M$68="X",AVERAGE($L86,$N86:$Q86),$N$68="X",AVERAGE($L86:$M86,$O86:$Q86),$O$68="X",AVERAGE($L86:$N86,$P86:$Q86),$P$68="X",AVERAGE($L86:$O86,$Q86:$Q86),$Q$68="X",AVERAGE($L86:$P86)),"")</f>
        <v>22053.7</v>
      </c>
      <c r="E86" s="111" cm="1">
        <f t="array" ref="E86">IFERROR(_xlfn.IFS(COUNTA($L$68:$Q$68)=0,STDEV($L86:$Q86)/SQRT(COUNT($L86:$Q86)),$L$68="X",STDEV($M86:$Q86)/SQRT(COUNT($M86:$Q86)),$M$68="X",STDEV($L86,$N86:$Q86)/SQRT(COUNT($L86,$N86:$Q86)),$N$68="X",STDEV($L86:$M86,$O86:$Q86)/SQRT(COUNT($L86:$M86,$O86:$Q86)),$O$68="X",STDEV($L86:$N86,$P86:$Q86)/SQRT(COUNT($L86:$N86,$P86:$Q86)),$P$68="X",STDEV($L86:$O86,$Q86)/SQRT(COUNT($L86:$O86,$Q86)),$Q$68="X",STDEV($L86:$P86)/SQRT(COUNT($L86:$P86))),"")</f>
        <v>10840.244752310715</v>
      </c>
      <c r="F86" cm="1">
        <f t="array" ref="F86">_xlfn.IFS(SUM($L86:$Q86)="","",L86="","",L86=0,0,L86&gt;0,L86/F$131*100)</f>
        <v>9.1726137579274294E-2</v>
      </c>
      <c r="G86" cm="1">
        <f t="array" ref="G86">_xlfn.IFS(SUM($L86:$Q86)="","",M86="","",M86=0,0,M86&gt;0,M86/G$131*100)</f>
        <v>8.3880753546219156E-2</v>
      </c>
      <c r="H86" cm="1">
        <f t="array" ref="H86">_xlfn.IFS(SUM($L86:$Q86)="","",N86="","",N86=0,0,N86&gt;0,N86/H$131*100)</f>
        <v>7.3959351539262877E-2</v>
      </c>
      <c r="I86" cm="1">
        <f t="array" ref="I86">_xlfn.IFS(SUM($L86:$Q86)="","",O86="","",O86=0,0,O86&gt;0,O86/I$131*100)</f>
        <v>4.3551699078226161E-2</v>
      </c>
      <c r="J86" cm="1">
        <f t="array" ref="J86">_xlfn.IFS(SUM($L86:$Q86)="","",P86="","",P86=0,0,P86&gt;0,P86/J$131*100)</f>
        <v>0</v>
      </c>
      <c r="K86" s="1" t="str" cm="1">
        <f t="array" ref="K86">_xlfn.IFS(SUM($L86:$Q86)="","",Q86="","",Q86=0,0,Q86&gt;0,Q86/K$131*100)</f>
        <v/>
      </c>
      <c r="L86" s="42">
        <f t="shared" si="83"/>
        <v>25351</v>
      </c>
      <c r="M86">
        <f t="shared" si="83"/>
        <v>62010</v>
      </c>
      <c r="N86">
        <f t="shared" si="83"/>
        <v>15438.5</v>
      </c>
      <c r="O86">
        <f t="shared" si="83"/>
        <v>7469</v>
      </c>
      <c r="P86">
        <f t="shared" si="83"/>
        <v>0</v>
      </c>
      <c r="Q86" s="96" t="str">
        <f t="shared" si="83"/>
        <v/>
      </c>
      <c r="R86" s="89">
        <v>101404</v>
      </c>
      <c r="S86" s="89">
        <v>124020</v>
      </c>
      <c r="T86" s="89">
        <v>92631</v>
      </c>
      <c r="U86" s="89">
        <v>29876</v>
      </c>
      <c r="V86" s="89">
        <v>0</v>
      </c>
      <c r="W86" s="89"/>
      <c r="X86" s="1"/>
      <c r="Y86" s="1"/>
      <c r="Z86" s="7" t="s">
        <v>42</v>
      </c>
      <c r="AA86" s="18" cm="1">
        <f t="array" ref="AA86">IFERROR(_xlfn.IFS(COUNTA($AE$68:$AJ$68)=0,AVERAGE($AE86:$AJ86),$AE$68="X",AVERAGE($AF86:$AJ86),$AF$68="X",AVERAGE($AE86,$AG86:$AJ86),$AG$68="X",AVERAGE($AE86:$AF86,$AH86:$AJ86),$AH$68="X",AVERAGE($AE86:$AG86,$AI86:$AJ86),$AI$68="X",AVERAGE($AE86:$AH86,$AJ86:$AJ86),$AJ$68="X",AVERAGE($AE86:$AI86)),"")</f>
        <v>0.10446341607113389</v>
      </c>
      <c r="AB86" s="19" cm="1">
        <f t="array" ref="AB86">IFERROR(_xlfn.IFS(COUNTA($AE$68:$AJ$68)=0,STDEV($AE86:$AJ86)/SQRT(COUNT($AE86:$AJ86)),$AE$68="X",STDEV($AF86:$AJ86)/SQRT(COUNT($AF86:$AJ86)),$AF$68="X",STDEV($AE86,$AG86:$AJ86)/SQRT(COUNT($AE86,$AG86:$AJ86)),$AG$68="X",STDEV($AE86:$AF86,$AH86:$AJ86)/SQRT(COUNT($AE86:$AF86,$AH86:$AJ86)),$AH$68="X",STDEV($AE86:$AG86,$AI86:$AJ86)/SQRT(COUNT($AE86:$AG86,$AI86:$AJ86)),$AI$68="X",STDEV($AE86:$AH86,$AJ86)/SQRT(COUNT($AE86:$AH86,$AJ86)),$AJ$68="X",STDEV($AE86:$AI86)/SQRT(COUNT($AE86:$AI86))),"")</f>
        <v>1.6462709810364205E-2</v>
      </c>
      <c r="AC86" s="113" cm="1">
        <f t="array" ref="AC86">IFERROR(_xlfn.IFS(COUNTA($AK$68:$AP$68)=0,AVERAGE($AK86:$AP86),$AK$68="X",AVERAGE($AL86:$AP86),$AL$68="X",AVERAGE($AK86,$AM86:$AP86),$AM$68="X",AVERAGE($AK86:$AL86,$AN86:$AP86),$AN$68="X",AVERAGE($AK86:$AM86,$AO86:$AP86),$AO$68="X",AVERAGE($AK86:$AN86,$AP86:$AP86),$AP$68="X",AVERAGE($AK86:$AO86)),"")</f>
        <v>18830.403333333335</v>
      </c>
      <c r="AD86" s="111" cm="1">
        <f t="array" ref="AD86">IFERROR(_xlfn.IFS(COUNTA($AK$68:$AP$68)=0,STDEV($AK86:$AP86)/SQRT(COUNT($AK86:$AP86)),$AK$68="X",STDEV($AL86:$AP86)/SQRT(COUNT($AL86:$AP86)),$AL$68="X",STDEV($AK86,$AM86:$AP86)/SQRT(COUNT($AK86,$AM86:$AP86)),$AM$68="X",STDEV($AK86:$AL86,$AN86:$AP86)/SQRT(COUNT($AK86:$AL86,$AN86:$AP86)),$AN$68="X",STDEV($AK86:$AM86,$AO86:$AP86)/SQRT(COUNT($AK86:$AM86,$AO86:$AP86)),$AO$68="X",STDEV($AK86:$AN86,$AP86)/SQRT(COUNT($AK86:$AN86,$AP86)),$AP$68="X",STDEV($AK86:$AO86)/SQRT(COUNT($AK86:$AO86))),"")</f>
        <v>3249.6589040509693</v>
      </c>
      <c r="AE86" cm="1">
        <f t="array" ref="AE86">_xlfn.IFS(SUM($AK86:$AP86)="","",AK86="","",AK86=0,0,AK86&gt;0,AK86/AE$131*100)</f>
        <v>0.10607122957376897</v>
      </c>
      <c r="AF86" cm="1">
        <f t="array" ref="AF86">_xlfn.IFS(SUM($AK86:$AP86)="","",AL86="","",AL86=0,0,AL86&gt;0,AL86/AF$131*100)</f>
        <v>0.13643239975458085</v>
      </c>
      <c r="AG86" cm="1">
        <f t="array" ref="AG86">_xlfn.IFS(SUM($AK86:$AP86)="","",AM86="","",AM86=0,0,AM86&gt;0,AM86/AG$131*100)</f>
        <v>0.14348164107444716</v>
      </c>
      <c r="AH86" cm="1">
        <f t="array" ref="AH86">_xlfn.IFS(SUM($AK86:$AP86)="","",AN86="","",AN86=0,0,AN86&gt;0,AN86/AH$131*100)</f>
        <v>5.7248606816064765E-2</v>
      </c>
      <c r="AI86" cm="1">
        <f t="array" ref="AI86">_xlfn.IFS(SUM($AK86:$AP86)="","",AO86="","",AO86=0,0,AO86&gt;0,AO86/AI$131*100)</f>
        <v>7.9083203136807778E-2</v>
      </c>
      <c r="AJ86" s="1" t="str" cm="1">
        <f t="array" ref="AJ86">_xlfn.IFS(SUM($AK86:$AP86)="","",AP86="","",AP86=0,0,AP86&gt;0,AP86/AJ$131*100)</f>
        <v/>
      </c>
      <c r="AK86" s="85">
        <f t="shared" si="84"/>
        <v>27390</v>
      </c>
      <c r="AL86" s="39">
        <f t="shared" si="84"/>
        <v>19841.75</v>
      </c>
      <c r="AM86" s="39">
        <f t="shared" si="84"/>
        <v>23594.6</v>
      </c>
      <c r="AN86" s="39">
        <f t="shared" si="84"/>
        <v>14057.666666666666</v>
      </c>
      <c r="AO86" s="39">
        <f t="shared" si="84"/>
        <v>9268</v>
      </c>
      <c r="AP86" s="98" t="str">
        <f t="shared" si="84"/>
        <v/>
      </c>
      <c r="AQ86" s="89">
        <v>82170</v>
      </c>
      <c r="AR86" s="89">
        <v>79367</v>
      </c>
      <c r="AS86" s="89">
        <v>117973</v>
      </c>
      <c r="AT86" s="89">
        <v>84346</v>
      </c>
      <c r="AU86" s="89">
        <v>37072</v>
      </c>
      <c r="AV86" s="89"/>
      <c r="AW86" s="1"/>
      <c r="AX86" s="1"/>
      <c r="AY86" s="39" t="str">
        <f t="shared" si="85"/>
        <v/>
      </c>
      <c r="AZ86" s="39" t="str">
        <f t="shared" si="86"/>
        <v/>
      </c>
      <c r="BA86" s="39" t="str">
        <f t="shared" si="87"/>
        <v/>
      </c>
      <c r="BB86" s="39" t="str">
        <f t="shared" si="88"/>
        <v/>
      </c>
      <c r="BC86" s="39" t="str">
        <f t="shared" si="89"/>
        <v/>
      </c>
      <c r="BD86" s="39" t="str">
        <f t="shared" si="90"/>
        <v/>
      </c>
      <c r="BE86" s="39" t="str">
        <f t="shared" si="91"/>
        <v/>
      </c>
      <c r="BF86" s="39" t="str">
        <f t="shared" si="92"/>
        <v/>
      </c>
      <c r="BG86" s="39" t="str">
        <f t="shared" si="93"/>
        <v/>
      </c>
      <c r="BH86" s="39" t="str">
        <f t="shared" si="94"/>
        <v/>
      </c>
      <c r="BI86" s="39" t="str">
        <f t="shared" si="95"/>
        <v/>
      </c>
      <c r="BJ86" s="39" t="str">
        <f t="shared" si="96"/>
        <v/>
      </c>
      <c r="BK86" s="42" t="str">
        <f t="shared" si="108"/>
        <v/>
      </c>
      <c r="BL86" t="str">
        <f t="shared" si="108"/>
        <v/>
      </c>
      <c r="BM86" t="str">
        <f t="shared" si="108"/>
        <v/>
      </c>
      <c r="BN86" t="str">
        <f t="shared" si="108"/>
        <v/>
      </c>
      <c r="BO86" t="str">
        <f t="shared" si="108"/>
        <v/>
      </c>
      <c r="BP86" t="str">
        <f t="shared" si="97"/>
        <v/>
      </c>
      <c r="BQ86" t="str">
        <f t="shared" si="97"/>
        <v/>
      </c>
      <c r="BR86" t="str">
        <f t="shared" si="97"/>
        <v/>
      </c>
      <c r="BS86" t="str">
        <f t="shared" si="97"/>
        <v/>
      </c>
      <c r="BT86" t="str">
        <f t="shared" si="97"/>
        <v/>
      </c>
      <c r="BU86" t="str">
        <f t="shared" si="97"/>
        <v/>
      </c>
      <c r="BV86" t="str">
        <f t="shared" si="97"/>
        <v/>
      </c>
      <c r="BW86" t="str">
        <f t="shared" si="109"/>
        <v/>
      </c>
      <c r="BX86" t="str">
        <f t="shared" si="110"/>
        <v/>
      </c>
      <c r="BY86" t="str">
        <f t="shared" si="111"/>
        <v/>
      </c>
      <c r="BZ86" t="str">
        <f t="shared" si="112"/>
        <v/>
      </c>
      <c r="CA86" t="str">
        <f t="shared" si="113"/>
        <v/>
      </c>
      <c r="CB86" s="39" t="str">
        <f t="shared" si="113"/>
        <v/>
      </c>
      <c r="CC86" s="46" t="str">
        <f t="shared" si="114"/>
        <v/>
      </c>
      <c r="CD86" s="44" t="str">
        <f t="shared" si="104"/>
        <v/>
      </c>
      <c r="CE86" t="str" cm="1">
        <f t="array" ref="CE86">_xlfn.IFS($CC86="","",$CC86&lt;=CE$69,"yes",$CC86&gt;CE$69,"no")</f>
        <v/>
      </c>
      <c r="CF86" s="42" t="str">
        <f t="shared" si="105"/>
        <v/>
      </c>
      <c r="CG86" s="1" t="str">
        <f t="shared" si="106"/>
        <v/>
      </c>
      <c r="CH86" s="1" t="str">
        <f t="shared" si="107"/>
        <v/>
      </c>
      <c r="CI86" s="76" t="str">
        <f>IF(CE86="yes",VLOOKUP(CH86,'z-Table'!$A$1:$K$74,7,TRUE)*$CE$68,"")</f>
        <v/>
      </c>
    </row>
    <row r="87" spans="1:87" ht="12" x14ac:dyDescent="0.2">
      <c r="A87" s="7" t="s">
        <v>43</v>
      </c>
      <c r="B87" s="18" cm="1">
        <f t="array" ref="B87">IFERROR(_xlfn.IFS(COUNTA($F$68:$K$68)=0,AVERAGE($F87:$K87),$F$68="X",AVERAGE($G87:$K87),$G$68="X",AVERAGE($F87,$H87:$K87),$H$68="X",AVERAGE($F87:$G87,$I87:$K87),$I$68="X",AVERAGE($F87:$H87,$J87:$K87),$J$68="X",AVERAGE($F87:$I87,$K87:$K87),$K$68="X",AVERAGE($F87:$J87)),"")</f>
        <v>0</v>
      </c>
      <c r="C87" s="19" cm="1">
        <f t="array" ref="C87">IFERROR(_xlfn.IFS(COUNTA($F$68:$K$68)=0,STDEV($F87:$K87)/SQRT(COUNT($F87:$K87)),$F$68="X",STDEV($G87:$K87)/SQRT(COUNT($G87:$K87)),$G$68="X",STDEV($F87,$H87:$K87)/SQRT(COUNT($F87,$H87:$K87)),$H$68="X",STDEV($F87:$G87,$I87:$K87)/SQRT(COUNT($F87:$G87,$I87:$K87)),$I$68="X",STDEV($F87:$H87,$J87:$K87)/SQRT(COUNT($F87:$H87,$J87:$K87)),$J$68="X",STDEV($F87:$I87,$K87)/SQRT(COUNT($F87:$I87,$K87)),$K$68="X",STDEV($F87:$J87)/SQRT(COUNT($F87:$J87))),"")</f>
        <v>0</v>
      </c>
      <c r="D87" s="113" cm="1">
        <f t="array" ref="D87">IFERROR(_xlfn.IFS(COUNTA($L$68:$Q$68)=0,AVERAGE($L87:$Q87),$L$68="X",AVERAGE($M87:$Q87),$M$68="X",AVERAGE($L87,$N87:$Q87),$N$68="X",AVERAGE($L87:$M87,$O87:$Q87),$O$68="X",AVERAGE($L87:$N87,$P87:$Q87),$P$68="X",AVERAGE($L87:$O87,$Q87:$Q87),$Q$68="X",AVERAGE($L87:$P87)),"")</f>
        <v>0</v>
      </c>
      <c r="E87" s="111" cm="1">
        <f t="array" ref="E87">IFERROR(_xlfn.IFS(COUNTA($L$68:$Q$68)=0,STDEV($L87:$Q87)/SQRT(COUNT($L87:$Q87)),$L$68="X",STDEV($M87:$Q87)/SQRT(COUNT($M87:$Q87)),$M$68="X",STDEV($L87,$N87:$Q87)/SQRT(COUNT($L87,$N87:$Q87)),$N$68="X",STDEV($L87:$M87,$O87:$Q87)/SQRT(COUNT($L87:$M87,$O87:$Q87)),$O$68="X",STDEV($L87:$N87,$P87:$Q87)/SQRT(COUNT($L87:$N87,$P87:$Q87)),$P$68="X",STDEV($L87:$O87,$Q87)/SQRT(COUNT($L87:$O87,$Q87)),$Q$68="X",STDEV($L87:$P87)/SQRT(COUNT($L87:$P87))),"")</f>
        <v>0</v>
      </c>
      <c r="F87" cm="1">
        <f t="array" ref="F87">_xlfn.IFS(SUM($L87:$Q87)="","",L87="","",L87=0,0,L87&gt;0,L87/F$131*100)</f>
        <v>0</v>
      </c>
      <c r="G87" cm="1">
        <f t="array" ref="G87">_xlfn.IFS(SUM($L87:$Q87)="","",M87="","",M87=0,0,M87&gt;0,M87/G$131*100)</f>
        <v>0</v>
      </c>
      <c r="H87" cm="1">
        <f t="array" ref="H87">_xlfn.IFS(SUM($L87:$Q87)="","",N87="","",N87=0,0,N87&gt;0,N87/H$131*100)</f>
        <v>0</v>
      </c>
      <c r="I87" cm="1">
        <f t="array" ref="I87">_xlfn.IFS(SUM($L87:$Q87)="","",O87="","",O87=0,0,O87&gt;0,O87/I$131*100)</f>
        <v>0</v>
      </c>
      <c r="J87" cm="1">
        <f t="array" ref="J87">_xlfn.IFS(SUM($L87:$Q87)="","",P87="","",P87=0,0,P87&gt;0,P87/J$131*100)</f>
        <v>0</v>
      </c>
      <c r="K87" s="1" t="str" cm="1">
        <f t="array" ref="K87">_xlfn.IFS(SUM($L87:$Q87)="","",Q87="","",Q87=0,0,Q87&gt;0,Q87/K$131*100)</f>
        <v/>
      </c>
      <c r="L87" s="42">
        <f t="shared" si="83"/>
        <v>0</v>
      </c>
      <c r="M87">
        <f t="shared" si="83"/>
        <v>0</v>
      </c>
      <c r="N87">
        <f t="shared" si="83"/>
        <v>0</v>
      </c>
      <c r="O87">
        <f t="shared" si="83"/>
        <v>0</v>
      </c>
      <c r="P87">
        <f t="shared" si="83"/>
        <v>0</v>
      </c>
      <c r="Q87" s="96" t="str">
        <f t="shared" si="83"/>
        <v/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/>
      <c r="X87" s="1"/>
      <c r="Y87" s="1"/>
      <c r="Z87" s="7" t="s">
        <v>43</v>
      </c>
      <c r="AA87" s="18" cm="1">
        <f t="array" ref="AA87">IFERROR(_xlfn.IFS(COUNTA($AE$68:$AJ$68)=0,AVERAGE($AE87:$AJ87),$AE$68="X",AVERAGE($AF87:$AJ87),$AF$68="X",AVERAGE($AE87,$AG87:$AJ87),$AG$68="X",AVERAGE($AE87:$AF87,$AH87:$AJ87),$AH$68="X",AVERAGE($AE87:$AG87,$AI87:$AJ87),$AI$68="X",AVERAGE($AE87:$AH87,$AJ87:$AJ87),$AJ$68="X",AVERAGE($AE87:$AI87)),"")</f>
        <v>2.2826099528580474E-3</v>
      </c>
      <c r="AB87" s="19" cm="1">
        <f t="array" ref="AB87">IFERROR(_xlfn.IFS(COUNTA($AE$68:$AJ$68)=0,STDEV($AE87:$AJ87)/SQRT(COUNT($AE87:$AJ87)),$AE$68="X",STDEV($AF87:$AJ87)/SQRT(COUNT($AF87:$AJ87)),$AF$68="X",STDEV($AE87,$AG87:$AJ87)/SQRT(COUNT($AE87,$AG87:$AJ87)),$AG$68="X",STDEV($AE87:$AF87,$AH87:$AJ87)/SQRT(COUNT($AE87:$AF87,$AH87:$AJ87)),$AH$68="X",STDEV($AE87:$AG87,$AI87:$AJ87)/SQRT(COUNT($AE87:$AG87,$AI87:$AJ87)),$AI$68="X",STDEV($AE87:$AH87,$AJ87)/SQRT(COUNT($AE87:$AH87,$AJ87)),$AJ$68="X",STDEV($AE87:$AI87)/SQRT(COUNT($AE87:$AI87))),"")</f>
        <v>2.2826099528580474E-3</v>
      </c>
      <c r="AC87" s="113" cm="1">
        <f t="array" ref="AC87">IFERROR(_xlfn.IFS(COUNTA($AK$68:$AP$68)=0,AVERAGE($AK87:$AP87),$AK$68="X",AVERAGE($AL87:$AP87),$AL$68="X",AVERAGE($AK87,$AM87:$AP87),$AM$68="X",AVERAGE($AK87:$AL87,$AN87:$AP87),$AN$68="X",AVERAGE($AK87:$AM87,$AO87:$AP87),$AO$68="X",AVERAGE($AK87:$AN87,$AP87:$AP87),$AP$68="X",AVERAGE($AK87:$AO87)),"")</f>
        <v>375.36</v>
      </c>
      <c r="AD87" s="111" cm="1">
        <f t="array" ref="AD87">IFERROR(_xlfn.IFS(COUNTA($AK$68:$AP$68)=0,STDEV($AK87:$AP87)/SQRT(COUNT($AK87:$AP87)),$AK$68="X",STDEV($AL87:$AP87)/SQRT(COUNT($AL87:$AP87)),$AL$68="X",STDEV($AK87,$AM87:$AP87)/SQRT(COUNT($AK87,$AM87:$AP87)),$AM$68="X",STDEV($AK87:$AL87,$AN87:$AP87)/SQRT(COUNT($AK87:$AL87,$AN87:$AP87)),$AN$68="X",STDEV($AK87:$AM87,$AO87:$AP87)/SQRT(COUNT($AK87:$AM87,$AO87:$AP87)),$AO$68="X",STDEV($AK87:$AN87,$AP87)/SQRT(COUNT($AK87:$AN87,$AP87)),$AP$68="X",STDEV($AK87:$AO87)/SQRT(COUNT($AK87:$AO87))),"")</f>
        <v>375.35999999999996</v>
      </c>
      <c r="AE87" cm="1">
        <f t="array" ref="AE87">_xlfn.IFS(SUM($AK87:$AP87)="","",AK87="","",AK87=0,0,AK87&gt;0,AK87/AE$131*100)</f>
        <v>0</v>
      </c>
      <c r="AF87" cm="1">
        <f t="array" ref="AF87">_xlfn.IFS(SUM($AK87:$AP87)="","",AL87="","",AL87=0,0,AL87&gt;0,AL87/AF$131*100)</f>
        <v>0</v>
      </c>
      <c r="AG87" cm="1">
        <f t="array" ref="AG87">_xlfn.IFS(SUM($AK87:$AP87)="","",AM87="","",AM87=0,0,AM87&gt;0,AM87/AG$131*100)</f>
        <v>1.1413049764290237E-2</v>
      </c>
      <c r="AH87" cm="1">
        <f t="array" ref="AH87">_xlfn.IFS(SUM($AK87:$AP87)="","",AN87="","",AN87=0,0,AN87&gt;0,AN87/AH$131*100)</f>
        <v>0</v>
      </c>
      <c r="AI87" cm="1">
        <f t="array" ref="AI87">_xlfn.IFS(SUM($AK87:$AP87)="","",AO87="","",AO87=0,0,AO87&gt;0,AO87/AI$131*100)</f>
        <v>0</v>
      </c>
      <c r="AJ87" s="1" t="str" cm="1">
        <f t="array" ref="AJ87">_xlfn.IFS(SUM($AK87:$AP87)="","",AP87="","",AP87=0,0,AP87&gt;0,AP87/AJ$131*100)</f>
        <v/>
      </c>
      <c r="AK87" s="85">
        <f t="shared" si="84"/>
        <v>0</v>
      </c>
      <c r="AL87" s="39">
        <f t="shared" si="84"/>
        <v>0</v>
      </c>
      <c r="AM87" s="39">
        <f t="shared" si="84"/>
        <v>1876.8</v>
      </c>
      <c r="AN87" s="39">
        <f t="shared" si="84"/>
        <v>0</v>
      </c>
      <c r="AO87" s="39">
        <f t="shared" si="84"/>
        <v>0</v>
      </c>
      <c r="AP87" s="98" t="str">
        <f t="shared" si="84"/>
        <v/>
      </c>
      <c r="AQ87" s="89">
        <v>0</v>
      </c>
      <c r="AR87" s="89">
        <v>0</v>
      </c>
      <c r="AS87" s="89">
        <v>9384</v>
      </c>
      <c r="AT87" s="89">
        <v>0</v>
      </c>
      <c r="AU87" s="89">
        <v>0</v>
      </c>
      <c r="AV87" s="89"/>
      <c r="AW87" s="1"/>
      <c r="AX87" s="1"/>
      <c r="AY87" s="39" t="str">
        <f t="shared" si="85"/>
        <v/>
      </c>
      <c r="AZ87" s="39" t="str">
        <f t="shared" si="86"/>
        <v/>
      </c>
      <c r="BA87" s="39" t="str">
        <f t="shared" si="87"/>
        <v/>
      </c>
      <c r="BB87" s="39" t="str">
        <f t="shared" si="88"/>
        <v/>
      </c>
      <c r="BC87" s="39" t="str">
        <f t="shared" si="89"/>
        <v/>
      </c>
      <c r="BD87" s="39" t="str">
        <f t="shared" si="90"/>
        <v/>
      </c>
      <c r="BE87" s="39" t="str">
        <f t="shared" si="91"/>
        <v/>
      </c>
      <c r="BF87" s="39" t="str">
        <f t="shared" si="92"/>
        <v/>
      </c>
      <c r="BG87" s="39" t="str">
        <f t="shared" si="93"/>
        <v/>
      </c>
      <c r="BH87" s="39" t="str">
        <f t="shared" si="94"/>
        <v/>
      </c>
      <c r="BI87" s="39" t="str">
        <f t="shared" si="95"/>
        <v/>
      </c>
      <c r="BJ87" s="39" t="str">
        <f t="shared" si="96"/>
        <v/>
      </c>
      <c r="BK87" s="42" t="str">
        <f t="shared" si="108"/>
        <v/>
      </c>
      <c r="BL87" t="str">
        <f t="shared" si="108"/>
        <v/>
      </c>
      <c r="BM87" t="str">
        <f t="shared" si="108"/>
        <v/>
      </c>
      <c r="BN87" t="str">
        <f t="shared" si="108"/>
        <v/>
      </c>
      <c r="BO87" t="str">
        <f t="shared" si="108"/>
        <v/>
      </c>
      <c r="BP87" t="str">
        <f t="shared" si="97"/>
        <v/>
      </c>
      <c r="BQ87" t="str">
        <f t="shared" si="97"/>
        <v/>
      </c>
      <c r="BR87" t="str">
        <f t="shared" si="97"/>
        <v/>
      </c>
      <c r="BS87" t="str">
        <f t="shared" si="97"/>
        <v/>
      </c>
      <c r="BT87" t="str">
        <f t="shared" si="97"/>
        <v/>
      </c>
      <c r="BU87" t="str">
        <f t="shared" si="97"/>
        <v/>
      </c>
      <c r="BV87" t="str">
        <f t="shared" si="97"/>
        <v/>
      </c>
      <c r="BW87" t="str">
        <f t="shared" si="109"/>
        <v/>
      </c>
      <c r="BX87" t="str">
        <f t="shared" si="110"/>
        <v/>
      </c>
      <c r="BY87" t="str">
        <f t="shared" si="111"/>
        <v/>
      </c>
      <c r="BZ87" t="str">
        <f t="shared" si="112"/>
        <v/>
      </c>
      <c r="CA87" t="str">
        <f t="shared" si="113"/>
        <v/>
      </c>
      <c r="CB87" s="39" t="str">
        <f t="shared" si="113"/>
        <v/>
      </c>
      <c r="CC87" s="46" t="str">
        <f t="shared" si="114"/>
        <v/>
      </c>
      <c r="CD87" s="44" t="str">
        <f t="shared" si="104"/>
        <v/>
      </c>
      <c r="CE87" t="str" cm="1">
        <f t="array" ref="CE87">_xlfn.IFS($CC87="","",$CC87&lt;=CE$69,"yes",$CC87&gt;CE$69,"no")</f>
        <v/>
      </c>
      <c r="CF87" s="42" t="str">
        <f t="shared" si="105"/>
        <v/>
      </c>
      <c r="CG87" s="1" t="str">
        <f t="shared" si="106"/>
        <v/>
      </c>
      <c r="CH87" s="1" t="str">
        <f t="shared" si="107"/>
        <v/>
      </c>
      <c r="CI87" s="76" t="str">
        <f>IF(CE87="yes",VLOOKUP(CH87,'z-Table'!$A$1:$K$74,7,TRUE)*$CE$68,"")</f>
        <v/>
      </c>
    </row>
    <row r="88" spans="1:87" ht="12" x14ac:dyDescent="0.2">
      <c r="A88" s="7" t="s">
        <v>44</v>
      </c>
      <c r="B88" s="18" cm="1">
        <f t="array" ref="B88">IFERROR(_xlfn.IFS(COUNTA($F$68:$K$68)=0,AVERAGE($F88:$K88),$F$68="X",AVERAGE($G88:$K88),$G$68="X",AVERAGE($F88,$H88:$K88),$H$68="X",AVERAGE($F88:$G88,$I88:$K88),$I$68="X",AVERAGE($F88:$H88,$J88:$K88),$J$68="X",AVERAGE($F88:$I88,$K88:$K88),$K$68="X",AVERAGE($F88:$J88)),"")</f>
        <v>1.906691700480808E-2</v>
      </c>
      <c r="C88" s="19" cm="1">
        <f t="array" ref="C88">IFERROR(_xlfn.IFS(COUNTA($F$68:$K$68)=0,STDEV($F88:$K88)/SQRT(COUNT($F88:$K88)),$F$68="X",STDEV($G88:$K88)/SQRT(COUNT($G88:$K88)),$G$68="X",STDEV($F88,$H88:$K88)/SQRT(COUNT($F88,$H88:$K88)),$H$68="X",STDEV($F88:$G88,$I88:$K88)/SQRT(COUNT($F88:$G88,$I88:$K88)),$I$68="X",STDEV($F88:$H88,$J88:$K88)/SQRT(COUNT($F88:$H88,$J88:$K88)),$J$68="X",STDEV($F88:$I88,$K88)/SQRT(COUNT($F88:$I88,$K88)),$K$68="X",STDEV($F88:$J88)/SQRT(COUNT($F88:$J88))),"")</f>
        <v>1.2946342249953127E-2</v>
      </c>
      <c r="D88" s="113" cm="1">
        <f t="array" ref="D88">IFERROR(_xlfn.IFS(COUNTA($L$68:$Q$68)=0,AVERAGE($L88:$Q88),$L$68="X",AVERAGE($M88:$Q88),$M$68="X",AVERAGE($L88,$N88:$Q88),$N$68="X",AVERAGE($L88:$M88,$O88:$Q88),$O$68="X",AVERAGE($L88:$N88,$P88:$Q88),$P$68="X",AVERAGE($L88:$O88,$Q88:$Q88),$Q$68="X",AVERAGE($L88:$P88)),"")</f>
        <v>4864.1000000000004</v>
      </c>
      <c r="E88" s="111" cm="1">
        <f t="array" ref="E88">IFERROR(_xlfn.IFS(COUNTA($L$68:$Q$68)=0,STDEV($L88:$Q88)/SQRT(COUNT($L88:$Q88)),$L$68="X",STDEV($M88:$Q88)/SQRT(COUNT($M88:$Q88)),$M$68="X",STDEV($L88,$N88:$Q88)/SQRT(COUNT($L88,$N88:$Q88)),$N$68="X",STDEV($L88:$M88,$O88:$Q88)/SQRT(COUNT($L88:$M88,$O88:$Q88)),$O$68="X",STDEV($L88:$N88,$P88:$Q88)/SQRT(COUNT($L88:$N88,$P88:$Q88)),$P$68="X",STDEV($L88:$O88,$Q88)/SQRT(COUNT($L88:$O88,$Q88)),$Q$68="X",STDEV($L88:$P88)/SQRT(COUNT($L88:$P88))),"")</f>
        <v>3515.0200724889182</v>
      </c>
      <c r="F88" cm="1">
        <f t="array" ref="F88">_xlfn.IFS(SUM($L88:$Q88)="","",L88="","",L88=0,0,L88&gt;0,L88/F$131*100)</f>
        <v>6.5352747306096498E-2</v>
      </c>
      <c r="G88" cm="1">
        <f t="array" ref="G88">_xlfn.IFS(SUM($L88:$Q88)="","",M88="","",M88=0,0,M88&gt;0,M88/G$131*100)</f>
        <v>0</v>
      </c>
      <c r="H88" cm="1">
        <f t="array" ref="H88">_xlfn.IFS(SUM($L88:$Q88)="","",N88="","",N88=0,0,N88&gt;0,N88/H$131*100)</f>
        <v>2.9981837717943893E-2</v>
      </c>
      <c r="I88" cm="1">
        <f t="array" ref="I88">_xlfn.IFS(SUM($L88:$Q88)="","",O88="","",O88=0,0,O88&gt;0,O88/I$131*100)</f>
        <v>0</v>
      </c>
      <c r="J88" cm="1">
        <f t="array" ref="J88">_xlfn.IFS(SUM($L88:$Q88)="","",P88="","",P88=0,0,P88&gt;0,P88/J$131*100)</f>
        <v>0</v>
      </c>
      <c r="K88" s="1" t="str" cm="1">
        <f t="array" ref="K88">_xlfn.IFS(SUM($L88:$Q88)="","",Q88="","",Q88=0,0,Q88&gt;0,Q88/K$131*100)</f>
        <v/>
      </c>
      <c r="L88" s="42">
        <f t="shared" si="83"/>
        <v>18062</v>
      </c>
      <c r="M88">
        <f t="shared" si="83"/>
        <v>0</v>
      </c>
      <c r="N88">
        <f t="shared" si="83"/>
        <v>6258.5</v>
      </c>
      <c r="O88">
        <f t="shared" si="83"/>
        <v>0</v>
      </c>
      <c r="P88">
        <f t="shared" si="83"/>
        <v>0</v>
      </c>
      <c r="Q88" s="96" t="str">
        <f t="shared" si="83"/>
        <v/>
      </c>
      <c r="R88" s="89">
        <v>72248</v>
      </c>
      <c r="S88" s="89">
        <v>0</v>
      </c>
      <c r="T88" s="89">
        <v>37551</v>
      </c>
      <c r="U88" s="89">
        <v>0</v>
      </c>
      <c r="V88" s="89">
        <v>0</v>
      </c>
      <c r="W88" s="89"/>
      <c r="X88" s="1"/>
      <c r="Y88" s="1"/>
      <c r="Z88" s="7" t="s">
        <v>44</v>
      </c>
      <c r="AA88" s="18" cm="1">
        <f t="array" ref="AA88">IFERROR(_xlfn.IFS(COUNTA($AE$68:$AJ$68)=0,AVERAGE($AE88:$AJ88),$AE$68="X",AVERAGE($AF88:$AJ88),$AF$68="X",AVERAGE($AE88,$AG88:$AJ88),$AG$68="X",AVERAGE($AE88:$AF88,$AH88:$AJ88),$AH$68="X",AVERAGE($AE88:$AG88,$AI88:$AJ88),$AI$68="X",AVERAGE($AE88:$AH88,$AJ88:$AJ88),$AJ$68="X",AVERAGE($AE88:$AI88)),"")</f>
        <v>2.8735775683635362E-2</v>
      </c>
      <c r="AB88" s="19" cm="1">
        <f t="array" ref="AB88">IFERROR(_xlfn.IFS(COUNTA($AE$68:$AJ$68)=0,STDEV($AE88:$AJ88)/SQRT(COUNT($AE88:$AJ88)),$AE$68="X",STDEV($AF88:$AJ88)/SQRT(COUNT($AF88:$AJ88)),$AF$68="X",STDEV($AE88,$AG88:$AJ88)/SQRT(COUNT($AE88,$AG88:$AJ88)),$AG$68="X",STDEV($AE88:$AF88,$AH88:$AJ88)/SQRT(COUNT($AE88:$AF88,$AH88:$AJ88)),$AH$68="X",STDEV($AE88:$AG88,$AI88:$AJ88)/SQRT(COUNT($AE88:$AG88,$AI88:$AJ88)),$AI$68="X",STDEV($AE88:$AH88,$AJ88)/SQRT(COUNT($AE88:$AH88,$AJ88)),$AJ$68="X",STDEV($AE88:$AI88)/SQRT(COUNT($AE88:$AI88))),"")</f>
        <v>1.4428598563824047E-2</v>
      </c>
      <c r="AC88" s="113" cm="1">
        <f t="array" ref="AC88">IFERROR(_xlfn.IFS(COUNTA($AK$68:$AP$68)=0,AVERAGE($AK88:$AP88),$AK$68="X",AVERAGE($AL88:$AP88),$AL$68="X",AVERAGE($AK88,$AM88:$AP88),$AM$68="X",AVERAGE($AK88:$AL88,$AN88:$AP88),$AN$68="X",AVERAGE($AK88:$AM88,$AO88:$AP88),$AO$68="X",AVERAGE($AK88:$AN88,$AP88:$AP88),$AP$68="X",AVERAGE($AK88:$AO88)),"")</f>
        <v>5301.96</v>
      </c>
      <c r="AD88" s="111" cm="1">
        <f t="array" ref="AD88">IFERROR(_xlfn.IFS(COUNTA($AK$68:$AP$68)=0,STDEV($AK88:$AP88)/SQRT(COUNT($AK88:$AP88)),$AK$68="X",STDEV($AL88:$AP88)/SQRT(COUNT($AL88:$AP88)),$AL$68="X",STDEV($AK88,$AM88:$AP88)/SQRT(COUNT($AK88,$AM88:$AP88)),$AM$68="X",STDEV($AK88:$AL88,$AN88:$AP88)/SQRT(COUNT($AK88:$AL88,$AN88:$AP88)),$AN$68="X",STDEV($AK88:$AM88,$AO88:$AP88)/SQRT(COUNT($AK88:$AM88,$AO88:$AP88)),$AO$68="X",STDEV($AK88:$AN88,$AP88)/SQRT(COUNT($AK88:$AN88,$AP88)),$AP$68="X",STDEV($AK88:$AO88)/SQRT(COUNT($AK88:$AO88))),"")</f>
        <v>2567.5477642295186</v>
      </c>
      <c r="AE88" cm="1">
        <f t="array" ref="AE88">_xlfn.IFS(SUM($AK88:$AP88)="","",AK88="","",AK88=0,0,AK88&gt;0,AK88/AE$131*100)</f>
        <v>3.6588571632455977E-2</v>
      </c>
      <c r="AF88" cm="1">
        <f t="array" ref="AF88">_xlfn.IFS(SUM($AK88:$AP88)="","",AL88="","",AL88=0,0,AL88&gt;0,AL88/AF$131*100)</f>
        <v>2.8851807394520205E-2</v>
      </c>
      <c r="AG88" cm="1">
        <f t="array" ref="AG88">_xlfn.IFS(SUM($AK88:$AP88)="","",AM88="","",AM88=0,0,AM88&gt;0,AM88/AG$131*100)</f>
        <v>7.823849939120063E-2</v>
      </c>
      <c r="AH88" cm="1">
        <f t="array" ref="AH88">_xlfn.IFS(SUM($AK88:$AP88)="","",AN88="","",AN88=0,0,AN88&gt;0,AN88/AH$131*100)</f>
        <v>0</v>
      </c>
      <c r="AI88" cm="1">
        <f t="array" ref="AI88">_xlfn.IFS(SUM($AK88:$AP88)="","",AO88="","",AO88=0,0,AO88&gt;0,AO88/AI$131*100)</f>
        <v>0</v>
      </c>
      <c r="AJ88" s="1" t="str" cm="1">
        <f t="array" ref="AJ88">_xlfn.IFS(SUM($AK88:$AP88)="","",AP88="","",AP88=0,0,AP88&gt;0,AP88/AJ$131*100)</f>
        <v/>
      </c>
      <c r="AK88" s="85">
        <f t="shared" si="84"/>
        <v>9448</v>
      </c>
      <c r="AL88" s="39">
        <f t="shared" si="84"/>
        <v>4196</v>
      </c>
      <c r="AM88" s="39">
        <f t="shared" si="84"/>
        <v>12865.8</v>
      </c>
      <c r="AN88" s="39">
        <f t="shared" si="84"/>
        <v>0</v>
      </c>
      <c r="AO88" s="39">
        <f t="shared" si="84"/>
        <v>0</v>
      </c>
      <c r="AP88" s="98" t="str">
        <f t="shared" si="84"/>
        <v/>
      </c>
      <c r="AQ88" s="89">
        <v>28344</v>
      </c>
      <c r="AR88" s="89">
        <v>16784</v>
      </c>
      <c r="AS88" s="89">
        <v>64329</v>
      </c>
      <c r="AT88" s="89">
        <v>0</v>
      </c>
      <c r="AU88" s="89">
        <v>0</v>
      </c>
      <c r="AV88" s="89"/>
      <c r="AW88" s="1"/>
      <c r="AX88" s="1"/>
      <c r="AY88" s="39" t="str">
        <f t="shared" si="85"/>
        <v/>
      </c>
      <c r="AZ88" s="39" t="str">
        <f t="shared" si="86"/>
        <v/>
      </c>
      <c r="BA88" s="39" t="str">
        <f t="shared" si="87"/>
        <v/>
      </c>
      <c r="BB88" s="39" t="str">
        <f t="shared" si="88"/>
        <v/>
      </c>
      <c r="BC88" s="39" t="str">
        <f t="shared" si="89"/>
        <v/>
      </c>
      <c r="BD88" s="39" t="str">
        <f t="shared" si="90"/>
        <v/>
      </c>
      <c r="BE88" s="39" t="str">
        <f t="shared" si="91"/>
        <v/>
      </c>
      <c r="BF88" s="39" t="str">
        <f t="shared" si="92"/>
        <v/>
      </c>
      <c r="BG88" s="39" t="str">
        <f t="shared" si="93"/>
        <v/>
      </c>
      <c r="BH88" s="39" t="str">
        <f t="shared" si="94"/>
        <v/>
      </c>
      <c r="BI88" s="39" t="str">
        <f t="shared" si="95"/>
        <v/>
      </c>
      <c r="BJ88" s="39" t="str">
        <f t="shared" si="96"/>
        <v/>
      </c>
      <c r="BK88" s="42" t="str">
        <f t="shared" si="108"/>
        <v/>
      </c>
      <c r="BL88" t="str">
        <f t="shared" si="108"/>
        <v/>
      </c>
      <c r="BM88" t="str">
        <f t="shared" si="108"/>
        <v/>
      </c>
      <c r="BN88" t="str">
        <f t="shared" si="108"/>
        <v/>
      </c>
      <c r="BO88" t="str">
        <f t="shared" si="108"/>
        <v/>
      </c>
      <c r="BP88" t="str">
        <f t="shared" si="97"/>
        <v/>
      </c>
      <c r="BQ88" t="str">
        <f t="shared" si="97"/>
        <v/>
      </c>
      <c r="BR88" t="str">
        <f t="shared" si="97"/>
        <v/>
      </c>
      <c r="BS88" t="str">
        <f t="shared" si="97"/>
        <v/>
      </c>
      <c r="BT88" t="str">
        <f t="shared" si="97"/>
        <v/>
      </c>
      <c r="BU88" t="str">
        <f t="shared" si="97"/>
        <v/>
      </c>
      <c r="BV88" t="str">
        <f t="shared" si="97"/>
        <v/>
      </c>
      <c r="BW88" t="str">
        <f t="shared" si="109"/>
        <v/>
      </c>
      <c r="BX88" t="str">
        <f t="shared" si="110"/>
        <v/>
      </c>
      <c r="BY88" t="str">
        <f t="shared" si="111"/>
        <v/>
      </c>
      <c r="BZ88" t="str">
        <f t="shared" si="112"/>
        <v/>
      </c>
      <c r="CA88" t="str">
        <f t="shared" si="113"/>
        <v/>
      </c>
      <c r="CB88" s="39" t="str">
        <f t="shared" si="113"/>
        <v/>
      </c>
      <c r="CC88" s="46" t="str">
        <f t="shared" si="114"/>
        <v/>
      </c>
      <c r="CD88" s="44" t="str">
        <f t="shared" si="104"/>
        <v/>
      </c>
      <c r="CE88" t="str" cm="1">
        <f t="array" ref="CE88">_xlfn.IFS($CC88="","",$CC88&lt;=CE$69,"yes",$CC88&gt;CE$69,"no")</f>
        <v/>
      </c>
      <c r="CF88" s="42" t="str">
        <f t="shared" si="105"/>
        <v/>
      </c>
      <c r="CG88" s="1" t="str">
        <f t="shared" si="106"/>
        <v/>
      </c>
      <c r="CH88" s="1" t="str">
        <f t="shared" si="107"/>
        <v/>
      </c>
      <c r="CI88" s="76" t="str">
        <f>IF(CE88="yes",VLOOKUP(CH88,'z-Table'!$A$1:$K$74,7,TRUE)*$CE$68,"")</f>
        <v/>
      </c>
    </row>
    <row r="89" spans="1:87" ht="12" x14ac:dyDescent="0.2">
      <c r="A89" s="6" t="s">
        <v>45</v>
      </c>
      <c r="B89" s="18" cm="1">
        <f t="array" ref="B89">IFERROR(_xlfn.IFS(COUNTA($F$68:$K$68)=0,AVERAGE($F89:$K89),$F$68="X",AVERAGE($G89:$K89),$G$68="X",AVERAGE($F89,$H89:$K89),$H$68="X",AVERAGE($F89:$G89,$I89:$K89),$I$68="X",AVERAGE($F89:$H89,$J89:$K89),$J$68="X",AVERAGE($F89:$I89,$K89:$K89),$K$68="X",AVERAGE($F89:$J89)),"")</f>
        <v>0.16787886390733753</v>
      </c>
      <c r="C89" s="19" cm="1">
        <f t="array" ref="C89">IFERROR(_xlfn.IFS(COUNTA($F$68:$K$68)=0,STDEV($F89:$K89)/SQRT(COUNT($F89:$K89)),$F$68="X",STDEV($G89:$K89)/SQRT(COUNT($G89:$K89)),$G$68="X",STDEV($F89,$H89:$K89)/SQRT(COUNT($F89,$H89:$K89)),$H$68="X",STDEV($F89:$G89,$I89:$K89)/SQRT(COUNT($F89:$G89,$I89:$K89)),$I$68="X",STDEV($F89:$H89,$J89:$K89)/SQRT(COUNT($F89:$H89,$J89:$K89)),$J$68="X",STDEV($F89:$I89,$K89)/SQRT(COUNT($F89:$I89,$K89)),$K$68="X",STDEV($F89:$J89)/SQRT(COUNT($F89:$J89))),"")</f>
        <v>1.6680538911476615E-2</v>
      </c>
      <c r="D89" s="113" cm="1">
        <f t="array" ref="D89">IFERROR(_xlfn.IFS(COUNTA($L$68:$Q$68)=0,AVERAGE($L89:$Q89),$L$68="X",AVERAGE($M89:$Q89),$M$68="X",AVERAGE($L89,$N89:$Q89),$N$68="X",AVERAGE($L89:$M89,$O89:$Q89),$O$68="X",AVERAGE($L89:$N89,$P89:$Q89),$P$68="X",AVERAGE($L89:$O89,$Q89:$Q89),$Q$68="X",AVERAGE($L89:$P89)),"")</f>
        <v>52788.03333333334</v>
      </c>
      <c r="E89" s="111" cm="1">
        <f t="array" ref="E89">IFERROR(_xlfn.IFS(COUNTA($L$68:$Q$68)=0,STDEV($L89:$Q89)/SQRT(COUNT($L89:$Q89)),$L$68="X",STDEV($M89:$Q89)/SQRT(COUNT($M89:$Q89)),$M$68="X",STDEV($L89,$N89:$Q89)/SQRT(COUNT($L89,$N89:$Q89)),$N$68="X",STDEV($L89:$M89,$O89:$Q89)/SQRT(COUNT($L89:$M89,$O89:$Q89)),$O$68="X",STDEV($L89:$N89,$P89:$Q89)/SQRT(COUNT($L89:$N89,$P89:$Q89)),$P$68="X",STDEV($L89:$O89,$Q89)/SQRT(COUNT($L89:$O89,$Q89)),$Q$68="X",STDEV($L89:$P89)/SQRT(COUNT($L89:$P89))),"")</f>
        <v>17781.553006119691</v>
      </c>
      <c r="F89" cm="1">
        <f t="array" ref="F89">_xlfn.IFS(SUM($L89:$Q89)="","",L89="","",L89=0,0,L89&gt;0,L89/F$131*100)</f>
        <v>0.20443267075451804</v>
      </c>
      <c r="G89" cm="1">
        <f t="array" ref="G89">_xlfn.IFS(SUM($L89:$Q89)="","",M89="","",M89=0,0,M89&gt;0,M89/G$131*100)</f>
        <v>0.16230607927350746</v>
      </c>
      <c r="H89" cm="1">
        <f t="array" ref="H89">_xlfn.IFS(SUM($L89:$Q89)="","",N89="","",N89=0,0,N89&gt;0,N89/H$131*100)</f>
        <v>0.14015077947708035</v>
      </c>
      <c r="I89" cm="1">
        <f t="array" ref="I89">_xlfn.IFS(SUM($L89:$Q89)="","",O89="","",O89=0,0,O89&gt;0,O89/I$131*100)</f>
        <v>0.12487949702889685</v>
      </c>
      <c r="J89" cm="1">
        <f t="array" ref="J89">_xlfn.IFS(SUM($L89:$Q89)="","",P89="","",P89=0,0,P89&gt;0,P89/J$131*100)</f>
        <v>0.20762529300268495</v>
      </c>
      <c r="K89" s="1" t="str" cm="1">
        <f t="array" ref="K89">_xlfn.IFS(SUM($L89:$Q89)="","",Q89="","",Q89=0,0,Q89&gt;0,Q89/K$131*100)</f>
        <v/>
      </c>
      <c r="L89" s="42">
        <f t="shared" si="83"/>
        <v>56500.5</v>
      </c>
      <c r="M89">
        <f t="shared" si="83"/>
        <v>119987</v>
      </c>
      <c r="N89">
        <f t="shared" si="83"/>
        <v>29255.5</v>
      </c>
      <c r="O89">
        <f t="shared" si="83"/>
        <v>21416.5</v>
      </c>
      <c r="P89">
        <f t="shared" si="83"/>
        <v>36780.666666666664</v>
      </c>
      <c r="Q89" s="96" t="str">
        <f t="shared" si="83"/>
        <v/>
      </c>
      <c r="R89" s="89">
        <v>226002</v>
      </c>
      <c r="S89" s="89">
        <v>239974</v>
      </c>
      <c r="T89" s="89">
        <v>175533</v>
      </c>
      <c r="U89" s="89">
        <v>85666</v>
      </c>
      <c r="V89" s="89">
        <v>220684</v>
      </c>
      <c r="W89" s="89"/>
      <c r="X89" s="1"/>
      <c r="Y89" s="1"/>
      <c r="Z89" s="6" t="s">
        <v>45</v>
      </c>
      <c r="AA89" s="18" cm="1">
        <f t="array" ref="AA89">IFERROR(_xlfn.IFS(COUNTA($AE$68:$AJ$68)=0,AVERAGE($AE89:$AJ89),$AE$68="X",AVERAGE($AF89:$AJ89),$AF$68="X",AVERAGE($AE89,$AG89:$AJ89),$AG$68="X",AVERAGE($AE89:$AF89,$AH89:$AJ89),$AH$68="X",AVERAGE($AE89:$AG89,$AI89:$AJ89),$AI$68="X",AVERAGE($AE89:$AH89,$AJ89:$AJ89),$AJ$68="X",AVERAGE($AE89:$AI89)),"")</f>
        <v>0.34620879873305455</v>
      </c>
      <c r="AB89" s="19" cm="1">
        <f t="array" ref="AB89">IFERROR(_xlfn.IFS(COUNTA($AE$68:$AJ$68)=0,STDEV($AE89:$AJ89)/SQRT(COUNT($AE89:$AJ89)),$AE$68="X",STDEV($AF89:$AJ89)/SQRT(COUNT($AF89:$AJ89)),$AF$68="X",STDEV($AE89,$AG89:$AJ89)/SQRT(COUNT($AE89,$AG89:$AJ89)),$AG$68="X",STDEV($AE89:$AF89,$AH89:$AJ89)/SQRT(COUNT($AE89:$AF89,$AH89:$AJ89)),$AH$68="X",STDEV($AE89:$AG89,$AI89:$AJ89)/SQRT(COUNT($AE89:$AG89,$AI89:$AJ89)),$AI$68="X",STDEV($AE89:$AH89,$AJ89)/SQRT(COUNT($AE89:$AH89,$AJ89)),$AJ$68="X",STDEV($AE89:$AI89)/SQRT(COUNT($AE89:$AI89))),"")</f>
        <v>0.11762547280218594</v>
      </c>
      <c r="AC89" s="113" cm="1">
        <f t="array" ref="AC89">IFERROR(_xlfn.IFS(COUNTA($AK$68:$AP$68)=0,AVERAGE($AK89:$AP89),$AK$68="X",AVERAGE($AL89:$AP89),$AL$68="X",AVERAGE($AK89,$AM89:$AP89),$AM$68="X",AVERAGE($AK89:$AL89,$AN89:$AP89),$AN$68="X",AVERAGE($AK89:$AM89,$AO89:$AP89),$AO$68="X",AVERAGE($AK89:$AN89,$AP89:$AP89),$AP$68="X",AVERAGE($AK89:$AO89)),"")</f>
        <v>71696.443333333329</v>
      </c>
      <c r="AD89" s="111" cm="1">
        <f t="array" ref="AD89">IFERROR(_xlfn.IFS(COUNTA($AK$68:$AP$68)=0,STDEV($AK89:$AP89)/SQRT(COUNT($AK89:$AP89)),$AK$68="X",STDEV($AL89:$AP89)/SQRT(COUNT($AL89:$AP89)),$AL$68="X",STDEV($AK89,$AM89:$AP89)/SQRT(COUNT($AK89,$AM89:$AP89)),$AM$68="X",STDEV($AK89:$AL89,$AN89:$AP89)/SQRT(COUNT($AK89:$AL89,$AN89:$AP89)),$AN$68="X",STDEV($AK89:$AM89,$AO89:$AP89)/SQRT(COUNT($AK89:$AM89,$AO89:$AP89)),$AO$68="X",STDEV($AK89:$AN89,$AP89)/SQRT(COUNT($AK89:$AN89,$AP89)),$AP$68="X",STDEV($AK89:$AO89)/SQRT(COUNT($AK89:$AO89))),"")</f>
        <v>33508.326321389301</v>
      </c>
      <c r="AE89" cm="1">
        <f t="array" ref="AE89">_xlfn.IFS(SUM($AK89:$AP89)="","",AK89="","",AK89=0,0,AK89&gt;0,AK89/AE$131*100)</f>
        <v>0.78421711738957334</v>
      </c>
      <c r="AF89" cm="1">
        <f t="array" ref="AF89">_xlfn.IFS(SUM($AK89:$AP89)="","",AL89="","",AL89=0,0,AL89&gt;0,AL89/AF$131*100)</f>
        <v>0.24493437967204515</v>
      </c>
      <c r="AG89" cm="1">
        <f t="array" ref="AG89">_xlfn.IFS(SUM($AK89:$AP89)="","",AM89="","",AM89=0,0,AM89&gt;0,AM89/AG$131*100)</f>
        <v>0.39058924965388381</v>
      </c>
      <c r="AH89" cm="1">
        <f t="array" ref="AH89">_xlfn.IFS(SUM($AK89:$AP89)="","",AN89="","",AN89=0,0,AN89&gt;0,AN89/AH$131*100)</f>
        <v>0.15304937813492137</v>
      </c>
      <c r="AI89" cm="1">
        <f t="array" ref="AI89">_xlfn.IFS(SUM($AK89:$AP89)="","",AO89="","",AO89=0,0,AO89&gt;0,AO89/AI$131*100)</f>
        <v>0.15825386881484907</v>
      </c>
      <c r="AJ89" s="1" t="str" cm="1">
        <f t="array" ref="AJ89">_xlfn.IFS(SUM($AK89:$AP89)="","",AP89="","",AP89=0,0,AP89&gt;0,AP89/AJ$131*100)</f>
        <v/>
      </c>
      <c r="AK89" s="85">
        <f t="shared" si="84"/>
        <v>202502.66666666666</v>
      </c>
      <c r="AL89" s="39">
        <f t="shared" si="84"/>
        <v>35621.5</v>
      </c>
      <c r="AM89" s="39">
        <f t="shared" si="84"/>
        <v>64229.8</v>
      </c>
      <c r="AN89" s="39">
        <f t="shared" si="84"/>
        <v>37582</v>
      </c>
      <c r="AO89" s="39">
        <f t="shared" si="84"/>
        <v>18546.25</v>
      </c>
      <c r="AP89" s="98" t="str">
        <f t="shared" si="84"/>
        <v/>
      </c>
      <c r="AQ89" s="89">
        <v>607508</v>
      </c>
      <c r="AR89" s="89">
        <v>142486</v>
      </c>
      <c r="AS89" s="89">
        <v>321149</v>
      </c>
      <c r="AT89" s="89">
        <v>225492</v>
      </c>
      <c r="AU89" s="89">
        <v>74185</v>
      </c>
      <c r="AV89" s="89"/>
      <c r="AW89" s="1"/>
      <c r="AX89" s="1"/>
      <c r="AY89" s="39" t="str">
        <f t="shared" si="85"/>
        <v/>
      </c>
      <c r="AZ89" s="39" t="str">
        <f t="shared" si="86"/>
        <v/>
      </c>
      <c r="BA89" s="39" t="str">
        <f t="shared" si="87"/>
        <v/>
      </c>
      <c r="BB89" s="39" t="str">
        <f t="shared" si="88"/>
        <v/>
      </c>
      <c r="BC89" s="39" t="str">
        <f t="shared" si="89"/>
        <v/>
      </c>
      <c r="BD89" s="39" t="str">
        <f t="shared" si="90"/>
        <v/>
      </c>
      <c r="BE89" s="39" t="str">
        <f t="shared" si="91"/>
        <v/>
      </c>
      <c r="BF89" s="39" t="str">
        <f t="shared" si="92"/>
        <v/>
      </c>
      <c r="BG89" s="39" t="str">
        <f t="shared" si="93"/>
        <v/>
      </c>
      <c r="BH89" s="39" t="str">
        <f t="shared" si="94"/>
        <v/>
      </c>
      <c r="BI89" s="39" t="str">
        <f t="shared" si="95"/>
        <v/>
      </c>
      <c r="BJ89" s="39" t="str">
        <f t="shared" si="96"/>
        <v/>
      </c>
      <c r="BK89" s="42" t="str">
        <f t="shared" si="108"/>
        <v/>
      </c>
      <c r="BL89" t="str">
        <f t="shared" si="108"/>
        <v/>
      </c>
      <c r="BM89" t="str">
        <f t="shared" si="108"/>
        <v/>
      </c>
      <c r="BN89" t="str">
        <f t="shared" si="108"/>
        <v/>
      </c>
      <c r="BO89" t="str">
        <f t="shared" si="108"/>
        <v/>
      </c>
      <c r="BP89" t="str">
        <f t="shared" si="97"/>
        <v/>
      </c>
      <c r="BQ89" t="str">
        <f t="shared" si="97"/>
        <v/>
      </c>
      <c r="BR89" t="str">
        <f t="shared" si="97"/>
        <v/>
      </c>
      <c r="BS89" t="str">
        <f t="shared" si="97"/>
        <v/>
      </c>
      <c r="BT89" t="str">
        <f t="shared" si="97"/>
        <v/>
      </c>
      <c r="BU89" t="str">
        <f t="shared" si="97"/>
        <v/>
      </c>
      <c r="BV89" t="str">
        <f t="shared" si="97"/>
        <v/>
      </c>
      <c r="BW89" t="str">
        <f t="shared" si="109"/>
        <v/>
      </c>
      <c r="BX89" t="str">
        <f t="shared" si="110"/>
        <v/>
      </c>
      <c r="BY89" t="str">
        <f t="shared" si="111"/>
        <v/>
      </c>
      <c r="BZ89" t="str">
        <f t="shared" si="112"/>
        <v/>
      </c>
      <c r="CA89" t="str">
        <f t="shared" si="113"/>
        <v/>
      </c>
      <c r="CB89" s="39" t="str">
        <f t="shared" si="113"/>
        <v/>
      </c>
      <c r="CC89" s="46" t="str">
        <f t="shared" si="114"/>
        <v/>
      </c>
      <c r="CD89" s="44" t="str">
        <f t="shared" si="104"/>
        <v/>
      </c>
      <c r="CE89" t="str" cm="1">
        <f t="array" ref="CE89">_xlfn.IFS($CC89="","",$CC89&lt;=CE$69,"yes",$CC89&gt;CE$69,"no")</f>
        <v/>
      </c>
      <c r="CF89" s="42" t="str">
        <f t="shared" si="105"/>
        <v/>
      </c>
      <c r="CG89" s="1" t="str">
        <f t="shared" si="106"/>
        <v/>
      </c>
      <c r="CH89" s="1" t="str">
        <f t="shared" si="107"/>
        <v/>
      </c>
      <c r="CI89" s="76" t="str">
        <f>IF(CE89="yes",VLOOKUP(CH89,'z-Table'!$A$1:$K$74,7,TRUE)*$CE$68,"")</f>
        <v/>
      </c>
    </row>
    <row r="90" spans="1:87" ht="12" x14ac:dyDescent="0.2">
      <c r="A90" s="6" t="s">
        <v>46</v>
      </c>
      <c r="B90" s="18" cm="1">
        <f t="array" ref="B90">IFERROR(_xlfn.IFS(COUNTA($F$68:$K$68)=0,AVERAGE($F90:$K90),$F$68="X",AVERAGE($G90:$K90),$G$68="X",AVERAGE($F90,$H90:$K90),$H$68="X",AVERAGE($F90:$G90,$I90:$K90),$I$68="X",AVERAGE($F90:$H90,$J90:$K90),$J$68="X",AVERAGE($F90:$I90,$K90:$K90),$K$68="X",AVERAGE($F90:$J90)),"")</f>
        <v>0</v>
      </c>
      <c r="C90" s="19" cm="1">
        <f t="array" ref="C90">IFERROR(_xlfn.IFS(COUNTA($F$68:$K$68)=0,STDEV($F90:$K90)/SQRT(COUNT($F90:$K90)),$F$68="X",STDEV($G90:$K90)/SQRT(COUNT($G90:$K90)),$G$68="X",STDEV($F90,$H90:$K90)/SQRT(COUNT($F90,$H90:$K90)),$H$68="X",STDEV($F90:$G90,$I90:$K90)/SQRT(COUNT($F90:$G90,$I90:$K90)),$I$68="X",STDEV($F90:$H90,$J90:$K90)/SQRT(COUNT($F90:$H90,$J90:$K90)),$J$68="X",STDEV($F90:$I90,$K90)/SQRT(COUNT($F90:$I90,$K90)),$K$68="X",STDEV($F90:$J90)/SQRT(COUNT($F90:$J90))),"")</f>
        <v>0</v>
      </c>
      <c r="D90" s="113" cm="1">
        <f t="array" ref="D90">IFERROR(_xlfn.IFS(COUNTA($L$68:$Q$68)=0,AVERAGE($L90:$Q90),$L$68="X",AVERAGE($M90:$Q90),$M$68="X",AVERAGE($L90,$N90:$Q90),$N$68="X",AVERAGE($L90:$M90,$O90:$Q90),$O$68="X",AVERAGE($L90:$N90,$P90:$Q90),$P$68="X",AVERAGE($L90:$O90,$Q90:$Q90),$Q$68="X",AVERAGE($L90:$P90)),"")</f>
        <v>0</v>
      </c>
      <c r="E90" s="111" cm="1">
        <f t="array" ref="E90">IFERROR(_xlfn.IFS(COUNTA($L$68:$Q$68)=0,STDEV($L90:$Q90)/SQRT(COUNT($L90:$Q90)),$L$68="X",STDEV($M90:$Q90)/SQRT(COUNT($M90:$Q90)),$M$68="X",STDEV($L90,$N90:$Q90)/SQRT(COUNT($L90,$N90:$Q90)),$N$68="X",STDEV($L90:$M90,$O90:$Q90)/SQRT(COUNT($L90:$M90,$O90:$Q90)),$O$68="X",STDEV($L90:$N90,$P90:$Q90)/SQRT(COUNT($L90:$N90,$P90:$Q90)),$P$68="X",STDEV($L90:$O90,$Q90)/SQRT(COUNT($L90:$O90,$Q90)),$Q$68="X",STDEV($L90:$P90)/SQRT(COUNT($L90:$P90))),"")</f>
        <v>0</v>
      </c>
      <c r="F90" cm="1">
        <f t="array" ref="F90">_xlfn.IFS(SUM($L90:$Q90)="","",L90="","",L90=0,0,L90&gt;0,L90/F$131*100)</f>
        <v>0</v>
      </c>
      <c r="G90" cm="1">
        <f t="array" ref="G90">_xlfn.IFS(SUM($L90:$Q90)="","",M90="","",M90=0,0,M90&gt;0,M90/G$131*100)</f>
        <v>0</v>
      </c>
      <c r="H90" cm="1">
        <f t="array" ref="H90">_xlfn.IFS(SUM($L90:$Q90)="","",N90="","",N90=0,0,N90&gt;0,N90/H$131*100)</f>
        <v>0</v>
      </c>
      <c r="I90" cm="1">
        <f t="array" ref="I90">_xlfn.IFS(SUM($L90:$Q90)="","",O90="","",O90=0,0,O90&gt;0,O90/I$131*100)</f>
        <v>0</v>
      </c>
      <c r="J90" cm="1">
        <f t="array" ref="J90">_xlfn.IFS(SUM($L90:$Q90)="","",P90="","",P90=0,0,P90&gt;0,P90/J$131*100)</f>
        <v>0</v>
      </c>
      <c r="K90" s="1" t="str" cm="1">
        <f t="array" ref="K90">_xlfn.IFS(SUM($L90:$Q90)="","",Q90="","",Q90=0,0,Q90&gt;0,Q90/K$131*100)</f>
        <v/>
      </c>
      <c r="L90" s="42">
        <f t="shared" si="83"/>
        <v>0</v>
      </c>
      <c r="M90">
        <f t="shared" si="83"/>
        <v>0</v>
      </c>
      <c r="N90">
        <f t="shared" si="83"/>
        <v>0</v>
      </c>
      <c r="O90">
        <f t="shared" si="83"/>
        <v>0</v>
      </c>
      <c r="P90">
        <f t="shared" si="83"/>
        <v>0</v>
      </c>
      <c r="Q90" s="96" t="str">
        <f t="shared" si="83"/>
        <v/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/>
      <c r="X90" s="1"/>
      <c r="Y90" s="1"/>
      <c r="Z90" s="6" t="s">
        <v>46</v>
      </c>
      <c r="AA90" s="18" cm="1">
        <f t="array" ref="AA90">IFERROR(_xlfn.IFS(COUNTA($AE$68:$AJ$68)=0,AVERAGE($AE90:$AJ90),$AE$68="X",AVERAGE($AF90:$AJ90),$AF$68="X",AVERAGE($AE90,$AG90:$AJ90),$AG$68="X",AVERAGE($AE90:$AF90,$AH90:$AJ90),$AH$68="X",AVERAGE($AE90:$AG90,$AI90:$AJ90),$AI$68="X",AVERAGE($AE90:$AH90,$AJ90:$AJ90),$AJ$68="X",AVERAGE($AE90:$AI90)),"")</f>
        <v>0</v>
      </c>
      <c r="AB90" s="19" cm="1">
        <f t="array" ref="AB90">IFERROR(_xlfn.IFS(COUNTA($AE$68:$AJ$68)=0,STDEV($AE90:$AJ90)/SQRT(COUNT($AE90:$AJ90)),$AE$68="X",STDEV($AF90:$AJ90)/SQRT(COUNT($AF90:$AJ90)),$AF$68="X",STDEV($AE90,$AG90:$AJ90)/SQRT(COUNT($AE90,$AG90:$AJ90)),$AG$68="X",STDEV($AE90:$AF90,$AH90:$AJ90)/SQRT(COUNT($AE90:$AF90,$AH90:$AJ90)),$AH$68="X",STDEV($AE90:$AG90,$AI90:$AJ90)/SQRT(COUNT($AE90:$AG90,$AI90:$AJ90)),$AI$68="X",STDEV($AE90:$AH90,$AJ90)/SQRT(COUNT($AE90:$AH90,$AJ90)),$AJ$68="X",STDEV($AE90:$AI90)/SQRT(COUNT($AE90:$AI90))),"")</f>
        <v>0</v>
      </c>
      <c r="AC90" s="113" cm="1">
        <f t="array" ref="AC90">IFERROR(_xlfn.IFS(COUNTA($AK$68:$AP$68)=0,AVERAGE($AK90:$AP90),$AK$68="X",AVERAGE($AL90:$AP90),$AL$68="X",AVERAGE($AK90,$AM90:$AP90),$AM$68="X",AVERAGE($AK90:$AL90,$AN90:$AP90),$AN$68="X",AVERAGE($AK90:$AM90,$AO90:$AP90),$AO$68="X",AVERAGE($AK90:$AN90,$AP90:$AP90),$AP$68="X",AVERAGE($AK90:$AO90)),"")</f>
        <v>0</v>
      </c>
      <c r="AD90" s="111" cm="1">
        <f t="array" ref="AD90">IFERROR(_xlfn.IFS(COUNTA($AK$68:$AP$68)=0,STDEV($AK90:$AP90)/SQRT(COUNT($AK90:$AP90)),$AK$68="X",STDEV($AL90:$AP90)/SQRT(COUNT($AL90:$AP90)),$AL$68="X",STDEV($AK90,$AM90:$AP90)/SQRT(COUNT($AK90,$AM90:$AP90)),$AM$68="X",STDEV($AK90:$AL90,$AN90:$AP90)/SQRT(COUNT($AK90:$AL90,$AN90:$AP90)),$AN$68="X",STDEV($AK90:$AM90,$AO90:$AP90)/SQRT(COUNT($AK90:$AM90,$AO90:$AP90)),$AO$68="X",STDEV($AK90:$AN90,$AP90)/SQRT(COUNT($AK90:$AN90,$AP90)),$AP$68="X",STDEV($AK90:$AO90)/SQRT(COUNT($AK90:$AO90))),"")</f>
        <v>0</v>
      </c>
      <c r="AE90" cm="1">
        <f t="array" ref="AE90">_xlfn.IFS(SUM($AK90:$AP90)="","",AK90="","",AK90=0,0,AK90&gt;0,AK90/AE$131*100)</f>
        <v>0</v>
      </c>
      <c r="AF90" cm="1">
        <f t="array" ref="AF90">_xlfn.IFS(SUM($AK90:$AP90)="","",AL90="","",AL90=0,0,AL90&gt;0,AL90/AF$131*100)</f>
        <v>0</v>
      </c>
      <c r="AG90" cm="1">
        <f t="array" ref="AG90">_xlfn.IFS(SUM($AK90:$AP90)="","",AM90="","",AM90=0,0,AM90&gt;0,AM90/AG$131*100)</f>
        <v>0</v>
      </c>
      <c r="AH90" cm="1">
        <f t="array" ref="AH90">_xlfn.IFS(SUM($AK90:$AP90)="","",AN90="","",AN90=0,0,AN90&gt;0,AN90/AH$131*100)</f>
        <v>0</v>
      </c>
      <c r="AI90" cm="1">
        <f t="array" ref="AI90">_xlfn.IFS(SUM($AK90:$AP90)="","",AO90="","",AO90=0,0,AO90&gt;0,AO90/AI$131*100)</f>
        <v>0</v>
      </c>
      <c r="AJ90" s="1" t="str" cm="1">
        <f t="array" ref="AJ90">_xlfn.IFS(SUM($AK90:$AP90)="","",AP90="","",AP90=0,0,AP90&gt;0,AP90/AJ$131*100)</f>
        <v/>
      </c>
      <c r="AK90" s="85">
        <f t="shared" si="84"/>
        <v>0</v>
      </c>
      <c r="AL90" s="39">
        <f t="shared" si="84"/>
        <v>0</v>
      </c>
      <c r="AM90" s="39">
        <f t="shared" si="84"/>
        <v>0</v>
      </c>
      <c r="AN90" s="39">
        <f t="shared" si="84"/>
        <v>0</v>
      </c>
      <c r="AO90" s="39">
        <f t="shared" si="84"/>
        <v>0</v>
      </c>
      <c r="AP90" s="98" t="str">
        <f t="shared" si="84"/>
        <v/>
      </c>
      <c r="AQ90" s="89">
        <v>0</v>
      </c>
      <c r="AR90" s="89">
        <v>0</v>
      </c>
      <c r="AS90" s="89">
        <v>0</v>
      </c>
      <c r="AT90" s="89">
        <v>0</v>
      </c>
      <c r="AU90" s="89">
        <v>0</v>
      </c>
      <c r="AV90" s="89"/>
      <c r="AW90" s="1"/>
      <c r="AX90" s="1"/>
      <c r="AY90" s="39" t="str">
        <f t="shared" si="85"/>
        <v/>
      </c>
      <c r="AZ90" s="39" t="str">
        <f t="shared" si="86"/>
        <v/>
      </c>
      <c r="BA90" s="39" t="str">
        <f t="shared" si="87"/>
        <v/>
      </c>
      <c r="BB90" s="39" t="str">
        <f t="shared" si="88"/>
        <v/>
      </c>
      <c r="BC90" s="39" t="str">
        <f t="shared" si="89"/>
        <v/>
      </c>
      <c r="BD90" s="39" t="str">
        <f t="shared" si="90"/>
        <v/>
      </c>
      <c r="BE90" s="39" t="str">
        <f t="shared" si="91"/>
        <v/>
      </c>
      <c r="BF90" s="39" t="str">
        <f t="shared" si="92"/>
        <v/>
      </c>
      <c r="BG90" s="39" t="str">
        <f t="shared" si="93"/>
        <v/>
      </c>
      <c r="BH90" s="39" t="str">
        <f t="shared" si="94"/>
        <v/>
      </c>
      <c r="BI90" s="39" t="str">
        <f t="shared" si="95"/>
        <v/>
      </c>
      <c r="BJ90" s="39" t="str">
        <f t="shared" si="96"/>
        <v/>
      </c>
      <c r="BK90" s="42" t="str">
        <f t="shared" si="108"/>
        <v/>
      </c>
      <c r="BL90" t="str">
        <f t="shared" si="108"/>
        <v/>
      </c>
      <c r="BM90" t="str">
        <f t="shared" si="108"/>
        <v/>
      </c>
      <c r="BN90" t="str">
        <f t="shared" si="108"/>
        <v/>
      </c>
      <c r="BO90" t="str">
        <f t="shared" si="108"/>
        <v/>
      </c>
      <c r="BP90" t="str">
        <f t="shared" si="97"/>
        <v/>
      </c>
      <c r="BQ90" t="str">
        <f t="shared" si="97"/>
        <v/>
      </c>
      <c r="BR90" t="str">
        <f t="shared" si="97"/>
        <v/>
      </c>
      <c r="BS90" t="str">
        <f t="shared" si="97"/>
        <v/>
      </c>
      <c r="BT90" t="str">
        <f t="shared" si="97"/>
        <v/>
      </c>
      <c r="BU90" t="str">
        <f t="shared" si="97"/>
        <v/>
      </c>
      <c r="BV90" t="str">
        <f t="shared" si="97"/>
        <v/>
      </c>
      <c r="BW90" t="str">
        <f t="shared" si="109"/>
        <v/>
      </c>
      <c r="BX90" t="str">
        <f t="shared" si="110"/>
        <v/>
      </c>
      <c r="BY90" t="str">
        <f t="shared" si="111"/>
        <v/>
      </c>
      <c r="BZ90" t="str">
        <f t="shared" si="112"/>
        <v/>
      </c>
      <c r="CA90" t="str">
        <f t="shared" si="113"/>
        <v/>
      </c>
      <c r="CB90" s="39" t="str">
        <f t="shared" si="113"/>
        <v/>
      </c>
      <c r="CC90" s="46" t="str">
        <f t="shared" si="114"/>
        <v/>
      </c>
      <c r="CD90" s="44" t="str">
        <f t="shared" si="104"/>
        <v/>
      </c>
      <c r="CE90" t="str" cm="1">
        <f t="array" ref="CE90">_xlfn.IFS($CC90="","",$CC90&lt;=CE$69,"yes",$CC90&gt;CE$69,"no")</f>
        <v/>
      </c>
      <c r="CF90" s="42" t="str">
        <f t="shared" si="105"/>
        <v/>
      </c>
      <c r="CG90" s="1" t="str">
        <f t="shared" si="106"/>
        <v/>
      </c>
      <c r="CH90" s="1" t="str">
        <f t="shared" si="107"/>
        <v/>
      </c>
      <c r="CI90" s="76" t="str">
        <f>IF(CE90="yes",VLOOKUP(CH90,'z-Table'!$A$1:$K$74,7,TRUE)*$CE$68,"")</f>
        <v/>
      </c>
    </row>
    <row r="91" spans="1:87" ht="12" x14ac:dyDescent="0.2">
      <c r="A91" s="7" t="s">
        <v>47</v>
      </c>
      <c r="B91" s="18" cm="1">
        <f t="array" ref="B91">IFERROR(_xlfn.IFS(COUNTA($F$68:$K$68)=0,AVERAGE($F91:$K91),$F$68="X",AVERAGE($G91:$K91),$G$68="X",AVERAGE($F91,$H91:$K91),$H$68="X",AVERAGE($F91:$G91,$I91:$K91),$I$68="X",AVERAGE($F91:$H91,$J91:$K91),$J$68="X",AVERAGE($F91:$I91,$K91:$K91),$K$68="X",AVERAGE($F91:$J91)),"")</f>
        <v>83.016369125951215</v>
      </c>
      <c r="C91" s="19" cm="1">
        <f t="array" ref="C91">IFERROR(_xlfn.IFS(COUNTA($F$68:$K$68)=0,STDEV($F91:$K91)/SQRT(COUNT($F91:$K91)),$F$68="X",STDEV($G91:$K91)/SQRT(COUNT($G91:$K91)),$G$68="X",STDEV($F91,$H91:$K91)/SQRT(COUNT($F91,$H91:$K91)),$H$68="X",STDEV($F91:$G91,$I91:$K91)/SQRT(COUNT($F91:$G91,$I91:$K91)),$I$68="X",STDEV($F91:$H91,$J91:$K91)/SQRT(COUNT($F91:$H91,$J91:$K91)),$J$68="X",STDEV($F91:$I91,$K91)/SQRT(COUNT($F91:$I91,$K91)),$K$68="X",STDEV($F91:$J91)/SQRT(COUNT($F91:$J91))),"")</f>
        <v>4.0340309978602811</v>
      </c>
      <c r="D91" s="113" cm="1">
        <f t="array" ref="D91">IFERROR(_xlfn.IFS(COUNTA($L$68:$Q$68)=0,AVERAGE($L91:$Q91),$L$68="X",AVERAGE($M91:$Q91),$M$68="X",AVERAGE($L91,$N91:$Q91),$N$68="X",AVERAGE($L91:$M91,$O91:$Q91),$O$68="X",AVERAGE($L91:$N91,$P91:$Q91),$P$68="X",AVERAGE($L91:$O91,$Q91:$Q91),$Q$68="X",AVERAGE($L91:$P91)),"")</f>
        <v>25480664.383333333</v>
      </c>
      <c r="E91" s="111" cm="1">
        <f t="array" ref="E91">IFERROR(_xlfn.IFS(COUNTA($L$68:$Q$68)=0,STDEV($L91:$Q91)/SQRT(COUNT($L91:$Q91)),$L$68="X",STDEV($M91:$Q91)/SQRT(COUNT($M91:$Q91)),$M$68="X",STDEV($L91,$N91:$Q91)/SQRT(COUNT($L91,$N91:$Q91)),$N$68="X",STDEV($L91:$M91,$O91:$Q91)/SQRT(COUNT($L91:$M91,$O91:$Q91)),$O$68="X",STDEV($L91:$N91,$P91:$Q91)/SQRT(COUNT($L91:$N91,$P91:$Q91)),$P$68="X",STDEV($L91:$O91,$Q91)/SQRT(COUNT($L91:$O91,$Q91)),$Q$68="X",STDEV($L91:$P91)/SQRT(COUNT($L91:$P91))),"")</f>
        <v>8368123.4444386568</v>
      </c>
      <c r="F91" cm="1">
        <f t="array" ref="F91">_xlfn.IFS(SUM($L91:$Q91)="","",L91="","",L91=0,0,L91&gt;0,L91/F$131*100)</f>
        <v>72.815178408938664</v>
      </c>
      <c r="G91" cm="1">
        <f t="array" ref="G91">_xlfn.IFS(SUM($L91:$Q91)="","",M91="","",M91=0,0,M91&gt;0,M91/G$131*100)</f>
        <v>79.553426497332154</v>
      </c>
      <c r="H91" cm="1">
        <f t="array" ref="H91">_xlfn.IFS(SUM($L91:$Q91)="","",N91="","",N91=0,0,N91&gt;0,N91/H$131*100)</f>
        <v>77.684883308485524</v>
      </c>
      <c r="I91" cm="1">
        <f t="array" ref="I91">_xlfn.IFS(SUM($L91:$Q91)="","",O91="","",O91=0,0,O91&gt;0,O91/I$131*100)</f>
        <v>93.048193418640878</v>
      </c>
      <c r="J91" cm="1">
        <f t="array" ref="J91">_xlfn.IFS(SUM($L91:$Q91)="","",P91="","",P91=0,0,P91&gt;0,P91/J$131*100)</f>
        <v>91.980163996358826</v>
      </c>
      <c r="K91" s="1" t="str" cm="1">
        <f t="array" ref="K91">_xlfn.IFS(SUM($L91:$Q91)="","",Q91="","",Q91=0,0,Q91&gt;0,Q91/K$131*100)</f>
        <v/>
      </c>
      <c r="L91" s="42">
        <f t="shared" si="83"/>
        <v>20124444.75</v>
      </c>
      <c r="M91">
        <f t="shared" si="83"/>
        <v>58810964</v>
      </c>
      <c r="N91">
        <f t="shared" si="83"/>
        <v>16216178.833333334</v>
      </c>
      <c r="O91">
        <f t="shared" si="83"/>
        <v>15957516.5</v>
      </c>
      <c r="P91">
        <f t="shared" si="83"/>
        <v>16294217.833333334</v>
      </c>
      <c r="Q91" s="96" t="str">
        <f t="shared" si="83"/>
        <v/>
      </c>
      <c r="R91" s="89">
        <v>80497779</v>
      </c>
      <c r="S91" s="89">
        <v>117621928</v>
      </c>
      <c r="T91" s="89">
        <v>97297073</v>
      </c>
      <c r="U91" s="89">
        <v>63830066</v>
      </c>
      <c r="V91" s="89">
        <v>97765307</v>
      </c>
      <c r="W91" s="89"/>
      <c r="X91" s="1"/>
      <c r="Y91" s="1"/>
      <c r="Z91" s="7" t="s">
        <v>47</v>
      </c>
      <c r="AA91" s="18" cm="1">
        <f t="array" ref="AA91">IFERROR(_xlfn.IFS(COUNTA($AE$68:$AJ$68)=0,AVERAGE($AE91:$AJ91),$AE$68="X",AVERAGE($AF91:$AJ91),$AF$68="X",AVERAGE($AE91,$AG91:$AJ91),$AG$68="X",AVERAGE($AE91:$AF91,$AH91:$AJ91),$AH$68="X",AVERAGE($AE91:$AG91,$AI91:$AJ91),$AI$68="X",AVERAGE($AE91:$AH91,$AJ91:$AJ91),$AJ$68="X",AVERAGE($AE91:$AI91)),"")</f>
        <v>73.641498382996446</v>
      </c>
      <c r="AB91" s="19" cm="1">
        <f t="array" ref="AB91">IFERROR(_xlfn.IFS(COUNTA($AE$68:$AJ$68)=0,STDEV($AE91:$AJ91)/SQRT(COUNT($AE91:$AJ91)),$AE$68="X",STDEV($AF91:$AJ91)/SQRT(COUNT($AF91:$AJ91)),$AF$68="X",STDEV($AE91,$AG91:$AJ91)/SQRT(COUNT($AE91,$AG91:$AJ91)),$AG$68="X",STDEV($AE91:$AF91,$AH91:$AJ91)/SQRT(COUNT($AE91:$AF91,$AH91:$AJ91)),$AH$68="X",STDEV($AE91:$AG91,$AI91:$AJ91)/SQRT(COUNT($AE91:$AG91,$AI91:$AJ91)),$AI$68="X",STDEV($AE91:$AH91,$AJ91)/SQRT(COUNT($AE91:$AH91,$AJ91)),$AJ$68="X",STDEV($AE91:$AI91)/SQRT(COUNT($AE91:$AI91))),"")</f>
        <v>4.2894138305674678</v>
      </c>
      <c r="AC91" s="113" cm="1">
        <f t="array" ref="AC91">IFERROR(_xlfn.IFS(COUNTA($AK$68:$AP$68)=0,AVERAGE($AK91:$AP91),$AK$68="X",AVERAGE($AL91:$AP91),$AL$68="X",AVERAGE($AK91,$AM91:$AP91),$AM$68="X",AVERAGE($AK91:$AL91,$AN91:$AP91),$AN$68="X",AVERAGE($AK91:$AM91,$AO91:$AP91),$AO$68="X",AVERAGE($AK91:$AN91,$AP91:$AP91),$AP$68="X",AVERAGE($AK91:$AO91)),"")</f>
        <v>13935906.616666665</v>
      </c>
      <c r="AD91" s="111" cm="1">
        <f t="array" ref="AD91">IFERROR(_xlfn.IFS(COUNTA($AK$68:$AP$68)=0,STDEV($AK91:$AP91)/SQRT(COUNT($AK91:$AP91)),$AK$68="X",STDEV($AL91:$AP91)/SQRT(COUNT($AL91:$AP91)),$AL$68="X",STDEV($AK91,$AM91:$AP91)/SQRT(COUNT($AK91,$AM91:$AP91)),$AM$68="X",STDEV($AK91:$AL91,$AN91:$AP91)/SQRT(COUNT($AK91:$AL91,$AN91:$AP91)),$AN$68="X",STDEV($AK91:$AM91,$AO91:$AP91)/SQRT(COUNT($AK91:$AM91,$AO91:$AP91)),$AO$68="X",STDEV($AK91:$AN91,$AP91)/SQRT(COUNT($AK91:$AN91,$AP91)),$AP$68="X",STDEV($AK91:$AO91)/SQRT(COUNT($AK91:$AO91))),"")</f>
        <v>2623791.3373353132</v>
      </c>
      <c r="AE91" cm="1">
        <f t="array" ref="AE91">_xlfn.IFS(SUM($AK91:$AP91)="","",AK91="","",AK91=0,0,AK91&gt;0,AK91/AE$131*100)</f>
        <v>78.14839469578277</v>
      </c>
      <c r="AF91" cm="1">
        <f t="array" ref="AF91">_xlfn.IFS(SUM($AK91:$AP91)="","",AL91="","",AL91=0,0,AL91&gt;0,AL91/AF$131*100)</f>
        <v>73.826533871341155</v>
      </c>
      <c r="AG91" cm="1">
        <f t="array" ref="AG91">_xlfn.IFS(SUM($AK91:$AP91)="","",AM91="","",AM91=0,0,AM91&gt;0,AM91/AG$131*100)</f>
        <v>57.766529891286936</v>
      </c>
      <c r="AH91" cm="1">
        <f t="array" ref="AH91">_xlfn.IFS(SUM($AK91:$AP91)="","",AN91="","",AN91=0,0,AN91&gt;0,AN91/AH$131*100)</f>
        <v>83.300588993589159</v>
      </c>
      <c r="AI91" cm="1">
        <f t="array" ref="AI91">_xlfn.IFS(SUM($AK91:$AP91)="","",AO91="","",AO91=0,0,AO91&gt;0,AO91/AI$131*100)</f>
        <v>75.165444462982236</v>
      </c>
      <c r="AJ91" s="1" t="str" cm="1">
        <f t="array" ref="AJ91">_xlfn.IFS(SUM($AK91:$AP91)="","",AP91="","",AP91=0,0,AP91&gt;0,AP91/AJ$131*100)</f>
        <v/>
      </c>
      <c r="AK91" s="85">
        <f t="shared" si="84"/>
        <v>20179690</v>
      </c>
      <c r="AL91" s="39">
        <f t="shared" si="84"/>
        <v>10736801.75</v>
      </c>
      <c r="AM91" s="39">
        <f t="shared" si="84"/>
        <v>9499321</v>
      </c>
      <c r="AN91" s="39">
        <f t="shared" si="84"/>
        <v>20454854.333333332</v>
      </c>
      <c r="AO91" s="39">
        <f t="shared" si="84"/>
        <v>8808866</v>
      </c>
      <c r="AP91" s="98" t="str">
        <f t="shared" si="84"/>
        <v/>
      </c>
      <c r="AQ91" s="89">
        <v>60539070</v>
      </c>
      <c r="AR91" s="89">
        <v>42947207</v>
      </c>
      <c r="AS91" s="89">
        <v>47496605</v>
      </c>
      <c r="AT91" s="89">
        <v>122729126</v>
      </c>
      <c r="AU91" s="89">
        <v>35235464</v>
      </c>
      <c r="AV91" s="89"/>
      <c r="AW91" s="1"/>
      <c r="AX91" s="1" t="str">
        <f>A91</f>
        <v>menthofuran</v>
      </c>
      <c r="AY91" s="39">
        <f t="shared" si="85"/>
        <v>20124444.75</v>
      </c>
      <c r="AZ91" s="39">
        <f t="shared" si="86"/>
        <v>58810964</v>
      </c>
      <c r="BA91" s="39">
        <f t="shared" si="87"/>
        <v>16216178.833333334</v>
      </c>
      <c r="BB91" s="39">
        <f t="shared" si="88"/>
        <v>15957516.5</v>
      </c>
      <c r="BC91" s="39">
        <f t="shared" si="89"/>
        <v>16294217.833333334</v>
      </c>
      <c r="BD91" s="39" t="str">
        <f t="shared" si="90"/>
        <v/>
      </c>
      <c r="BE91" s="39">
        <f t="shared" si="91"/>
        <v>20179690</v>
      </c>
      <c r="BF91" s="39">
        <f t="shared" si="92"/>
        <v>10736801.75</v>
      </c>
      <c r="BG91" s="39">
        <f t="shared" si="93"/>
        <v>9499321</v>
      </c>
      <c r="BH91" s="39">
        <f t="shared" si="94"/>
        <v>20454854.333333332</v>
      </c>
      <c r="BI91" s="39">
        <f t="shared" si="95"/>
        <v>8808866</v>
      </c>
      <c r="BJ91" s="39" t="str">
        <f t="shared" si="96"/>
        <v/>
      </c>
      <c r="BK91" s="42">
        <f t="shared" si="108"/>
        <v>7</v>
      </c>
      <c r="BL91">
        <f t="shared" si="108"/>
        <v>10</v>
      </c>
      <c r="BM91">
        <f t="shared" si="108"/>
        <v>5</v>
      </c>
      <c r="BN91">
        <f t="shared" si="108"/>
        <v>4</v>
      </c>
      <c r="BO91">
        <f t="shared" si="108"/>
        <v>6</v>
      </c>
      <c r="BP91" t="str">
        <f t="shared" si="97"/>
        <v/>
      </c>
      <c r="BQ91">
        <f t="shared" si="97"/>
        <v>8</v>
      </c>
      <c r="BR91">
        <f t="shared" si="97"/>
        <v>3</v>
      </c>
      <c r="BS91">
        <f t="shared" si="97"/>
        <v>2</v>
      </c>
      <c r="BT91">
        <f t="shared" si="97"/>
        <v>9</v>
      </c>
      <c r="BU91">
        <f t="shared" si="97"/>
        <v>1</v>
      </c>
      <c r="BV91" t="str">
        <f t="shared" si="97"/>
        <v/>
      </c>
      <c r="BW91">
        <f t="shared" si="109"/>
        <v>32</v>
      </c>
      <c r="BX91">
        <f t="shared" si="110"/>
        <v>23</v>
      </c>
      <c r="BY91">
        <f t="shared" si="111"/>
        <v>5</v>
      </c>
      <c r="BZ91">
        <f t="shared" si="112"/>
        <v>5</v>
      </c>
      <c r="CA91">
        <f t="shared" si="113"/>
        <v>8</v>
      </c>
      <c r="CB91" s="39">
        <f t="shared" si="113"/>
        <v>17</v>
      </c>
      <c r="CC91" s="46">
        <f t="shared" si="114"/>
        <v>8</v>
      </c>
      <c r="CD91" s="44" t="str">
        <f t="shared" si="104"/>
        <v xml:space="preserve">sig = </v>
      </c>
      <c r="CE91" t="str" cm="1">
        <f t="array" ref="CE91">_xlfn.IFS($CC91="","",$CC91&lt;=CE$69,"yes",$CC91&gt;CE$69,"no")</f>
        <v>no</v>
      </c>
      <c r="CF91" s="42" t="str">
        <f t="shared" si="105"/>
        <v/>
      </c>
      <c r="CG91" s="1" t="str">
        <f t="shared" si="106"/>
        <v/>
      </c>
      <c r="CH91" s="1" t="str">
        <f t="shared" si="107"/>
        <v/>
      </c>
      <c r="CI91" s="76" t="str">
        <f>IF(CE91="yes",VLOOKUP(CH91,'z-Table'!$A$1:$K$74,7,TRUE)*$CE$68,"")</f>
        <v/>
      </c>
    </row>
    <row r="92" spans="1:87" ht="12" x14ac:dyDescent="0.2">
      <c r="A92" s="7" t="s">
        <v>48</v>
      </c>
      <c r="B92" s="18" cm="1">
        <f t="array" ref="B92">IFERROR(_xlfn.IFS(COUNTA($F$68:$K$68)=0,AVERAGE($F92:$K92),$F$68="X",AVERAGE($G92:$K92),$G$68="X",AVERAGE($F92,$H92:$K92),$H$68="X",AVERAGE($F92:$G92,$I92:$K92),$I$68="X",AVERAGE($F92:$H92,$J92:$K92),$J$68="X",AVERAGE($F92:$I92,$K92:$K92),$K$68="X",AVERAGE($F92:$J92)),"")</f>
        <v>0.10502458262669485</v>
      </c>
      <c r="C92" s="19" cm="1">
        <f t="array" ref="C92">IFERROR(_xlfn.IFS(COUNTA($F$68:$K$68)=0,STDEV($F92:$K92)/SQRT(COUNT($F92:$K92)),$F$68="X",STDEV($G92:$K92)/SQRT(COUNT($G92:$K92)),$G$68="X",STDEV($F92,$H92:$K92)/SQRT(COUNT($F92,$H92:$K92)),$H$68="X",STDEV($F92:$G92,$I92:$K92)/SQRT(COUNT($F92:$G92,$I92:$K92)),$I$68="X",STDEV($F92:$H92,$J92:$K92)/SQRT(COUNT($F92:$H92,$J92:$K92)),$J$68="X",STDEV($F92:$I92,$K92)/SQRT(COUNT($F92:$I92,$K92)),$K$68="X",STDEV($F92:$J92)/SQRT(COUNT($F92:$J92))),"")</f>
        <v>2.175699428460065E-2</v>
      </c>
      <c r="D92" s="113" cm="1">
        <f t="array" ref="D92">IFERROR(_xlfn.IFS(COUNTA($L$68:$Q$68)=0,AVERAGE($L92:$Q92),$L$68="X",AVERAGE($M92:$Q92),$M$68="X",AVERAGE($L92,$N92:$Q92),$N$68="X",AVERAGE($L92:$M92,$O92:$Q92),$O$68="X",AVERAGE($L92:$N92,$P92:$Q92),$P$68="X",AVERAGE($L92:$O92,$Q92:$Q92),$Q$68="X",AVERAGE($L92:$P92)),"")</f>
        <v>40224.800000000003</v>
      </c>
      <c r="E92" s="111" cm="1">
        <f t="array" ref="E92">IFERROR(_xlfn.IFS(COUNTA($L$68:$Q$68)=0,STDEV($L92:$Q92)/SQRT(COUNT($L92:$Q92)),$L$68="X",STDEV($M92:$Q92)/SQRT(COUNT($M92:$Q92)),$M$68="X",STDEV($L92,$N92:$Q92)/SQRT(COUNT($L92,$N92:$Q92)),$N$68="X",STDEV($L92:$M92,$O92:$Q92)/SQRT(COUNT($L92:$M92,$O92:$Q92)),$O$68="X",STDEV($L92:$N92,$P92:$Q92)/SQRT(COUNT($L92:$N92,$P92:$Q92)),$P$68="X",STDEV($L92:$O92,$Q92)/SQRT(COUNT($L92:$O92,$Q92)),$Q$68="X",STDEV($L92:$P92)/SQRT(COUNT($L92:$P92))),"")</f>
        <v>20857.545204074231</v>
      </c>
      <c r="F92" cm="1">
        <f t="array" ref="F92">_xlfn.IFS(SUM($L92:$Q92)="","",L92="","",L92=0,0,L92&gt;0,L92/F$131*100)</f>
        <v>0.11944551511841753</v>
      </c>
      <c r="G92" cm="1">
        <f t="array" ref="G92">_xlfn.IFS(SUM($L92:$Q92)="","",M92="","",M92=0,0,M92&gt;0,M92/G$131*100)</f>
        <v>0.16439193836023974</v>
      </c>
      <c r="H92" cm="1">
        <f t="array" ref="H92">_xlfn.IFS(SUM($L92:$Q92)="","",N92="","",N92=0,0,N92&gt;0,N92/H$131*100)</f>
        <v>0.12916358689002208</v>
      </c>
      <c r="I92" cm="1">
        <f t="array" ref="I92">_xlfn.IFS(SUM($L92:$Q92)="","",O92="","",O92=0,0,O92&gt;0,O92/I$131*100)</f>
        <v>4.2694542863940546E-2</v>
      </c>
      <c r="J92" cm="1">
        <f t="array" ref="J92">_xlfn.IFS(SUM($L92:$Q92)="","",P92="","",P92=0,0,P92&gt;0,P92/J$131*100)</f>
        <v>6.9427329900854332E-2</v>
      </c>
      <c r="K92" s="1" t="str" cm="1">
        <f t="array" ref="K92">_xlfn.IFS(SUM($L92:$Q92)="","",Q92="","",Q92=0,0,Q92&gt;0,Q92/K$131*100)</f>
        <v/>
      </c>
      <c r="L92" s="42">
        <f t="shared" si="83"/>
        <v>33012</v>
      </c>
      <c r="M92">
        <f t="shared" si="83"/>
        <v>121529</v>
      </c>
      <c r="N92">
        <f t="shared" si="83"/>
        <v>26962</v>
      </c>
      <c r="O92">
        <f t="shared" si="83"/>
        <v>7322</v>
      </c>
      <c r="P92">
        <f t="shared" si="83"/>
        <v>12299</v>
      </c>
      <c r="Q92" s="96" t="str">
        <f t="shared" si="83"/>
        <v/>
      </c>
      <c r="R92" s="89">
        <v>132048</v>
      </c>
      <c r="S92" s="89">
        <v>243058</v>
      </c>
      <c r="T92" s="89">
        <v>161772</v>
      </c>
      <c r="U92" s="89">
        <v>29288</v>
      </c>
      <c r="V92" s="89">
        <v>73794</v>
      </c>
      <c r="W92" s="89"/>
      <c r="X92" s="1"/>
      <c r="Y92" s="1"/>
      <c r="Z92" s="7" t="s">
        <v>48</v>
      </c>
      <c r="AA92" s="18" cm="1">
        <f t="array" ref="AA92">IFERROR(_xlfn.IFS(COUNTA($AE$68:$AJ$68)=0,AVERAGE($AE92:$AJ92),$AE$68="X",AVERAGE($AF92:$AJ92),$AF$68="X",AVERAGE($AE92,$AG92:$AJ92),$AG$68="X",AVERAGE($AE92:$AF92,$AH92:$AJ92),$AH$68="X",AVERAGE($AE92:$AG92,$AI92:$AJ92),$AI$68="X",AVERAGE($AE92:$AH92,$AJ92:$AJ92),$AJ$68="X",AVERAGE($AE92:$AI92)),"")</f>
        <v>0.1965448633330415</v>
      </c>
      <c r="AB92" s="19" cm="1">
        <f t="array" ref="AB92">IFERROR(_xlfn.IFS(COUNTA($AE$68:$AJ$68)=0,STDEV($AE92:$AJ92)/SQRT(COUNT($AE92:$AJ92)),$AE$68="X",STDEV($AF92:$AJ92)/SQRT(COUNT($AF92:$AJ92)),$AF$68="X",STDEV($AE92,$AG92:$AJ92)/SQRT(COUNT($AE92,$AG92:$AJ92)),$AG$68="X",STDEV($AE92:$AF92,$AH92:$AJ92)/SQRT(COUNT($AE92:$AF92,$AH92:$AJ92)),$AH$68="X",STDEV($AE92:$AG92,$AI92:$AJ92)/SQRT(COUNT($AE92:$AG92,$AI92:$AJ92)),$AI$68="X",STDEV($AE92:$AH92,$AJ92)/SQRT(COUNT($AE92:$AH92,$AJ92)),$AJ$68="X",STDEV($AE92:$AI92)/SQRT(COUNT($AE92:$AI92))),"")</f>
        <v>4.9698855487331224E-2</v>
      </c>
      <c r="AC92" s="113" cm="1">
        <f t="array" ref="AC92">IFERROR(_xlfn.IFS(COUNTA($AK$68:$AP$68)=0,AVERAGE($AK92:$AP92),$AK$68="X",AVERAGE($AL92:$AP92),$AL$68="X",AVERAGE($AK92,$AM92:$AP92),$AM$68="X",AVERAGE($AK92:$AL92,$AN92:$AP92),$AN$68="X",AVERAGE($AK92:$AM92,$AO92:$AP92),$AO$68="X",AVERAGE($AK92:$AN92,$AP92:$AP92),$AP$68="X",AVERAGE($AK92:$AO92)),"")</f>
        <v>39033.166666666664</v>
      </c>
      <c r="AD92" s="111" cm="1">
        <f t="array" ref="AD92">IFERROR(_xlfn.IFS(COUNTA($AK$68:$AP$68)=0,STDEV($AK92:$AP92)/SQRT(COUNT($AK92:$AP92)),$AK$68="X",STDEV($AL92:$AP92)/SQRT(COUNT($AL92:$AP92)),$AL$68="X",STDEV($AK92,$AM92:$AP92)/SQRT(COUNT($AK92,$AM92:$AP92)),$AM$68="X",STDEV($AK92:$AL92,$AN92:$AP92)/SQRT(COUNT($AK92:$AL92,$AN92:$AP92)),$AN$68="X",STDEV($AK92:$AM92,$AO92:$AP92)/SQRT(COUNT($AK92:$AM92,$AO92:$AP92)),$AO$68="X",STDEV($AK92:$AN92,$AP92)/SQRT(COUNT($AK92:$AN92,$AP92)),$AP$68="X",STDEV($AK92:$AO92)/SQRT(COUNT($AK92:$AO92))),"")</f>
        <v>12380.303815968913</v>
      </c>
      <c r="AE92" cm="1">
        <f t="array" ref="AE92">_xlfn.IFS(SUM($AK92:$AP92)="","",AK92="","",AK92=0,0,AK92&gt;0,AK92/AE$131*100)</f>
        <v>0.30196544037464718</v>
      </c>
      <c r="AF92" cm="1">
        <f t="array" ref="AF92">_xlfn.IFS(SUM($AK92:$AP92)="","",AL92="","",AL92=0,0,AL92&gt;0,AL92/AF$131*100)</f>
        <v>0.11330832247436842</v>
      </c>
      <c r="AG92" cm="1">
        <f t="array" ref="AG92">_xlfn.IFS(SUM($AK92:$AP92)="","",AM92="","",AM92=0,0,AM92&gt;0,AM92/AG$131*100)</f>
        <v>0.33011370761641923</v>
      </c>
      <c r="AH92" cm="1">
        <f t="array" ref="AH92">_xlfn.IFS(SUM($AK92:$AP92)="","",AN92="","",AN92=0,0,AN92&gt;0,AN92/AH$131*100)</f>
        <v>0.14500840114786898</v>
      </c>
      <c r="AI92" cm="1">
        <f t="array" ref="AI92">_xlfn.IFS(SUM($AK92:$AP92)="","",AO92="","",AO92=0,0,AO92&gt;0,AO92/AI$131*100)</f>
        <v>9.2328445051903796E-2</v>
      </c>
      <c r="AJ92" s="1" t="str" cm="1">
        <f t="array" ref="AJ92">_xlfn.IFS(SUM($AK92:$AP92)="","",AP92="","",AP92=0,0,AP92&gt;0,AP92/AJ$131*100)</f>
        <v/>
      </c>
      <c r="AK92" s="85">
        <f t="shared" si="84"/>
        <v>77974.333333333328</v>
      </c>
      <c r="AL92" s="39">
        <f t="shared" si="84"/>
        <v>16478.75</v>
      </c>
      <c r="AM92" s="39">
        <f t="shared" si="84"/>
        <v>54285</v>
      </c>
      <c r="AN92" s="39">
        <f t="shared" si="84"/>
        <v>35607.5</v>
      </c>
      <c r="AO92" s="39">
        <f t="shared" si="84"/>
        <v>10820.25</v>
      </c>
      <c r="AP92" s="98" t="str">
        <f t="shared" si="84"/>
        <v/>
      </c>
      <c r="AQ92" s="89">
        <v>233923</v>
      </c>
      <c r="AR92" s="89">
        <v>65915</v>
      </c>
      <c r="AS92" s="89">
        <v>271425</v>
      </c>
      <c r="AT92" s="89">
        <v>213645</v>
      </c>
      <c r="AU92" s="89">
        <v>43281</v>
      </c>
      <c r="AV92" s="89"/>
      <c r="AW92" s="1"/>
      <c r="AX92" s="1"/>
      <c r="AY92" s="39" t="str">
        <f t="shared" si="85"/>
        <v/>
      </c>
      <c r="AZ92" s="39" t="str">
        <f t="shared" si="86"/>
        <v/>
      </c>
      <c r="BA92" s="39" t="str">
        <f t="shared" si="87"/>
        <v/>
      </c>
      <c r="BB92" s="39" t="str">
        <f t="shared" si="88"/>
        <v/>
      </c>
      <c r="BC92" s="39" t="str">
        <f t="shared" si="89"/>
        <v/>
      </c>
      <c r="BD92" s="39" t="str">
        <f t="shared" si="90"/>
        <v/>
      </c>
      <c r="BE92" s="39" t="str">
        <f t="shared" si="91"/>
        <v/>
      </c>
      <c r="BF92" s="39" t="str">
        <f t="shared" si="92"/>
        <v/>
      </c>
      <c r="BG92" s="39" t="str">
        <f t="shared" si="93"/>
        <v/>
      </c>
      <c r="BH92" s="39" t="str">
        <f t="shared" si="94"/>
        <v/>
      </c>
      <c r="BI92" s="39" t="str">
        <f t="shared" si="95"/>
        <v/>
      </c>
      <c r="BJ92" s="39" t="str">
        <f t="shared" si="96"/>
        <v/>
      </c>
      <c r="BK92" s="42" t="str">
        <f t="shared" si="108"/>
        <v/>
      </c>
      <c r="BL92" t="str">
        <f t="shared" si="108"/>
        <v/>
      </c>
      <c r="BM92" t="str">
        <f t="shared" si="108"/>
        <v/>
      </c>
      <c r="BN92" t="str">
        <f t="shared" si="108"/>
        <v/>
      </c>
      <c r="BO92" t="str">
        <f t="shared" si="108"/>
        <v/>
      </c>
      <c r="BP92" t="str">
        <f t="shared" si="97"/>
        <v/>
      </c>
      <c r="BQ92" t="str">
        <f t="shared" si="97"/>
        <v/>
      </c>
      <c r="BR92" t="str">
        <f t="shared" si="97"/>
        <v/>
      </c>
      <c r="BS92" t="str">
        <f t="shared" si="97"/>
        <v/>
      </c>
      <c r="BT92" t="str">
        <f t="shared" si="97"/>
        <v/>
      </c>
      <c r="BU92" t="str">
        <f t="shared" si="97"/>
        <v/>
      </c>
      <c r="BV92" t="str">
        <f t="shared" si="97"/>
        <v/>
      </c>
      <c r="BW92" t="str">
        <f t="shared" si="109"/>
        <v/>
      </c>
      <c r="BX92" t="str">
        <f t="shared" si="110"/>
        <v/>
      </c>
      <c r="BY92" t="str">
        <f t="shared" si="111"/>
        <v/>
      </c>
      <c r="BZ92" t="str">
        <f t="shared" si="112"/>
        <v/>
      </c>
      <c r="CA92" t="str">
        <f t="shared" si="113"/>
        <v/>
      </c>
      <c r="CB92" s="39" t="str">
        <f t="shared" si="113"/>
        <v/>
      </c>
      <c r="CC92" s="46" t="str">
        <f t="shared" si="114"/>
        <v/>
      </c>
      <c r="CD92" s="44" t="str">
        <f t="shared" si="104"/>
        <v/>
      </c>
      <c r="CE92" t="str" cm="1">
        <f t="array" ref="CE92">_xlfn.IFS($CC92="","",$CC92&lt;=CE$69,"yes",$CC92&gt;CE$69,"no")</f>
        <v/>
      </c>
      <c r="CF92" s="42" t="str">
        <f t="shared" si="105"/>
        <v/>
      </c>
      <c r="CG92" s="1" t="str">
        <f t="shared" si="106"/>
        <v/>
      </c>
      <c r="CH92" s="1" t="str">
        <f t="shared" si="107"/>
        <v/>
      </c>
      <c r="CI92" s="76" t="str">
        <f>IF(CE92="yes",VLOOKUP(CH92,'z-Table'!$A$1:$K$74,7,TRUE)*$CE$68,"")</f>
        <v/>
      </c>
    </row>
    <row r="93" spans="1:87" ht="12" x14ac:dyDescent="0.2">
      <c r="A93" s="6" t="s">
        <v>49</v>
      </c>
      <c r="B93" s="18" cm="1">
        <f t="array" ref="B93">IFERROR(_xlfn.IFS(COUNTA($F$68:$K$68)=0,AVERAGE($F93:$K93),$F$68="X",AVERAGE($G93:$K93),$G$68="X",AVERAGE($F93,$H93:$K93),$H$68="X",AVERAGE($F93:$G93,$I93:$K93),$I$68="X",AVERAGE($F93:$H93,$J93:$K93),$J$68="X",AVERAGE($F93:$I93,$K93:$K93),$K$68="X",AVERAGE($F93:$J93)),"")</f>
        <v>0.55020194799241529</v>
      </c>
      <c r="C93" s="19" cm="1">
        <f t="array" ref="C93">IFERROR(_xlfn.IFS(COUNTA($F$68:$K$68)=0,STDEV($F93:$K93)/SQRT(COUNT($F93:$K93)),$F$68="X",STDEV($G93:$K93)/SQRT(COUNT($G93:$K93)),$G$68="X",STDEV($F93,$H93:$K93)/SQRT(COUNT($F93,$H93:$K93)),$H$68="X",STDEV($F93:$G93,$I93:$K93)/SQRT(COUNT($F93:$G93,$I93:$K93)),$I$68="X",STDEV($F93:$H93,$J93:$K93)/SQRT(COUNT($F93:$H93,$J93:$K93)),$J$68="X",STDEV($F93:$I93,$K93)/SQRT(COUNT($F93:$I93,$K93)),$K$68="X",STDEV($F93:$J93)/SQRT(COUNT($F93:$J93))),"")</f>
        <v>0.19145921926199697</v>
      </c>
      <c r="D93" s="113" cm="1">
        <f t="array" ref="D93">IFERROR(_xlfn.IFS(COUNTA($L$68:$Q$68)=0,AVERAGE($L93:$Q93),$L$68="X",AVERAGE($M93:$Q93),$M$68="X",AVERAGE($L93,$N93:$Q93),$N$68="X",AVERAGE($L93:$M93,$O93:$Q93),$O$68="X",AVERAGE($L93:$N93,$P93:$Q93),$P$68="X",AVERAGE($L93:$O93,$Q93:$Q93),$Q$68="X",AVERAGE($L93:$P93)),"")</f>
        <v>215763.43333333335</v>
      </c>
      <c r="E93" s="111" cm="1">
        <f t="array" ref="E93">IFERROR(_xlfn.IFS(COUNTA($L$68:$Q$68)=0,STDEV($L93:$Q93)/SQRT(COUNT($L93:$Q93)),$L$68="X",STDEV($M93:$Q93)/SQRT(COUNT($M93:$Q93)),$M$68="X",STDEV($L93,$N93:$Q93)/SQRT(COUNT($L93,$N93:$Q93)),$N$68="X",STDEV($L93:$M93,$O93:$Q93)/SQRT(COUNT($L93:$M93,$O93:$Q93)),$O$68="X",STDEV($L93:$N93,$P93:$Q93)/SQRT(COUNT($L93:$N93,$P93:$Q93)),$P$68="X",STDEV($L93:$O93,$Q93)/SQRT(COUNT($L93:$O93,$Q93)),$Q$68="X",STDEV($L93:$P93)/SQRT(COUNT($L93:$P93))),"")</f>
        <v>111960.69873253143</v>
      </c>
      <c r="F93" cm="1">
        <f t="array" ref="F93">_xlfn.IFS(SUM($L93:$Q93)="","",L93="","",L93=0,0,L93&gt;0,L93/F$131*100)</f>
        <v>1.1370155064336336</v>
      </c>
      <c r="G93" cm="1">
        <f t="array" ref="G93">_xlfn.IFS(SUM($L93:$Q93)="","",M93="","",M93=0,0,M93&gt;0,M93/G$131*100)</f>
        <v>0.82695790796558</v>
      </c>
      <c r="H93" cm="1">
        <f t="array" ref="H93">_xlfn.IFS(SUM($L93:$Q93)="","",N93="","",N93=0,0,N93&gt;0,N93/H$131*100)</f>
        <v>0.45577726842391747</v>
      </c>
      <c r="I93" cm="1">
        <f t="array" ref="I93">_xlfn.IFS(SUM($L93:$Q93)="","",O93="","",O93=0,0,O93&gt;0,O93/I$131*100)</f>
        <v>0.10447101573638223</v>
      </c>
      <c r="J93" cm="1">
        <f t="array" ref="J93">_xlfn.IFS(SUM($L93:$Q93)="","",P93="","",P93=0,0,P93&gt;0,P93/J$131*100)</f>
        <v>0.22678804140256306</v>
      </c>
      <c r="K93" s="1" t="str" cm="1">
        <f t="array" ref="K93">_xlfn.IFS(SUM($L93:$Q93)="","",Q93="","",Q93=0,0,Q93&gt;0,Q93/K$131*100)</f>
        <v/>
      </c>
      <c r="L93" s="42">
        <f t="shared" si="83"/>
        <v>314245</v>
      </c>
      <c r="M93">
        <f t="shared" si="83"/>
        <v>611340</v>
      </c>
      <c r="N93">
        <f t="shared" si="83"/>
        <v>95140.333333333328</v>
      </c>
      <c r="O93">
        <f t="shared" si="83"/>
        <v>17916.5</v>
      </c>
      <c r="P93">
        <f t="shared" si="83"/>
        <v>40175.333333333336</v>
      </c>
      <c r="Q93" s="96" t="str">
        <f t="shared" si="83"/>
        <v/>
      </c>
      <c r="R93" s="89">
        <v>1256980</v>
      </c>
      <c r="S93" s="89">
        <v>1222680</v>
      </c>
      <c r="T93" s="89">
        <v>570842</v>
      </c>
      <c r="U93" s="89">
        <v>71666</v>
      </c>
      <c r="V93" s="89">
        <v>241052</v>
      </c>
      <c r="W93" s="89"/>
      <c r="X93" s="1"/>
      <c r="Y93" s="1"/>
      <c r="Z93" s="6" t="s">
        <v>49</v>
      </c>
      <c r="AA93" s="18" cm="1">
        <f t="array" ref="AA93">IFERROR(_xlfn.IFS(COUNTA($AE$68:$AJ$68)=0,AVERAGE($AE93:$AJ93),$AE$68="X",AVERAGE($AF93:$AJ93),$AF$68="X",AVERAGE($AE93,$AG93:$AJ93),$AG$68="X",AVERAGE($AE93:$AF93,$AH93:$AJ93),$AH$68="X",AVERAGE($AE93:$AG93,$AI93:$AJ93),$AI$68="X",AVERAGE($AE93:$AH93,$AJ93:$AJ93),$AJ$68="X",AVERAGE($AE93:$AI93)),"")</f>
        <v>0.71432786972906792</v>
      </c>
      <c r="AB93" s="19" cm="1">
        <f t="array" ref="AB93">IFERROR(_xlfn.IFS(COUNTA($AE$68:$AJ$68)=0,STDEV($AE93:$AJ93)/SQRT(COUNT($AE93:$AJ93)),$AE$68="X",STDEV($AF93:$AJ93)/SQRT(COUNT($AF93:$AJ93)),$AF$68="X",STDEV($AE93,$AG93:$AJ93)/SQRT(COUNT($AE93,$AG93:$AJ93)),$AG$68="X",STDEV($AE93:$AF93,$AH93:$AJ93)/SQRT(COUNT($AE93:$AF93,$AH93:$AJ93)),$AH$68="X",STDEV($AE93:$AG93,$AI93:$AJ93)/SQRT(COUNT($AE93:$AG93,$AI93:$AJ93)),$AI$68="X",STDEV($AE93:$AH93,$AJ93)/SQRT(COUNT($AE93:$AH93,$AJ93)),$AJ$68="X",STDEV($AE93:$AI93)/SQRT(COUNT($AE93:$AI93))),"")</f>
        <v>8.8059563712880234E-2</v>
      </c>
      <c r="AC93" s="113" cm="1">
        <f t="array" ref="AC93">IFERROR(_xlfn.IFS(COUNTA($AK$68:$AP$68)=0,AVERAGE($AK93:$AP93),$AK$68="X",AVERAGE($AL93:$AP93),$AL$68="X",AVERAGE($AK93,$AM93:$AP93),$AM$68="X",AVERAGE($AK93:$AL93,$AN93:$AP93),$AN$68="X",AVERAGE($AK93:$AM93,$AO93:$AP93),$AO$68="X",AVERAGE($AK93:$AN93,$AP93:$AP93),$AP$68="X",AVERAGE($AK93:$AO93)),"")</f>
        <v>126250.79333333333</v>
      </c>
      <c r="AD93" s="111" cm="1">
        <f t="array" ref="AD93">IFERROR(_xlfn.IFS(COUNTA($AK$68:$AP$68)=0,STDEV($AK93:$AP93)/SQRT(COUNT($AK93:$AP93)),$AK$68="X",STDEV($AL93:$AP93)/SQRT(COUNT($AL93:$AP93)),$AL$68="X",STDEV($AK93,$AM93:$AP93)/SQRT(COUNT($AK93,$AM93:$AP93)),$AM$68="X",STDEV($AK93:$AL93,$AN93:$AP93)/SQRT(COUNT($AK93:$AL93,$AN93:$AP93)),$AN$68="X",STDEV($AK93:$AM93,$AO93:$AP93)/SQRT(COUNT($AK93:$AM93,$AO93:$AP93)),$AO$68="X",STDEV($AK93:$AN93,$AP93)/SQRT(COUNT($AK93:$AN93,$AP93)),$AP$68="X",STDEV($AK93:$AO93)/SQRT(COUNT($AK93:$AO93))),"")</f>
        <v>13480.026948886669</v>
      </c>
      <c r="AE93" cm="1">
        <f t="array" ref="AE93">_xlfn.IFS(SUM($AK93:$AP93)="","",AK93="","",AK93=0,0,AK93&gt;0,AK93/AE$131*100)</f>
        <v>0.45816652426590115</v>
      </c>
      <c r="AF93" cm="1">
        <f t="array" ref="AF93">_xlfn.IFS(SUM($AK93:$AP93)="","",AL93="","",AL93=0,0,AL93&gt;0,AL93/AF$131*100)</f>
        <v>0.8810321575946779</v>
      </c>
      <c r="AG93" cm="1">
        <f t="array" ref="AG93">_xlfn.IFS(SUM($AK93:$AP93)="","",AM93="","",AM93=0,0,AM93&gt;0,AM93/AG$131*100)</f>
        <v>0.93886929004080399</v>
      </c>
      <c r="AH93" cm="1">
        <f t="array" ref="AH93">_xlfn.IFS(SUM($AK93:$AP93)="","",AN93="","",AN93=0,0,AN93&gt;0,AN93/AH$131*100)</f>
        <v>0.61408982652971678</v>
      </c>
      <c r="AI93" cm="1">
        <f t="array" ref="AI93">_xlfn.IFS(SUM($AK93:$AP93)="","",AO93="","",AO93=0,0,AO93&gt;0,AO93/AI$131*100)</f>
        <v>0.6794815502142395</v>
      </c>
      <c r="AJ93" s="1" t="str" cm="1">
        <f t="array" ref="AJ93">_xlfn.IFS(SUM($AK93:$AP93)="","",AP93="","",AP93=0,0,AP93&gt;0,AP93/AJ$131*100)</f>
        <v/>
      </c>
      <c r="AK93" s="85">
        <f t="shared" si="84"/>
        <v>118309</v>
      </c>
      <c r="AL93" s="39">
        <f t="shared" si="84"/>
        <v>128131</v>
      </c>
      <c r="AM93" s="39">
        <f t="shared" si="84"/>
        <v>154390.79999999999</v>
      </c>
      <c r="AN93" s="39">
        <f t="shared" si="84"/>
        <v>150792.66666666666</v>
      </c>
      <c r="AO93" s="39">
        <f t="shared" si="84"/>
        <v>79630.5</v>
      </c>
      <c r="AP93" s="98" t="str">
        <f t="shared" si="84"/>
        <v/>
      </c>
      <c r="AQ93" s="89">
        <v>354927</v>
      </c>
      <c r="AR93" s="89">
        <v>512524</v>
      </c>
      <c r="AS93" s="89">
        <v>771954</v>
      </c>
      <c r="AT93" s="89">
        <v>904756</v>
      </c>
      <c r="AU93" s="89">
        <v>318522</v>
      </c>
      <c r="AV93" s="89"/>
      <c r="AW93" s="1"/>
      <c r="AX93" s="1"/>
      <c r="AY93" s="39" t="str">
        <f t="shared" si="85"/>
        <v/>
      </c>
      <c r="AZ93" s="39" t="str">
        <f t="shared" si="86"/>
        <v/>
      </c>
      <c r="BA93" s="39" t="str">
        <f t="shared" si="87"/>
        <v/>
      </c>
      <c r="BB93" s="39" t="str">
        <f t="shared" si="88"/>
        <v/>
      </c>
      <c r="BC93" s="39" t="str">
        <f t="shared" si="89"/>
        <v/>
      </c>
      <c r="BD93" s="39" t="str">
        <f t="shared" si="90"/>
        <v/>
      </c>
      <c r="BE93" s="39" t="str">
        <f t="shared" si="91"/>
        <v/>
      </c>
      <c r="BF93" s="39" t="str">
        <f t="shared" si="92"/>
        <v/>
      </c>
      <c r="BG93" s="39" t="str">
        <f t="shared" si="93"/>
        <v/>
      </c>
      <c r="BH93" s="39" t="str">
        <f t="shared" si="94"/>
        <v/>
      </c>
      <c r="BI93" s="39" t="str">
        <f t="shared" si="95"/>
        <v/>
      </c>
      <c r="BJ93" s="39" t="str">
        <f t="shared" si="96"/>
        <v/>
      </c>
      <c r="BK93" s="42" t="str">
        <f t="shared" si="108"/>
        <v/>
      </c>
      <c r="BL93" t="str">
        <f t="shared" si="108"/>
        <v/>
      </c>
      <c r="BM93" t="str">
        <f t="shared" si="108"/>
        <v/>
      </c>
      <c r="BN93" t="str">
        <f t="shared" si="108"/>
        <v/>
      </c>
      <c r="BO93" t="str">
        <f t="shared" si="108"/>
        <v/>
      </c>
      <c r="BP93" t="str">
        <f t="shared" si="97"/>
        <v/>
      </c>
      <c r="BQ93" t="str">
        <f t="shared" si="97"/>
        <v/>
      </c>
      <c r="BR93" t="str">
        <f t="shared" si="97"/>
        <v/>
      </c>
      <c r="BS93" t="str">
        <f t="shared" si="97"/>
        <v/>
      </c>
      <c r="BT93" t="str">
        <f t="shared" si="97"/>
        <v/>
      </c>
      <c r="BU93" t="str">
        <f t="shared" si="97"/>
        <v/>
      </c>
      <c r="BV93" t="str">
        <f t="shared" si="97"/>
        <v/>
      </c>
      <c r="BW93" t="str">
        <f t="shared" si="109"/>
        <v/>
      </c>
      <c r="BX93" t="str">
        <f t="shared" si="110"/>
        <v/>
      </c>
      <c r="BY93" t="str">
        <f t="shared" si="111"/>
        <v/>
      </c>
      <c r="BZ93" t="str">
        <f t="shared" si="112"/>
        <v/>
      </c>
      <c r="CA93" t="str">
        <f t="shared" si="113"/>
        <v/>
      </c>
      <c r="CB93" s="39" t="str">
        <f t="shared" si="113"/>
        <v/>
      </c>
      <c r="CC93" s="46" t="str">
        <f t="shared" si="114"/>
        <v/>
      </c>
      <c r="CD93" s="44" t="str">
        <f t="shared" si="104"/>
        <v/>
      </c>
      <c r="CE93" t="str" cm="1">
        <f t="array" ref="CE93">_xlfn.IFS($CC93="","",$CC93&lt;=CE$69,"yes",$CC93&gt;CE$69,"no")</f>
        <v/>
      </c>
      <c r="CF93" s="42" t="str">
        <f t="shared" si="105"/>
        <v/>
      </c>
      <c r="CG93" s="1" t="str">
        <f t="shared" si="106"/>
        <v/>
      </c>
      <c r="CH93" s="1" t="str">
        <f t="shared" si="107"/>
        <v/>
      </c>
      <c r="CI93" s="76" t="str">
        <f>IF(CE93="yes",VLOOKUP(CH93,'z-Table'!$A$1:$K$74,7,TRUE)*$CE$68,"")</f>
        <v/>
      </c>
    </row>
    <row r="94" spans="1:87" ht="12" x14ac:dyDescent="0.2">
      <c r="A94" s="7" t="s">
        <v>50</v>
      </c>
      <c r="B94" s="18" cm="1">
        <f t="array" ref="B94">IFERROR(_xlfn.IFS(COUNTA($F$68:$K$68)=0,AVERAGE($F94:$K94),$F$68="X",AVERAGE($G94:$K94),$G$68="X",AVERAGE($F94,$H94:$K94),$H$68="X",AVERAGE($F94:$G94,$I94:$K94),$I$68="X",AVERAGE($F94:$H94,$J94:$K94),$J$68="X",AVERAGE($F94:$I94,$K94:$K94),$K$68="X",AVERAGE($F94:$J94)),"")</f>
        <v>0</v>
      </c>
      <c r="C94" s="19" cm="1">
        <f t="array" ref="C94">IFERROR(_xlfn.IFS(COUNTA($F$68:$K$68)=0,STDEV($F94:$K94)/SQRT(COUNT($F94:$K94)),$F$68="X",STDEV($G94:$K94)/SQRT(COUNT($G94:$K94)),$G$68="X",STDEV($F94,$H94:$K94)/SQRT(COUNT($F94,$H94:$K94)),$H$68="X",STDEV($F94:$G94,$I94:$K94)/SQRT(COUNT($F94:$G94,$I94:$K94)),$I$68="X",STDEV($F94:$H94,$J94:$K94)/SQRT(COUNT($F94:$H94,$J94:$K94)),$J$68="X",STDEV($F94:$I94,$K94)/SQRT(COUNT($F94:$I94,$K94)),$K$68="X",STDEV($F94:$J94)/SQRT(COUNT($F94:$J94))),"")</f>
        <v>0</v>
      </c>
      <c r="D94" s="113" cm="1">
        <f t="array" ref="D94">IFERROR(_xlfn.IFS(COUNTA($L$68:$Q$68)=0,AVERAGE($L94:$Q94),$L$68="X",AVERAGE($M94:$Q94),$M$68="X",AVERAGE($L94,$N94:$Q94),$N$68="X",AVERAGE($L94:$M94,$O94:$Q94),$O$68="X",AVERAGE($L94:$N94,$P94:$Q94),$P$68="X",AVERAGE($L94:$O94,$Q94:$Q94),$Q$68="X",AVERAGE($L94:$P94)),"")</f>
        <v>0</v>
      </c>
      <c r="E94" s="111" cm="1">
        <f t="array" ref="E94">IFERROR(_xlfn.IFS(COUNTA($L$68:$Q$68)=0,STDEV($L94:$Q94)/SQRT(COUNT($L94:$Q94)),$L$68="X",STDEV($M94:$Q94)/SQRT(COUNT($M94:$Q94)),$M$68="X",STDEV($L94,$N94:$Q94)/SQRT(COUNT($L94,$N94:$Q94)),$N$68="X",STDEV($L94:$M94,$O94:$Q94)/SQRT(COUNT($L94:$M94,$O94:$Q94)),$O$68="X",STDEV($L94:$N94,$P94:$Q94)/SQRT(COUNT($L94:$N94,$P94:$Q94)),$P$68="X",STDEV($L94:$O94,$Q94)/SQRT(COUNT($L94:$O94,$Q94)),$Q$68="X",STDEV($L94:$P94)/SQRT(COUNT($L94:$P94))),"")</f>
        <v>0</v>
      </c>
      <c r="F94" cm="1">
        <f t="array" ref="F94">_xlfn.IFS(SUM($L94:$Q94)="","",L94="","",L94=0,0,L94&gt;0,L94/F$131*100)</f>
        <v>0</v>
      </c>
      <c r="G94" cm="1">
        <f t="array" ref="G94">_xlfn.IFS(SUM($L94:$Q94)="","",M94="","",M94=0,0,M94&gt;0,M94/G$131*100)</f>
        <v>0</v>
      </c>
      <c r="H94" cm="1">
        <f t="array" ref="H94">_xlfn.IFS(SUM($L94:$Q94)="","",N94="","",N94=0,0,N94&gt;0,N94/H$131*100)</f>
        <v>0</v>
      </c>
      <c r="I94" cm="1">
        <f t="array" ref="I94">_xlfn.IFS(SUM($L94:$Q94)="","",O94="","",O94=0,0,O94&gt;0,O94/I$131*100)</f>
        <v>0</v>
      </c>
      <c r="J94" cm="1">
        <f t="array" ref="J94">_xlfn.IFS(SUM($L94:$Q94)="","",P94="","",P94=0,0,P94&gt;0,P94/J$131*100)</f>
        <v>0</v>
      </c>
      <c r="K94" s="1" t="str" cm="1">
        <f t="array" ref="K94">_xlfn.IFS(SUM($L94:$Q94)="","",Q94="","",Q94=0,0,Q94&gt;0,Q94/K$131*100)</f>
        <v/>
      </c>
      <c r="L94" s="42">
        <f t="shared" si="83"/>
        <v>0</v>
      </c>
      <c r="M94">
        <f t="shared" si="83"/>
        <v>0</v>
      </c>
      <c r="N94">
        <f t="shared" si="83"/>
        <v>0</v>
      </c>
      <c r="O94">
        <f t="shared" si="83"/>
        <v>0</v>
      </c>
      <c r="P94">
        <f t="shared" si="83"/>
        <v>0</v>
      </c>
      <c r="Q94" s="96" t="str">
        <f t="shared" si="83"/>
        <v/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/>
      <c r="X94" s="1"/>
      <c r="Y94" s="1"/>
      <c r="Z94" s="7" t="s">
        <v>50</v>
      </c>
      <c r="AA94" s="18" cm="1">
        <f t="array" ref="AA94">IFERROR(_xlfn.IFS(COUNTA($AE$68:$AJ$68)=0,AVERAGE($AE94:$AJ94),$AE$68="X",AVERAGE($AF94:$AJ94),$AF$68="X",AVERAGE($AE94,$AG94:$AJ94),$AG$68="X",AVERAGE($AE94:$AF94,$AH94:$AJ94),$AH$68="X",AVERAGE($AE94:$AG94,$AI94:$AJ94),$AI$68="X",AVERAGE($AE94:$AH94,$AJ94:$AJ94),$AJ$68="X",AVERAGE($AE94:$AI94)),"")</f>
        <v>0</v>
      </c>
      <c r="AB94" s="19" cm="1">
        <f t="array" ref="AB94">IFERROR(_xlfn.IFS(COUNTA($AE$68:$AJ$68)=0,STDEV($AE94:$AJ94)/SQRT(COUNT($AE94:$AJ94)),$AE$68="X",STDEV($AF94:$AJ94)/SQRT(COUNT($AF94:$AJ94)),$AF$68="X",STDEV($AE94,$AG94:$AJ94)/SQRT(COUNT($AE94,$AG94:$AJ94)),$AG$68="X",STDEV($AE94:$AF94,$AH94:$AJ94)/SQRT(COUNT($AE94:$AF94,$AH94:$AJ94)),$AH$68="X",STDEV($AE94:$AG94,$AI94:$AJ94)/SQRT(COUNT($AE94:$AG94,$AI94:$AJ94)),$AI$68="X",STDEV($AE94:$AH94,$AJ94)/SQRT(COUNT($AE94:$AH94,$AJ94)),$AJ$68="X",STDEV($AE94:$AI94)/SQRT(COUNT($AE94:$AI94))),"")</f>
        <v>0</v>
      </c>
      <c r="AC94" s="113" cm="1">
        <f t="array" ref="AC94">IFERROR(_xlfn.IFS(COUNTA($AK$68:$AP$68)=0,AVERAGE($AK94:$AP94),$AK$68="X",AVERAGE($AL94:$AP94),$AL$68="X",AVERAGE($AK94,$AM94:$AP94),$AM$68="X",AVERAGE($AK94:$AL94,$AN94:$AP94),$AN$68="X",AVERAGE($AK94:$AM94,$AO94:$AP94),$AO$68="X",AVERAGE($AK94:$AN94,$AP94:$AP94),$AP$68="X",AVERAGE($AK94:$AO94)),"")</f>
        <v>0</v>
      </c>
      <c r="AD94" s="111" cm="1">
        <f t="array" ref="AD94">IFERROR(_xlfn.IFS(COUNTA($AK$68:$AP$68)=0,STDEV($AK94:$AP94)/SQRT(COUNT($AK94:$AP94)),$AK$68="X",STDEV($AL94:$AP94)/SQRT(COUNT($AL94:$AP94)),$AL$68="X",STDEV($AK94,$AM94:$AP94)/SQRT(COUNT($AK94,$AM94:$AP94)),$AM$68="X",STDEV($AK94:$AL94,$AN94:$AP94)/SQRT(COUNT($AK94:$AL94,$AN94:$AP94)),$AN$68="X",STDEV($AK94:$AM94,$AO94:$AP94)/SQRT(COUNT($AK94:$AM94,$AO94:$AP94)),$AO$68="X",STDEV($AK94:$AN94,$AP94)/SQRT(COUNT($AK94:$AN94,$AP94)),$AP$68="X",STDEV($AK94:$AO94)/SQRT(COUNT($AK94:$AO94))),"")</f>
        <v>0</v>
      </c>
      <c r="AE94" cm="1">
        <f t="array" ref="AE94">_xlfn.IFS(SUM($AK94:$AP94)="","",AK94="","",AK94=0,0,AK94&gt;0,AK94/AE$131*100)</f>
        <v>0</v>
      </c>
      <c r="AF94" cm="1">
        <f t="array" ref="AF94">_xlfn.IFS(SUM($AK94:$AP94)="","",AL94="","",AL94=0,0,AL94&gt;0,AL94/AF$131*100)</f>
        <v>0</v>
      </c>
      <c r="AG94" cm="1">
        <f t="array" ref="AG94">_xlfn.IFS(SUM($AK94:$AP94)="","",AM94="","",AM94=0,0,AM94&gt;0,AM94/AG$131*100)</f>
        <v>0</v>
      </c>
      <c r="AH94" cm="1">
        <f t="array" ref="AH94">_xlfn.IFS(SUM($AK94:$AP94)="","",AN94="","",AN94=0,0,AN94&gt;0,AN94/AH$131*100)</f>
        <v>0</v>
      </c>
      <c r="AI94" cm="1">
        <f t="array" ref="AI94">_xlfn.IFS(SUM($AK94:$AP94)="","",AO94="","",AO94=0,0,AO94&gt;0,AO94/AI$131*100)</f>
        <v>0</v>
      </c>
      <c r="AJ94" s="1" t="str" cm="1">
        <f t="array" ref="AJ94">_xlfn.IFS(SUM($AK94:$AP94)="","",AP94="","",AP94=0,0,AP94&gt;0,AP94/AJ$131*100)</f>
        <v/>
      </c>
      <c r="AK94" s="85">
        <f t="shared" si="84"/>
        <v>0</v>
      </c>
      <c r="AL94" s="39">
        <f t="shared" si="84"/>
        <v>0</v>
      </c>
      <c r="AM94" s="39">
        <f t="shared" si="84"/>
        <v>0</v>
      </c>
      <c r="AN94" s="39">
        <f t="shared" si="84"/>
        <v>0</v>
      </c>
      <c r="AO94" s="39">
        <f t="shared" si="84"/>
        <v>0</v>
      </c>
      <c r="AP94" s="98" t="str">
        <f t="shared" si="84"/>
        <v/>
      </c>
      <c r="AQ94" s="89">
        <v>0</v>
      </c>
      <c r="AR94" s="89">
        <v>0</v>
      </c>
      <c r="AS94" s="89">
        <v>0</v>
      </c>
      <c r="AT94" s="89">
        <v>0</v>
      </c>
      <c r="AU94" s="89">
        <v>0</v>
      </c>
      <c r="AV94" s="89"/>
      <c r="AW94" s="1"/>
      <c r="AX94" s="1"/>
      <c r="AY94" s="39" t="str">
        <f t="shared" si="85"/>
        <v/>
      </c>
      <c r="AZ94" s="39" t="str">
        <f t="shared" si="86"/>
        <v/>
      </c>
      <c r="BA94" s="39" t="str">
        <f t="shared" si="87"/>
        <v/>
      </c>
      <c r="BB94" s="39" t="str">
        <f t="shared" si="88"/>
        <v/>
      </c>
      <c r="BC94" s="39" t="str">
        <f t="shared" si="89"/>
        <v/>
      </c>
      <c r="BD94" s="39" t="str">
        <f t="shared" si="90"/>
        <v/>
      </c>
      <c r="BE94" s="39" t="str">
        <f t="shared" si="91"/>
        <v/>
      </c>
      <c r="BF94" s="39" t="str">
        <f t="shared" si="92"/>
        <v/>
      </c>
      <c r="BG94" s="39" t="str">
        <f t="shared" si="93"/>
        <v/>
      </c>
      <c r="BH94" s="39" t="str">
        <f t="shared" si="94"/>
        <v/>
      </c>
      <c r="BI94" s="39" t="str">
        <f t="shared" si="95"/>
        <v/>
      </c>
      <c r="BJ94" s="39" t="str">
        <f t="shared" si="96"/>
        <v/>
      </c>
      <c r="BK94" s="42" t="str">
        <f t="shared" si="108"/>
        <v/>
      </c>
      <c r="BL94" t="str">
        <f t="shared" si="108"/>
        <v/>
      </c>
      <c r="BM94" t="str">
        <f t="shared" si="108"/>
        <v/>
      </c>
      <c r="BN94" t="str">
        <f t="shared" si="108"/>
        <v/>
      </c>
      <c r="BO94" t="str">
        <f t="shared" si="108"/>
        <v/>
      </c>
      <c r="BP94" t="str">
        <f t="shared" si="97"/>
        <v/>
      </c>
      <c r="BQ94" t="str">
        <f t="shared" si="97"/>
        <v/>
      </c>
      <c r="BR94" t="str">
        <f t="shared" si="97"/>
        <v/>
      </c>
      <c r="BS94" t="str">
        <f t="shared" si="97"/>
        <v/>
      </c>
      <c r="BT94" t="str">
        <f t="shared" si="97"/>
        <v/>
      </c>
      <c r="BU94" t="str">
        <f t="shared" si="97"/>
        <v/>
      </c>
      <c r="BV94" t="str">
        <f t="shared" si="97"/>
        <v/>
      </c>
      <c r="BW94" t="str">
        <f t="shared" si="109"/>
        <v/>
      </c>
      <c r="BX94" t="str">
        <f t="shared" si="110"/>
        <v/>
      </c>
      <c r="BY94" t="str">
        <f t="shared" si="111"/>
        <v/>
      </c>
      <c r="BZ94" t="str">
        <f t="shared" si="112"/>
        <v/>
      </c>
      <c r="CA94" t="str">
        <f t="shared" si="113"/>
        <v/>
      </c>
      <c r="CB94" s="39" t="str">
        <f t="shared" si="113"/>
        <v/>
      </c>
      <c r="CC94" s="46" t="str">
        <f t="shared" si="114"/>
        <v/>
      </c>
      <c r="CD94" s="44" t="str">
        <f t="shared" si="104"/>
        <v/>
      </c>
      <c r="CE94" t="str" cm="1">
        <f t="array" ref="CE94">_xlfn.IFS($CC94="","",$CC94&lt;=CE$69,"yes",$CC94&gt;CE$69,"no")</f>
        <v/>
      </c>
      <c r="CF94" s="42" t="str">
        <f t="shared" si="105"/>
        <v/>
      </c>
      <c r="CG94" s="1" t="str">
        <f t="shared" si="106"/>
        <v/>
      </c>
      <c r="CH94" s="1" t="str">
        <f t="shared" si="107"/>
        <v/>
      </c>
      <c r="CI94" s="76" t="str">
        <f>IF(CE94="yes",VLOOKUP(CH94,'z-Table'!$A$1:$K$74,7,TRUE)*$CE$68,"")</f>
        <v/>
      </c>
    </row>
    <row r="95" spans="1:87" ht="12" x14ac:dyDescent="0.2">
      <c r="A95" s="7" t="s">
        <v>51</v>
      </c>
      <c r="B95" s="18" cm="1">
        <f t="array" ref="B95">IFERROR(_xlfn.IFS(COUNTA($F$68:$K$68)=0,AVERAGE($F95:$K95),$F$68="X",AVERAGE($G95:$K95),$G$68="X",AVERAGE($F95,$H95:$K95),$H$68="X",AVERAGE($F95:$G95,$I95:$K95),$I$68="X",AVERAGE($F95:$H95,$J95:$K95),$J$68="X",AVERAGE($F95:$I95,$K95:$K95),$K$68="X",AVERAGE($F95:$J95)),"")</f>
        <v>0.13674589265538259</v>
      </c>
      <c r="C95" s="19" cm="1">
        <f t="array" ref="C95">IFERROR(_xlfn.IFS(COUNTA($F$68:$K$68)=0,STDEV($F95:$K95)/SQRT(COUNT($F95:$K95)),$F$68="X",STDEV($G95:$K95)/SQRT(COUNT($G95:$K95)),$G$68="X",STDEV($F95,$H95:$K95)/SQRT(COUNT($F95,$H95:$K95)),$H$68="X",STDEV($F95:$G95,$I95:$K95)/SQRT(COUNT($F95:$G95,$I95:$K95)),$I$68="X",STDEV($F95:$H95,$J95:$K95)/SQRT(COUNT($F95:$H95,$J95:$K95)),$J$68="X",STDEV($F95:$I95,$K95)/SQRT(COUNT($F95:$I95,$K95)),$K$68="X",STDEV($F95:$J95)/SQRT(COUNT($F95:$J95))),"")</f>
        <v>3.5286238034933477E-2</v>
      </c>
      <c r="D95" s="113" cm="1">
        <f t="array" ref="D95">IFERROR(_xlfn.IFS(COUNTA($L$68:$Q$68)=0,AVERAGE($L95:$Q95),$L$68="X",AVERAGE($M95:$Q95),$M$68="X",AVERAGE($L95,$N95:$Q95),$N$68="X",AVERAGE($L95:$M95,$O95:$Q95),$O$68="X",AVERAGE($L95:$N95,$P95:$Q95),$P$68="X",AVERAGE($L95:$O95,$Q95:$Q95),$Q$68="X",AVERAGE($L95:$P95)),"")</f>
        <v>36593.4</v>
      </c>
      <c r="E95" s="111" cm="1">
        <f t="array" ref="E95">IFERROR(_xlfn.IFS(COUNTA($L$68:$Q$68)=0,STDEV($L95:$Q95)/SQRT(COUNT($L95:$Q95)),$L$68="X",STDEV($M95:$Q95)/SQRT(COUNT($M95:$Q95)),$M$68="X",STDEV($L95,$N95:$Q95)/SQRT(COUNT($L95,$N95:$Q95)),$N$68="X",STDEV($L95:$M95,$O95:$Q95)/SQRT(COUNT($L95:$M95,$O95:$Q95)),$O$68="X",STDEV($L95:$N95,$P95:$Q95)/SQRT(COUNT($L95:$N95,$P95:$Q95)),$P$68="X",STDEV($L95:$O95,$Q95)/SQRT(COUNT($L95:$O95,$Q95)),$Q$68="X",STDEV($L95:$P95)/SQRT(COUNT($L95:$P95))),"")</f>
        <v>9620.4648330395121</v>
      </c>
      <c r="F95" cm="1">
        <f t="array" ref="F95">_xlfn.IFS(SUM($L95:$Q95)="","",L95="","",L95=0,0,L95&gt;0,L95/F$131*100)</f>
        <v>0.24882944562068074</v>
      </c>
      <c r="G95" cm="1">
        <f t="array" ref="G95">_xlfn.IFS(SUM($L95:$Q95)="","",M95="","",M95=0,0,M95&gt;0,M95/G$131*100)</f>
        <v>6.1695843071541398E-2</v>
      </c>
      <c r="H95" cm="1">
        <f t="array" ref="H95">_xlfn.IFS(SUM($L95:$Q95)="","",N95="","",N95=0,0,N95&gt;0,N95/H$131*100)</f>
        <v>0.11151030383647519</v>
      </c>
      <c r="I95" cm="1">
        <f t="array" ref="I95">_xlfn.IFS(SUM($L95:$Q95)="","",O95="","",O95=0,0,O95&gt;0,O95/I$131*100)</f>
        <v>0.18562242609873905</v>
      </c>
      <c r="J95" cm="1">
        <f t="array" ref="J95">_xlfn.IFS(SUM($L95:$Q95)="","",P95="","",P95=0,0,P95&gt;0,P95/J$131*100)</f>
        <v>7.6071444649476613E-2</v>
      </c>
      <c r="K95" s="1" t="str" cm="1">
        <f t="array" ref="K95">_xlfn.IFS(SUM($L95:$Q95)="","",Q95="","",Q95=0,0,Q95&gt;0,Q95/K$131*100)</f>
        <v/>
      </c>
      <c r="L95" s="42">
        <f t="shared" si="83"/>
        <v>68770.75</v>
      </c>
      <c r="M95">
        <f t="shared" si="83"/>
        <v>45609.5</v>
      </c>
      <c r="N95">
        <f t="shared" si="83"/>
        <v>23277</v>
      </c>
      <c r="O95">
        <f t="shared" si="83"/>
        <v>31833.75</v>
      </c>
      <c r="P95">
        <f t="shared" si="83"/>
        <v>13476</v>
      </c>
      <c r="Q95" s="96" t="str">
        <f t="shared" si="83"/>
        <v/>
      </c>
      <c r="R95" s="89">
        <v>275083</v>
      </c>
      <c r="S95" s="89">
        <v>91219</v>
      </c>
      <c r="T95" s="89">
        <v>139662</v>
      </c>
      <c r="U95" s="89">
        <v>127335</v>
      </c>
      <c r="V95" s="89">
        <v>80856</v>
      </c>
      <c r="W95" s="89"/>
      <c r="X95" s="1"/>
      <c r="Y95" s="1"/>
      <c r="Z95" s="7" t="s">
        <v>51</v>
      </c>
      <c r="AA95" s="18" cm="1">
        <f t="array" ref="AA95">IFERROR(_xlfn.IFS(COUNTA($AE$68:$AJ$68)=0,AVERAGE($AE95:$AJ95),$AE$68="X",AVERAGE($AF95:$AJ95),$AF$68="X",AVERAGE($AE95,$AG95:$AJ95),$AG$68="X",AVERAGE($AE95:$AF95,$AH95:$AJ95),$AH$68="X",AVERAGE($AE95:$AG95,$AI95:$AJ95),$AI$68="X",AVERAGE($AE95:$AH95,$AJ95:$AJ95),$AJ$68="X",AVERAGE($AE95:$AI95)),"")</f>
        <v>0.27553846467271531</v>
      </c>
      <c r="AB95" s="19" cm="1">
        <f t="array" ref="AB95">IFERROR(_xlfn.IFS(COUNTA($AE$68:$AJ$68)=0,STDEV($AE95:$AJ95)/SQRT(COUNT($AE95:$AJ95)),$AE$68="X",STDEV($AF95:$AJ95)/SQRT(COUNT($AF95:$AJ95)),$AF$68="X",STDEV($AE95,$AG95:$AJ95)/SQRT(COUNT($AE95,$AG95:$AJ95)),$AG$68="X",STDEV($AE95:$AF95,$AH95:$AJ95)/SQRT(COUNT($AE95:$AF95,$AH95:$AJ95)),$AH$68="X",STDEV($AE95:$AG95,$AI95:$AJ95)/SQRT(COUNT($AE95:$AG95,$AI95:$AJ95)),$AI$68="X",STDEV($AE95:$AH95,$AJ95)/SQRT(COUNT($AE95:$AH95,$AJ95)),$AJ$68="X",STDEV($AE95:$AI95)/SQRT(COUNT($AE95:$AI95))),"")</f>
        <v>0.1335251553871237</v>
      </c>
      <c r="AC95" s="113" cm="1">
        <f t="array" ref="AC95">IFERROR(_xlfn.IFS(COUNTA($AK$68:$AP$68)=0,AVERAGE($AK95:$AP95),$AK$68="X",AVERAGE($AL95:$AP95),$AL$68="X",AVERAGE($AK95,$AM95:$AP95),$AM$68="X",AVERAGE($AK95:$AL95,$AN95:$AP95),$AN$68="X",AVERAGE($AK95:$AM95,$AO95:$AP95),$AO$68="X",AVERAGE($AK95:$AN95,$AP95:$AP95),$AP$68="X",AVERAGE($AK95:$AO95)),"")</f>
        <v>44889.426666666674</v>
      </c>
      <c r="AD95" s="111" cm="1">
        <f t="array" ref="AD95">IFERROR(_xlfn.IFS(COUNTA($AK$68:$AP$68)=0,STDEV($AK95:$AP95)/SQRT(COUNT($AK95:$AP95)),$AK$68="X",STDEV($AL95:$AP95)/SQRT(COUNT($AL95:$AP95)),$AL$68="X",STDEV($AK95,$AM95:$AP95)/SQRT(COUNT($AK95,$AM95:$AP95)),$AM$68="X",STDEV($AK95:$AL95,$AN95:$AP95)/SQRT(COUNT($AK95:$AL95,$AN95:$AP95)),$AN$68="X",STDEV($AK95:$AM95,$AO95:$AP95)/SQRT(COUNT($AK95:$AM95,$AO95:$AP95)),$AO$68="X",STDEV($AK95:$AN95,$AP95)/SQRT(COUNT($AK95:$AN95,$AP95)),$AP$68="X",STDEV($AK95:$AO95)/SQRT(COUNT($AK95:$AO95))),"")</f>
        <v>19522.336812833419</v>
      </c>
      <c r="AE95" cm="1">
        <f t="array" ref="AE95">_xlfn.IFS(SUM($AK95:$AP95)="","",AK95="","",AK95=0,0,AK95&gt;0,AK95/AE$131*100)</f>
        <v>0.19895358543991717</v>
      </c>
      <c r="AF95" cm="1">
        <f t="array" ref="AF95">_xlfn.IFS(SUM($AK95:$AP95)="","",AL95="","",AL95=0,0,AL95&gt;0,AL95/AF$131*100)</f>
        <v>0.77807397408136802</v>
      </c>
      <c r="AG95" cm="1">
        <f t="array" ref="AG95">_xlfn.IFS(SUM($AK95:$AP95)="","",AM95="","",AM95=0,0,AM95&gt;0,AM95/AG$131*100)</f>
        <v>0.27428779145799143</v>
      </c>
      <c r="AH95" cm="1">
        <f t="array" ref="AH95">_xlfn.IFS(SUM($AK95:$AP95)="","",AN95="","",AN95=0,0,AN95&gt;0,AN95/AH$131*100)</f>
        <v>0</v>
      </c>
      <c r="AI95" cm="1">
        <f t="array" ref="AI95">_xlfn.IFS(SUM($AK95:$AP95)="","",AO95="","",AO95=0,0,AO95&gt;0,AO95/AI$131*100)</f>
        <v>0.1263769723842999</v>
      </c>
      <c r="AJ95" s="1" t="str" cm="1">
        <f t="array" ref="AJ95">_xlfn.IFS(SUM($AK95:$AP95)="","",AP95="","",AP95=0,0,AP95&gt;0,AP95/AJ$131*100)</f>
        <v/>
      </c>
      <c r="AK95" s="85">
        <f t="shared" si="84"/>
        <v>51374.333333333336</v>
      </c>
      <c r="AL95" s="39">
        <f t="shared" si="84"/>
        <v>113157.5</v>
      </c>
      <c r="AM95" s="39">
        <f t="shared" si="84"/>
        <v>45104.800000000003</v>
      </c>
      <c r="AN95" s="39">
        <f t="shared" si="84"/>
        <v>0</v>
      </c>
      <c r="AO95" s="39">
        <f t="shared" si="84"/>
        <v>14810.5</v>
      </c>
      <c r="AP95" s="98" t="str">
        <f t="shared" si="84"/>
        <v/>
      </c>
      <c r="AQ95" s="89">
        <v>154123</v>
      </c>
      <c r="AR95" s="89">
        <v>452630</v>
      </c>
      <c r="AS95" s="89">
        <v>225524</v>
      </c>
      <c r="AT95" s="89">
        <v>0</v>
      </c>
      <c r="AU95" s="89">
        <v>59242</v>
      </c>
      <c r="AV95" s="89"/>
      <c r="AW95" s="1"/>
      <c r="AX95" s="1" t="str">
        <f>A95</f>
        <v>borneol</v>
      </c>
      <c r="AY95" s="39">
        <f t="shared" si="85"/>
        <v>68770.75</v>
      </c>
      <c r="AZ95" s="39">
        <f t="shared" si="86"/>
        <v>45609.5</v>
      </c>
      <c r="BA95" s="39">
        <f t="shared" si="87"/>
        <v>23277</v>
      </c>
      <c r="BB95" s="39">
        <f t="shared" si="88"/>
        <v>31833.75</v>
      </c>
      <c r="BC95" s="39">
        <f t="shared" si="89"/>
        <v>13476</v>
      </c>
      <c r="BD95" s="39" t="str">
        <f t="shared" si="90"/>
        <v/>
      </c>
      <c r="BE95" s="39">
        <f t="shared" si="91"/>
        <v>51374.333333333336</v>
      </c>
      <c r="BF95" s="39">
        <f t="shared" si="92"/>
        <v>113157.5</v>
      </c>
      <c r="BG95" s="39">
        <f t="shared" si="93"/>
        <v>45104.800000000003</v>
      </c>
      <c r="BH95" s="39">
        <f t="shared" si="94"/>
        <v>0</v>
      </c>
      <c r="BI95" s="39">
        <f t="shared" si="95"/>
        <v>14810.5</v>
      </c>
      <c r="BJ95" s="39" t="str">
        <f t="shared" si="96"/>
        <v/>
      </c>
      <c r="BK95" s="42">
        <f t="shared" si="108"/>
        <v>9</v>
      </c>
      <c r="BL95">
        <f t="shared" si="108"/>
        <v>7</v>
      </c>
      <c r="BM95">
        <f t="shared" si="108"/>
        <v>4</v>
      </c>
      <c r="BN95">
        <f t="shared" si="108"/>
        <v>5</v>
      </c>
      <c r="BO95">
        <f t="shared" si="108"/>
        <v>2</v>
      </c>
      <c r="BP95" t="str">
        <f t="shared" si="97"/>
        <v/>
      </c>
      <c r="BQ95">
        <f t="shared" si="97"/>
        <v>8</v>
      </c>
      <c r="BR95">
        <f t="shared" si="97"/>
        <v>10</v>
      </c>
      <c r="BS95">
        <f t="shared" si="97"/>
        <v>6</v>
      </c>
      <c r="BT95">
        <f t="shared" si="97"/>
        <v>1</v>
      </c>
      <c r="BU95">
        <f t="shared" si="97"/>
        <v>3</v>
      </c>
      <c r="BV95" t="str">
        <f t="shared" si="97"/>
        <v/>
      </c>
      <c r="BW95">
        <f t="shared" si="109"/>
        <v>27</v>
      </c>
      <c r="BX95">
        <f t="shared" si="110"/>
        <v>28</v>
      </c>
      <c r="BY95">
        <f t="shared" si="111"/>
        <v>5</v>
      </c>
      <c r="BZ95">
        <f t="shared" si="112"/>
        <v>5</v>
      </c>
      <c r="CA95">
        <f t="shared" si="113"/>
        <v>13</v>
      </c>
      <c r="CB95" s="39">
        <f t="shared" si="113"/>
        <v>12</v>
      </c>
      <c r="CC95" s="46">
        <f t="shared" si="114"/>
        <v>12</v>
      </c>
      <c r="CD95" s="44" t="str">
        <f t="shared" si="104"/>
        <v xml:space="preserve">sig = </v>
      </c>
      <c r="CE95" t="str" cm="1">
        <f t="array" ref="CE95">_xlfn.IFS($CC95="","",$CC95&lt;=CE$69,"yes",$CC95&gt;CE$69,"no")</f>
        <v>no</v>
      </c>
      <c r="CF95" s="42" t="str">
        <f>IF(CE95="yes",(BY95*BZ95)/2,"")</f>
        <v/>
      </c>
      <c r="CG95" s="1" t="str">
        <f>IF(CE95="yes",SQRT(((BY95*BZ95)*(BY95+BZ95+1))/12),"")</f>
        <v/>
      </c>
      <c r="CH95" s="1" t="str">
        <f>IF(CE95="yes",ROUND(((CC95-CF95)+IF(CC95&gt;CF95,-0.5,0.5))/CG95,1),"")</f>
        <v/>
      </c>
      <c r="CI95" s="76" t="str">
        <f>IF(CE95="yes",VLOOKUP(CH95,'z-Table'!$A$1:$K$74,7,TRUE)*$CE$68,"")</f>
        <v/>
      </c>
    </row>
    <row r="96" spans="1:87" ht="12" x14ac:dyDescent="0.2">
      <c r="A96" s="7" t="s">
        <v>52</v>
      </c>
      <c r="B96" s="18" cm="1">
        <f t="array" ref="B96">IFERROR(_xlfn.IFS(COUNTA($F$68:$K$68)=0,AVERAGE($F96:$K96),$F$68="X",AVERAGE($G96:$K96),$G$68="X",AVERAGE($F96,$H96:$K96),$H$68="X",AVERAGE($F96:$G96,$I96:$K96),$I$68="X",AVERAGE($F96:$H96,$J96:$K96),$J$68="X",AVERAGE($F96:$I96,$K96:$K96),$K$68="X",AVERAGE($F96:$J96)),"")</f>
        <v>0</v>
      </c>
      <c r="C96" s="19" cm="1">
        <f t="array" ref="C96">IFERROR(_xlfn.IFS(COUNTA($F$68:$K$68)=0,STDEV($F96:$K96)/SQRT(COUNT($F96:$K96)),$F$68="X",STDEV($G96:$K96)/SQRT(COUNT($G96:$K96)),$G$68="X",STDEV($F96,$H96:$K96)/SQRT(COUNT($F96,$H96:$K96)),$H$68="X",STDEV($F96:$G96,$I96:$K96)/SQRT(COUNT($F96:$G96,$I96:$K96)),$I$68="X",STDEV($F96:$H96,$J96:$K96)/SQRT(COUNT($F96:$H96,$J96:$K96)),$J$68="X",STDEV($F96:$I96,$K96)/SQRT(COUNT($F96:$I96,$K96)),$K$68="X",STDEV($F96:$J96)/SQRT(COUNT($F96:$J96))),"")</f>
        <v>0</v>
      </c>
      <c r="D96" s="113" cm="1">
        <f t="array" ref="D96">IFERROR(_xlfn.IFS(COUNTA($L$68:$Q$68)=0,AVERAGE($L96:$Q96),$L$68="X",AVERAGE($M96:$Q96),$M$68="X",AVERAGE($L96,$N96:$Q96),$N$68="X",AVERAGE($L96:$M96,$O96:$Q96),$O$68="X",AVERAGE($L96:$N96,$P96:$Q96),$P$68="X",AVERAGE($L96:$O96,$Q96:$Q96),$Q$68="X",AVERAGE($L96:$P96)),"")</f>
        <v>0</v>
      </c>
      <c r="E96" s="111" cm="1">
        <f t="array" ref="E96">IFERROR(_xlfn.IFS(COUNTA($L$68:$Q$68)=0,STDEV($L96:$Q96)/SQRT(COUNT($L96:$Q96)),$L$68="X",STDEV($M96:$Q96)/SQRT(COUNT($M96:$Q96)),$M$68="X",STDEV($L96,$N96:$Q96)/SQRT(COUNT($L96,$N96:$Q96)),$N$68="X",STDEV($L96:$M96,$O96:$Q96)/SQRT(COUNT($L96:$M96,$O96:$Q96)),$O$68="X",STDEV($L96:$N96,$P96:$Q96)/SQRT(COUNT($L96:$N96,$P96:$Q96)),$P$68="X",STDEV($L96:$O96,$Q96)/SQRT(COUNT($L96:$O96,$Q96)),$Q$68="X",STDEV($L96:$P96)/SQRT(COUNT($L96:$P96))),"")</f>
        <v>0</v>
      </c>
      <c r="F96" cm="1">
        <f t="array" ref="F96">_xlfn.IFS(SUM($L96:$Q96)="","",L96="","",L96=0,0,L96&gt;0,L96/F$131*100)</f>
        <v>0</v>
      </c>
      <c r="G96" cm="1">
        <f t="array" ref="G96">_xlfn.IFS(SUM($L96:$Q96)="","",M96="","",M96=0,0,M96&gt;0,M96/G$131*100)</f>
        <v>0</v>
      </c>
      <c r="H96" cm="1">
        <f t="array" ref="H96">_xlfn.IFS(SUM($L96:$Q96)="","",N96="","",N96=0,0,N96&gt;0,N96/H$131*100)</f>
        <v>0</v>
      </c>
      <c r="I96" cm="1">
        <f t="array" ref="I96">_xlfn.IFS(SUM($L96:$Q96)="","",O96="","",O96=0,0,O96&gt;0,O96/I$131*100)</f>
        <v>0</v>
      </c>
      <c r="J96" cm="1">
        <f t="array" ref="J96">_xlfn.IFS(SUM($L96:$Q96)="","",P96="","",P96=0,0,P96&gt;0,P96/J$131*100)</f>
        <v>0</v>
      </c>
      <c r="K96" s="1" t="str" cm="1">
        <f t="array" ref="K96">_xlfn.IFS(SUM($L96:$Q96)="","",Q96="","",Q96=0,0,Q96&gt;0,Q96/K$131*100)</f>
        <v/>
      </c>
      <c r="L96" s="42">
        <f t="shared" si="83"/>
        <v>0</v>
      </c>
      <c r="M96">
        <f t="shared" si="83"/>
        <v>0</v>
      </c>
      <c r="N96">
        <f t="shared" si="83"/>
        <v>0</v>
      </c>
      <c r="O96">
        <f t="shared" si="83"/>
        <v>0</v>
      </c>
      <c r="P96">
        <f t="shared" si="83"/>
        <v>0</v>
      </c>
      <c r="Q96" s="96" t="str">
        <f t="shared" si="83"/>
        <v/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/>
      <c r="X96" s="1"/>
      <c r="Y96" s="1"/>
      <c r="Z96" s="7" t="s">
        <v>52</v>
      </c>
      <c r="AA96" s="18" cm="1">
        <f t="array" ref="AA96">IFERROR(_xlfn.IFS(COUNTA($AE$68:$AJ$68)=0,AVERAGE($AE96:$AJ96),$AE$68="X",AVERAGE($AF96:$AJ96),$AF$68="X",AVERAGE($AE96,$AG96:$AJ96),$AG$68="X",AVERAGE($AE96:$AF96,$AH96:$AJ96),$AH$68="X",AVERAGE($AE96:$AG96,$AI96:$AJ96),$AI$68="X",AVERAGE($AE96:$AH96,$AJ96:$AJ96),$AJ$68="X",AVERAGE($AE96:$AI96)),"")</f>
        <v>0</v>
      </c>
      <c r="AB96" s="19" cm="1">
        <f t="array" ref="AB96">IFERROR(_xlfn.IFS(COUNTA($AE$68:$AJ$68)=0,STDEV($AE96:$AJ96)/SQRT(COUNT($AE96:$AJ96)),$AE$68="X",STDEV($AF96:$AJ96)/SQRT(COUNT($AF96:$AJ96)),$AF$68="X",STDEV($AE96,$AG96:$AJ96)/SQRT(COUNT($AE96,$AG96:$AJ96)),$AG$68="X",STDEV($AE96:$AF96,$AH96:$AJ96)/SQRT(COUNT($AE96:$AF96,$AH96:$AJ96)),$AH$68="X",STDEV($AE96:$AG96,$AI96:$AJ96)/SQRT(COUNT($AE96:$AG96,$AI96:$AJ96)),$AI$68="X",STDEV($AE96:$AH96,$AJ96)/SQRT(COUNT($AE96:$AH96,$AJ96)),$AJ$68="X",STDEV($AE96:$AI96)/SQRT(COUNT($AE96:$AI96))),"")</f>
        <v>0</v>
      </c>
      <c r="AC96" s="113" cm="1">
        <f t="array" ref="AC96">IFERROR(_xlfn.IFS(COUNTA($AK$68:$AP$68)=0,AVERAGE($AK96:$AP96),$AK$68="X",AVERAGE($AL96:$AP96),$AL$68="X",AVERAGE($AK96,$AM96:$AP96),$AM$68="X",AVERAGE($AK96:$AL96,$AN96:$AP96),$AN$68="X",AVERAGE($AK96:$AM96,$AO96:$AP96),$AO$68="X",AVERAGE($AK96:$AN96,$AP96:$AP96),$AP$68="X",AVERAGE($AK96:$AO96)),"")</f>
        <v>0</v>
      </c>
      <c r="AD96" s="111" cm="1">
        <f t="array" ref="AD96">IFERROR(_xlfn.IFS(COUNTA($AK$68:$AP$68)=0,STDEV($AK96:$AP96)/SQRT(COUNT($AK96:$AP96)),$AK$68="X",STDEV($AL96:$AP96)/SQRT(COUNT($AL96:$AP96)),$AL$68="X",STDEV($AK96,$AM96:$AP96)/SQRT(COUNT($AK96,$AM96:$AP96)),$AM$68="X",STDEV($AK96:$AL96,$AN96:$AP96)/SQRT(COUNT($AK96:$AL96,$AN96:$AP96)),$AN$68="X",STDEV($AK96:$AM96,$AO96:$AP96)/SQRT(COUNT($AK96:$AM96,$AO96:$AP96)),$AO$68="X",STDEV($AK96:$AN96,$AP96)/SQRT(COUNT($AK96:$AN96,$AP96)),$AP$68="X",STDEV($AK96:$AO96)/SQRT(COUNT($AK96:$AO96))),"")</f>
        <v>0</v>
      </c>
      <c r="AE96" cm="1">
        <f t="array" ref="AE96">_xlfn.IFS(SUM($AK96:$AP96)="","",AK96="","",AK96=0,0,AK96&gt;0,AK96/AE$131*100)</f>
        <v>0</v>
      </c>
      <c r="AF96" cm="1">
        <f t="array" ref="AF96">_xlfn.IFS(SUM($AK96:$AP96)="","",AL96="","",AL96=0,0,AL96&gt;0,AL96/AF$131*100)</f>
        <v>0</v>
      </c>
      <c r="AG96" cm="1">
        <f t="array" ref="AG96">_xlfn.IFS(SUM($AK96:$AP96)="","",AM96="","",AM96=0,0,AM96&gt;0,AM96/AG$131*100)</f>
        <v>0</v>
      </c>
      <c r="AH96" cm="1">
        <f t="array" ref="AH96">_xlfn.IFS(SUM($AK96:$AP96)="","",AN96="","",AN96=0,0,AN96&gt;0,AN96/AH$131*100)</f>
        <v>0</v>
      </c>
      <c r="AI96" cm="1">
        <f t="array" ref="AI96">_xlfn.IFS(SUM($AK96:$AP96)="","",AO96="","",AO96=0,0,AO96&gt;0,AO96/AI$131*100)</f>
        <v>0</v>
      </c>
      <c r="AJ96" s="1" t="str" cm="1">
        <f t="array" ref="AJ96">_xlfn.IFS(SUM($AK96:$AP96)="","",AP96="","",AP96=0,0,AP96&gt;0,AP96/AJ$131*100)</f>
        <v/>
      </c>
      <c r="AK96" s="85">
        <f t="shared" si="84"/>
        <v>0</v>
      </c>
      <c r="AL96" s="39">
        <f t="shared" si="84"/>
        <v>0</v>
      </c>
      <c r="AM96" s="39">
        <f t="shared" si="84"/>
        <v>0</v>
      </c>
      <c r="AN96" s="39">
        <f t="shared" si="84"/>
        <v>0</v>
      </c>
      <c r="AO96" s="39">
        <f t="shared" si="84"/>
        <v>0</v>
      </c>
      <c r="AP96" s="98" t="str">
        <f t="shared" si="84"/>
        <v/>
      </c>
      <c r="AQ96" s="89">
        <v>0</v>
      </c>
      <c r="AR96" s="89">
        <v>0</v>
      </c>
      <c r="AS96" s="89">
        <v>0</v>
      </c>
      <c r="AT96" s="89">
        <v>0</v>
      </c>
      <c r="AU96" s="89">
        <v>0</v>
      </c>
      <c r="AV96" s="89"/>
      <c r="AW96" s="1"/>
      <c r="AX96" s="1"/>
      <c r="AY96" s="39" t="str">
        <f t="shared" si="85"/>
        <v/>
      </c>
      <c r="AZ96" s="39" t="str">
        <f t="shared" si="86"/>
        <v/>
      </c>
      <c r="BA96" s="39" t="str">
        <f t="shared" si="87"/>
        <v/>
      </c>
      <c r="BB96" s="39" t="str">
        <f t="shared" si="88"/>
        <v/>
      </c>
      <c r="BC96" s="39" t="str">
        <f t="shared" si="89"/>
        <v/>
      </c>
      <c r="BD96" s="39" t="str">
        <f t="shared" si="90"/>
        <v/>
      </c>
      <c r="BE96" s="39" t="str">
        <f t="shared" si="91"/>
        <v/>
      </c>
      <c r="BF96" s="39" t="str">
        <f t="shared" si="92"/>
        <v/>
      </c>
      <c r="BG96" s="39" t="str">
        <f t="shared" si="93"/>
        <v/>
      </c>
      <c r="BH96" s="39" t="str">
        <f t="shared" si="94"/>
        <v/>
      </c>
      <c r="BI96" s="39" t="str">
        <f t="shared" si="95"/>
        <v/>
      </c>
      <c r="BJ96" s="39" t="str">
        <f t="shared" si="96"/>
        <v/>
      </c>
      <c r="BK96" s="42" t="str">
        <f t="shared" si="108"/>
        <v/>
      </c>
      <c r="BL96" t="str">
        <f t="shared" si="108"/>
        <v/>
      </c>
      <c r="BM96" t="str">
        <f t="shared" si="108"/>
        <v/>
      </c>
      <c r="BN96" t="str">
        <f t="shared" si="108"/>
        <v/>
      </c>
      <c r="BO96" t="str">
        <f t="shared" si="108"/>
        <v/>
      </c>
      <c r="BP96" t="str">
        <f t="shared" si="97"/>
        <v/>
      </c>
      <c r="BQ96" t="str">
        <f t="shared" si="97"/>
        <v/>
      </c>
      <c r="BR96" t="str">
        <f t="shared" si="97"/>
        <v/>
      </c>
      <c r="BS96" t="str">
        <f t="shared" si="97"/>
        <v/>
      </c>
      <c r="BT96" t="str">
        <f t="shared" si="97"/>
        <v/>
      </c>
      <c r="BU96" t="str">
        <f t="shared" si="97"/>
        <v/>
      </c>
      <c r="BV96" t="str">
        <f t="shared" si="97"/>
        <v/>
      </c>
      <c r="BW96" t="str">
        <f t="shared" si="109"/>
        <v/>
      </c>
      <c r="BX96" t="str">
        <f t="shared" si="110"/>
        <v/>
      </c>
      <c r="BY96" t="str">
        <f t="shared" si="111"/>
        <v/>
      </c>
      <c r="BZ96" t="str">
        <f t="shared" si="112"/>
        <v/>
      </c>
      <c r="CA96" t="str">
        <f t="shared" si="113"/>
        <v/>
      </c>
      <c r="CB96" s="39" t="str">
        <f t="shared" si="113"/>
        <v/>
      </c>
      <c r="CC96" s="46" t="str">
        <f t="shared" si="114"/>
        <v/>
      </c>
      <c r="CD96" s="44" t="str">
        <f t="shared" si="104"/>
        <v/>
      </c>
      <c r="CE96" t="str" cm="1">
        <f t="array" ref="CE96">_xlfn.IFS($CC96="","",$CC96&lt;=CE$69,"yes",$CC96&gt;CE$69,"no")</f>
        <v/>
      </c>
      <c r="CF96" s="42" t="str">
        <f t="shared" ref="CF96:CF131" si="115">IF(CE96="yes",(BY96*BZ96)/2,"")</f>
        <v/>
      </c>
      <c r="CG96" s="1" t="str">
        <f t="shared" ref="CG96:CG131" si="116">IF(CE96="yes",SQRT(((BY96*BZ96)*(BY96+BZ96+1))/12),"")</f>
        <v/>
      </c>
      <c r="CH96" s="1" t="str">
        <f t="shared" ref="CH96:CH131" si="117">IF(CE96="yes",ROUND(((CC96-CF96)+IF(CC96&gt;CF96,-0.5,0.5))/CG96,1),"")</f>
        <v/>
      </c>
      <c r="CI96" s="76" t="str">
        <f>IF(CE96="yes",VLOOKUP(CH96,'z-Table'!$A$1:$K$74,7,TRUE)*$CE$68,"")</f>
        <v/>
      </c>
    </row>
    <row r="97" spans="1:87" ht="12" x14ac:dyDescent="0.2">
      <c r="A97" s="7" t="s">
        <v>53</v>
      </c>
      <c r="B97" s="18" cm="1">
        <f t="array" ref="B97">IFERROR(_xlfn.IFS(COUNTA($F$68:$K$68)=0,AVERAGE($F97:$K97),$F$68="X",AVERAGE($G97:$K97),$G$68="X",AVERAGE($F97,$H97:$K97),$H$68="X",AVERAGE($F97:$G97,$I97:$K97),$I$68="X",AVERAGE($F97:$H97,$J97:$K97),$J$68="X",AVERAGE($F97:$I97,$K97:$K97),$K$68="X",AVERAGE($F97:$J97)),"")</f>
        <v>5.1956149552865671</v>
      </c>
      <c r="C97" s="19" cm="1">
        <f t="array" ref="C97">IFERROR(_xlfn.IFS(COUNTA($F$68:$K$68)=0,STDEV($F97:$K97)/SQRT(COUNT($F97:$K97)),$F$68="X",STDEV($G97:$K97)/SQRT(COUNT($G97:$K97)),$G$68="X",STDEV($F97,$H97:$K97)/SQRT(COUNT($F97,$H97:$K97)),$H$68="X",STDEV($F97:$G97,$I97:$K97)/SQRT(COUNT($F97:$G97,$I97:$K97)),$I$68="X",STDEV($F97:$H97,$J97:$K97)/SQRT(COUNT($F97:$H97,$J97:$K97)),$J$68="X",STDEV($F97:$I97,$K97)/SQRT(COUNT($F97:$I97,$K97)),$K$68="X",STDEV($F97:$J97)/SQRT(COUNT($F97:$J97))),"")</f>
        <v>1.5552321200175925</v>
      </c>
      <c r="D97" s="113" cm="1">
        <f t="array" ref="D97">IFERROR(_xlfn.IFS(COUNTA($L$68:$Q$68)=0,AVERAGE($L97:$Q97),$L$68="X",AVERAGE($M97:$Q97),$M$68="X",AVERAGE($L97,$N97:$Q97),$N$68="X",AVERAGE($L97:$M97,$O97:$Q97),$O$68="X",AVERAGE($L97:$N97,$P97:$Q97),$P$68="X",AVERAGE($L97:$O97,$Q97:$Q97),$Q$68="X",AVERAGE($L97:$P97)),"")</f>
        <v>2131686.7999999998</v>
      </c>
      <c r="E97" s="111" cm="1">
        <f t="array" ref="E97">IFERROR(_xlfn.IFS(COUNTA($L$68:$Q$68)=0,STDEV($L97:$Q97)/SQRT(COUNT($L97:$Q97)),$L$68="X",STDEV($M97:$Q97)/SQRT(COUNT($M97:$Q97)),$M$68="X",STDEV($L97,$N97:$Q97)/SQRT(COUNT($L97,$N97:$Q97)),$N$68="X",STDEV($L97:$M97,$O97:$Q97)/SQRT(COUNT($L97:$M97,$O97:$Q97)),$O$68="X",STDEV($L97:$N97,$P97:$Q97)/SQRT(COUNT($L97:$N97,$P97:$Q97)),$P$68="X",STDEV($L97:$O97,$Q97)/SQRT(COUNT($L97:$O97,$Q97)),$Q$68="X",STDEV($L97:$P97)/SQRT(COUNT($L97:$P97))),"")</f>
        <v>1194082.4986506412</v>
      </c>
      <c r="F97" cm="1">
        <f t="array" ref="F97">_xlfn.IFS(SUM($L97:$Q97)="","",L97="","",L97=0,0,L97&gt;0,L97/F$131*100)</f>
        <v>8.3617405543873708</v>
      </c>
      <c r="G97" cm="1">
        <f t="array" ref="G97">_xlfn.IFS(SUM($L97:$Q97)="","",M97="","",M97=0,0,M97&gt;0,M97/G$131*100)</f>
        <v>9.0347031694351507</v>
      </c>
      <c r="H97" cm="1">
        <f t="array" ref="H97">_xlfn.IFS(SUM($L97:$Q97)="","",N97="","",N97=0,0,N97&gt;0,N97/H$131*100)</f>
        <v>4.8889150596437041</v>
      </c>
      <c r="I97" cm="1">
        <f t="array" ref="I97">_xlfn.IFS(SUM($L97:$Q97)="","",O97="","",O97=0,0,O97&gt;0,O97/I$131*100)</f>
        <v>1.1105318827781734</v>
      </c>
      <c r="J97" cm="1">
        <f t="array" ref="J97">_xlfn.IFS(SUM($L97:$Q97)="","",P97="","",P97=0,0,P97&gt;0,P97/J$131*100)</f>
        <v>2.5821841101884377</v>
      </c>
      <c r="K97" s="1" t="str" cm="1">
        <f t="array" ref="K97">_xlfn.IFS(SUM($L97:$Q97)="","",Q97="","",Q97=0,0,Q97&gt;0,Q97/K$131*100)</f>
        <v/>
      </c>
      <c r="L97" s="42">
        <f t="shared" si="83"/>
        <v>2310993.25</v>
      </c>
      <c r="M97">
        <f t="shared" si="83"/>
        <v>6679028.5</v>
      </c>
      <c r="N97">
        <f t="shared" si="83"/>
        <v>1020527</v>
      </c>
      <c r="O97">
        <f t="shared" si="83"/>
        <v>190453.25</v>
      </c>
      <c r="P97">
        <f t="shared" si="83"/>
        <v>457432</v>
      </c>
      <c r="Q97" s="96" t="str">
        <f t="shared" si="83"/>
        <v/>
      </c>
      <c r="R97" s="89">
        <v>9243973</v>
      </c>
      <c r="S97" s="89">
        <v>13358057</v>
      </c>
      <c r="T97" s="89">
        <v>6123162</v>
      </c>
      <c r="U97" s="89">
        <v>761813</v>
      </c>
      <c r="V97" s="89">
        <v>2744592</v>
      </c>
      <c r="W97" s="89"/>
      <c r="X97" s="1"/>
      <c r="Y97" s="1"/>
      <c r="Z97" s="7" t="s">
        <v>53</v>
      </c>
      <c r="AA97" s="18" cm="1">
        <f t="array" ref="AA97">IFERROR(_xlfn.IFS(COUNTA($AE$68:$AJ$68)=0,AVERAGE($AE97:$AJ97),$AE$68="X",AVERAGE($AF97:$AJ97),$AF$68="X",AVERAGE($AE97,$AG97:$AJ97),$AG$68="X",AVERAGE($AE97:$AF97,$AH97:$AJ97),$AH$68="X",AVERAGE($AE97:$AG97,$AI97:$AJ97),$AI$68="X",AVERAGE($AE97:$AH97,$AJ97:$AJ97),$AJ$68="X",AVERAGE($AE97:$AI97)),"")</f>
        <v>7.1150233037401325</v>
      </c>
      <c r="AB97" s="19" cm="1">
        <f t="array" ref="AB97">IFERROR(_xlfn.IFS(COUNTA($AE$68:$AJ$68)=0,STDEV($AE97:$AJ97)/SQRT(COUNT($AE97:$AJ97)),$AE$68="X",STDEV($AF97:$AJ97)/SQRT(COUNT($AF97:$AJ97)),$AF$68="X",STDEV($AE97,$AG97:$AJ97)/SQRT(COUNT($AE97,$AG97:$AJ97)),$AG$68="X",STDEV($AE97:$AF97,$AH97:$AJ97)/SQRT(COUNT($AE97:$AF97,$AH97:$AJ97)),$AH$68="X",STDEV($AE97:$AG97,$AI97:$AJ97)/SQRT(COUNT($AE97:$AG97,$AI97:$AJ97)),$AI$68="X",STDEV($AE97:$AH97,$AJ97)/SQRT(COUNT($AE97:$AH97,$AJ97)),$AJ$68="X",STDEV($AE97:$AI97)/SQRT(COUNT($AE97:$AI97))),"")</f>
        <v>0.69373222201925977</v>
      </c>
      <c r="AC97" s="113" cm="1">
        <f t="array" ref="AC97">IFERROR(_xlfn.IFS(COUNTA($AK$68:$AP$68)=0,AVERAGE($AK97:$AP97),$AK$68="X",AVERAGE($AL97:$AP97),$AL$68="X",AVERAGE($AK97,$AM97:$AP97),$AM$68="X",AVERAGE($AK97:$AL97,$AN97:$AP97),$AN$68="X",AVERAGE($AK97:$AM97,$AO97:$AP97),$AO$68="X",AVERAGE($AK97:$AN97,$AP97:$AP97),$AP$68="X",AVERAGE($AK97:$AO97)),"")</f>
        <v>1282262.8033333332</v>
      </c>
      <c r="AD97" s="111" cm="1">
        <f t="array" ref="AD97">IFERROR(_xlfn.IFS(COUNTA($AK$68:$AP$68)=0,STDEV($AK97:$AP97)/SQRT(COUNT($AK97:$AP97)),$AK$68="X",STDEV($AL97:$AP97)/SQRT(COUNT($AL97:$AP97)),$AL$68="X",STDEV($AK97,$AM97:$AP97)/SQRT(COUNT($AK97,$AM97:$AP97)),$AM$68="X",STDEV($AK97:$AL97,$AN97:$AP97)/SQRT(COUNT($AK97:$AL97,$AN97:$AP97)),$AN$68="X",STDEV($AK97:$AM97,$AO97:$AP97)/SQRT(COUNT($AK97:$AM97,$AO97:$AP97)),$AO$68="X",STDEV($AK97:$AN97,$AP97)/SQRT(COUNT($AK97:$AN97,$AP97)),$AP$68="X",STDEV($AK97:$AO97)/SQRT(COUNT($AK97:$AO97))),"")</f>
        <v>161243.89070643732</v>
      </c>
      <c r="AE97" cm="1">
        <f t="array" ref="AE97">_xlfn.IFS(SUM($AK97:$AP97)="","",AK97="","",AK97=0,0,AK97&gt;0,AK97/AE$131*100)</f>
        <v>4.7948726739910246</v>
      </c>
      <c r="AF97" cm="1">
        <f t="array" ref="AF97">_xlfn.IFS(SUM($AK97:$AP97)="","",AL97="","",AL97=0,0,AL97&gt;0,AL97/AF$131*100)</f>
        <v>8.8162762149371634</v>
      </c>
      <c r="AG97" cm="1">
        <f t="array" ref="AG97">_xlfn.IFS(SUM($AK97:$AP97)="","",AM97="","",AM97=0,0,AM97&gt;0,AM97/AG$131*100)</f>
        <v>8.127727253991889</v>
      </c>
      <c r="AH97" cm="1">
        <f t="array" ref="AH97">_xlfn.IFS(SUM($AK97:$AP97)="","",AN97="","",AN97=0,0,AN97&gt;0,AN97/AH$131*100)</f>
        <v>7.2679891203891316</v>
      </c>
      <c r="AI97" cm="1">
        <f t="array" ref="AI97">_xlfn.IFS(SUM($AK97:$AP97)="","",AO97="","",AO97=0,0,AO97&gt;0,AO97/AI$131*100)</f>
        <v>6.568251255391452</v>
      </c>
      <c r="AJ97" s="1" t="str" cm="1">
        <f t="array" ref="AJ97">_xlfn.IFS(SUM($AK97:$AP97)="","",AP97="","",AP97=0,0,AP97&gt;0,AP97/AJ$131*100)</f>
        <v/>
      </c>
      <c r="AK97" s="85">
        <f t="shared" si="84"/>
        <v>1238145</v>
      </c>
      <c r="AL97" s="39">
        <f t="shared" si="84"/>
        <v>1282176</v>
      </c>
      <c r="AM97" s="39">
        <f t="shared" si="84"/>
        <v>1336550.6000000001</v>
      </c>
      <c r="AN97" s="39">
        <f t="shared" si="84"/>
        <v>1784689.1666666667</v>
      </c>
      <c r="AO97" s="39">
        <f t="shared" si="84"/>
        <v>769753.25</v>
      </c>
      <c r="AP97" s="98" t="str">
        <f t="shared" si="84"/>
        <v/>
      </c>
      <c r="AQ97" s="89">
        <v>3714435</v>
      </c>
      <c r="AR97" s="89">
        <v>5128704</v>
      </c>
      <c r="AS97" s="89">
        <v>6682753</v>
      </c>
      <c r="AT97" s="89">
        <v>10708135</v>
      </c>
      <c r="AU97" s="89">
        <v>3079013</v>
      </c>
      <c r="AV97" s="89"/>
      <c r="AW97" s="1"/>
      <c r="AX97" s="1" t="str">
        <f>A97</f>
        <v>menthol</v>
      </c>
      <c r="AY97" s="39">
        <f t="shared" si="85"/>
        <v>2310993.25</v>
      </c>
      <c r="AZ97" s="39">
        <f t="shared" si="86"/>
        <v>6679028.5</v>
      </c>
      <c r="BA97" s="39">
        <f t="shared" si="87"/>
        <v>1020527</v>
      </c>
      <c r="BB97" s="39">
        <f t="shared" si="88"/>
        <v>190453.25</v>
      </c>
      <c r="BC97" s="39">
        <f t="shared" si="89"/>
        <v>457432</v>
      </c>
      <c r="BD97" s="39" t="str">
        <f t="shared" si="90"/>
        <v/>
      </c>
      <c r="BE97" s="39">
        <f t="shared" si="91"/>
        <v>1238145</v>
      </c>
      <c r="BF97" s="39">
        <f t="shared" si="92"/>
        <v>1282176</v>
      </c>
      <c r="BG97" s="39">
        <f t="shared" si="93"/>
        <v>1336550.6000000001</v>
      </c>
      <c r="BH97" s="39">
        <f t="shared" si="94"/>
        <v>1784689.1666666667</v>
      </c>
      <c r="BI97" s="39">
        <f t="shared" si="95"/>
        <v>769753.25</v>
      </c>
      <c r="BJ97" s="39" t="str">
        <f t="shared" si="96"/>
        <v/>
      </c>
      <c r="BK97" s="42">
        <f t="shared" si="108"/>
        <v>9</v>
      </c>
      <c r="BL97">
        <f t="shared" si="108"/>
        <v>10</v>
      </c>
      <c r="BM97">
        <f t="shared" si="108"/>
        <v>4</v>
      </c>
      <c r="BN97">
        <f t="shared" si="108"/>
        <v>1</v>
      </c>
      <c r="BO97">
        <f t="shared" si="108"/>
        <v>2</v>
      </c>
      <c r="BP97" t="str">
        <f t="shared" si="97"/>
        <v/>
      </c>
      <c r="BQ97">
        <f t="shared" ref="BQ97:BV128" si="118">IFERROR(_xlfn.RANK.AVG(BE97,$AY97:$BJ97,1),"")</f>
        <v>5</v>
      </c>
      <c r="BR97">
        <f t="shared" si="118"/>
        <v>6</v>
      </c>
      <c r="BS97">
        <f t="shared" si="118"/>
        <v>7</v>
      </c>
      <c r="BT97">
        <f t="shared" si="118"/>
        <v>8</v>
      </c>
      <c r="BU97">
        <f t="shared" si="118"/>
        <v>3</v>
      </c>
      <c r="BV97" t="str">
        <f t="shared" si="118"/>
        <v/>
      </c>
      <c r="BW97">
        <f t="shared" si="109"/>
        <v>26</v>
      </c>
      <c r="BX97">
        <f t="shared" si="110"/>
        <v>29</v>
      </c>
      <c r="BY97">
        <f t="shared" si="111"/>
        <v>5</v>
      </c>
      <c r="BZ97">
        <f t="shared" si="112"/>
        <v>5</v>
      </c>
      <c r="CA97">
        <f t="shared" si="113"/>
        <v>14</v>
      </c>
      <c r="CB97" s="39">
        <f t="shared" si="113"/>
        <v>11</v>
      </c>
      <c r="CC97" s="46">
        <f t="shared" si="114"/>
        <v>11</v>
      </c>
      <c r="CD97" s="44" t="str">
        <f t="shared" si="104"/>
        <v xml:space="preserve">sig = </v>
      </c>
      <c r="CE97" t="str" cm="1">
        <f t="array" ref="CE97">_xlfn.IFS($CC97="","",$CC97&lt;=CE$69,"yes",$CC97&gt;CE$69,"no")</f>
        <v>no</v>
      </c>
      <c r="CF97" s="42" t="str">
        <f t="shared" si="115"/>
        <v/>
      </c>
      <c r="CG97" s="1" t="str">
        <f t="shared" si="116"/>
        <v/>
      </c>
      <c r="CH97" s="1" t="str">
        <f t="shared" si="117"/>
        <v/>
      </c>
      <c r="CI97" s="76" t="str">
        <f>IF(CE97="yes",VLOOKUP(CH97,'z-Table'!$A$1:$K$74,7,TRUE)*$CE$68,"")</f>
        <v/>
      </c>
    </row>
    <row r="98" spans="1:87" ht="12" x14ac:dyDescent="0.2">
      <c r="A98" s="7" t="s">
        <v>54</v>
      </c>
      <c r="B98" s="18" cm="1">
        <f t="array" ref="B98">IFERROR(_xlfn.IFS(COUNTA($F$68:$K$68)=0,AVERAGE($F98:$K98),$F$68="X",AVERAGE($G98:$K98),$G$68="X",AVERAGE($F98,$H98:$K98),$H$68="X",AVERAGE($F98:$G98,$I98:$K98),$I$68="X",AVERAGE($F98:$H98,$J98:$K98),$J$68="X",AVERAGE($F98:$I98,$K98:$K98),$K$68="X",AVERAGE($F98:$J98)),"")</f>
        <v>2.6482485765025997E-2</v>
      </c>
      <c r="C98" s="19" cm="1">
        <f t="array" ref="C98">IFERROR(_xlfn.IFS(COUNTA($F$68:$K$68)=0,STDEV($F98:$K98)/SQRT(COUNT($F98:$K98)),$F$68="X",STDEV($G98:$K98)/SQRT(COUNT($G98:$K98)),$G$68="X",STDEV($F98,$H98:$K98)/SQRT(COUNT($F98,$H98:$K98)),$H$68="X",STDEV($F98:$G98,$I98:$K98)/SQRT(COUNT($F98:$G98,$I98:$K98)),$I$68="X",STDEV($F98:$H98,$J98:$K98)/SQRT(COUNT($F98:$H98,$J98:$K98)),$J$68="X",STDEV($F98:$I98,$K98)/SQRT(COUNT($F98:$I98,$K98)),$K$68="X",STDEV($F98:$J98)/SQRT(COUNT($F98:$J98))),"")</f>
        <v>1.9136123762482537E-2</v>
      </c>
      <c r="D98" s="113" cm="1">
        <f t="array" ref="D98">IFERROR(_xlfn.IFS(COUNTA($L$68:$Q$68)=0,AVERAGE($L98:$Q98),$L$68="X",AVERAGE($M98:$Q98),$M$68="X",AVERAGE($L98,$N98:$Q98),$N$68="X",AVERAGE($L98:$M98,$O98:$Q98),$O$68="X",AVERAGE($L98:$N98,$P98:$Q98),$P$68="X",AVERAGE($L98:$O98,$Q98:$Q98),$Q$68="X",AVERAGE($L98:$P98)),"")</f>
        <v>15707.4</v>
      </c>
      <c r="E98" s="111" cm="1">
        <f t="array" ref="E98">IFERROR(_xlfn.IFS(COUNTA($L$68:$Q$68)=0,STDEV($L98:$Q98)/SQRT(COUNT($L98:$Q98)),$L$68="X",STDEV($M98:$Q98)/SQRT(COUNT($M98:$Q98)),$M$68="X",STDEV($L98,$N98:$Q98)/SQRT(COUNT($L98,$N98:$Q98)),$N$68="X",STDEV($L98:$M98,$O98:$Q98)/SQRT(COUNT($L98:$M98,$O98:$Q98)),$O$68="X",STDEV($L98:$N98,$P98:$Q98)/SQRT(COUNT($L98:$N98,$P98:$Q98)),$P$68="X",STDEV($L98:$O98,$Q98)/SQRT(COUNT($L98:$O98,$Q98)),$Q$68="X",STDEV($L98:$P98)/SQRT(COUNT($L98:$P98))),"")</f>
        <v>14291.044075224174</v>
      </c>
      <c r="F98" cm="1">
        <f t="array" ref="F98">_xlfn.IFS(SUM($L98:$Q98)="","",L98="","",L98=0,0,L98&gt;0,L98/F$131*100)</f>
        <v>0</v>
      </c>
      <c r="G98" cm="1">
        <f t="array" ref="G98">_xlfn.IFS(SUM($L98:$Q98)="","",M98="","",M98=0,0,M98&gt;0,M98/G$131*100)</f>
        <v>9.833026506663059E-2</v>
      </c>
      <c r="H98" cm="1">
        <f t="array" ref="H98">_xlfn.IFS(SUM($L98:$Q98)="","",N98="","",N98=0,0,N98&gt;0,N98/H$131*100)</f>
        <v>0</v>
      </c>
      <c r="I98" cm="1">
        <f t="array" ref="I98">_xlfn.IFS(SUM($L98:$Q98)="","",O98="","",O98=0,0,O98&gt;0,O98/I$131*100)</f>
        <v>3.4082163758499387E-2</v>
      </c>
      <c r="J98" cm="1">
        <f t="array" ref="J98">_xlfn.IFS(SUM($L98:$Q98)="","",P98="","",P98=0,0,P98&gt;0,P98/J$131*100)</f>
        <v>0</v>
      </c>
      <c r="K98" s="1" t="str" cm="1">
        <f t="array" ref="K98">_xlfn.IFS(SUM($L98:$Q98)="","",Q98="","",Q98=0,0,Q98&gt;0,Q98/K$131*100)</f>
        <v/>
      </c>
      <c r="L98" s="42">
        <f t="shared" si="83"/>
        <v>0</v>
      </c>
      <c r="M98">
        <f t="shared" si="83"/>
        <v>72692</v>
      </c>
      <c r="N98">
        <f t="shared" si="83"/>
        <v>0</v>
      </c>
      <c r="O98">
        <f t="shared" si="83"/>
        <v>5845</v>
      </c>
      <c r="P98">
        <f t="shared" si="83"/>
        <v>0</v>
      </c>
      <c r="Q98" s="96" t="str">
        <f t="shared" si="83"/>
        <v/>
      </c>
      <c r="R98" s="89">
        <v>0</v>
      </c>
      <c r="S98" s="89">
        <v>145384</v>
      </c>
      <c r="T98" s="89">
        <v>0</v>
      </c>
      <c r="U98" s="89">
        <v>23380</v>
      </c>
      <c r="V98" s="89">
        <v>0</v>
      </c>
      <c r="W98" s="89"/>
      <c r="X98" s="1"/>
      <c r="Y98" s="1"/>
      <c r="Z98" s="7" t="s">
        <v>54</v>
      </c>
      <c r="AA98" s="18" cm="1">
        <f t="array" ref="AA98">IFERROR(_xlfn.IFS(COUNTA($AE$68:$AJ$68)=0,AVERAGE($AE98:$AJ98),$AE$68="X",AVERAGE($AF98:$AJ98),$AF$68="X",AVERAGE($AE98,$AG98:$AJ98),$AG$68="X",AVERAGE($AE98:$AF98,$AH98:$AJ98),$AH$68="X",AVERAGE($AE98:$AG98,$AI98:$AJ98),$AI$68="X",AVERAGE($AE98:$AH98,$AJ98:$AJ98),$AJ$68="X",AVERAGE($AE98:$AI98)),"")</f>
        <v>3.5300822998940135E-2</v>
      </c>
      <c r="AB98" s="19" cm="1">
        <f t="array" ref="AB98">IFERROR(_xlfn.IFS(COUNTA($AE$68:$AJ$68)=0,STDEV($AE98:$AJ98)/SQRT(COUNT($AE98:$AJ98)),$AE$68="X",STDEV($AF98:$AJ98)/SQRT(COUNT($AF98:$AJ98)),$AF$68="X",STDEV($AE98,$AG98:$AJ98)/SQRT(COUNT($AE98,$AG98:$AJ98)),$AG$68="X",STDEV($AE98:$AF98,$AH98:$AJ98)/SQRT(COUNT($AE98:$AF98,$AH98:$AJ98)),$AH$68="X",STDEV($AE98:$AG98,$AI98:$AJ98)/SQRT(COUNT($AE98:$AG98,$AI98:$AJ98)),$AI$68="X",STDEV($AE98:$AH98,$AJ98)/SQRT(COUNT($AE98:$AH98,$AJ98)),$AJ$68="X",STDEV($AE98:$AI98)/SQRT(COUNT($AE98:$AI98))),"")</f>
        <v>2.1993859508426371E-2</v>
      </c>
      <c r="AC98" s="113" cm="1">
        <f t="array" ref="AC98">IFERROR(_xlfn.IFS(COUNTA($AK$68:$AP$68)=0,AVERAGE($AK98:$AP98),$AK$68="X",AVERAGE($AL98:$AP98),$AL$68="X",AVERAGE($AK98,$AM98:$AP98),$AM$68="X",AVERAGE($AK98:$AL98,$AN98:$AP98),$AN$68="X",AVERAGE($AK98:$AM98,$AO98:$AP98),$AO$68="X",AVERAGE($AK98:$AN98,$AP98:$AP98),$AP$68="X",AVERAGE($AK98:$AO98)),"")</f>
        <v>7700.6</v>
      </c>
      <c r="AD98" s="111" cm="1">
        <f t="array" ref="AD98">IFERROR(_xlfn.IFS(COUNTA($AK$68:$AP$68)=0,STDEV($AK98:$AP98)/SQRT(COUNT($AK98:$AP98)),$AK$68="X",STDEV($AL98:$AP98)/SQRT(COUNT($AL98:$AP98)),$AL$68="X",STDEV($AK98,$AM98:$AP98)/SQRT(COUNT($AK98,$AM98:$AP98)),$AM$68="X",STDEV($AK98:$AL98,$AN98:$AP98)/SQRT(COUNT($AK98:$AL98,$AN98:$AP98)),$AN$68="X",STDEV($AK98:$AM98,$AO98:$AP98)/SQRT(COUNT($AK98:$AM98,$AO98:$AP98)),$AO$68="X",STDEV($AK98:$AN98,$AP98)/SQRT(COUNT($AK98:$AN98,$AP98)),$AP$68="X",STDEV($AK98:$AO98)/SQRT(COUNT($AK98:$AO98))),"")</f>
        <v>5188.8988581393642</v>
      </c>
      <c r="AE98" cm="1">
        <f t="array" ref="AE98">_xlfn.IFS(SUM($AK98:$AP98)="","",AK98="","",AK98=0,0,AK98&gt;0,AK98/AE$131*100)</f>
        <v>0.10106779661979637</v>
      </c>
      <c r="AF98" cm="1">
        <f t="array" ref="AF98">_xlfn.IFS(SUM($AK98:$AP98)="","",AL98="","",AL98=0,0,AL98&gt;0,AL98/AF$131*100)</f>
        <v>0</v>
      </c>
      <c r="AG98" cm="1">
        <f t="array" ref="AG98">_xlfn.IFS(SUM($AK98:$AP98)="","",AM98="","",AM98=0,0,AM98&gt;0,AM98/AG$131*100)</f>
        <v>7.5436318374904304E-2</v>
      </c>
      <c r="AH98" cm="1">
        <f t="array" ref="AH98">_xlfn.IFS(SUM($AK98:$AP98)="","",AN98="","",AN98=0,0,AN98&gt;0,AN98/AH$131*100)</f>
        <v>0</v>
      </c>
      <c r="AI98" cm="1">
        <f t="array" ref="AI98">_xlfn.IFS(SUM($AK98:$AP98)="","",AO98="","",AO98=0,0,AO98&gt;0,AO98/AI$131*100)</f>
        <v>0</v>
      </c>
      <c r="AJ98" s="1" t="str" cm="1">
        <f t="array" ref="AJ98">_xlfn.IFS(SUM($AK98:$AP98)="","",AP98="","",AP98=0,0,AP98&gt;0,AP98/AJ$131*100)</f>
        <v/>
      </c>
      <c r="AK98" s="85">
        <f t="shared" si="84"/>
        <v>26098</v>
      </c>
      <c r="AL98" s="39">
        <f t="shared" si="84"/>
        <v>0</v>
      </c>
      <c r="AM98" s="39">
        <f t="shared" si="84"/>
        <v>12405</v>
      </c>
      <c r="AN98" s="39">
        <f t="shared" si="84"/>
        <v>0</v>
      </c>
      <c r="AO98" s="39">
        <f t="shared" si="84"/>
        <v>0</v>
      </c>
      <c r="AP98" s="98" t="str">
        <f t="shared" si="84"/>
        <v/>
      </c>
      <c r="AQ98" s="89">
        <v>78294</v>
      </c>
      <c r="AR98" s="89">
        <v>0</v>
      </c>
      <c r="AS98" s="89">
        <v>62025</v>
      </c>
      <c r="AT98" s="89">
        <v>0</v>
      </c>
      <c r="AU98" s="89">
        <v>0</v>
      </c>
      <c r="AV98" s="89"/>
      <c r="AW98" s="1"/>
      <c r="AX98" s="1"/>
      <c r="AY98" s="39" t="str">
        <f t="shared" si="85"/>
        <v/>
      </c>
      <c r="AZ98" s="39" t="str">
        <f t="shared" si="86"/>
        <v/>
      </c>
      <c r="BA98" s="39" t="str">
        <f t="shared" si="87"/>
        <v/>
      </c>
      <c r="BB98" s="39" t="str">
        <f t="shared" si="88"/>
        <v/>
      </c>
      <c r="BC98" s="39" t="str">
        <f t="shared" si="89"/>
        <v/>
      </c>
      <c r="BD98" s="39" t="str">
        <f t="shared" si="90"/>
        <v/>
      </c>
      <c r="BE98" s="39" t="str">
        <f t="shared" si="91"/>
        <v/>
      </c>
      <c r="BF98" s="39" t="str">
        <f t="shared" si="92"/>
        <v/>
      </c>
      <c r="BG98" s="39" t="str">
        <f t="shared" si="93"/>
        <v/>
      </c>
      <c r="BH98" s="39" t="str">
        <f t="shared" si="94"/>
        <v/>
      </c>
      <c r="BI98" s="39" t="str">
        <f t="shared" si="95"/>
        <v/>
      </c>
      <c r="BJ98" s="39" t="str">
        <f t="shared" si="96"/>
        <v/>
      </c>
      <c r="BK98" s="42" t="str">
        <f t="shared" si="108"/>
        <v/>
      </c>
      <c r="BL98" t="str">
        <f t="shared" si="108"/>
        <v/>
      </c>
      <c r="BM98" t="str">
        <f t="shared" si="108"/>
        <v/>
      </c>
      <c r="BN98" t="str">
        <f t="shared" si="108"/>
        <v/>
      </c>
      <c r="BO98" t="str">
        <f t="shared" si="108"/>
        <v/>
      </c>
      <c r="BP98" t="str">
        <f t="shared" si="108"/>
        <v/>
      </c>
      <c r="BQ98" t="str">
        <f t="shared" si="118"/>
        <v/>
      </c>
      <c r="BR98" t="str">
        <f t="shared" si="118"/>
        <v/>
      </c>
      <c r="BS98" t="str">
        <f t="shared" si="118"/>
        <v/>
      </c>
      <c r="BT98" t="str">
        <f t="shared" si="118"/>
        <v/>
      </c>
      <c r="BU98" t="str">
        <f t="shared" si="118"/>
        <v/>
      </c>
      <c r="BV98" t="str">
        <f t="shared" si="118"/>
        <v/>
      </c>
      <c r="BW98" t="str">
        <f t="shared" si="109"/>
        <v/>
      </c>
      <c r="BX98" t="str">
        <f t="shared" si="110"/>
        <v/>
      </c>
      <c r="BY98" t="str">
        <f t="shared" si="111"/>
        <v/>
      </c>
      <c r="BZ98" t="str">
        <f t="shared" si="112"/>
        <v/>
      </c>
      <c r="CA98" t="str">
        <f t="shared" si="113"/>
        <v/>
      </c>
      <c r="CB98" s="39" t="str">
        <f t="shared" si="113"/>
        <v/>
      </c>
      <c r="CC98" s="46" t="str">
        <f t="shared" si="114"/>
        <v/>
      </c>
      <c r="CD98" s="44" t="str">
        <f t="shared" si="104"/>
        <v/>
      </c>
      <c r="CE98" t="str" cm="1">
        <f t="array" ref="CE98">_xlfn.IFS($CC98="","",$CC98&lt;=CE$69,"yes",$CC98&gt;CE$69,"no")</f>
        <v/>
      </c>
      <c r="CF98" s="42" t="str">
        <f t="shared" si="115"/>
        <v/>
      </c>
      <c r="CG98" s="1" t="str">
        <f t="shared" si="116"/>
        <v/>
      </c>
      <c r="CH98" s="1" t="str">
        <f t="shared" si="117"/>
        <v/>
      </c>
      <c r="CI98" s="76" t="str">
        <f>IF(CE98="yes",VLOOKUP(CH98,'z-Table'!$A$1:$K$74,7,TRUE)*$CE$68,"")</f>
        <v/>
      </c>
    </row>
    <row r="99" spans="1:87" ht="12" x14ac:dyDescent="0.2">
      <c r="A99" s="7" t="s">
        <v>55</v>
      </c>
      <c r="B99" s="18" cm="1">
        <f t="array" ref="B99">IFERROR(_xlfn.IFS(COUNTA($F$68:$K$68)=0,AVERAGE($F99:$K99),$F$68="X",AVERAGE($G99:$K99),$G$68="X",AVERAGE($F99,$H99:$K99),$H$68="X",AVERAGE($F99:$G99,$I99:$K99),$I$68="X",AVERAGE($F99:$H99,$J99:$K99),$J$68="X",AVERAGE($F99:$I99,$K99:$K99),$K$68="X",AVERAGE($F99:$J99)),"")</f>
        <v>0</v>
      </c>
      <c r="C99" s="19" cm="1">
        <f t="array" ref="C99">IFERROR(_xlfn.IFS(COUNTA($F$68:$K$68)=0,STDEV($F99:$K99)/SQRT(COUNT($F99:$K99)),$F$68="X",STDEV($G99:$K99)/SQRT(COUNT($G99:$K99)),$G$68="X",STDEV($F99,$H99:$K99)/SQRT(COUNT($F99,$H99:$K99)),$H$68="X",STDEV($F99:$G99,$I99:$K99)/SQRT(COUNT($F99:$G99,$I99:$K99)),$I$68="X",STDEV($F99:$H99,$J99:$K99)/SQRT(COUNT($F99:$H99,$J99:$K99)),$J$68="X",STDEV($F99:$I99,$K99)/SQRT(COUNT($F99:$I99,$K99)),$K$68="X",STDEV($F99:$J99)/SQRT(COUNT($F99:$J99))),"")</f>
        <v>0</v>
      </c>
      <c r="D99" s="113" cm="1">
        <f t="array" ref="D99">IFERROR(_xlfn.IFS(COUNTA($L$68:$Q$68)=0,AVERAGE($L99:$Q99),$L$68="X",AVERAGE($M99:$Q99),$M$68="X",AVERAGE($L99,$N99:$Q99),$N$68="X",AVERAGE($L99:$M99,$O99:$Q99),$O$68="X",AVERAGE($L99:$N99,$P99:$Q99),$P$68="X",AVERAGE($L99:$O99,$Q99:$Q99),$Q$68="X",AVERAGE($L99:$P99)),"")</f>
        <v>0</v>
      </c>
      <c r="E99" s="111" cm="1">
        <f t="array" ref="E99">IFERROR(_xlfn.IFS(COUNTA($L$68:$Q$68)=0,STDEV($L99:$Q99)/SQRT(COUNT($L99:$Q99)),$L$68="X",STDEV($M99:$Q99)/SQRT(COUNT($M99:$Q99)),$M$68="X",STDEV($L99,$N99:$Q99)/SQRT(COUNT($L99,$N99:$Q99)),$N$68="X",STDEV($L99:$M99,$O99:$Q99)/SQRT(COUNT($L99:$M99,$O99:$Q99)),$O$68="X",STDEV($L99:$N99,$P99:$Q99)/SQRT(COUNT($L99:$N99,$P99:$Q99)),$P$68="X",STDEV($L99:$O99,$Q99)/SQRT(COUNT($L99:$O99,$Q99)),$Q$68="X",STDEV($L99:$P99)/SQRT(COUNT($L99:$P99))),"")</f>
        <v>0</v>
      </c>
      <c r="F99" cm="1">
        <f t="array" ref="F99">_xlfn.IFS(SUM($L99:$Q99)="","",L99="","",L99=0,0,L99&gt;0,L99/F$131*100)</f>
        <v>0</v>
      </c>
      <c r="G99" cm="1">
        <f t="array" ref="G99">_xlfn.IFS(SUM($L99:$Q99)="","",M99="","",M99=0,0,M99&gt;0,M99/G$131*100)</f>
        <v>0</v>
      </c>
      <c r="H99" cm="1">
        <f t="array" ref="H99">_xlfn.IFS(SUM($L99:$Q99)="","",N99="","",N99=0,0,N99&gt;0,N99/H$131*100)</f>
        <v>0</v>
      </c>
      <c r="I99" cm="1">
        <f t="array" ref="I99">_xlfn.IFS(SUM($L99:$Q99)="","",O99="","",O99=0,0,O99&gt;0,O99/I$131*100)</f>
        <v>0</v>
      </c>
      <c r="J99" cm="1">
        <f t="array" ref="J99">_xlfn.IFS(SUM($L99:$Q99)="","",P99="","",P99=0,0,P99&gt;0,P99/J$131*100)</f>
        <v>0</v>
      </c>
      <c r="K99" s="1" t="str" cm="1">
        <f t="array" ref="K99">_xlfn.IFS(SUM($L99:$Q99)="","",Q99="","",Q99=0,0,Q99&gt;0,Q99/K$131*100)</f>
        <v/>
      </c>
      <c r="L99" s="42">
        <f t="shared" si="83"/>
        <v>0</v>
      </c>
      <c r="M99">
        <f t="shared" si="83"/>
        <v>0</v>
      </c>
      <c r="N99">
        <f t="shared" si="83"/>
        <v>0</v>
      </c>
      <c r="O99">
        <f t="shared" si="83"/>
        <v>0</v>
      </c>
      <c r="P99">
        <f t="shared" si="83"/>
        <v>0</v>
      </c>
      <c r="Q99" s="96" t="str">
        <f t="shared" si="83"/>
        <v/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/>
      <c r="X99" s="1"/>
      <c r="Y99" s="1"/>
      <c r="Z99" s="7" t="s">
        <v>55</v>
      </c>
      <c r="AA99" s="18" cm="1">
        <f t="array" ref="AA99">IFERROR(_xlfn.IFS(COUNTA($AE$68:$AJ$68)=0,AVERAGE($AE99:$AJ99),$AE$68="X",AVERAGE($AF99:$AJ99),$AF$68="X",AVERAGE($AE99,$AG99:$AJ99),$AG$68="X",AVERAGE($AE99:$AF99,$AH99:$AJ99),$AH$68="X",AVERAGE($AE99:$AG99,$AI99:$AJ99),$AI$68="X",AVERAGE($AE99:$AH99,$AJ99:$AJ99),$AJ$68="X",AVERAGE($AE99:$AI99)),"")</f>
        <v>0</v>
      </c>
      <c r="AB99" s="19" cm="1">
        <f t="array" ref="AB99">IFERROR(_xlfn.IFS(COUNTA($AE$68:$AJ$68)=0,STDEV($AE99:$AJ99)/SQRT(COUNT($AE99:$AJ99)),$AE$68="X",STDEV($AF99:$AJ99)/SQRT(COUNT($AF99:$AJ99)),$AF$68="X",STDEV($AE99,$AG99:$AJ99)/SQRT(COUNT($AE99,$AG99:$AJ99)),$AG$68="X",STDEV($AE99:$AF99,$AH99:$AJ99)/SQRT(COUNT($AE99:$AF99,$AH99:$AJ99)),$AH$68="X",STDEV($AE99:$AG99,$AI99:$AJ99)/SQRT(COUNT($AE99:$AG99,$AI99:$AJ99)),$AI$68="X",STDEV($AE99:$AH99,$AJ99)/SQRT(COUNT($AE99:$AH99,$AJ99)),$AJ$68="X",STDEV($AE99:$AI99)/SQRT(COUNT($AE99:$AI99))),"")</f>
        <v>0</v>
      </c>
      <c r="AC99" s="113" cm="1">
        <f t="array" ref="AC99">IFERROR(_xlfn.IFS(COUNTA($AK$68:$AP$68)=0,AVERAGE($AK99:$AP99),$AK$68="X",AVERAGE($AL99:$AP99),$AL$68="X",AVERAGE($AK99,$AM99:$AP99),$AM$68="X",AVERAGE($AK99:$AL99,$AN99:$AP99),$AN$68="X",AVERAGE($AK99:$AM99,$AO99:$AP99),$AO$68="X",AVERAGE($AK99:$AN99,$AP99:$AP99),$AP$68="X",AVERAGE($AK99:$AO99)),"")</f>
        <v>0</v>
      </c>
      <c r="AD99" s="111" cm="1">
        <f t="array" ref="AD99">IFERROR(_xlfn.IFS(COUNTA($AK$68:$AP$68)=0,STDEV($AK99:$AP99)/SQRT(COUNT($AK99:$AP99)),$AK$68="X",STDEV($AL99:$AP99)/SQRT(COUNT($AL99:$AP99)),$AL$68="X",STDEV($AK99,$AM99:$AP99)/SQRT(COUNT($AK99,$AM99:$AP99)),$AM$68="X",STDEV($AK99:$AL99,$AN99:$AP99)/SQRT(COUNT($AK99:$AL99,$AN99:$AP99)),$AN$68="X",STDEV($AK99:$AM99,$AO99:$AP99)/SQRT(COUNT($AK99:$AM99,$AO99:$AP99)),$AO$68="X",STDEV($AK99:$AN99,$AP99)/SQRT(COUNT($AK99:$AN99,$AP99)),$AP$68="X",STDEV($AK99:$AO99)/SQRT(COUNT($AK99:$AO99))),"")</f>
        <v>0</v>
      </c>
      <c r="AE99" cm="1">
        <f t="array" ref="AE99">_xlfn.IFS(SUM($AK99:$AP99)="","",AK99="","",AK99=0,0,AK99&gt;0,AK99/AE$131*100)</f>
        <v>0</v>
      </c>
      <c r="AF99" cm="1">
        <f t="array" ref="AF99">_xlfn.IFS(SUM($AK99:$AP99)="","",AL99="","",AL99=0,0,AL99&gt;0,AL99/AF$131*100)</f>
        <v>0</v>
      </c>
      <c r="AG99" cm="1">
        <f t="array" ref="AG99">_xlfn.IFS(SUM($AK99:$AP99)="","",AM99="","",AM99=0,0,AM99&gt;0,AM99/AG$131*100)</f>
        <v>0</v>
      </c>
      <c r="AH99" cm="1">
        <f t="array" ref="AH99">_xlfn.IFS(SUM($AK99:$AP99)="","",AN99="","",AN99=0,0,AN99&gt;0,AN99/AH$131*100)</f>
        <v>0</v>
      </c>
      <c r="AI99" cm="1">
        <f t="array" ref="AI99">_xlfn.IFS(SUM($AK99:$AP99)="","",AO99="","",AO99=0,0,AO99&gt;0,AO99/AI$131*100)</f>
        <v>0</v>
      </c>
      <c r="AJ99" s="1" t="str" cm="1">
        <f t="array" ref="AJ99">_xlfn.IFS(SUM($AK99:$AP99)="","",AP99="","",AP99=0,0,AP99&gt;0,AP99/AJ$131*100)</f>
        <v/>
      </c>
      <c r="AK99" s="85">
        <f t="shared" si="84"/>
        <v>0</v>
      </c>
      <c r="AL99" s="39">
        <f t="shared" si="84"/>
        <v>0</v>
      </c>
      <c r="AM99" s="39">
        <f t="shared" si="84"/>
        <v>0</v>
      </c>
      <c r="AN99" s="39">
        <f t="shared" si="84"/>
        <v>0</v>
      </c>
      <c r="AO99" s="39">
        <f t="shared" si="84"/>
        <v>0</v>
      </c>
      <c r="AP99" s="98" t="str">
        <f t="shared" si="84"/>
        <v/>
      </c>
      <c r="AQ99" s="89">
        <v>0</v>
      </c>
      <c r="AR99" s="89">
        <v>0</v>
      </c>
      <c r="AS99" s="89">
        <v>0</v>
      </c>
      <c r="AT99" s="89">
        <v>0</v>
      </c>
      <c r="AU99" s="89">
        <v>0</v>
      </c>
      <c r="AV99" s="89"/>
      <c r="AW99" s="1"/>
      <c r="AX99" s="1"/>
      <c r="AY99" s="39" t="str">
        <f t="shared" si="85"/>
        <v/>
      </c>
      <c r="AZ99" s="39" t="str">
        <f t="shared" si="86"/>
        <v/>
      </c>
      <c r="BA99" s="39" t="str">
        <f t="shared" si="87"/>
        <v/>
      </c>
      <c r="BB99" s="39" t="str">
        <f t="shared" si="88"/>
        <v/>
      </c>
      <c r="BC99" s="39" t="str">
        <f t="shared" si="89"/>
        <v/>
      </c>
      <c r="BD99" s="39" t="str">
        <f t="shared" si="90"/>
        <v/>
      </c>
      <c r="BE99" s="39" t="str">
        <f t="shared" si="91"/>
        <v/>
      </c>
      <c r="BF99" s="39" t="str">
        <f t="shared" si="92"/>
        <v/>
      </c>
      <c r="BG99" s="39" t="str">
        <f t="shared" si="93"/>
        <v/>
      </c>
      <c r="BH99" s="39" t="str">
        <f t="shared" si="94"/>
        <v/>
      </c>
      <c r="BI99" s="39" t="str">
        <f t="shared" si="95"/>
        <v/>
      </c>
      <c r="BJ99" s="39" t="str">
        <f t="shared" si="96"/>
        <v/>
      </c>
      <c r="BK99" s="42" t="str">
        <f t="shared" si="108"/>
        <v/>
      </c>
      <c r="BL99" t="str">
        <f t="shared" si="108"/>
        <v/>
      </c>
      <c r="BM99" t="str">
        <f t="shared" si="108"/>
        <v/>
      </c>
      <c r="BN99" t="str">
        <f t="shared" si="108"/>
        <v/>
      </c>
      <c r="BO99" t="str">
        <f t="shared" si="108"/>
        <v/>
      </c>
      <c r="BP99" t="str">
        <f t="shared" si="108"/>
        <v/>
      </c>
      <c r="BQ99" t="str">
        <f t="shared" si="118"/>
        <v/>
      </c>
      <c r="BR99" t="str">
        <f t="shared" si="118"/>
        <v/>
      </c>
      <c r="BS99" t="str">
        <f t="shared" si="118"/>
        <v/>
      </c>
      <c r="BT99" t="str">
        <f t="shared" si="118"/>
        <v/>
      </c>
      <c r="BU99" t="str">
        <f t="shared" si="118"/>
        <v/>
      </c>
      <c r="BV99" t="str">
        <f t="shared" si="118"/>
        <v/>
      </c>
      <c r="BW99" t="str">
        <f t="shared" si="109"/>
        <v/>
      </c>
      <c r="BX99" t="str">
        <f t="shared" si="110"/>
        <v/>
      </c>
      <c r="BY99" t="str">
        <f t="shared" si="111"/>
        <v/>
      </c>
      <c r="BZ99" t="str">
        <f t="shared" si="112"/>
        <v/>
      </c>
      <c r="CA99" t="str">
        <f t="shared" si="113"/>
        <v/>
      </c>
      <c r="CB99" s="39" t="str">
        <f t="shared" si="113"/>
        <v/>
      </c>
      <c r="CC99" s="46" t="str">
        <f t="shared" si="114"/>
        <v/>
      </c>
      <c r="CD99" s="44" t="str">
        <f t="shared" si="104"/>
        <v/>
      </c>
      <c r="CE99" t="str" cm="1">
        <f t="array" ref="CE99">_xlfn.IFS($CC99="","",$CC99&lt;=CE$69,"yes",$CC99&gt;CE$69,"no")</f>
        <v/>
      </c>
      <c r="CF99" s="42" t="str">
        <f t="shared" si="115"/>
        <v/>
      </c>
      <c r="CG99" s="1" t="str">
        <f t="shared" si="116"/>
        <v/>
      </c>
      <c r="CH99" s="1" t="str">
        <f t="shared" si="117"/>
        <v/>
      </c>
      <c r="CI99" s="76" t="str">
        <f>IF(CE99="yes",VLOOKUP(CH99,'z-Table'!$A$1:$K$74,7,TRUE)*$CE$68,"")</f>
        <v/>
      </c>
    </row>
    <row r="100" spans="1:87" ht="12" x14ac:dyDescent="0.2">
      <c r="A100" s="7" t="s">
        <v>56</v>
      </c>
      <c r="B100" s="18" cm="1">
        <f t="array" ref="B100">IFERROR(_xlfn.IFS(COUNTA($F$68:$K$68)=0,AVERAGE($F100:$K100),$F$68="X",AVERAGE($G100:$K100),$G$68="X",AVERAGE($F100,$H100:$K100),$H$68="X",AVERAGE($F100:$G100,$I100:$K100),$I$68="X",AVERAGE($F100:$H100,$J100:$K100),$J$68="X",AVERAGE($F100:$I100,$K100:$K100),$K$68="X",AVERAGE($F100:$J100)),"")</f>
        <v>0.10016681402052889</v>
      </c>
      <c r="C100" s="19" cm="1">
        <f t="array" ref="C100">IFERROR(_xlfn.IFS(COUNTA($F$68:$K$68)=0,STDEV($F100:$K100)/SQRT(COUNT($F100:$K100)),$F$68="X",STDEV($G100:$K100)/SQRT(COUNT($G100:$K100)),$G$68="X",STDEV($F100,$H100:$K100)/SQRT(COUNT($F100,$H100:$K100)),$H$68="X",STDEV($F100:$G100,$I100:$K100)/SQRT(COUNT($F100:$G100,$I100:$K100)),$I$68="X",STDEV($F100:$H100,$J100:$K100)/SQRT(COUNT($F100:$H100,$J100:$K100)),$J$68="X",STDEV($F100:$I100,$K100)/SQRT(COUNT($F100:$I100,$K100)),$K$68="X",STDEV($F100:$J100)/SQRT(COUNT($F100:$J100))),"")</f>
        <v>3.5752313459980124E-2</v>
      </c>
      <c r="D100" s="113" cm="1">
        <f t="array" ref="D100">IFERROR(_xlfn.IFS(COUNTA($L$68:$Q$68)=0,AVERAGE($L100:$Q100),$L$68="X",AVERAGE($M100:$Q100),$M$68="X",AVERAGE($L100,$N100:$Q100),$N$68="X",AVERAGE($L100:$M100,$O100:$Q100),$O$68="X",AVERAGE($L100:$N100,$P100:$Q100),$P$68="X",AVERAGE($L100:$O100,$Q100:$Q100),$Q$68="X",AVERAGE($L100:$P100)),"")</f>
        <v>43827.6</v>
      </c>
      <c r="E100" s="111" cm="1">
        <f t="array" ref="E100">IFERROR(_xlfn.IFS(COUNTA($L$68:$Q$68)=0,STDEV($L100:$Q100)/SQRT(COUNT($L100:$Q100)),$L$68="X",STDEV($M100:$Q100)/SQRT(COUNT($M100:$Q100)),$M$68="X",STDEV($L100,$N100:$Q100)/SQRT(COUNT($L100,$N100:$Q100)),$N$68="X",STDEV($L100:$M100,$O100:$Q100)/SQRT(COUNT($L100:$M100,$O100:$Q100)),$O$68="X",STDEV($L100:$N100,$P100:$Q100)/SQRT(COUNT($L100:$N100,$P100:$Q100)),$P$68="X",STDEV($L100:$O100,$Q100)/SQRT(COUNT($L100:$O100,$Q100)),$Q$68="X",STDEV($L100:$P100)/SQRT(COUNT($L100:$P100))),"")</f>
        <v>26870.654836570528</v>
      </c>
      <c r="F100" cm="1">
        <f t="array" ref="F100">_xlfn.IFS(SUM($L100:$Q100)="","",L100="","",L100=0,0,L100&gt;0,L100/F$131*100)</f>
        <v>0.14732409545245992</v>
      </c>
      <c r="G100" cm="1">
        <f t="array" ref="G100">_xlfn.IFS(SUM($L100:$Q100)="","",M100="","",M100=0,0,M100&gt;0,M100/G$131*100)</f>
        <v>0.19963308223643511</v>
      </c>
      <c r="H100" cm="1">
        <f t="array" ref="H100">_xlfn.IFS(SUM($L100:$Q100)="","",N100="","",N100=0,0,N100&gt;0,N100/H$131*100)</f>
        <v>0.11534835592324134</v>
      </c>
      <c r="I100" cm="1">
        <f t="array" ref="I100">_xlfn.IFS(SUM($L100:$Q100)="","",O100="","",O100=0,0,O100&gt;0,O100/I$131*100)</f>
        <v>1.1317960625363098E-2</v>
      </c>
      <c r="J100" cm="1">
        <f t="array" ref="J100">_xlfn.IFS(SUM($L100:$Q100)="","",P100="","",P100=0,0,P100&gt;0,P100/J$131*100)</f>
        <v>2.7210575865144981E-2</v>
      </c>
      <c r="K100" s="1" t="str" cm="1">
        <f t="array" ref="K100">_xlfn.IFS(SUM($L100:$Q100)="","",Q100="","",Q100=0,0,Q100&gt;0,Q100/K$131*100)</f>
        <v/>
      </c>
      <c r="L100" s="42">
        <f t="shared" si="83"/>
        <v>40717</v>
      </c>
      <c r="M100">
        <f t="shared" si="83"/>
        <v>147581.5</v>
      </c>
      <c r="N100">
        <f t="shared" si="83"/>
        <v>24078.166666666668</v>
      </c>
      <c r="O100">
        <f t="shared" si="83"/>
        <v>1941</v>
      </c>
      <c r="P100">
        <f t="shared" si="83"/>
        <v>4820.333333333333</v>
      </c>
      <c r="Q100" s="96" t="str">
        <f t="shared" si="83"/>
        <v/>
      </c>
      <c r="R100" s="89">
        <v>162868</v>
      </c>
      <c r="S100" s="89">
        <v>295163</v>
      </c>
      <c r="T100" s="89">
        <v>144469</v>
      </c>
      <c r="U100" s="89">
        <v>7764</v>
      </c>
      <c r="V100" s="89">
        <v>28922</v>
      </c>
      <c r="W100" s="89"/>
      <c r="X100" s="1"/>
      <c r="Y100" s="1"/>
      <c r="Z100" s="7" t="s">
        <v>56</v>
      </c>
      <c r="AA100" s="18" cm="1">
        <f t="array" ref="AA100">IFERROR(_xlfn.IFS(COUNTA($AE$68:$AJ$68)=0,AVERAGE($AE100:$AJ100),$AE$68="X",AVERAGE($AF100:$AJ100),$AF$68="X",AVERAGE($AE100,$AG100:$AJ100),$AG$68="X",AVERAGE($AE100:$AF100,$AH100:$AJ100),$AH$68="X",AVERAGE($AE100:$AG100,$AI100:$AJ100),$AI$68="X",AVERAGE($AE100:$AH100,$AJ100:$AJ100),$AJ$68="X",AVERAGE($AE100:$AI100)),"")</f>
        <v>0.11303798297342563</v>
      </c>
      <c r="AB100" s="19" cm="1">
        <f t="array" ref="AB100">IFERROR(_xlfn.IFS(COUNTA($AE$68:$AJ$68)=0,STDEV($AE100:$AJ100)/SQRT(COUNT($AE100:$AJ100)),$AE$68="X",STDEV($AF100:$AJ100)/SQRT(COUNT($AF100:$AJ100)),$AF$68="X",STDEV($AE100,$AG100:$AJ100)/SQRT(COUNT($AE100,$AG100:$AJ100)),$AG$68="X",STDEV($AE100:$AF100,$AH100:$AJ100)/SQRT(COUNT($AE100:$AF100,$AH100:$AJ100)),$AH$68="X",STDEV($AE100:$AG100,$AI100:$AJ100)/SQRT(COUNT($AE100:$AG100,$AI100:$AJ100)),$AI$68="X",STDEV($AE100:$AH100,$AJ100)/SQRT(COUNT($AE100:$AH100,$AJ100)),$AJ$68="X",STDEV($AE100:$AI100)/SQRT(COUNT($AE100:$AI100))),"")</f>
        <v>1.3829696851243968E-2</v>
      </c>
      <c r="AC100" s="113" cm="1">
        <f t="array" ref="AC100">IFERROR(_xlfn.IFS(COUNTA($AK$68:$AP$68)=0,AVERAGE($AK100:$AP100),$AK$68="X",AVERAGE($AL100:$AP100),$AL$68="X",AVERAGE($AK100,$AM100:$AP100),$AM$68="X",AVERAGE($AK100:$AL100,$AN100:$AP100),$AN$68="X",AVERAGE($AK100:$AM100,$AO100:$AP100),$AO$68="X",AVERAGE($AK100:$AN100,$AP100:$AP100),$AP$68="X",AVERAGE($AK100:$AO100)),"")</f>
        <v>20410.326666666668</v>
      </c>
      <c r="AD100" s="111" cm="1">
        <f t="array" ref="AD100">IFERROR(_xlfn.IFS(COUNTA($AK$68:$AP$68)=0,STDEV($AK100:$AP100)/SQRT(COUNT($AK100:$AP100)),$AK$68="X",STDEV($AL100:$AP100)/SQRT(COUNT($AL100:$AP100)),$AL$68="X",STDEV($AK100,$AM100:$AP100)/SQRT(COUNT($AK100,$AM100:$AP100)),$AM$68="X",STDEV($AK100:$AL100,$AN100:$AP100)/SQRT(COUNT($AK100:$AL100,$AN100:$AP100)),$AN$68="X",STDEV($AK100:$AM100,$AO100:$AP100)/SQRT(COUNT($AK100:$AM100,$AO100:$AP100)),$AO$68="X",STDEV($AK100:$AN100,$AP100)/SQRT(COUNT($AK100:$AN100,$AP100)),$AP$68="X",STDEV($AK100:$AO100)/SQRT(COUNT($AK100:$AO100))),"")</f>
        <v>2576.4911120477641</v>
      </c>
      <c r="AE100" cm="1">
        <f t="array" ref="AE100">_xlfn.IFS(SUM($AK100:$AP100)="","",AK100="","",AK100=0,0,AK100&gt;0,AK100/AE$131*100)</f>
        <v>8.6376343975533676E-2</v>
      </c>
      <c r="AF100" cm="1">
        <f t="array" ref="AF100">_xlfn.IFS(SUM($AK100:$AP100)="","",AL100="","",AL100=0,0,AL100&gt;0,AL100/AF$131*100)</f>
        <v>0.14933870158477972</v>
      </c>
      <c r="AG100" cm="1">
        <f t="array" ref="AG100">_xlfn.IFS(SUM($AK100:$AP100)="","",AM100="","",AM100=0,0,AM100&gt;0,AM100/AG$131*100)</f>
        <v>0.14354974964081549</v>
      </c>
      <c r="AH100" cm="1">
        <f t="array" ref="AH100">_xlfn.IFS(SUM($AK100:$AP100)="","",AN100="","",AN100=0,0,AN100&gt;0,AN100/AH$131*100)</f>
        <v>9.8422047010930228E-2</v>
      </c>
      <c r="AI100" cm="1">
        <f t="array" ref="AI100">_xlfn.IFS(SUM($AK100:$AP100)="","",AO100="","",AO100=0,0,AO100&gt;0,AO100/AI$131*100)</f>
        <v>8.7503072655069014E-2</v>
      </c>
      <c r="AJ100" s="1" t="str" cm="1">
        <f t="array" ref="AJ100">_xlfn.IFS(SUM($AK100:$AP100)="","",AP100="","",AP100=0,0,AP100&gt;0,AP100/AJ$131*100)</f>
        <v/>
      </c>
      <c r="AK100" s="85">
        <f t="shared" si="84"/>
        <v>22304.333333333332</v>
      </c>
      <c r="AL100" s="39">
        <f t="shared" si="84"/>
        <v>21718.75</v>
      </c>
      <c r="AM100" s="39">
        <f t="shared" si="84"/>
        <v>23605.8</v>
      </c>
      <c r="AN100" s="39">
        <f t="shared" si="84"/>
        <v>24168</v>
      </c>
      <c r="AO100" s="39">
        <f t="shared" si="84"/>
        <v>10254.75</v>
      </c>
      <c r="AP100" s="98" t="str">
        <f t="shared" si="84"/>
        <v/>
      </c>
      <c r="AQ100" s="89">
        <v>66913</v>
      </c>
      <c r="AR100" s="89">
        <v>86875</v>
      </c>
      <c r="AS100" s="89">
        <v>118029</v>
      </c>
      <c r="AT100" s="89">
        <v>145008</v>
      </c>
      <c r="AU100" s="89">
        <v>41019</v>
      </c>
      <c r="AV100" s="89"/>
      <c r="AW100" s="1"/>
      <c r="AX100" s="1"/>
      <c r="AY100" s="39" t="str">
        <f t="shared" si="85"/>
        <v/>
      </c>
      <c r="AZ100" s="39" t="str">
        <f t="shared" si="86"/>
        <v/>
      </c>
      <c r="BA100" s="39" t="str">
        <f t="shared" si="87"/>
        <v/>
      </c>
      <c r="BB100" s="39" t="str">
        <f t="shared" si="88"/>
        <v/>
      </c>
      <c r="BC100" s="39" t="str">
        <f t="shared" si="89"/>
        <v/>
      </c>
      <c r="BD100" s="39" t="str">
        <f t="shared" si="90"/>
        <v/>
      </c>
      <c r="BE100" s="39" t="str">
        <f t="shared" si="91"/>
        <v/>
      </c>
      <c r="BF100" s="39" t="str">
        <f t="shared" si="92"/>
        <v/>
      </c>
      <c r="BG100" s="39" t="str">
        <f t="shared" si="93"/>
        <v/>
      </c>
      <c r="BH100" s="39" t="str">
        <f t="shared" si="94"/>
        <v/>
      </c>
      <c r="BI100" s="39" t="str">
        <f t="shared" si="95"/>
        <v/>
      </c>
      <c r="BJ100" s="39" t="str">
        <f t="shared" si="96"/>
        <v/>
      </c>
      <c r="BK100" s="42" t="str">
        <f t="shared" si="108"/>
        <v/>
      </c>
      <c r="BL100" t="str">
        <f t="shared" si="108"/>
        <v/>
      </c>
      <c r="BM100" t="str">
        <f t="shared" si="108"/>
        <v/>
      </c>
      <c r="BN100" t="str">
        <f t="shared" si="108"/>
        <v/>
      </c>
      <c r="BO100" t="str">
        <f t="shared" si="108"/>
        <v/>
      </c>
      <c r="BP100" t="str">
        <f t="shared" si="108"/>
        <v/>
      </c>
      <c r="BQ100" t="str">
        <f t="shared" si="118"/>
        <v/>
      </c>
      <c r="BR100" t="str">
        <f t="shared" si="118"/>
        <v/>
      </c>
      <c r="BS100" t="str">
        <f t="shared" si="118"/>
        <v/>
      </c>
      <c r="BT100" t="str">
        <f t="shared" si="118"/>
        <v/>
      </c>
      <c r="BU100" t="str">
        <f t="shared" si="118"/>
        <v/>
      </c>
      <c r="BV100" t="str">
        <f t="shared" si="118"/>
        <v/>
      </c>
      <c r="BW100" t="str">
        <f t="shared" si="109"/>
        <v/>
      </c>
      <c r="BX100" t="str">
        <f t="shared" si="110"/>
        <v/>
      </c>
      <c r="BY100" t="str">
        <f t="shared" si="111"/>
        <v/>
      </c>
      <c r="BZ100" t="str">
        <f t="shared" si="112"/>
        <v/>
      </c>
      <c r="CA100" t="str">
        <f t="shared" si="113"/>
        <v/>
      </c>
      <c r="CB100" s="39" t="str">
        <f t="shared" si="113"/>
        <v/>
      </c>
      <c r="CC100" s="46" t="str">
        <f t="shared" si="114"/>
        <v/>
      </c>
      <c r="CD100" s="44" t="str">
        <f t="shared" si="104"/>
        <v/>
      </c>
      <c r="CE100" t="str" cm="1">
        <f t="array" ref="CE100">_xlfn.IFS($CC100="","",$CC100&lt;=CE$69,"yes",$CC100&gt;CE$69,"no")</f>
        <v/>
      </c>
      <c r="CF100" s="42" t="str">
        <f t="shared" si="115"/>
        <v/>
      </c>
      <c r="CG100" s="1" t="str">
        <f t="shared" si="116"/>
        <v/>
      </c>
      <c r="CH100" s="1" t="str">
        <f t="shared" si="117"/>
        <v/>
      </c>
      <c r="CI100" s="76" t="str">
        <f>IF(CE100="yes",VLOOKUP(CH100,'z-Table'!$A$1:$K$74,7,TRUE)*$CE$68,"")</f>
        <v/>
      </c>
    </row>
    <row r="101" spans="1:87" ht="12" x14ac:dyDescent="0.2">
      <c r="A101" s="7" t="s">
        <v>57</v>
      </c>
      <c r="B101" s="18" cm="1">
        <f t="array" ref="B101">IFERROR(_xlfn.IFS(COUNTA($F$68:$K$68)=0,AVERAGE($F101:$K101),$F$68="X",AVERAGE($G101:$K101),$G$68="X",AVERAGE($F101,$H101:$K101),$H$68="X",AVERAGE($F101:$G101,$I101:$K101),$I$68="X",AVERAGE($F101:$H101,$J101:$K101),$J$68="X",AVERAGE($F101:$I101,$K101:$K101),$K$68="X",AVERAGE($F101:$J101)),"")</f>
        <v>8.8312189582623185E-3</v>
      </c>
      <c r="C101" s="19" cm="1">
        <f t="array" ref="C101">IFERROR(_xlfn.IFS(COUNTA($F$68:$K$68)=0,STDEV($F101:$K101)/SQRT(COUNT($F101:$K101)),$F$68="X",STDEV($G101:$K101)/SQRT(COUNT($G101:$K101)),$G$68="X",STDEV($F101,$H101:$K101)/SQRT(COUNT($F101,$H101:$K101)),$H$68="X",STDEV($F101:$G101,$I101:$K101)/SQRT(COUNT($F101:$G101,$I101:$K101)),$I$68="X",STDEV($F101:$H101,$J101:$K101)/SQRT(COUNT($F101:$H101,$J101:$K101)),$J$68="X",STDEV($F101:$I101,$K101)/SQRT(COUNT($F101:$I101,$K101)),$K$68="X",STDEV($F101:$J101)/SQRT(COUNT($F101:$J101))),"")</f>
        <v>8.8312189582623168E-3</v>
      </c>
      <c r="D101" s="113" cm="1">
        <f t="array" ref="D101">IFERROR(_xlfn.IFS(COUNTA($L$68:$Q$68)=0,AVERAGE($L101:$Q101),$L$68="X",AVERAGE($M101:$Q101),$M$68="X",AVERAGE($L101,$N101:$Q101),$N$68="X",AVERAGE($L101:$M101,$O101:$Q101),$O$68="X",AVERAGE($L101:$N101,$P101:$Q101),$P$68="X",AVERAGE($L101:$O101,$Q101:$Q101),$Q$68="X",AVERAGE($L101:$P101)),"")</f>
        <v>6528.6</v>
      </c>
      <c r="E101" s="111" cm="1">
        <f t="array" ref="E101">IFERROR(_xlfn.IFS(COUNTA($L$68:$Q$68)=0,STDEV($L101:$Q101)/SQRT(COUNT($L101:$Q101)),$L$68="X",STDEV($M101:$Q101)/SQRT(COUNT($M101:$Q101)),$M$68="X",STDEV($L101,$N101:$Q101)/SQRT(COUNT($L101,$N101:$Q101)),$N$68="X",STDEV($L101:$M101,$O101:$Q101)/SQRT(COUNT($L101:$M101,$O101:$Q101)),$O$68="X",STDEV($L101:$N101,$P101:$Q101)/SQRT(COUNT($L101:$N101,$P101:$Q101)),$P$68="X",STDEV($L101:$O101,$Q101)/SQRT(COUNT($L101:$O101,$Q101)),$Q$68="X",STDEV($L101:$P101)/SQRT(COUNT($L101:$P101))),"")</f>
        <v>6528.5999999999995</v>
      </c>
      <c r="F101" cm="1">
        <f t="array" ref="F101">_xlfn.IFS(SUM($L101:$Q101)="","",L101="","",L101=0,0,L101&gt;0,L101/F$131*100)</f>
        <v>0</v>
      </c>
      <c r="G101" cm="1">
        <f t="array" ref="G101">_xlfn.IFS(SUM($L101:$Q101)="","",M101="","",M101=0,0,M101&gt;0,M101/G$131*100)</f>
        <v>4.4156094791311593E-2</v>
      </c>
      <c r="H101" cm="1">
        <f t="array" ref="H101">_xlfn.IFS(SUM($L101:$Q101)="","",N101="","",N101=0,0,N101&gt;0,N101/H$131*100)</f>
        <v>0</v>
      </c>
      <c r="I101" cm="1">
        <f t="array" ref="I101">_xlfn.IFS(SUM($L101:$Q101)="","",O101="","",O101=0,0,O101&gt;0,O101/I$131*100)</f>
        <v>0</v>
      </c>
      <c r="J101" cm="1">
        <f t="array" ref="J101">_xlfn.IFS(SUM($L101:$Q101)="","",P101="","",P101=0,0,P101&gt;0,P101/J$131*100)</f>
        <v>0</v>
      </c>
      <c r="K101" s="1" t="str" cm="1">
        <f t="array" ref="K101">_xlfn.IFS(SUM($L101:$Q101)="","",Q101="","",Q101=0,0,Q101&gt;0,Q101/K$131*100)</f>
        <v/>
      </c>
      <c r="L101" s="42">
        <f t="shared" si="83"/>
        <v>0</v>
      </c>
      <c r="M101">
        <f t="shared" si="83"/>
        <v>32643</v>
      </c>
      <c r="N101">
        <f t="shared" si="83"/>
        <v>0</v>
      </c>
      <c r="O101">
        <f t="shared" si="83"/>
        <v>0</v>
      </c>
      <c r="P101">
        <f t="shared" si="83"/>
        <v>0</v>
      </c>
      <c r="Q101" s="96" t="str">
        <f t="shared" si="83"/>
        <v/>
      </c>
      <c r="R101" s="89">
        <v>0</v>
      </c>
      <c r="S101" s="89">
        <v>65286</v>
      </c>
      <c r="T101" s="89">
        <v>0</v>
      </c>
      <c r="U101" s="89">
        <v>0</v>
      </c>
      <c r="V101" s="89">
        <v>0</v>
      </c>
      <c r="W101" s="89"/>
      <c r="X101" s="1"/>
      <c r="Y101" s="1"/>
      <c r="Z101" s="7" t="s">
        <v>57</v>
      </c>
      <c r="AA101" s="18" cm="1">
        <f t="array" ref="AA101">IFERROR(_xlfn.IFS(COUNTA($AE$68:$AJ$68)=0,AVERAGE($AE101:$AJ101),$AE$68="X",AVERAGE($AF101:$AJ101),$AF$68="X",AVERAGE($AE101,$AG101:$AJ101),$AG$68="X",AVERAGE($AE101:$AF101,$AH101:$AJ101),$AH$68="X",AVERAGE($AE101:$AG101,$AI101:$AJ101),$AI$68="X",AVERAGE($AE101:$AH101,$AJ101:$AJ101),$AJ$68="X",AVERAGE($AE101:$AI101)),"")</f>
        <v>1.3938788051064535E-2</v>
      </c>
      <c r="AB101" s="19" cm="1">
        <f t="array" ref="AB101">IFERROR(_xlfn.IFS(COUNTA($AE$68:$AJ$68)=0,STDEV($AE101:$AJ101)/SQRT(COUNT($AE101:$AJ101)),$AE$68="X",STDEV($AF101:$AJ101)/SQRT(COUNT($AF101:$AJ101)),$AF$68="X",STDEV($AE101,$AG101:$AJ101)/SQRT(COUNT($AE101,$AG101:$AJ101)),$AG$68="X",STDEV($AE101:$AF101,$AH101:$AJ101)/SQRT(COUNT($AE101:$AF101,$AH101:$AJ101)),$AH$68="X",STDEV($AE101:$AG101,$AI101:$AJ101)/SQRT(COUNT($AE101:$AG101,$AI101:$AJ101)),$AI$68="X",STDEV($AE101:$AH101,$AJ101)/SQRT(COUNT($AE101:$AH101,$AJ101)),$AJ$68="X",STDEV($AE101:$AI101)/SQRT(COUNT($AE101:$AI101))),"")</f>
        <v>8.5563672958166945E-3</v>
      </c>
      <c r="AC101" s="113" cm="1">
        <f t="array" ref="AC101">IFERROR(_xlfn.IFS(COUNTA($AK$68:$AP$68)=0,AVERAGE($AK101:$AP101),$AK$68="X",AVERAGE($AL101:$AP101),$AL$68="X",AVERAGE($AK101,$AM101:$AP101),$AM$68="X",AVERAGE($AK101:$AL101,$AN101:$AP101),$AN$68="X",AVERAGE($AK101:$AM101,$AO101:$AP101),$AO$68="X",AVERAGE($AK101:$AN101,$AP101:$AP101),$AP$68="X",AVERAGE($AK101:$AO101)),"")</f>
        <v>2166.79</v>
      </c>
      <c r="AD101" s="111" cm="1">
        <f t="array" ref="AD101">IFERROR(_xlfn.IFS(COUNTA($AK$68:$AP$68)=0,STDEV($AK101:$AP101)/SQRT(COUNT($AK101:$AP101)),$AK$68="X",STDEV($AL101:$AP101)/SQRT(COUNT($AL101:$AP101)),$AL$68="X",STDEV($AK101,$AM101:$AP101)/SQRT(COUNT($AK101,$AM101:$AP101)),$AM$68="X",STDEV($AK101:$AL101,$AN101:$AP101)/SQRT(COUNT($AK101:$AL101,$AN101:$AP101)),$AN$68="X",STDEV($AK101:$AM101,$AO101:$AP101)/SQRT(COUNT($AK101:$AM101,$AO101:$AP101)),$AO$68="X",STDEV($AK101:$AN101,$AP101)/SQRT(COUNT($AK101:$AN101,$AP101)),$AP$68="X",STDEV($AK101:$AO101)/SQRT(COUNT($AK101:$AO101))),"")</f>
        <v>1341.392367691124</v>
      </c>
      <c r="AE101" cm="1">
        <f t="array" ref="AE101">_xlfn.IFS(SUM($AK101:$AP101)="","",AK101="","",AK101=0,0,AK101&gt;0,AK101/AE$131*100)</f>
        <v>0</v>
      </c>
      <c r="AF101" cm="1">
        <f t="array" ref="AF101">_xlfn.IFS(SUM($AK101:$AP101)="","",AL101="","",AL101=0,0,AL101&gt;0,AL101/AF$131*100)</f>
        <v>3.2968828290008523E-2</v>
      </c>
      <c r="AG101" cm="1">
        <f t="array" ref="AG101">_xlfn.IFS(SUM($AK101:$AP101)="","",AM101="","",AM101=0,0,AM101&gt;0,AM101/AG$131*100)</f>
        <v>3.6725111965314153E-2</v>
      </c>
      <c r="AH101" cm="1">
        <f t="array" ref="AH101">_xlfn.IFS(SUM($AK101:$AP101)="","",AN101="","",AN101=0,0,AN101&gt;0,AN101/AH$131*100)</f>
        <v>0</v>
      </c>
      <c r="AI101" cm="1">
        <f t="array" ref="AI101">_xlfn.IFS(SUM($AK101:$AP101)="","",AO101="","",AO101=0,0,AO101&gt;0,AO101/AI$131*100)</f>
        <v>0</v>
      </c>
      <c r="AJ101" s="1" t="str" cm="1">
        <f t="array" ref="AJ101">_xlfn.IFS(SUM($AK101:$AP101)="","",AP101="","",AP101=0,0,AP101&gt;0,AP101/AJ$131*100)</f>
        <v/>
      </c>
      <c r="AK101" s="85">
        <f t="shared" si="84"/>
        <v>0</v>
      </c>
      <c r="AL101" s="39">
        <f t="shared" si="84"/>
        <v>4794.75</v>
      </c>
      <c r="AM101" s="39">
        <f t="shared" si="84"/>
        <v>6039.2</v>
      </c>
      <c r="AN101" s="39">
        <f t="shared" si="84"/>
        <v>0</v>
      </c>
      <c r="AO101" s="39">
        <f t="shared" si="84"/>
        <v>0</v>
      </c>
      <c r="AP101" s="98" t="str">
        <f t="shared" si="84"/>
        <v/>
      </c>
      <c r="AQ101" s="89">
        <v>0</v>
      </c>
      <c r="AR101" s="89">
        <v>19179</v>
      </c>
      <c r="AS101" s="89">
        <v>30196</v>
      </c>
      <c r="AT101" s="89">
        <v>0</v>
      </c>
      <c r="AU101" s="89">
        <v>0</v>
      </c>
      <c r="AV101" s="89"/>
      <c r="AW101" s="1"/>
      <c r="AX101" s="1"/>
      <c r="AY101" s="39" t="str">
        <f t="shared" si="85"/>
        <v/>
      </c>
      <c r="AZ101" s="39" t="str">
        <f t="shared" si="86"/>
        <v/>
      </c>
      <c r="BA101" s="39" t="str">
        <f t="shared" si="87"/>
        <v/>
      </c>
      <c r="BB101" s="39" t="str">
        <f t="shared" si="88"/>
        <v/>
      </c>
      <c r="BC101" s="39" t="str">
        <f t="shared" si="89"/>
        <v/>
      </c>
      <c r="BD101" s="39" t="str">
        <f t="shared" si="90"/>
        <v/>
      </c>
      <c r="BE101" s="39" t="str">
        <f t="shared" si="91"/>
        <v/>
      </c>
      <c r="BF101" s="39" t="str">
        <f t="shared" si="92"/>
        <v/>
      </c>
      <c r="BG101" s="39" t="str">
        <f t="shared" si="93"/>
        <v/>
      </c>
      <c r="BH101" s="39" t="str">
        <f t="shared" si="94"/>
        <v/>
      </c>
      <c r="BI101" s="39" t="str">
        <f t="shared" si="95"/>
        <v/>
      </c>
      <c r="BJ101" s="39" t="str">
        <f t="shared" si="96"/>
        <v/>
      </c>
      <c r="BK101" s="42" t="str">
        <f t="shared" si="108"/>
        <v/>
      </c>
      <c r="BL101" t="str">
        <f t="shared" si="108"/>
        <v/>
      </c>
      <c r="BM101" t="str">
        <f t="shared" si="108"/>
        <v/>
      </c>
      <c r="BN101" t="str">
        <f t="shared" si="108"/>
        <v/>
      </c>
      <c r="BO101" t="str">
        <f t="shared" si="108"/>
        <v/>
      </c>
      <c r="BP101" t="str">
        <f t="shared" si="108"/>
        <v/>
      </c>
      <c r="BQ101" t="str">
        <f t="shared" si="118"/>
        <v/>
      </c>
      <c r="BR101" t="str">
        <f t="shared" si="118"/>
        <v/>
      </c>
      <c r="BS101" t="str">
        <f t="shared" si="118"/>
        <v/>
      </c>
      <c r="BT101" t="str">
        <f t="shared" si="118"/>
        <v/>
      </c>
      <c r="BU101" t="str">
        <f t="shared" si="118"/>
        <v/>
      </c>
      <c r="BV101" t="str">
        <f t="shared" si="118"/>
        <v/>
      </c>
      <c r="BW101" t="str">
        <f t="shared" si="109"/>
        <v/>
      </c>
      <c r="BX101" t="str">
        <f t="shared" si="110"/>
        <v/>
      </c>
      <c r="BY101" t="str">
        <f t="shared" si="111"/>
        <v/>
      </c>
      <c r="BZ101" t="str">
        <f t="shared" si="112"/>
        <v/>
      </c>
      <c r="CA101" t="str">
        <f t="shared" si="113"/>
        <v/>
      </c>
      <c r="CB101" s="39" t="str">
        <f t="shared" si="113"/>
        <v/>
      </c>
      <c r="CC101" s="46" t="str">
        <f t="shared" si="114"/>
        <v/>
      </c>
      <c r="CD101" s="44" t="str">
        <f t="shared" si="104"/>
        <v/>
      </c>
      <c r="CE101" t="str" cm="1">
        <f t="array" ref="CE101">_xlfn.IFS($CC101="","",$CC101&lt;=CE$69,"yes",$CC101&gt;CE$69,"no")</f>
        <v/>
      </c>
      <c r="CF101" s="42" t="str">
        <f t="shared" si="115"/>
        <v/>
      </c>
      <c r="CG101" s="1" t="str">
        <f t="shared" si="116"/>
        <v/>
      </c>
      <c r="CH101" s="1" t="str">
        <f t="shared" si="117"/>
        <v/>
      </c>
      <c r="CI101" s="76" t="str">
        <f>IF(CE101="yes",VLOOKUP(CH101,'z-Table'!$A$1:$K$74,7,TRUE)*$CE$68,"")</f>
        <v/>
      </c>
    </row>
    <row r="102" spans="1:87" ht="12" x14ac:dyDescent="0.2">
      <c r="A102" s="6" t="s">
        <v>58</v>
      </c>
      <c r="B102" s="18" cm="1">
        <f t="array" ref="B102">IFERROR(_xlfn.IFS(COUNTA($F$68:$K$68)=0,AVERAGE($F102:$K102),$F$68="X",AVERAGE($G102:$K102),$G$68="X",AVERAGE($F102,$H102:$K102),$H$68="X",AVERAGE($F102:$G102,$I102:$K102),$I$68="X",AVERAGE($F102:$H102,$J102:$K102),$J$68="X",AVERAGE($F102:$I102,$K102:$K102),$K$68="X",AVERAGE($F102:$J102)),"")</f>
        <v>2.6248366581069259E-3</v>
      </c>
      <c r="C102" s="19" cm="1">
        <f t="array" ref="C102">IFERROR(_xlfn.IFS(COUNTA($F$68:$K$68)=0,STDEV($F102:$K102)/SQRT(COUNT($F102:$K102)),$F$68="X",STDEV($G102:$K102)/SQRT(COUNT($G102:$K102)),$G$68="X",STDEV($F102,$H102:$K102)/SQRT(COUNT($F102,$H102:$K102)),$H$68="X",STDEV($F102:$G102,$I102:$K102)/SQRT(COUNT($F102:$G102,$I102:$K102)),$I$68="X",STDEV($F102:$H102,$J102:$K102)/SQRT(COUNT($F102:$H102,$J102:$K102)),$J$68="X",STDEV($F102:$I102,$K102)/SQRT(COUNT($F102:$I102,$K102)),$K$68="X",STDEV($F102:$J102)/SQRT(COUNT($F102:$J102))),"")</f>
        <v>1.9395192054513122E-3</v>
      </c>
      <c r="D102" s="113" cm="1">
        <f t="array" ref="D102">IFERROR(_xlfn.IFS(COUNTA($L$68:$Q$68)=0,AVERAGE($L102:$Q102),$L$68="X",AVERAGE($M102:$Q102),$M$68="X",AVERAGE($L102,$N102:$Q102),$N$68="X",AVERAGE($L102:$M102,$O102:$Q102),$O$68="X",AVERAGE($L102:$N102,$P102:$Q102),$P$68="X",AVERAGE($L102:$O102,$Q102:$Q102),$Q$68="X",AVERAGE($L102:$P102)),"")</f>
        <v>461.45</v>
      </c>
      <c r="E102" s="111" cm="1">
        <f t="array" ref="E102">IFERROR(_xlfn.IFS(COUNTA($L$68:$Q$68)=0,STDEV($L102:$Q102)/SQRT(COUNT($L102:$Q102)),$L$68="X",STDEV($M102:$Q102)/SQRT(COUNT($M102:$Q102)),$M$68="X",STDEV($L102,$N102:$Q102)/SQRT(COUNT($L102,$N102:$Q102)),$N$68="X",STDEV($L102:$M102,$O102:$Q102)/SQRT(COUNT($L102:$M102,$O102:$Q102)),$O$68="X",STDEV($L102:$N102,$P102:$Q102)/SQRT(COUNT($L102:$N102,$P102:$Q102)),$P$68="X",STDEV($L102:$O102,$Q102)/SQRT(COUNT($L102:$O102,$Q102)),$Q$68="X",STDEV($L102:$P102)/SQRT(COUNT($L102:$P102))),"")</f>
        <v>343.37226882787138</v>
      </c>
      <c r="F102" cm="1">
        <f t="array" ref="F102">_xlfn.IFS(SUM($L102:$Q102)="","",L102="","",L102=0,0,L102&gt;0,L102/F$131*100)</f>
        <v>0</v>
      </c>
      <c r="G102" cm="1">
        <f t="array" ref="G102">_xlfn.IFS(SUM($L102:$Q102)="","",M102="","",M102=0,0,M102&gt;0,M102/G$131*100)</f>
        <v>0</v>
      </c>
      <c r="H102" cm="1">
        <f t="array" ref="H102">_xlfn.IFS(SUM($L102:$Q102)="","",N102="","",N102=0,0,N102&gt;0,N102/H$131*100)</f>
        <v>0</v>
      </c>
      <c r="I102" cm="1">
        <f t="array" ref="I102">_xlfn.IFS(SUM($L102:$Q102)="","",O102="","",O102=0,0,O102&gt;0,O102/I$131*100)</f>
        <v>3.129786381073489E-3</v>
      </c>
      <c r="J102" cm="1">
        <f t="array" ref="J102">_xlfn.IFS(SUM($L102:$Q102)="","",P102="","",P102=0,0,P102&gt;0,P102/J$131*100)</f>
        <v>9.994396909461141E-3</v>
      </c>
      <c r="K102" s="1" t="str" cm="1">
        <f t="array" ref="K102">_xlfn.IFS(SUM($L102:$Q102)="","",Q102="","",Q102=0,0,Q102&gt;0,Q102/K$131*100)</f>
        <v/>
      </c>
      <c r="L102" s="42">
        <f t="shared" si="83"/>
        <v>0</v>
      </c>
      <c r="M102">
        <f t="shared" si="83"/>
        <v>0</v>
      </c>
      <c r="N102">
        <f t="shared" si="83"/>
        <v>0</v>
      </c>
      <c r="O102">
        <f t="shared" si="83"/>
        <v>536.75</v>
      </c>
      <c r="P102">
        <f t="shared" si="83"/>
        <v>1770.5</v>
      </c>
      <c r="Q102" s="96" t="str">
        <f t="shared" si="83"/>
        <v/>
      </c>
      <c r="R102" s="89">
        <v>0</v>
      </c>
      <c r="S102" s="89">
        <v>0</v>
      </c>
      <c r="T102" s="89">
        <v>0</v>
      </c>
      <c r="U102" s="89">
        <v>2147</v>
      </c>
      <c r="V102" s="89">
        <v>10623</v>
      </c>
      <c r="W102" s="89"/>
      <c r="X102" s="1"/>
      <c r="Y102" s="1"/>
      <c r="Z102" s="6" t="s">
        <v>58</v>
      </c>
      <c r="AA102" s="18" cm="1">
        <f t="array" ref="AA102">IFERROR(_xlfn.IFS(COUNTA($AE$68:$AJ$68)=0,AVERAGE($AE102:$AJ102),$AE$68="X",AVERAGE($AF102:$AJ102),$AF$68="X",AVERAGE($AE102,$AG102:$AJ102),$AG$68="X",AVERAGE($AE102:$AF102,$AH102:$AJ102),$AH$68="X",AVERAGE($AE102:$AG102,$AI102:$AJ102),$AI$68="X",AVERAGE($AE102:$AH102,$AJ102:$AJ102),$AJ$68="X",AVERAGE($AE102:$AI102)),"")</f>
        <v>2.0856541059957916E-2</v>
      </c>
      <c r="AB102" s="19" cm="1">
        <f t="array" ref="AB102">IFERROR(_xlfn.IFS(COUNTA($AE$68:$AJ$68)=0,STDEV($AE102:$AJ102)/SQRT(COUNT($AE102:$AJ102)),$AE$68="X",STDEV($AF102:$AJ102)/SQRT(COUNT($AF102:$AJ102)),$AF$68="X",STDEV($AE102,$AG102:$AJ102)/SQRT(COUNT($AE102,$AG102:$AJ102)),$AG$68="X",STDEV($AE102:$AF102,$AH102:$AJ102)/SQRT(COUNT($AE102:$AF102,$AH102:$AJ102)),$AH$68="X",STDEV($AE102:$AG102,$AI102:$AJ102)/SQRT(COUNT($AE102:$AG102,$AI102:$AJ102)),$AI$68="X",STDEV($AE102:$AH102,$AJ102)/SQRT(COUNT($AE102:$AH102,$AJ102)),$AJ$68="X",STDEV($AE102:$AI102)/SQRT(COUNT($AE102:$AI102))),"")</f>
        <v>1.0819970985479214E-2</v>
      </c>
      <c r="AC102" s="113" cm="1">
        <f t="array" ref="AC102">IFERROR(_xlfn.IFS(COUNTA($AK$68:$AP$68)=0,AVERAGE($AK102:$AP102),$AK$68="X",AVERAGE($AL102:$AP102),$AL$68="X",AVERAGE($AK102,$AM102:$AP102),$AM$68="X",AVERAGE($AK102:$AL102,$AN102:$AP102),$AN$68="X",AVERAGE($AK102:$AM102,$AO102:$AP102),$AO$68="X",AVERAGE($AK102:$AN102,$AP102:$AP102),$AP$68="X",AVERAGE($AK102:$AO102)),"")</f>
        <v>3453.3733333333339</v>
      </c>
      <c r="AD102" s="111" cm="1">
        <f t="array" ref="AD102">IFERROR(_xlfn.IFS(COUNTA($AK$68:$AP$68)=0,STDEV($AK102:$AP102)/SQRT(COUNT($AK102:$AP102)),$AK$68="X",STDEV($AL102:$AP102)/SQRT(COUNT($AL102:$AP102)),$AL$68="X",STDEV($AK102,$AM102:$AP102)/SQRT(COUNT($AK102,$AM102:$AP102)),$AM$68="X",STDEV($AK102:$AL102,$AN102:$AP102)/SQRT(COUNT($AK102:$AL102,$AN102:$AP102)),$AN$68="X",STDEV($AK102:$AM102,$AO102:$AP102)/SQRT(COUNT($AK102:$AM102,$AO102:$AP102)),$AO$68="X",STDEV($AK102:$AN102,$AP102)/SQRT(COUNT($AK102:$AN102,$AP102)),$AP$68="X",STDEV($AK102:$AO102)/SQRT(COUNT($AK102:$AO102))),"")</f>
        <v>1515.8910547247265</v>
      </c>
      <c r="AE102" cm="1">
        <f t="array" ref="AE102">_xlfn.IFS(SUM($AK102:$AP102)="","",AK102="","",AK102=0,0,AK102&gt;0,AK102/AE$131*100)</f>
        <v>1.3657461468790016E-2</v>
      </c>
      <c r="AF102" cm="1">
        <f t="array" ref="AF102">_xlfn.IFS(SUM($AK102:$AP102)="","",AL102="","",AL102=0,0,AL102&gt;0,AL102/AF$131*100)</f>
        <v>6.3697790932074963E-2</v>
      </c>
      <c r="AG102" cm="1">
        <f t="array" ref="AG102">_xlfn.IFS(SUM($AK102:$AP102)="","",AM102="","",AM102=0,0,AM102&gt;0,AM102/AG$131*100)</f>
        <v>5.4438204118673391E-3</v>
      </c>
      <c r="AH102" cm="1">
        <f t="array" ref="AH102">_xlfn.IFS(SUM($AK102:$AP102)="","",AN102="","",AN102=0,0,AN102&gt;0,AN102/AH$131*100)</f>
        <v>8.2853216916475309E-3</v>
      </c>
      <c r="AI102" cm="1">
        <f t="array" ref="AI102">_xlfn.IFS(SUM($AK102:$AP102)="","",AO102="","",AO102=0,0,AO102&gt;0,AO102/AI$131*100)</f>
        <v>1.3198310795409736E-2</v>
      </c>
      <c r="AJ102" s="1" t="str" cm="1">
        <f t="array" ref="AJ102">_xlfn.IFS(SUM($AK102:$AP102)="","",AP102="","",AP102=0,0,AP102&gt;0,AP102/AJ$131*100)</f>
        <v/>
      </c>
      <c r="AK102" s="85">
        <f t="shared" si="84"/>
        <v>3526.6666666666665</v>
      </c>
      <c r="AL102" s="39">
        <f t="shared" si="84"/>
        <v>9263.75</v>
      </c>
      <c r="AM102" s="39">
        <f t="shared" si="84"/>
        <v>895.2</v>
      </c>
      <c r="AN102" s="39">
        <f t="shared" si="84"/>
        <v>2034.5</v>
      </c>
      <c r="AO102" s="39">
        <f t="shared" si="84"/>
        <v>1546.75</v>
      </c>
      <c r="AP102" s="98" t="str">
        <f t="shared" si="84"/>
        <v/>
      </c>
      <c r="AQ102" s="89">
        <v>10580</v>
      </c>
      <c r="AR102" s="89">
        <v>37055</v>
      </c>
      <c r="AS102" s="89">
        <v>4476</v>
      </c>
      <c r="AT102" s="89">
        <v>12207</v>
      </c>
      <c r="AU102" s="89">
        <v>6187</v>
      </c>
      <c r="AV102" s="89"/>
      <c r="AW102" s="1"/>
      <c r="AX102" s="1" t="str">
        <f>A102</f>
        <v>a-terpineol</v>
      </c>
      <c r="AY102" s="39">
        <f t="shared" ref="AY102:AY129" si="119">IF($AX102&lt;&gt;0,IF(SUM(L$70:L$131)=0,"",IF(L$68="x","",L102)),"")</f>
        <v>0</v>
      </c>
      <c r="AZ102" s="39">
        <f t="shared" ref="AZ102:AZ129" si="120">IF($AX102&lt;&gt;0,IF(SUM(M$70:M$131)=0,"",IF(M$68="x","",M102)),"")</f>
        <v>0</v>
      </c>
      <c r="BA102" s="39">
        <f t="shared" ref="BA102:BA129" si="121">IF($AX102&lt;&gt;0,IF(SUM(N$70:N$131)=0,"",IF(N$68="x","",N102)),"")</f>
        <v>0</v>
      </c>
      <c r="BB102" s="39">
        <f t="shared" ref="BB102:BB129" si="122">IF($AX102&lt;&gt;0,IF(SUM(O$70:O$131)=0,"",IF(O$68="x","",O102)),"")</f>
        <v>536.75</v>
      </c>
      <c r="BC102" s="39">
        <f t="shared" ref="BC102:BC129" si="123">IF($AX102&lt;&gt;0,IF(SUM(P$70:P$131)=0,"",IF(P$68="x","",P102)),"")</f>
        <v>1770.5</v>
      </c>
      <c r="BD102" s="39" t="str">
        <f t="shared" ref="BD102:BD129" si="124">IF($AX102&lt;&gt;0,IF(SUM(Q$70:Q$131)=0,"",IF(Q$68="x","",Q102)),"")</f>
        <v/>
      </c>
      <c r="BE102" s="39">
        <f t="shared" ref="BE102:BE129" si="125">IF($AX102&lt;&gt;0,IF(SUM(AK$70:AK$131)=0,"",IF(AK$68="x","",AK102)),"")</f>
        <v>3526.6666666666665</v>
      </c>
      <c r="BF102" s="39">
        <f t="shared" ref="BF102:BF129" si="126">IF($AX102&lt;&gt;0,IF(SUM(AL$70:AL$131)=0,"",IF(AL$68="x","",AL102)),"")</f>
        <v>9263.75</v>
      </c>
      <c r="BG102" s="39">
        <f t="shared" ref="BG102:BG129" si="127">IF($AX102&lt;&gt;0,IF(SUM(AM$70:AM$131)=0,"",IF(AM$68="x","",AM102)),"")</f>
        <v>895.2</v>
      </c>
      <c r="BH102" s="39">
        <f t="shared" ref="BH102:BH129" si="128">IF($AX102&lt;&gt;0,IF(SUM(AN$70:AN$131)=0,"",IF(AN$68="x","",AN102)),"")</f>
        <v>2034.5</v>
      </c>
      <c r="BI102" s="39">
        <f t="shared" ref="BI102:BI129" si="129">IF($AX102&lt;&gt;0,IF(SUM(AO$70:AO$131)=0,"",IF(AO$68="x","",AO102)),"")</f>
        <v>1546.75</v>
      </c>
      <c r="BJ102" s="39" t="str">
        <f t="shared" ref="BJ102:BJ129" si="130">IF($AX102&lt;&gt;0,IF(SUM(AP$70:AP$131)=0,"",IF(AP$68="x","",AP102)),"")</f>
        <v/>
      </c>
      <c r="BK102" s="42">
        <f t="shared" si="108"/>
        <v>2</v>
      </c>
      <c r="BL102">
        <f t="shared" si="108"/>
        <v>2</v>
      </c>
      <c r="BM102">
        <f t="shared" si="108"/>
        <v>2</v>
      </c>
      <c r="BN102">
        <f t="shared" si="108"/>
        <v>4</v>
      </c>
      <c r="BO102">
        <f t="shared" si="108"/>
        <v>7</v>
      </c>
      <c r="BP102" t="str">
        <f t="shared" si="108"/>
        <v/>
      </c>
      <c r="BQ102">
        <f t="shared" si="118"/>
        <v>9</v>
      </c>
      <c r="BR102">
        <f t="shared" si="118"/>
        <v>10</v>
      </c>
      <c r="BS102">
        <f t="shared" si="118"/>
        <v>5</v>
      </c>
      <c r="BT102">
        <f t="shared" si="118"/>
        <v>8</v>
      </c>
      <c r="BU102">
        <f t="shared" si="118"/>
        <v>6</v>
      </c>
      <c r="BV102" t="str">
        <f t="shared" si="118"/>
        <v/>
      </c>
      <c r="BW102">
        <f t="shared" si="109"/>
        <v>17</v>
      </c>
      <c r="BX102">
        <f t="shared" si="110"/>
        <v>38</v>
      </c>
      <c r="BY102">
        <f t="shared" si="111"/>
        <v>5</v>
      </c>
      <c r="BZ102">
        <f t="shared" si="112"/>
        <v>5</v>
      </c>
      <c r="CA102">
        <f t="shared" si="113"/>
        <v>23</v>
      </c>
      <c r="CB102" s="39">
        <f t="shared" si="113"/>
        <v>2</v>
      </c>
      <c r="CC102" s="46">
        <f t="shared" si="114"/>
        <v>2</v>
      </c>
      <c r="CD102" s="44" t="str">
        <f t="shared" si="104"/>
        <v xml:space="preserve">sig = </v>
      </c>
      <c r="CE102" t="str" cm="1">
        <f t="array" ref="CE102">_xlfn.IFS($CC102="","",$CC102&lt;=CE$69,"yes",$CC102&gt;CE$69,"no")</f>
        <v>yes</v>
      </c>
      <c r="CF102" s="42">
        <f t="shared" si="115"/>
        <v>12.5</v>
      </c>
      <c r="CG102" s="1">
        <f t="shared" si="116"/>
        <v>4.7871355387816905</v>
      </c>
      <c r="CH102" s="1">
        <f t="shared" si="117"/>
        <v>-2.1</v>
      </c>
      <c r="CI102" s="76">
        <f>IF(CE102="yes",VLOOKUP(CH102,'z-Table'!$A$1:$K$74,7,TRUE)*$CE$68,"")</f>
        <v>3.1600000000000003E-2</v>
      </c>
    </row>
    <row r="103" spans="1:87" ht="12" x14ac:dyDescent="0.2">
      <c r="A103" s="6" t="s">
        <v>59</v>
      </c>
      <c r="B103" s="18" cm="1">
        <f t="array" ref="B103">IFERROR(_xlfn.IFS(COUNTA($F$68:$K$68)=0,AVERAGE($F103:$K103),$F$68="X",AVERAGE($G103:$K103),$G$68="X",AVERAGE($F103,$H103:$K103),$H$68="X",AVERAGE($F103:$G103,$I103:$K103),$I$68="X",AVERAGE($F103:$H103,$J103:$K103),$J$68="X",AVERAGE($F103:$I103,$K103:$K103),$K$68="X",AVERAGE($F103:$J103)),"")</f>
        <v>0</v>
      </c>
      <c r="C103" s="19" cm="1">
        <f t="array" ref="C103">IFERROR(_xlfn.IFS(COUNTA($F$68:$K$68)=0,STDEV($F103:$K103)/SQRT(COUNT($F103:$K103)),$F$68="X",STDEV($G103:$K103)/SQRT(COUNT($G103:$K103)),$G$68="X",STDEV($F103,$H103:$K103)/SQRT(COUNT($F103,$H103:$K103)),$H$68="X",STDEV($F103:$G103,$I103:$K103)/SQRT(COUNT($F103:$G103,$I103:$K103)),$I$68="X",STDEV($F103:$H103,$J103:$K103)/SQRT(COUNT($F103:$H103,$J103:$K103)),$J$68="X",STDEV($F103:$I103,$K103)/SQRT(COUNT($F103:$I103,$K103)),$K$68="X",STDEV($F103:$J103)/SQRT(COUNT($F103:$J103))),"")</f>
        <v>0</v>
      </c>
      <c r="D103" s="113" cm="1">
        <f t="array" ref="D103">IFERROR(_xlfn.IFS(COUNTA($L$68:$Q$68)=0,AVERAGE($L103:$Q103),$L$68="X",AVERAGE($M103:$Q103),$M$68="X",AVERAGE($L103,$N103:$Q103),$N$68="X",AVERAGE($L103:$M103,$O103:$Q103),$O$68="X",AVERAGE($L103:$N103,$P103:$Q103),$P$68="X",AVERAGE($L103:$O103,$Q103:$Q103),$Q$68="X",AVERAGE($L103:$P103)),"")</f>
        <v>0</v>
      </c>
      <c r="E103" s="111" cm="1">
        <f t="array" ref="E103">IFERROR(_xlfn.IFS(COUNTA($L$68:$Q$68)=0,STDEV($L103:$Q103)/SQRT(COUNT($L103:$Q103)),$L$68="X",STDEV($M103:$Q103)/SQRT(COUNT($M103:$Q103)),$M$68="X",STDEV($L103,$N103:$Q103)/SQRT(COUNT($L103,$N103:$Q103)),$N$68="X",STDEV($L103:$M103,$O103:$Q103)/SQRT(COUNT($L103:$M103,$O103:$Q103)),$O$68="X",STDEV($L103:$N103,$P103:$Q103)/SQRT(COUNT($L103:$N103,$P103:$Q103)),$P$68="X",STDEV($L103:$O103,$Q103)/SQRT(COUNT($L103:$O103,$Q103)),$Q$68="X",STDEV($L103:$P103)/SQRT(COUNT($L103:$P103))),"")</f>
        <v>0</v>
      </c>
      <c r="F103" cm="1">
        <f t="array" ref="F103">_xlfn.IFS(SUM($L103:$Q103)="","",L103="","",L103=0,0,L103&gt;0,L103/F$131*100)</f>
        <v>0</v>
      </c>
      <c r="G103" cm="1">
        <f t="array" ref="G103">_xlfn.IFS(SUM($L103:$Q103)="","",M103="","",M103=0,0,M103&gt;0,M103/G$131*100)</f>
        <v>0</v>
      </c>
      <c r="H103" cm="1">
        <f t="array" ref="H103">_xlfn.IFS(SUM($L103:$Q103)="","",N103="","",N103=0,0,N103&gt;0,N103/H$131*100)</f>
        <v>0</v>
      </c>
      <c r="I103" cm="1">
        <f t="array" ref="I103">_xlfn.IFS(SUM($L103:$Q103)="","",O103="","",O103=0,0,O103&gt;0,O103/I$131*100)</f>
        <v>0</v>
      </c>
      <c r="J103" cm="1">
        <f t="array" ref="J103">_xlfn.IFS(SUM($L103:$Q103)="","",P103="","",P103=0,0,P103&gt;0,P103/J$131*100)</f>
        <v>0</v>
      </c>
      <c r="K103" s="1" t="str" cm="1">
        <f t="array" ref="K103">_xlfn.IFS(SUM($L103:$Q103)="","",Q103="","",Q103=0,0,Q103&gt;0,Q103/K$131*100)</f>
        <v/>
      </c>
      <c r="L103" s="42">
        <f t="shared" si="83"/>
        <v>0</v>
      </c>
      <c r="M103">
        <f t="shared" si="83"/>
        <v>0</v>
      </c>
      <c r="N103">
        <f t="shared" si="83"/>
        <v>0</v>
      </c>
      <c r="O103">
        <f t="shared" si="83"/>
        <v>0</v>
      </c>
      <c r="P103">
        <f t="shared" si="83"/>
        <v>0</v>
      </c>
      <c r="Q103" s="96" t="str">
        <f t="shared" si="83"/>
        <v/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/>
      <c r="X103" s="1"/>
      <c r="Y103" s="1"/>
      <c r="Z103" s="6" t="s">
        <v>59</v>
      </c>
      <c r="AA103" s="18" cm="1">
        <f t="array" ref="AA103">IFERROR(_xlfn.IFS(COUNTA($AE$68:$AJ$68)=0,AVERAGE($AE103:$AJ103),$AE$68="X",AVERAGE($AF103:$AJ103),$AF$68="X",AVERAGE($AE103,$AG103:$AJ103),$AG$68="X",AVERAGE($AE103:$AF103,$AH103:$AJ103),$AH$68="X",AVERAGE($AE103:$AG103,$AI103:$AJ103),$AI$68="X",AVERAGE($AE103:$AH103,$AJ103:$AJ103),$AJ$68="X",AVERAGE($AE103:$AI103)),"")</f>
        <v>0</v>
      </c>
      <c r="AB103" s="19" cm="1">
        <f t="array" ref="AB103">IFERROR(_xlfn.IFS(COUNTA($AE$68:$AJ$68)=0,STDEV($AE103:$AJ103)/SQRT(COUNT($AE103:$AJ103)),$AE$68="X",STDEV($AF103:$AJ103)/SQRT(COUNT($AF103:$AJ103)),$AF$68="X",STDEV($AE103,$AG103:$AJ103)/SQRT(COUNT($AE103,$AG103:$AJ103)),$AG$68="X",STDEV($AE103:$AF103,$AH103:$AJ103)/SQRT(COUNT($AE103:$AF103,$AH103:$AJ103)),$AH$68="X",STDEV($AE103:$AG103,$AI103:$AJ103)/SQRT(COUNT($AE103:$AG103,$AI103:$AJ103)),$AI$68="X",STDEV($AE103:$AH103,$AJ103)/SQRT(COUNT($AE103:$AH103,$AJ103)),$AJ$68="X",STDEV($AE103:$AI103)/SQRT(COUNT($AE103:$AI103))),"")</f>
        <v>0</v>
      </c>
      <c r="AC103" s="113" cm="1">
        <f t="array" ref="AC103">IFERROR(_xlfn.IFS(COUNTA($AK$68:$AP$68)=0,AVERAGE($AK103:$AP103),$AK$68="X",AVERAGE($AL103:$AP103),$AL$68="X",AVERAGE($AK103,$AM103:$AP103),$AM$68="X",AVERAGE($AK103:$AL103,$AN103:$AP103),$AN$68="X",AVERAGE($AK103:$AM103,$AO103:$AP103),$AO$68="X",AVERAGE($AK103:$AN103,$AP103:$AP103),$AP$68="X",AVERAGE($AK103:$AO103)),"")</f>
        <v>0</v>
      </c>
      <c r="AD103" s="111" cm="1">
        <f t="array" ref="AD103">IFERROR(_xlfn.IFS(COUNTA($AK$68:$AP$68)=0,STDEV($AK103:$AP103)/SQRT(COUNT($AK103:$AP103)),$AK$68="X",STDEV($AL103:$AP103)/SQRT(COUNT($AL103:$AP103)),$AL$68="X",STDEV($AK103,$AM103:$AP103)/SQRT(COUNT($AK103,$AM103:$AP103)),$AM$68="X",STDEV($AK103:$AL103,$AN103:$AP103)/SQRT(COUNT($AK103:$AL103,$AN103:$AP103)),$AN$68="X",STDEV($AK103:$AM103,$AO103:$AP103)/SQRT(COUNT($AK103:$AM103,$AO103:$AP103)),$AO$68="X",STDEV($AK103:$AN103,$AP103)/SQRT(COUNT($AK103:$AN103,$AP103)),$AP$68="X",STDEV($AK103:$AO103)/SQRT(COUNT($AK103:$AO103))),"")</f>
        <v>0</v>
      </c>
      <c r="AE103" cm="1">
        <f t="array" ref="AE103">_xlfn.IFS(SUM($AK103:$AP103)="","",AK103="","",AK103=0,0,AK103&gt;0,AK103/AE$131*100)</f>
        <v>0</v>
      </c>
      <c r="AF103" cm="1">
        <f t="array" ref="AF103">_xlfn.IFS(SUM($AK103:$AP103)="","",AL103="","",AL103=0,0,AL103&gt;0,AL103/AF$131*100)</f>
        <v>0</v>
      </c>
      <c r="AG103" cm="1">
        <f t="array" ref="AG103">_xlfn.IFS(SUM($AK103:$AP103)="","",AM103="","",AM103=0,0,AM103&gt;0,AM103/AG$131*100)</f>
        <v>0</v>
      </c>
      <c r="AH103" cm="1">
        <f t="array" ref="AH103">_xlfn.IFS(SUM($AK103:$AP103)="","",AN103="","",AN103=0,0,AN103&gt;0,AN103/AH$131*100)</f>
        <v>0</v>
      </c>
      <c r="AI103" cm="1">
        <f t="array" ref="AI103">_xlfn.IFS(SUM($AK103:$AP103)="","",AO103="","",AO103=0,0,AO103&gt;0,AO103/AI$131*100)</f>
        <v>0</v>
      </c>
      <c r="AJ103" s="1" t="str" cm="1">
        <f t="array" ref="AJ103">_xlfn.IFS(SUM($AK103:$AP103)="","",AP103="","",AP103=0,0,AP103&gt;0,AP103/AJ$131*100)</f>
        <v/>
      </c>
      <c r="AK103" s="85">
        <f t="shared" si="84"/>
        <v>0</v>
      </c>
      <c r="AL103" s="39">
        <f t="shared" si="84"/>
        <v>0</v>
      </c>
      <c r="AM103" s="39">
        <f t="shared" si="84"/>
        <v>0</v>
      </c>
      <c r="AN103" s="39">
        <f t="shared" si="84"/>
        <v>0</v>
      </c>
      <c r="AO103" s="39">
        <f t="shared" si="84"/>
        <v>0</v>
      </c>
      <c r="AP103" s="98" t="str">
        <f t="shared" si="84"/>
        <v/>
      </c>
      <c r="AQ103" s="89">
        <v>0</v>
      </c>
      <c r="AR103" s="89">
        <v>0</v>
      </c>
      <c r="AS103" s="89">
        <v>0</v>
      </c>
      <c r="AT103" s="89">
        <v>0</v>
      </c>
      <c r="AU103" s="89">
        <v>0</v>
      </c>
      <c r="AV103" s="89"/>
      <c r="AW103" s="1"/>
      <c r="AX103" s="1"/>
      <c r="AY103" s="39" t="str">
        <f t="shared" si="119"/>
        <v/>
      </c>
      <c r="AZ103" s="39" t="str">
        <f t="shared" si="120"/>
        <v/>
      </c>
      <c r="BA103" s="39" t="str">
        <f t="shared" si="121"/>
        <v/>
      </c>
      <c r="BB103" s="39" t="str">
        <f t="shared" si="122"/>
        <v/>
      </c>
      <c r="BC103" s="39" t="str">
        <f t="shared" si="123"/>
        <v/>
      </c>
      <c r="BD103" s="39" t="str">
        <f t="shared" si="124"/>
        <v/>
      </c>
      <c r="BE103" s="39" t="str">
        <f t="shared" si="125"/>
        <v/>
      </c>
      <c r="BF103" s="39" t="str">
        <f t="shared" si="126"/>
        <v/>
      </c>
      <c r="BG103" s="39" t="str">
        <f t="shared" si="127"/>
        <v/>
      </c>
      <c r="BH103" s="39" t="str">
        <f t="shared" si="128"/>
        <v/>
      </c>
      <c r="BI103" s="39" t="str">
        <f t="shared" si="129"/>
        <v/>
      </c>
      <c r="BJ103" s="39" t="str">
        <f t="shared" si="130"/>
        <v/>
      </c>
      <c r="BK103" s="42" t="str">
        <f t="shared" si="108"/>
        <v/>
      </c>
      <c r="BL103" t="str">
        <f t="shared" si="108"/>
        <v/>
      </c>
      <c r="BM103" t="str">
        <f t="shared" si="108"/>
        <v/>
      </c>
      <c r="BN103" t="str">
        <f t="shared" si="108"/>
        <v/>
      </c>
      <c r="BO103" t="str">
        <f t="shared" si="108"/>
        <v/>
      </c>
      <c r="BP103" t="str">
        <f t="shared" si="108"/>
        <v/>
      </c>
      <c r="BQ103" t="str">
        <f t="shared" si="118"/>
        <v/>
      </c>
      <c r="BR103" t="str">
        <f t="shared" si="118"/>
        <v/>
      </c>
      <c r="BS103" t="str">
        <f t="shared" si="118"/>
        <v/>
      </c>
      <c r="BT103" t="str">
        <f t="shared" si="118"/>
        <v/>
      </c>
      <c r="BU103" t="str">
        <f t="shared" si="118"/>
        <v/>
      </c>
      <c r="BV103" t="str">
        <f t="shared" si="118"/>
        <v/>
      </c>
      <c r="BW103" t="str">
        <f t="shared" si="109"/>
        <v/>
      </c>
      <c r="BX103" t="str">
        <f t="shared" si="110"/>
        <v/>
      </c>
      <c r="BY103" t="str">
        <f t="shared" si="111"/>
        <v/>
      </c>
      <c r="BZ103" t="str">
        <f t="shared" si="112"/>
        <v/>
      </c>
      <c r="CA103" t="str">
        <f t="shared" si="113"/>
        <v/>
      </c>
      <c r="CB103" s="39" t="str">
        <f t="shared" si="113"/>
        <v/>
      </c>
      <c r="CC103" s="46" t="str">
        <f t="shared" si="114"/>
        <v/>
      </c>
      <c r="CD103" s="44" t="str">
        <f t="shared" si="104"/>
        <v/>
      </c>
      <c r="CE103" t="str" cm="1">
        <f t="array" ref="CE103">_xlfn.IFS($CC103="","",$CC103&lt;=CE$69,"yes",$CC103&gt;CE$69,"no")</f>
        <v/>
      </c>
      <c r="CF103" s="42" t="str">
        <f t="shared" si="115"/>
        <v/>
      </c>
      <c r="CG103" s="1" t="str">
        <f t="shared" si="116"/>
        <v/>
      </c>
      <c r="CH103" s="1" t="str">
        <f t="shared" si="117"/>
        <v/>
      </c>
      <c r="CI103" s="76" t="str">
        <f>IF(CE103="yes",VLOOKUP(CH103,'z-Table'!$A$1:$K$74,7,TRUE)*$CE$68,"")</f>
        <v/>
      </c>
    </row>
    <row r="104" spans="1:87" ht="12" x14ac:dyDescent="0.2">
      <c r="A104" s="6" t="s">
        <v>60</v>
      </c>
      <c r="B104" s="18" cm="1">
        <f t="array" ref="B104">IFERROR(_xlfn.IFS(COUNTA($F$68:$K$68)=0,AVERAGE($F104:$K104),$F$68="X",AVERAGE($G104:$K104),$G$68="X",AVERAGE($F104,$H104:$K104),$H$68="X",AVERAGE($F104:$G104,$I104:$K104),$I$68="X",AVERAGE($F104:$H104,$J104:$K104),$J$68="X",AVERAGE($F104:$I104,$K104:$K104),$K$68="X",AVERAGE($F104:$J104)),"")</f>
        <v>0</v>
      </c>
      <c r="C104" s="19" cm="1">
        <f t="array" ref="C104">IFERROR(_xlfn.IFS(COUNTA($F$68:$K$68)=0,STDEV($F104:$K104)/SQRT(COUNT($F104:$K104)),$F$68="X",STDEV($G104:$K104)/SQRT(COUNT($G104:$K104)),$G$68="X",STDEV($F104,$H104:$K104)/SQRT(COUNT($F104,$H104:$K104)),$H$68="X",STDEV($F104:$G104,$I104:$K104)/SQRT(COUNT($F104:$G104,$I104:$K104)),$I$68="X",STDEV($F104:$H104,$J104:$K104)/SQRT(COUNT($F104:$H104,$J104:$K104)),$J$68="X",STDEV($F104:$I104,$K104)/SQRT(COUNT($F104:$I104,$K104)),$K$68="X",STDEV($F104:$J104)/SQRT(COUNT($F104:$J104))),"")</f>
        <v>0</v>
      </c>
      <c r="D104" s="113" cm="1">
        <f t="array" ref="D104">IFERROR(_xlfn.IFS(COUNTA($L$68:$Q$68)=0,AVERAGE($L104:$Q104),$L$68="X",AVERAGE($M104:$Q104),$M$68="X",AVERAGE($L104,$N104:$Q104),$N$68="X",AVERAGE($L104:$M104,$O104:$Q104),$O$68="X",AVERAGE($L104:$N104,$P104:$Q104),$P$68="X",AVERAGE($L104:$O104,$Q104:$Q104),$Q$68="X",AVERAGE($L104:$P104)),"")</f>
        <v>0</v>
      </c>
      <c r="E104" s="111" cm="1">
        <f t="array" ref="E104">IFERROR(_xlfn.IFS(COUNTA($L$68:$Q$68)=0,STDEV($L104:$Q104)/SQRT(COUNT($L104:$Q104)),$L$68="X",STDEV($M104:$Q104)/SQRT(COUNT($M104:$Q104)),$M$68="X",STDEV($L104,$N104:$Q104)/SQRT(COUNT($L104,$N104:$Q104)),$N$68="X",STDEV($L104:$M104,$O104:$Q104)/SQRT(COUNT($L104:$M104,$O104:$Q104)),$O$68="X",STDEV($L104:$N104,$P104:$Q104)/SQRT(COUNT($L104:$N104,$P104:$Q104)),$P$68="X",STDEV($L104:$O104,$Q104)/SQRT(COUNT($L104:$O104,$Q104)),$Q$68="X",STDEV($L104:$P104)/SQRT(COUNT($L104:$P104))),"")</f>
        <v>0</v>
      </c>
      <c r="F104" cm="1">
        <f t="array" ref="F104">_xlfn.IFS(SUM($L104:$Q104)="","",L104="","",L104=0,0,L104&gt;0,L104/F$131*100)</f>
        <v>0</v>
      </c>
      <c r="G104" cm="1">
        <f t="array" ref="G104">_xlfn.IFS(SUM($L104:$Q104)="","",M104="","",M104=0,0,M104&gt;0,M104/G$131*100)</f>
        <v>0</v>
      </c>
      <c r="H104" cm="1">
        <f t="array" ref="H104">_xlfn.IFS(SUM($L104:$Q104)="","",N104="","",N104=0,0,N104&gt;0,N104/H$131*100)</f>
        <v>0</v>
      </c>
      <c r="I104" cm="1">
        <f t="array" ref="I104">_xlfn.IFS(SUM($L104:$Q104)="","",O104="","",O104=0,0,O104&gt;0,O104/I$131*100)</f>
        <v>0</v>
      </c>
      <c r="J104" cm="1">
        <f t="array" ref="J104">_xlfn.IFS(SUM($L104:$Q104)="","",P104="","",P104=0,0,P104&gt;0,P104/J$131*100)</f>
        <v>0</v>
      </c>
      <c r="K104" s="1" t="str" cm="1">
        <f t="array" ref="K104">_xlfn.IFS(SUM($L104:$Q104)="","",Q104="","",Q104=0,0,Q104&gt;0,Q104/K$131*100)</f>
        <v/>
      </c>
      <c r="L104" s="42">
        <f t="shared" si="83"/>
        <v>0</v>
      </c>
      <c r="M104">
        <f t="shared" si="83"/>
        <v>0</v>
      </c>
      <c r="N104">
        <f t="shared" si="83"/>
        <v>0</v>
      </c>
      <c r="O104">
        <f t="shared" si="83"/>
        <v>0</v>
      </c>
      <c r="P104">
        <f t="shared" si="83"/>
        <v>0</v>
      </c>
      <c r="Q104" s="96" t="str">
        <f t="shared" si="83"/>
        <v/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89"/>
      <c r="X104" s="1"/>
      <c r="Y104" s="1"/>
      <c r="Z104" s="6" t="s">
        <v>60</v>
      </c>
      <c r="AA104" s="18" cm="1">
        <f t="array" ref="AA104">IFERROR(_xlfn.IFS(COUNTA($AE$68:$AJ$68)=0,AVERAGE($AE104:$AJ104),$AE$68="X",AVERAGE($AF104:$AJ104),$AF$68="X",AVERAGE($AE104,$AG104:$AJ104),$AG$68="X",AVERAGE($AE104:$AF104,$AH104:$AJ104),$AH$68="X",AVERAGE($AE104:$AG104,$AI104:$AJ104),$AI$68="X",AVERAGE($AE104:$AH104,$AJ104:$AJ104),$AJ$68="X",AVERAGE($AE104:$AI104)),"")</f>
        <v>0</v>
      </c>
      <c r="AB104" s="19" cm="1">
        <f t="array" ref="AB104">IFERROR(_xlfn.IFS(COUNTA($AE$68:$AJ$68)=0,STDEV($AE104:$AJ104)/SQRT(COUNT($AE104:$AJ104)),$AE$68="X",STDEV($AF104:$AJ104)/SQRT(COUNT($AF104:$AJ104)),$AF$68="X",STDEV($AE104,$AG104:$AJ104)/SQRT(COUNT($AE104,$AG104:$AJ104)),$AG$68="X",STDEV($AE104:$AF104,$AH104:$AJ104)/SQRT(COUNT($AE104:$AF104,$AH104:$AJ104)),$AH$68="X",STDEV($AE104:$AG104,$AI104:$AJ104)/SQRT(COUNT($AE104:$AG104,$AI104:$AJ104)),$AI$68="X",STDEV($AE104:$AH104,$AJ104)/SQRT(COUNT($AE104:$AH104,$AJ104)),$AJ$68="X",STDEV($AE104:$AI104)/SQRT(COUNT($AE104:$AI104))),"")</f>
        <v>0</v>
      </c>
      <c r="AC104" s="113" cm="1">
        <f t="array" ref="AC104">IFERROR(_xlfn.IFS(COUNTA($AK$68:$AP$68)=0,AVERAGE($AK104:$AP104),$AK$68="X",AVERAGE($AL104:$AP104),$AL$68="X",AVERAGE($AK104,$AM104:$AP104),$AM$68="X",AVERAGE($AK104:$AL104,$AN104:$AP104),$AN$68="X",AVERAGE($AK104:$AM104,$AO104:$AP104),$AO$68="X",AVERAGE($AK104:$AN104,$AP104:$AP104),$AP$68="X",AVERAGE($AK104:$AO104)),"")</f>
        <v>0</v>
      </c>
      <c r="AD104" s="111" cm="1">
        <f t="array" ref="AD104">IFERROR(_xlfn.IFS(COUNTA($AK$68:$AP$68)=0,STDEV($AK104:$AP104)/SQRT(COUNT($AK104:$AP104)),$AK$68="X",STDEV($AL104:$AP104)/SQRT(COUNT($AL104:$AP104)),$AL$68="X",STDEV($AK104,$AM104:$AP104)/SQRT(COUNT($AK104,$AM104:$AP104)),$AM$68="X",STDEV($AK104:$AL104,$AN104:$AP104)/SQRT(COUNT($AK104:$AL104,$AN104:$AP104)),$AN$68="X",STDEV($AK104:$AM104,$AO104:$AP104)/SQRT(COUNT($AK104:$AM104,$AO104:$AP104)),$AO$68="X",STDEV($AK104:$AN104,$AP104)/SQRT(COUNT($AK104:$AN104,$AP104)),$AP$68="X",STDEV($AK104:$AO104)/SQRT(COUNT($AK104:$AO104))),"")</f>
        <v>0</v>
      </c>
      <c r="AE104" cm="1">
        <f t="array" ref="AE104">_xlfn.IFS(SUM($AK104:$AP104)="","",AK104="","",AK104=0,0,AK104&gt;0,AK104/AE$131*100)</f>
        <v>0</v>
      </c>
      <c r="AF104" cm="1">
        <f t="array" ref="AF104">_xlfn.IFS(SUM($AK104:$AP104)="","",AL104="","",AL104=0,0,AL104&gt;0,AL104/AF$131*100)</f>
        <v>0</v>
      </c>
      <c r="AG104" cm="1">
        <f t="array" ref="AG104">_xlfn.IFS(SUM($AK104:$AP104)="","",AM104="","",AM104=0,0,AM104&gt;0,AM104/AG$131*100)</f>
        <v>0</v>
      </c>
      <c r="AH104" cm="1">
        <f t="array" ref="AH104">_xlfn.IFS(SUM($AK104:$AP104)="","",AN104="","",AN104=0,0,AN104&gt;0,AN104/AH$131*100)</f>
        <v>0</v>
      </c>
      <c r="AI104" cm="1">
        <f t="array" ref="AI104">_xlfn.IFS(SUM($AK104:$AP104)="","",AO104="","",AO104=0,0,AO104&gt;0,AO104/AI$131*100)</f>
        <v>0</v>
      </c>
      <c r="AJ104" s="1" t="str" cm="1">
        <f t="array" ref="AJ104">_xlfn.IFS(SUM($AK104:$AP104)="","",AP104="","",AP104=0,0,AP104&gt;0,AP104/AJ$131*100)</f>
        <v/>
      </c>
      <c r="AK104" s="85">
        <f t="shared" si="84"/>
        <v>0</v>
      </c>
      <c r="AL104" s="39">
        <f t="shared" si="84"/>
        <v>0</v>
      </c>
      <c r="AM104" s="39">
        <f t="shared" si="84"/>
        <v>0</v>
      </c>
      <c r="AN104" s="39">
        <f t="shared" si="84"/>
        <v>0</v>
      </c>
      <c r="AO104" s="39">
        <f t="shared" si="84"/>
        <v>0</v>
      </c>
      <c r="AP104" s="98" t="str">
        <f t="shared" si="84"/>
        <v/>
      </c>
      <c r="AQ104" s="89">
        <v>0</v>
      </c>
      <c r="AR104" s="89">
        <v>0</v>
      </c>
      <c r="AS104" s="89">
        <v>0</v>
      </c>
      <c r="AT104" s="89">
        <v>0</v>
      </c>
      <c r="AU104" s="89">
        <v>0</v>
      </c>
      <c r="AV104" s="89"/>
      <c r="AW104" s="1"/>
      <c r="AX104" s="1"/>
      <c r="AY104" s="39" t="str">
        <f t="shared" si="119"/>
        <v/>
      </c>
      <c r="AZ104" s="39" t="str">
        <f t="shared" si="120"/>
        <v/>
      </c>
      <c r="BA104" s="39" t="str">
        <f t="shared" si="121"/>
        <v/>
      </c>
      <c r="BB104" s="39" t="str">
        <f t="shared" si="122"/>
        <v/>
      </c>
      <c r="BC104" s="39" t="str">
        <f t="shared" si="123"/>
        <v/>
      </c>
      <c r="BD104" s="39" t="str">
        <f t="shared" si="124"/>
        <v/>
      </c>
      <c r="BE104" s="39" t="str">
        <f t="shared" si="125"/>
        <v/>
      </c>
      <c r="BF104" s="39" t="str">
        <f t="shared" si="126"/>
        <v/>
      </c>
      <c r="BG104" s="39" t="str">
        <f t="shared" si="127"/>
        <v/>
      </c>
      <c r="BH104" s="39" t="str">
        <f t="shared" si="128"/>
        <v/>
      </c>
      <c r="BI104" s="39" t="str">
        <f t="shared" si="129"/>
        <v/>
      </c>
      <c r="BJ104" s="39" t="str">
        <f t="shared" si="130"/>
        <v/>
      </c>
      <c r="BK104" s="42" t="str">
        <f t="shared" si="108"/>
        <v/>
      </c>
      <c r="BL104" t="str">
        <f t="shared" si="108"/>
        <v/>
      </c>
      <c r="BM104" t="str">
        <f t="shared" si="108"/>
        <v/>
      </c>
      <c r="BN104" t="str">
        <f t="shared" si="108"/>
        <v/>
      </c>
      <c r="BO104" t="str">
        <f t="shared" si="108"/>
        <v/>
      </c>
      <c r="BP104" t="str">
        <f t="shared" si="108"/>
        <v/>
      </c>
      <c r="BQ104" t="str">
        <f t="shared" si="118"/>
        <v/>
      </c>
      <c r="BR104" t="str">
        <f t="shared" si="118"/>
        <v/>
      </c>
      <c r="BS104" t="str">
        <f t="shared" si="118"/>
        <v/>
      </c>
      <c r="BT104" t="str">
        <f t="shared" si="118"/>
        <v/>
      </c>
      <c r="BU104" t="str">
        <f t="shared" si="118"/>
        <v/>
      </c>
      <c r="BV104" t="str">
        <f t="shared" si="118"/>
        <v/>
      </c>
      <c r="BW104" t="str">
        <f t="shared" si="109"/>
        <v/>
      </c>
      <c r="BX104" t="str">
        <f t="shared" si="110"/>
        <v/>
      </c>
      <c r="BY104" t="str">
        <f t="shared" si="111"/>
        <v/>
      </c>
      <c r="BZ104" t="str">
        <f t="shared" si="112"/>
        <v/>
      </c>
      <c r="CA104" t="str">
        <f t="shared" si="113"/>
        <v/>
      </c>
      <c r="CB104" s="39" t="str">
        <f t="shared" si="113"/>
        <v/>
      </c>
      <c r="CC104" s="46" t="str">
        <f t="shared" si="114"/>
        <v/>
      </c>
      <c r="CD104" s="44" t="str">
        <f t="shared" si="104"/>
        <v/>
      </c>
      <c r="CE104" t="str" cm="1">
        <f t="array" ref="CE104">_xlfn.IFS($CC104="","",$CC104&lt;=CE$69,"yes",$CC104&gt;CE$69,"no")</f>
        <v/>
      </c>
      <c r="CF104" s="42" t="str">
        <f t="shared" si="115"/>
        <v/>
      </c>
      <c r="CG104" s="1" t="str">
        <f t="shared" si="116"/>
        <v/>
      </c>
      <c r="CH104" s="1" t="str">
        <f t="shared" si="117"/>
        <v/>
      </c>
      <c r="CI104" s="76" t="str">
        <f>IF(CE104="yes",VLOOKUP(CH104,'z-Table'!$A$1:$K$74,7,TRUE)*$CE$68,"")</f>
        <v/>
      </c>
    </row>
    <row r="105" spans="1:87" ht="12" x14ac:dyDescent="0.2">
      <c r="A105" s="6" t="s">
        <v>61</v>
      </c>
      <c r="B105" s="18" cm="1">
        <f t="array" ref="B105">IFERROR(_xlfn.IFS(COUNTA($F$68:$K$68)=0,AVERAGE($F105:$K105),$F$68="X",AVERAGE($G105:$K105),$G$68="X",AVERAGE($F105,$H105:$K105),$H$68="X",AVERAGE($F105:$G105,$I105:$K105),$I$68="X",AVERAGE($F105:$H105,$J105:$K105),$J$68="X",AVERAGE($F105:$I105,$K105:$K105),$K$68="X",AVERAGE($F105:$J105)),"")</f>
        <v>0</v>
      </c>
      <c r="C105" s="19" cm="1">
        <f t="array" ref="C105">IFERROR(_xlfn.IFS(COUNTA($F$68:$K$68)=0,STDEV($F105:$K105)/SQRT(COUNT($F105:$K105)),$F$68="X",STDEV($G105:$K105)/SQRT(COUNT($G105:$K105)),$G$68="X",STDEV($F105,$H105:$K105)/SQRT(COUNT($F105,$H105:$K105)),$H$68="X",STDEV($F105:$G105,$I105:$K105)/SQRT(COUNT($F105:$G105,$I105:$K105)),$I$68="X",STDEV($F105:$H105,$J105:$K105)/SQRT(COUNT($F105:$H105,$J105:$K105)),$J$68="X",STDEV($F105:$I105,$K105)/SQRT(COUNT($F105:$I105,$K105)),$K$68="X",STDEV($F105:$J105)/SQRT(COUNT($F105:$J105))),"")</f>
        <v>0</v>
      </c>
      <c r="D105" s="113" cm="1">
        <f t="array" ref="D105">IFERROR(_xlfn.IFS(COUNTA($L$68:$Q$68)=0,AVERAGE($L105:$Q105),$L$68="X",AVERAGE($M105:$Q105),$M$68="X",AVERAGE($L105,$N105:$Q105),$N$68="X",AVERAGE($L105:$M105,$O105:$Q105),$O$68="X",AVERAGE($L105:$N105,$P105:$Q105),$P$68="X",AVERAGE($L105:$O105,$Q105:$Q105),$Q$68="X",AVERAGE($L105:$P105)),"")</f>
        <v>0</v>
      </c>
      <c r="E105" s="111" cm="1">
        <f t="array" ref="E105">IFERROR(_xlfn.IFS(COUNTA($L$68:$Q$68)=0,STDEV($L105:$Q105)/SQRT(COUNT($L105:$Q105)),$L$68="X",STDEV($M105:$Q105)/SQRT(COUNT($M105:$Q105)),$M$68="X",STDEV($L105,$N105:$Q105)/SQRT(COUNT($L105,$N105:$Q105)),$N$68="X",STDEV($L105:$M105,$O105:$Q105)/SQRT(COUNT($L105:$M105,$O105:$Q105)),$O$68="X",STDEV($L105:$N105,$P105:$Q105)/SQRT(COUNT($L105:$N105,$P105:$Q105)),$P$68="X",STDEV($L105:$O105,$Q105)/SQRT(COUNT($L105:$O105,$Q105)),$Q$68="X",STDEV($L105:$P105)/SQRT(COUNT($L105:$P105))),"")</f>
        <v>0</v>
      </c>
      <c r="F105" cm="1">
        <f t="array" ref="F105">_xlfn.IFS(SUM($L105:$Q105)="","",L105="","",L105=0,0,L105&gt;0,L105/F$131*100)</f>
        <v>0</v>
      </c>
      <c r="G105" cm="1">
        <f t="array" ref="G105">_xlfn.IFS(SUM($L105:$Q105)="","",M105="","",M105=0,0,M105&gt;0,M105/G$131*100)</f>
        <v>0</v>
      </c>
      <c r="H105" cm="1">
        <f t="array" ref="H105">_xlfn.IFS(SUM($L105:$Q105)="","",N105="","",N105=0,0,N105&gt;0,N105/H$131*100)</f>
        <v>0</v>
      </c>
      <c r="I105" cm="1">
        <f t="array" ref="I105">_xlfn.IFS(SUM($L105:$Q105)="","",O105="","",O105=0,0,O105&gt;0,O105/I$131*100)</f>
        <v>0</v>
      </c>
      <c r="J105" cm="1">
        <f t="array" ref="J105">_xlfn.IFS(SUM($L105:$Q105)="","",P105="","",P105=0,0,P105&gt;0,P105/J$131*100)</f>
        <v>0</v>
      </c>
      <c r="K105" s="1" t="str" cm="1">
        <f t="array" ref="K105">_xlfn.IFS(SUM($L105:$Q105)="","",Q105="","",Q105=0,0,Q105&gt;0,Q105/K$131*100)</f>
        <v/>
      </c>
      <c r="L105" s="42">
        <f t="shared" si="83"/>
        <v>0</v>
      </c>
      <c r="M105">
        <f t="shared" si="83"/>
        <v>0</v>
      </c>
      <c r="N105">
        <f t="shared" si="83"/>
        <v>0</v>
      </c>
      <c r="O105">
        <f t="shared" si="83"/>
        <v>0</v>
      </c>
      <c r="P105">
        <f t="shared" si="83"/>
        <v>0</v>
      </c>
      <c r="Q105" s="96" t="str">
        <f t="shared" si="83"/>
        <v/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/>
      <c r="X105" s="1"/>
      <c r="Y105" s="1"/>
      <c r="Z105" s="6" t="s">
        <v>61</v>
      </c>
      <c r="AA105" s="18" cm="1">
        <f t="array" ref="AA105">IFERROR(_xlfn.IFS(COUNTA($AE$68:$AJ$68)=0,AVERAGE($AE105:$AJ105),$AE$68="X",AVERAGE($AF105:$AJ105),$AF$68="X",AVERAGE($AE105,$AG105:$AJ105),$AG$68="X",AVERAGE($AE105:$AF105,$AH105:$AJ105),$AH$68="X",AVERAGE($AE105:$AG105,$AI105:$AJ105),$AI$68="X",AVERAGE($AE105:$AH105,$AJ105:$AJ105),$AJ$68="X",AVERAGE($AE105:$AI105)),"")</f>
        <v>0</v>
      </c>
      <c r="AB105" s="19" cm="1">
        <f t="array" ref="AB105">IFERROR(_xlfn.IFS(COUNTA($AE$68:$AJ$68)=0,STDEV($AE105:$AJ105)/SQRT(COUNT($AE105:$AJ105)),$AE$68="X",STDEV($AF105:$AJ105)/SQRT(COUNT($AF105:$AJ105)),$AF$68="X",STDEV($AE105,$AG105:$AJ105)/SQRT(COUNT($AE105,$AG105:$AJ105)),$AG$68="X",STDEV($AE105:$AF105,$AH105:$AJ105)/SQRT(COUNT($AE105:$AF105,$AH105:$AJ105)),$AH$68="X",STDEV($AE105:$AG105,$AI105:$AJ105)/SQRT(COUNT($AE105:$AG105,$AI105:$AJ105)),$AI$68="X",STDEV($AE105:$AH105,$AJ105)/SQRT(COUNT($AE105:$AH105,$AJ105)),$AJ$68="X",STDEV($AE105:$AI105)/SQRT(COUNT($AE105:$AI105))),"")</f>
        <v>0</v>
      </c>
      <c r="AC105" s="113" cm="1">
        <f t="array" ref="AC105">IFERROR(_xlfn.IFS(COUNTA($AK$68:$AP$68)=0,AVERAGE($AK105:$AP105),$AK$68="X",AVERAGE($AL105:$AP105),$AL$68="X",AVERAGE($AK105,$AM105:$AP105),$AM$68="X",AVERAGE($AK105:$AL105,$AN105:$AP105),$AN$68="X",AVERAGE($AK105:$AM105,$AO105:$AP105),$AO$68="X",AVERAGE($AK105:$AN105,$AP105:$AP105),$AP$68="X",AVERAGE($AK105:$AO105)),"")</f>
        <v>0</v>
      </c>
      <c r="AD105" s="111" cm="1">
        <f t="array" ref="AD105">IFERROR(_xlfn.IFS(COUNTA($AK$68:$AP$68)=0,STDEV($AK105:$AP105)/SQRT(COUNT($AK105:$AP105)),$AK$68="X",STDEV($AL105:$AP105)/SQRT(COUNT($AL105:$AP105)),$AL$68="X",STDEV($AK105,$AM105:$AP105)/SQRT(COUNT($AK105,$AM105:$AP105)),$AM$68="X",STDEV($AK105:$AL105,$AN105:$AP105)/SQRT(COUNT($AK105:$AL105,$AN105:$AP105)),$AN$68="X",STDEV($AK105:$AM105,$AO105:$AP105)/SQRT(COUNT($AK105:$AM105,$AO105:$AP105)),$AO$68="X",STDEV($AK105:$AN105,$AP105)/SQRT(COUNT($AK105:$AN105,$AP105)),$AP$68="X",STDEV($AK105:$AO105)/SQRT(COUNT($AK105:$AO105))),"")</f>
        <v>0</v>
      </c>
      <c r="AE105" cm="1">
        <f t="array" ref="AE105">_xlfn.IFS(SUM($AK105:$AP105)="","",AK105="","",AK105=0,0,AK105&gt;0,AK105/AE$131*100)</f>
        <v>0</v>
      </c>
      <c r="AF105" cm="1">
        <f t="array" ref="AF105">_xlfn.IFS(SUM($AK105:$AP105)="","",AL105="","",AL105=0,0,AL105&gt;0,AL105/AF$131*100)</f>
        <v>0</v>
      </c>
      <c r="AG105" cm="1">
        <f t="array" ref="AG105">_xlfn.IFS(SUM($AK105:$AP105)="","",AM105="","",AM105=0,0,AM105&gt;0,AM105/AG$131*100)</f>
        <v>0</v>
      </c>
      <c r="AH105" cm="1">
        <f t="array" ref="AH105">_xlfn.IFS(SUM($AK105:$AP105)="","",AN105="","",AN105=0,0,AN105&gt;0,AN105/AH$131*100)</f>
        <v>0</v>
      </c>
      <c r="AI105" cm="1">
        <f t="array" ref="AI105">_xlfn.IFS(SUM($AK105:$AP105)="","",AO105="","",AO105=0,0,AO105&gt;0,AO105/AI$131*100)</f>
        <v>0</v>
      </c>
      <c r="AJ105" s="1" t="str" cm="1">
        <f t="array" ref="AJ105">_xlfn.IFS(SUM($AK105:$AP105)="","",AP105="","",AP105=0,0,AP105&gt;0,AP105/AJ$131*100)</f>
        <v/>
      </c>
      <c r="AK105" s="85">
        <f t="shared" si="84"/>
        <v>0</v>
      </c>
      <c r="AL105" s="39">
        <f t="shared" si="84"/>
        <v>0</v>
      </c>
      <c r="AM105" s="39">
        <f t="shared" si="84"/>
        <v>0</v>
      </c>
      <c r="AN105" s="39">
        <f t="shared" si="84"/>
        <v>0</v>
      </c>
      <c r="AO105" s="39">
        <f t="shared" si="84"/>
        <v>0</v>
      </c>
      <c r="AP105" s="98" t="str">
        <f t="shared" si="84"/>
        <v/>
      </c>
      <c r="AQ105" s="89">
        <v>0</v>
      </c>
      <c r="AR105" s="89">
        <v>0</v>
      </c>
      <c r="AS105" s="89">
        <v>0</v>
      </c>
      <c r="AT105" s="89">
        <v>0</v>
      </c>
      <c r="AU105" s="89">
        <v>0</v>
      </c>
      <c r="AV105" s="89"/>
      <c r="AW105" s="1"/>
      <c r="AX105" s="1"/>
      <c r="AY105" s="39" t="str">
        <f t="shared" si="119"/>
        <v/>
      </c>
      <c r="AZ105" s="39" t="str">
        <f t="shared" si="120"/>
        <v/>
      </c>
      <c r="BA105" s="39" t="str">
        <f t="shared" si="121"/>
        <v/>
      </c>
      <c r="BB105" s="39" t="str">
        <f t="shared" si="122"/>
        <v/>
      </c>
      <c r="BC105" s="39" t="str">
        <f t="shared" si="123"/>
        <v/>
      </c>
      <c r="BD105" s="39" t="str">
        <f t="shared" si="124"/>
        <v/>
      </c>
      <c r="BE105" s="39" t="str">
        <f t="shared" si="125"/>
        <v/>
      </c>
      <c r="BF105" s="39" t="str">
        <f t="shared" si="126"/>
        <v/>
      </c>
      <c r="BG105" s="39" t="str">
        <f t="shared" si="127"/>
        <v/>
      </c>
      <c r="BH105" s="39" t="str">
        <f t="shared" si="128"/>
        <v/>
      </c>
      <c r="BI105" s="39" t="str">
        <f t="shared" si="129"/>
        <v/>
      </c>
      <c r="BJ105" s="39" t="str">
        <f t="shared" si="130"/>
        <v/>
      </c>
      <c r="BK105" s="42" t="str">
        <f t="shared" si="108"/>
        <v/>
      </c>
      <c r="BL105" t="str">
        <f t="shared" si="108"/>
        <v/>
      </c>
      <c r="BM105" t="str">
        <f t="shared" si="108"/>
        <v/>
      </c>
      <c r="BN105" t="str">
        <f t="shared" si="108"/>
        <v/>
      </c>
      <c r="BO105" t="str">
        <f t="shared" si="108"/>
        <v/>
      </c>
      <c r="BP105" t="str">
        <f t="shared" si="108"/>
        <v/>
      </c>
      <c r="BQ105" t="str">
        <f t="shared" si="118"/>
        <v/>
      </c>
      <c r="BR105" t="str">
        <f t="shared" si="118"/>
        <v/>
      </c>
      <c r="BS105" t="str">
        <f t="shared" si="118"/>
        <v/>
      </c>
      <c r="BT105" t="str">
        <f t="shared" si="118"/>
        <v/>
      </c>
      <c r="BU105" t="str">
        <f t="shared" si="118"/>
        <v/>
      </c>
      <c r="BV105" t="str">
        <f t="shared" si="118"/>
        <v/>
      </c>
      <c r="BW105" t="str">
        <f t="shared" si="109"/>
        <v/>
      </c>
      <c r="BX105" t="str">
        <f t="shared" si="110"/>
        <v/>
      </c>
      <c r="BY105" t="str">
        <f t="shared" si="111"/>
        <v/>
      </c>
      <c r="BZ105" t="str">
        <f t="shared" si="112"/>
        <v/>
      </c>
      <c r="CA105" t="str">
        <f t="shared" si="113"/>
        <v/>
      </c>
      <c r="CB105" s="39" t="str">
        <f t="shared" si="113"/>
        <v/>
      </c>
      <c r="CC105" s="46" t="str">
        <f t="shared" si="114"/>
        <v/>
      </c>
      <c r="CD105" s="44" t="str">
        <f t="shared" si="104"/>
        <v/>
      </c>
      <c r="CE105" t="str" cm="1">
        <f t="array" ref="CE105">_xlfn.IFS($CC105="","",$CC105&lt;=CE$69,"yes",$CC105&gt;CE$69,"no")</f>
        <v/>
      </c>
      <c r="CF105" s="42" t="str">
        <f t="shared" si="115"/>
        <v/>
      </c>
      <c r="CG105" s="1" t="str">
        <f t="shared" si="116"/>
        <v/>
      </c>
      <c r="CH105" s="1" t="str">
        <f t="shared" si="117"/>
        <v/>
      </c>
      <c r="CI105" s="76" t="str">
        <f>IF(CE105="yes",VLOOKUP(CH105,'z-Table'!$A$1:$K$74,7,TRUE)*$CE$68,"")</f>
        <v/>
      </c>
    </row>
    <row r="106" spans="1:87" ht="12" x14ac:dyDescent="0.2">
      <c r="A106" s="6" t="s">
        <v>62</v>
      </c>
      <c r="B106" s="18" cm="1">
        <f t="array" ref="B106">IFERROR(_xlfn.IFS(COUNTA($F$68:$K$68)=0,AVERAGE($F106:$K106),$F$68="X",AVERAGE($G106:$K106),$G$68="X",AVERAGE($F106,$H106:$K106),$H$68="X",AVERAGE($F106:$G106,$I106:$K106),$I$68="X",AVERAGE($F106:$H106,$J106:$K106),$J$68="X",AVERAGE($F106:$I106,$K106:$K106),$K$68="X",AVERAGE($F106:$J106)),"")</f>
        <v>0</v>
      </c>
      <c r="C106" s="19" cm="1">
        <f t="array" ref="C106">IFERROR(_xlfn.IFS(COUNTA($F$68:$K$68)=0,STDEV($F106:$K106)/SQRT(COUNT($F106:$K106)),$F$68="X",STDEV($G106:$K106)/SQRT(COUNT($G106:$K106)),$G$68="X",STDEV($F106,$H106:$K106)/SQRT(COUNT($F106,$H106:$K106)),$H$68="X",STDEV($F106:$G106,$I106:$K106)/SQRT(COUNT($F106:$G106,$I106:$K106)),$I$68="X",STDEV($F106:$H106,$J106:$K106)/SQRT(COUNT($F106:$H106,$J106:$K106)),$J$68="X",STDEV($F106:$I106,$K106)/SQRT(COUNT($F106:$I106,$K106)),$K$68="X",STDEV($F106:$J106)/SQRT(COUNT($F106:$J106))),"")</f>
        <v>0</v>
      </c>
      <c r="D106" s="113" cm="1">
        <f t="array" ref="D106">IFERROR(_xlfn.IFS(COUNTA($L$68:$Q$68)=0,AVERAGE($L106:$Q106),$L$68="X",AVERAGE($M106:$Q106),$M$68="X",AVERAGE($L106,$N106:$Q106),$N$68="X",AVERAGE($L106:$M106,$O106:$Q106),$O$68="X",AVERAGE($L106:$N106,$P106:$Q106),$P$68="X",AVERAGE($L106:$O106,$Q106:$Q106),$Q$68="X",AVERAGE($L106:$P106)),"")</f>
        <v>0</v>
      </c>
      <c r="E106" s="111" cm="1">
        <f t="array" ref="E106">IFERROR(_xlfn.IFS(COUNTA($L$68:$Q$68)=0,STDEV($L106:$Q106)/SQRT(COUNT($L106:$Q106)),$L$68="X",STDEV($M106:$Q106)/SQRT(COUNT($M106:$Q106)),$M$68="X",STDEV($L106,$N106:$Q106)/SQRT(COUNT($L106,$N106:$Q106)),$N$68="X",STDEV($L106:$M106,$O106:$Q106)/SQRT(COUNT($L106:$M106,$O106:$Q106)),$O$68="X",STDEV($L106:$N106,$P106:$Q106)/SQRT(COUNT($L106:$N106,$P106:$Q106)),$P$68="X",STDEV($L106:$O106,$Q106)/SQRT(COUNT($L106:$O106,$Q106)),$Q$68="X",STDEV($L106:$P106)/SQRT(COUNT($L106:$P106))),"")</f>
        <v>0</v>
      </c>
      <c r="F106" cm="1">
        <f t="array" ref="F106">_xlfn.IFS(SUM($L106:$Q106)="","",L106="","",L106=0,0,L106&gt;0,L106/F$131*100)</f>
        <v>0</v>
      </c>
      <c r="G106" cm="1">
        <f t="array" ref="G106">_xlfn.IFS(SUM($L106:$Q106)="","",M106="","",M106=0,0,M106&gt;0,M106/G$131*100)</f>
        <v>0</v>
      </c>
      <c r="H106" cm="1">
        <f t="array" ref="H106">_xlfn.IFS(SUM($L106:$Q106)="","",N106="","",N106=0,0,N106&gt;0,N106/H$131*100)</f>
        <v>0</v>
      </c>
      <c r="I106" cm="1">
        <f t="array" ref="I106">_xlfn.IFS(SUM($L106:$Q106)="","",O106="","",O106=0,0,O106&gt;0,O106/I$131*100)</f>
        <v>0</v>
      </c>
      <c r="J106" cm="1">
        <f t="array" ref="J106">_xlfn.IFS(SUM($L106:$Q106)="","",P106="","",P106=0,0,P106&gt;0,P106/J$131*100)</f>
        <v>0</v>
      </c>
      <c r="K106" s="1" t="str" cm="1">
        <f t="array" ref="K106">_xlfn.IFS(SUM($L106:$Q106)="","",Q106="","",Q106=0,0,Q106&gt;0,Q106/K$131*100)</f>
        <v/>
      </c>
      <c r="L106" s="42">
        <f t="shared" si="83"/>
        <v>0</v>
      </c>
      <c r="M106">
        <f t="shared" si="83"/>
        <v>0</v>
      </c>
      <c r="N106">
        <f t="shared" si="83"/>
        <v>0</v>
      </c>
      <c r="O106">
        <f t="shared" si="83"/>
        <v>0</v>
      </c>
      <c r="P106">
        <f t="shared" si="83"/>
        <v>0</v>
      </c>
      <c r="Q106" s="96" t="str">
        <f t="shared" si="83"/>
        <v/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/>
      <c r="X106" s="1"/>
      <c r="Y106" s="1"/>
      <c r="Z106" s="6" t="s">
        <v>62</v>
      </c>
      <c r="AA106" s="18" cm="1">
        <f t="array" ref="AA106">IFERROR(_xlfn.IFS(COUNTA($AE$68:$AJ$68)=0,AVERAGE($AE106:$AJ106),$AE$68="X",AVERAGE($AF106:$AJ106),$AF$68="X",AVERAGE($AE106,$AG106:$AJ106),$AG$68="X",AVERAGE($AE106:$AF106,$AH106:$AJ106),$AH$68="X",AVERAGE($AE106:$AG106,$AI106:$AJ106),$AI$68="X",AVERAGE($AE106:$AH106,$AJ106:$AJ106),$AJ$68="X",AVERAGE($AE106:$AI106)),"")</f>
        <v>0</v>
      </c>
      <c r="AB106" s="19" cm="1">
        <f t="array" ref="AB106">IFERROR(_xlfn.IFS(COUNTA($AE$68:$AJ$68)=0,STDEV($AE106:$AJ106)/SQRT(COUNT($AE106:$AJ106)),$AE$68="X",STDEV($AF106:$AJ106)/SQRT(COUNT($AF106:$AJ106)),$AF$68="X",STDEV($AE106,$AG106:$AJ106)/SQRT(COUNT($AE106,$AG106:$AJ106)),$AG$68="X",STDEV($AE106:$AF106,$AH106:$AJ106)/SQRT(COUNT($AE106:$AF106,$AH106:$AJ106)),$AH$68="X",STDEV($AE106:$AG106,$AI106:$AJ106)/SQRT(COUNT($AE106:$AG106,$AI106:$AJ106)),$AI$68="X",STDEV($AE106:$AH106,$AJ106)/SQRT(COUNT($AE106:$AH106,$AJ106)),$AJ$68="X",STDEV($AE106:$AI106)/SQRT(COUNT($AE106:$AI106))),"")</f>
        <v>0</v>
      </c>
      <c r="AC106" s="113" cm="1">
        <f t="array" ref="AC106">IFERROR(_xlfn.IFS(COUNTA($AK$68:$AP$68)=0,AVERAGE($AK106:$AP106),$AK$68="X",AVERAGE($AL106:$AP106),$AL$68="X",AVERAGE($AK106,$AM106:$AP106),$AM$68="X",AVERAGE($AK106:$AL106,$AN106:$AP106),$AN$68="X",AVERAGE($AK106:$AM106,$AO106:$AP106),$AO$68="X",AVERAGE($AK106:$AN106,$AP106:$AP106),$AP$68="X",AVERAGE($AK106:$AO106)),"")</f>
        <v>0</v>
      </c>
      <c r="AD106" s="111" cm="1">
        <f t="array" ref="AD106">IFERROR(_xlfn.IFS(COUNTA($AK$68:$AP$68)=0,STDEV($AK106:$AP106)/SQRT(COUNT($AK106:$AP106)),$AK$68="X",STDEV($AL106:$AP106)/SQRT(COUNT($AL106:$AP106)),$AL$68="X",STDEV($AK106,$AM106:$AP106)/SQRT(COUNT($AK106,$AM106:$AP106)),$AM$68="X",STDEV($AK106:$AL106,$AN106:$AP106)/SQRT(COUNT($AK106:$AL106,$AN106:$AP106)),$AN$68="X",STDEV($AK106:$AM106,$AO106:$AP106)/SQRT(COUNT($AK106:$AM106,$AO106:$AP106)),$AO$68="X",STDEV($AK106:$AN106,$AP106)/SQRT(COUNT($AK106:$AN106,$AP106)),$AP$68="X",STDEV($AK106:$AO106)/SQRT(COUNT($AK106:$AO106))),"")</f>
        <v>0</v>
      </c>
      <c r="AE106" cm="1">
        <f t="array" ref="AE106">_xlfn.IFS(SUM($AK106:$AP106)="","",AK106="","",AK106=0,0,AK106&gt;0,AK106/AE$131*100)</f>
        <v>0</v>
      </c>
      <c r="AF106" cm="1">
        <f t="array" ref="AF106">_xlfn.IFS(SUM($AK106:$AP106)="","",AL106="","",AL106=0,0,AL106&gt;0,AL106/AF$131*100)</f>
        <v>0</v>
      </c>
      <c r="AG106" cm="1">
        <f t="array" ref="AG106">_xlfn.IFS(SUM($AK106:$AP106)="","",AM106="","",AM106=0,0,AM106&gt;0,AM106/AG$131*100)</f>
        <v>0</v>
      </c>
      <c r="AH106" cm="1">
        <f t="array" ref="AH106">_xlfn.IFS(SUM($AK106:$AP106)="","",AN106="","",AN106=0,0,AN106&gt;0,AN106/AH$131*100)</f>
        <v>0</v>
      </c>
      <c r="AI106" cm="1">
        <f t="array" ref="AI106">_xlfn.IFS(SUM($AK106:$AP106)="","",AO106="","",AO106=0,0,AO106&gt;0,AO106/AI$131*100)</f>
        <v>0</v>
      </c>
      <c r="AJ106" s="1" t="str" cm="1">
        <f t="array" ref="AJ106">_xlfn.IFS(SUM($AK106:$AP106)="","",AP106="","",AP106=0,0,AP106&gt;0,AP106/AJ$131*100)</f>
        <v/>
      </c>
      <c r="AK106" s="85">
        <f t="shared" si="84"/>
        <v>0</v>
      </c>
      <c r="AL106" s="39">
        <f t="shared" si="84"/>
        <v>0</v>
      </c>
      <c r="AM106" s="39">
        <f t="shared" si="84"/>
        <v>0</v>
      </c>
      <c r="AN106" s="39">
        <f t="shared" si="84"/>
        <v>0</v>
      </c>
      <c r="AO106" s="39">
        <f t="shared" si="84"/>
        <v>0</v>
      </c>
      <c r="AP106" s="98" t="str">
        <f t="shared" si="84"/>
        <v/>
      </c>
      <c r="AQ106" s="89">
        <v>0</v>
      </c>
      <c r="AR106" s="89">
        <v>0</v>
      </c>
      <c r="AS106" s="89">
        <v>0</v>
      </c>
      <c r="AT106" s="89">
        <v>0</v>
      </c>
      <c r="AU106" s="89">
        <v>0</v>
      </c>
      <c r="AV106" s="89"/>
      <c r="AW106" s="1"/>
      <c r="AX106" s="1"/>
      <c r="AY106" s="39" t="str">
        <f t="shared" si="119"/>
        <v/>
      </c>
      <c r="AZ106" s="39" t="str">
        <f t="shared" si="120"/>
        <v/>
      </c>
      <c r="BA106" s="39" t="str">
        <f t="shared" si="121"/>
        <v/>
      </c>
      <c r="BB106" s="39" t="str">
        <f t="shared" si="122"/>
        <v/>
      </c>
      <c r="BC106" s="39" t="str">
        <f t="shared" si="123"/>
        <v/>
      </c>
      <c r="BD106" s="39" t="str">
        <f t="shared" si="124"/>
        <v/>
      </c>
      <c r="BE106" s="39" t="str">
        <f t="shared" si="125"/>
        <v/>
      </c>
      <c r="BF106" s="39" t="str">
        <f t="shared" si="126"/>
        <v/>
      </c>
      <c r="BG106" s="39" t="str">
        <f t="shared" si="127"/>
        <v/>
      </c>
      <c r="BH106" s="39" t="str">
        <f t="shared" si="128"/>
        <v/>
      </c>
      <c r="BI106" s="39" t="str">
        <f t="shared" si="129"/>
        <v/>
      </c>
      <c r="BJ106" s="39" t="str">
        <f t="shared" si="130"/>
        <v/>
      </c>
      <c r="BK106" s="42" t="str">
        <f t="shared" si="108"/>
        <v/>
      </c>
      <c r="BL106" t="str">
        <f t="shared" si="108"/>
        <v/>
      </c>
      <c r="BM106" t="str">
        <f t="shared" si="108"/>
        <v/>
      </c>
      <c r="BN106" t="str">
        <f t="shared" si="108"/>
        <v/>
      </c>
      <c r="BO106" t="str">
        <f t="shared" si="108"/>
        <v/>
      </c>
      <c r="BP106" t="str">
        <f t="shared" si="108"/>
        <v/>
      </c>
      <c r="BQ106" t="str">
        <f t="shared" si="118"/>
        <v/>
      </c>
      <c r="BR106" t="str">
        <f t="shared" si="118"/>
        <v/>
      </c>
      <c r="BS106" t="str">
        <f t="shared" si="118"/>
        <v/>
      </c>
      <c r="BT106" t="str">
        <f t="shared" si="118"/>
        <v/>
      </c>
      <c r="BU106" t="str">
        <f t="shared" si="118"/>
        <v/>
      </c>
      <c r="BV106" t="str">
        <f t="shared" si="118"/>
        <v/>
      </c>
      <c r="BW106" t="str">
        <f t="shared" si="109"/>
        <v/>
      </c>
      <c r="BX106" t="str">
        <f t="shared" si="110"/>
        <v/>
      </c>
      <c r="BY106" t="str">
        <f t="shared" si="111"/>
        <v/>
      </c>
      <c r="BZ106" t="str">
        <f t="shared" si="112"/>
        <v/>
      </c>
      <c r="CA106" t="str">
        <f t="shared" si="113"/>
        <v/>
      </c>
      <c r="CB106" s="39" t="str">
        <f t="shared" si="113"/>
        <v/>
      </c>
      <c r="CC106" s="46" t="str">
        <f t="shared" si="114"/>
        <v/>
      </c>
      <c r="CD106" s="44" t="str">
        <f t="shared" si="104"/>
        <v/>
      </c>
      <c r="CE106" t="str" cm="1">
        <f t="array" ref="CE106">_xlfn.IFS($CC106="","",$CC106&lt;=CE$69,"yes",$CC106&gt;CE$69,"no")</f>
        <v/>
      </c>
      <c r="CF106" s="42" t="str">
        <f t="shared" si="115"/>
        <v/>
      </c>
      <c r="CG106" s="1" t="str">
        <f t="shared" si="116"/>
        <v/>
      </c>
      <c r="CH106" s="1" t="str">
        <f t="shared" si="117"/>
        <v/>
      </c>
      <c r="CI106" s="76" t="str">
        <f>IF(CE106="yes",VLOOKUP(CH106,'z-Table'!$A$1:$K$74,7,TRUE)*$CE$68,"")</f>
        <v/>
      </c>
    </row>
    <row r="107" spans="1:87" ht="12" x14ac:dyDescent="0.2">
      <c r="A107" s="6" t="s">
        <v>63</v>
      </c>
      <c r="B107" s="18" cm="1">
        <f t="array" ref="B107">IFERROR(_xlfn.IFS(COUNTA($F$68:$K$68)=0,AVERAGE($F107:$K107),$F$68="X",AVERAGE($G107:$K107),$G$68="X",AVERAGE($F107,$H107:$K107),$H$68="X",AVERAGE($F107:$G107,$I107:$K107),$I$68="X",AVERAGE($F107:$H107,$J107:$K107),$J$68="X",AVERAGE($F107:$I107,$K107:$K107),$K$68="X",AVERAGE($F107:$J107)),"")</f>
        <v>0</v>
      </c>
      <c r="C107" s="19" cm="1">
        <f t="array" ref="C107">IFERROR(_xlfn.IFS(COUNTA($F$68:$K$68)=0,STDEV($F107:$K107)/SQRT(COUNT($F107:$K107)),$F$68="X",STDEV($G107:$K107)/SQRT(COUNT($G107:$K107)),$G$68="X",STDEV($F107,$H107:$K107)/SQRT(COUNT($F107,$H107:$K107)),$H$68="X",STDEV($F107:$G107,$I107:$K107)/SQRT(COUNT($F107:$G107,$I107:$K107)),$I$68="X",STDEV($F107:$H107,$J107:$K107)/SQRT(COUNT($F107:$H107,$J107:$K107)),$J$68="X",STDEV($F107:$I107,$K107)/SQRT(COUNT($F107:$I107,$K107)),$K$68="X",STDEV($F107:$J107)/SQRT(COUNT($F107:$J107))),"")</f>
        <v>0</v>
      </c>
      <c r="D107" s="113" cm="1">
        <f t="array" ref="D107">IFERROR(_xlfn.IFS(COUNTA($L$68:$Q$68)=0,AVERAGE($L107:$Q107),$L$68="X",AVERAGE($M107:$Q107),$M$68="X",AVERAGE($L107,$N107:$Q107),$N$68="X",AVERAGE($L107:$M107,$O107:$Q107),$O$68="X",AVERAGE($L107:$N107,$P107:$Q107),$P$68="X",AVERAGE($L107:$O107,$Q107:$Q107),$Q$68="X",AVERAGE($L107:$P107)),"")</f>
        <v>0</v>
      </c>
      <c r="E107" s="111" cm="1">
        <f t="array" ref="E107">IFERROR(_xlfn.IFS(COUNTA($L$68:$Q$68)=0,STDEV($L107:$Q107)/SQRT(COUNT($L107:$Q107)),$L$68="X",STDEV($M107:$Q107)/SQRT(COUNT($M107:$Q107)),$M$68="X",STDEV($L107,$N107:$Q107)/SQRT(COUNT($L107,$N107:$Q107)),$N$68="X",STDEV($L107:$M107,$O107:$Q107)/SQRT(COUNT($L107:$M107,$O107:$Q107)),$O$68="X",STDEV($L107:$N107,$P107:$Q107)/SQRT(COUNT($L107:$N107,$P107:$Q107)),$P$68="X",STDEV($L107:$O107,$Q107)/SQRT(COUNT($L107:$O107,$Q107)),$Q$68="X",STDEV($L107:$P107)/SQRT(COUNT($L107:$P107))),"")</f>
        <v>0</v>
      </c>
      <c r="F107" cm="1">
        <f t="array" ref="F107">_xlfn.IFS(SUM($L107:$Q107)="","",L107="","",L107=0,0,L107&gt;0,L107/F$131*100)</f>
        <v>0</v>
      </c>
      <c r="G107" cm="1">
        <f t="array" ref="G107">_xlfn.IFS(SUM($L107:$Q107)="","",M107="","",M107=0,0,M107&gt;0,M107/G$131*100)</f>
        <v>0</v>
      </c>
      <c r="H107" cm="1">
        <f t="array" ref="H107">_xlfn.IFS(SUM($L107:$Q107)="","",N107="","",N107=0,0,N107&gt;0,N107/H$131*100)</f>
        <v>0</v>
      </c>
      <c r="I107" cm="1">
        <f t="array" ref="I107">_xlfn.IFS(SUM($L107:$Q107)="","",O107="","",O107=0,0,O107&gt;0,O107/I$131*100)</f>
        <v>0</v>
      </c>
      <c r="J107" cm="1">
        <f t="array" ref="J107">_xlfn.IFS(SUM($L107:$Q107)="","",P107="","",P107=0,0,P107&gt;0,P107/J$131*100)</f>
        <v>0</v>
      </c>
      <c r="K107" s="1" t="str" cm="1">
        <f t="array" ref="K107">_xlfn.IFS(SUM($L107:$Q107)="","",Q107="","",Q107=0,0,Q107&gt;0,Q107/K$131*100)</f>
        <v/>
      </c>
      <c r="L107" s="42">
        <f t="shared" si="83"/>
        <v>0</v>
      </c>
      <c r="M107">
        <f t="shared" si="83"/>
        <v>0</v>
      </c>
      <c r="N107">
        <f t="shared" si="83"/>
        <v>0</v>
      </c>
      <c r="O107">
        <f t="shared" si="83"/>
        <v>0</v>
      </c>
      <c r="P107">
        <f t="shared" si="83"/>
        <v>0</v>
      </c>
      <c r="Q107" s="96" t="str">
        <f t="shared" si="83"/>
        <v/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/>
      <c r="X107" s="1"/>
      <c r="Y107" s="1"/>
      <c r="Z107" s="6" t="s">
        <v>63</v>
      </c>
      <c r="AA107" s="18" cm="1">
        <f t="array" ref="AA107">IFERROR(_xlfn.IFS(COUNTA($AE$68:$AJ$68)=0,AVERAGE($AE107:$AJ107),$AE$68="X",AVERAGE($AF107:$AJ107),$AF$68="X",AVERAGE($AE107,$AG107:$AJ107),$AG$68="X",AVERAGE($AE107:$AF107,$AH107:$AJ107),$AH$68="X",AVERAGE($AE107:$AG107,$AI107:$AJ107),$AI$68="X",AVERAGE($AE107:$AH107,$AJ107:$AJ107),$AJ$68="X",AVERAGE($AE107:$AI107)),"")</f>
        <v>0</v>
      </c>
      <c r="AB107" s="19" cm="1">
        <f t="array" ref="AB107">IFERROR(_xlfn.IFS(COUNTA($AE$68:$AJ$68)=0,STDEV($AE107:$AJ107)/SQRT(COUNT($AE107:$AJ107)),$AE$68="X",STDEV($AF107:$AJ107)/SQRT(COUNT($AF107:$AJ107)),$AF$68="X",STDEV($AE107,$AG107:$AJ107)/SQRT(COUNT($AE107,$AG107:$AJ107)),$AG$68="X",STDEV($AE107:$AF107,$AH107:$AJ107)/SQRT(COUNT($AE107:$AF107,$AH107:$AJ107)),$AH$68="X",STDEV($AE107:$AG107,$AI107:$AJ107)/SQRT(COUNT($AE107:$AG107,$AI107:$AJ107)),$AI$68="X",STDEV($AE107:$AH107,$AJ107)/SQRT(COUNT($AE107:$AH107,$AJ107)),$AJ$68="X",STDEV($AE107:$AI107)/SQRT(COUNT($AE107:$AI107))),"")</f>
        <v>0</v>
      </c>
      <c r="AC107" s="113" cm="1">
        <f t="array" ref="AC107">IFERROR(_xlfn.IFS(COUNTA($AK$68:$AP$68)=0,AVERAGE($AK107:$AP107),$AK$68="X",AVERAGE($AL107:$AP107),$AL$68="X",AVERAGE($AK107,$AM107:$AP107),$AM$68="X",AVERAGE($AK107:$AL107,$AN107:$AP107),$AN$68="X",AVERAGE($AK107:$AM107,$AO107:$AP107),$AO$68="X",AVERAGE($AK107:$AN107,$AP107:$AP107),$AP$68="X",AVERAGE($AK107:$AO107)),"")</f>
        <v>0</v>
      </c>
      <c r="AD107" s="111" cm="1">
        <f t="array" ref="AD107">IFERROR(_xlfn.IFS(COUNTA($AK$68:$AP$68)=0,STDEV($AK107:$AP107)/SQRT(COUNT($AK107:$AP107)),$AK$68="X",STDEV($AL107:$AP107)/SQRT(COUNT($AL107:$AP107)),$AL$68="X",STDEV($AK107,$AM107:$AP107)/SQRT(COUNT($AK107,$AM107:$AP107)),$AM$68="X",STDEV($AK107:$AL107,$AN107:$AP107)/SQRT(COUNT($AK107:$AL107,$AN107:$AP107)),$AN$68="X",STDEV($AK107:$AM107,$AO107:$AP107)/SQRT(COUNT($AK107:$AM107,$AO107:$AP107)),$AO$68="X",STDEV($AK107:$AN107,$AP107)/SQRT(COUNT($AK107:$AN107,$AP107)),$AP$68="X",STDEV($AK107:$AO107)/SQRT(COUNT($AK107:$AO107))),"")</f>
        <v>0</v>
      </c>
      <c r="AE107" cm="1">
        <f t="array" ref="AE107">_xlfn.IFS(SUM($AK107:$AP107)="","",AK107="","",AK107=0,0,AK107&gt;0,AK107/AE$131*100)</f>
        <v>0</v>
      </c>
      <c r="AF107" cm="1">
        <f t="array" ref="AF107">_xlfn.IFS(SUM($AK107:$AP107)="","",AL107="","",AL107=0,0,AL107&gt;0,AL107/AF$131*100)</f>
        <v>0</v>
      </c>
      <c r="AG107" cm="1">
        <f t="array" ref="AG107">_xlfn.IFS(SUM($AK107:$AP107)="","",AM107="","",AM107=0,0,AM107&gt;0,AM107/AG$131*100)</f>
        <v>0</v>
      </c>
      <c r="AH107" cm="1">
        <f t="array" ref="AH107">_xlfn.IFS(SUM($AK107:$AP107)="","",AN107="","",AN107=0,0,AN107&gt;0,AN107/AH$131*100)</f>
        <v>0</v>
      </c>
      <c r="AI107" cm="1">
        <f t="array" ref="AI107">_xlfn.IFS(SUM($AK107:$AP107)="","",AO107="","",AO107=0,0,AO107&gt;0,AO107/AI$131*100)</f>
        <v>0</v>
      </c>
      <c r="AJ107" s="1" t="str" cm="1">
        <f t="array" ref="AJ107">_xlfn.IFS(SUM($AK107:$AP107)="","",AP107="","",AP107=0,0,AP107&gt;0,AP107/AJ$131*100)</f>
        <v/>
      </c>
      <c r="AK107" s="85">
        <f t="shared" si="84"/>
        <v>0</v>
      </c>
      <c r="AL107" s="39">
        <f t="shared" si="84"/>
        <v>0</v>
      </c>
      <c r="AM107" s="39">
        <f t="shared" si="84"/>
        <v>0</v>
      </c>
      <c r="AN107" s="39">
        <f t="shared" si="84"/>
        <v>0</v>
      </c>
      <c r="AO107" s="39">
        <f t="shared" si="84"/>
        <v>0</v>
      </c>
      <c r="AP107" s="98" t="str">
        <f t="shared" si="84"/>
        <v/>
      </c>
      <c r="AQ107" s="89">
        <v>0</v>
      </c>
      <c r="AR107" s="89">
        <v>0</v>
      </c>
      <c r="AS107" s="89">
        <v>0</v>
      </c>
      <c r="AT107" s="89">
        <v>0</v>
      </c>
      <c r="AU107" s="89">
        <v>0</v>
      </c>
      <c r="AV107" s="89"/>
      <c r="AW107" s="1"/>
      <c r="AX107" s="1"/>
      <c r="AY107" s="39" t="str">
        <f t="shared" si="119"/>
        <v/>
      </c>
      <c r="AZ107" s="39" t="str">
        <f t="shared" si="120"/>
        <v/>
      </c>
      <c r="BA107" s="39" t="str">
        <f t="shared" si="121"/>
        <v/>
      </c>
      <c r="BB107" s="39" t="str">
        <f t="shared" si="122"/>
        <v/>
      </c>
      <c r="BC107" s="39" t="str">
        <f t="shared" si="123"/>
        <v/>
      </c>
      <c r="BD107" s="39" t="str">
        <f t="shared" si="124"/>
        <v/>
      </c>
      <c r="BE107" s="39" t="str">
        <f t="shared" si="125"/>
        <v/>
      </c>
      <c r="BF107" s="39" t="str">
        <f t="shared" si="126"/>
        <v/>
      </c>
      <c r="BG107" s="39" t="str">
        <f t="shared" si="127"/>
        <v/>
      </c>
      <c r="BH107" s="39" t="str">
        <f t="shared" si="128"/>
        <v/>
      </c>
      <c r="BI107" s="39" t="str">
        <f t="shared" si="129"/>
        <v/>
      </c>
      <c r="BJ107" s="39" t="str">
        <f t="shared" si="130"/>
        <v/>
      </c>
      <c r="BK107" s="42" t="str">
        <f t="shared" si="108"/>
        <v/>
      </c>
      <c r="BL107" t="str">
        <f t="shared" si="108"/>
        <v/>
      </c>
      <c r="BM107" t="str">
        <f t="shared" si="108"/>
        <v/>
      </c>
      <c r="BN107" t="str">
        <f t="shared" si="108"/>
        <v/>
      </c>
      <c r="BO107" t="str">
        <f t="shared" si="108"/>
        <v/>
      </c>
      <c r="BP107" t="str">
        <f t="shared" si="108"/>
        <v/>
      </c>
      <c r="BQ107" t="str">
        <f t="shared" si="118"/>
        <v/>
      </c>
      <c r="BR107" t="str">
        <f t="shared" si="118"/>
        <v/>
      </c>
      <c r="BS107" t="str">
        <f t="shared" si="118"/>
        <v/>
      </c>
      <c r="BT107" t="str">
        <f t="shared" si="118"/>
        <v/>
      </c>
      <c r="BU107" t="str">
        <f t="shared" si="118"/>
        <v/>
      </c>
      <c r="BV107" t="str">
        <f t="shared" si="118"/>
        <v/>
      </c>
      <c r="BW107" t="str">
        <f t="shared" si="109"/>
        <v/>
      </c>
      <c r="BX107" t="str">
        <f t="shared" si="110"/>
        <v/>
      </c>
      <c r="BY107" t="str">
        <f t="shared" si="111"/>
        <v/>
      </c>
      <c r="BZ107" t="str">
        <f t="shared" si="112"/>
        <v/>
      </c>
      <c r="CA107" t="str">
        <f t="shared" si="113"/>
        <v/>
      </c>
      <c r="CB107" s="39" t="str">
        <f t="shared" si="113"/>
        <v/>
      </c>
      <c r="CC107" s="46" t="str">
        <f t="shared" si="114"/>
        <v/>
      </c>
      <c r="CD107" s="44" t="str">
        <f t="shared" si="104"/>
        <v/>
      </c>
      <c r="CE107" t="str" cm="1">
        <f t="array" ref="CE107">_xlfn.IFS($CC107="","",$CC107&lt;=CE$69,"yes",$CC107&gt;CE$69,"no")</f>
        <v/>
      </c>
      <c r="CF107" s="42" t="str">
        <f t="shared" si="115"/>
        <v/>
      </c>
      <c r="CG107" s="1" t="str">
        <f t="shared" si="116"/>
        <v/>
      </c>
      <c r="CH107" s="1" t="str">
        <f t="shared" si="117"/>
        <v/>
      </c>
      <c r="CI107" s="76" t="str">
        <f>IF(CE107="yes",VLOOKUP(CH107,'z-Table'!$A$1:$K$74,7,TRUE)*$CE$68,"")</f>
        <v/>
      </c>
    </row>
    <row r="108" spans="1:87" ht="12" x14ac:dyDescent="0.2">
      <c r="A108" s="7" t="s">
        <v>64</v>
      </c>
      <c r="B108" s="18" cm="1">
        <f t="array" ref="B108">IFERROR(_xlfn.IFS(COUNTA($F$68:$K$68)=0,AVERAGE($F108:$K108),$F$68="X",AVERAGE($G108:$K108),$G$68="X",AVERAGE($F108,$H108:$K108),$H$68="X",AVERAGE($F108:$G108,$I108:$K108),$I$68="X",AVERAGE($F108:$H108,$J108:$K108),$J$68="X",AVERAGE($F108:$I108,$K108:$K108),$K$68="X",AVERAGE($F108:$J108)),"")</f>
        <v>0.73492679851848841</v>
      </c>
      <c r="C108" s="19" cm="1">
        <f t="array" ref="C108">IFERROR(_xlfn.IFS(COUNTA($F$68:$K$68)=0,STDEV($F108:$K108)/SQRT(COUNT($F108:$K108)),$F$68="X",STDEV($G108:$K108)/SQRT(COUNT($G108:$K108)),$G$68="X",STDEV($F108,$H108:$K108)/SQRT(COUNT($F108,$H108:$K108)),$H$68="X",STDEV($F108:$G108,$I108:$K108)/SQRT(COUNT($F108:$G108,$I108:$K108)),$I$68="X",STDEV($F108:$H108,$J108:$K108)/SQRT(COUNT($F108:$H108,$J108:$K108)),$J$68="X",STDEV($F108:$I108,$K108)/SQRT(COUNT($F108:$I108,$K108)),$K$68="X",STDEV($F108:$J108)/SQRT(COUNT($F108:$J108))),"")</f>
        <v>0.7238336302989794</v>
      </c>
      <c r="D108" s="113" cm="1">
        <f t="array" ref="D108">IFERROR(_xlfn.IFS(COUNTA($L$68:$Q$68)=0,AVERAGE($L108:$Q108),$L$68="X",AVERAGE($M108:$Q108),$M$68="X",AVERAGE($L108,$N108:$Q108),$N$68="X",AVERAGE($L108:$M108,$O108:$Q108),$O$68="X",AVERAGE($L108:$N108,$P108:$Q108),$P$68="X",AVERAGE($L108:$O108,$Q108:$Q108),$Q$68="X",AVERAGE($L108:$P108)),"")</f>
        <v>156899.96666666665</v>
      </c>
      <c r="E108" s="111" cm="1">
        <f t="array" ref="E108">IFERROR(_xlfn.IFS(COUNTA($L$68:$Q$68)=0,STDEV($L108:$Q108)/SQRT(COUNT($L108:$Q108)),$L$68="X",STDEV($M108:$Q108)/SQRT(COUNT($M108:$Q108)),$M$68="X",STDEV($L108,$N108:$Q108)/SQRT(COUNT($L108,$N108:$Q108)),$N$68="X",STDEV($L108:$M108,$O108:$Q108)/SQRT(COUNT($L108:$M108,$O108:$Q108)),$O$68="X",STDEV($L108:$N108,$P108:$Q108)/SQRT(COUNT($L108:$N108,$P108:$Q108)),$P$68="X",STDEV($L108:$O108,$Q108)/SQRT(COUNT($L108:$O108,$Q108)),$Q$68="X",STDEV($L108:$P108)/SQRT(COUNT($L108:$P108))),"")</f>
        <v>150290.71873410878</v>
      </c>
      <c r="F108" cm="1">
        <f t="array" ref="F108">_xlfn.IFS(SUM($L108:$Q108)="","",L108="","",L108=0,0,L108&gt;0,L108/F$131*100)</f>
        <v>0</v>
      </c>
      <c r="G108" cm="1">
        <f t="array" ref="G108">_xlfn.IFS(SUM($L108:$Q108)="","",M108="","",M108=0,0,M108&gt;0,M108/G$131*100)</f>
        <v>3.3535392703452543E-2</v>
      </c>
      <c r="H108" cm="1">
        <f t="array" ref="H108">_xlfn.IFS(SUM($L108:$Q108)="","",N108="","",N108=0,0,N108&gt;0,N108/H$131*100)</f>
        <v>3.6301577318046325</v>
      </c>
      <c r="I108" cm="1">
        <f t="array" ref="I108">_xlfn.IFS(SUM($L108:$Q108)="","",O108="","",O108=0,0,O108&gt;0,O108/I$131*100)</f>
        <v>0</v>
      </c>
      <c r="J108" cm="1">
        <f t="array" ref="J108">_xlfn.IFS(SUM($L108:$Q108)="","",P108="","",P108=0,0,P108&gt;0,P108/J$131*100)</f>
        <v>1.0940868084356925E-2</v>
      </c>
      <c r="K108" s="1" t="str" cm="1">
        <f t="array" ref="K108">_xlfn.IFS(SUM($L108:$Q108)="","",Q108="","",Q108=0,0,Q108&gt;0,Q108/K$131*100)</f>
        <v/>
      </c>
      <c r="L108" s="42">
        <f t="shared" si="83"/>
        <v>0</v>
      </c>
      <c r="M108">
        <f t="shared" si="83"/>
        <v>24791.5</v>
      </c>
      <c r="N108">
        <f t="shared" si="83"/>
        <v>757770.16666666663</v>
      </c>
      <c r="O108">
        <f t="shared" si="83"/>
        <v>0</v>
      </c>
      <c r="P108">
        <f t="shared" si="83"/>
        <v>1938.1666666666667</v>
      </c>
      <c r="Q108" s="96" t="str">
        <f t="shared" si="83"/>
        <v/>
      </c>
      <c r="R108" s="89">
        <v>0</v>
      </c>
      <c r="S108" s="89">
        <v>49583</v>
      </c>
      <c r="T108" s="89">
        <v>4546621</v>
      </c>
      <c r="U108" s="89">
        <v>0</v>
      </c>
      <c r="V108" s="89">
        <v>11629</v>
      </c>
      <c r="W108" s="89"/>
      <c r="X108" s="1"/>
      <c r="Y108" s="1"/>
      <c r="Z108" s="7" t="s">
        <v>64</v>
      </c>
      <c r="AA108" s="18" cm="1">
        <f t="array" ref="AA108">IFERROR(_xlfn.IFS(COUNTA($AE$68:$AJ$68)=0,AVERAGE($AE108:$AJ108),$AE$68="X",AVERAGE($AF108:$AJ108),$AF$68="X",AVERAGE($AE108,$AG108:$AJ108),$AG$68="X",AVERAGE($AE108:$AF108,$AH108:$AJ108),$AH$68="X",AVERAGE($AE108:$AG108,$AI108:$AJ108),$AI$68="X",AVERAGE($AE108:$AH108,$AJ108:$AJ108),$AJ$68="X",AVERAGE($AE108:$AI108)),"")</f>
        <v>0.12355546924862108</v>
      </c>
      <c r="AB108" s="19" cm="1">
        <f t="array" ref="AB108">IFERROR(_xlfn.IFS(COUNTA($AE$68:$AJ$68)=0,STDEV($AE108:$AJ108)/SQRT(COUNT($AE108:$AJ108)),$AE$68="X",STDEV($AF108:$AJ108)/SQRT(COUNT($AF108:$AJ108)),$AF$68="X",STDEV($AE108,$AG108:$AJ108)/SQRT(COUNT($AE108,$AG108:$AJ108)),$AG$68="X",STDEV($AE108:$AF108,$AH108:$AJ108)/SQRT(COUNT($AE108:$AF108,$AH108:$AJ108)),$AH$68="X",STDEV($AE108:$AG108,$AI108:$AJ108)/SQRT(COUNT($AE108:$AG108,$AI108:$AJ108)),$AI$68="X",STDEV($AE108:$AH108,$AJ108)/SQRT(COUNT($AE108:$AH108,$AJ108)),$AJ$68="X",STDEV($AE108:$AI108)/SQRT(COUNT($AE108:$AI108))),"")</f>
        <v>0.1148532535046809</v>
      </c>
      <c r="AC108" s="113" cm="1">
        <f t="array" ref="AC108">IFERROR(_xlfn.IFS(COUNTA($AK$68:$AP$68)=0,AVERAGE($AK108:$AP108),$AK$68="X",AVERAGE($AL108:$AP108),$AL$68="X",AVERAGE($AK108,$AM108:$AP108),$AM$68="X",AVERAGE($AK108:$AL108,$AN108:$AP108),$AN$68="X",AVERAGE($AK108:$AM108,$AO108:$AP108),$AO$68="X",AVERAGE($AK108:$AN108,$AP108:$AP108),$AP$68="X",AVERAGE($AK108:$AO108)),"")</f>
        <v>31236.386666666669</v>
      </c>
      <c r="AD108" s="111" cm="1">
        <f t="array" ref="AD108">IFERROR(_xlfn.IFS(COUNTA($AK$68:$AP$68)=0,STDEV($AK108:$AP108)/SQRT(COUNT($AK108:$AP108)),$AK$68="X",STDEV($AL108:$AP108)/SQRT(COUNT($AL108:$AP108)),$AL$68="X",STDEV($AK108,$AM108:$AP108)/SQRT(COUNT($AK108,$AM108:$AP108)),$AM$68="X",STDEV($AK108:$AL108,$AN108:$AP108)/SQRT(COUNT($AK108:$AL108,$AN108:$AP108)),$AN$68="X",STDEV($AK108:$AM108,$AO108:$AP108)/SQRT(COUNT($AK108:$AM108,$AO108:$AP108)),$AO$68="X",STDEV($AK108:$AN108,$AP108)/SQRT(COUNT($AK108:$AN108,$AP108)),$AP$68="X",STDEV($AK108:$AO108)/SQRT(COUNT($AK108:$AO108))),"")</f>
        <v>29792.860409436649</v>
      </c>
      <c r="AE108" cm="1">
        <f t="array" ref="AE108">_xlfn.IFS(SUM($AK108:$AP108)="","",AK108="","",AK108=0,0,AK108&gt;0,AK108/AE$131*100)</f>
        <v>0.58213832266648602</v>
      </c>
      <c r="AF108" cm="1">
        <f t="array" ref="AF108">_xlfn.IFS(SUM($AK108:$AP108)="","",AL108="","",AL108=0,0,AL108&gt;0,AL108/AF$131*100)</f>
        <v>0</v>
      </c>
      <c r="AG108" cm="1">
        <f t="array" ref="AG108">_xlfn.IFS(SUM($AK108:$AP108)="","",AM108="","",AM108=0,0,AM108&gt;0,AM108/AG$131*100)</f>
        <v>3.5639023576619445E-2</v>
      </c>
      <c r="AH108" cm="1">
        <f t="array" ref="AH108">_xlfn.IFS(SUM($AK108:$AP108)="","",AN108="","",AN108=0,0,AN108&gt;0,AN108/AH$131*100)</f>
        <v>0</v>
      </c>
      <c r="AI108" cm="1">
        <f t="array" ref="AI108">_xlfn.IFS(SUM($AK108:$AP108)="","",AO108="","",AO108=0,0,AO108&gt;0,AO108/AI$131*100)</f>
        <v>0</v>
      </c>
      <c r="AJ108" s="1" t="str" cm="1">
        <f t="array" ref="AJ108">_xlfn.IFS(SUM($AK108:$AP108)="","",AP108="","",AP108=0,0,AP108&gt;0,AP108/AJ$131*100)</f>
        <v/>
      </c>
      <c r="AK108" s="85">
        <f t="shared" si="84"/>
        <v>150321.33333333334</v>
      </c>
      <c r="AL108" s="39">
        <f t="shared" si="84"/>
        <v>0</v>
      </c>
      <c r="AM108" s="39">
        <f t="shared" si="84"/>
        <v>5860.6</v>
      </c>
      <c r="AN108" s="39">
        <f t="shared" si="84"/>
        <v>0</v>
      </c>
      <c r="AO108" s="39">
        <f t="shared" si="84"/>
        <v>0</v>
      </c>
      <c r="AP108" s="98" t="str">
        <f t="shared" si="84"/>
        <v/>
      </c>
      <c r="AQ108" s="89">
        <v>450964</v>
      </c>
      <c r="AR108" s="89">
        <v>0</v>
      </c>
      <c r="AS108" s="89">
        <v>29303</v>
      </c>
      <c r="AT108" s="89">
        <v>0</v>
      </c>
      <c r="AU108" s="89">
        <v>0</v>
      </c>
      <c r="AV108" s="89"/>
      <c r="AW108" s="1"/>
      <c r="AX108" s="1"/>
      <c r="AY108" s="39" t="str">
        <f t="shared" si="119"/>
        <v/>
      </c>
      <c r="AZ108" s="39" t="str">
        <f t="shared" si="120"/>
        <v/>
      </c>
      <c r="BA108" s="39" t="str">
        <f t="shared" si="121"/>
        <v/>
      </c>
      <c r="BB108" s="39" t="str">
        <f t="shared" si="122"/>
        <v/>
      </c>
      <c r="BC108" s="39" t="str">
        <f t="shared" si="123"/>
        <v/>
      </c>
      <c r="BD108" s="39" t="str">
        <f t="shared" si="124"/>
        <v/>
      </c>
      <c r="BE108" s="39" t="str">
        <f t="shared" si="125"/>
        <v/>
      </c>
      <c r="BF108" s="39" t="str">
        <f t="shared" si="126"/>
        <v/>
      </c>
      <c r="BG108" s="39" t="str">
        <f t="shared" si="127"/>
        <v/>
      </c>
      <c r="BH108" s="39" t="str">
        <f t="shared" si="128"/>
        <v/>
      </c>
      <c r="BI108" s="39" t="str">
        <f t="shared" si="129"/>
        <v/>
      </c>
      <c r="BJ108" s="39" t="str">
        <f t="shared" si="130"/>
        <v/>
      </c>
      <c r="BK108" s="42" t="str">
        <f t="shared" si="108"/>
        <v/>
      </c>
      <c r="BL108" t="str">
        <f t="shared" si="108"/>
        <v/>
      </c>
      <c r="BM108" t="str">
        <f t="shared" si="108"/>
        <v/>
      </c>
      <c r="BN108" t="str">
        <f t="shared" si="108"/>
        <v/>
      </c>
      <c r="BO108" t="str">
        <f t="shared" si="108"/>
        <v/>
      </c>
      <c r="BP108" t="str">
        <f t="shared" si="108"/>
        <v/>
      </c>
      <c r="BQ108" t="str">
        <f t="shared" si="118"/>
        <v/>
      </c>
      <c r="BR108" t="str">
        <f t="shared" si="118"/>
        <v/>
      </c>
      <c r="BS108" t="str">
        <f t="shared" si="118"/>
        <v/>
      </c>
      <c r="BT108" t="str">
        <f t="shared" si="118"/>
        <v/>
      </c>
      <c r="BU108" t="str">
        <f t="shared" si="118"/>
        <v/>
      </c>
      <c r="BV108" t="str">
        <f t="shared" si="118"/>
        <v/>
      </c>
      <c r="BW108" t="str">
        <f t="shared" si="109"/>
        <v/>
      </c>
      <c r="BX108" t="str">
        <f t="shared" si="110"/>
        <v/>
      </c>
      <c r="BY108" t="str">
        <f t="shared" si="111"/>
        <v/>
      </c>
      <c r="BZ108" t="str">
        <f t="shared" si="112"/>
        <v/>
      </c>
      <c r="CA108" t="str">
        <f t="shared" si="113"/>
        <v/>
      </c>
      <c r="CB108" s="39" t="str">
        <f t="shared" si="113"/>
        <v/>
      </c>
      <c r="CC108" s="46" t="str">
        <f t="shared" si="114"/>
        <v/>
      </c>
      <c r="CD108" s="44" t="str">
        <f t="shared" si="104"/>
        <v/>
      </c>
      <c r="CE108" t="str" cm="1">
        <f t="array" ref="CE108">_xlfn.IFS($CC108="","",$CC108&lt;=CE$69,"yes",$CC108&gt;CE$69,"no")</f>
        <v/>
      </c>
      <c r="CF108" s="42" t="str">
        <f t="shared" si="115"/>
        <v/>
      </c>
      <c r="CG108" s="1" t="str">
        <f t="shared" si="116"/>
        <v/>
      </c>
      <c r="CH108" s="1" t="str">
        <f t="shared" si="117"/>
        <v/>
      </c>
      <c r="CI108" s="76" t="str">
        <f>IF(CE108="yes",VLOOKUP(CH108,'z-Table'!$A$1:$K$74,7,TRUE)*$CE$68,"")</f>
        <v/>
      </c>
    </row>
    <row r="109" spans="1:87" ht="12" x14ac:dyDescent="0.2">
      <c r="A109" s="7" t="s">
        <v>65</v>
      </c>
      <c r="B109" s="18" cm="1">
        <f t="array" ref="B109">IFERROR(_xlfn.IFS(COUNTA($F$68:$K$68)=0,AVERAGE($F109:$K109),$F$68="X",AVERAGE($G109:$K109),$G$68="X",AVERAGE($F109,$H109:$K109),$H$68="X",AVERAGE($F109:$G109,$I109:$K109),$I$68="X",AVERAGE($F109:$H109,$J109:$K109),$J$68="X",AVERAGE($F109:$I109,$K109:$K109),$K$68="X",AVERAGE($F109:$J109)),"")</f>
        <v>0</v>
      </c>
      <c r="C109" s="19" cm="1">
        <f t="array" ref="C109">IFERROR(_xlfn.IFS(COUNTA($F$68:$K$68)=0,STDEV($F109:$K109)/SQRT(COUNT($F109:$K109)),$F$68="X",STDEV($G109:$K109)/SQRT(COUNT($G109:$K109)),$G$68="X",STDEV($F109,$H109:$K109)/SQRT(COUNT($F109,$H109:$K109)),$H$68="X",STDEV($F109:$G109,$I109:$K109)/SQRT(COUNT($F109:$G109,$I109:$K109)),$I$68="X",STDEV($F109:$H109,$J109:$K109)/SQRT(COUNT($F109:$H109,$J109:$K109)),$J$68="X",STDEV($F109:$I109,$K109)/SQRT(COUNT($F109:$I109,$K109)),$K$68="X",STDEV($F109:$J109)/SQRT(COUNT($F109:$J109))),"")</f>
        <v>0</v>
      </c>
      <c r="D109" s="113" cm="1">
        <f t="array" ref="D109">IFERROR(_xlfn.IFS(COUNTA($L$68:$Q$68)=0,AVERAGE($L109:$Q109),$L$68="X",AVERAGE($M109:$Q109),$M$68="X",AVERAGE($L109,$N109:$Q109),$N$68="X",AVERAGE($L109:$M109,$O109:$Q109),$O$68="X",AVERAGE($L109:$N109,$P109:$Q109),$P$68="X",AVERAGE($L109:$O109,$Q109:$Q109),$Q$68="X",AVERAGE($L109:$P109)),"")</f>
        <v>0</v>
      </c>
      <c r="E109" s="111" cm="1">
        <f t="array" ref="E109">IFERROR(_xlfn.IFS(COUNTA($L$68:$Q$68)=0,STDEV($L109:$Q109)/SQRT(COUNT($L109:$Q109)),$L$68="X",STDEV($M109:$Q109)/SQRT(COUNT($M109:$Q109)),$M$68="X",STDEV($L109,$N109:$Q109)/SQRT(COUNT($L109,$N109:$Q109)),$N$68="X",STDEV($L109:$M109,$O109:$Q109)/SQRT(COUNT($L109:$M109,$O109:$Q109)),$O$68="X",STDEV($L109:$N109,$P109:$Q109)/SQRT(COUNT($L109:$N109,$P109:$Q109)),$P$68="X",STDEV($L109:$O109,$Q109)/SQRT(COUNT($L109:$O109,$Q109)),$Q$68="X",STDEV($L109:$P109)/SQRT(COUNT($L109:$P109))),"")</f>
        <v>0</v>
      </c>
      <c r="F109" cm="1">
        <f t="array" ref="F109">_xlfn.IFS(SUM($L109:$Q109)="","",L109="","",L109=0,0,L109&gt;0,L109/F$131*100)</f>
        <v>0</v>
      </c>
      <c r="G109" cm="1">
        <f t="array" ref="G109">_xlfn.IFS(SUM($L109:$Q109)="","",M109="","",M109=0,0,M109&gt;0,M109/G$131*100)</f>
        <v>0</v>
      </c>
      <c r="H109" cm="1">
        <f t="array" ref="H109">_xlfn.IFS(SUM($L109:$Q109)="","",N109="","",N109=0,0,N109&gt;0,N109/H$131*100)</f>
        <v>0</v>
      </c>
      <c r="I109" cm="1">
        <f t="array" ref="I109">_xlfn.IFS(SUM($L109:$Q109)="","",O109="","",O109=0,0,O109&gt;0,O109/I$131*100)</f>
        <v>0</v>
      </c>
      <c r="J109" cm="1">
        <f t="array" ref="J109">_xlfn.IFS(SUM($L109:$Q109)="","",P109="","",P109=0,0,P109&gt;0,P109/J$131*100)</f>
        <v>0</v>
      </c>
      <c r="K109" s="1" t="str" cm="1">
        <f t="array" ref="K109">_xlfn.IFS(SUM($L109:$Q109)="","",Q109="","",Q109=0,0,Q109&gt;0,Q109/K$131*100)</f>
        <v/>
      </c>
      <c r="L109" s="42">
        <f t="shared" si="83"/>
        <v>0</v>
      </c>
      <c r="M109">
        <f t="shared" si="83"/>
        <v>0</v>
      </c>
      <c r="N109">
        <f t="shared" si="83"/>
        <v>0</v>
      </c>
      <c r="O109">
        <f t="shared" si="83"/>
        <v>0</v>
      </c>
      <c r="P109">
        <f t="shared" si="83"/>
        <v>0</v>
      </c>
      <c r="Q109" s="96" t="str">
        <f t="shared" si="83"/>
        <v/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/>
      <c r="X109" s="1"/>
      <c r="Y109" s="1"/>
      <c r="Z109" s="7" t="s">
        <v>65</v>
      </c>
      <c r="AA109" s="18" cm="1">
        <f t="array" ref="AA109">IFERROR(_xlfn.IFS(COUNTA($AE$68:$AJ$68)=0,AVERAGE($AE109:$AJ109),$AE$68="X",AVERAGE($AF109:$AJ109),$AF$68="X",AVERAGE($AE109,$AG109:$AJ109),$AG$68="X",AVERAGE($AE109:$AF109,$AH109:$AJ109),$AH$68="X",AVERAGE($AE109:$AG109,$AI109:$AJ109),$AI$68="X",AVERAGE($AE109:$AH109,$AJ109:$AJ109),$AJ$68="X",AVERAGE($AE109:$AI109)),"")</f>
        <v>0</v>
      </c>
      <c r="AB109" s="19" cm="1">
        <f t="array" ref="AB109">IFERROR(_xlfn.IFS(COUNTA($AE$68:$AJ$68)=0,STDEV($AE109:$AJ109)/SQRT(COUNT($AE109:$AJ109)),$AE$68="X",STDEV($AF109:$AJ109)/SQRT(COUNT($AF109:$AJ109)),$AF$68="X",STDEV($AE109,$AG109:$AJ109)/SQRT(COUNT($AE109,$AG109:$AJ109)),$AG$68="X",STDEV($AE109:$AF109,$AH109:$AJ109)/SQRT(COUNT($AE109:$AF109,$AH109:$AJ109)),$AH$68="X",STDEV($AE109:$AG109,$AI109:$AJ109)/SQRT(COUNT($AE109:$AG109,$AI109:$AJ109)),$AI$68="X",STDEV($AE109:$AH109,$AJ109)/SQRT(COUNT($AE109:$AH109,$AJ109)),$AJ$68="X",STDEV($AE109:$AI109)/SQRT(COUNT($AE109:$AI109))),"")</f>
        <v>0</v>
      </c>
      <c r="AC109" s="113" cm="1">
        <f t="array" ref="AC109">IFERROR(_xlfn.IFS(COUNTA($AK$68:$AP$68)=0,AVERAGE($AK109:$AP109),$AK$68="X",AVERAGE($AL109:$AP109),$AL$68="X",AVERAGE($AK109,$AM109:$AP109),$AM$68="X",AVERAGE($AK109:$AL109,$AN109:$AP109),$AN$68="X",AVERAGE($AK109:$AM109,$AO109:$AP109),$AO$68="X",AVERAGE($AK109:$AN109,$AP109:$AP109),$AP$68="X",AVERAGE($AK109:$AO109)),"")</f>
        <v>0</v>
      </c>
      <c r="AD109" s="111" cm="1">
        <f t="array" ref="AD109">IFERROR(_xlfn.IFS(COUNTA($AK$68:$AP$68)=0,STDEV($AK109:$AP109)/SQRT(COUNT($AK109:$AP109)),$AK$68="X",STDEV($AL109:$AP109)/SQRT(COUNT($AL109:$AP109)),$AL$68="X",STDEV($AK109,$AM109:$AP109)/SQRT(COUNT($AK109,$AM109:$AP109)),$AM$68="X",STDEV($AK109:$AL109,$AN109:$AP109)/SQRT(COUNT($AK109:$AL109,$AN109:$AP109)),$AN$68="X",STDEV($AK109:$AM109,$AO109:$AP109)/SQRT(COUNT($AK109:$AM109,$AO109:$AP109)),$AO$68="X",STDEV($AK109:$AN109,$AP109)/SQRT(COUNT($AK109:$AN109,$AP109)),$AP$68="X",STDEV($AK109:$AO109)/SQRT(COUNT($AK109:$AO109))),"")</f>
        <v>0</v>
      </c>
      <c r="AE109" cm="1">
        <f t="array" ref="AE109">_xlfn.IFS(SUM($AK109:$AP109)="","",AK109="","",AK109=0,0,AK109&gt;0,AK109/AE$131*100)</f>
        <v>0</v>
      </c>
      <c r="AF109" cm="1">
        <f t="array" ref="AF109">_xlfn.IFS(SUM($AK109:$AP109)="","",AL109="","",AL109=0,0,AL109&gt;0,AL109/AF$131*100)</f>
        <v>0</v>
      </c>
      <c r="AG109" cm="1">
        <f t="array" ref="AG109">_xlfn.IFS(SUM($AK109:$AP109)="","",AM109="","",AM109=0,0,AM109&gt;0,AM109/AG$131*100)</f>
        <v>0</v>
      </c>
      <c r="AH109" cm="1">
        <f t="array" ref="AH109">_xlfn.IFS(SUM($AK109:$AP109)="","",AN109="","",AN109=0,0,AN109&gt;0,AN109/AH$131*100)</f>
        <v>0</v>
      </c>
      <c r="AI109" cm="1">
        <f t="array" ref="AI109">_xlfn.IFS(SUM($AK109:$AP109)="","",AO109="","",AO109=0,0,AO109&gt;0,AO109/AI$131*100)</f>
        <v>0</v>
      </c>
      <c r="AJ109" s="1" t="str" cm="1">
        <f t="array" ref="AJ109">_xlfn.IFS(SUM($AK109:$AP109)="","",AP109="","",AP109=0,0,AP109&gt;0,AP109/AJ$131*100)</f>
        <v/>
      </c>
      <c r="AK109" s="85">
        <f t="shared" si="84"/>
        <v>0</v>
      </c>
      <c r="AL109" s="39">
        <f t="shared" si="84"/>
        <v>0</v>
      </c>
      <c r="AM109" s="39">
        <f t="shared" si="84"/>
        <v>0</v>
      </c>
      <c r="AN109" s="39">
        <f t="shared" si="84"/>
        <v>0</v>
      </c>
      <c r="AO109" s="39">
        <f t="shared" si="84"/>
        <v>0</v>
      </c>
      <c r="AP109" s="98" t="str">
        <f t="shared" si="84"/>
        <v/>
      </c>
      <c r="AQ109" s="89">
        <v>0</v>
      </c>
      <c r="AR109" s="89">
        <v>0</v>
      </c>
      <c r="AS109" s="89">
        <v>0</v>
      </c>
      <c r="AT109" s="89">
        <v>0</v>
      </c>
      <c r="AU109" s="89">
        <v>0</v>
      </c>
      <c r="AV109" s="89"/>
      <c r="AW109" s="1"/>
      <c r="AX109" s="1"/>
      <c r="AY109" s="39" t="str">
        <f t="shared" si="119"/>
        <v/>
      </c>
      <c r="AZ109" s="39" t="str">
        <f t="shared" si="120"/>
        <v/>
      </c>
      <c r="BA109" s="39" t="str">
        <f t="shared" si="121"/>
        <v/>
      </c>
      <c r="BB109" s="39" t="str">
        <f t="shared" si="122"/>
        <v/>
      </c>
      <c r="BC109" s="39" t="str">
        <f t="shared" si="123"/>
        <v/>
      </c>
      <c r="BD109" s="39" t="str">
        <f t="shared" si="124"/>
        <v/>
      </c>
      <c r="BE109" s="39" t="str">
        <f t="shared" si="125"/>
        <v/>
      </c>
      <c r="BF109" s="39" t="str">
        <f t="shared" si="126"/>
        <v/>
      </c>
      <c r="BG109" s="39" t="str">
        <f t="shared" si="127"/>
        <v/>
      </c>
      <c r="BH109" s="39" t="str">
        <f t="shared" si="128"/>
        <v/>
      </c>
      <c r="BI109" s="39" t="str">
        <f t="shared" si="129"/>
        <v/>
      </c>
      <c r="BJ109" s="39" t="str">
        <f t="shared" si="130"/>
        <v/>
      </c>
      <c r="BK109" s="42" t="str">
        <f t="shared" si="108"/>
        <v/>
      </c>
      <c r="BL109" t="str">
        <f t="shared" si="108"/>
        <v/>
      </c>
      <c r="BM109" t="str">
        <f t="shared" si="108"/>
        <v/>
      </c>
      <c r="BN109" t="str">
        <f t="shared" si="108"/>
        <v/>
      </c>
      <c r="BO109" t="str">
        <f t="shared" si="108"/>
        <v/>
      </c>
      <c r="BP109" t="str">
        <f t="shared" si="108"/>
        <v/>
      </c>
      <c r="BQ109" t="str">
        <f t="shared" si="118"/>
        <v/>
      </c>
      <c r="BR109" t="str">
        <f t="shared" si="118"/>
        <v/>
      </c>
      <c r="BS109" t="str">
        <f t="shared" si="118"/>
        <v/>
      </c>
      <c r="BT109" t="str">
        <f t="shared" si="118"/>
        <v/>
      </c>
      <c r="BU109" t="str">
        <f t="shared" si="118"/>
        <v/>
      </c>
      <c r="BV109" t="str">
        <f t="shared" si="118"/>
        <v/>
      </c>
      <c r="BW109" t="str">
        <f t="shared" si="109"/>
        <v/>
      </c>
      <c r="BX109" t="str">
        <f t="shared" si="110"/>
        <v/>
      </c>
      <c r="BY109" t="str">
        <f t="shared" si="111"/>
        <v/>
      </c>
      <c r="BZ109" t="str">
        <f t="shared" si="112"/>
        <v/>
      </c>
      <c r="CA109" t="str">
        <f t="shared" si="113"/>
        <v/>
      </c>
      <c r="CB109" s="39" t="str">
        <f t="shared" si="113"/>
        <v/>
      </c>
      <c r="CC109" s="46" t="str">
        <f t="shared" si="114"/>
        <v/>
      </c>
      <c r="CD109" s="44" t="str">
        <f t="shared" si="104"/>
        <v/>
      </c>
      <c r="CE109" t="str" cm="1">
        <f t="array" ref="CE109">_xlfn.IFS($CC109="","",$CC109&lt;=CE$69,"yes",$CC109&gt;CE$69,"no")</f>
        <v/>
      </c>
      <c r="CF109" s="42" t="str">
        <f t="shared" si="115"/>
        <v/>
      </c>
      <c r="CG109" s="1" t="str">
        <f t="shared" si="116"/>
        <v/>
      </c>
      <c r="CH109" s="1" t="str">
        <f t="shared" si="117"/>
        <v/>
      </c>
      <c r="CI109" s="76" t="str">
        <f>IF(CE109="yes",VLOOKUP(CH109,'z-Table'!$A$1:$K$74,7,TRUE)*$CE$68,"")</f>
        <v/>
      </c>
    </row>
    <row r="110" spans="1:87" ht="12" x14ac:dyDescent="0.2">
      <c r="A110" s="7" t="s">
        <v>66</v>
      </c>
      <c r="B110" s="18" cm="1">
        <f t="array" ref="B110">IFERROR(_xlfn.IFS(COUNTA($F$68:$K$68)=0,AVERAGE($F110:$K110),$F$68="X",AVERAGE($G110:$K110),$G$68="X",AVERAGE($F110,$H110:$K110),$H$68="X",AVERAGE($F110:$G110,$I110:$K110),$I$68="X",AVERAGE($F110:$H110,$J110:$K110),$J$68="X",AVERAGE($F110:$I110,$K110:$K110),$K$68="X",AVERAGE($F110:$J110)),"")</f>
        <v>0</v>
      </c>
      <c r="C110" s="19" cm="1">
        <f t="array" ref="C110">IFERROR(_xlfn.IFS(COUNTA($F$68:$K$68)=0,STDEV($F110:$K110)/SQRT(COUNT($F110:$K110)),$F$68="X",STDEV($G110:$K110)/SQRT(COUNT($G110:$K110)),$G$68="X",STDEV($F110,$H110:$K110)/SQRT(COUNT($F110,$H110:$K110)),$H$68="X",STDEV($F110:$G110,$I110:$K110)/SQRT(COUNT($F110:$G110,$I110:$K110)),$I$68="X",STDEV($F110:$H110,$J110:$K110)/SQRT(COUNT($F110:$H110,$J110:$K110)),$J$68="X",STDEV($F110:$I110,$K110)/SQRT(COUNT($F110:$I110,$K110)),$K$68="X",STDEV($F110:$J110)/SQRT(COUNT($F110:$J110))),"")</f>
        <v>0</v>
      </c>
      <c r="D110" s="113" cm="1">
        <f t="array" ref="D110">IFERROR(_xlfn.IFS(COUNTA($L$68:$Q$68)=0,AVERAGE($L110:$Q110),$L$68="X",AVERAGE($M110:$Q110),$M$68="X",AVERAGE($L110,$N110:$Q110),$N$68="X",AVERAGE($L110:$M110,$O110:$Q110),$O$68="X",AVERAGE($L110:$N110,$P110:$Q110),$P$68="X",AVERAGE($L110:$O110,$Q110:$Q110),$Q$68="X",AVERAGE($L110:$P110)),"")</f>
        <v>0</v>
      </c>
      <c r="E110" s="111" cm="1">
        <f t="array" ref="E110">IFERROR(_xlfn.IFS(COUNTA($L$68:$Q$68)=0,STDEV($L110:$Q110)/SQRT(COUNT($L110:$Q110)),$L$68="X",STDEV($M110:$Q110)/SQRT(COUNT($M110:$Q110)),$M$68="X",STDEV($L110,$N110:$Q110)/SQRT(COUNT($L110,$N110:$Q110)),$N$68="X",STDEV($L110:$M110,$O110:$Q110)/SQRT(COUNT($L110:$M110,$O110:$Q110)),$O$68="X",STDEV($L110:$N110,$P110:$Q110)/SQRT(COUNT($L110:$N110,$P110:$Q110)),$P$68="X",STDEV($L110:$O110,$Q110)/SQRT(COUNT($L110:$O110,$Q110)),$Q$68="X",STDEV($L110:$P110)/SQRT(COUNT($L110:$P110))),"")</f>
        <v>0</v>
      </c>
      <c r="F110" cm="1">
        <f t="array" ref="F110">_xlfn.IFS(SUM($L110:$Q110)="","",L110="","",L110=0,0,L110&gt;0,L110/F$131*100)</f>
        <v>0</v>
      </c>
      <c r="G110" cm="1">
        <f t="array" ref="G110">_xlfn.IFS(SUM($L110:$Q110)="","",M110="","",M110=0,0,M110&gt;0,M110/G$131*100)</f>
        <v>0</v>
      </c>
      <c r="H110" cm="1">
        <f t="array" ref="H110">_xlfn.IFS(SUM($L110:$Q110)="","",N110="","",N110=0,0,N110&gt;0,N110/H$131*100)</f>
        <v>0</v>
      </c>
      <c r="I110" cm="1">
        <f t="array" ref="I110">_xlfn.IFS(SUM($L110:$Q110)="","",O110="","",O110=0,0,O110&gt;0,O110/I$131*100)</f>
        <v>0</v>
      </c>
      <c r="J110" cm="1">
        <f t="array" ref="J110">_xlfn.IFS(SUM($L110:$Q110)="","",P110="","",P110=0,0,P110&gt;0,P110/J$131*100)</f>
        <v>0</v>
      </c>
      <c r="K110" s="1" t="str" cm="1">
        <f t="array" ref="K110">_xlfn.IFS(SUM($L110:$Q110)="","",Q110="","",Q110=0,0,Q110&gt;0,Q110/K$131*100)</f>
        <v/>
      </c>
      <c r="L110" s="42">
        <f t="shared" si="83"/>
        <v>0</v>
      </c>
      <c r="M110">
        <f t="shared" si="83"/>
        <v>0</v>
      </c>
      <c r="N110">
        <f t="shared" si="83"/>
        <v>0</v>
      </c>
      <c r="O110">
        <f t="shared" si="83"/>
        <v>0</v>
      </c>
      <c r="P110">
        <f t="shared" si="83"/>
        <v>0</v>
      </c>
      <c r="Q110" s="96" t="str">
        <f t="shared" si="83"/>
        <v/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/>
      <c r="X110" s="1"/>
      <c r="Y110" s="1"/>
      <c r="Z110" s="7" t="s">
        <v>66</v>
      </c>
      <c r="AA110" s="18" cm="1">
        <f t="array" ref="AA110">IFERROR(_xlfn.IFS(COUNTA($AE$68:$AJ$68)=0,AVERAGE($AE110:$AJ110),$AE$68="X",AVERAGE($AF110:$AJ110),$AF$68="X",AVERAGE($AE110,$AG110:$AJ110),$AG$68="X",AVERAGE($AE110:$AF110,$AH110:$AJ110),$AH$68="X",AVERAGE($AE110:$AG110,$AI110:$AJ110),$AI$68="X",AVERAGE($AE110:$AH110,$AJ110:$AJ110),$AJ$68="X",AVERAGE($AE110:$AI110)),"")</f>
        <v>0</v>
      </c>
      <c r="AB110" s="19" cm="1">
        <f t="array" ref="AB110">IFERROR(_xlfn.IFS(COUNTA($AE$68:$AJ$68)=0,STDEV($AE110:$AJ110)/SQRT(COUNT($AE110:$AJ110)),$AE$68="X",STDEV($AF110:$AJ110)/SQRT(COUNT($AF110:$AJ110)),$AF$68="X",STDEV($AE110,$AG110:$AJ110)/SQRT(COUNT($AE110,$AG110:$AJ110)),$AG$68="X",STDEV($AE110:$AF110,$AH110:$AJ110)/SQRT(COUNT($AE110:$AF110,$AH110:$AJ110)),$AH$68="X",STDEV($AE110:$AG110,$AI110:$AJ110)/SQRT(COUNT($AE110:$AG110,$AI110:$AJ110)),$AI$68="X",STDEV($AE110:$AH110,$AJ110)/SQRT(COUNT($AE110:$AH110,$AJ110)),$AJ$68="X",STDEV($AE110:$AI110)/SQRT(COUNT($AE110:$AI110))),"")</f>
        <v>0</v>
      </c>
      <c r="AC110" s="113" cm="1">
        <f t="array" ref="AC110">IFERROR(_xlfn.IFS(COUNTA($AK$68:$AP$68)=0,AVERAGE($AK110:$AP110),$AK$68="X",AVERAGE($AL110:$AP110),$AL$68="X",AVERAGE($AK110,$AM110:$AP110),$AM$68="X",AVERAGE($AK110:$AL110,$AN110:$AP110),$AN$68="X",AVERAGE($AK110:$AM110,$AO110:$AP110),$AO$68="X",AVERAGE($AK110:$AN110,$AP110:$AP110),$AP$68="X",AVERAGE($AK110:$AO110)),"")</f>
        <v>0</v>
      </c>
      <c r="AD110" s="111" cm="1">
        <f t="array" ref="AD110">IFERROR(_xlfn.IFS(COUNTA($AK$68:$AP$68)=0,STDEV($AK110:$AP110)/SQRT(COUNT($AK110:$AP110)),$AK$68="X",STDEV($AL110:$AP110)/SQRT(COUNT($AL110:$AP110)),$AL$68="X",STDEV($AK110,$AM110:$AP110)/SQRT(COUNT($AK110,$AM110:$AP110)),$AM$68="X",STDEV($AK110:$AL110,$AN110:$AP110)/SQRT(COUNT($AK110:$AL110,$AN110:$AP110)),$AN$68="X",STDEV($AK110:$AM110,$AO110:$AP110)/SQRT(COUNT($AK110:$AM110,$AO110:$AP110)),$AO$68="X",STDEV($AK110:$AN110,$AP110)/SQRT(COUNT($AK110:$AN110,$AP110)),$AP$68="X",STDEV($AK110:$AO110)/SQRT(COUNT($AK110:$AO110))),"")</f>
        <v>0</v>
      </c>
      <c r="AE110" cm="1">
        <f t="array" ref="AE110">_xlfn.IFS(SUM($AK110:$AP110)="","",AK110="","",AK110=0,0,AK110&gt;0,AK110/AE$131*100)</f>
        <v>0</v>
      </c>
      <c r="AF110" cm="1">
        <f t="array" ref="AF110">_xlfn.IFS(SUM($AK110:$AP110)="","",AL110="","",AL110=0,0,AL110&gt;0,AL110/AF$131*100)</f>
        <v>0</v>
      </c>
      <c r="AG110" cm="1">
        <f t="array" ref="AG110">_xlfn.IFS(SUM($AK110:$AP110)="","",AM110="","",AM110=0,0,AM110&gt;0,AM110/AG$131*100)</f>
        <v>0</v>
      </c>
      <c r="AH110" cm="1">
        <f t="array" ref="AH110">_xlfn.IFS(SUM($AK110:$AP110)="","",AN110="","",AN110=0,0,AN110&gt;0,AN110/AH$131*100)</f>
        <v>0</v>
      </c>
      <c r="AI110" cm="1">
        <f t="array" ref="AI110">_xlfn.IFS(SUM($AK110:$AP110)="","",AO110="","",AO110=0,0,AO110&gt;0,AO110/AI$131*100)</f>
        <v>0</v>
      </c>
      <c r="AJ110" s="1" t="str" cm="1">
        <f t="array" ref="AJ110">_xlfn.IFS(SUM($AK110:$AP110)="","",AP110="","",AP110=0,0,AP110&gt;0,AP110/AJ$131*100)</f>
        <v/>
      </c>
      <c r="AK110" s="85">
        <f t="shared" si="84"/>
        <v>0</v>
      </c>
      <c r="AL110" s="39">
        <f t="shared" si="84"/>
        <v>0</v>
      </c>
      <c r="AM110" s="39">
        <f t="shared" si="84"/>
        <v>0</v>
      </c>
      <c r="AN110" s="39">
        <f t="shared" si="84"/>
        <v>0</v>
      </c>
      <c r="AO110" s="39">
        <f t="shared" si="84"/>
        <v>0</v>
      </c>
      <c r="AP110" s="98" t="str">
        <f t="shared" si="84"/>
        <v/>
      </c>
      <c r="AQ110" s="89">
        <v>0</v>
      </c>
      <c r="AR110" s="89">
        <v>0</v>
      </c>
      <c r="AS110" s="89">
        <v>0</v>
      </c>
      <c r="AT110" s="89">
        <v>0</v>
      </c>
      <c r="AU110" s="89">
        <v>0</v>
      </c>
      <c r="AV110" s="89"/>
      <c r="AW110" s="1"/>
      <c r="AX110" s="1"/>
      <c r="AY110" s="39" t="str">
        <f t="shared" si="119"/>
        <v/>
      </c>
      <c r="AZ110" s="39" t="str">
        <f t="shared" si="120"/>
        <v/>
      </c>
      <c r="BA110" s="39" t="str">
        <f t="shared" si="121"/>
        <v/>
      </c>
      <c r="BB110" s="39" t="str">
        <f t="shared" si="122"/>
        <v/>
      </c>
      <c r="BC110" s="39" t="str">
        <f t="shared" si="123"/>
        <v/>
      </c>
      <c r="BD110" s="39" t="str">
        <f t="shared" si="124"/>
        <v/>
      </c>
      <c r="BE110" s="39" t="str">
        <f t="shared" si="125"/>
        <v/>
      </c>
      <c r="BF110" s="39" t="str">
        <f t="shared" si="126"/>
        <v/>
      </c>
      <c r="BG110" s="39" t="str">
        <f t="shared" si="127"/>
        <v/>
      </c>
      <c r="BH110" s="39" t="str">
        <f t="shared" si="128"/>
        <v/>
      </c>
      <c r="BI110" s="39" t="str">
        <f t="shared" si="129"/>
        <v/>
      </c>
      <c r="BJ110" s="39" t="str">
        <f t="shared" si="130"/>
        <v/>
      </c>
      <c r="BK110" s="42" t="str">
        <f t="shared" si="108"/>
        <v/>
      </c>
      <c r="BL110" t="str">
        <f t="shared" si="108"/>
        <v/>
      </c>
      <c r="BM110" t="str">
        <f t="shared" si="108"/>
        <v/>
      </c>
      <c r="BN110" t="str">
        <f t="shared" si="108"/>
        <v/>
      </c>
      <c r="BO110" t="str">
        <f t="shared" si="108"/>
        <v/>
      </c>
      <c r="BP110" t="str">
        <f t="shared" si="108"/>
        <v/>
      </c>
      <c r="BQ110" t="str">
        <f t="shared" si="118"/>
        <v/>
      </c>
      <c r="BR110" t="str">
        <f t="shared" si="118"/>
        <v/>
      </c>
      <c r="BS110" t="str">
        <f t="shared" si="118"/>
        <v/>
      </c>
      <c r="BT110" t="str">
        <f t="shared" si="118"/>
        <v/>
      </c>
      <c r="BU110" t="str">
        <f t="shared" si="118"/>
        <v/>
      </c>
      <c r="BV110" t="str">
        <f t="shared" si="118"/>
        <v/>
      </c>
      <c r="BW110" t="str">
        <f t="shared" si="109"/>
        <v/>
      </c>
      <c r="BX110" t="str">
        <f t="shared" si="110"/>
        <v/>
      </c>
      <c r="BY110" t="str">
        <f t="shared" si="111"/>
        <v/>
      </c>
      <c r="BZ110" t="str">
        <f t="shared" si="112"/>
        <v/>
      </c>
      <c r="CA110" t="str">
        <f t="shared" si="113"/>
        <v/>
      </c>
      <c r="CB110" s="39" t="str">
        <f t="shared" si="113"/>
        <v/>
      </c>
      <c r="CC110" s="46" t="str">
        <f t="shared" si="114"/>
        <v/>
      </c>
      <c r="CD110" s="44" t="str">
        <f t="shared" si="104"/>
        <v/>
      </c>
      <c r="CE110" t="str" cm="1">
        <f t="array" ref="CE110">_xlfn.IFS($CC110="","",$CC110&lt;=CE$69,"yes",$CC110&gt;CE$69,"no")</f>
        <v/>
      </c>
      <c r="CF110" s="42" t="str">
        <f t="shared" si="115"/>
        <v/>
      </c>
      <c r="CG110" s="1" t="str">
        <f t="shared" si="116"/>
        <v/>
      </c>
      <c r="CH110" s="1" t="str">
        <f t="shared" si="117"/>
        <v/>
      </c>
      <c r="CI110" s="76" t="str">
        <f>IF(CE110="yes",VLOOKUP(CH110,'z-Table'!$A$1:$K$74,7,TRUE)*$CE$68,"")</f>
        <v/>
      </c>
    </row>
    <row r="111" spans="1:87" ht="12" x14ac:dyDescent="0.2">
      <c r="A111" s="7" t="s">
        <v>67</v>
      </c>
      <c r="B111" s="18" cm="1">
        <f t="array" ref="B111">IFERROR(_xlfn.IFS(COUNTA($F$68:$K$68)=0,AVERAGE($F111:$K111),$F$68="X",AVERAGE($G111:$K111),$G$68="X",AVERAGE($F111,$H111:$K111),$H$68="X",AVERAGE($F111:$G111,$I111:$K111),$I$68="X",AVERAGE($F111:$H111,$J111:$K111),$J$68="X",AVERAGE($F111:$I111,$K111:$K111),$K$68="X",AVERAGE($F111:$J111)),"")</f>
        <v>1.8928001678428986E-2</v>
      </c>
      <c r="C111" s="19" cm="1">
        <f t="array" ref="C111">IFERROR(_xlfn.IFS(COUNTA($F$68:$K$68)=0,STDEV($F111:$K111)/SQRT(COUNT($F111:$K111)),$F$68="X",STDEV($G111:$K111)/SQRT(COUNT($G111:$K111)),$G$68="X",STDEV($F111,$H111:$K111)/SQRT(COUNT($F111,$H111:$K111)),$H$68="X",STDEV($F111:$G111,$I111:$K111)/SQRT(COUNT($F111:$G111,$I111:$K111)),$I$68="X",STDEV($F111:$H111,$J111:$K111)/SQRT(COUNT($F111:$H111,$J111:$K111)),$J$68="X",STDEV($F111:$I111,$K111)/SQRT(COUNT($F111:$I111,$K111)),$K$68="X",STDEV($F111:$J111)/SQRT(COUNT($F111:$J111))),"")</f>
        <v>9.3944295214745382E-3</v>
      </c>
      <c r="D111" s="113" cm="1">
        <f t="array" ref="D111">IFERROR(_xlfn.IFS(COUNTA($L$68:$Q$68)=0,AVERAGE($L111:$Q111),$L$68="X",AVERAGE($M111:$Q111),$M$68="X",AVERAGE($L111,$N111:$Q111),$N$68="X",AVERAGE($L111:$M111,$O111:$Q111),$O$68="X",AVERAGE($L111:$N111,$P111:$Q111),$P$68="X",AVERAGE($L111:$O111,$Q111:$Q111),$Q$68="X",AVERAGE($L111:$P111)),"")</f>
        <v>8490.2666666666664</v>
      </c>
      <c r="E111" s="111" cm="1">
        <f t="array" ref="E111">IFERROR(_xlfn.IFS(COUNTA($L$68:$Q$68)=0,STDEV($L111:$Q111)/SQRT(COUNT($L111:$Q111)),$L$68="X",STDEV($M111:$Q111)/SQRT(COUNT($M111:$Q111)),$M$68="X",STDEV($L111,$N111:$Q111)/SQRT(COUNT($L111,$N111:$Q111)),$N$68="X",STDEV($L111:$M111,$O111:$Q111)/SQRT(COUNT($L111:$M111,$O111:$Q111)),$O$68="X",STDEV($L111:$N111,$P111:$Q111)/SQRT(COUNT($L111:$N111,$P111:$Q111)),$P$68="X",STDEV($L111:$O111,$Q111)/SQRT(COUNT($L111:$O111,$Q111)),$Q$68="X",STDEV($L111:$P111)/SQRT(COUNT($L111:$P111))),"")</f>
        <v>5377.0388199371509</v>
      </c>
      <c r="F111" cm="1">
        <f t="array" ref="F111">_xlfn.IFS(SUM($L111:$Q111)="","",L111="","",L111=0,0,L111&gt;0,L111/F$131*100)</f>
        <v>4.4374160832796335E-2</v>
      </c>
      <c r="G111" cm="1">
        <f t="array" ref="G111">_xlfn.IFS(SUM($L111:$Q111)="","",M111="","",M111=0,0,M111&gt;0,M111/G$131*100)</f>
        <v>3.7861994706638834E-2</v>
      </c>
      <c r="H111" cm="1">
        <f t="array" ref="H111">_xlfn.IFS(SUM($L111:$Q111)="","",N111="","",N111=0,0,N111&gt;0,N111/H$131*100)</f>
        <v>0</v>
      </c>
      <c r="I111" cm="1">
        <f t="array" ref="I111">_xlfn.IFS(SUM($L111:$Q111)="","",O111="","",O111=0,0,O111&gt;0,O111/I$131*100)</f>
        <v>0</v>
      </c>
      <c r="J111" cm="1">
        <f t="array" ref="J111">_xlfn.IFS(SUM($L111:$Q111)="","",P111="","",P111=0,0,P111&gt;0,P111/J$131*100)</f>
        <v>1.2403852852709753E-2</v>
      </c>
      <c r="K111" s="1" t="str" cm="1">
        <f t="array" ref="K111">_xlfn.IFS(SUM($L111:$Q111)="","",Q111="","",Q111=0,0,Q111&gt;0,Q111/K$131*100)</f>
        <v/>
      </c>
      <c r="L111" s="42">
        <f t="shared" si="83"/>
        <v>12264</v>
      </c>
      <c r="M111">
        <f t="shared" si="83"/>
        <v>27990</v>
      </c>
      <c r="N111">
        <f t="shared" si="83"/>
        <v>0</v>
      </c>
      <c r="O111">
        <f t="shared" si="83"/>
        <v>0</v>
      </c>
      <c r="P111">
        <f t="shared" si="83"/>
        <v>2197.3333333333335</v>
      </c>
      <c r="Q111" s="96" t="str">
        <f t="shared" si="83"/>
        <v/>
      </c>
      <c r="R111" s="89">
        <v>49056</v>
      </c>
      <c r="S111" s="89">
        <v>55980</v>
      </c>
      <c r="T111" s="89">
        <v>0</v>
      </c>
      <c r="U111" s="89">
        <v>0</v>
      </c>
      <c r="V111" s="89">
        <v>13184</v>
      </c>
      <c r="W111" s="89"/>
      <c r="X111" s="1"/>
      <c r="Y111" s="1"/>
      <c r="Z111" s="7" t="s">
        <v>67</v>
      </c>
      <c r="AA111" s="18" cm="1">
        <f t="array" ref="AA111">IFERROR(_xlfn.IFS(COUNTA($AE$68:$AJ$68)=0,AVERAGE($AE111:$AJ111),$AE$68="X",AVERAGE($AF111:$AJ111),$AF$68="X",AVERAGE($AE111,$AG111:$AJ111),$AG$68="X",AVERAGE($AE111:$AF111,$AH111:$AJ111),$AH$68="X",AVERAGE($AE111:$AG111,$AI111:$AJ111),$AI$68="X",AVERAGE($AE111:$AH111,$AJ111:$AJ111),$AJ$68="X",AVERAGE($AE111:$AI111)),"")</f>
        <v>3.0949034065428455E-2</v>
      </c>
      <c r="AB111" s="19" cm="1">
        <f t="array" ref="AB111">IFERROR(_xlfn.IFS(COUNTA($AE$68:$AJ$68)=0,STDEV($AE111:$AJ111)/SQRT(COUNT($AE111:$AJ111)),$AE$68="X",STDEV($AF111:$AJ111)/SQRT(COUNT($AF111:$AJ111)),$AF$68="X",STDEV($AE111,$AG111:$AJ111)/SQRT(COUNT($AE111,$AG111:$AJ111)),$AG$68="X",STDEV($AE111:$AF111,$AH111:$AJ111)/SQRT(COUNT($AE111:$AF111,$AH111:$AJ111)),$AH$68="X",STDEV($AE111:$AG111,$AI111:$AJ111)/SQRT(COUNT($AE111:$AG111,$AI111:$AJ111)),$AI$68="X",STDEV($AE111:$AH111,$AJ111)/SQRT(COUNT($AE111:$AH111,$AJ111)),$AJ$68="X",STDEV($AE111:$AI111)/SQRT(COUNT($AE111:$AI111))),"")</f>
        <v>9.0080391450806825E-3</v>
      </c>
      <c r="AC111" s="113" cm="1">
        <f t="array" ref="AC111">IFERROR(_xlfn.IFS(COUNTA($AK$68:$AP$68)=0,AVERAGE($AK111:$AP111),$AK$68="X",AVERAGE($AL111:$AP111),$AL$68="X",AVERAGE($AK111,$AM111:$AP111),$AM$68="X",AVERAGE($AK111:$AL111,$AN111:$AP111),$AN$68="X",AVERAGE($AK111:$AM111,$AO111:$AP111),$AO$68="X",AVERAGE($AK111:$AN111,$AP111:$AP111),$AP$68="X",AVERAGE($AK111:$AO111)),"")</f>
        <v>4898.0300000000007</v>
      </c>
      <c r="AD111" s="111" cm="1">
        <f t="array" ref="AD111">IFERROR(_xlfn.IFS(COUNTA($AK$68:$AP$68)=0,STDEV($AK111:$AP111)/SQRT(COUNT($AK111:$AP111)),$AK$68="X",STDEV($AL111:$AP111)/SQRT(COUNT($AL111:$AP111)),$AL$68="X",STDEV($AK111,$AM111:$AP111)/SQRT(COUNT($AK111,$AM111:$AP111)),$AM$68="X",STDEV($AK111:$AL111,$AN111:$AP111)/SQRT(COUNT($AK111:$AL111,$AN111:$AP111)),$AN$68="X",STDEV($AK111:$AM111,$AO111:$AP111)/SQRT(COUNT($AK111:$AM111,$AO111:$AP111)),$AO$68="X",STDEV($AK111:$AN111,$AP111)/SQRT(COUNT($AK111:$AN111,$AP111)),$AP$68="X",STDEV($AK111:$AO111)/SQRT(COUNT($AK111:$AO111))),"")</f>
        <v>1281.9600124028827</v>
      </c>
      <c r="AE111" cm="1">
        <f t="array" ref="AE111">_xlfn.IFS(SUM($AK111:$AP111)="","",AK111="","",AK111=0,0,AK111&gt;0,AK111/AE$131*100)</f>
        <v>0</v>
      </c>
      <c r="AF111" cm="1">
        <f t="array" ref="AF111">_xlfn.IFS(SUM($AK111:$AP111)="","",AL111="","",AL111=0,0,AL111&gt;0,AL111/AF$131*100)</f>
        <v>3.2112762984808862E-2</v>
      </c>
      <c r="AG111" cm="1">
        <f t="array" ref="AG111">_xlfn.IFS(SUM($AK111:$AP111)="","",AM111="","",AM111=0,0,AM111&gt;0,AM111/AG$131*100)</f>
        <v>4.0308109046047216E-2</v>
      </c>
      <c r="AH111" cm="1">
        <f t="array" ref="AH111">_xlfn.IFS(SUM($AK111:$AP111)="","",AN111="","",AN111=0,0,AN111&gt;0,AN111/AH$131*100)</f>
        <v>2.760687920750976E-2</v>
      </c>
      <c r="AI111" cm="1">
        <f t="array" ref="AI111">_xlfn.IFS(SUM($AK111:$AP111)="","",AO111="","",AO111=0,0,AO111&gt;0,AO111/AI$131*100)</f>
        <v>5.4717419088776427E-2</v>
      </c>
      <c r="AJ111" s="1" t="str" cm="1">
        <f t="array" ref="AJ111">_xlfn.IFS(SUM($AK111:$AP111)="","",AP111="","",AP111=0,0,AP111&gt;0,AP111/AJ$131*100)</f>
        <v/>
      </c>
      <c r="AK111" s="85">
        <f t="shared" si="84"/>
        <v>0</v>
      </c>
      <c r="AL111" s="39">
        <f t="shared" si="84"/>
        <v>4670.25</v>
      </c>
      <c r="AM111" s="39">
        <f t="shared" si="84"/>
        <v>6628.4</v>
      </c>
      <c r="AN111" s="39">
        <f t="shared" si="84"/>
        <v>6779</v>
      </c>
      <c r="AO111" s="39">
        <f t="shared" si="84"/>
        <v>6412.5</v>
      </c>
      <c r="AP111" s="98" t="str">
        <f t="shared" si="84"/>
        <v/>
      </c>
      <c r="AQ111" s="89">
        <v>0</v>
      </c>
      <c r="AR111" s="89">
        <v>18681</v>
      </c>
      <c r="AS111" s="89">
        <v>33142</v>
      </c>
      <c r="AT111" s="89">
        <v>40674</v>
      </c>
      <c r="AU111" s="89">
        <v>25650</v>
      </c>
      <c r="AV111" s="89"/>
      <c r="AW111" s="1"/>
      <c r="AX111" s="1"/>
      <c r="AY111" s="39" t="str">
        <f t="shared" si="119"/>
        <v/>
      </c>
      <c r="AZ111" s="39" t="str">
        <f t="shared" si="120"/>
        <v/>
      </c>
      <c r="BA111" s="39" t="str">
        <f t="shared" si="121"/>
        <v/>
      </c>
      <c r="BB111" s="39" t="str">
        <f t="shared" si="122"/>
        <v/>
      </c>
      <c r="BC111" s="39" t="str">
        <f t="shared" si="123"/>
        <v/>
      </c>
      <c r="BD111" s="39" t="str">
        <f t="shared" si="124"/>
        <v/>
      </c>
      <c r="BE111" s="39" t="str">
        <f t="shared" si="125"/>
        <v/>
      </c>
      <c r="BF111" s="39" t="str">
        <f t="shared" si="126"/>
        <v/>
      </c>
      <c r="BG111" s="39" t="str">
        <f t="shared" si="127"/>
        <v/>
      </c>
      <c r="BH111" s="39" t="str">
        <f t="shared" si="128"/>
        <v/>
      </c>
      <c r="BI111" s="39" t="str">
        <f t="shared" si="129"/>
        <v/>
      </c>
      <c r="BJ111" s="39" t="str">
        <f t="shared" si="130"/>
        <v/>
      </c>
      <c r="BK111" s="42" t="str">
        <f t="shared" si="108"/>
        <v/>
      </c>
      <c r="BL111" t="str">
        <f t="shared" si="108"/>
        <v/>
      </c>
      <c r="BM111" t="str">
        <f t="shared" si="108"/>
        <v/>
      </c>
      <c r="BN111" t="str">
        <f t="shared" si="108"/>
        <v/>
      </c>
      <c r="BO111" t="str">
        <f t="shared" si="108"/>
        <v/>
      </c>
      <c r="BP111" t="str">
        <f t="shared" si="108"/>
        <v/>
      </c>
      <c r="BQ111" t="str">
        <f t="shared" si="118"/>
        <v/>
      </c>
      <c r="BR111" t="str">
        <f t="shared" si="118"/>
        <v/>
      </c>
      <c r="BS111" t="str">
        <f t="shared" si="118"/>
        <v/>
      </c>
      <c r="BT111" t="str">
        <f t="shared" si="118"/>
        <v/>
      </c>
      <c r="BU111" t="str">
        <f t="shared" si="118"/>
        <v/>
      </c>
      <c r="BV111" t="str">
        <f t="shared" si="118"/>
        <v/>
      </c>
      <c r="BW111" t="str">
        <f t="shared" si="109"/>
        <v/>
      </c>
      <c r="BX111" t="str">
        <f t="shared" si="110"/>
        <v/>
      </c>
      <c r="BY111" t="str">
        <f t="shared" si="111"/>
        <v/>
      </c>
      <c r="BZ111" t="str">
        <f t="shared" si="112"/>
        <v/>
      </c>
      <c r="CA111" t="str">
        <f t="shared" si="113"/>
        <v/>
      </c>
      <c r="CB111" s="39" t="str">
        <f t="shared" si="113"/>
        <v/>
      </c>
      <c r="CC111" s="46" t="str">
        <f t="shared" si="114"/>
        <v/>
      </c>
      <c r="CD111" s="44" t="str">
        <f t="shared" si="104"/>
        <v/>
      </c>
      <c r="CE111" t="str" cm="1">
        <f t="array" ref="CE111">_xlfn.IFS($CC111="","",$CC111&lt;=CE$69,"yes",$CC111&gt;CE$69,"no")</f>
        <v/>
      </c>
      <c r="CF111" s="42" t="str">
        <f t="shared" si="115"/>
        <v/>
      </c>
      <c r="CG111" s="1" t="str">
        <f t="shared" si="116"/>
        <v/>
      </c>
      <c r="CH111" s="1" t="str">
        <f t="shared" si="117"/>
        <v/>
      </c>
      <c r="CI111" s="76" t="str">
        <f>IF(CE111="yes",VLOOKUP(CH111,'z-Table'!$A$1:$K$74,7,TRUE)*$CE$68,"")</f>
        <v/>
      </c>
    </row>
    <row r="112" spans="1:87" ht="12" x14ac:dyDescent="0.2">
      <c r="A112" s="7" t="s">
        <v>68</v>
      </c>
      <c r="B112" s="18" cm="1">
        <f t="array" ref="B112">IFERROR(_xlfn.IFS(COUNTA($F$68:$K$68)=0,AVERAGE($F112:$K112),$F$68="X",AVERAGE($G112:$K112),$G$68="X",AVERAGE($F112,$H112:$K112),$H$68="X",AVERAGE($F112:$G112,$I112:$K112),$I$68="X",AVERAGE($F112:$H112,$J112:$K112),$J$68="X",AVERAGE($F112:$I112,$K112:$K112),$K$68="X",AVERAGE($F112:$J112)),"")</f>
        <v>0</v>
      </c>
      <c r="C112" s="19" cm="1">
        <f t="array" ref="C112">IFERROR(_xlfn.IFS(COUNTA($F$68:$K$68)=0,STDEV($F112:$K112)/SQRT(COUNT($F112:$K112)),$F$68="X",STDEV($G112:$K112)/SQRT(COUNT($G112:$K112)),$G$68="X",STDEV($F112,$H112:$K112)/SQRT(COUNT($F112,$H112:$K112)),$H$68="X",STDEV($F112:$G112,$I112:$K112)/SQRT(COUNT($F112:$G112,$I112:$K112)),$I$68="X",STDEV($F112:$H112,$J112:$K112)/SQRT(COUNT($F112:$H112,$J112:$K112)),$J$68="X",STDEV($F112:$I112,$K112)/SQRT(COUNT($F112:$I112,$K112)),$K$68="X",STDEV($F112:$J112)/SQRT(COUNT($F112:$J112))),"")</f>
        <v>0</v>
      </c>
      <c r="D112" s="113" cm="1">
        <f t="array" ref="D112">IFERROR(_xlfn.IFS(COUNTA($L$68:$Q$68)=0,AVERAGE($L112:$Q112),$L$68="X",AVERAGE($M112:$Q112),$M$68="X",AVERAGE($L112,$N112:$Q112),$N$68="X",AVERAGE($L112:$M112,$O112:$Q112),$O$68="X",AVERAGE($L112:$N112,$P112:$Q112),$P$68="X",AVERAGE($L112:$O112,$Q112:$Q112),$Q$68="X",AVERAGE($L112:$P112)),"")</f>
        <v>0</v>
      </c>
      <c r="E112" s="111" cm="1">
        <f t="array" ref="E112">IFERROR(_xlfn.IFS(COUNTA($L$68:$Q$68)=0,STDEV($L112:$Q112)/SQRT(COUNT($L112:$Q112)),$L$68="X",STDEV($M112:$Q112)/SQRT(COUNT($M112:$Q112)),$M$68="X",STDEV($L112,$N112:$Q112)/SQRT(COUNT($L112,$N112:$Q112)),$N$68="X",STDEV($L112:$M112,$O112:$Q112)/SQRT(COUNT($L112:$M112,$O112:$Q112)),$O$68="X",STDEV($L112:$N112,$P112:$Q112)/SQRT(COUNT($L112:$N112,$P112:$Q112)),$P$68="X",STDEV($L112:$O112,$Q112)/SQRT(COUNT($L112:$O112,$Q112)),$Q$68="X",STDEV($L112:$P112)/SQRT(COUNT($L112:$P112))),"")</f>
        <v>0</v>
      </c>
      <c r="F112" cm="1">
        <f t="array" ref="F112">_xlfn.IFS(SUM($L112:$Q112)="","",L112="","",L112=0,0,L112&gt;0,L112/F$131*100)</f>
        <v>0</v>
      </c>
      <c r="G112" cm="1">
        <f t="array" ref="G112">_xlfn.IFS(SUM($L112:$Q112)="","",M112="","",M112=0,0,M112&gt;0,M112/G$131*100)</f>
        <v>0</v>
      </c>
      <c r="H112" cm="1">
        <f t="array" ref="H112">_xlfn.IFS(SUM($L112:$Q112)="","",N112="","",N112=0,0,N112&gt;0,N112/H$131*100)</f>
        <v>0</v>
      </c>
      <c r="I112" cm="1">
        <f t="array" ref="I112">_xlfn.IFS(SUM($L112:$Q112)="","",O112="","",O112=0,0,O112&gt;0,O112/I$131*100)</f>
        <v>0</v>
      </c>
      <c r="J112" cm="1">
        <f t="array" ref="J112">_xlfn.IFS(SUM($L112:$Q112)="","",P112="","",P112=0,0,P112&gt;0,P112/J$131*100)</f>
        <v>0</v>
      </c>
      <c r="K112" s="1" t="str" cm="1">
        <f t="array" ref="K112">_xlfn.IFS(SUM($L112:$Q112)="","",Q112="","",Q112=0,0,Q112&gt;0,Q112/K$131*100)</f>
        <v/>
      </c>
      <c r="L112" s="42">
        <f t="shared" si="83"/>
        <v>0</v>
      </c>
      <c r="M112">
        <f t="shared" si="83"/>
        <v>0</v>
      </c>
      <c r="N112">
        <f t="shared" si="83"/>
        <v>0</v>
      </c>
      <c r="O112">
        <f t="shared" ref="O112:Q129" si="131">IF(U112="","",U112/U$68)</f>
        <v>0</v>
      </c>
      <c r="P112">
        <f t="shared" si="131"/>
        <v>0</v>
      </c>
      <c r="Q112" s="96" t="str">
        <f t="shared" si="131"/>
        <v/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/>
      <c r="X112" s="1"/>
      <c r="Y112" s="1"/>
      <c r="Z112" s="7" t="s">
        <v>68</v>
      </c>
      <c r="AA112" s="18" cm="1">
        <f t="array" ref="AA112">IFERROR(_xlfn.IFS(COUNTA($AE$68:$AJ$68)=0,AVERAGE($AE112:$AJ112),$AE$68="X",AVERAGE($AF112:$AJ112),$AF$68="X",AVERAGE($AE112,$AG112:$AJ112),$AG$68="X",AVERAGE($AE112:$AF112,$AH112:$AJ112),$AH$68="X",AVERAGE($AE112:$AG112,$AI112:$AJ112),$AI$68="X",AVERAGE($AE112:$AH112,$AJ112:$AJ112),$AJ$68="X",AVERAGE($AE112:$AI112)),"")</f>
        <v>0</v>
      </c>
      <c r="AB112" s="19" cm="1">
        <f t="array" ref="AB112">IFERROR(_xlfn.IFS(COUNTA($AE$68:$AJ$68)=0,STDEV($AE112:$AJ112)/SQRT(COUNT($AE112:$AJ112)),$AE$68="X",STDEV($AF112:$AJ112)/SQRT(COUNT($AF112:$AJ112)),$AF$68="X",STDEV($AE112,$AG112:$AJ112)/SQRT(COUNT($AE112,$AG112:$AJ112)),$AG$68="X",STDEV($AE112:$AF112,$AH112:$AJ112)/SQRT(COUNT($AE112:$AF112,$AH112:$AJ112)),$AH$68="X",STDEV($AE112:$AG112,$AI112:$AJ112)/SQRT(COUNT($AE112:$AG112,$AI112:$AJ112)),$AI$68="X",STDEV($AE112:$AH112,$AJ112)/SQRT(COUNT($AE112:$AH112,$AJ112)),$AJ$68="X",STDEV($AE112:$AI112)/SQRT(COUNT($AE112:$AI112))),"")</f>
        <v>0</v>
      </c>
      <c r="AC112" s="113" cm="1">
        <f t="array" ref="AC112">IFERROR(_xlfn.IFS(COUNTA($AK$68:$AP$68)=0,AVERAGE($AK112:$AP112),$AK$68="X",AVERAGE($AL112:$AP112),$AL$68="X",AVERAGE($AK112,$AM112:$AP112),$AM$68="X",AVERAGE($AK112:$AL112,$AN112:$AP112),$AN$68="X",AVERAGE($AK112:$AM112,$AO112:$AP112),$AO$68="X",AVERAGE($AK112:$AN112,$AP112:$AP112),$AP$68="X",AVERAGE($AK112:$AO112)),"")</f>
        <v>0</v>
      </c>
      <c r="AD112" s="111" cm="1">
        <f t="array" ref="AD112">IFERROR(_xlfn.IFS(COUNTA($AK$68:$AP$68)=0,STDEV($AK112:$AP112)/SQRT(COUNT($AK112:$AP112)),$AK$68="X",STDEV($AL112:$AP112)/SQRT(COUNT($AL112:$AP112)),$AL$68="X",STDEV($AK112,$AM112:$AP112)/SQRT(COUNT($AK112,$AM112:$AP112)),$AM$68="X",STDEV($AK112:$AL112,$AN112:$AP112)/SQRT(COUNT($AK112:$AL112,$AN112:$AP112)),$AN$68="X",STDEV($AK112:$AM112,$AO112:$AP112)/SQRT(COUNT($AK112:$AM112,$AO112:$AP112)),$AO$68="X",STDEV($AK112:$AN112,$AP112)/SQRT(COUNT($AK112:$AN112,$AP112)),$AP$68="X",STDEV($AK112:$AO112)/SQRT(COUNT($AK112:$AO112))),"")</f>
        <v>0</v>
      </c>
      <c r="AE112" cm="1">
        <f t="array" ref="AE112">_xlfn.IFS(SUM($AK112:$AP112)="","",AK112="","",AK112=0,0,AK112&gt;0,AK112/AE$131*100)</f>
        <v>0</v>
      </c>
      <c r="AF112" cm="1">
        <f t="array" ref="AF112">_xlfn.IFS(SUM($AK112:$AP112)="","",AL112="","",AL112=0,0,AL112&gt;0,AL112/AF$131*100)</f>
        <v>0</v>
      </c>
      <c r="AG112" cm="1">
        <f t="array" ref="AG112">_xlfn.IFS(SUM($AK112:$AP112)="","",AM112="","",AM112=0,0,AM112&gt;0,AM112/AG$131*100)</f>
        <v>0</v>
      </c>
      <c r="AH112" cm="1">
        <f t="array" ref="AH112">_xlfn.IFS(SUM($AK112:$AP112)="","",AN112="","",AN112=0,0,AN112&gt;0,AN112/AH$131*100)</f>
        <v>0</v>
      </c>
      <c r="AI112" cm="1">
        <f t="array" ref="AI112">_xlfn.IFS(SUM($AK112:$AP112)="","",AO112="","",AO112=0,0,AO112&gt;0,AO112/AI$131*100)</f>
        <v>0</v>
      </c>
      <c r="AJ112" s="1" t="str" cm="1">
        <f t="array" ref="AJ112">_xlfn.IFS(SUM($AK112:$AP112)="","",AP112="","",AP112=0,0,AP112&gt;0,AP112/AJ$131*100)</f>
        <v/>
      </c>
      <c r="AK112" s="85">
        <f t="shared" si="84"/>
        <v>0</v>
      </c>
      <c r="AL112" s="39">
        <f t="shared" si="84"/>
        <v>0</v>
      </c>
      <c r="AM112" s="39">
        <f t="shared" si="84"/>
        <v>0</v>
      </c>
      <c r="AN112" s="39">
        <f t="shared" ref="AN112:AP129" si="132">IF(AT112="","",AT112/AT$68)</f>
        <v>0</v>
      </c>
      <c r="AO112" s="39">
        <f t="shared" si="132"/>
        <v>0</v>
      </c>
      <c r="AP112" s="98" t="str">
        <f t="shared" si="132"/>
        <v/>
      </c>
      <c r="AQ112" s="89">
        <v>0</v>
      </c>
      <c r="AR112" s="89">
        <v>0</v>
      </c>
      <c r="AS112" s="89">
        <v>0</v>
      </c>
      <c r="AT112" s="89">
        <v>0</v>
      </c>
      <c r="AU112" s="89">
        <v>0</v>
      </c>
      <c r="AV112" s="89"/>
      <c r="AW112" s="1"/>
      <c r="AX112" s="1"/>
      <c r="AY112" s="39" t="str">
        <f t="shared" si="119"/>
        <v/>
      </c>
      <c r="AZ112" s="39" t="str">
        <f t="shared" si="120"/>
        <v/>
      </c>
      <c r="BA112" s="39" t="str">
        <f t="shared" si="121"/>
        <v/>
      </c>
      <c r="BB112" s="39" t="str">
        <f t="shared" si="122"/>
        <v/>
      </c>
      <c r="BC112" s="39" t="str">
        <f t="shared" si="123"/>
        <v/>
      </c>
      <c r="BD112" s="39" t="str">
        <f t="shared" si="124"/>
        <v/>
      </c>
      <c r="BE112" s="39" t="str">
        <f t="shared" si="125"/>
        <v/>
      </c>
      <c r="BF112" s="39" t="str">
        <f t="shared" si="126"/>
        <v/>
      </c>
      <c r="BG112" s="39" t="str">
        <f t="shared" si="127"/>
        <v/>
      </c>
      <c r="BH112" s="39" t="str">
        <f t="shared" si="128"/>
        <v/>
      </c>
      <c r="BI112" s="39" t="str">
        <f t="shared" si="129"/>
        <v/>
      </c>
      <c r="BJ112" s="39" t="str">
        <f t="shared" si="130"/>
        <v/>
      </c>
      <c r="BK112" s="42" t="str">
        <f t="shared" si="108"/>
        <v/>
      </c>
      <c r="BL112" t="str">
        <f t="shared" si="108"/>
        <v/>
      </c>
      <c r="BM112" t="str">
        <f t="shared" si="108"/>
        <v/>
      </c>
      <c r="BN112" t="str">
        <f t="shared" si="108"/>
        <v/>
      </c>
      <c r="BO112" t="str">
        <f t="shared" si="108"/>
        <v/>
      </c>
      <c r="BP112" t="str">
        <f t="shared" si="108"/>
        <v/>
      </c>
      <c r="BQ112" t="str">
        <f t="shared" si="118"/>
        <v/>
      </c>
      <c r="BR112" t="str">
        <f t="shared" si="118"/>
        <v/>
      </c>
      <c r="BS112" t="str">
        <f t="shared" si="118"/>
        <v/>
      </c>
      <c r="BT112" t="str">
        <f t="shared" si="118"/>
        <v/>
      </c>
      <c r="BU112" t="str">
        <f t="shared" si="118"/>
        <v/>
      </c>
      <c r="BV112" t="str">
        <f t="shared" si="118"/>
        <v/>
      </c>
      <c r="BW112" t="str">
        <f t="shared" si="109"/>
        <v/>
      </c>
      <c r="BX112" t="str">
        <f t="shared" si="110"/>
        <v/>
      </c>
      <c r="BY112" t="str">
        <f t="shared" si="111"/>
        <v/>
      </c>
      <c r="BZ112" t="str">
        <f t="shared" si="112"/>
        <v/>
      </c>
      <c r="CA112" t="str">
        <f t="shared" si="113"/>
        <v/>
      </c>
      <c r="CB112" s="39" t="str">
        <f t="shared" si="113"/>
        <v/>
      </c>
      <c r="CC112" s="46" t="str">
        <f t="shared" si="114"/>
        <v/>
      </c>
      <c r="CD112" s="44" t="str">
        <f t="shared" si="104"/>
        <v/>
      </c>
      <c r="CE112" t="str" cm="1">
        <f t="array" ref="CE112">_xlfn.IFS($CC112="","",$CC112&lt;=CE$69,"yes",$CC112&gt;CE$69,"no")</f>
        <v/>
      </c>
      <c r="CF112" s="42" t="str">
        <f t="shared" si="115"/>
        <v/>
      </c>
      <c r="CG112" s="1" t="str">
        <f t="shared" si="116"/>
        <v/>
      </c>
      <c r="CH112" s="1" t="str">
        <f t="shared" si="117"/>
        <v/>
      </c>
      <c r="CI112" s="76" t="str">
        <f>IF(CE112="yes",VLOOKUP(CH112,'z-Table'!$A$1:$K$74,7,TRUE)*$CE$68,"")</f>
        <v/>
      </c>
    </row>
    <row r="113" spans="1:87" ht="12" x14ac:dyDescent="0.2">
      <c r="A113" s="7" t="s">
        <v>69</v>
      </c>
      <c r="B113" s="18" cm="1">
        <f t="array" ref="B113">IFERROR(_xlfn.IFS(COUNTA($F$68:$K$68)=0,AVERAGE($F113:$K113),$F$68="X",AVERAGE($G113:$K113),$G$68="X",AVERAGE($F113,$H113:$K113),$H$68="X",AVERAGE($F113:$G113,$I113:$K113),$I$68="X",AVERAGE($F113:$H113,$J113:$K113),$J$68="X",AVERAGE($F113:$I113,$K113:$K113),$K$68="X",AVERAGE($F113:$J113)),"")</f>
        <v>0</v>
      </c>
      <c r="C113" s="19" cm="1">
        <f t="array" ref="C113">IFERROR(_xlfn.IFS(COUNTA($F$68:$K$68)=0,STDEV($F113:$K113)/SQRT(COUNT($F113:$K113)),$F$68="X",STDEV($G113:$K113)/SQRT(COUNT($G113:$K113)),$G$68="X",STDEV($F113,$H113:$K113)/SQRT(COUNT($F113,$H113:$K113)),$H$68="X",STDEV($F113:$G113,$I113:$K113)/SQRT(COUNT($F113:$G113,$I113:$K113)),$I$68="X",STDEV($F113:$H113,$J113:$K113)/SQRT(COUNT($F113:$H113,$J113:$K113)),$J$68="X",STDEV($F113:$I113,$K113)/SQRT(COUNT($F113:$I113,$K113)),$K$68="X",STDEV($F113:$J113)/SQRT(COUNT($F113:$J113))),"")</f>
        <v>0</v>
      </c>
      <c r="D113" s="113" cm="1">
        <f t="array" ref="D113">IFERROR(_xlfn.IFS(COUNTA($L$68:$Q$68)=0,AVERAGE($L113:$Q113),$L$68="X",AVERAGE($M113:$Q113),$M$68="X",AVERAGE($L113,$N113:$Q113),$N$68="X",AVERAGE($L113:$M113,$O113:$Q113),$O$68="X",AVERAGE($L113:$N113,$P113:$Q113),$P$68="X",AVERAGE($L113:$O113,$Q113:$Q113),$Q$68="X",AVERAGE($L113:$P113)),"")</f>
        <v>0</v>
      </c>
      <c r="E113" s="111" cm="1">
        <f t="array" ref="E113">IFERROR(_xlfn.IFS(COUNTA($L$68:$Q$68)=0,STDEV($L113:$Q113)/SQRT(COUNT($L113:$Q113)),$L$68="X",STDEV($M113:$Q113)/SQRT(COUNT($M113:$Q113)),$M$68="X",STDEV($L113,$N113:$Q113)/SQRT(COUNT($L113,$N113:$Q113)),$N$68="X",STDEV($L113:$M113,$O113:$Q113)/SQRT(COUNT($L113:$M113,$O113:$Q113)),$O$68="X",STDEV($L113:$N113,$P113:$Q113)/SQRT(COUNT($L113:$N113,$P113:$Q113)),$P$68="X",STDEV($L113:$O113,$Q113)/SQRT(COUNT($L113:$O113,$Q113)),$Q$68="X",STDEV($L113:$P113)/SQRT(COUNT($L113:$P113))),"")</f>
        <v>0</v>
      </c>
      <c r="F113" cm="1">
        <f t="array" ref="F113">_xlfn.IFS(SUM($L113:$Q113)="","",L113="","",L113=0,0,L113&gt;0,L113/F$131*100)</f>
        <v>0</v>
      </c>
      <c r="G113" cm="1">
        <f t="array" ref="G113">_xlfn.IFS(SUM($L113:$Q113)="","",M113="","",M113=0,0,M113&gt;0,M113/G$131*100)</f>
        <v>0</v>
      </c>
      <c r="H113" cm="1">
        <f t="array" ref="H113">_xlfn.IFS(SUM($L113:$Q113)="","",N113="","",N113=0,0,N113&gt;0,N113/H$131*100)</f>
        <v>0</v>
      </c>
      <c r="I113" cm="1">
        <f t="array" ref="I113">_xlfn.IFS(SUM($L113:$Q113)="","",O113="","",O113=0,0,O113&gt;0,O113/I$131*100)</f>
        <v>0</v>
      </c>
      <c r="J113" cm="1">
        <f t="array" ref="J113">_xlfn.IFS(SUM($L113:$Q113)="","",P113="","",P113=0,0,P113&gt;0,P113/J$131*100)</f>
        <v>0</v>
      </c>
      <c r="K113" s="1" t="str" cm="1">
        <f t="array" ref="K113">_xlfn.IFS(SUM($L113:$Q113)="","",Q113="","",Q113=0,0,Q113&gt;0,Q113/K$131*100)</f>
        <v/>
      </c>
      <c r="L113" s="42">
        <f t="shared" ref="L113:N129" si="133">IF(R113="","",R113/R$68)</f>
        <v>0</v>
      </c>
      <c r="M113">
        <f t="shared" si="133"/>
        <v>0</v>
      </c>
      <c r="N113">
        <f t="shared" si="133"/>
        <v>0</v>
      </c>
      <c r="O113">
        <f t="shared" si="131"/>
        <v>0</v>
      </c>
      <c r="P113">
        <f t="shared" si="131"/>
        <v>0</v>
      </c>
      <c r="Q113" s="96" t="str">
        <f t="shared" si="131"/>
        <v/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/>
      <c r="X113" s="1"/>
      <c r="Y113" s="1"/>
      <c r="Z113" s="7" t="s">
        <v>69</v>
      </c>
      <c r="AA113" s="18" cm="1">
        <f t="array" ref="AA113">IFERROR(_xlfn.IFS(COUNTA($AE$68:$AJ$68)=0,AVERAGE($AE113:$AJ113),$AE$68="X",AVERAGE($AF113:$AJ113),$AF$68="X",AVERAGE($AE113,$AG113:$AJ113),$AG$68="X",AVERAGE($AE113:$AF113,$AH113:$AJ113),$AH$68="X",AVERAGE($AE113:$AG113,$AI113:$AJ113),$AI$68="X",AVERAGE($AE113:$AH113,$AJ113:$AJ113),$AJ$68="X",AVERAGE($AE113:$AI113)),"")</f>
        <v>0</v>
      </c>
      <c r="AB113" s="19" cm="1">
        <f t="array" ref="AB113">IFERROR(_xlfn.IFS(COUNTA($AE$68:$AJ$68)=0,STDEV($AE113:$AJ113)/SQRT(COUNT($AE113:$AJ113)),$AE$68="X",STDEV($AF113:$AJ113)/SQRT(COUNT($AF113:$AJ113)),$AF$68="X",STDEV($AE113,$AG113:$AJ113)/SQRT(COUNT($AE113,$AG113:$AJ113)),$AG$68="X",STDEV($AE113:$AF113,$AH113:$AJ113)/SQRT(COUNT($AE113:$AF113,$AH113:$AJ113)),$AH$68="X",STDEV($AE113:$AG113,$AI113:$AJ113)/SQRT(COUNT($AE113:$AG113,$AI113:$AJ113)),$AI$68="X",STDEV($AE113:$AH113,$AJ113)/SQRT(COUNT($AE113:$AH113,$AJ113)),$AJ$68="X",STDEV($AE113:$AI113)/SQRT(COUNT($AE113:$AI113))),"")</f>
        <v>0</v>
      </c>
      <c r="AC113" s="113" cm="1">
        <f t="array" ref="AC113">IFERROR(_xlfn.IFS(COUNTA($AK$68:$AP$68)=0,AVERAGE($AK113:$AP113),$AK$68="X",AVERAGE($AL113:$AP113),$AL$68="X",AVERAGE($AK113,$AM113:$AP113),$AM$68="X",AVERAGE($AK113:$AL113,$AN113:$AP113),$AN$68="X",AVERAGE($AK113:$AM113,$AO113:$AP113),$AO$68="X",AVERAGE($AK113:$AN113,$AP113:$AP113),$AP$68="X",AVERAGE($AK113:$AO113)),"")</f>
        <v>0</v>
      </c>
      <c r="AD113" s="111" cm="1">
        <f t="array" ref="AD113">IFERROR(_xlfn.IFS(COUNTA($AK$68:$AP$68)=0,STDEV($AK113:$AP113)/SQRT(COUNT($AK113:$AP113)),$AK$68="X",STDEV($AL113:$AP113)/SQRT(COUNT($AL113:$AP113)),$AL$68="X",STDEV($AK113,$AM113:$AP113)/SQRT(COUNT($AK113,$AM113:$AP113)),$AM$68="X",STDEV($AK113:$AL113,$AN113:$AP113)/SQRT(COUNT($AK113:$AL113,$AN113:$AP113)),$AN$68="X",STDEV($AK113:$AM113,$AO113:$AP113)/SQRT(COUNT($AK113:$AM113,$AO113:$AP113)),$AO$68="X",STDEV($AK113:$AN113,$AP113)/SQRT(COUNT($AK113:$AN113,$AP113)),$AP$68="X",STDEV($AK113:$AO113)/SQRT(COUNT($AK113:$AO113))),"")</f>
        <v>0</v>
      </c>
      <c r="AE113" cm="1">
        <f t="array" ref="AE113">_xlfn.IFS(SUM($AK113:$AP113)="","",AK113="","",AK113=0,0,AK113&gt;0,AK113/AE$131*100)</f>
        <v>0</v>
      </c>
      <c r="AF113" cm="1">
        <f t="array" ref="AF113">_xlfn.IFS(SUM($AK113:$AP113)="","",AL113="","",AL113=0,0,AL113&gt;0,AL113/AF$131*100)</f>
        <v>0</v>
      </c>
      <c r="AG113" cm="1">
        <f t="array" ref="AG113">_xlfn.IFS(SUM($AK113:$AP113)="","",AM113="","",AM113=0,0,AM113&gt;0,AM113/AG$131*100)</f>
        <v>0</v>
      </c>
      <c r="AH113" cm="1">
        <f t="array" ref="AH113">_xlfn.IFS(SUM($AK113:$AP113)="","",AN113="","",AN113=0,0,AN113&gt;0,AN113/AH$131*100)</f>
        <v>0</v>
      </c>
      <c r="AI113" cm="1">
        <f t="array" ref="AI113">_xlfn.IFS(SUM($AK113:$AP113)="","",AO113="","",AO113=0,0,AO113&gt;0,AO113/AI$131*100)</f>
        <v>0</v>
      </c>
      <c r="AJ113" s="1" t="str" cm="1">
        <f t="array" ref="AJ113">_xlfn.IFS(SUM($AK113:$AP113)="","",AP113="","",AP113=0,0,AP113&gt;0,AP113/AJ$131*100)</f>
        <v/>
      </c>
      <c r="AK113" s="85">
        <f t="shared" ref="AK113:AM129" si="134">IF(AQ113="","",AQ113/AQ$68)</f>
        <v>0</v>
      </c>
      <c r="AL113" s="39">
        <f t="shared" si="134"/>
        <v>0</v>
      </c>
      <c r="AM113" s="39">
        <f t="shared" si="134"/>
        <v>0</v>
      </c>
      <c r="AN113" s="39">
        <f t="shared" si="132"/>
        <v>0</v>
      </c>
      <c r="AO113" s="39">
        <f t="shared" si="132"/>
        <v>0</v>
      </c>
      <c r="AP113" s="98" t="str">
        <f t="shared" si="132"/>
        <v/>
      </c>
      <c r="AQ113" s="89">
        <v>0</v>
      </c>
      <c r="AR113" s="89">
        <v>0</v>
      </c>
      <c r="AS113" s="89">
        <v>0</v>
      </c>
      <c r="AT113" s="89">
        <v>0</v>
      </c>
      <c r="AU113" s="89">
        <v>0</v>
      </c>
      <c r="AV113" s="89"/>
      <c r="AW113" s="1"/>
      <c r="AX113" s="1"/>
      <c r="AY113" s="39" t="str">
        <f t="shared" si="119"/>
        <v/>
      </c>
      <c r="AZ113" s="39" t="str">
        <f t="shared" si="120"/>
        <v/>
      </c>
      <c r="BA113" s="39" t="str">
        <f t="shared" si="121"/>
        <v/>
      </c>
      <c r="BB113" s="39" t="str">
        <f t="shared" si="122"/>
        <v/>
      </c>
      <c r="BC113" s="39" t="str">
        <f t="shared" si="123"/>
        <v/>
      </c>
      <c r="BD113" s="39" t="str">
        <f t="shared" si="124"/>
        <v/>
      </c>
      <c r="BE113" s="39" t="str">
        <f t="shared" si="125"/>
        <v/>
      </c>
      <c r="BF113" s="39" t="str">
        <f t="shared" si="126"/>
        <v/>
      </c>
      <c r="BG113" s="39" t="str">
        <f t="shared" si="127"/>
        <v/>
      </c>
      <c r="BH113" s="39" t="str">
        <f t="shared" si="128"/>
        <v/>
      </c>
      <c r="BI113" s="39" t="str">
        <f t="shared" si="129"/>
        <v/>
      </c>
      <c r="BJ113" s="39" t="str">
        <f t="shared" si="130"/>
        <v/>
      </c>
      <c r="BK113" s="42" t="str">
        <f t="shared" si="108"/>
        <v/>
      </c>
      <c r="BL113" t="str">
        <f t="shared" si="108"/>
        <v/>
      </c>
      <c r="BM113" t="str">
        <f t="shared" si="108"/>
        <v/>
      </c>
      <c r="BN113" t="str">
        <f t="shared" si="108"/>
        <v/>
      </c>
      <c r="BO113" t="str">
        <f t="shared" si="108"/>
        <v/>
      </c>
      <c r="BP113" t="str">
        <f t="shared" si="108"/>
        <v/>
      </c>
      <c r="BQ113" t="str">
        <f t="shared" si="118"/>
        <v/>
      </c>
      <c r="BR113" t="str">
        <f t="shared" si="118"/>
        <v/>
      </c>
      <c r="BS113" t="str">
        <f t="shared" si="118"/>
        <v/>
      </c>
      <c r="BT113" t="str">
        <f t="shared" si="118"/>
        <v/>
      </c>
      <c r="BU113" t="str">
        <f t="shared" si="118"/>
        <v/>
      </c>
      <c r="BV113" t="str">
        <f t="shared" si="118"/>
        <v/>
      </c>
      <c r="BW113" t="str">
        <f t="shared" si="109"/>
        <v/>
      </c>
      <c r="BX113" t="str">
        <f t="shared" si="110"/>
        <v/>
      </c>
      <c r="BY113" t="str">
        <f t="shared" si="111"/>
        <v/>
      </c>
      <c r="BZ113" t="str">
        <f t="shared" si="112"/>
        <v/>
      </c>
      <c r="CA113" t="str">
        <f t="shared" si="113"/>
        <v/>
      </c>
      <c r="CB113" s="39" t="str">
        <f t="shared" si="113"/>
        <v/>
      </c>
      <c r="CC113" s="46" t="str">
        <f t="shared" si="114"/>
        <v/>
      </c>
      <c r="CD113" s="44" t="str">
        <f t="shared" si="104"/>
        <v/>
      </c>
      <c r="CE113" t="str" cm="1">
        <f t="array" ref="CE113">_xlfn.IFS($CC113="","",$CC113&lt;=CE$69,"yes",$CC113&gt;CE$69,"no")</f>
        <v/>
      </c>
      <c r="CF113" s="42" t="str">
        <f t="shared" si="115"/>
        <v/>
      </c>
      <c r="CG113" s="1" t="str">
        <f t="shared" si="116"/>
        <v/>
      </c>
      <c r="CH113" s="1" t="str">
        <f t="shared" si="117"/>
        <v/>
      </c>
      <c r="CI113" s="76" t="str">
        <f>IF(CE113="yes",VLOOKUP(CH113,'z-Table'!$A$1:$K$74,7,TRUE)*$CE$68,"")</f>
        <v/>
      </c>
    </row>
    <row r="114" spans="1:87" ht="12" x14ac:dyDescent="0.2">
      <c r="A114" s="7" t="s">
        <v>70</v>
      </c>
      <c r="B114" s="18" cm="1">
        <f t="array" ref="B114">IFERROR(_xlfn.IFS(COUNTA($F$68:$K$68)=0,AVERAGE($F114:$K114),$F$68="X",AVERAGE($G114:$K114),$G$68="X",AVERAGE($F114,$H114:$K114),$H$68="X",AVERAGE($F114:$G114,$I114:$K114),$I$68="X",AVERAGE($F114:$H114,$J114:$K114),$J$68="X",AVERAGE($F114:$I114,$K114:$K114),$K$68="X",AVERAGE($F114:$J114)),"")</f>
        <v>0.25375276858056284</v>
      </c>
      <c r="C114" s="19" cm="1">
        <f t="array" ref="C114">IFERROR(_xlfn.IFS(COUNTA($F$68:$K$68)=0,STDEV($F114:$K114)/SQRT(COUNT($F114:$K114)),$F$68="X",STDEV($G114:$K114)/SQRT(COUNT($G114:$K114)),$G$68="X",STDEV($F114,$H114:$K114)/SQRT(COUNT($F114,$H114:$K114)),$H$68="X",STDEV($F114:$G114,$I114:$K114)/SQRT(COUNT($F114:$G114,$I114:$K114)),$I$68="X",STDEV($F114:$H114,$J114:$K114)/SQRT(COUNT($F114:$H114,$J114:$K114)),$J$68="X",STDEV($F114:$I114,$K114)/SQRT(COUNT($F114:$I114,$K114)),$K$68="X",STDEV($F114:$J114)/SQRT(COUNT($F114:$J114))),"")</f>
        <v>0.10126284250450364</v>
      </c>
      <c r="D114" s="113" cm="1">
        <f t="array" ref="D114">IFERROR(_xlfn.IFS(COUNTA($L$68:$Q$68)=0,AVERAGE($L114:$Q114),$L$68="X",AVERAGE($M114:$Q114),$M$68="X",AVERAGE($L114,$N114:$Q114),$N$68="X",AVERAGE($L114:$M114,$O114:$Q114),$O$68="X",AVERAGE($L114:$N114,$P114:$Q114),$P$68="X",AVERAGE($L114:$O114,$Q114:$Q114),$Q$68="X",AVERAGE($L114:$P114)),"")</f>
        <v>74025.116666666669</v>
      </c>
      <c r="E114" s="111" cm="1">
        <f t="array" ref="E114">IFERROR(_xlfn.IFS(COUNTA($L$68:$Q$68)=0,STDEV($L114:$Q114)/SQRT(COUNT($L114:$Q114)),$L$68="X",STDEV($M114:$Q114)/SQRT(COUNT($M114:$Q114)),$M$68="X",STDEV($L114,$N114:$Q114)/SQRT(COUNT($L114,$N114:$Q114)),$N$68="X",STDEV($L114:$M114,$O114:$Q114)/SQRT(COUNT($L114:$M114,$O114:$Q114)),$O$68="X",STDEV($L114:$N114,$P114:$Q114)/SQRT(COUNT($L114:$N114,$P114:$Q114)),$P$68="X",STDEV($L114:$O114,$Q114)/SQRT(COUNT($L114:$O114,$Q114)),$Q$68="X",STDEV($L114:$P114)/SQRT(COUNT($L114:$P114))),"")</f>
        <v>29630.571746738391</v>
      </c>
      <c r="F114" cm="1">
        <f t="array" ref="F114">_xlfn.IFS(SUM($L114:$Q114)="","",L114="","",L114=0,0,L114&gt;0,L114/F$131*100)</f>
        <v>0.64468267233071619</v>
      </c>
      <c r="G114" cm="1">
        <f t="array" ref="G114">_xlfn.IFS(SUM($L114:$Q114)="","",M114="","",M114=0,0,M114&gt;0,M114/G$131*100)</f>
        <v>0.13192314740120253</v>
      </c>
      <c r="H114" cm="1">
        <f t="array" ref="H114">_xlfn.IFS(SUM($L114:$Q114)="","",N114="","",N114=0,0,N114&gt;0,N114/H$131*100)</f>
        <v>0.25442923945768253</v>
      </c>
      <c r="I114" cm="1">
        <f t="array" ref="I114">_xlfn.IFS(SUM($L114:$Q114)="","",O114="","",O114=0,0,O114&gt;0,O114/I$131*100)</f>
        <v>0.141496374046995</v>
      </c>
      <c r="J114" cm="1">
        <f t="array" ref="J114">_xlfn.IFS(SUM($L114:$Q114)="","",P114="","",P114=0,0,P114&gt;0,P114/J$131*100)</f>
        <v>9.6232409666217905E-2</v>
      </c>
      <c r="K114" s="1" t="str" cm="1">
        <f t="array" ref="K114">_xlfn.IFS(SUM($L114:$Q114)="","",Q114="","",Q114=0,0,Q114&gt;0,Q114/K$131*100)</f>
        <v/>
      </c>
      <c r="L114" s="42">
        <f t="shared" si="133"/>
        <v>178175.5</v>
      </c>
      <c r="M114">
        <f t="shared" si="133"/>
        <v>97526</v>
      </c>
      <c r="N114">
        <f t="shared" si="133"/>
        <v>53110.333333333336</v>
      </c>
      <c r="O114">
        <f t="shared" si="131"/>
        <v>24266.25</v>
      </c>
      <c r="P114">
        <f t="shared" si="131"/>
        <v>17047.5</v>
      </c>
      <c r="Q114" s="96" t="str">
        <f t="shared" si="131"/>
        <v/>
      </c>
      <c r="R114" s="89">
        <v>712702</v>
      </c>
      <c r="S114" s="89">
        <v>195052</v>
      </c>
      <c r="T114" s="89">
        <v>318662</v>
      </c>
      <c r="U114" s="89">
        <v>97065</v>
      </c>
      <c r="V114" s="89">
        <v>102285</v>
      </c>
      <c r="W114" s="89"/>
      <c r="X114" s="1"/>
      <c r="Y114" s="1"/>
      <c r="Z114" s="7" t="s">
        <v>70</v>
      </c>
      <c r="AA114" s="18" cm="1">
        <f t="array" ref="AA114">IFERROR(_xlfn.IFS(COUNTA($AE$68:$AJ$68)=0,AVERAGE($AE114:$AJ114),$AE$68="X",AVERAGE($AF114:$AJ114),$AF$68="X",AVERAGE($AE114,$AG114:$AJ114),$AG$68="X",AVERAGE($AE114:$AF114,$AH114:$AJ114),$AH$68="X",AVERAGE($AE114:$AG114,$AI114:$AJ114),$AI$68="X",AVERAGE($AE114:$AH114,$AJ114:$AJ114),$AJ$68="X",AVERAGE($AE114:$AI114)),"")</f>
        <v>0.49676942538721158</v>
      </c>
      <c r="AB114" s="19" cm="1">
        <f t="array" ref="AB114">IFERROR(_xlfn.IFS(COUNTA($AE$68:$AJ$68)=0,STDEV($AE114:$AJ114)/SQRT(COUNT($AE114:$AJ114)),$AE$68="X",STDEV($AF114:$AJ114)/SQRT(COUNT($AF114:$AJ114)),$AF$68="X",STDEV($AE114,$AG114:$AJ114)/SQRT(COUNT($AE114,$AG114:$AJ114)),$AG$68="X",STDEV($AE114:$AF114,$AH114:$AJ114)/SQRT(COUNT($AE114:$AF114,$AH114:$AJ114)),$AH$68="X",STDEV($AE114:$AG114,$AI114:$AJ114)/SQRT(COUNT($AE114:$AG114,$AI114:$AJ114)),$AI$68="X",STDEV($AE114:$AH114,$AJ114)/SQRT(COUNT($AE114:$AH114,$AJ114)),$AJ$68="X",STDEV($AE114:$AI114)/SQRT(COUNT($AE114:$AI114))),"")</f>
        <v>0.21658008900889214</v>
      </c>
      <c r="AC114" s="113" cm="1">
        <f t="array" ref="AC114">IFERROR(_xlfn.IFS(COUNTA($AK$68:$AP$68)=0,AVERAGE($AK114:$AP114),$AK$68="X",AVERAGE($AL114:$AP114),$AL$68="X",AVERAGE($AK114,$AM114:$AP114),$AM$68="X",AVERAGE($AK114:$AL114,$AN114:$AP114),$AN$68="X",AVERAGE($AK114:$AM114,$AO114:$AP114),$AO$68="X",AVERAGE($AK114:$AN114,$AP114:$AP114),$AP$68="X",AVERAGE($AK114:$AO114)),"")</f>
        <v>87308.073333333334</v>
      </c>
      <c r="AD114" s="111" cm="1">
        <f t="array" ref="AD114">IFERROR(_xlfn.IFS(COUNTA($AK$68:$AP$68)=0,STDEV($AK114:$AP114)/SQRT(COUNT($AK114:$AP114)),$AK$68="X",STDEV($AL114:$AP114)/SQRT(COUNT($AL114:$AP114)),$AL$68="X",STDEV($AK114,$AM114:$AP114)/SQRT(COUNT($AK114,$AM114:$AP114)),$AM$68="X",STDEV($AK114:$AL114,$AN114:$AP114)/SQRT(COUNT($AK114:$AL114,$AN114:$AP114)),$AN$68="X",STDEV($AK114:$AM114,$AO114:$AP114)/SQRT(COUNT($AK114:$AM114,$AO114:$AP114)),$AO$68="X",STDEV($AK114:$AN114,$AP114)/SQRT(COUNT($AK114:$AN114,$AP114)),$AP$68="X",STDEV($AK114:$AO114)/SQRT(COUNT($AK114:$AO114))),"")</f>
        <v>35090.586859407187</v>
      </c>
      <c r="AE114" cm="1">
        <f t="array" ref="AE114">_xlfn.IFS(SUM($AK114:$AP114)="","",AK114="","",AK114=0,0,AK114&gt;0,AK114/AE$131*100)</f>
        <v>0.34757335825308006</v>
      </c>
      <c r="AF114" cm="1">
        <f t="array" ref="AF114">_xlfn.IFS(SUM($AK114:$AP114)="","",AL114="","",AL114=0,0,AL114&gt;0,AL114/AF$131*100)</f>
        <v>0.15592765402419798</v>
      </c>
      <c r="AG114" cm="1">
        <f t="array" ref="AG114">_xlfn.IFS(SUM($AK114:$AP114)="","",AM114="","",AM114=0,0,AM114&gt;0,AM114/AG$131*100)</f>
        <v>1.3438501230131925</v>
      </c>
      <c r="AH114" cm="1">
        <f t="array" ref="AH114">_xlfn.IFS(SUM($AK114:$AP114)="","",AN114="","",AN114=0,0,AN114&gt;0,AN114/AH$131*100)</f>
        <v>0.22227766282905437</v>
      </c>
      <c r="AI114" cm="1">
        <f t="array" ref="AI114">_xlfn.IFS(SUM($AK114:$AP114)="","",AO114="","",AO114=0,0,AO114&gt;0,AO114/AI$131*100)</f>
        <v>0.41421832881653309</v>
      </c>
      <c r="AJ114" s="1" t="str" cm="1">
        <f t="array" ref="AJ114">_xlfn.IFS(SUM($AK114:$AP114)="","",AP114="","",AP114=0,0,AP114&gt;0,AP114/AJ$131*100)</f>
        <v/>
      </c>
      <c r="AK114" s="85">
        <f t="shared" si="134"/>
        <v>89751.333333333328</v>
      </c>
      <c r="AL114" s="39">
        <f t="shared" si="134"/>
        <v>22677</v>
      </c>
      <c r="AM114" s="39">
        <f t="shared" si="134"/>
        <v>220987.2</v>
      </c>
      <c r="AN114" s="39">
        <f t="shared" si="132"/>
        <v>54581.333333333336</v>
      </c>
      <c r="AO114" s="39">
        <f t="shared" si="132"/>
        <v>48543.5</v>
      </c>
      <c r="AP114" s="98" t="str">
        <f t="shared" si="132"/>
        <v/>
      </c>
      <c r="AQ114" s="89">
        <v>269254</v>
      </c>
      <c r="AR114" s="89">
        <v>90708</v>
      </c>
      <c r="AS114" s="89">
        <v>1104936</v>
      </c>
      <c r="AT114" s="89">
        <v>327488</v>
      </c>
      <c r="AU114" s="89">
        <v>194174</v>
      </c>
      <c r="AV114" s="89"/>
      <c r="AW114" s="1"/>
      <c r="AX114" s="1"/>
      <c r="AY114" s="39" t="str">
        <f t="shared" si="119"/>
        <v/>
      </c>
      <c r="AZ114" s="39" t="str">
        <f t="shared" si="120"/>
        <v/>
      </c>
      <c r="BA114" s="39" t="str">
        <f t="shared" si="121"/>
        <v/>
      </c>
      <c r="BB114" s="39" t="str">
        <f t="shared" si="122"/>
        <v/>
      </c>
      <c r="BC114" s="39" t="str">
        <f t="shared" si="123"/>
        <v/>
      </c>
      <c r="BD114" s="39" t="str">
        <f t="shared" si="124"/>
        <v/>
      </c>
      <c r="BE114" s="39" t="str">
        <f t="shared" si="125"/>
        <v/>
      </c>
      <c r="BF114" s="39" t="str">
        <f t="shared" si="126"/>
        <v/>
      </c>
      <c r="BG114" s="39" t="str">
        <f t="shared" si="127"/>
        <v/>
      </c>
      <c r="BH114" s="39" t="str">
        <f t="shared" si="128"/>
        <v/>
      </c>
      <c r="BI114" s="39" t="str">
        <f t="shared" si="129"/>
        <v/>
      </c>
      <c r="BJ114" s="39" t="str">
        <f t="shared" si="130"/>
        <v/>
      </c>
      <c r="BK114" s="42" t="str">
        <f t="shared" si="108"/>
        <v/>
      </c>
      <c r="BL114" t="str">
        <f t="shared" si="108"/>
        <v/>
      </c>
      <c r="BM114" t="str">
        <f t="shared" si="108"/>
        <v/>
      </c>
      <c r="BN114" t="str">
        <f t="shared" si="108"/>
        <v/>
      </c>
      <c r="BO114" t="str">
        <f t="shared" si="108"/>
        <v/>
      </c>
      <c r="BP114" t="str">
        <f t="shared" si="108"/>
        <v/>
      </c>
      <c r="BQ114" t="str">
        <f t="shared" si="118"/>
        <v/>
      </c>
      <c r="BR114" t="str">
        <f t="shared" si="118"/>
        <v/>
      </c>
      <c r="BS114" t="str">
        <f t="shared" si="118"/>
        <v/>
      </c>
      <c r="BT114" t="str">
        <f t="shared" si="118"/>
        <v/>
      </c>
      <c r="BU114" t="str">
        <f t="shared" si="118"/>
        <v/>
      </c>
      <c r="BV114" t="str">
        <f t="shared" si="118"/>
        <v/>
      </c>
      <c r="BW114" t="str">
        <f t="shared" si="109"/>
        <v/>
      </c>
      <c r="BX114" t="str">
        <f t="shared" si="110"/>
        <v/>
      </c>
      <c r="BY114" t="str">
        <f t="shared" si="111"/>
        <v/>
      </c>
      <c r="BZ114" t="str">
        <f t="shared" si="112"/>
        <v/>
      </c>
      <c r="CA114" t="str">
        <f t="shared" si="113"/>
        <v/>
      </c>
      <c r="CB114" s="39" t="str">
        <f t="shared" si="113"/>
        <v/>
      </c>
      <c r="CC114" s="46" t="str">
        <f t="shared" si="114"/>
        <v/>
      </c>
      <c r="CD114" s="44" t="str">
        <f t="shared" si="104"/>
        <v/>
      </c>
      <c r="CE114" t="str" cm="1">
        <f t="array" ref="CE114">_xlfn.IFS($CC114="","",$CC114&lt;=CE$69,"yes",$CC114&gt;CE$69,"no")</f>
        <v/>
      </c>
      <c r="CF114" s="42" t="str">
        <f t="shared" si="115"/>
        <v/>
      </c>
      <c r="CG114" s="1" t="str">
        <f t="shared" si="116"/>
        <v/>
      </c>
      <c r="CH114" s="1" t="str">
        <f t="shared" si="117"/>
        <v/>
      </c>
      <c r="CI114" s="76" t="str">
        <f>IF(CE114="yes",VLOOKUP(CH114,'z-Table'!$A$1:$K$74,7,TRUE)*$CE$68,"")</f>
        <v/>
      </c>
    </row>
    <row r="115" spans="1:87" ht="12" x14ac:dyDescent="0.2">
      <c r="A115" s="7" t="s">
        <v>71</v>
      </c>
      <c r="B115" s="18" cm="1">
        <f t="array" ref="B115">IFERROR(_xlfn.IFS(COUNTA($F$68:$K$68)=0,AVERAGE($F115:$K115),$F$68="X",AVERAGE($G115:$K115),$G$68="X",AVERAGE($F115,$H115:$K115),$H$68="X",AVERAGE($F115:$G115,$I115:$K115),$I$68="X",AVERAGE($F115:$H115,$J115:$K115),$J$68="X",AVERAGE($F115:$I115,$K115:$K115),$K$68="X",AVERAGE($F115:$J115)),"")</f>
        <v>0</v>
      </c>
      <c r="C115" s="19" cm="1">
        <f t="array" ref="C115">IFERROR(_xlfn.IFS(COUNTA($F$68:$K$68)=0,STDEV($F115:$K115)/SQRT(COUNT($F115:$K115)),$F$68="X",STDEV($G115:$K115)/SQRT(COUNT($G115:$K115)),$G$68="X",STDEV($F115,$H115:$K115)/SQRT(COUNT($F115,$H115:$K115)),$H$68="X",STDEV($F115:$G115,$I115:$K115)/SQRT(COUNT($F115:$G115,$I115:$K115)),$I$68="X",STDEV($F115:$H115,$J115:$K115)/SQRT(COUNT($F115:$H115,$J115:$K115)),$J$68="X",STDEV($F115:$I115,$K115)/SQRT(COUNT($F115:$I115,$K115)),$K$68="X",STDEV($F115:$J115)/SQRT(COUNT($F115:$J115))),"")</f>
        <v>0</v>
      </c>
      <c r="D115" s="113" cm="1">
        <f t="array" ref="D115">IFERROR(_xlfn.IFS(COUNTA($L$68:$Q$68)=0,AVERAGE($L115:$Q115),$L$68="X",AVERAGE($M115:$Q115),$M$68="X",AVERAGE($L115,$N115:$Q115),$N$68="X",AVERAGE($L115:$M115,$O115:$Q115),$O$68="X",AVERAGE($L115:$N115,$P115:$Q115),$P$68="X",AVERAGE($L115:$O115,$Q115:$Q115),$Q$68="X",AVERAGE($L115:$P115)),"")</f>
        <v>0</v>
      </c>
      <c r="E115" s="111" cm="1">
        <f t="array" ref="E115">IFERROR(_xlfn.IFS(COUNTA($L$68:$Q$68)=0,STDEV($L115:$Q115)/SQRT(COUNT($L115:$Q115)),$L$68="X",STDEV($M115:$Q115)/SQRT(COUNT($M115:$Q115)),$M$68="X",STDEV($L115,$N115:$Q115)/SQRT(COUNT($L115,$N115:$Q115)),$N$68="X",STDEV($L115:$M115,$O115:$Q115)/SQRT(COUNT($L115:$M115,$O115:$Q115)),$O$68="X",STDEV($L115:$N115,$P115:$Q115)/SQRT(COUNT($L115:$N115,$P115:$Q115)),$P$68="X",STDEV($L115:$O115,$Q115)/SQRT(COUNT($L115:$O115,$Q115)),$Q$68="X",STDEV($L115:$P115)/SQRT(COUNT($L115:$P115))),"")</f>
        <v>0</v>
      </c>
      <c r="F115" cm="1">
        <f t="array" ref="F115">_xlfn.IFS(SUM($L115:$Q115)="","",L115="","",L115=0,0,L115&gt;0,L115/F$131*100)</f>
        <v>0</v>
      </c>
      <c r="G115" cm="1">
        <f t="array" ref="G115">_xlfn.IFS(SUM($L115:$Q115)="","",M115="","",M115=0,0,M115&gt;0,M115/G$131*100)</f>
        <v>0</v>
      </c>
      <c r="H115" cm="1">
        <f t="array" ref="H115">_xlfn.IFS(SUM($L115:$Q115)="","",N115="","",N115=0,0,N115&gt;0,N115/H$131*100)</f>
        <v>0</v>
      </c>
      <c r="I115" cm="1">
        <f t="array" ref="I115">_xlfn.IFS(SUM($L115:$Q115)="","",O115="","",O115=0,0,O115&gt;0,O115/I$131*100)</f>
        <v>0</v>
      </c>
      <c r="J115" cm="1">
        <f t="array" ref="J115">_xlfn.IFS(SUM($L115:$Q115)="","",P115="","",P115=0,0,P115&gt;0,P115/J$131*100)</f>
        <v>0</v>
      </c>
      <c r="K115" s="1" t="str" cm="1">
        <f t="array" ref="K115">_xlfn.IFS(SUM($L115:$Q115)="","",Q115="","",Q115=0,0,Q115&gt;0,Q115/K$131*100)</f>
        <v/>
      </c>
      <c r="L115" s="42">
        <f t="shared" si="133"/>
        <v>0</v>
      </c>
      <c r="M115">
        <f t="shared" si="133"/>
        <v>0</v>
      </c>
      <c r="N115">
        <f t="shared" si="133"/>
        <v>0</v>
      </c>
      <c r="O115">
        <f t="shared" si="131"/>
        <v>0</v>
      </c>
      <c r="P115">
        <f t="shared" si="131"/>
        <v>0</v>
      </c>
      <c r="Q115" s="96" t="str">
        <f t="shared" si="131"/>
        <v/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/>
      <c r="X115" s="1"/>
      <c r="Y115" s="1"/>
      <c r="Z115" s="7" t="s">
        <v>71</v>
      </c>
      <c r="AA115" s="18" cm="1">
        <f t="array" ref="AA115">IFERROR(_xlfn.IFS(COUNTA($AE$68:$AJ$68)=0,AVERAGE($AE115:$AJ115),$AE$68="X",AVERAGE($AF115:$AJ115),$AF$68="X",AVERAGE($AE115,$AG115:$AJ115),$AG$68="X",AVERAGE($AE115:$AF115,$AH115:$AJ115),$AH$68="X",AVERAGE($AE115:$AG115,$AI115:$AJ115),$AI$68="X",AVERAGE($AE115:$AH115,$AJ115:$AJ115),$AJ$68="X",AVERAGE($AE115:$AI115)),"")</f>
        <v>0</v>
      </c>
      <c r="AB115" s="19" cm="1">
        <f t="array" ref="AB115">IFERROR(_xlfn.IFS(COUNTA($AE$68:$AJ$68)=0,STDEV($AE115:$AJ115)/SQRT(COUNT($AE115:$AJ115)),$AE$68="X",STDEV($AF115:$AJ115)/SQRT(COUNT($AF115:$AJ115)),$AF$68="X",STDEV($AE115,$AG115:$AJ115)/SQRT(COUNT($AE115,$AG115:$AJ115)),$AG$68="X",STDEV($AE115:$AF115,$AH115:$AJ115)/SQRT(COUNT($AE115:$AF115,$AH115:$AJ115)),$AH$68="X",STDEV($AE115:$AG115,$AI115:$AJ115)/SQRT(COUNT($AE115:$AG115,$AI115:$AJ115)),$AI$68="X",STDEV($AE115:$AH115,$AJ115)/SQRT(COUNT($AE115:$AH115,$AJ115)),$AJ$68="X",STDEV($AE115:$AI115)/SQRT(COUNT($AE115:$AI115))),"")</f>
        <v>0</v>
      </c>
      <c r="AC115" s="113" cm="1">
        <f t="array" ref="AC115">IFERROR(_xlfn.IFS(COUNTA($AK$68:$AP$68)=0,AVERAGE($AK115:$AP115),$AK$68="X",AVERAGE($AL115:$AP115),$AL$68="X",AVERAGE($AK115,$AM115:$AP115),$AM$68="X",AVERAGE($AK115:$AL115,$AN115:$AP115),$AN$68="X",AVERAGE($AK115:$AM115,$AO115:$AP115),$AO$68="X",AVERAGE($AK115:$AN115,$AP115:$AP115),$AP$68="X",AVERAGE($AK115:$AO115)),"")</f>
        <v>0</v>
      </c>
      <c r="AD115" s="111" cm="1">
        <f t="array" ref="AD115">IFERROR(_xlfn.IFS(COUNTA($AK$68:$AP$68)=0,STDEV($AK115:$AP115)/SQRT(COUNT($AK115:$AP115)),$AK$68="X",STDEV($AL115:$AP115)/SQRT(COUNT($AL115:$AP115)),$AL$68="X",STDEV($AK115,$AM115:$AP115)/SQRT(COUNT($AK115,$AM115:$AP115)),$AM$68="X",STDEV($AK115:$AL115,$AN115:$AP115)/SQRT(COUNT($AK115:$AL115,$AN115:$AP115)),$AN$68="X",STDEV($AK115:$AM115,$AO115:$AP115)/SQRT(COUNT($AK115:$AM115,$AO115:$AP115)),$AO$68="X",STDEV($AK115:$AN115,$AP115)/SQRT(COUNT($AK115:$AN115,$AP115)),$AP$68="X",STDEV($AK115:$AO115)/SQRT(COUNT($AK115:$AO115))),"")</f>
        <v>0</v>
      </c>
      <c r="AE115" cm="1">
        <f t="array" ref="AE115">_xlfn.IFS(SUM($AK115:$AP115)="","",AK115="","",AK115=0,0,AK115&gt;0,AK115/AE$131*100)</f>
        <v>0</v>
      </c>
      <c r="AF115" cm="1">
        <f t="array" ref="AF115">_xlfn.IFS(SUM($AK115:$AP115)="","",AL115="","",AL115=0,0,AL115&gt;0,AL115/AF$131*100)</f>
        <v>0</v>
      </c>
      <c r="AG115" cm="1">
        <f t="array" ref="AG115">_xlfn.IFS(SUM($AK115:$AP115)="","",AM115="","",AM115=0,0,AM115&gt;0,AM115/AG$131*100)</f>
        <v>0</v>
      </c>
      <c r="AH115" cm="1">
        <f t="array" ref="AH115">_xlfn.IFS(SUM($AK115:$AP115)="","",AN115="","",AN115=0,0,AN115&gt;0,AN115/AH$131*100)</f>
        <v>0</v>
      </c>
      <c r="AI115" cm="1">
        <f t="array" ref="AI115">_xlfn.IFS(SUM($AK115:$AP115)="","",AO115="","",AO115=0,0,AO115&gt;0,AO115/AI$131*100)</f>
        <v>0</v>
      </c>
      <c r="AJ115" s="1" t="str" cm="1">
        <f t="array" ref="AJ115">_xlfn.IFS(SUM($AK115:$AP115)="","",AP115="","",AP115=0,0,AP115&gt;0,AP115/AJ$131*100)</f>
        <v/>
      </c>
      <c r="AK115" s="85">
        <f t="shared" si="134"/>
        <v>0</v>
      </c>
      <c r="AL115" s="39">
        <f t="shared" si="134"/>
        <v>0</v>
      </c>
      <c r="AM115" s="39">
        <f t="shared" si="134"/>
        <v>0</v>
      </c>
      <c r="AN115" s="39">
        <f t="shared" si="132"/>
        <v>0</v>
      </c>
      <c r="AO115" s="39">
        <f t="shared" si="132"/>
        <v>0</v>
      </c>
      <c r="AP115" s="98" t="str">
        <f t="shared" si="132"/>
        <v/>
      </c>
      <c r="AQ115" s="89">
        <v>0</v>
      </c>
      <c r="AR115" s="89">
        <v>0</v>
      </c>
      <c r="AS115" s="89">
        <v>0</v>
      </c>
      <c r="AT115" s="89">
        <v>0</v>
      </c>
      <c r="AU115" s="89">
        <v>0</v>
      </c>
      <c r="AV115" s="89"/>
      <c r="AW115" s="1"/>
      <c r="AX115" s="1"/>
      <c r="AY115" s="39" t="str">
        <f t="shared" si="119"/>
        <v/>
      </c>
      <c r="AZ115" s="39" t="str">
        <f t="shared" si="120"/>
        <v/>
      </c>
      <c r="BA115" s="39" t="str">
        <f t="shared" si="121"/>
        <v/>
      </c>
      <c r="BB115" s="39" t="str">
        <f t="shared" si="122"/>
        <v/>
      </c>
      <c r="BC115" s="39" t="str">
        <f t="shared" si="123"/>
        <v/>
      </c>
      <c r="BD115" s="39" t="str">
        <f t="shared" si="124"/>
        <v/>
      </c>
      <c r="BE115" s="39" t="str">
        <f t="shared" si="125"/>
        <v/>
      </c>
      <c r="BF115" s="39" t="str">
        <f t="shared" si="126"/>
        <v/>
      </c>
      <c r="BG115" s="39" t="str">
        <f t="shared" si="127"/>
        <v/>
      </c>
      <c r="BH115" s="39" t="str">
        <f t="shared" si="128"/>
        <v/>
      </c>
      <c r="BI115" s="39" t="str">
        <f t="shared" si="129"/>
        <v/>
      </c>
      <c r="BJ115" s="39" t="str">
        <f t="shared" si="130"/>
        <v/>
      </c>
      <c r="BK115" s="42" t="str">
        <f t="shared" si="108"/>
        <v/>
      </c>
      <c r="BL115" t="str">
        <f t="shared" si="108"/>
        <v/>
      </c>
      <c r="BM115" t="str">
        <f t="shared" si="108"/>
        <v/>
      </c>
      <c r="BN115" t="str">
        <f t="shared" si="108"/>
        <v/>
      </c>
      <c r="BO115" t="str">
        <f t="shared" si="108"/>
        <v/>
      </c>
      <c r="BP115" t="str">
        <f t="shared" si="108"/>
        <v/>
      </c>
      <c r="BQ115" t="str">
        <f t="shared" si="118"/>
        <v/>
      </c>
      <c r="BR115" t="str">
        <f t="shared" si="118"/>
        <v/>
      </c>
      <c r="BS115" t="str">
        <f t="shared" si="118"/>
        <v/>
      </c>
      <c r="BT115" t="str">
        <f t="shared" si="118"/>
        <v/>
      </c>
      <c r="BU115" t="str">
        <f t="shared" si="118"/>
        <v/>
      </c>
      <c r="BV115" t="str">
        <f t="shared" si="118"/>
        <v/>
      </c>
      <c r="BW115" t="str">
        <f t="shared" si="109"/>
        <v/>
      </c>
      <c r="BX115" t="str">
        <f t="shared" si="110"/>
        <v/>
      </c>
      <c r="BY115" t="str">
        <f t="shared" si="111"/>
        <v/>
      </c>
      <c r="BZ115" t="str">
        <f t="shared" si="112"/>
        <v/>
      </c>
      <c r="CA115" t="str">
        <f t="shared" si="113"/>
        <v/>
      </c>
      <c r="CB115" s="39" t="str">
        <f t="shared" si="113"/>
        <v/>
      </c>
      <c r="CC115" s="46" t="str">
        <f t="shared" si="114"/>
        <v/>
      </c>
      <c r="CD115" s="44" t="str">
        <f t="shared" si="104"/>
        <v/>
      </c>
      <c r="CE115" t="str" cm="1">
        <f t="array" ref="CE115">_xlfn.IFS($CC115="","",$CC115&lt;=CE$69,"yes",$CC115&gt;CE$69,"no")</f>
        <v/>
      </c>
      <c r="CF115" s="42" t="str">
        <f t="shared" si="115"/>
        <v/>
      </c>
      <c r="CG115" s="1" t="str">
        <f t="shared" si="116"/>
        <v/>
      </c>
      <c r="CH115" s="1" t="str">
        <f t="shared" si="117"/>
        <v/>
      </c>
      <c r="CI115" s="76" t="str">
        <f>IF(CE115="yes",VLOOKUP(CH115,'z-Table'!$A$1:$K$74,7,TRUE)*$CE$68,"")</f>
        <v/>
      </c>
    </row>
    <row r="116" spans="1:87" ht="12" x14ac:dyDescent="0.2">
      <c r="A116" s="7" t="s">
        <v>72</v>
      </c>
      <c r="B116" s="18" cm="1">
        <f t="array" ref="B116">IFERROR(_xlfn.IFS(COUNTA($F$68:$K$68)=0,AVERAGE($F116:$K116),$F$68="X",AVERAGE($G116:$K116),$G$68="X",AVERAGE($F116,$H116:$K116),$H$68="X",AVERAGE($F116:$G116,$I116:$K116),$I$68="X",AVERAGE($F116:$H116,$J116:$K116),$J$68="X",AVERAGE($F116:$I116,$K116:$K116),$K$68="X",AVERAGE($F116:$J116)),"")</f>
        <v>3.3895547788792966</v>
      </c>
      <c r="C116" s="19" cm="1">
        <f t="array" ref="C116">IFERROR(_xlfn.IFS(COUNTA($F$68:$K$68)=0,STDEV($F116:$K116)/SQRT(COUNT($F116:$K116)),$F$68="X",STDEV($G116:$K116)/SQRT(COUNT($G116:$K116)),$G$68="X",STDEV($F116,$H116:$K116)/SQRT(COUNT($F116,$H116:$K116)),$H$68="X",STDEV($F116:$G116,$I116:$K116)/SQRT(COUNT($F116:$G116,$I116:$K116)),$I$68="X",STDEV($F116:$H116,$J116:$K116)/SQRT(COUNT($F116:$H116,$J116:$K116)),$J$68="X",STDEV($F116:$I116,$K116)/SQRT(COUNT($F116:$I116,$K116)),$K$68="X",STDEV($F116:$J116)/SQRT(COUNT($F116:$J116))),"")</f>
        <v>0.79139168787364289</v>
      </c>
      <c r="D116" s="113" cm="1">
        <f t="array" ref="D116">IFERROR(_xlfn.IFS(COUNTA($L$68:$Q$68)=0,AVERAGE($L116:$Q116),$L$68="X",AVERAGE($M116:$Q116),$M$68="X",AVERAGE($L116,$N116:$Q116),$N$68="X",AVERAGE($L116:$M116,$O116:$Q116),$O$68="X",AVERAGE($L116:$N116,$P116:$Q116),$P$68="X",AVERAGE($L116:$O116,$Q116:$Q116),$Q$68="X",AVERAGE($L116:$P116)),"")</f>
        <v>924540.46666666656</v>
      </c>
      <c r="E116" s="111" cm="1">
        <f t="array" ref="E116">IFERROR(_xlfn.IFS(COUNTA($L$68:$Q$68)=0,STDEV($L116:$Q116)/SQRT(COUNT($L116:$Q116)),$L$68="X",STDEV($M116:$Q116)/SQRT(COUNT($M116:$Q116)),$M$68="X",STDEV($L116,$N116:$Q116)/SQRT(COUNT($L116,$N116:$Q116)),$N$68="X",STDEV($L116:$M116,$O116:$Q116)/SQRT(COUNT($L116:$M116,$O116:$Q116)),$O$68="X",STDEV($L116:$N116,$P116:$Q116)/SQRT(COUNT($L116:$N116,$P116:$Q116)),$P$68="X",STDEV($L116:$O116,$Q116)/SQRT(COUNT($L116:$O116,$Q116)),$Q$68="X",STDEV($L116:$P116)/SQRT(COUNT($L116:$P116))),"")</f>
        <v>237021.73575319789</v>
      </c>
      <c r="F116" cm="1">
        <f t="array" ref="F116">_xlfn.IFS(SUM($L116:$Q116)="","",L116="","",L116=0,0,L116&gt;0,L116/F$131*100)</f>
        <v>6.1546434620391741</v>
      </c>
      <c r="G116" cm="1">
        <f t="array" ref="G116">_xlfn.IFS(SUM($L116:$Q116)="","",M116="","",M116=0,0,M116&gt;0,M116/G$131*100)</f>
        <v>1.5975840936173598</v>
      </c>
      <c r="H116" cm="1">
        <f t="array" ref="H116">_xlfn.IFS(SUM($L116:$Q116)="","",N116="","",N116=0,0,N116&gt;0,N116/H$131*100)</f>
        <v>4.011447088156431</v>
      </c>
      <c r="I116" cm="1">
        <f t="array" ref="I116">_xlfn.IFS(SUM($L116:$Q116)="","",O116="","",O116=0,0,O116&gt;0,O116/I$131*100)</f>
        <v>2.6640313097590398</v>
      </c>
      <c r="J116" cm="1">
        <f t="array" ref="J116">_xlfn.IFS(SUM($L116:$Q116)="","",P116="","",P116=0,0,P116&gt;0,P116/J$131*100)</f>
        <v>2.5200679408244775</v>
      </c>
      <c r="K116" s="1" t="str" cm="1">
        <f t="array" ref="K116">_xlfn.IFS(SUM($L116:$Q116)="","",Q116="","",Q116=0,0,Q116&gt;0,Q116/K$131*100)</f>
        <v/>
      </c>
      <c r="L116" s="42">
        <f t="shared" si="133"/>
        <v>1701002.25</v>
      </c>
      <c r="M116">
        <f t="shared" si="133"/>
        <v>1181036</v>
      </c>
      <c r="N116">
        <f t="shared" si="133"/>
        <v>837361.66666666663</v>
      </c>
      <c r="O116">
        <f t="shared" si="131"/>
        <v>456874.25</v>
      </c>
      <c r="P116">
        <f t="shared" si="131"/>
        <v>446428.16666666669</v>
      </c>
      <c r="Q116" s="96" t="str">
        <f t="shared" si="131"/>
        <v/>
      </c>
      <c r="R116" s="89">
        <v>6804009</v>
      </c>
      <c r="S116" s="89">
        <v>2362072</v>
      </c>
      <c r="T116" s="89">
        <v>5024170</v>
      </c>
      <c r="U116" s="89">
        <v>1827497</v>
      </c>
      <c r="V116" s="89">
        <v>2678569</v>
      </c>
      <c r="W116" s="89"/>
      <c r="X116" s="1"/>
      <c r="Y116" s="1"/>
      <c r="Z116" s="7" t="s">
        <v>72</v>
      </c>
      <c r="AA116" s="18" cm="1">
        <f t="array" ref="AA116">IFERROR(_xlfn.IFS(COUNTA($AE$68:$AJ$68)=0,AVERAGE($AE116:$AJ116),$AE$68="X",AVERAGE($AF116:$AJ116),$AF$68="X",AVERAGE($AE116,$AG116:$AJ116),$AG$68="X",AVERAGE($AE116:$AF116,$AH116:$AJ116),$AH$68="X",AVERAGE($AE116:$AG116,$AI116:$AJ116),$AI$68="X",AVERAGE($AE116:$AH116,$AJ116:$AJ116),$AJ$68="X",AVERAGE($AE116:$AI116)),"")</f>
        <v>7.5387894287819908</v>
      </c>
      <c r="AB116" s="19" cm="1">
        <f t="array" ref="AB116">IFERROR(_xlfn.IFS(COUNTA($AE$68:$AJ$68)=0,STDEV($AE116:$AJ116)/SQRT(COUNT($AE116:$AJ116)),$AE$68="X",STDEV($AF116:$AJ116)/SQRT(COUNT($AF116:$AJ116)),$AF$68="X",STDEV($AE116,$AG116:$AJ116)/SQRT(COUNT($AE116,$AG116:$AJ116)),$AG$68="X",STDEV($AE116:$AF116,$AH116:$AJ116)/SQRT(COUNT($AE116:$AF116,$AH116:$AJ116)),$AH$68="X",STDEV($AE116:$AG116,$AI116:$AJ116)/SQRT(COUNT($AE116:$AG116,$AI116:$AJ116)),$AI$68="X",STDEV($AE116:$AH116,$AJ116)/SQRT(COUNT($AE116:$AH116,$AJ116)),$AJ$68="X",STDEV($AE116:$AI116)/SQRT(COUNT($AE116:$AI116))),"")</f>
        <v>3.0064553648427466</v>
      </c>
      <c r="AC116" s="113" cm="1">
        <f t="array" ref="AC116">IFERROR(_xlfn.IFS(COUNTA($AK$68:$AP$68)=0,AVERAGE($AK116:$AP116),$AK$68="X",AVERAGE($AL116:$AP116),$AL$68="X",AVERAGE($AK116,$AM116:$AP116),$AM$68="X",AVERAGE($AK116:$AL116,$AN116:$AP116),$AN$68="X",AVERAGE($AK116:$AM116,$AO116:$AP116),$AO$68="X",AVERAGE($AK116:$AN116,$AP116:$AP116),$AP$68="X",AVERAGE($AK116:$AO116)),"")</f>
        <v>1295795.5933333333</v>
      </c>
      <c r="AD116" s="111" cm="1">
        <f t="array" ref="AD116">IFERROR(_xlfn.IFS(COUNTA($AK$68:$AP$68)=0,STDEV($AK116:$AP116)/SQRT(COUNT($AK116:$AP116)),$AK$68="X",STDEV($AL116:$AP116)/SQRT(COUNT($AL116:$AP116)),$AL$68="X",STDEV($AK116,$AM116:$AP116)/SQRT(COUNT($AK116,$AM116:$AP116)),$AM$68="X",STDEV($AK116:$AL116,$AN116:$AP116)/SQRT(COUNT($AK116:$AL116,$AN116:$AP116)),$AN$68="X",STDEV($AK116:$AM116,$AO116:$AP116)/SQRT(COUNT($AK116:$AM116,$AO116:$AP116)),$AO$68="X",STDEV($AK116:$AN116,$AP116)/SQRT(COUNT($AK116:$AN116,$AP116)),$AP$68="X",STDEV($AK116:$AO116)/SQRT(COUNT($AK116:$AO116))),"")</f>
        <v>470562.04081947781</v>
      </c>
      <c r="AE116" cm="1">
        <f t="array" ref="AE116">_xlfn.IFS(SUM($AK116:$AP116)="","",AK116="","",AK116=0,0,AK116&gt;0,AK116/AE$131*100)</f>
        <v>4.0888258058173355</v>
      </c>
      <c r="AF116" cm="1">
        <f t="array" ref="AF116">_xlfn.IFS(SUM($AK116:$AP116)="","",AL116="","",AL116=0,0,AL116&gt;0,AL116/AF$131*100)</f>
        <v>2.0762334061710823</v>
      </c>
      <c r="AG116" cm="1">
        <f t="array" ref="AG116">_xlfn.IFS(SUM($AK116:$AP116)="","",AM116="","",AM116=0,0,AM116&gt;0,AM116/AG$131*100)</f>
        <v>18.800438118082958</v>
      </c>
      <c r="AH116" cm="1">
        <f t="array" ref="AH116">_xlfn.IFS(SUM($AK116:$AP116)="","",AN116="","",AN116=0,0,AN116&gt;0,AN116/AH$131*100)</f>
        <v>4.1905442631009304</v>
      </c>
      <c r="AI116" cm="1">
        <f t="array" ref="AI116">_xlfn.IFS(SUM($AK116:$AP116)="","",AO116="","",AO116=0,0,AO116&gt;0,AO116/AI$131*100)</f>
        <v>8.5379055507376496</v>
      </c>
      <c r="AJ116" s="1" t="str" cm="1">
        <f t="array" ref="AJ116">_xlfn.IFS(SUM($AK116:$AP116)="","",AP116="","",AP116=0,0,AP116&gt;0,AP116/AJ$131*100)</f>
        <v/>
      </c>
      <c r="AK116" s="85">
        <f t="shared" si="134"/>
        <v>1055827.6666666667</v>
      </c>
      <c r="AL116" s="39">
        <f t="shared" si="134"/>
        <v>301952.5</v>
      </c>
      <c r="AM116" s="39">
        <f t="shared" si="134"/>
        <v>3091606.8</v>
      </c>
      <c r="AN116" s="39">
        <f t="shared" si="132"/>
        <v>1029008</v>
      </c>
      <c r="AO116" s="39">
        <f t="shared" si="132"/>
        <v>1000583</v>
      </c>
      <c r="AP116" s="98" t="str">
        <f t="shared" si="132"/>
        <v/>
      </c>
      <c r="AQ116" s="89">
        <v>3167483</v>
      </c>
      <c r="AR116" s="89">
        <v>1207810</v>
      </c>
      <c r="AS116" s="89">
        <v>15458034</v>
      </c>
      <c r="AT116" s="89">
        <v>6174048</v>
      </c>
      <c r="AU116" s="89">
        <v>4002332</v>
      </c>
      <c r="AV116" s="89"/>
      <c r="AW116" s="1"/>
      <c r="AX116" s="1" t="str">
        <f>A116</f>
        <v>menthyl acetate</v>
      </c>
      <c r="AY116" s="39">
        <f t="shared" si="119"/>
        <v>1701002.25</v>
      </c>
      <c r="AZ116" s="39">
        <f t="shared" si="120"/>
        <v>1181036</v>
      </c>
      <c r="BA116" s="39">
        <f t="shared" si="121"/>
        <v>837361.66666666663</v>
      </c>
      <c r="BB116" s="39">
        <f t="shared" si="122"/>
        <v>456874.25</v>
      </c>
      <c r="BC116" s="39">
        <f t="shared" si="123"/>
        <v>446428.16666666669</v>
      </c>
      <c r="BD116" s="39" t="str">
        <f t="shared" si="124"/>
        <v/>
      </c>
      <c r="BE116" s="39">
        <f t="shared" si="125"/>
        <v>1055827.6666666667</v>
      </c>
      <c r="BF116" s="39">
        <f t="shared" si="126"/>
        <v>301952.5</v>
      </c>
      <c r="BG116" s="39">
        <f t="shared" si="127"/>
        <v>3091606.8</v>
      </c>
      <c r="BH116" s="39">
        <f t="shared" si="128"/>
        <v>1029008</v>
      </c>
      <c r="BI116" s="39">
        <f t="shared" si="129"/>
        <v>1000583</v>
      </c>
      <c r="BJ116" s="39" t="str">
        <f t="shared" si="130"/>
        <v/>
      </c>
      <c r="BK116" s="42">
        <f t="shared" ref="BK116:BV131" si="135">IFERROR(_xlfn.RANK.AVG(AY116,$AY116:$BJ116,1),"")</f>
        <v>9</v>
      </c>
      <c r="BL116">
        <f t="shared" si="135"/>
        <v>8</v>
      </c>
      <c r="BM116">
        <f t="shared" si="135"/>
        <v>4</v>
      </c>
      <c r="BN116">
        <f t="shared" si="135"/>
        <v>3</v>
      </c>
      <c r="BO116">
        <f t="shared" si="135"/>
        <v>2</v>
      </c>
      <c r="BP116" t="str">
        <f t="shared" si="135"/>
        <v/>
      </c>
      <c r="BQ116">
        <f t="shared" si="118"/>
        <v>7</v>
      </c>
      <c r="BR116">
        <f t="shared" si="118"/>
        <v>1</v>
      </c>
      <c r="BS116">
        <f t="shared" si="118"/>
        <v>10</v>
      </c>
      <c r="BT116">
        <f t="shared" si="118"/>
        <v>6</v>
      </c>
      <c r="BU116">
        <f t="shared" si="118"/>
        <v>5</v>
      </c>
      <c r="BV116" t="str">
        <f t="shared" si="118"/>
        <v/>
      </c>
      <c r="BW116">
        <f t="shared" si="109"/>
        <v>26</v>
      </c>
      <c r="BX116">
        <f t="shared" si="110"/>
        <v>29</v>
      </c>
      <c r="BY116">
        <f t="shared" si="111"/>
        <v>5</v>
      </c>
      <c r="BZ116">
        <f t="shared" si="112"/>
        <v>5</v>
      </c>
      <c r="CA116">
        <f t="shared" ref="CA116:CB131" si="136">IF($AX116&lt;&gt;0,IF(($BY116*$BZ116)+(BY116*(BY116+1)/2)-BW116&lt;0,0,($BY116*$BZ116)+(BY116*(BY116+1)/2)-BW116),"")</f>
        <v>14</v>
      </c>
      <c r="CB116" s="39">
        <f t="shared" si="136"/>
        <v>11</v>
      </c>
      <c r="CC116" s="46">
        <f t="shared" si="114"/>
        <v>11</v>
      </c>
      <c r="CD116" s="44" t="str">
        <f t="shared" si="104"/>
        <v xml:space="preserve">sig = </v>
      </c>
      <c r="CE116" t="str" cm="1">
        <f t="array" ref="CE116">_xlfn.IFS($CC116="","",$CC116&lt;=CE$69,"yes",$CC116&gt;CE$69,"no")</f>
        <v>no</v>
      </c>
      <c r="CF116" s="42" t="str">
        <f t="shared" si="115"/>
        <v/>
      </c>
      <c r="CG116" s="1" t="str">
        <f t="shared" si="116"/>
        <v/>
      </c>
      <c r="CH116" s="1" t="str">
        <f t="shared" si="117"/>
        <v/>
      </c>
      <c r="CI116" s="76" t="str">
        <f>IF(CE116="yes",VLOOKUP(CH116,'z-Table'!$A$1:$K$74,7,TRUE)*$CE$68,"")</f>
        <v/>
      </c>
    </row>
    <row r="117" spans="1:87" ht="12" x14ac:dyDescent="0.2">
      <c r="A117" s="7" t="s">
        <v>73</v>
      </c>
      <c r="B117" s="18" cm="1">
        <f t="array" ref="B117">IFERROR(_xlfn.IFS(COUNTA($F$68:$K$68)=0,AVERAGE($F117:$K117),$F$68="X",AVERAGE($G117:$K117),$G$68="X",AVERAGE($F117,$H117:$K117),$H$68="X",AVERAGE($F117:$G117,$I117:$K117),$I$68="X",AVERAGE($F117:$H117,$J117:$K117),$J$68="X",AVERAGE($F117:$I117,$K117:$K117),$K$68="X",AVERAGE($F117:$J117)),"")</f>
        <v>0</v>
      </c>
      <c r="C117" s="19" cm="1">
        <f t="array" ref="C117">IFERROR(_xlfn.IFS(COUNTA($F$68:$K$68)=0,STDEV($F117:$K117)/SQRT(COUNT($F117:$K117)),$F$68="X",STDEV($G117:$K117)/SQRT(COUNT($G117:$K117)),$G$68="X",STDEV($F117,$H117:$K117)/SQRT(COUNT($F117,$H117:$K117)),$H$68="X",STDEV($F117:$G117,$I117:$K117)/SQRT(COUNT($F117:$G117,$I117:$K117)),$I$68="X",STDEV($F117:$H117,$J117:$K117)/SQRT(COUNT($F117:$H117,$J117:$K117)),$J$68="X",STDEV($F117:$I117,$K117)/SQRT(COUNT($F117:$I117,$K117)),$K$68="X",STDEV($F117:$J117)/SQRT(COUNT($F117:$J117))),"")</f>
        <v>0</v>
      </c>
      <c r="D117" s="113" cm="1">
        <f t="array" ref="D117">IFERROR(_xlfn.IFS(COUNTA($L$68:$Q$68)=0,AVERAGE($L117:$Q117),$L$68="X",AVERAGE($M117:$Q117),$M$68="X",AVERAGE($L117,$N117:$Q117),$N$68="X",AVERAGE($L117:$M117,$O117:$Q117),$O$68="X",AVERAGE($L117:$N117,$P117:$Q117),$P$68="X",AVERAGE($L117:$O117,$Q117:$Q117),$Q$68="X",AVERAGE($L117:$P117)),"")</f>
        <v>0</v>
      </c>
      <c r="E117" s="111" cm="1">
        <f t="array" ref="E117">IFERROR(_xlfn.IFS(COUNTA($L$68:$Q$68)=0,STDEV($L117:$Q117)/SQRT(COUNT($L117:$Q117)),$L$68="X",STDEV($M117:$Q117)/SQRT(COUNT($M117:$Q117)),$M$68="X",STDEV($L117,$N117:$Q117)/SQRT(COUNT($L117,$N117:$Q117)),$N$68="X",STDEV($L117:$M117,$O117:$Q117)/SQRT(COUNT($L117:$M117,$O117:$Q117)),$O$68="X",STDEV($L117:$N117,$P117:$Q117)/SQRT(COUNT($L117:$N117,$P117:$Q117)),$P$68="X",STDEV($L117:$O117,$Q117)/SQRT(COUNT($L117:$O117,$Q117)),$Q$68="X",STDEV($L117:$P117)/SQRT(COUNT($L117:$P117))),"")</f>
        <v>0</v>
      </c>
      <c r="F117" cm="1">
        <f t="array" ref="F117">_xlfn.IFS(SUM($L117:$Q117)="","",L117="","",L117=0,0,L117&gt;0,L117/F$131*100)</f>
        <v>0</v>
      </c>
      <c r="G117" cm="1">
        <f t="array" ref="G117">_xlfn.IFS(SUM($L117:$Q117)="","",M117="","",M117=0,0,M117&gt;0,M117/G$131*100)</f>
        <v>0</v>
      </c>
      <c r="H117" cm="1">
        <f t="array" ref="H117">_xlfn.IFS(SUM($L117:$Q117)="","",N117="","",N117=0,0,N117&gt;0,N117/H$131*100)</f>
        <v>0</v>
      </c>
      <c r="I117" cm="1">
        <f t="array" ref="I117">_xlfn.IFS(SUM($L117:$Q117)="","",O117="","",O117=0,0,O117&gt;0,O117/I$131*100)</f>
        <v>0</v>
      </c>
      <c r="J117" cm="1">
        <f t="array" ref="J117">_xlfn.IFS(SUM($L117:$Q117)="","",P117="","",P117=0,0,P117&gt;0,P117/J$131*100)</f>
        <v>0</v>
      </c>
      <c r="K117" s="1" t="str" cm="1">
        <f t="array" ref="K117">_xlfn.IFS(SUM($L117:$Q117)="","",Q117="","",Q117=0,0,Q117&gt;0,Q117/K$131*100)</f>
        <v/>
      </c>
      <c r="L117" s="42">
        <f t="shared" si="133"/>
        <v>0</v>
      </c>
      <c r="M117">
        <f t="shared" si="133"/>
        <v>0</v>
      </c>
      <c r="N117">
        <f t="shared" si="133"/>
        <v>0</v>
      </c>
      <c r="O117">
        <f t="shared" si="131"/>
        <v>0</v>
      </c>
      <c r="P117">
        <f t="shared" si="131"/>
        <v>0</v>
      </c>
      <c r="Q117" s="96" t="str">
        <f t="shared" si="131"/>
        <v/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/>
      <c r="X117" s="1"/>
      <c r="Y117" s="1"/>
      <c r="Z117" s="7" t="s">
        <v>73</v>
      </c>
      <c r="AA117" s="18" cm="1">
        <f t="array" ref="AA117">IFERROR(_xlfn.IFS(COUNTA($AE$68:$AJ$68)=0,AVERAGE($AE117:$AJ117),$AE$68="X",AVERAGE($AF117:$AJ117),$AF$68="X",AVERAGE($AE117,$AG117:$AJ117),$AG$68="X",AVERAGE($AE117:$AF117,$AH117:$AJ117),$AH$68="X",AVERAGE($AE117:$AG117,$AI117:$AJ117),$AI$68="X",AVERAGE($AE117:$AH117,$AJ117:$AJ117),$AJ$68="X",AVERAGE($AE117:$AI117)),"")</f>
        <v>0</v>
      </c>
      <c r="AB117" s="19" cm="1">
        <f t="array" ref="AB117">IFERROR(_xlfn.IFS(COUNTA($AE$68:$AJ$68)=0,STDEV($AE117:$AJ117)/SQRT(COUNT($AE117:$AJ117)),$AE$68="X",STDEV($AF117:$AJ117)/SQRT(COUNT($AF117:$AJ117)),$AF$68="X",STDEV($AE117,$AG117:$AJ117)/SQRT(COUNT($AE117,$AG117:$AJ117)),$AG$68="X",STDEV($AE117:$AF117,$AH117:$AJ117)/SQRT(COUNT($AE117:$AF117,$AH117:$AJ117)),$AH$68="X",STDEV($AE117:$AG117,$AI117:$AJ117)/SQRT(COUNT($AE117:$AG117,$AI117:$AJ117)),$AI$68="X",STDEV($AE117:$AH117,$AJ117)/SQRT(COUNT($AE117:$AH117,$AJ117)),$AJ$68="X",STDEV($AE117:$AI117)/SQRT(COUNT($AE117:$AI117))),"")</f>
        <v>0</v>
      </c>
      <c r="AC117" s="113" cm="1">
        <f t="array" ref="AC117">IFERROR(_xlfn.IFS(COUNTA($AK$68:$AP$68)=0,AVERAGE($AK117:$AP117),$AK$68="X",AVERAGE($AL117:$AP117),$AL$68="X",AVERAGE($AK117,$AM117:$AP117),$AM$68="X",AVERAGE($AK117:$AL117,$AN117:$AP117),$AN$68="X",AVERAGE($AK117:$AM117,$AO117:$AP117),$AO$68="X",AVERAGE($AK117:$AN117,$AP117:$AP117),$AP$68="X",AVERAGE($AK117:$AO117)),"")</f>
        <v>0</v>
      </c>
      <c r="AD117" s="111" cm="1">
        <f t="array" ref="AD117">IFERROR(_xlfn.IFS(COUNTA($AK$68:$AP$68)=0,STDEV($AK117:$AP117)/SQRT(COUNT($AK117:$AP117)),$AK$68="X",STDEV($AL117:$AP117)/SQRT(COUNT($AL117:$AP117)),$AL$68="X",STDEV($AK117,$AM117:$AP117)/SQRT(COUNT($AK117,$AM117:$AP117)),$AM$68="X",STDEV($AK117:$AL117,$AN117:$AP117)/SQRT(COUNT($AK117:$AL117,$AN117:$AP117)),$AN$68="X",STDEV($AK117:$AM117,$AO117:$AP117)/SQRT(COUNT($AK117:$AM117,$AO117:$AP117)),$AO$68="X",STDEV($AK117:$AN117,$AP117)/SQRT(COUNT($AK117:$AN117,$AP117)),$AP$68="X",STDEV($AK117:$AO117)/SQRT(COUNT($AK117:$AO117))),"")</f>
        <v>0</v>
      </c>
      <c r="AE117" cm="1">
        <f t="array" ref="AE117">_xlfn.IFS(SUM($AK117:$AP117)="","",AK117="","",AK117=0,0,AK117&gt;0,AK117/AE$131*100)</f>
        <v>0</v>
      </c>
      <c r="AF117" cm="1">
        <f t="array" ref="AF117">_xlfn.IFS(SUM($AK117:$AP117)="","",AL117="","",AL117=0,0,AL117&gt;0,AL117/AF$131*100)</f>
        <v>0</v>
      </c>
      <c r="AG117" cm="1">
        <f t="array" ref="AG117">_xlfn.IFS(SUM($AK117:$AP117)="","",AM117="","",AM117=0,0,AM117&gt;0,AM117/AG$131*100)</f>
        <v>0</v>
      </c>
      <c r="AH117" cm="1">
        <f t="array" ref="AH117">_xlfn.IFS(SUM($AK117:$AP117)="","",AN117="","",AN117=0,0,AN117&gt;0,AN117/AH$131*100)</f>
        <v>0</v>
      </c>
      <c r="AI117" cm="1">
        <f t="array" ref="AI117">_xlfn.IFS(SUM($AK117:$AP117)="","",AO117="","",AO117=0,0,AO117&gt;0,AO117/AI$131*100)</f>
        <v>0</v>
      </c>
      <c r="AJ117" s="1" t="str" cm="1">
        <f t="array" ref="AJ117">_xlfn.IFS(SUM($AK117:$AP117)="","",AP117="","",AP117=0,0,AP117&gt;0,AP117/AJ$131*100)</f>
        <v/>
      </c>
      <c r="AK117" s="85">
        <f t="shared" si="134"/>
        <v>0</v>
      </c>
      <c r="AL117" s="39">
        <f t="shared" si="134"/>
        <v>0</v>
      </c>
      <c r="AM117" s="39">
        <f t="shared" si="134"/>
        <v>0</v>
      </c>
      <c r="AN117" s="39">
        <f t="shared" si="132"/>
        <v>0</v>
      </c>
      <c r="AO117" s="39">
        <f t="shared" si="132"/>
        <v>0</v>
      </c>
      <c r="AP117" s="98" t="str">
        <f t="shared" si="132"/>
        <v/>
      </c>
      <c r="AQ117" s="89">
        <v>0</v>
      </c>
      <c r="AR117" s="89">
        <v>0</v>
      </c>
      <c r="AS117" s="89">
        <v>0</v>
      </c>
      <c r="AT117" s="89">
        <v>0</v>
      </c>
      <c r="AU117" s="89">
        <v>0</v>
      </c>
      <c r="AV117" s="89"/>
      <c r="AW117" s="1"/>
      <c r="AX117" s="1"/>
      <c r="AY117" s="39" t="str">
        <f t="shared" si="119"/>
        <v/>
      </c>
      <c r="AZ117" s="39" t="str">
        <f t="shared" si="120"/>
        <v/>
      </c>
      <c r="BA117" s="39" t="str">
        <f t="shared" si="121"/>
        <v/>
      </c>
      <c r="BB117" s="39" t="str">
        <f t="shared" si="122"/>
        <v/>
      </c>
      <c r="BC117" s="39" t="str">
        <f t="shared" si="123"/>
        <v/>
      </c>
      <c r="BD117" s="39" t="str">
        <f t="shared" si="124"/>
        <v/>
      </c>
      <c r="BE117" s="39" t="str">
        <f t="shared" si="125"/>
        <v/>
      </c>
      <c r="BF117" s="39" t="str">
        <f t="shared" si="126"/>
        <v/>
      </c>
      <c r="BG117" s="39" t="str">
        <f t="shared" si="127"/>
        <v/>
      </c>
      <c r="BH117" s="39" t="str">
        <f t="shared" si="128"/>
        <v/>
      </c>
      <c r="BI117" s="39" t="str">
        <f t="shared" si="129"/>
        <v/>
      </c>
      <c r="BJ117" s="39" t="str">
        <f t="shared" si="130"/>
        <v/>
      </c>
      <c r="BK117" s="42" t="str">
        <f t="shared" si="135"/>
        <v/>
      </c>
      <c r="BL117" t="str">
        <f t="shared" si="135"/>
        <v/>
      </c>
      <c r="BM117" t="str">
        <f t="shared" si="135"/>
        <v/>
      </c>
      <c r="BN117" t="str">
        <f t="shared" si="135"/>
        <v/>
      </c>
      <c r="BO117" t="str">
        <f t="shared" si="135"/>
        <v/>
      </c>
      <c r="BP117" t="str">
        <f t="shared" si="135"/>
        <v/>
      </c>
      <c r="BQ117" t="str">
        <f t="shared" si="118"/>
        <v/>
      </c>
      <c r="BR117" t="str">
        <f t="shared" si="118"/>
        <v/>
      </c>
      <c r="BS117" t="str">
        <f t="shared" si="118"/>
        <v/>
      </c>
      <c r="BT117" t="str">
        <f t="shared" si="118"/>
        <v/>
      </c>
      <c r="BU117" t="str">
        <f t="shared" si="118"/>
        <v/>
      </c>
      <c r="BV117" t="str">
        <f t="shared" si="118"/>
        <v/>
      </c>
      <c r="BW117" t="str">
        <f t="shared" si="109"/>
        <v/>
      </c>
      <c r="BX117" t="str">
        <f t="shared" si="110"/>
        <v/>
      </c>
      <c r="BY117" t="str">
        <f t="shared" si="111"/>
        <v/>
      </c>
      <c r="BZ117" t="str">
        <f t="shared" si="112"/>
        <v/>
      </c>
      <c r="CA117" t="str">
        <f t="shared" si="136"/>
        <v/>
      </c>
      <c r="CB117" s="39" t="str">
        <f t="shared" si="136"/>
        <v/>
      </c>
      <c r="CC117" s="46" t="str">
        <f t="shared" si="114"/>
        <v/>
      </c>
      <c r="CD117" s="44" t="str">
        <f t="shared" si="104"/>
        <v/>
      </c>
      <c r="CE117" t="str" cm="1">
        <f t="array" ref="CE117">_xlfn.IFS($CC117="","",$CC117&lt;=CE$69,"yes",$CC117&gt;CE$69,"no")</f>
        <v/>
      </c>
      <c r="CF117" s="42" t="str">
        <f t="shared" si="115"/>
        <v/>
      </c>
      <c r="CG117" s="1" t="str">
        <f t="shared" si="116"/>
        <v/>
      </c>
      <c r="CH117" s="1" t="str">
        <f t="shared" si="117"/>
        <v/>
      </c>
      <c r="CI117" s="76" t="str">
        <f>IF(CE117="yes",VLOOKUP(CH117,'z-Table'!$A$1:$K$74,7,TRUE)*$CE$68,"")</f>
        <v/>
      </c>
    </row>
    <row r="118" spans="1:87" ht="12" x14ac:dyDescent="0.2">
      <c r="A118" s="6" t="s">
        <v>74</v>
      </c>
      <c r="B118" s="18" cm="1">
        <f t="array" ref="B118">IFERROR(_xlfn.IFS(COUNTA($F$68:$K$68)=0,AVERAGE($F118:$K118),$F$68="X",AVERAGE($G118:$K118),$G$68="X",AVERAGE($F118,$H118:$K118),$H$68="X",AVERAGE($F118:$G118,$I118:$K118),$I$68="X",AVERAGE($F118:$H118,$J118:$K118),$J$68="X",AVERAGE($F118:$I118,$K118:$K118),$K$68="X",AVERAGE($F118:$J118)),"")</f>
        <v>0</v>
      </c>
      <c r="C118" s="19" cm="1">
        <f t="array" ref="C118">IFERROR(_xlfn.IFS(COUNTA($F$68:$K$68)=0,STDEV($F118:$K118)/SQRT(COUNT($F118:$K118)),$F$68="X",STDEV($G118:$K118)/SQRT(COUNT($G118:$K118)),$G$68="X",STDEV($F118,$H118:$K118)/SQRT(COUNT($F118,$H118:$K118)),$H$68="X",STDEV($F118:$G118,$I118:$K118)/SQRT(COUNT($F118:$G118,$I118:$K118)),$I$68="X",STDEV($F118:$H118,$J118:$K118)/SQRT(COUNT($F118:$H118,$J118:$K118)),$J$68="X",STDEV($F118:$I118,$K118)/SQRT(COUNT($F118:$I118,$K118)),$K$68="X",STDEV($F118:$J118)/SQRT(COUNT($F118:$J118))),"")</f>
        <v>0</v>
      </c>
      <c r="D118" s="113" cm="1">
        <f t="array" ref="D118">IFERROR(_xlfn.IFS(COUNTA($L$68:$Q$68)=0,AVERAGE($L118:$Q118),$L$68="X",AVERAGE($M118:$Q118),$M$68="X",AVERAGE($L118,$N118:$Q118),$N$68="X",AVERAGE($L118:$M118,$O118:$Q118),$O$68="X",AVERAGE($L118:$N118,$P118:$Q118),$P$68="X",AVERAGE($L118:$O118,$Q118:$Q118),$Q$68="X",AVERAGE($L118:$P118)),"")</f>
        <v>0</v>
      </c>
      <c r="E118" s="111" cm="1">
        <f t="array" ref="E118">IFERROR(_xlfn.IFS(COUNTA($L$68:$Q$68)=0,STDEV($L118:$Q118)/SQRT(COUNT($L118:$Q118)),$L$68="X",STDEV($M118:$Q118)/SQRT(COUNT($M118:$Q118)),$M$68="X",STDEV($L118,$N118:$Q118)/SQRT(COUNT($L118,$N118:$Q118)),$N$68="X",STDEV($L118:$M118,$O118:$Q118)/SQRT(COUNT($L118:$M118,$O118:$Q118)),$O$68="X",STDEV($L118:$N118,$P118:$Q118)/SQRT(COUNT($L118:$N118,$P118:$Q118)),$P$68="X",STDEV($L118:$O118,$Q118)/SQRT(COUNT($L118:$O118,$Q118)),$Q$68="X",STDEV($L118:$P118)/SQRT(COUNT($L118:$P118))),"")</f>
        <v>0</v>
      </c>
      <c r="F118" cm="1">
        <f t="array" ref="F118">_xlfn.IFS(SUM($L118:$Q118)="","",L118="","",L118=0,0,L118&gt;0,L118/F$131*100)</f>
        <v>0</v>
      </c>
      <c r="G118" cm="1">
        <f t="array" ref="G118">_xlfn.IFS(SUM($L118:$Q118)="","",M118="","",M118=0,0,M118&gt;0,M118/G$131*100)</f>
        <v>0</v>
      </c>
      <c r="H118" cm="1">
        <f t="array" ref="H118">_xlfn.IFS(SUM($L118:$Q118)="","",N118="","",N118=0,0,N118&gt;0,N118/H$131*100)</f>
        <v>0</v>
      </c>
      <c r="I118" cm="1">
        <f t="array" ref="I118">_xlfn.IFS(SUM($L118:$Q118)="","",O118="","",O118=0,0,O118&gt;0,O118/I$131*100)</f>
        <v>0</v>
      </c>
      <c r="J118" cm="1">
        <f t="array" ref="J118">_xlfn.IFS(SUM($L118:$Q118)="","",P118="","",P118=0,0,P118&gt;0,P118/J$131*100)</f>
        <v>0</v>
      </c>
      <c r="K118" s="1" t="str" cm="1">
        <f t="array" ref="K118">_xlfn.IFS(SUM($L118:$Q118)="","",Q118="","",Q118=0,0,Q118&gt;0,Q118/K$131*100)</f>
        <v/>
      </c>
      <c r="L118" s="42">
        <f t="shared" si="133"/>
        <v>0</v>
      </c>
      <c r="M118">
        <f t="shared" si="133"/>
        <v>0</v>
      </c>
      <c r="N118">
        <f t="shared" si="133"/>
        <v>0</v>
      </c>
      <c r="O118">
        <f t="shared" si="131"/>
        <v>0</v>
      </c>
      <c r="P118">
        <f t="shared" si="131"/>
        <v>0</v>
      </c>
      <c r="Q118" s="96" t="str">
        <f t="shared" si="131"/>
        <v/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/>
      <c r="X118" s="1"/>
      <c r="Y118" s="1"/>
      <c r="Z118" s="6" t="s">
        <v>74</v>
      </c>
      <c r="AA118" s="18" cm="1">
        <f t="array" ref="AA118">IFERROR(_xlfn.IFS(COUNTA($AE$68:$AJ$68)=0,AVERAGE($AE118:$AJ118),$AE$68="X",AVERAGE($AF118:$AJ118),$AF$68="X",AVERAGE($AE118,$AG118:$AJ118),$AG$68="X",AVERAGE($AE118:$AF118,$AH118:$AJ118),$AH$68="X",AVERAGE($AE118:$AG118,$AI118:$AJ118),$AI$68="X",AVERAGE($AE118:$AH118,$AJ118:$AJ118),$AJ$68="X",AVERAGE($AE118:$AI118)),"")</f>
        <v>0</v>
      </c>
      <c r="AB118" s="19" cm="1">
        <f t="array" ref="AB118">IFERROR(_xlfn.IFS(COUNTA($AE$68:$AJ$68)=0,STDEV($AE118:$AJ118)/SQRT(COUNT($AE118:$AJ118)),$AE$68="X",STDEV($AF118:$AJ118)/SQRT(COUNT($AF118:$AJ118)),$AF$68="X",STDEV($AE118,$AG118:$AJ118)/SQRT(COUNT($AE118,$AG118:$AJ118)),$AG$68="X",STDEV($AE118:$AF118,$AH118:$AJ118)/SQRT(COUNT($AE118:$AF118,$AH118:$AJ118)),$AH$68="X",STDEV($AE118:$AG118,$AI118:$AJ118)/SQRT(COUNT($AE118:$AG118,$AI118:$AJ118)),$AI$68="X",STDEV($AE118:$AH118,$AJ118)/SQRT(COUNT($AE118:$AH118,$AJ118)),$AJ$68="X",STDEV($AE118:$AI118)/SQRT(COUNT($AE118:$AI118))),"")</f>
        <v>0</v>
      </c>
      <c r="AC118" s="113" cm="1">
        <f t="array" ref="AC118">IFERROR(_xlfn.IFS(COUNTA($AK$68:$AP$68)=0,AVERAGE($AK118:$AP118),$AK$68="X",AVERAGE($AL118:$AP118),$AL$68="X",AVERAGE($AK118,$AM118:$AP118),$AM$68="X",AVERAGE($AK118:$AL118,$AN118:$AP118),$AN$68="X",AVERAGE($AK118:$AM118,$AO118:$AP118),$AO$68="X",AVERAGE($AK118:$AN118,$AP118:$AP118),$AP$68="X",AVERAGE($AK118:$AO118)),"")</f>
        <v>0</v>
      </c>
      <c r="AD118" s="111" cm="1">
        <f t="array" ref="AD118">IFERROR(_xlfn.IFS(COUNTA($AK$68:$AP$68)=0,STDEV($AK118:$AP118)/SQRT(COUNT($AK118:$AP118)),$AK$68="X",STDEV($AL118:$AP118)/SQRT(COUNT($AL118:$AP118)),$AL$68="X",STDEV($AK118,$AM118:$AP118)/SQRT(COUNT($AK118,$AM118:$AP118)),$AM$68="X",STDEV($AK118:$AL118,$AN118:$AP118)/SQRT(COUNT($AK118:$AL118,$AN118:$AP118)),$AN$68="X",STDEV($AK118:$AM118,$AO118:$AP118)/SQRT(COUNT($AK118:$AM118,$AO118:$AP118)),$AO$68="X",STDEV($AK118:$AN118,$AP118)/SQRT(COUNT($AK118:$AN118,$AP118)),$AP$68="X",STDEV($AK118:$AO118)/SQRT(COUNT($AK118:$AO118))),"")</f>
        <v>0</v>
      </c>
      <c r="AE118" cm="1">
        <f t="array" ref="AE118">_xlfn.IFS(SUM($AK118:$AP118)="","",AK118="","",AK118=0,0,AK118&gt;0,AK118/AE$131*100)</f>
        <v>0</v>
      </c>
      <c r="AF118" cm="1">
        <f t="array" ref="AF118">_xlfn.IFS(SUM($AK118:$AP118)="","",AL118="","",AL118=0,0,AL118&gt;0,AL118/AF$131*100)</f>
        <v>0</v>
      </c>
      <c r="AG118" cm="1">
        <f t="array" ref="AG118">_xlfn.IFS(SUM($AK118:$AP118)="","",AM118="","",AM118=0,0,AM118&gt;0,AM118/AG$131*100)</f>
        <v>0</v>
      </c>
      <c r="AH118" cm="1">
        <f t="array" ref="AH118">_xlfn.IFS(SUM($AK118:$AP118)="","",AN118="","",AN118=0,0,AN118&gt;0,AN118/AH$131*100)</f>
        <v>0</v>
      </c>
      <c r="AI118" cm="1">
        <f t="array" ref="AI118">_xlfn.IFS(SUM($AK118:$AP118)="","",AO118="","",AO118=0,0,AO118&gt;0,AO118/AI$131*100)</f>
        <v>0</v>
      </c>
      <c r="AJ118" s="1" t="str" cm="1">
        <f t="array" ref="AJ118">_xlfn.IFS(SUM($AK118:$AP118)="","",AP118="","",AP118=0,0,AP118&gt;0,AP118/AJ$131*100)</f>
        <v/>
      </c>
      <c r="AK118" s="85">
        <f t="shared" si="134"/>
        <v>0</v>
      </c>
      <c r="AL118" s="39">
        <f t="shared" si="134"/>
        <v>0</v>
      </c>
      <c r="AM118" s="39">
        <f t="shared" si="134"/>
        <v>0</v>
      </c>
      <c r="AN118" s="39">
        <f t="shared" si="132"/>
        <v>0</v>
      </c>
      <c r="AO118" s="39">
        <f t="shared" si="132"/>
        <v>0</v>
      </c>
      <c r="AP118" s="98" t="str">
        <f t="shared" si="132"/>
        <v/>
      </c>
      <c r="AQ118" s="89">
        <v>0</v>
      </c>
      <c r="AR118" s="89">
        <v>0</v>
      </c>
      <c r="AS118" s="89">
        <v>0</v>
      </c>
      <c r="AT118" s="89">
        <v>0</v>
      </c>
      <c r="AU118" s="89">
        <v>0</v>
      </c>
      <c r="AV118" s="89"/>
      <c r="AW118" s="1"/>
      <c r="AX118" s="1"/>
      <c r="AY118" s="39" t="str">
        <f t="shared" si="119"/>
        <v/>
      </c>
      <c r="AZ118" s="39" t="str">
        <f t="shared" si="120"/>
        <v/>
      </c>
      <c r="BA118" s="39" t="str">
        <f t="shared" si="121"/>
        <v/>
      </c>
      <c r="BB118" s="39" t="str">
        <f t="shared" si="122"/>
        <v/>
      </c>
      <c r="BC118" s="39" t="str">
        <f t="shared" si="123"/>
        <v/>
      </c>
      <c r="BD118" s="39" t="str">
        <f t="shared" si="124"/>
        <v/>
      </c>
      <c r="BE118" s="39" t="str">
        <f t="shared" si="125"/>
        <v/>
      </c>
      <c r="BF118" s="39" t="str">
        <f t="shared" si="126"/>
        <v/>
      </c>
      <c r="BG118" s="39" t="str">
        <f t="shared" si="127"/>
        <v/>
      </c>
      <c r="BH118" s="39" t="str">
        <f t="shared" si="128"/>
        <v/>
      </c>
      <c r="BI118" s="39" t="str">
        <f t="shared" si="129"/>
        <v/>
      </c>
      <c r="BJ118" s="39" t="str">
        <f t="shared" si="130"/>
        <v/>
      </c>
      <c r="BK118" s="42" t="str">
        <f t="shared" si="135"/>
        <v/>
      </c>
      <c r="BL118" t="str">
        <f t="shared" si="135"/>
        <v/>
      </c>
      <c r="BM118" t="str">
        <f t="shared" si="135"/>
        <v/>
      </c>
      <c r="BN118" t="str">
        <f t="shared" si="135"/>
        <v/>
      </c>
      <c r="BO118" t="str">
        <f t="shared" si="135"/>
        <v/>
      </c>
      <c r="BP118" t="str">
        <f t="shared" si="135"/>
        <v/>
      </c>
      <c r="BQ118" t="str">
        <f t="shared" si="118"/>
        <v/>
      </c>
      <c r="BR118" t="str">
        <f t="shared" si="118"/>
        <v/>
      </c>
      <c r="BS118" t="str">
        <f t="shared" si="118"/>
        <v/>
      </c>
      <c r="BT118" t="str">
        <f t="shared" si="118"/>
        <v/>
      </c>
      <c r="BU118" t="str">
        <f t="shared" si="118"/>
        <v/>
      </c>
      <c r="BV118" t="str">
        <f t="shared" si="118"/>
        <v/>
      </c>
      <c r="BW118" t="str">
        <f t="shared" si="109"/>
        <v/>
      </c>
      <c r="BX118" t="str">
        <f t="shared" si="110"/>
        <v/>
      </c>
      <c r="BY118" t="str">
        <f t="shared" si="111"/>
        <v/>
      </c>
      <c r="BZ118" t="str">
        <f t="shared" si="112"/>
        <v/>
      </c>
      <c r="CA118" t="str">
        <f t="shared" si="136"/>
        <v/>
      </c>
      <c r="CB118" s="39" t="str">
        <f t="shared" si="136"/>
        <v/>
      </c>
      <c r="CC118" s="46" t="str">
        <f t="shared" si="114"/>
        <v/>
      </c>
      <c r="CD118" s="44" t="str">
        <f t="shared" si="104"/>
        <v/>
      </c>
      <c r="CE118" t="str" cm="1">
        <f t="array" ref="CE118">_xlfn.IFS($CC118="","",$CC118&lt;=CE$69,"yes",$CC118&gt;CE$69,"no")</f>
        <v/>
      </c>
      <c r="CF118" s="42" t="str">
        <f t="shared" si="115"/>
        <v/>
      </c>
      <c r="CG118" s="1" t="str">
        <f t="shared" si="116"/>
        <v/>
      </c>
      <c r="CH118" s="1" t="str">
        <f t="shared" si="117"/>
        <v/>
      </c>
      <c r="CI118" s="76" t="str">
        <f>IF(CE118="yes",VLOOKUP(CH118,'z-Table'!$A$1:$K$74,7,TRUE)*$CE$68,"")</f>
        <v/>
      </c>
    </row>
    <row r="119" spans="1:87" ht="12" x14ac:dyDescent="0.2">
      <c r="A119" s="7" t="s">
        <v>75</v>
      </c>
      <c r="B119" s="18" cm="1">
        <f t="array" ref="B119">IFERROR(_xlfn.IFS(COUNTA($F$68:$K$68)=0,AVERAGE($F119:$K119),$F$68="X",AVERAGE($G119:$K119),$G$68="X",AVERAGE($F119,$H119:$K119),$H$68="X",AVERAGE($F119:$G119,$I119:$K119),$I$68="X",AVERAGE($F119:$H119,$J119:$K119),$J$68="X",AVERAGE($F119:$I119,$K119:$K119),$K$68="X",AVERAGE($F119:$J119)),"")</f>
        <v>0</v>
      </c>
      <c r="C119" s="19" cm="1">
        <f t="array" ref="C119">IFERROR(_xlfn.IFS(COUNTA($F$68:$K$68)=0,STDEV($F119:$K119)/SQRT(COUNT($F119:$K119)),$F$68="X",STDEV($G119:$K119)/SQRT(COUNT($G119:$K119)),$G$68="X",STDEV($F119,$H119:$K119)/SQRT(COUNT($F119,$H119:$K119)),$H$68="X",STDEV($F119:$G119,$I119:$K119)/SQRT(COUNT($F119:$G119,$I119:$K119)),$I$68="X",STDEV($F119:$H119,$J119:$K119)/SQRT(COUNT($F119:$H119,$J119:$K119)),$J$68="X",STDEV($F119:$I119,$K119)/SQRT(COUNT($F119:$I119,$K119)),$K$68="X",STDEV($F119:$J119)/SQRT(COUNT($F119:$J119))),"")</f>
        <v>0</v>
      </c>
      <c r="D119" s="113" cm="1">
        <f t="array" ref="D119">IFERROR(_xlfn.IFS(COUNTA($L$68:$Q$68)=0,AVERAGE($L119:$Q119),$L$68="X",AVERAGE($M119:$Q119),$M$68="X",AVERAGE($L119,$N119:$Q119),$N$68="X",AVERAGE($L119:$M119,$O119:$Q119),$O$68="X",AVERAGE($L119:$N119,$P119:$Q119),$P$68="X",AVERAGE($L119:$O119,$Q119:$Q119),$Q$68="X",AVERAGE($L119:$P119)),"")</f>
        <v>0</v>
      </c>
      <c r="E119" s="111" cm="1">
        <f t="array" ref="E119">IFERROR(_xlfn.IFS(COUNTA($L$68:$Q$68)=0,STDEV($L119:$Q119)/SQRT(COUNT($L119:$Q119)),$L$68="X",STDEV($M119:$Q119)/SQRT(COUNT($M119:$Q119)),$M$68="X",STDEV($L119,$N119:$Q119)/SQRT(COUNT($L119,$N119:$Q119)),$N$68="X",STDEV($L119:$M119,$O119:$Q119)/SQRT(COUNT($L119:$M119,$O119:$Q119)),$O$68="X",STDEV($L119:$N119,$P119:$Q119)/SQRT(COUNT($L119:$N119,$P119:$Q119)),$P$68="X",STDEV($L119:$O119,$Q119)/SQRT(COUNT($L119:$O119,$Q119)),$Q$68="X",STDEV($L119:$P119)/SQRT(COUNT($L119:$P119))),"")</f>
        <v>0</v>
      </c>
      <c r="F119" cm="1">
        <f t="array" ref="F119">_xlfn.IFS(SUM($L119:$Q119)="","",L119="","",L119=0,0,L119&gt;0,L119/F$131*100)</f>
        <v>0</v>
      </c>
      <c r="G119" cm="1">
        <f t="array" ref="G119">_xlfn.IFS(SUM($L119:$Q119)="","",M119="","",M119=0,0,M119&gt;0,M119/G$131*100)</f>
        <v>0</v>
      </c>
      <c r="H119" cm="1">
        <f t="array" ref="H119">_xlfn.IFS(SUM($L119:$Q119)="","",N119="","",N119=0,0,N119&gt;0,N119/H$131*100)</f>
        <v>0</v>
      </c>
      <c r="I119" cm="1">
        <f t="array" ref="I119">_xlfn.IFS(SUM($L119:$Q119)="","",O119="","",O119=0,0,O119&gt;0,O119/I$131*100)</f>
        <v>0</v>
      </c>
      <c r="J119" cm="1">
        <f t="array" ref="J119">_xlfn.IFS(SUM($L119:$Q119)="","",P119="","",P119=0,0,P119&gt;0,P119/J$131*100)</f>
        <v>0</v>
      </c>
      <c r="K119" s="1" t="str" cm="1">
        <f t="array" ref="K119">_xlfn.IFS(SUM($L119:$Q119)="","",Q119="","",Q119=0,0,Q119&gt;0,Q119/K$131*100)</f>
        <v/>
      </c>
      <c r="L119" s="42">
        <f t="shared" si="133"/>
        <v>0</v>
      </c>
      <c r="M119">
        <f t="shared" si="133"/>
        <v>0</v>
      </c>
      <c r="N119">
        <f t="shared" si="133"/>
        <v>0</v>
      </c>
      <c r="O119">
        <f t="shared" si="131"/>
        <v>0</v>
      </c>
      <c r="P119">
        <f t="shared" si="131"/>
        <v>0</v>
      </c>
      <c r="Q119" s="96" t="str">
        <f t="shared" si="131"/>
        <v/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/>
      <c r="X119" s="1"/>
      <c r="Y119" s="1"/>
      <c r="Z119" s="7" t="s">
        <v>75</v>
      </c>
      <c r="AA119" s="18" cm="1">
        <f t="array" ref="AA119">IFERROR(_xlfn.IFS(COUNTA($AE$68:$AJ$68)=0,AVERAGE($AE119:$AJ119),$AE$68="X",AVERAGE($AF119:$AJ119),$AF$68="X",AVERAGE($AE119,$AG119:$AJ119),$AG$68="X",AVERAGE($AE119:$AF119,$AH119:$AJ119),$AH$68="X",AVERAGE($AE119:$AG119,$AI119:$AJ119),$AI$68="X",AVERAGE($AE119:$AH119,$AJ119:$AJ119),$AJ$68="X",AVERAGE($AE119:$AI119)),"")</f>
        <v>0</v>
      </c>
      <c r="AB119" s="19" cm="1">
        <f t="array" ref="AB119">IFERROR(_xlfn.IFS(COUNTA($AE$68:$AJ$68)=0,STDEV($AE119:$AJ119)/SQRT(COUNT($AE119:$AJ119)),$AE$68="X",STDEV($AF119:$AJ119)/SQRT(COUNT($AF119:$AJ119)),$AF$68="X",STDEV($AE119,$AG119:$AJ119)/SQRT(COUNT($AE119,$AG119:$AJ119)),$AG$68="X",STDEV($AE119:$AF119,$AH119:$AJ119)/SQRT(COUNT($AE119:$AF119,$AH119:$AJ119)),$AH$68="X",STDEV($AE119:$AG119,$AI119:$AJ119)/SQRT(COUNT($AE119:$AG119,$AI119:$AJ119)),$AI$68="X",STDEV($AE119:$AH119,$AJ119)/SQRT(COUNT($AE119:$AH119,$AJ119)),$AJ$68="X",STDEV($AE119:$AI119)/SQRT(COUNT($AE119:$AI119))),"")</f>
        <v>0</v>
      </c>
      <c r="AC119" s="113" cm="1">
        <f t="array" ref="AC119">IFERROR(_xlfn.IFS(COUNTA($AK$68:$AP$68)=0,AVERAGE($AK119:$AP119),$AK$68="X",AVERAGE($AL119:$AP119),$AL$68="X",AVERAGE($AK119,$AM119:$AP119),$AM$68="X",AVERAGE($AK119:$AL119,$AN119:$AP119),$AN$68="X",AVERAGE($AK119:$AM119,$AO119:$AP119),$AO$68="X",AVERAGE($AK119:$AN119,$AP119:$AP119),$AP$68="X",AVERAGE($AK119:$AO119)),"")</f>
        <v>0</v>
      </c>
      <c r="AD119" s="111" cm="1">
        <f t="array" ref="AD119">IFERROR(_xlfn.IFS(COUNTA($AK$68:$AP$68)=0,STDEV($AK119:$AP119)/SQRT(COUNT($AK119:$AP119)),$AK$68="X",STDEV($AL119:$AP119)/SQRT(COUNT($AL119:$AP119)),$AL$68="X",STDEV($AK119,$AM119:$AP119)/SQRT(COUNT($AK119,$AM119:$AP119)),$AM$68="X",STDEV($AK119:$AL119,$AN119:$AP119)/SQRT(COUNT($AK119:$AL119,$AN119:$AP119)),$AN$68="X",STDEV($AK119:$AM119,$AO119:$AP119)/SQRT(COUNT($AK119:$AM119,$AO119:$AP119)),$AO$68="X",STDEV($AK119:$AN119,$AP119)/SQRT(COUNT($AK119:$AN119,$AP119)),$AP$68="X",STDEV($AK119:$AO119)/SQRT(COUNT($AK119:$AO119))),"")</f>
        <v>0</v>
      </c>
      <c r="AE119" cm="1">
        <f t="array" ref="AE119">_xlfn.IFS(SUM($AK119:$AP119)="","",AK119="","",AK119=0,0,AK119&gt;0,AK119/AE$131*100)</f>
        <v>0</v>
      </c>
      <c r="AF119" cm="1">
        <f t="array" ref="AF119">_xlfn.IFS(SUM($AK119:$AP119)="","",AL119="","",AL119=0,0,AL119&gt;0,AL119/AF$131*100)</f>
        <v>0</v>
      </c>
      <c r="AG119" cm="1">
        <f t="array" ref="AG119">_xlfn.IFS(SUM($AK119:$AP119)="","",AM119="","",AM119=0,0,AM119&gt;0,AM119/AG$131*100)</f>
        <v>0</v>
      </c>
      <c r="AH119" cm="1">
        <f t="array" ref="AH119">_xlfn.IFS(SUM($AK119:$AP119)="","",AN119="","",AN119=0,0,AN119&gt;0,AN119/AH$131*100)</f>
        <v>0</v>
      </c>
      <c r="AI119" cm="1">
        <f t="array" ref="AI119">_xlfn.IFS(SUM($AK119:$AP119)="","",AO119="","",AO119=0,0,AO119&gt;0,AO119/AI$131*100)</f>
        <v>0</v>
      </c>
      <c r="AJ119" s="1" t="str" cm="1">
        <f t="array" ref="AJ119">_xlfn.IFS(SUM($AK119:$AP119)="","",AP119="","",AP119=0,0,AP119&gt;0,AP119/AJ$131*100)</f>
        <v/>
      </c>
      <c r="AK119" s="85">
        <f t="shared" si="134"/>
        <v>0</v>
      </c>
      <c r="AL119" s="39">
        <f t="shared" si="134"/>
        <v>0</v>
      </c>
      <c r="AM119" s="39">
        <f t="shared" si="134"/>
        <v>0</v>
      </c>
      <c r="AN119" s="39">
        <f t="shared" si="132"/>
        <v>0</v>
      </c>
      <c r="AO119" s="39">
        <f t="shared" si="132"/>
        <v>0</v>
      </c>
      <c r="AP119" s="98" t="str">
        <f t="shared" si="132"/>
        <v/>
      </c>
      <c r="AQ119" s="89">
        <v>0</v>
      </c>
      <c r="AR119" s="89">
        <v>0</v>
      </c>
      <c r="AS119" s="89">
        <v>0</v>
      </c>
      <c r="AT119" s="89">
        <v>0</v>
      </c>
      <c r="AU119" s="89">
        <v>0</v>
      </c>
      <c r="AV119" s="89"/>
      <c r="AW119" s="1"/>
      <c r="AX119" s="1"/>
      <c r="AY119" s="39" t="str">
        <f t="shared" si="119"/>
        <v/>
      </c>
      <c r="AZ119" s="39" t="str">
        <f t="shared" si="120"/>
        <v/>
      </c>
      <c r="BA119" s="39" t="str">
        <f t="shared" si="121"/>
        <v/>
      </c>
      <c r="BB119" s="39" t="str">
        <f t="shared" si="122"/>
        <v/>
      </c>
      <c r="BC119" s="39" t="str">
        <f t="shared" si="123"/>
        <v/>
      </c>
      <c r="BD119" s="39" t="str">
        <f t="shared" si="124"/>
        <v/>
      </c>
      <c r="BE119" s="39" t="str">
        <f t="shared" si="125"/>
        <v/>
      </c>
      <c r="BF119" s="39" t="str">
        <f t="shared" si="126"/>
        <v/>
      </c>
      <c r="BG119" s="39" t="str">
        <f t="shared" si="127"/>
        <v/>
      </c>
      <c r="BH119" s="39" t="str">
        <f t="shared" si="128"/>
        <v/>
      </c>
      <c r="BI119" s="39" t="str">
        <f t="shared" si="129"/>
        <v/>
      </c>
      <c r="BJ119" s="39" t="str">
        <f t="shared" si="130"/>
        <v/>
      </c>
      <c r="BK119" s="42" t="str">
        <f t="shared" si="135"/>
        <v/>
      </c>
      <c r="BL119" t="str">
        <f t="shared" si="135"/>
        <v/>
      </c>
      <c r="BM119" t="str">
        <f t="shared" si="135"/>
        <v/>
      </c>
      <c r="BN119" t="str">
        <f t="shared" si="135"/>
        <v/>
      </c>
      <c r="BO119" t="str">
        <f t="shared" si="135"/>
        <v/>
      </c>
      <c r="BP119" t="str">
        <f t="shared" si="135"/>
        <v/>
      </c>
      <c r="BQ119" t="str">
        <f t="shared" si="118"/>
        <v/>
      </c>
      <c r="BR119" t="str">
        <f t="shared" si="118"/>
        <v/>
      </c>
      <c r="BS119" t="str">
        <f t="shared" si="118"/>
        <v/>
      </c>
      <c r="BT119" t="str">
        <f t="shared" si="118"/>
        <v/>
      </c>
      <c r="BU119" t="str">
        <f t="shared" si="118"/>
        <v/>
      </c>
      <c r="BV119" t="str">
        <f t="shared" si="118"/>
        <v/>
      </c>
      <c r="BW119" t="str">
        <f t="shared" si="109"/>
        <v/>
      </c>
      <c r="BX119" t="str">
        <f t="shared" si="110"/>
        <v/>
      </c>
      <c r="BY119" t="str">
        <f t="shared" si="111"/>
        <v/>
      </c>
      <c r="BZ119" t="str">
        <f t="shared" si="112"/>
        <v/>
      </c>
      <c r="CA119" t="str">
        <f t="shared" si="136"/>
        <v/>
      </c>
      <c r="CB119" s="39" t="str">
        <f t="shared" si="136"/>
        <v/>
      </c>
      <c r="CC119" s="46" t="str">
        <f t="shared" si="114"/>
        <v/>
      </c>
      <c r="CD119" s="44" t="str">
        <f t="shared" si="104"/>
        <v/>
      </c>
      <c r="CE119" t="str" cm="1">
        <f t="array" ref="CE119">_xlfn.IFS($CC119="","",$CC119&lt;=CE$69,"yes",$CC119&gt;CE$69,"no")</f>
        <v/>
      </c>
      <c r="CF119" s="42" t="str">
        <f t="shared" si="115"/>
        <v/>
      </c>
      <c r="CG119" s="1" t="str">
        <f t="shared" si="116"/>
        <v/>
      </c>
      <c r="CH119" s="1" t="str">
        <f t="shared" si="117"/>
        <v/>
      </c>
      <c r="CI119" s="76" t="str">
        <f>IF(CE119="yes",VLOOKUP(CH119,'z-Table'!$A$1:$K$74,7,TRUE)*$CE$68,"")</f>
        <v/>
      </c>
    </row>
    <row r="120" spans="1:87" ht="12" x14ac:dyDescent="0.2">
      <c r="A120" s="7" t="s">
        <v>76</v>
      </c>
      <c r="B120" s="18" cm="1">
        <f t="array" ref="B120">IFERROR(_xlfn.IFS(COUNTA($F$68:$K$68)=0,AVERAGE($F120:$K120),$F$68="X",AVERAGE($G120:$K120),$G$68="X",AVERAGE($F120,$H120:$K120),$H$68="X",AVERAGE($F120:$G120,$I120:$K120),$I$68="X",AVERAGE($F120:$H120,$J120:$K120),$J$68="X",AVERAGE($F120:$I120,$K120:$K120),$K$68="X",AVERAGE($F120:$J120)),"")</f>
        <v>5.0045049780264791E-2</v>
      </c>
      <c r="C120" s="19" cm="1">
        <f t="array" ref="C120">IFERROR(_xlfn.IFS(COUNTA($F$68:$K$68)=0,STDEV($F120:$K120)/SQRT(COUNT($F120:$K120)),$F$68="X",STDEV($G120:$K120)/SQRT(COUNT($G120:$K120)),$G$68="X",STDEV($F120,$H120:$K120)/SQRT(COUNT($F120,$H120:$K120)),$H$68="X",STDEV($F120:$G120,$I120:$K120)/SQRT(COUNT($F120:$G120,$I120:$K120)),$I$68="X",STDEV($F120:$H120,$J120:$K120)/SQRT(COUNT($F120:$H120,$J120:$K120)),$J$68="X",STDEV($F120:$I120,$K120)/SQRT(COUNT($F120:$I120,$K120)),$K$68="X",STDEV($F120:$J120)/SQRT(COUNT($F120:$J120))),"")</f>
        <v>1.0123874972802101E-2</v>
      </c>
      <c r="D120" s="113" cm="1">
        <f t="array" ref="D120">IFERROR(_xlfn.IFS(COUNTA($L$68:$Q$68)=0,AVERAGE($L120:$Q120),$L$68="X",AVERAGE($M120:$Q120),$M$68="X",AVERAGE($L120,$N120:$Q120),$N$68="X",AVERAGE($L120:$M120,$O120:$Q120),$O$68="X",AVERAGE($L120:$N120,$P120:$Q120),$P$68="X",AVERAGE($L120:$O120,$Q120:$Q120),$Q$68="X",AVERAGE($L120:$P120)),"")</f>
        <v>19719.683333333334</v>
      </c>
      <c r="E120" s="111" cm="1">
        <f t="array" ref="E120">IFERROR(_xlfn.IFS(COUNTA($L$68:$Q$68)=0,STDEV($L120:$Q120)/SQRT(COUNT($L120:$Q120)),$L$68="X",STDEV($M120:$Q120)/SQRT(COUNT($M120:$Q120)),$M$68="X",STDEV($L120,$N120:$Q120)/SQRT(COUNT($L120,$N120:$Q120)),$N$68="X",STDEV($L120:$M120,$O120:$Q120)/SQRT(COUNT($L120:$M120,$O120:$Q120)),$O$68="X",STDEV($L120:$N120,$P120:$Q120)/SQRT(COUNT($L120:$N120,$P120:$Q120)),$P$68="X",STDEV($L120:$O120,$Q120)/SQRT(COUNT($L120:$O120,$Q120)),$Q$68="X",STDEV($L120:$P120)/SQRT(COUNT($L120:$P120))),"")</f>
        <v>10788.784880233012</v>
      </c>
      <c r="F120" cm="1">
        <f t="array" ref="F120">_xlfn.IFS(SUM($L120:$Q120)="","",L120="","",L120=0,0,L120&gt;0,L120/F$131*100)</f>
        <v>5.6834493217657912E-2</v>
      </c>
      <c r="G120" cm="1">
        <f t="array" ref="G120">_xlfn.IFS(SUM($L120:$Q120)="","",M120="","",M120=0,0,M120&gt;0,M120/G$131*100)</f>
        <v>8.4086363521046203E-2</v>
      </c>
      <c r="H120" cm="1">
        <f t="array" ref="H120">_xlfn.IFS(SUM($L120:$Q120)="","",N120="","",N120=0,0,N120&gt;0,N120/H$131*100)</f>
        <v>4.9365318165296129E-2</v>
      </c>
      <c r="I120" cm="1">
        <f t="array" ref="I120">_xlfn.IFS(SUM($L120:$Q120)="","",O120="","",O120=0,0,O120&gt;0,O120/I$131*100)</f>
        <v>3.4353305009957077E-2</v>
      </c>
      <c r="J120" cm="1">
        <f t="array" ref="J120">_xlfn.IFS(SUM($L120:$Q120)="","",P120="","",P120=0,0,P120&gt;0,P120/J$131*100)</f>
        <v>2.5585768987366635E-2</v>
      </c>
      <c r="K120" s="1" t="str" cm="1">
        <f t="array" ref="K120">_xlfn.IFS(SUM($L120:$Q120)="","",Q120="","",Q120=0,0,Q120&gt;0,Q120/K$131*100)</f>
        <v/>
      </c>
      <c r="L120" s="42">
        <f t="shared" si="133"/>
        <v>15707.75</v>
      </c>
      <c r="M120">
        <f t="shared" si="133"/>
        <v>62162</v>
      </c>
      <c r="N120">
        <f t="shared" si="133"/>
        <v>10304.666666666666</v>
      </c>
      <c r="O120">
        <f t="shared" si="131"/>
        <v>5891.5</v>
      </c>
      <c r="P120">
        <f t="shared" si="131"/>
        <v>4532.5</v>
      </c>
      <c r="Q120" s="96" t="str">
        <f t="shared" si="131"/>
        <v/>
      </c>
      <c r="R120" s="89">
        <v>62831</v>
      </c>
      <c r="S120" s="89">
        <v>124324</v>
      </c>
      <c r="T120" s="89">
        <v>61828</v>
      </c>
      <c r="U120" s="89">
        <v>23566</v>
      </c>
      <c r="V120" s="89">
        <v>27195</v>
      </c>
      <c r="W120" s="89"/>
      <c r="X120" s="1"/>
      <c r="Y120" s="1"/>
      <c r="Z120" s="7" t="s">
        <v>76</v>
      </c>
      <c r="AA120" s="18" cm="1">
        <f t="array" ref="AA120">IFERROR(_xlfn.IFS(COUNTA($AE$68:$AJ$68)=0,AVERAGE($AE120:$AJ120),$AE$68="X",AVERAGE($AF120:$AJ120),$AF$68="X",AVERAGE($AE120,$AG120:$AJ120),$AG$68="X",AVERAGE($AE120:$AF120,$AH120:$AJ120),$AH$68="X",AVERAGE($AE120:$AG120,$AI120:$AJ120),$AI$68="X",AVERAGE($AE120:$AH120,$AJ120:$AJ120),$AJ$68="X",AVERAGE($AE120:$AI120)),"")</f>
        <v>6.4805553987998726E-2</v>
      </c>
      <c r="AB120" s="19" cm="1">
        <f t="array" ref="AB120">IFERROR(_xlfn.IFS(COUNTA($AE$68:$AJ$68)=0,STDEV($AE120:$AJ120)/SQRT(COUNT($AE120:$AJ120)),$AE$68="X",STDEV($AF120:$AJ120)/SQRT(COUNT($AF120:$AJ120)),$AF$68="X",STDEV($AE120,$AG120:$AJ120)/SQRT(COUNT($AE120,$AG120:$AJ120)),$AG$68="X",STDEV($AE120:$AF120,$AH120:$AJ120)/SQRT(COUNT($AE120:$AF120,$AH120:$AJ120)),$AH$68="X",STDEV($AE120:$AG120,$AI120:$AJ120)/SQRT(COUNT($AE120:$AG120,$AI120:$AJ120)),$AI$68="X",STDEV($AE120:$AH120,$AJ120)/SQRT(COUNT($AE120:$AH120,$AJ120)),$AJ$68="X",STDEV($AE120:$AI120)/SQRT(COUNT($AE120:$AI120))),"")</f>
        <v>1.1086821140594847E-2</v>
      </c>
      <c r="AC120" s="113" cm="1">
        <f t="array" ref="AC120">IFERROR(_xlfn.IFS(COUNTA($AK$68:$AP$68)=0,AVERAGE($AK120:$AP120),$AK$68="X",AVERAGE($AL120:$AP120),$AL$68="X",AVERAGE($AK120,$AM120:$AP120),$AM$68="X",AVERAGE($AK120:$AL120,$AN120:$AP120),$AN$68="X",AVERAGE($AK120:$AM120,$AO120:$AP120),$AO$68="X",AVERAGE($AK120:$AN120,$AP120:$AP120),$AP$68="X",AVERAGE($AK120:$AO120)),"")</f>
        <v>11799.39</v>
      </c>
      <c r="AD120" s="111" cm="1">
        <f t="array" ref="AD120">IFERROR(_xlfn.IFS(COUNTA($AK$68:$AP$68)=0,STDEV($AK120:$AP120)/SQRT(COUNT($AK120:$AP120)),$AK$68="X",STDEV($AL120:$AP120)/SQRT(COUNT($AL120:$AP120)),$AL$68="X",STDEV($AK120,$AM120:$AP120)/SQRT(COUNT($AK120,$AM120:$AP120)),$AM$68="X",STDEV($AK120:$AL120,$AN120:$AP120)/SQRT(COUNT($AK120:$AL120,$AN120:$AP120)),$AN$68="X",STDEV($AK120:$AM120,$AO120:$AP120)/SQRT(COUNT($AK120:$AM120,$AO120:$AP120)),$AO$68="X",STDEV($AK120:$AN120,$AP120)/SQRT(COUNT($AK120:$AN120,$AP120)),$AP$68="X",STDEV($AK120:$AO120)/SQRT(COUNT($AK120:$AO120))),"")</f>
        <v>2896.7083378552293</v>
      </c>
      <c r="AE120" cm="1">
        <f t="array" ref="AE120">_xlfn.IFS(SUM($AK120:$AP120)="","",AK120="","",AK120=0,0,AK120&gt;0,AK120/AE$131*100)</f>
        <v>8.5747687667849307E-2</v>
      </c>
      <c r="AF120" cm="1">
        <f t="array" ref="AF120">_xlfn.IFS(SUM($AK120:$AP120)="","",AL120="","",AL120=0,0,AL120&gt;0,AL120/AF$131*100)</f>
        <v>6.1286024620438175E-2</v>
      </c>
      <c r="AG120" cm="1">
        <f t="array" ref="AG120">_xlfn.IFS(SUM($AK120:$AP120)="","",AM120="","",AM120=0,0,AM120&gt;0,AM120/AG$131*100)</f>
        <v>8.4899760426901574E-2</v>
      </c>
      <c r="AH120" cm="1">
        <f t="array" ref="AH120">_xlfn.IFS(SUM($AK120:$AP120)="","",AN120="","",AN120=0,0,AN120&gt;0,AN120/AH$131*100)</f>
        <v>2.4835603016226331E-2</v>
      </c>
      <c r="AI120" cm="1">
        <f t="array" ref="AI120">_xlfn.IFS(SUM($AK120:$AP120)="","",AO120="","",AO120=0,0,AO120&gt;0,AO120/AI$131*100)</f>
        <v>6.7258694208578246E-2</v>
      </c>
      <c r="AJ120" s="1" t="str" cm="1">
        <f t="array" ref="AJ120">_xlfn.IFS(SUM($AK120:$AP120)="","",AP120="","",AP120=0,0,AP120&gt;0,AP120/AJ$131*100)</f>
        <v/>
      </c>
      <c r="AK120" s="85">
        <f t="shared" si="134"/>
        <v>22142</v>
      </c>
      <c r="AL120" s="39">
        <f t="shared" si="134"/>
        <v>8913</v>
      </c>
      <c r="AM120" s="39">
        <f t="shared" si="134"/>
        <v>13961.2</v>
      </c>
      <c r="AN120" s="39">
        <f t="shared" si="132"/>
        <v>6098.5</v>
      </c>
      <c r="AO120" s="39">
        <f t="shared" si="132"/>
        <v>7882.25</v>
      </c>
      <c r="AP120" s="98" t="str">
        <f t="shared" si="132"/>
        <v/>
      </c>
      <c r="AQ120" s="89">
        <v>66426</v>
      </c>
      <c r="AR120" s="89">
        <v>35652</v>
      </c>
      <c r="AS120" s="89">
        <v>69806</v>
      </c>
      <c r="AT120" s="89">
        <v>36591</v>
      </c>
      <c r="AU120" s="89">
        <v>31529</v>
      </c>
      <c r="AV120" s="89"/>
      <c r="AW120" s="1"/>
      <c r="AX120" s="1"/>
      <c r="AY120" s="39" t="str">
        <f t="shared" si="119"/>
        <v/>
      </c>
      <c r="AZ120" s="39" t="str">
        <f t="shared" si="120"/>
        <v/>
      </c>
      <c r="BA120" s="39" t="str">
        <f t="shared" si="121"/>
        <v/>
      </c>
      <c r="BB120" s="39" t="str">
        <f t="shared" si="122"/>
        <v/>
      </c>
      <c r="BC120" s="39" t="str">
        <f t="shared" si="123"/>
        <v/>
      </c>
      <c r="BD120" s="39" t="str">
        <f t="shared" si="124"/>
        <v/>
      </c>
      <c r="BE120" s="39" t="str">
        <f t="shared" si="125"/>
        <v/>
      </c>
      <c r="BF120" s="39" t="str">
        <f t="shared" si="126"/>
        <v/>
      </c>
      <c r="BG120" s="39" t="str">
        <f t="shared" si="127"/>
        <v/>
      </c>
      <c r="BH120" s="39" t="str">
        <f t="shared" si="128"/>
        <v/>
      </c>
      <c r="BI120" s="39" t="str">
        <f t="shared" si="129"/>
        <v/>
      </c>
      <c r="BJ120" s="39" t="str">
        <f t="shared" si="130"/>
        <v/>
      </c>
      <c r="BK120" s="42" t="str">
        <f t="shared" si="135"/>
        <v/>
      </c>
      <c r="BL120" t="str">
        <f t="shared" si="135"/>
        <v/>
      </c>
      <c r="BM120" t="str">
        <f t="shared" si="135"/>
        <v/>
      </c>
      <c r="BN120" t="str">
        <f t="shared" si="135"/>
        <v/>
      </c>
      <c r="BO120" t="str">
        <f t="shared" si="135"/>
        <v/>
      </c>
      <c r="BP120" t="str">
        <f t="shared" si="135"/>
        <v/>
      </c>
      <c r="BQ120" t="str">
        <f t="shared" si="118"/>
        <v/>
      </c>
      <c r="BR120" t="str">
        <f t="shared" si="118"/>
        <v/>
      </c>
      <c r="BS120" t="str">
        <f t="shared" si="118"/>
        <v/>
      </c>
      <c r="BT120" t="str">
        <f t="shared" si="118"/>
        <v/>
      </c>
      <c r="BU120" t="str">
        <f t="shared" si="118"/>
        <v/>
      </c>
      <c r="BV120" t="str">
        <f t="shared" si="118"/>
        <v/>
      </c>
      <c r="BW120" t="str">
        <f t="shared" si="109"/>
        <v/>
      </c>
      <c r="BX120" t="str">
        <f t="shared" si="110"/>
        <v/>
      </c>
      <c r="BY120" t="str">
        <f t="shared" si="111"/>
        <v/>
      </c>
      <c r="BZ120" t="str">
        <f t="shared" si="112"/>
        <v/>
      </c>
      <c r="CA120" t="str">
        <f t="shared" si="136"/>
        <v/>
      </c>
      <c r="CB120" s="39" t="str">
        <f t="shared" si="136"/>
        <v/>
      </c>
      <c r="CC120" s="46" t="str">
        <f t="shared" si="114"/>
        <v/>
      </c>
      <c r="CD120" s="44" t="str">
        <f t="shared" si="104"/>
        <v/>
      </c>
      <c r="CE120" t="str" cm="1">
        <f t="array" ref="CE120">_xlfn.IFS($CC120="","",$CC120&lt;=CE$69,"yes",$CC120&gt;CE$69,"no")</f>
        <v/>
      </c>
      <c r="CF120" s="42" t="str">
        <f t="shared" si="115"/>
        <v/>
      </c>
      <c r="CG120" s="1" t="str">
        <f t="shared" si="116"/>
        <v/>
      </c>
      <c r="CH120" s="1" t="str">
        <f t="shared" si="117"/>
        <v/>
      </c>
      <c r="CI120" s="76" t="str">
        <f>IF(CE120="yes",VLOOKUP(CH120,'z-Table'!$A$1:$K$74,7,TRUE)*$CE$68,"")</f>
        <v/>
      </c>
    </row>
    <row r="121" spans="1:87" ht="12" x14ac:dyDescent="0.2">
      <c r="A121" s="7" t="s">
        <v>77</v>
      </c>
      <c r="B121" s="18" cm="1">
        <f t="array" ref="B121">IFERROR(_xlfn.IFS(COUNTA($F$68:$K$68)=0,AVERAGE($F121:$K121),$F$68="X",AVERAGE($G121:$K121),$G$68="X",AVERAGE($F121,$H121:$K121),$H$68="X",AVERAGE($F121:$G121,$I121:$K121),$I$68="X",AVERAGE($F121:$H121,$J121:$K121),$J$68="X",AVERAGE($F121:$I121,$K121:$K121),$K$68="X",AVERAGE($F121:$J121)),"")</f>
        <v>1.1335104130393386E-2</v>
      </c>
      <c r="C121" s="19" cm="1">
        <f t="array" ref="C121">IFERROR(_xlfn.IFS(COUNTA($F$68:$K$68)=0,STDEV($F121:$K121)/SQRT(COUNT($F121:$K121)),$F$68="X",STDEV($G121:$K121)/SQRT(COUNT($G121:$K121)),$G$68="X",STDEV($F121,$H121:$K121)/SQRT(COUNT($F121,$H121:$K121)),$H$68="X",STDEV($F121:$G121,$I121:$K121)/SQRT(COUNT($F121:$G121,$I121:$K121)),$I$68="X",STDEV($F121:$H121,$J121:$K121)/SQRT(COUNT($F121:$H121,$J121:$K121)),$J$68="X",STDEV($F121:$I121,$K121)/SQRT(COUNT($F121:$I121,$K121)),$K$68="X",STDEV($F121:$J121)/SQRT(COUNT($F121:$J121))),"")</f>
        <v>6.941702601852384E-3</v>
      </c>
      <c r="D121" s="113" cm="1">
        <f t="array" ref="D121">IFERROR(_xlfn.IFS(COUNTA($L$68:$Q$68)=0,AVERAGE($L121:$Q121),$L$68="X",AVERAGE($M121:$Q121),$M$68="X",AVERAGE($L121,$N121:$Q121),$N$68="X",AVERAGE($L121:$M121,$O121:$Q121),$O$68="X",AVERAGE($L121:$N121,$P121:$Q121),$P$68="X",AVERAGE($L121:$O121,$Q121:$Q121),$Q$68="X",AVERAGE($L121:$P121)),"")</f>
        <v>2746.2666666666664</v>
      </c>
      <c r="E121" s="111" cm="1">
        <f t="array" ref="E121">IFERROR(_xlfn.IFS(COUNTA($L$68:$Q$68)=0,STDEV($L121:$Q121)/SQRT(COUNT($L121:$Q121)),$L$68="X",STDEV($M121:$Q121)/SQRT(COUNT($M121:$Q121)),$M$68="X",STDEV($L121,$N121:$Q121)/SQRT(COUNT($L121,$N121:$Q121)),$N$68="X",STDEV($L121:$M121,$O121:$Q121)/SQRT(COUNT($L121:$M121,$O121:$Q121)),$O$68="X",STDEV($L121:$N121,$P121:$Q121)/SQRT(COUNT($L121:$N121,$P121:$Q121)),$P$68="X",STDEV($L121:$O121,$Q121)/SQRT(COUNT($L121:$O121,$Q121)),$Q$68="X",STDEV($L121:$P121)/SQRT(COUNT($L121:$P121))),"")</f>
        <v>1705.7206407980307</v>
      </c>
      <c r="F121" cm="1">
        <f t="array" ref="F121">_xlfn.IFS(SUM($L121:$Q121)="","",L121="","",L121=0,0,L121&gt;0,L121/F$131*100)</f>
        <v>2.8102911545036621E-2</v>
      </c>
      <c r="G121" cm="1">
        <f t="array" ref="G121">_xlfn.IFS(SUM($L121:$Q121)="","",M121="","",M121=0,0,M121&gt;0,M121/G$131*100)</f>
        <v>0</v>
      </c>
      <c r="H121" cm="1">
        <f t="array" ref="H121">_xlfn.IFS(SUM($L121:$Q121)="","",N121="","",N121=0,0,N121&gt;0,N121/H$131*100)</f>
        <v>2.8572609106930307E-2</v>
      </c>
      <c r="I121" cm="1">
        <f t="array" ref="I121">_xlfn.IFS(SUM($L121:$Q121)="","",O121="","",O121=0,0,O121&gt;0,O121/I$131*100)</f>
        <v>0</v>
      </c>
      <c r="J121" cm="1">
        <f t="array" ref="J121">_xlfn.IFS(SUM($L121:$Q121)="","",P121="","",P121=0,0,P121&gt;0,P121/J$131*100)</f>
        <v>0</v>
      </c>
      <c r="K121" s="1" t="str" cm="1">
        <f t="array" ref="K121">_xlfn.IFS(SUM($L121:$Q121)="","",Q121="","",Q121=0,0,Q121&gt;0,Q121/K$131*100)</f>
        <v/>
      </c>
      <c r="L121" s="42">
        <f t="shared" si="133"/>
        <v>7767</v>
      </c>
      <c r="M121">
        <f t="shared" si="133"/>
        <v>0</v>
      </c>
      <c r="N121">
        <f t="shared" si="133"/>
        <v>5964.333333333333</v>
      </c>
      <c r="O121">
        <f t="shared" si="131"/>
        <v>0</v>
      </c>
      <c r="P121">
        <f t="shared" si="131"/>
        <v>0</v>
      </c>
      <c r="Q121" s="96" t="str">
        <f t="shared" si="131"/>
        <v/>
      </c>
      <c r="R121" s="89">
        <v>31068</v>
      </c>
      <c r="S121" s="89">
        <v>0</v>
      </c>
      <c r="T121" s="89">
        <v>35786</v>
      </c>
      <c r="U121" s="89">
        <v>0</v>
      </c>
      <c r="V121" s="89">
        <v>0</v>
      </c>
      <c r="W121" s="89"/>
      <c r="X121" s="1"/>
      <c r="Y121" s="1"/>
      <c r="Z121" s="7" t="s">
        <v>77</v>
      </c>
      <c r="AA121" s="18" cm="1">
        <f t="array" ref="AA121">IFERROR(_xlfn.IFS(COUNTA($AE$68:$AJ$68)=0,AVERAGE($AE121:$AJ121),$AE$68="X",AVERAGE($AF121:$AJ121),$AF$68="X",AVERAGE($AE121,$AG121:$AJ121),$AG$68="X",AVERAGE($AE121:$AF121,$AH121:$AJ121),$AH$68="X",AVERAGE($AE121:$AG121,$AI121:$AJ121),$AI$68="X",AVERAGE($AE121:$AH121,$AJ121:$AJ121),$AJ$68="X",AVERAGE($AE121:$AI121)),"")</f>
        <v>1.3614659172145971E-2</v>
      </c>
      <c r="AB121" s="19" cm="1">
        <f t="array" ref="AB121">IFERROR(_xlfn.IFS(COUNTA($AE$68:$AJ$68)=0,STDEV($AE121:$AJ121)/SQRT(COUNT($AE121:$AJ121)),$AE$68="X",STDEV($AF121:$AJ121)/SQRT(COUNT($AF121:$AJ121)),$AF$68="X",STDEV($AE121,$AG121:$AJ121)/SQRT(COUNT($AE121,$AG121:$AJ121)),$AG$68="X",STDEV($AE121:$AF121,$AH121:$AJ121)/SQRT(COUNT($AE121:$AF121,$AH121:$AJ121)),$AH$68="X",STDEV($AE121:$AG121,$AI121:$AJ121)/SQRT(COUNT($AE121:$AG121,$AI121:$AJ121)),$AI$68="X",STDEV($AE121:$AH121,$AJ121)/SQRT(COUNT($AE121:$AH121,$AJ121)),$AJ$68="X",STDEV($AE121:$AI121)/SQRT(COUNT($AE121:$AI121))),"")</f>
        <v>1.3614659172145971E-2</v>
      </c>
      <c r="AC121" s="113" cm="1">
        <f t="array" ref="AC121">IFERROR(_xlfn.IFS(COUNTA($AK$68:$AP$68)=0,AVERAGE($AK121:$AP121),$AK$68="X",AVERAGE($AL121:$AP121),$AL$68="X",AVERAGE($AK121,$AM121:$AP121),$AM$68="X",AVERAGE($AK121:$AL121,$AN121:$AP121),$AN$68="X",AVERAGE($AK121:$AM121,$AO121:$AP121),$AO$68="X",AVERAGE($AK121:$AN121,$AP121:$AP121),$AP$68="X",AVERAGE($AK121:$AO121)),"")</f>
        <v>2238.84</v>
      </c>
      <c r="AD121" s="111" cm="1">
        <f t="array" ref="AD121">IFERROR(_xlfn.IFS(COUNTA($AK$68:$AP$68)=0,STDEV($AK121:$AP121)/SQRT(COUNT($AK121:$AP121)),$AK$68="X",STDEV($AL121:$AP121)/SQRT(COUNT($AL121:$AP121)),$AL$68="X",STDEV($AK121,$AM121:$AP121)/SQRT(COUNT($AK121,$AM121:$AP121)),$AM$68="X",STDEV($AK121:$AL121,$AN121:$AP121)/SQRT(COUNT($AK121:$AL121,$AN121:$AP121)),$AN$68="X",STDEV($AK121:$AM121,$AO121:$AP121)/SQRT(COUNT($AK121:$AM121,$AO121:$AP121)),$AO$68="X",STDEV($AK121:$AN121,$AP121)/SQRT(COUNT($AK121:$AN121,$AP121)),$AP$68="X",STDEV($AK121:$AO121)/SQRT(COUNT($AK121:$AO121))),"")</f>
        <v>2238.84</v>
      </c>
      <c r="AE121" cm="1">
        <f t="array" ref="AE121">_xlfn.IFS(SUM($AK121:$AP121)="","",AK121="","",AK121=0,0,AK121&gt;0,AK121/AE$131*100)</f>
        <v>0</v>
      </c>
      <c r="AF121" cm="1">
        <f t="array" ref="AF121">_xlfn.IFS(SUM($AK121:$AP121)="","",AL121="","",AL121=0,0,AL121&gt;0,AL121/AF$131*100)</f>
        <v>0</v>
      </c>
      <c r="AG121" cm="1">
        <f t="array" ref="AG121">_xlfn.IFS(SUM($AK121:$AP121)="","",AM121="","",AM121=0,0,AM121&gt;0,AM121/AG$131*100)</f>
        <v>6.8073295860729854E-2</v>
      </c>
      <c r="AH121" cm="1">
        <f t="array" ref="AH121">_xlfn.IFS(SUM($AK121:$AP121)="","",AN121="","",AN121=0,0,AN121&gt;0,AN121/AH$131*100)</f>
        <v>0</v>
      </c>
      <c r="AI121" cm="1">
        <f t="array" ref="AI121">_xlfn.IFS(SUM($AK121:$AP121)="","",AO121="","",AO121=0,0,AO121&gt;0,AO121/AI$131*100)</f>
        <v>0</v>
      </c>
      <c r="AJ121" s="1" t="str" cm="1">
        <f t="array" ref="AJ121">_xlfn.IFS(SUM($AK121:$AP121)="","",AP121="","",AP121=0,0,AP121&gt;0,AP121/AJ$131*100)</f>
        <v/>
      </c>
      <c r="AK121" s="85">
        <f t="shared" si="134"/>
        <v>0</v>
      </c>
      <c r="AL121" s="39">
        <f t="shared" si="134"/>
        <v>0</v>
      </c>
      <c r="AM121" s="39">
        <f t="shared" si="134"/>
        <v>11194.2</v>
      </c>
      <c r="AN121" s="39">
        <f t="shared" si="132"/>
        <v>0</v>
      </c>
      <c r="AO121" s="39">
        <f t="shared" si="132"/>
        <v>0</v>
      </c>
      <c r="AP121" s="98" t="str">
        <f t="shared" si="132"/>
        <v/>
      </c>
      <c r="AQ121" s="89">
        <v>0</v>
      </c>
      <c r="AR121" s="89">
        <v>0</v>
      </c>
      <c r="AS121" s="89">
        <v>55971</v>
      </c>
      <c r="AT121" s="89">
        <v>0</v>
      </c>
      <c r="AU121" s="89">
        <v>0</v>
      </c>
      <c r="AV121" s="89"/>
      <c r="AW121" s="1"/>
      <c r="AX121" s="1"/>
      <c r="AY121" s="39" t="str">
        <f t="shared" si="119"/>
        <v/>
      </c>
      <c r="AZ121" s="39" t="str">
        <f t="shared" si="120"/>
        <v/>
      </c>
      <c r="BA121" s="39" t="str">
        <f t="shared" si="121"/>
        <v/>
      </c>
      <c r="BB121" s="39" t="str">
        <f t="shared" si="122"/>
        <v/>
      </c>
      <c r="BC121" s="39" t="str">
        <f t="shared" si="123"/>
        <v/>
      </c>
      <c r="BD121" s="39" t="str">
        <f t="shared" si="124"/>
        <v/>
      </c>
      <c r="BE121" s="39" t="str">
        <f t="shared" si="125"/>
        <v/>
      </c>
      <c r="BF121" s="39" t="str">
        <f t="shared" si="126"/>
        <v/>
      </c>
      <c r="BG121" s="39" t="str">
        <f t="shared" si="127"/>
        <v/>
      </c>
      <c r="BH121" s="39" t="str">
        <f t="shared" si="128"/>
        <v/>
      </c>
      <c r="BI121" s="39" t="str">
        <f t="shared" si="129"/>
        <v/>
      </c>
      <c r="BJ121" s="39" t="str">
        <f t="shared" si="130"/>
        <v/>
      </c>
      <c r="BK121" s="42" t="str">
        <f t="shared" si="135"/>
        <v/>
      </c>
      <c r="BL121" t="str">
        <f t="shared" si="135"/>
        <v/>
      </c>
      <c r="BM121" t="str">
        <f t="shared" si="135"/>
        <v/>
      </c>
      <c r="BN121" t="str">
        <f t="shared" si="135"/>
        <v/>
      </c>
      <c r="BO121" t="str">
        <f t="shared" si="135"/>
        <v/>
      </c>
      <c r="BP121" t="str">
        <f t="shared" si="135"/>
        <v/>
      </c>
      <c r="BQ121" t="str">
        <f t="shared" si="118"/>
        <v/>
      </c>
      <c r="BR121" t="str">
        <f t="shared" si="118"/>
        <v/>
      </c>
      <c r="BS121" t="str">
        <f t="shared" si="118"/>
        <v/>
      </c>
      <c r="BT121" t="str">
        <f t="shared" si="118"/>
        <v/>
      </c>
      <c r="BU121" t="str">
        <f t="shared" si="118"/>
        <v/>
      </c>
      <c r="BV121" t="str">
        <f t="shared" si="118"/>
        <v/>
      </c>
      <c r="BW121" t="str">
        <f t="shared" si="109"/>
        <v/>
      </c>
      <c r="BX121" t="str">
        <f t="shared" si="110"/>
        <v/>
      </c>
      <c r="BY121" t="str">
        <f t="shared" si="111"/>
        <v/>
      </c>
      <c r="BZ121" t="str">
        <f t="shared" si="112"/>
        <v/>
      </c>
      <c r="CA121" t="str">
        <f t="shared" si="136"/>
        <v/>
      </c>
      <c r="CB121" s="39" t="str">
        <f t="shared" si="136"/>
        <v/>
      </c>
      <c r="CC121" s="46" t="str">
        <f t="shared" si="114"/>
        <v/>
      </c>
      <c r="CD121" s="44" t="str">
        <f t="shared" si="104"/>
        <v/>
      </c>
      <c r="CE121" t="str" cm="1">
        <f t="array" ref="CE121">_xlfn.IFS($CC121="","",$CC121&lt;=CE$69,"yes",$CC121&gt;CE$69,"no")</f>
        <v/>
      </c>
      <c r="CF121" s="42" t="str">
        <f t="shared" si="115"/>
        <v/>
      </c>
      <c r="CG121" s="1" t="str">
        <f t="shared" si="116"/>
        <v/>
      </c>
      <c r="CH121" s="1" t="str">
        <f t="shared" si="117"/>
        <v/>
      </c>
      <c r="CI121" s="76" t="str">
        <f>IF(CE121="yes",VLOOKUP(CH121,'z-Table'!$A$1:$K$74,7,TRUE)*$CE$68,"")</f>
        <v/>
      </c>
    </row>
    <row r="122" spans="1:87" ht="12" x14ac:dyDescent="0.2">
      <c r="A122" s="7" t="s">
        <v>78</v>
      </c>
      <c r="B122" s="18" cm="1">
        <f t="array" ref="B122">IFERROR(_xlfn.IFS(COUNTA($F$68:$K$68)=0,AVERAGE($F122:$K122),$F$68="X",AVERAGE($G122:$K122),$G$68="X",AVERAGE($F122,$H122:$K122),$H$68="X",AVERAGE($F122:$G122,$I122:$K122),$I$68="X",AVERAGE($F122:$H122,$J122:$K122),$J$68="X",AVERAGE($F122:$I122,$K122:$K122),$K$68="X",AVERAGE($F122:$J122)),"")</f>
        <v>0</v>
      </c>
      <c r="C122" s="19" cm="1">
        <f t="array" ref="C122">IFERROR(_xlfn.IFS(COUNTA($F$68:$K$68)=0,STDEV($F122:$K122)/SQRT(COUNT($F122:$K122)),$F$68="X",STDEV($G122:$K122)/SQRT(COUNT($G122:$K122)),$G$68="X",STDEV($F122,$H122:$K122)/SQRT(COUNT($F122,$H122:$K122)),$H$68="X",STDEV($F122:$G122,$I122:$K122)/SQRT(COUNT($F122:$G122,$I122:$K122)),$I$68="X",STDEV($F122:$H122,$J122:$K122)/SQRT(COUNT($F122:$H122,$J122:$K122)),$J$68="X",STDEV($F122:$I122,$K122)/SQRT(COUNT($F122:$I122,$K122)),$K$68="X",STDEV($F122:$J122)/SQRT(COUNT($F122:$J122))),"")</f>
        <v>0</v>
      </c>
      <c r="D122" s="113" cm="1">
        <f t="array" ref="D122">IFERROR(_xlfn.IFS(COUNTA($L$68:$Q$68)=0,AVERAGE($L122:$Q122),$L$68="X",AVERAGE($M122:$Q122),$M$68="X",AVERAGE($L122,$N122:$Q122),$N$68="X",AVERAGE($L122:$M122,$O122:$Q122),$O$68="X",AVERAGE($L122:$N122,$P122:$Q122),$P$68="X",AVERAGE($L122:$O122,$Q122:$Q122),$Q$68="X",AVERAGE($L122:$P122)),"")</f>
        <v>0</v>
      </c>
      <c r="E122" s="111" cm="1">
        <f t="array" ref="E122">IFERROR(_xlfn.IFS(COUNTA($L$68:$Q$68)=0,STDEV($L122:$Q122)/SQRT(COUNT($L122:$Q122)),$L$68="X",STDEV($M122:$Q122)/SQRT(COUNT($M122:$Q122)),$M$68="X",STDEV($L122,$N122:$Q122)/SQRT(COUNT($L122,$N122:$Q122)),$N$68="X",STDEV($L122:$M122,$O122:$Q122)/SQRT(COUNT($L122:$M122,$O122:$Q122)),$O$68="X",STDEV($L122:$N122,$P122:$Q122)/SQRT(COUNT($L122:$N122,$P122:$Q122)),$P$68="X",STDEV($L122:$O122,$Q122)/SQRT(COUNT($L122:$O122,$Q122)),$Q$68="X",STDEV($L122:$P122)/SQRT(COUNT($L122:$P122))),"")</f>
        <v>0</v>
      </c>
      <c r="F122" cm="1">
        <f t="array" ref="F122">_xlfn.IFS(SUM($L122:$Q122)="","",L122="","",L122=0,0,L122&gt;0,L122/F$131*100)</f>
        <v>0</v>
      </c>
      <c r="G122" cm="1">
        <f t="array" ref="G122">_xlfn.IFS(SUM($L122:$Q122)="","",M122="","",M122=0,0,M122&gt;0,M122/G$131*100)</f>
        <v>0</v>
      </c>
      <c r="H122" cm="1">
        <f t="array" ref="H122">_xlfn.IFS(SUM($L122:$Q122)="","",N122="","",N122=0,0,N122&gt;0,N122/H$131*100)</f>
        <v>0</v>
      </c>
      <c r="I122" cm="1">
        <f t="array" ref="I122">_xlfn.IFS(SUM($L122:$Q122)="","",O122="","",O122=0,0,O122&gt;0,O122/I$131*100)</f>
        <v>0</v>
      </c>
      <c r="J122" cm="1">
        <f t="array" ref="J122">_xlfn.IFS(SUM($L122:$Q122)="","",P122="","",P122=0,0,P122&gt;0,P122/J$131*100)</f>
        <v>0</v>
      </c>
      <c r="K122" s="1" t="str" cm="1">
        <f t="array" ref="K122">_xlfn.IFS(SUM($L122:$Q122)="","",Q122="","",Q122=0,0,Q122&gt;0,Q122/K$131*100)</f>
        <v/>
      </c>
      <c r="L122" s="42">
        <f t="shared" si="133"/>
        <v>0</v>
      </c>
      <c r="M122">
        <f t="shared" si="133"/>
        <v>0</v>
      </c>
      <c r="N122">
        <f t="shared" si="133"/>
        <v>0</v>
      </c>
      <c r="O122">
        <f t="shared" si="131"/>
        <v>0</v>
      </c>
      <c r="P122">
        <f t="shared" si="131"/>
        <v>0</v>
      </c>
      <c r="Q122" s="96" t="str">
        <f t="shared" si="131"/>
        <v/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/>
      <c r="X122" s="1"/>
      <c r="Y122" s="1"/>
      <c r="Z122" s="7" t="s">
        <v>78</v>
      </c>
      <c r="AA122" s="18" cm="1">
        <f t="array" ref="AA122">IFERROR(_xlfn.IFS(COUNTA($AE$68:$AJ$68)=0,AVERAGE($AE122:$AJ122),$AE$68="X",AVERAGE($AF122:$AJ122),$AF$68="X",AVERAGE($AE122,$AG122:$AJ122),$AG$68="X",AVERAGE($AE122:$AF122,$AH122:$AJ122),$AH$68="X",AVERAGE($AE122:$AG122,$AI122:$AJ122),$AI$68="X",AVERAGE($AE122:$AH122,$AJ122:$AJ122),$AJ$68="X",AVERAGE($AE122:$AI122)),"")</f>
        <v>0</v>
      </c>
      <c r="AB122" s="19" cm="1">
        <f t="array" ref="AB122">IFERROR(_xlfn.IFS(COUNTA($AE$68:$AJ$68)=0,STDEV($AE122:$AJ122)/SQRT(COUNT($AE122:$AJ122)),$AE$68="X",STDEV($AF122:$AJ122)/SQRT(COUNT($AF122:$AJ122)),$AF$68="X",STDEV($AE122,$AG122:$AJ122)/SQRT(COUNT($AE122,$AG122:$AJ122)),$AG$68="X",STDEV($AE122:$AF122,$AH122:$AJ122)/SQRT(COUNT($AE122:$AF122,$AH122:$AJ122)),$AH$68="X",STDEV($AE122:$AG122,$AI122:$AJ122)/SQRT(COUNT($AE122:$AG122,$AI122:$AJ122)),$AI$68="X",STDEV($AE122:$AH122,$AJ122)/SQRT(COUNT($AE122:$AH122,$AJ122)),$AJ$68="X",STDEV($AE122:$AI122)/SQRT(COUNT($AE122:$AI122))),"")</f>
        <v>0</v>
      </c>
      <c r="AC122" s="113" cm="1">
        <f t="array" ref="AC122">IFERROR(_xlfn.IFS(COUNTA($AK$68:$AP$68)=0,AVERAGE($AK122:$AP122),$AK$68="X",AVERAGE($AL122:$AP122),$AL$68="X",AVERAGE($AK122,$AM122:$AP122),$AM$68="X",AVERAGE($AK122:$AL122,$AN122:$AP122),$AN$68="X",AVERAGE($AK122:$AM122,$AO122:$AP122),$AO$68="X",AVERAGE($AK122:$AN122,$AP122:$AP122),$AP$68="X",AVERAGE($AK122:$AO122)),"")</f>
        <v>0</v>
      </c>
      <c r="AD122" s="111" cm="1">
        <f t="array" ref="AD122">IFERROR(_xlfn.IFS(COUNTA($AK$68:$AP$68)=0,STDEV($AK122:$AP122)/SQRT(COUNT($AK122:$AP122)),$AK$68="X",STDEV($AL122:$AP122)/SQRT(COUNT($AL122:$AP122)),$AL$68="X",STDEV($AK122,$AM122:$AP122)/SQRT(COUNT($AK122,$AM122:$AP122)),$AM$68="X",STDEV($AK122:$AL122,$AN122:$AP122)/SQRT(COUNT($AK122:$AL122,$AN122:$AP122)),$AN$68="X",STDEV($AK122:$AM122,$AO122:$AP122)/SQRT(COUNT($AK122:$AM122,$AO122:$AP122)),$AO$68="X",STDEV($AK122:$AN122,$AP122)/SQRT(COUNT($AK122:$AN122,$AP122)),$AP$68="X",STDEV($AK122:$AO122)/SQRT(COUNT($AK122:$AO122))),"")</f>
        <v>0</v>
      </c>
      <c r="AE122" cm="1">
        <f t="array" ref="AE122">_xlfn.IFS(SUM($AK122:$AP122)="","",AK122="","",AK122=0,0,AK122&gt;0,AK122/AE$131*100)</f>
        <v>0</v>
      </c>
      <c r="AF122" cm="1">
        <f t="array" ref="AF122">_xlfn.IFS(SUM($AK122:$AP122)="","",AL122="","",AL122=0,0,AL122&gt;0,AL122/AF$131*100)</f>
        <v>0</v>
      </c>
      <c r="AG122" cm="1">
        <f t="array" ref="AG122">_xlfn.IFS(SUM($AK122:$AP122)="","",AM122="","",AM122=0,0,AM122&gt;0,AM122/AG$131*100)</f>
        <v>0</v>
      </c>
      <c r="AH122" cm="1">
        <f t="array" ref="AH122">_xlfn.IFS(SUM($AK122:$AP122)="","",AN122="","",AN122=0,0,AN122&gt;0,AN122/AH$131*100)</f>
        <v>0</v>
      </c>
      <c r="AI122" cm="1">
        <f t="array" ref="AI122">_xlfn.IFS(SUM($AK122:$AP122)="","",AO122="","",AO122=0,0,AO122&gt;0,AO122/AI$131*100)</f>
        <v>0</v>
      </c>
      <c r="AJ122" s="1" t="str" cm="1">
        <f t="array" ref="AJ122">_xlfn.IFS(SUM($AK122:$AP122)="","",AP122="","",AP122=0,0,AP122&gt;0,AP122/AJ$131*100)</f>
        <v/>
      </c>
      <c r="AK122" s="85">
        <f t="shared" si="134"/>
        <v>0</v>
      </c>
      <c r="AL122" s="39">
        <f t="shared" si="134"/>
        <v>0</v>
      </c>
      <c r="AM122" s="39">
        <f t="shared" si="134"/>
        <v>0</v>
      </c>
      <c r="AN122" s="39">
        <f t="shared" si="132"/>
        <v>0</v>
      </c>
      <c r="AO122" s="39">
        <f t="shared" si="132"/>
        <v>0</v>
      </c>
      <c r="AP122" s="98" t="str">
        <f t="shared" si="132"/>
        <v/>
      </c>
      <c r="AQ122" s="89">
        <v>0</v>
      </c>
      <c r="AR122" s="89">
        <v>0</v>
      </c>
      <c r="AS122" s="89">
        <v>0</v>
      </c>
      <c r="AT122" s="89">
        <v>0</v>
      </c>
      <c r="AU122" s="89">
        <v>0</v>
      </c>
      <c r="AV122" s="89"/>
      <c r="AW122" s="1"/>
      <c r="AX122" s="1"/>
      <c r="AY122" s="39" t="str">
        <f t="shared" si="119"/>
        <v/>
      </c>
      <c r="AZ122" s="39" t="str">
        <f t="shared" si="120"/>
        <v/>
      </c>
      <c r="BA122" s="39" t="str">
        <f t="shared" si="121"/>
        <v/>
      </c>
      <c r="BB122" s="39" t="str">
        <f t="shared" si="122"/>
        <v/>
      </c>
      <c r="BC122" s="39" t="str">
        <f t="shared" si="123"/>
        <v/>
      </c>
      <c r="BD122" s="39" t="str">
        <f t="shared" si="124"/>
        <v/>
      </c>
      <c r="BE122" s="39" t="str">
        <f t="shared" si="125"/>
        <v/>
      </c>
      <c r="BF122" s="39" t="str">
        <f t="shared" si="126"/>
        <v/>
      </c>
      <c r="BG122" s="39" t="str">
        <f t="shared" si="127"/>
        <v/>
      </c>
      <c r="BH122" s="39" t="str">
        <f t="shared" si="128"/>
        <v/>
      </c>
      <c r="BI122" s="39" t="str">
        <f t="shared" si="129"/>
        <v/>
      </c>
      <c r="BJ122" s="39" t="str">
        <f t="shared" si="130"/>
        <v/>
      </c>
      <c r="BK122" s="42" t="str">
        <f t="shared" si="135"/>
        <v/>
      </c>
      <c r="BL122" t="str">
        <f t="shared" si="135"/>
        <v/>
      </c>
      <c r="BM122" t="str">
        <f t="shared" si="135"/>
        <v/>
      </c>
      <c r="BN122" t="str">
        <f t="shared" si="135"/>
        <v/>
      </c>
      <c r="BO122" t="str">
        <f t="shared" si="135"/>
        <v/>
      </c>
      <c r="BP122" t="str">
        <f t="shared" si="135"/>
        <v/>
      </c>
      <c r="BQ122" t="str">
        <f t="shared" si="118"/>
        <v/>
      </c>
      <c r="BR122" t="str">
        <f t="shared" si="118"/>
        <v/>
      </c>
      <c r="BS122" t="str">
        <f t="shared" si="118"/>
        <v/>
      </c>
      <c r="BT122" t="str">
        <f t="shared" si="118"/>
        <v/>
      </c>
      <c r="BU122" t="str">
        <f t="shared" si="118"/>
        <v/>
      </c>
      <c r="BV122" t="str">
        <f t="shared" si="118"/>
        <v/>
      </c>
      <c r="BW122" t="str">
        <f t="shared" si="109"/>
        <v/>
      </c>
      <c r="BX122" t="str">
        <f t="shared" si="110"/>
        <v/>
      </c>
      <c r="BY122" t="str">
        <f t="shared" si="111"/>
        <v/>
      </c>
      <c r="BZ122" t="str">
        <f t="shared" si="112"/>
        <v/>
      </c>
      <c r="CA122" t="str">
        <f t="shared" si="136"/>
        <v/>
      </c>
      <c r="CB122" s="39" t="str">
        <f t="shared" si="136"/>
        <v/>
      </c>
      <c r="CC122" s="46" t="str">
        <f t="shared" si="114"/>
        <v/>
      </c>
      <c r="CD122" s="44" t="str">
        <f t="shared" si="104"/>
        <v/>
      </c>
      <c r="CE122" t="str" cm="1">
        <f t="array" ref="CE122">_xlfn.IFS($CC122="","",$CC122&lt;=CE$69,"yes",$CC122&gt;CE$69,"no")</f>
        <v/>
      </c>
      <c r="CF122" s="42" t="str">
        <f t="shared" si="115"/>
        <v/>
      </c>
      <c r="CG122" s="1" t="str">
        <f t="shared" si="116"/>
        <v/>
      </c>
      <c r="CH122" s="1" t="str">
        <f t="shared" si="117"/>
        <v/>
      </c>
      <c r="CI122" s="76" t="str">
        <f>IF(CE122="yes",VLOOKUP(CH122,'z-Table'!$A$1:$K$74,7,TRUE)*$CE$68,"")</f>
        <v/>
      </c>
    </row>
    <row r="123" spans="1:87" ht="12" x14ac:dyDescent="0.2">
      <c r="A123" s="7" t="s">
        <v>79</v>
      </c>
      <c r="B123" s="18" cm="1">
        <f t="array" ref="B123">IFERROR(_xlfn.IFS(COUNTA($F$68:$K$68)=0,AVERAGE($F123:$K123),$F$68="X",AVERAGE($G123:$K123),$G$68="X",AVERAGE($F123,$H123:$K123),$H$68="X",AVERAGE($F123:$G123,$I123:$K123),$I$68="X",AVERAGE($F123:$H123,$J123:$K123),$J$68="X",AVERAGE($F123:$I123,$K123:$K123),$K$68="X",AVERAGE($F123:$J123)),"")</f>
        <v>0</v>
      </c>
      <c r="C123" s="19" cm="1">
        <f t="array" ref="C123">IFERROR(_xlfn.IFS(COUNTA($F$68:$K$68)=0,STDEV($F123:$K123)/SQRT(COUNT($F123:$K123)),$F$68="X",STDEV($G123:$K123)/SQRT(COUNT($G123:$K123)),$G$68="X",STDEV($F123,$H123:$K123)/SQRT(COUNT($F123,$H123:$K123)),$H$68="X",STDEV($F123:$G123,$I123:$K123)/SQRT(COUNT($F123:$G123,$I123:$K123)),$I$68="X",STDEV($F123:$H123,$J123:$K123)/SQRT(COUNT($F123:$H123,$J123:$K123)),$J$68="X",STDEV($F123:$I123,$K123)/SQRT(COUNT($F123:$I123,$K123)),$K$68="X",STDEV($F123:$J123)/SQRT(COUNT($F123:$J123))),"")</f>
        <v>0</v>
      </c>
      <c r="D123" s="113" cm="1">
        <f t="array" ref="D123">IFERROR(_xlfn.IFS(COUNTA($L$68:$Q$68)=0,AVERAGE($L123:$Q123),$L$68="X",AVERAGE($M123:$Q123),$M$68="X",AVERAGE($L123,$N123:$Q123),$N$68="X",AVERAGE($L123:$M123,$O123:$Q123),$O$68="X",AVERAGE($L123:$N123,$P123:$Q123),$P$68="X",AVERAGE($L123:$O123,$Q123:$Q123),$Q$68="X",AVERAGE($L123:$P123)),"")</f>
        <v>0</v>
      </c>
      <c r="E123" s="111" cm="1">
        <f t="array" ref="E123">IFERROR(_xlfn.IFS(COUNTA($L$68:$Q$68)=0,STDEV($L123:$Q123)/SQRT(COUNT($L123:$Q123)),$L$68="X",STDEV($M123:$Q123)/SQRT(COUNT($M123:$Q123)),$M$68="X",STDEV($L123,$N123:$Q123)/SQRT(COUNT($L123,$N123:$Q123)),$N$68="X",STDEV($L123:$M123,$O123:$Q123)/SQRT(COUNT($L123:$M123,$O123:$Q123)),$O$68="X",STDEV($L123:$N123,$P123:$Q123)/SQRT(COUNT($L123:$N123,$P123:$Q123)),$P$68="X",STDEV($L123:$O123,$Q123)/SQRT(COUNT($L123:$O123,$Q123)),$Q$68="X",STDEV($L123:$P123)/SQRT(COUNT($L123:$P123))),"")</f>
        <v>0</v>
      </c>
      <c r="F123" cm="1">
        <f t="array" ref="F123">_xlfn.IFS(SUM($L123:$Q123)="","",L123="","",L123=0,0,L123&gt;0,L123/F$131*100)</f>
        <v>0</v>
      </c>
      <c r="G123" cm="1">
        <f t="array" ref="G123">_xlfn.IFS(SUM($L123:$Q123)="","",M123="","",M123=0,0,M123&gt;0,M123/G$131*100)</f>
        <v>0</v>
      </c>
      <c r="H123" cm="1">
        <f t="array" ref="H123">_xlfn.IFS(SUM($L123:$Q123)="","",N123="","",N123=0,0,N123&gt;0,N123/H$131*100)</f>
        <v>0</v>
      </c>
      <c r="I123" cm="1">
        <f t="array" ref="I123">_xlfn.IFS(SUM($L123:$Q123)="","",O123="","",O123=0,0,O123&gt;0,O123/I$131*100)</f>
        <v>0</v>
      </c>
      <c r="J123" cm="1">
        <f t="array" ref="J123">_xlfn.IFS(SUM($L123:$Q123)="","",P123="","",P123=0,0,P123&gt;0,P123/J$131*100)</f>
        <v>0</v>
      </c>
      <c r="K123" s="1" t="str" cm="1">
        <f t="array" ref="K123">_xlfn.IFS(SUM($L123:$Q123)="","",Q123="","",Q123=0,0,Q123&gt;0,Q123/K$131*100)</f>
        <v/>
      </c>
      <c r="L123" s="42">
        <f t="shared" si="133"/>
        <v>0</v>
      </c>
      <c r="M123">
        <f t="shared" si="133"/>
        <v>0</v>
      </c>
      <c r="N123">
        <f t="shared" si="133"/>
        <v>0</v>
      </c>
      <c r="O123">
        <f t="shared" si="131"/>
        <v>0</v>
      </c>
      <c r="P123">
        <f t="shared" si="131"/>
        <v>0</v>
      </c>
      <c r="Q123" s="96" t="str">
        <f t="shared" si="131"/>
        <v/>
      </c>
      <c r="R123" s="89">
        <v>0</v>
      </c>
      <c r="S123" s="89">
        <v>0</v>
      </c>
      <c r="T123" s="89">
        <v>0</v>
      </c>
      <c r="U123" s="89">
        <v>0</v>
      </c>
      <c r="V123" s="89">
        <v>0</v>
      </c>
      <c r="W123" s="89"/>
      <c r="X123" s="1"/>
      <c r="Y123" s="1"/>
      <c r="Z123" s="7" t="s">
        <v>79</v>
      </c>
      <c r="AA123" s="18" cm="1">
        <f t="array" ref="AA123">IFERROR(_xlfn.IFS(COUNTA($AE$68:$AJ$68)=0,AVERAGE($AE123:$AJ123),$AE$68="X",AVERAGE($AF123:$AJ123),$AF$68="X",AVERAGE($AE123,$AG123:$AJ123),$AG$68="X",AVERAGE($AE123:$AF123,$AH123:$AJ123),$AH$68="X",AVERAGE($AE123:$AG123,$AI123:$AJ123),$AI$68="X",AVERAGE($AE123:$AH123,$AJ123:$AJ123),$AJ$68="X",AVERAGE($AE123:$AI123)),"")</f>
        <v>0</v>
      </c>
      <c r="AB123" s="19" cm="1">
        <f t="array" ref="AB123">IFERROR(_xlfn.IFS(COUNTA($AE$68:$AJ$68)=0,STDEV($AE123:$AJ123)/SQRT(COUNT($AE123:$AJ123)),$AE$68="X",STDEV($AF123:$AJ123)/SQRT(COUNT($AF123:$AJ123)),$AF$68="X",STDEV($AE123,$AG123:$AJ123)/SQRT(COUNT($AE123,$AG123:$AJ123)),$AG$68="X",STDEV($AE123:$AF123,$AH123:$AJ123)/SQRT(COUNT($AE123:$AF123,$AH123:$AJ123)),$AH$68="X",STDEV($AE123:$AG123,$AI123:$AJ123)/SQRT(COUNT($AE123:$AG123,$AI123:$AJ123)),$AI$68="X",STDEV($AE123:$AH123,$AJ123)/SQRT(COUNT($AE123:$AH123,$AJ123)),$AJ$68="X",STDEV($AE123:$AI123)/SQRT(COUNT($AE123:$AI123))),"")</f>
        <v>0</v>
      </c>
      <c r="AC123" s="113" cm="1">
        <f t="array" ref="AC123">IFERROR(_xlfn.IFS(COUNTA($AK$68:$AP$68)=0,AVERAGE($AK123:$AP123),$AK$68="X",AVERAGE($AL123:$AP123),$AL$68="X",AVERAGE($AK123,$AM123:$AP123),$AM$68="X",AVERAGE($AK123:$AL123,$AN123:$AP123),$AN$68="X",AVERAGE($AK123:$AM123,$AO123:$AP123),$AO$68="X",AVERAGE($AK123:$AN123,$AP123:$AP123),$AP$68="X",AVERAGE($AK123:$AO123)),"")</f>
        <v>0</v>
      </c>
      <c r="AD123" s="111" cm="1">
        <f t="array" ref="AD123">IFERROR(_xlfn.IFS(COUNTA($AK$68:$AP$68)=0,STDEV($AK123:$AP123)/SQRT(COUNT($AK123:$AP123)),$AK$68="X",STDEV($AL123:$AP123)/SQRT(COUNT($AL123:$AP123)),$AL$68="X",STDEV($AK123,$AM123:$AP123)/SQRT(COUNT($AK123,$AM123:$AP123)),$AM$68="X",STDEV($AK123:$AL123,$AN123:$AP123)/SQRT(COUNT($AK123:$AL123,$AN123:$AP123)),$AN$68="X",STDEV($AK123:$AM123,$AO123:$AP123)/SQRT(COUNT($AK123:$AM123,$AO123:$AP123)),$AO$68="X",STDEV($AK123:$AN123,$AP123)/SQRT(COUNT($AK123:$AN123,$AP123)),$AP$68="X",STDEV($AK123:$AO123)/SQRT(COUNT($AK123:$AO123))),"")</f>
        <v>0</v>
      </c>
      <c r="AE123" cm="1">
        <f t="array" ref="AE123">_xlfn.IFS(SUM($AK123:$AP123)="","",AK123="","",AK123=0,0,AK123&gt;0,AK123/AE$131*100)</f>
        <v>0</v>
      </c>
      <c r="AF123" cm="1">
        <f t="array" ref="AF123">_xlfn.IFS(SUM($AK123:$AP123)="","",AL123="","",AL123=0,0,AL123&gt;0,AL123/AF$131*100)</f>
        <v>0</v>
      </c>
      <c r="AG123" cm="1">
        <f t="array" ref="AG123">_xlfn.IFS(SUM($AK123:$AP123)="","",AM123="","",AM123=0,0,AM123&gt;0,AM123/AG$131*100)</f>
        <v>0</v>
      </c>
      <c r="AH123" cm="1">
        <f t="array" ref="AH123">_xlfn.IFS(SUM($AK123:$AP123)="","",AN123="","",AN123=0,0,AN123&gt;0,AN123/AH$131*100)</f>
        <v>0</v>
      </c>
      <c r="AI123" cm="1">
        <f t="array" ref="AI123">_xlfn.IFS(SUM($AK123:$AP123)="","",AO123="","",AO123=0,0,AO123&gt;0,AO123/AI$131*100)</f>
        <v>0</v>
      </c>
      <c r="AJ123" s="1" t="str" cm="1">
        <f t="array" ref="AJ123">_xlfn.IFS(SUM($AK123:$AP123)="","",AP123="","",AP123=0,0,AP123&gt;0,AP123/AJ$131*100)</f>
        <v/>
      </c>
      <c r="AK123" s="85">
        <f t="shared" si="134"/>
        <v>0</v>
      </c>
      <c r="AL123" s="39">
        <f t="shared" si="134"/>
        <v>0</v>
      </c>
      <c r="AM123" s="39">
        <f t="shared" si="134"/>
        <v>0</v>
      </c>
      <c r="AN123" s="39">
        <f t="shared" si="132"/>
        <v>0</v>
      </c>
      <c r="AO123" s="39">
        <f t="shared" si="132"/>
        <v>0</v>
      </c>
      <c r="AP123" s="98" t="str">
        <f t="shared" si="132"/>
        <v/>
      </c>
      <c r="AQ123" s="89">
        <v>0</v>
      </c>
      <c r="AR123" s="89">
        <v>0</v>
      </c>
      <c r="AS123" s="89">
        <v>0</v>
      </c>
      <c r="AT123" s="89">
        <v>0</v>
      </c>
      <c r="AU123" s="89">
        <v>0</v>
      </c>
      <c r="AV123" s="89"/>
      <c r="AW123" s="1"/>
      <c r="AX123" s="1"/>
      <c r="AY123" s="39" t="str">
        <f t="shared" si="119"/>
        <v/>
      </c>
      <c r="AZ123" s="39" t="str">
        <f t="shared" si="120"/>
        <v/>
      </c>
      <c r="BA123" s="39" t="str">
        <f t="shared" si="121"/>
        <v/>
      </c>
      <c r="BB123" s="39" t="str">
        <f t="shared" si="122"/>
        <v/>
      </c>
      <c r="BC123" s="39" t="str">
        <f t="shared" si="123"/>
        <v/>
      </c>
      <c r="BD123" s="39" t="str">
        <f t="shared" si="124"/>
        <v/>
      </c>
      <c r="BE123" s="39" t="str">
        <f t="shared" si="125"/>
        <v/>
      </c>
      <c r="BF123" s="39" t="str">
        <f t="shared" si="126"/>
        <v/>
      </c>
      <c r="BG123" s="39" t="str">
        <f t="shared" si="127"/>
        <v/>
      </c>
      <c r="BH123" s="39" t="str">
        <f t="shared" si="128"/>
        <v/>
      </c>
      <c r="BI123" s="39" t="str">
        <f t="shared" si="129"/>
        <v/>
      </c>
      <c r="BJ123" s="39" t="str">
        <f t="shared" si="130"/>
        <v/>
      </c>
      <c r="BK123" s="42" t="str">
        <f t="shared" si="135"/>
        <v/>
      </c>
      <c r="BL123" t="str">
        <f t="shared" si="135"/>
        <v/>
      </c>
      <c r="BM123" t="str">
        <f t="shared" si="135"/>
        <v/>
      </c>
      <c r="BN123" t="str">
        <f t="shared" si="135"/>
        <v/>
      </c>
      <c r="BO123" t="str">
        <f t="shared" si="135"/>
        <v/>
      </c>
      <c r="BP123" t="str">
        <f t="shared" si="135"/>
        <v/>
      </c>
      <c r="BQ123" t="str">
        <f t="shared" si="118"/>
        <v/>
      </c>
      <c r="BR123" t="str">
        <f t="shared" si="118"/>
        <v/>
      </c>
      <c r="BS123" t="str">
        <f t="shared" si="118"/>
        <v/>
      </c>
      <c r="BT123" t="str">
        <f t="shared" si="118"/>
        <v/>
      </c>
      <c r="BU123" t="str">
        <f t="shared" si="118"/>
        <v/>
      </c>
      <c r="BV123" t="str">
        <f t="shared" si="118"/>
        <v/>
      </c>
      <c r="BW123" t="str">
        <f t="shared" si="109"/>
        <v/>
      </c>
      <c r="BX123" t="str">
        <f t="shared" si="110"/>
        <v/>
      </c>
      <c r="BY123" t="str">
        <f t="shared" si="111"/>
        <v/>
      </c>
      <c r="BZ123" t="str">
        <f t="shared" si="112"/>
        <v/>
      </c>
      <c r="CA123" t="str">
        <f t="shared" si="136"/>
        <v/>
      </c>
      <c r="CB123" s="39" t="str">
        <f t="shared" si="136"/>
        <v/>
      </c>
      <c r="CC123" s="46" t="str">
        <f t="shared" si="114"/>
        <v/>
      </c>
      <c r="CD123" s="44" t="str">
        <f t="shared" si="104"/>
        <v/>
      </c>
      <c r="CE123" t="str" cm="1">
        <f t="array" ref="CE123">_xlfn.IFS($CC123="","",$CC123&lt;=CE$69,"yes",$CC123&gt;CE$69,"no")</f>
        <v/>
      </c>
      <c r="CF123" s="42" t="str">
        <f t="shared" si="115"/>
        <v/>
      </c>
      <c r="CG123" s="1" t="str">
        <f t="shared" si="116"/>
        <v/>
      </c>
      <c r="CH123" s="1" t="str">
        <f t="shared" si="117"/>
        <v/>
      </c>
      <c r="CI123" s="76" t="str">
        <f>IF(CE123="yes",VLOOKUP(CH123,'z-Table'!$A$1:$K$74,7,TRUE)*$CE$68,"")</f>
        <v/>
      </c>
    </row>
    <row r="124" spans="1:87" ht="12" x14ac:dyDescent="0.2">
      <c r="A124" s="7" t="s">
        <v>80</v>
      </c>
      <c r="B124" s="18" cm="1">
        <f t="array" ref="B124">IFERROR(_xlfn.IFS(COUNTA($F$68:$K$68)=0,AVERAGE($F124:$K124),$F$68="X",AVERAGE($G124:$K124),$G$68="X",AVERAGE($F124,$H124:$K124),$H$68="X",AVERAGE($F124:$G124,$I124:$K124),$I$68="X",AVERAGE($F124:$H124,$J124:$K124),$J$68="X",AVERAGE($F124:$I124,$K124:$K124),$K$68="X",AVERAGE($F124:$J124)),"")</f>
        <v>2.1610020914495511E-2</v>
      </c>
      <c r="C124" s="19" cm="1">
        <f t="array" ref="C124">IFERROR(_xlfn.IFS(COUNTA($F$68:$K$68)=0,STDEV($F124:$K124)/SQRT(COUNT($F124:$K124)),$F$68="X",STDEV($G124:$K124)/SQRT(COUNT($G124:$K124)),$G$68="X",STDEV($F124,$H124:$K124)/SQRT(COUNT($F124,$H124:$K124)),$H$68="X",STDEV($F124:$G124,$I124:$K124)/SQRT(COUNT($F124:$G124,$I124:$K124)),$I$68="X",STDEV($F124:$H124,$J124:$K124)/SQRT(COUNT($F124:$H124,$J124:$K124)),$J$68="X",STDEV($F124:$I124,$K124)/SQRT(COUNT($F124:$I124,$K124)),$K$68="X",STDEV($F124:$J124)/SQRT(COUNT($F124:$J124))),"")</f>
        <v>6.8063121001568317E-3</v>
      </c>
      <c r="D124" s="113" cm="1">
        <f t="array" ref="D124">IFERROR(_xlfn.IFS(COUNTA($L$68:$Q$68)=0,AVERAGE($L124:$Q124),$L$68="X",AVERAGE($M124:$Q124),$M$68="X",AVERAGE($L124,$N124:$Q124),$N$68="X",AVERAGE($L124:$M124,$O124:$Q124),$O$68="X",AVERAGE($L124:$N124,$P124:$Q124),$P$68="X",AVERAGE($L124:$O124,$Q124:$Q124),$Q$68="X",AVERAGE($L124:$P124)),"")</f>
        <v>7529.7833333333347</v>
      </c>
      <c r="E124" s="111" cm="1">
        <f t="array" ref="E124">IFERROR(_xlfn.IFS(COUNTA($L$68:$Q$68)=0,STDEV($L124:$Q124)/SQRT(COUNT($L124:$Q124)),$L$68="X",STDEV($M124:$Q124)/SQRT(COUNT($M124:$Q124)),$M$68="X",STDEV($L124,$N124:$Q124)/SQRT(COUNT($L124,$N124:$Q124)),$N$68="X",STDEV($L124:$M124,$O124:$Q124)/SQRT(COUNT($L124:$M124,$O124:$Q124)),$O$68="X",STDEV($L124:$N124,$P124:$Q124)/SQRT(COUNT($L124:$N124,$P124:$Q124)),$P$68="X",STDEV($L124:$O124,$Q124)/SQRT(COUNT($L124:$O124,$Q124)),$Q$68="X",STDEV($L124:$P124)/SQRT(COUNT($L124:$P124))),"")</f>
        <v>3243.1218849795528</v>
      </c>
      <c r="F124" cm="1">
        <f t="array" ref="F124">_xlfn.IFS(SUM($L124:$Q124)="","",L124="","",L124=0,0,L124&gt;0,L124/F$131*100)</f>
        <v>4.2649162367610773E-2</v>
      </c>
      <c r="G124" cm="1">
        <f t="array" ref="G124">_xlfn.IFS(SUM($L124:$Q124)="","",M124="","",M124=0,0,M124&gt;0,M124/G$131*100)</f>
        <v>2.4348549650571597E-2</v>
      </c>
      <c r="H124" cm="1">
        <f t="array" ref="H124">_xlfn.IFS(SUM($L124:$Q124)="","",N124="","",N124=0,0,N124&gt;0,N124/H$131*100)</f>
        <v>1.8651320313471526E-2</v>
      </c>
      <c r="I124" cm="1">
        <f t="array" ref="I124">_xlfn.IFS(SUM($L124:$Q124)="","",O124="","",O124=0,0,O124&gt;0,O124/I$131*100)</f>
        <v>0</v>
      </c>
      <c r="J124" cm="1">
        <f t="array" ref="J124">_xlfn.IFS(SUM($L124:$Q124)="","",P124="","",P124=0,0,P124&gt;0,P124/J$131*100)</f>
        <v>2.2401072240823664E-2</v>
      </c>
      <c r="K124" s="1" t="str" cm="1">
        <f t="array" ref="K124">_xlfn.IFS(SUM($L124:$Q124)="","",Q124="","",Q124=0,0,Q124&gt;0,Q124/K$131*100)</f>
        <v/>
      </c>
      <c r="L124" s="42">
        <f t="shared" si="133"/>
        <v>11787.25</v>
      </c>
      <c r="M124">
        <f t="shared" si="133"/>
        <v>18000</v>
      </c>
      <c r="N124">
        <f t="shared" si="133"/>
        <v>3893.3333333333335</v>
      </c>
      <c r="O124">
        <f t="shared" si="131"/>
        <v>0</v>
      </c>
      <c r="P124">
        <f t="shared" si="131"/>
        <v>3968.3333333333335</v>
      </c>
      <c r="Q124" s="96" t="str">
        <f t="shared" si="131"/>
        <v/>
      </c>
      <c r="R124" s="89">
        <v>47149</v>
      </c>
      <c r="S124" s="89">
        <v>36000</v>
      </c>
      <c r="T124" s="89">
        <v>23360</v>
      </c>
      <c r="U124" s="89">
        <v>0</v>
      </c>
      <c r="V124" s="89">
        <v>23810</v>
      </c>
      <c r="W124" s="89"/>
      <c r="X124" s="1"/>
      <c r="Y124" s="1"/>
      <c r="Z124" s="7" t="s">
        <v>80</v>
      </c>
      <c r="AA124" s="18" cm="1">
        <f t="array" ref="AA124">IFERROR(_xlfn.IFS(COUNTA($AE$68:$AJ$68)=0,AVERAGE($AE124:$AJ124),$AE$68="X",AVERAGE($AF124:$AJ124),$AF$68="X",AVERAGE($AE124,$AG124:$AJ124),$AG$68="X",AVERAGE($AE124:$AF124,$AH124:$AJ124),$AH$68="X",AVERAGE($AE124:$AG124,$AI124:$AJ124),$AI$68="X",AVERAGE($AE124:$AH124,$AJ124:$AJ124),$AJ$68="X",AVERAGE($AE124:$AI124)),"")</f>
        <v>2.3631476672722359E-2</v>
      </c>
      <c r="AB124" s="19" cm="1">
        <f t="array" ref="AB124">IFERROR(_xlfn.IFS(COUNTA($AE$68:$AJ$68)=0,STDEV($AE124:$AJ124)/SQRT(COUNT($AE124:$AJ124)),$AE$68="X",STDEV($AF124:$AJ124)/SQRT(COUNT($AF124:$AJ124)),$AF$68="X",STDEV($AE124,$AG124:$AJ124)/SQRT(COUNT($AE124,$AG124:$AJ124)),$AG$68="X",STDEV($AE124:$AF124,$AH124:$AJ124)/SQRT(COUNT($AE124:$AF124,$AH124:$AJ124)),$AH$68="X",STDEV($AE124:$AG124,$AI124:$AJ124)/SQRT(COUNT($AE124:$AG124,$AI124:$AJ124)),$AI$68="X",STDEV($AE124:$AH124,$AJ124)/SQRT(COUNT($AE124:$AH124,$AJ124)),$AJ$68="X",STDEV($AE124:$AI124)/SQRT(COUNT($AE124:$AI124))),"")</f>
        <v>1.0736766352166935E-2</v>
      </c>
      <c r="AC124" s="113" cm="1">
        <f t="array" ref="AC124">IFERROR(_xlfn.IFS(COUNTA($AK$68:$AP$68)=0,AVERAGE($AK124:$AP124),$AK$68="X",AVERAGE($AL124:$AP124),$AL$68="X",AVERAGE($AK124,$AM124:$AP124),$AM$68="X",AVERAGE($AK124:$AL124,$AN124:$AP124),$AN$68="X",AVERAGE($AK124:$AM124,$AO124:$AP124),$AO$68="X",AVERAGE($AK124:$AN124,$AP124:$AP124),$AP$68="X",AVERAGE($AK124:$AO124)),"")</f>
        <v>4242.6099999999997</v>
      </c>
      <c r="AD124" s="111" cm="1">
        <f t="array" ref="AD124">IFERROR(_xlfn.IFS(COUNTA($AK$68:$AP$68)=0,STDEV($AK124:$AP124)/SQRT(COUNT($AK124:$AP124)),$AK$68="X",STDEV($AL124:$AP124)/SQRT(COUNT($AL124:$AP124)),$AL$68="X",STDEV($AK124,$AM124:$AP124)/SQRT(COUNT($AK124,$AM124:$AP124)),$AM$68="X",STDEV($AK124:$AL124,$AN124:$AP124)/SQRT(COUNT($AK124:$AL124,$AN124:$AP124)),$AN$68="X",STDEV($AK124:$AM124,$AO124:$AP124)/SQRT(COUNT($AK124:$AM124,$AO124:$AP124)),$AO$68="X",STDEV($AK124:$AN124,$AP124)/SQRT(COUNT($AK124:$AN124,$AP124)),$AP$68="X",STDEV($AK124:$AO124)/SQRT(COUNT($AK124:$AO124))),"")</f>
        <v>1800.2615767931554</v>
      </c>
      <c r="AE124" cm="1">
        <f t="array" ref="AE124">_xlfn.IFS(SUM($AK124:$AP124)="","",AK124="","",AK124=0,0,AK124&gt;0,AK124/AE$131*100)</f>
        <v>2.3528785462347417E-2</v>
      </c>
      <c r="AF124" cm="1">
        <f t="array" ref="AF124">_xlfn.IFS(SUM($AK124:$AP124)="","",AL124="","",AL124=0,0,AL124&gt;0,AL124/AF$131*100)</f>
        <v>0</v>
      </c>
      <c r="AG124" cm="1">
        <f t="array" ref="AG124">_xlfn.IFS(SUM($AK124:$AP124)="","",AM124="","",AM124=0,0,AM124&gt;0,AM124/AG$131*100)</f>
        <v>6.2591772492480047E-2</v>
      </c>
      <c r="AH124" cm="1">
        <f t="array" ref="AH124">_xlfn.IFS(SUM($AK124:$AP124)="","",AN124="","",AN124=0,0,AN124&gt;0,AN124/AH$131*100)</f>
        <v>8.4923359552628742E-3</v>
      </c>
      <c r="AI124" cm="1">
        <f t="array" ref="AI124">_xlfn.IFS(SUM($AK124:$AP124)="","",AO124="","",AO124=0,0,AO124&gt;0,AO124/AI$131*100)</f>
        <v>2.3544489453521455E-2</v>
      </c>
      <c r="AJ124" s="1" t="str" cm="1">
        <f t="array" ref="AJ124">_xlfn.IFS(SUM($AK124:$AP124)="","",AP124="","",AP124=0,0,AP124&gt;0,AP124/AJ$131*100)</f>
        <v/>
      </c>
      <c r="AK124" s="85">
        <f t="shared" si="134"/>
        <v>6075.666666666667</v>
      </c>
      <c r="AL124" s="39">
        <f t="shared" si="134"/>
        <v>0</v>
      </c>
      <c r="AM124" s="39">
        <f t="shared" si="134"/>
        <v>10292.799999999999</v>
      </c>
      <c r="AN124" s="39">
        <f t="shared" si="132"/>
        <v>2085.3333333333335</v>
      </c>
      <c r="AO124" s="39">
        <f t="shared" si="132"/>
        <v>2759.25</v>
      </c>
      <c r="AP124" s="98" t="str">
        <f t="shared" si="132"/>
        <v/>
      </c>
      <c r="AQ124" s="89">
        <v>18227</v>
      </c>
      <c r="AR124" s="89">
        <v>0</v>
      </c>
      <c r="AS124" s="89">
        <v>51464</v>
      </c>
      <c r="AT124" s="89">
        <v>12512</v>
      </c>
      <c r="AU124" s="89">
        <v>11037</v>
      </c>
      <c r="AV124" s="89"/>
      <c r="AW124" s="1"/>
      <c r="AX124" s="1"/>
      <c r="AY124" s="39" t="str">
        <f t="shared" si="119"/>
        <v/>
      </c>
      <c r="AZ124" s="39" t="str">
        <f t="shared" si="120"/>
        <v/>
      </c>
      <c r="BA124" s="39" t="str">
        <f t="shared" si="121"/>
        <v/>
      </c>
      <c r="BB124" s="39" t="str">
        <f t="shared" si="122"/>
        <v/>
      </c>
      <c r="BC124" s="39" t="str">
        <f t="shared" si="123"/>
        <v/>
      </c>
      <c r="BD124" s="39" t="str">
        <f t="shared" si="124"/>
        <v/>
      </c>
      <c r="BE124" s="39" t="str">
        <f t="shared" si="125"/>
        <v/>
      </c>
      <c r="BF124" s="39" t="str">
        <f t="shared" si="126"/>
        <v/>
      </c>
      <c r="BG124" s="39" t="str">
        <f t="shared" si="127"/>
        <v/>
      </c>
      <c r="BH124" s="39" t="str">
        <f t="shared" si="128"/>
        <v/>
      </c>
      <c r="BI124" s="39" t="str">
        <f t="shared" si="129"/>
        <v/>
      </c>
      <c r="BJ124" s="39" t="str">
        <f t="shared" si="130"/>
        <v/>
      </c>
      <c r="BK124" s="42" t="str">
        <f t="shared" si="135"/>
        <v/>
      </c>
      <c r="BL124" t="str">
        <f t="shared" si="135"/>
        <v/>
      </c>
      <c r="BM124" t="str">
        <f t="shared" si="135"/>
        <v/>
      </c>
      <c r="BN124" t="str">
        <f t="shared" si="135"/>
        <v/>
      </c>
      <c r="BO124" t="str">
        <f t="shared" si="135"/>
        <v/>
      </c>
      <c r="BP124" t="str">
        <f t="shared" si="135"/>
        <v/>
      </c>
      <c r="BQ124" t="str">
        <f t="shared" si="118"/>
        <v/>
      </c>
      <c r="BR124" t="str">
        <f t="shared" si="118"/>
        <v/>
      </c>
      <c r="BS124" t="str">
        <f t="shared" si="118"/>
        <v/>
      </c>
      <c r="BT124" t="str">
        <f t="shared" si="118"/>
        <v/>
      </c>
      <c r="BU124" t="str">
        <f t="shared" si="118"/>
        <v/>
      </c>
      <c r="BV124" t="str">
        <f t="shared" si="118"/>
        <v/>
      </c>
      <c r="BW124" t="str">
        <f t="shared" si="109"/>
        <v/>
      </c>
      <c r="BX124" t="str">
        <f t="shared" si="110"/>
        <v/>
      </c>
      <c r="BY124" t="str">
        <f t="shared" si="111"/>
        <v/>
      </c>
      <c r="BZ124" t="str">
        <f t="shared" si="112"/>
        <v/>
      </c>
      <c r="CA124" t="str">
        <f t="shared" si="136"/>
        <v/>
      </c>
      <c r="CB124" s="39" t="str">
        <f t="shared" si="136"/>
        <v/>
      </c>
      <c r="CC124" s="46" t="str">
        <f t="shared" si="114"/>
        <v/>
      </c>
      <c r="CD124" s="44" t="str">
        <f t="shared" si="104"/>
        <v/>
      </c>
      <c r="CE124" t="str" cm="1">
        <f t="array" ref="CE124">_xlfn.IFS($CC124="","",$CC124&lt;=CE$69,"yes",$CC124&gt;CE$69,"no")</f>
        <v/>
      </c>
      <c r="CF124" s="42" t="str">
        <f t="shared" si="115"/>
        <v/>
      </c>
      <c r="CG124" s="1" t="str">
        <f t="shared" si="116"/>
        <v/>
      </c>
      <c r="CH124" s="1" t="str">
        <f t="shared" si="117"/>
        <v/>
      </c>
      <c r="CI124" s="76" t="str">
        <f>IF(CE124="yes",VLOOKUP(CH124,'z-Table'!$A$1:$K$74,7,TRUE)*$CE$68,"")</f>
        <v/>
      </c>
    </row>
    <row r="125" spans="1:87" ht="12" x14ac:dyDescent="0.2">
      <c r="A125" s="6" t="s">
        <v>81</v>
      </c>
      <c r="B125" s="18" cm="1">
        <f t="array" ref="B125">IFERROR(_xlfn.IFS(COUNTA($F$68:$K$68)=0,AVERAGE($F125:$K125),$F$68="X",AVERAGE($G125:$K125),$G$68="X",AVERAGE($F125,$H125:$K125),$H$68="X",AVERAGE($F125:$G125,$I125:$K125),$I$68="X",AVERAGE($F125:$H125,$J125:$K125),$J$68="X",AVERAGE($F125:$I125,$K125:$K125),$K$68="X",AVERAGE($F125:$J125)),"")</f>
        <v>0</v>
      </c>
      <c r="C125" s="19" cm="1">
        <f t="array" ref="C125">IFERROR(_xlfn.IFS(COUNTA($F$68:$K$68)=0,STDEV($F125:$K125)/SQRT(COUNT($F125:$K125)),$F$68="X",STDEV($G125:$K125)/SQRT(COUNT($G125:$K125)),$G$68="X",STDEV($F125,$H125:$K125)/SQRT(COUNT($F125,$H125:$K125)),$H$68="X",STDEV($F125:$G125,$I125:$K125)/SQRT(COUNT($F125:$G125,$I125:$K125)),$I$68="X",STDEV($F125:$H125,$J125:$K125)/SQRT(COUNT($F125:$H125,$J125:$K125)),$J$68="X",STDEV($F125:$I125,$K125)/SQRT(COUNT($F125:$I125,$K125)),$K$68="X",STDEV($F125:$J125)/SQRT(COUNT($F125:$J125))),"")</f>
        <v>0</v>
      </c>
      <c r="D125" s="113" cm="1">
        <f t="array" ref="D125">IFERROR(_xlfn.IFS(COUNTA($L$68:$Q$68)=0,AVERAGE($L125:$Q125),$L$68="X",AVERAGE($M125:$Q125),$M$68="X",AVERAGE($L125,$N125:$Q125),$N$68="X",AVERAGE($L125:$M125,$O125:$Q125),$O$68="X",AVERAGE($L125:$N125,$P125:$Q125),$P$68="X",AVERAGE($L125:$O125,$Q125:$Q125),$Q$68="X",AVERAGE($L125:$P125)),"")</f>
        <v>0</v>
      </c>
      <c r="E125" s="111" cm="1">
        <f t="array" ref="E125">IFERROR(_xlfn.IFS(COUNTA($L$68:$Q$68)=0,STDEV($L125:$Q125)/SQRT(COUNT($L125:$Q125)),$L$68="X",STDEV($M125:$Q125)/SQRT(COUNT($M125:$Q125)),$M$68="X",STDEV($L125,$N125:$Q125)/SQRT(COUNT($L125,$N125:$Q125)),$N$68="X",STDEV($L125:$M125,$O125:$Q125)/SQRT(COUNT($L125:$M125,$O125:$Q125)),$O$68="X",STDEV($L125:$N125,$P125:$Q125)/SQRT(COUNT($L125:$N125,$P125:$Q125)),$P$68="X",STDEV($L125:$O125,$Q125)/SQRT(COUNT($L125:$O125,$Q125)),$Q$68="X",STDEV($L125:$P125)/SQRT(COUNT($L125:$P125))),"")</f>
        <v>0</v>
      </c>
      <c r="F125" cm="1">
        <f t="array" ref="F125">_xlfn.IFS(SUM($L125:$Q125)="","",L125="","",L125=0,0,L125&gt;0,L125/F$131*100)</f>
        <v>0</v>
      </c>
      <c r="G125" cm="1">
        <f t="array" ref="G125">_xlfn.IFS(SUM($L125:$Q125)="","",M125="","",M125=0,0,M125&gt;0,M125/G$131*100)</f>
        <v>0</v>
      </c>
      <c r="H125" cm="1">
        <f t="array" ref="H125">_xlfn.IFS(SUM($L125:$Q125)="","",N125="","",N125=0,0,N125&gt;0,N125/H$131*100)</f>
        <v>0</v>
      </c>
      <c r="I125" cm="1">
        <f t="array" ref="I125">_xlfn.IFS(SUM($L125:$Q125)="","",O125="","",O125=0,0,O125&gt;0,O125/I$131*100)</f>
        <v>0</v>
      </c>
      <c r="J125" cm="1">
        <f t="array" ref="J125">_xlfn.IFS(SUM($L125:$Q125)="","",P125="","",P125=0,0,P125&gt;0,P125/J$131*100)</f>
        <v>0</v>
      </c>
      <c r="K125" s="1" t="str" cm="1">
        <f t="array" ref="K125">_xlfn.IFS(SUM($L125:$Q125)="","",Q125="","",Q125=0,0,Q125&gt;0,Q125/K$131*100)</f>
        <v/>
      </c>
      <c r="L125" s="42">
        <f t="shared" si="133"/>
        <v>0</v>
      </c>
      <c r="M125">
        <f t="shared" si="133"/>
        <v>0</v>
      </c>
      <c r="N125">
        <f t="shared" si="133"/>
        <v>0</v>
      </c>
      <c r="O125">
        <f t="shared" si="131"/>
        <v>0</v>
      </c>
      <c r="P125">
        <f t="shared" si="131"/>
        <v>0</v>
      </c>
      <c r="Q125" s="96" t="str">
        <f t="shared" si="131"/>
        <v/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/>
      <c r="X125" s="1"/>
      <c r="Y125" s="1"/>
      <c r="Z125" s="6" t="s">
        <v>81</v>
      </c>
      <c r="AA125" s="18" cm="1">
        <f t="array" ref="AA125">IFERROR(_xlfn.IFS(COUNTA($AE$68:$AJ$68)=0,AVERAGE($AE125:$AJ125),$AE$68="X",AVERAGE($AF125:$AJ125),$AF$68="X",AVERAGE($AE125,$AG125:$AJ125),$AG$68="X",AVERAGE($AE125:$AF125,$AH125:$AJ125),$AH$68="X",AVERAGE($AE125:$AG125,$AI125:$AJ125),$AI$68="X",AVERAGE($AE125:$AH125,$AJ125:$AJ125),$AJ$68="X",AVERAGE($AE125:$AI125)),"")</f>
        <v>0</v>
      </c>
      <c r="AB125" s="19" cm="1">
        <f t="array" ref="AB125">IFERROR(_xlfn.IFS(COUNTA($AE$68:$AJ$68)=0,STDEV($AE125:$AJ125)/SQRT(COUNT($AE125:$AJ125)),$AE$68="X",STDEV($AF125:$AJ125)/SQRT(COUNT($AF125:$AJ125)),$AF$68="X",STDEV($AE125,$AG125:$AJ125)/SQRT(COUNT($AE125,$AG125:$AJ125)),$AG$68="X",STDEV($AE125:$AF125,$AH125:$AJ125)/SQRT(COUNT($AE125:$AF125,$AH125:$AJ125)),$AH$68="X",STDEV($AE125:$AG125,$AI125:$AJ125)/SQRT(COUNT($AE125:$AG125,$AI125:$AJ125)),$AI$68="X",STDEV($AE125:$AH125,$AJ125)/SQRT(COUNT($AE125:$AH125,$AJ125)),$AJ$68="X",STDEV($AE125:$AI125)/SQRT(COUNT($AE125:$AI125))),"")</f>
        <v>0</v>
      </c>
      <c r="AC125" s="113" cm="1">
        <f t="array" ref="AC125">IFERROR(_xlfn.IFS(COUNTA($AK$68:$AP$68)=0,AVERAGE($AK125:$AP125),$AK$68="X",AVERAGE($AL125:$AP125),$AL$68="X",AVERAGE($AK125,$AM125:$AP125),$AM$68="X",AVERAGE($AK125:$AL125,$AN125:$AP125),$AN$68="X",AVERAGE($AK125:$AM125,$AO125:$AP125),$AO$68="X",AVERAGE($AK125:$AN125,$AP125:$AP125),$AP$68="X",AVERAGE($AK125:$AO125)),"")</f>
        <v>0</v>
      </c>
      <c r="AD125" s="111" cm="1">
        <f t="array" ref="AD125">IFERROR(_xlfn.IFS(COUNTA($AK$68:$AP$68)=0,STDEV($AK125:$AP125)/SQRT(COUNT($AK125:$AP125)),$AK$68="X",STDEV($AL125:$AP125)/SQRT(COUNT($AL125:$AP125)),$AL$68="X",STDEV($AK125,$AM125:$AP125)/SQRT(COUNT($AK125,$AM125:$AP125)),$AM$68="X",STDEV($AK125:$AL125,$AN125:$AP125)/SQRT(COUNT($AK125:$AL125,$AN125:$AP125)),$AN$68="X",STDEV($AK125:$AM125,$AO125:$AP125)/SQRT(COUNT($AK125:$AM125,$AO125:$AP125)),$AO$68="X",STDEV($AK125:$AN125,$AP125)/SQRT(COUNT($AK125:$AN125,$AP125)),$AP$68="X",STDEV($AK125:$AO125)/SQRT(COUNT($AK125:$AO125))),"")</f>
        <v>0</v>
      </c>
      <c r="AE125" cm="1">
        <f t="array" ref="AE125">_xlfn.IFS(SUM($AK125:$AP125)="","",AK125="","",AK125=0,0,AK125&gt;0,AK125/AE$131*100)</f>
        <v>0</v>
      </c>
      <c r="AF125" cm="1">
        <f t="array" ref="AF125">_xlfn.IFS(SUM($AK125:$AP125)="","",AL125="","",AL125=0,0,AL125&gt;0,AL125/AF$131*100)</f>
        <v>0</v>
      </c>
      <c r="AG125" cm="1">
        <f t="array" ref="AG125">_xlfn.IFS(SUM($AK125:$AP125)="","",AM125="","",AM125=0,0,AM125&gt;0,AM125/AG$131*100)</f>
        <v>0</v>
      </c>
      <c r="AH125" cm="1">
        <f t="array" ref="AH125">_xlfn.IFS(SUM($AK125:$AP125)="","",AN125="","",AN125=0,0,AN125&gt;0,AN125/AH$131*100)</f>
        <v>0</v>
      </c>
      <c r="AI125" cm="1">
        <f t="array" ref="AI125">_xlfn.IFS(SUM($AK125:$AP125)="","",AO125="","",AO125=0,0,AO125&gt;0,AO125/AI$131*100)</f>
        <v>0</v>
      </c>
      <c r="AJ125" s="1" t="str" cm="1">
        <f t="array" ref="AJ125">_xlfn.IFS(SUM($AK125:$AP125)="","",AP125="","",AP125=0,0,AP125&gt;0,AP125/AJ$131*100)</f>
        <v/>
      </c>
      <c r="AK125" s="85">
        <f t="shared" si="134"/>
        <v>0</v>
      </c>
      <c r="AL125" s="39">
        <f t="shared" si="134"/>
        <v>0</v>
      </c>
      <c r="AM125" s="39">
        <f t="shared" si="134"/>
        <v>0</v>
      </c>
      <c r="AN125" s="39">
        <f t="shared" si="132"/>
        <v>0</v>
      </c>
      <c r="AO125" s="39">
        <f t="shared" si="132"/>
        <v>0</v>
      </c>
      <c r="AP125" s="98" t="str">
        <f t="shared" si="132"/>
        <v/>
      </c>
      <c r="AQ125" s="89">
        <v>0</v>
      </c>
      <c r="AR125" s="89">
        <v>0</v>
      </c>
      <c r="AS125" s="89">
        <v>0</v>
      </c>
      <c r="AT125" s="89">
        <v>0</v>
      </c>
      <c r="AU125" s="89">
        <v>0</v>
      </c>
      <c r="AV125" s="89"/>
      <c r="AW125" s="1"/>
      <c r="AX125" s="1"/>
      <c r="AY125" s="39" t="str">
        <f t="shared" si="119"/>
        <v/>
      </c>
      <c r="AZ125" s="39" t="str">
        <f t="shared" si="120"/>
        <v/>
      </c>
      <c r="BA125" s="39" t="str">
        <f t="shared" si="121"/>
        <v/>
      </c>
      <c r="BB125" s="39" t="str">
        <f t="shared" si="122"/>
        <v/>
      </c>
      <c r="BC125" s="39" t="str">
        <f t="shared" si="123"/>
        <v/>
      </c>
      <c r="BD125" s="39" t="str">
        <f t="shared" si="124"/>
        <v/>
      </c>
      <c r="BE125" s="39" t="str">
        <f t="shared" si="125"/>
        <v/>
      </c>
      <c r="BF125" s="39" t="str">
        <f t="shared" si="126"/>
        <v/>
      </c>
      <c r="BG125" s="39" t="str">
        <f t="shared" si="127"/>
        <v/>
      </c>
      <c r="BH125" s="39" t="str">
        <f t="shared" si="128"/>
        <v/>
      </c>
      <c r="BI125" s="39" t="str">
        <f t="shared" si="129"/>
        <v/>
      </c>
      <c r="BJ125" s="39" t="str">
        <f t="shared" si="130"/>
        <v/>
      </c>
      <c r="BK125" s="42" t="str">
        <f t="shared" si="135"/>
        <v/>
      </c>
      <c r="BL125" t="str">
        <f t="shared" si="135"/>
        <v/>
      </c>
      <c r="BM125" t="str">
        <f t="shared" si="135"/>
        <v/>
      </c>
      <c r="BN125" t="str">
        <f t="shared" si="135"/>
        <v/>
      </c>
      <c r="BO125" t="str">
        <f t="shared" si="135"/>
        <v/>
      </c>
      <c r="BP125" t="str">
        <f t="shared" si="135"/>
        <v/>
      </c>
      <c r="BQ125" t="str">
        <f t="shared" si="118"/>
        <v/>
      </c>
      <c r="BR125" t="str">
        <f t="shared" si="118"/>
        <v/>
      </c>
      <c r="BS125" t="str">
        <f t="shared" si="118"/>
        <v/>
      </c>
      <c r="BT125" t="str">
        <f t="shared" si="118"/>
        <v/>
      </c>
      <c r="BU125" t="str">
        <f t="shared" si="118"/>
        <v/>
      </c>
      <c r="BV125" t="str">
        <f t="shared" si="118"/>
        <v/>
      </c>
      <c r="BW125" t="str">
        <f t="shared" si="109"/>
        <v/>
      </c>
      <c r="BX125" t="str">
        <f t="shared" si="110"/>
        <v/>
      </c>
      <c r="BY125" t="str">
        <f t="shared" si="111"/>
        <v/>
      </c>
      <c r="BZ125" t="str">
        <f t="shared" si="112"/>
        <v/>
      </c>
      <c r="CA125" t="str">
        <f t="shared" si="136"/>
        <v/>
      </c>
      <c r="CB125" s="39" t="str">
        <f t="shared" si="136"/>
        <v/>
      </c>
      <c r="CC125" s="46" t="str">
        <f t="shared" si="114"/>
        <v/>
      </c>
      <c r="CD125" s="44" t="str">
        <f t="shared" si="104"/>
        <v/>
      </c>
      <c r="CE125" t="str" cm="1">
        <f t="array" ref="CE125">_xlfn.IFS($CC125="","",$CC125&lt;=CE$69,"yes",$CC125&gt;CE$69,"no")</f>
        <v/>
      </c>
      <c r="CF125" s="42" t="str">
        <f t="shared" si="115"/>
        <v/>
      </c>
      <c r="CG125" s="1" t="str">
        <f t="shared" si="116"/>
        <v/>
      </c>
      <c r="CH125" s="1" t="str">
        <f t="shared" si="117"/>
        <v/>
      </c>
      <c r="CI125" s="76" t="str">
        <f>IF(CE125="yes",VLOOKUP(CH125,'z-Table'!$A$1:$K$74,7,TRUE)*$CE$68,"")</f>
        <v/>
      </c>
    </row>
    <row r="126" spans="1:87" ht="12" x14ac:dyDescent="0.2">
      <c r="A126" s="6" t="s">
        <v>82</v>
      </c>
      <c r="B126" s="18" cm="1">
        <f t="array" ref="B126">IFERROR(_xlfn.IFS(COUNTA($F$68:$K$68)=0,AVERAGE($F126:$K126),$F$68="X",AVERAGE($G126:$K126),$G$68="X",AVERAGE($F126,$H126:$K126),$H$68="X",AVERAGE($F126:$G126,$I126:$K126),$I$68="X",AVERAGE($F126:$H126,$J126:$K126),$J$68="X",AVERAGE($F126:$I126,$K126:$K126),$K$68="X",AVERAGE($F126:$J126)),"")</f>
        <v>0</v>
      </c>
      <c r="C126" s="19" cm="1">
        <f t="array" ref="C126">IFERROR(_xlfn.IFS(COUNTA($F$68:$K$68)=0,STDEV($F126:$K126)/SQRT(COUNT($F126:$K126)),$F$68="X",STDEV($G126:$K126)/SQRT(COUNT($G126:$K126)),$G$68="X",STDEV($F126,$H126:$K126)/SQRT(COUNT($F126,$H126:$K126)),$H$68="X",STDEV($F126:$G126,$I126:$K126)/SQRT(COUNT($F126:$G126,$I126:$K126)),$I$68="X",STDEV($F126:$H126,$J126:$K126)/SQRT(COUNT($F126:$H126,$J126:$K126)),$J$68="X",STDEV($F126:$I126,$K126)/SQRT(COUNT($F126:$I126,$K126)),$K$68="X",STDEV($F126:$J126)/SQRT(COUNT($F126:$J126))),"")</f>
        <v>0</v>
      </c>
      <c r="D126" s="113" cm="1">
        <f t="array" ref="D126">IFERROR(_xlfn.IFS(COUNTA($L$68:$Q$68)=0,AVERAGE($L126:$Q126),$L$68="X",AVERAGE($M126:$Q126),$M$68="X",AVERAGE($L126,$N126:$Q126),$N$68="X",AVERAGE($L126:$M126,$O126:$Q126),$O$68="X",AVERAGE($L126:$N126,$P126:$Q126),$P$68="X",AVERAGE($L126:$O126,$Q126:$Q126),$Q$68="X",AVERAGE($L126:$P126)),"")</f>
        <v>0</v>
      </c>
      <c r="E126" s="111" cm="1">
        <f t="array" ref="E126">IFERROR(_xlfn.IFS(COUNTA($L$68:$Q$68)=0,STDEV($L126:$Q126)/SQRT(COUNT($L126:$Q126)),$L$68="X",STDEV($M126:$Q126)/SQRT(COUNT($M126:$Q126)),$M$68="X",STDEV($L126,$N126:$Q126)/SQRT(COUNT($L126,$N126:$Q126)),$N$68="X",STDEV($L126:$M126,$O126:$Q126)/SQRT(COUNT($L126:$M126,$O126:$Q126)),$O$68="X",STDEV($L126:$N126,$P126:$Q126)/SQRT(COUNT($L126:$N126,$P126:$Q126)),$P$68="X",STDEV($L126:$O126,$Q126)/SQRT(COUNT($L126:$O126,$Q126)),$Q$68="X",STDEV($L126:$P126)/SQRT(COUNT($L126:$P126))),"")</f>
        <v>0</v>
      </c>
      <c r="F126" cm="1">
        <f t="array" ref="F126">_xlfn.IFS(SUM($L126:$Q126)="","",L126="","",L126=0,0,L126&gt;0,L126/F$131*100)</f>
        <v>0</v>
      </c>
      <c r="G126" cm="1">
        <f t="array" ref="G126">_xlfn.IFS(SUM($L126:$Q126)="","",M126="","",M126=0,0,M126&gt;0,M126/G$131*100)</f>
        <v>0</v>
      </c>
      <c r="H126" cm="1">
        <f t="array" ref="H126">_xlfn.IFS(SUM($L126:$Q126)="","",N126="","",N126=0,0,N126&gt;0,N126/H$131*100)</f>
        <v>0</v>
      </c>
      <c r="I126" cm="1">
        <f t="array" ref="I126">_xlfn.IFS(SUM($L126:$Q126)="","",O126="","",O126=0,0,O126&gt;0,O126/I$131*100)</f>
        <v>0</v>
      </c>
      <c r="J126" cm="1">
        <f t="array" ref="J126">_xlfn.IFS(SUM($L126:$Q126)="","",P126="","",P126=0,0,P126&gt;0,P126/J$131*100)</f>
        <v>0</v>
      </c>
      <c r="K126" s="1" t="str" cm="1">
        <f t="array" ref="K126">_xlfn.IFS(SUM($L126:$Q126)="","",Q126="","",Q126=0,0,Q126&gt;0,Q126/K$131*100)</f>
        <v/>
      </c>
      <c r="L126" s="42">
        <f t="shared" si="133"/>
        <v>0</v>
      </c>
      <c r="M126">
        <f t="shared" si="133"/>
        <v>0</v>
      </c>
      <c r="N126">
        <f t="shared" si="133"/>
        <v>0</v>
      </c>
      <c r="O126">
        <f t="shared" si="131"/>
        <v>0</v>
      </c>
      <c r="P126">
        <f t="shared" si="131"/>
        <v>0</v>
      </c>
      <c r="Q126" s="96" t="str">
        <f t="shared" si="131"/>
        <v/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/>
      <c r="X126" s="1"/>
      <c r="Y126" s="1"/>
      <c r="Z126" s="6" t="s">
        <v>82</v>
      </c>
      <c r="AA126" s="18" cm="1">
        <f t="array" ref="AA126">IFERROR(_xlfn.IFS(COUNTA($AE$68:$AJ$68)=0,AVERAGE($AE126:$AJ126),$AE$68="X",AVERAGE($AF126:$AJ126),$AF$68="X",AVERAGE($AE126,$AG126:$AJ126),$AG$68="X",AVERAGE($AE126:$AF126,$AH126:$AJ126),$AH$68="X",AVERAGE($AE126:$AG126,$AI126:$AJ126),$AI$68="X",AVERAGE($AE126:$AH126,$AJ126:$AJ126),$AJ$68="X",AVERAGE($AE126:$AI126)),"")</f>
        <v>0</v>
      </c>
      <c r="AB126" s="19" cm="1">
        <f t="array" ref="AB126">IFERROR(_xlfn.IFS(COUNTA($AE$68:$AJ$68)=0,STDEV($AE126:$AJ126)/SQRT(COUNT($AE126:$AJ126)),$AE$68="X",STDEV($AF126:$AJ126)/SQRT(COUNT($AF126:$AJ126)),$AF$68="X",STDEV($AE126,$AG126:$AJ126)/SQRT(COUNT($AE126,$AG126:$AJ126)),$AG$68="X",STDEV($AE126:$AF126,$AH126:$AJ126)/SQRT(COUNT($AE126:$AF126,$AH126:$AJ126)),$AH$68="X",STDEV($AE126:$AG126,$AI126:$AJ126)/SQRT(COUNT($AE126:$AG126,$AI126:$AJ126)),$AI$68="X",STDEV($AE126:$AH126,$AJ126)/SQRT(COUNT($AE126:$AH126,$AJ126)),$AJ$68="X",STDEV($AE126:$AI126)/SQRT(COUNT($AE126:$AI126))),"")</f>
        <v>0</v>
      </c>
      <c r="AC126" s="113" cm="1">
        <f t="array" ref="AC126">IFERROR(_xlfn.IFS(COUNTA($AK$68:$AP$68)=0,AVERAGE($AK126:$AP126),$AK$68="X",AVERAGE($AL126:$AP126),$AL$68="X",AVERAGE($AK126,$AM126:$AP126),$AM$68="X",AVERAGE($AK126:$AL126,$AN126:$AP126),$AN$68="X",AVERAGE($AK126:$AM126,$AO126:$AP126),$AO$68="X",AVERAGE($AK126:$AN126,$AP126:$AP126),$AP$68="X",AVERAGE($AK126:$AO126)),"")</f>
        <v>0</v>
      </c>
      <c r="AD126" s="111" cm="1">
        <f t="array" ref="AD126">IFERROR(_xlfn.IFS(COUNTA($AK$68:$AP$68)=0,STDEV($AK126:$AP126)/SQRT(COUNT($AK126:$AP126)),$AK$68="X",STDEV($AL126:$AP126)/SQRT(COUNT($AL126:$AP126)),$AL$68="X",STDEV($AK126,$AM126:$AP126)/SQRT(COUNT($AK126,$AM126:$AP126)),$AM$68="X",STDEV($AK126:$AL126,$AN126:$AP126)/SQRT(COUNT($AK126:$AL126,$AN126:$AP126)),$AN$68="X",STDEV($AK126:$AM126,$AO126:$AP126)/SQRT(COUNT($AK126:$AM126,$AO126:$AP126)),$AO$68="X",STDEV($AK126:$AN126,$AP126)/SQRT(COUNT($AK126:$AN126,$AP126)),$AP$68="X",STDEV($AK126:$AO126)/SQRT(COUNT($AK126:$AO126))),"")</f>
        <v>0</v>
      </c>
      <c r="AE126" cm="1">
        <f t="array" ref="AE126">_xlfn.IFS(SUM($AK126:$AP126)="","",AK126="","",AK126=0,0,AK126&gt;0,AK126/AE$131*100)</f>
        <v>0</v>
      </c>
      <c r="AF126" cm="1">
        <f t="array" ref="AF126">_xlfn.IFS(SUM($AK126:$AP126)="","",AL126="","",AL126=0,0,AL126&gt;0,AL126/AF$131*100)</f>
        <v>0</v>
      </c>
      <c r="AG126" cm="1">
        <f t="array" ref="AG126">_xlfn.IFS(SUM($AK126:$AP126)="","",AM126="","",AM126=0,0,AM126&gt;0,AM126/AG$131*100)</f>
        <v>0</v>
      </c>
      <c r="AH126" cm="1">
        <f t="array" ref="AH126">_xlfn.IFS(SUM($AK126:$AP126)="","",AN126="","",AN126=0,0,AN126&gt;0,AN126/AH$131*100)</f>
        <v>0</v>
      </c>
      <c r="AI126" cm="1">
        <f t="array" ref="AI126">_xlfn.IFS(SUM($AK126:$AP126)="","",AO126="","",AO126=0,0,AO126&gt;0,AO126/AI$131*100)</f>
        <v>0</v>
      </c>
      <c r="AJ126" s="1" t="str" cm="1">
        <f t="array" ref="AJ126">_xlfn.IFS(SUM($AK126:$AP126)="","",AP126="","",AP126=0,0,AP126&gt;0,AP126/AJ$131*100)</f>
        <v/>
      </c>
      <c r="AK126" s="85">
        <f t="shared" si="134"/>
        <v>0</v>
      </c>
      <c r="AL126" s="39">
        <f t="shared" si="134"/>
        <v>0</v>
      </c>
      <c r="AM126" s="39">
        <f t="shared" si="134"/>
        <v>0</v>
      </c>
      <c r="AN126" s="39">
        <f t="shared" si="132"/>
        <v>0</v>
      </c>
      <c r="AO126" s="39">
        <f t="shared" si="132"/>
        <v>0</v>
      </c>
      <c r="AP126" s="98" t="str">
        <f t="shared" si="132"/>
        <v/>
      </c>
      <c r="AQ126" s="89">
        <v>0</v>
      </c>
      <c r="AR126" s="89">
        <v>0</v>
      </c>
      <c r="AS126" s="89">
        <v>0</v>
      </c>
      <c r="AT126" s="89">
        <v>0</v>
      </c>
      <c r="AU126" s="89">
        <v>0</v>
      </c>
      <c r="AV126" s="89"/>
      <c r="AW126" s="1"/>
      <c r="AX126" s="1"/>
      <c r="AY126" s="39" t="str">
        <f t="shared" si="119"/>
        <v/>
      </c>
      <c r="AZ126" s="39" t="str">
        <f t="shared" si="120"/>
        <v/>
      </c>
      <c r="BA126" s="39" t="str">
        <f t="shared" si="121"/>
        <v/>
      </c>
      <c r="BB126" s="39" t="str">
        <f t="shared" si="122"/>
        <v/>
      </c>
      <c r="BC126" s="39" t="str">
        <f t="shared" si="123"/>
        <v/>
      </c>
      <c r="BD126" s="39" t="str">
        <f t="shared" si="124"/>
        <v/>
      </c>
      <c r="BE126" s="39" t="str">
        <f t="shared" si="125"/>
        <v/>
      </c>
      <c r="BF126" s="39" t="str">
        <f t="shared" si="126"/>
        <v/>
      </c>
      <c r="BG126" s="39" t="str">
        <f t="shared" si="127"/>
        <v/>
      </c>
      <c r="BH126" s="39" t="str">
        <f t="shared" si="128"/>
        <v/>
      </c>
      <c r="BI126" s="39" t="str">
        <f t="shared" si="129"/>
        <v/>
      </c>
      <c r="BJ126" s="39" t="str">
        <f t="shared" si="130"/>
        <v/>
      </c>
      <c r="BK126" s="42" t="str">
        <f t="shared" si="135"/>
        <v/>
      </c>
      <c r="BL126" t="str">
        <f t="shared" si="135"/>
        <v/>
      </c>
      <c r="BM126" t="str">
        <f t="shared" si="135"/>
        <v/>
      </c>
      <c r="BN126" t="str">
        <f t="shared" si="135"/>
        <v/>
      </c>
      <c r="BO126" t="str">
        <f t="shared" si="135"/>
        <v/>
      </c>
      <c r="BP126" t="str">
        <f t="shared" si="135"/>
        <v/>
      </c>
      <c r="BQ126" t="str">
        <f t="shared" si="118"/>
        <v/>
      </c>
      <c r="BR126" t="str">
        <f t="shared" si="118"/>
        <v/>
      </c>
      <c r="BS126" t="str">
        <f t="shared" si="118"/>
        <v/>
      </c>
      <c r="BT126" t="str">
        <f t="shared" si="118"/>
        <v/>
      </c>
      <c r="BU126" t="str">
        <f t="shared" si="118"/>
        <v/>
      </c>
      <c r="BV126" t="str">
        <f t="shared" si="118"/>
        <v/>
      </c>
      <c r="BW126" t="str">
        <f t="shared" si="109"/>
        <v/>
      </c>
      <c r="BX126" t="str">
        <f t="shared" si="110"/>
        <v/>
      </c>
      <c r="BY126" t="str">
        <f t="shared" si="111"/>
        <v/>
      </c>
      <c r="BZ126" t="str">
        <f t="shared" si="112"/>
        <v/>
      </c>
      <c r="CA126" t="str">
        <f t="shared" si="136"/>
        <v/>
      </c>
      <c r="CB126" s="39" t="str">
        <f t="shared" si="136"/>
        <v/>
      </c>
      <c r="CC126" s="46" t="str">
        <f t="shared" si="114"/>
        <v/>
      </c>
      <c r="CD126" s="44" t="str">
        <f t="shared" si="104"/>
        <v/>
      </c>
      <c r="CE126" t="str" cm="1">
        <f t="array" ref="CE126">_xlfn.IFS($CC126="","",$CC126&lt;=CE$69,"yes",$CC126&gt;CE$69,"no")</f>
        <v/>
      </c>
      <c r="CF126" s="42" t="str">
        <f t="shared" si="115"/>
        <v/>
      </c>
      <c r="CG126" s="1" t="str">
        <f t="shared" si="116"/>
        <v/>
      </c>
      <c r="CH126" s="1" t="str">
        <f t="shared" si="117"/>
        <v/>
      </c>
      <c r="CI126" s="76" t="str">
        <f>IF(CE126="yes",VLOOKUP(CH126,'z-Table'!$A$1:$K$74,7,TRUE)*$CE$68,"")</f>
        <v/>
      </c>
    </row>
    <row r="127" spans="1:87" ht="12" x14ac:dyDescent="0.2">
      <c r="A127" s="6" t="s">
        <v>83</v>
      </c>
      <c r="B127" s="18" cm="1">
        <f t="array" ref="B127">IFERROR(_xlfn.IFS(COUNTA($F$68:$K$68)=0,AVERAGE($F127:$K127),$F$68="X",AVERAGE($G127:$K127),$G$68="X",AVERAGE($F127,$H127:$K127),$H$68="X",AVERAGE($F127:$G127,$I127:$K127),$I$68="X",AVERAGE($F127:$H127,$J127:$K127),$J$68="X",AVERAGE($F127:$I127,$K127:$K127),$K$68="X",AVERAGE($F127:$J127)),"")</f>
        <v>5.3559849328435587E-3</v>
      </c>
      <c r="C127" s="19" cm="1">
        <f t="array" ref="C127">IFERROR(_xlfn.IFS(COUNTA($F$68:$K$68)=0,STDEV($F127:$K127)/SQRT(COUNT($F127:$K127)),$F$68="X",STDEV($G127:$K127)/SQRT(COUNT($G127:$K127)),$G$68="X",STDEV($F127,$H127:$K127)/SQRT(COUNT($F127,$H127:$K127)),$H$68="X",STDEV($F127:$G127,$I127:$K127)/SQRT(COUNT($F127:$G127,$I127:$K127)),$I$68="X",STDEV($F127:$H127,$J127:$K127)/SQRT(COUNT($F127:$H127,$J127:$K127)),$J$68="X",STDEV($F127:$I127,$K127)/SQRT(COUNT($F127:$I127,$K127)),$K$68="X",STDEV($F127:$J127)/SQRT(COUNT($F127:$J127))),"")</f>
        <v>2.3476558593682677E-3</v>
      </c>
      <c r="D127" s="113" cm="1">
        <f t="array" ref="D127">IFERROR(_xlfn.IFS(COUNTA($L$68:$Q$68)=0,AVERAGE($L127:$Q127),$L$68="X",AVERAGE($M127:$Q127),$M$68="X",AVERAGE($L127,$N127:$Q127),$N$68="X",AVERAGE($L127:$M127,$O127:$Q127),$O$68="X",AVERAGE($L127:$N127,$P127:$Q127),$P$68="X",AVERAGE($L127:$O127,$Q127:$Q127),$Q$68="X",AVERAGE($L127:$P127)),"")</f>
        <v>1896.1833333333332</v>
      </c>
      <c r="E127" s="111" cm="1">
        <f t="array" ref="E127">IFERROR(_xlfn.IFS(COUNTA($L$68:$Q$68)=0,STDEV($L127:$Q127)/SQRT(COUNT($L127:$Q127)),$L$68="X",STDEV($M127:$Q127)/SQRT(COUNT($M127:$Q127)),$M$68="X",STDEV($L127,$N127:$Q127)/SQRT(COUNT($L127,$N127:$Q127)),$N$68="X",STDEV($L127:$M127,$O127:$Q127)/SQRT(COUNT($L127:$M127,$O127:$Q127)),$O$68="X",STDEV($L127:$N127,$P127:$Q127)/SQRT(COUNT($L127:$N127,$P127:$Q127)),$P$68="X",STDEV($L127:$O127,$Q127)/SQRT(COUNT($L127:$O127,$Q127)),$Q$68="X",STDEV($L127:$P127)/SQRT(COUNT($L127:$P127))),"")</f>
        <v>858.37223876228541</v>
      </c>
      <c r="F127" cm="1">
        <f t="array" ref="F127">_xlfn.IFS(SUM($L127:$Q127)="","",L127="","",L127=0,0,L127&gt;0,L127/F$131*100)</f>
        <v>1.1137863713597139E-2</v>
      </c>
      <c r="G127" cm="1">
        <f t="array" ref="G127">_xlfn.IFS(SUM($L127:$Q127)="","",M127="","",M127=0,0,M127&gt;0,M127/G$131*100)</f>
        <v>5.913992170683279E-3</v>
      </c>
      <c r="H127" cm="1">
        <f t="array" ref="H127">_xlfn.IFS(SUM($L127:$Q127)="","",N127="","",N127=0,0,N127&gt;0,N127/H$131*100)</f>
        <v>9.7280687799373745E-3</v>
      </c>
      <c r="I127" cm="1">
        <f t="array" ref="I127">_xlfn.IFS(SUM($L127:$Q127)="","",O127="","",O127=0,0,O127&gt;0,O127/I$131*100)</f>
        <v>0</v>
      </c>
      <c r="J127" cm="1">
        <f t="array" ref="J127">_xlfn.IFS(SUM($L127:$Q127)="","",P127="","",P127=0,0,P127&gt;0,P127/J$131*100)</f>
        <v>0</v>
      </c>
      <c r="K127" s="1" t="str" cm="1">
        <f t="array" ref="K127">_xlfn.IFS(SUM($L127:$Q127)="","",Q127="","",Q127=0,0,Q127&gt;0,Q127/K$131*100)</f>
        <v/>
      </c>
      <c r="L127" s="42">
        <f t="shared" si="133"/>
        <v>3078.25</v>
      </c>
      <c r="M127">
        <f t="shared" si="133"/>
        <v>4372</v>
      </c>
      <c r="N127">
        <f t="shared" si="133"/>
        <v>2030.6666666666667</v>
      </c>
      <c r="O127">
        <f t="shared" si="131"/>
        <v>0</v>
      </c>
      <c r="P127">
        <f t="shared" si="131"/>
        <v>0</v>
      </c>
      <c r="Q127" s="96" t="str">
        <f t="shared" si="131"/>
        <v/>
      </c>
      <c r="R127" s="89">
        <v>12313</v>
      </c>
      <c r="S127" s="89">
        <v>8744</v>
      </c>
      <c r="T127" s="89">
        <v>12184</v>
      </c>
      <c r="U127" s="89">
        <v>0</v>
      </c>
      <c r="V127" s="89">
        <v>0</v>
      </c>
      <c r="W127" s="89"/>
      <c r="X127" s="1"/>
      <c r="Y127" s="1"/>
      <c r="Z127" s="6" t="s">
        <v>83</v>
      </c>
      <c r="AA127" s="18" cm="1">
        <f t="array" ref="AA127">IFERROR(_xlfn.IFS(COUNTA($AE$68:$AJ$68)=0,AVERAGE($AE127:$AJ127),$AE$68="X",AVERAGE($AF127:$AJ127),$AF$68="X",AVERAGE($AE127,$AG127:$AJ127),$AG$68="X",AVERAGE($AE127:$AF127,$AH127:$AJ127),$AH$68="X",AVERAGE($AE127:$AG127,$AI127:$AJ127),$AI$68="X",AVERAGE($AE127:$AH127,$AJ127:$AJ127),$AJ$68="X",AVERAGE($AE127:$AI127)),"")</f>
        <v>3.6885653586039464E-3</v>
      </c>
      <c r="AB127" s="19" cm="1">
        <f t="array" ref="AB127">IFERROR(_xlfn.IFS(COUNTA($AE$68:$AJ$68)=0,STDEV($AE127:$AJ127)/SQRT(COUNT($AE127:$AJ127)),$AE$68="X",STDEV($AF127:$AJ127)/SQRT(COUNT($AF127:$AJ127)),$AF$68="X",STDEV($AE127,$AG127:$AJ127)/SQRT(COUNT($AE127,$AG127:$AJ127)),$AG$68="X",STDEV($AE127:$AF127,$AH127:$AJ127)/SQRT(COUNT($AE127:$AF127,$AH127:$AJ127)),$AH$68="X",STDEV($AE127:$AG127,$AI127:$AJ127)/SQRT(COUNT($AE127:$AG127,$AI127:$AJ127)),$AI$68="X",STDEV($AE127:$AH127,$AJ127)/SQRT(COUNT($AE127:$AH127,$AJ127)),$AJ$68="X",STDEV($AE127:$AI127)/SQRT(COUNT($AE127:$AI127))),"")</f>
        <v>3.6885653586039464E-3</v>
      </c>
      <c r="AC127" s="113" cm="1">
        <f t="array" ref="AC127">IFERROR(_xlfn.IFS(COUNTA($AK$68:$AP$68)=0,AVERAGE($AK127:$AP127),$AK$68="X",AVERAGE($AL127:$AP127),$AL$68="X",AVERAGE($AK127,$AM127:$AP127),$AM$68="X",AVERAGE($AK127:$AL127,$AN127:$AP127),$AN$68="X",AVERAGE($AK127:$AM127,$AO127:$AP127),$AO$68="X",AVERAGE($AK127:$AN127,$AP127:$AP127),$AP$68="X",AVERAGE($AK127:$AO127)),"")</f>
        <v>606.56000000000006</v>
      </c>
      <c r="AD127" s="111" cm="1">
        <f t="array" ref="AD127">IFERROR(_xlfn.IFS(COUNTA($AK$68:$AP$68)=0,STDEV($AK127:$AP127)/SQRT(COUNT($AK127:$AP127)),$AK$68="X",STDEV($AL127:$AP127)/SQRT(COUNT($AL127:$AP127)),$AL$68="X",STDEV($AK127,$AM127:$AP127)/SQRT(COUNT($AK127,$AM127:$AP127)),$AM$68="X",STDEV($AK127:$AL127,$AN127:$AP127)/SQRT(COUNT($AK127:$AL127,$AN127:$AP127)),$AN$68="X",STDEV($AK127:$AM127,$AO127:$AP127)/SQRT(COUNT($AK127:$AM127,$AO127:$AP127)),$AO$68="X",STDEV($AK127:$AN127,$AP127)/SQRT(COUNT($AK127:$AN127,$AP127)),$AP$68="X",STDEV($AK127:$AO127)/SQRT(COUNT($AK127:$AO127))),"")</f>
        <v>606.55999999999995</v>
      </c>
      <c r="AE127" cm="1">
        <f t="array" ref="AE127">_xlfn.IFS(SUM($AK127:$AP127)="","",AK127="","",AK127=0,0,AK127&gt;0,AK127/AE$131*100)</f>
        <v>0</v>
      </c>
      <c r="AF127" cm="1">
        <f t="array" ref="AF127">_xlfn.IFS(SUM($AK127:$AP127)="","",AL127="","",AL127=0,0,AL127&gt;0,AL127/AF$131*100)</f>
        <v>0</v>
      </c>
      <c r="AG127" cm="1">
        <f t="array" ref="AG127">_xlfn.IFS(SUM($AK127:$AP127)="","",AM127="","",AM127=0,0,AM127&gt;0,AM127/AG$131*100)</f>
        <v>1.8442826793019732E-2</v>
      </c>
      <c r="AH127" cm="1">
        <f t="array" ref="AH127">_xlfn.IFS(SUM($AK127:$AP127)="","",AN127="","",AN127=0,0,AN127&gt;0,AN127/AH$131*100)</f>
        <v>0</v>
      </c>
      <c r="AI127" cm="1">
        <f t="array" ref="AI127">_xlfn.IFS(SUM($AK127:$AP127)="","",AO127="","",AO127=0,0,AO127&gt;0,AO127/AI$131*100)</f>
        <v>0</v>
      </c>
      <c r="AJ127" s="1" t="str" cm="1">
        <f t="array" ref="AJ127">_xlfn.IFS(SUM($AK127:$AP127)="","",AP127="","",AP127=0,0,AP127&gt;0,AP127/AJ$131*100)</f>
        <v/>
      </c>
      <c r="AK127" s="85">
        <f t="shared" si="134"/>
        <v>0</v>
      </c>
      <c r="AL127" s="39">
        <f t="shared" si="134"/>
        <v>0</v>
      </c>
      <c r="AM127" s="39">
        <f t="shared" si="134"/>
        <v>3032.8</v>
      </c>
      <c r="AN127" s="39">
        <f t="shared" si="132"/>
        <v>0</v>
      </c>
      <c r="AO127" s="39">
        <f t="shared" si="132"/>
        <v>0</v>
      </c>
      <c r="AP127" s="98" t="str">
        <f t="shared" si="132"/>
        <v/>
      </c>
      <c r="AQ127" s="89">
        <v>0</v>
      </c>
      <c r="AR127" s="89">
        <v>0</v>
      </c>
      <c r="AS127" s="89">
        <v>15164</v>
      </c>
      <c r="AT127" s="89">
        <v>0</v>
      </c>
      <c r="AU127" s="89">
        <v>0</v>
      </c>
      <c r="AV127" s="89"/>
      <c r="AW127" s="1"/>
      <c r="AX127" s="1"/>
      <c r="AY127" s="39" t="str">
        <f t="shared" si="119"/>
        <v/>
      </c>
      <c r="AZ127" s="39" t="str">
        <f t="shared" si="120"/>
        <v/>
      </c>
      <c r="BA127" s="39" t="str">
        <f t="shared" si="121"/>
        <v/>
      </c>
      <c r="BB127" s="39" t="str">
        <f t="shared" si="122"/>
        <v/>
      </c>
      <c r="BC127" s="39" t="str">
        <f t="shared" si="123"/>
        <v/>
      </c>
      <c r="BD127" s="39" t="str">
        <f t="shared" si="124"/>
        <v/>
      </c>
      <c r="BE127" s="39" t="str">
        <f t="shared" si="125"/>
        <v/>
      </c>
      <c r="BF127" s="39" t="str">
        <f t="shared" si="126"/>
        <v/>
      </c>
      <c r="BG127" s="39" t="str">
        <f t="shared" si="127"/>
        <v/>
      </c>
      <c r="BH127" s="39" t="str">
        <f t="shared" si="128"/>
        <v/>
      </c>
      <c r="BI127" s="39" t="str">
        <f t="shared" si="129"/>
        <v/>
      </c>
      <c r="BJ127" s="39" t="str">
        <f t="shared" si="130"/>
        <v/>
      </c>
      <c r="BK127" s="42" t="str">
        <f t="shared" si="135"/>
        <v/>
      </c>
      <c r="BL127" t="str">
        <f t="shared" si="135"/>
        <v/>
      </c>
      <c r="BM127" t="str">
        <f t="shared" si="135"/>
        <v/>
      </c>
      <c r="BN127" t="str">
        <f t="shared" si="135"/>
        <v/>
      </c>
      <c r="BO127" t="str">
        <f t="shared" si="135"/>
        <v/>
      </c>
      <c r="BP127" t="str">
        <f t="shared" si="135"/>
        <v/>
      </c>
      <c r="BQ127" t="str">
        <f t="shared" si="118"/>
        <v/>
      </c>
      <c r="BR127" t="str">
        <f t="shared" si="118"/>
        <v/>
      </c>
      <c r="BS127" t="str">
        <f t="shared" si="118"/>
        <v/>
      </c>
      <c r="BT127" t="str">
        <f t="shared" si="118"/>
        <v/>
      </c>
      <c r="BU127" t="str">
        <f t="shared" si="118"/>
        <v/>
      </c>
      <c r="BV127" t="str">
        <f t="shared" si="118"/>
        <v/>
      </c>
      <c r="BW127" t="str">
        <f t="shared" si="109"/>
        <v/>
      </c>
      <c r="BX127" t="str">
        <f t="shared" si="110"/>
        <v/>
      </c>
      <c r="BY127" t="str">
        <f t="shared" si="111"/>
        <v/>
      </c>
      <c r="BZ127" t="str">
        <f t="shared" si="112"/>
        <v/>
      </c>
      <c r="CA127" t="str">
        <f t="shared" si="136"/>
        <v/>
      </c>
      <c r="CB127" s="39" t="str">
        <f t="shared" si="136"/>
        <v/>
      </c>
      <c r="CC127" s="46" t="str">
        <f t="shared" si="114"/>
        <v/>
      </c>
      <c r="CD127" s="44" t="str">
        <f t="shared" si="104"/>
        <v/>
      </c>
      <c r="CE127" t="str" cm="1">
        <f t="array" ref="CE127">_xlfn.IFS($CC127="","",$CC127&lt;=CE$69,"yes",$CC127&gt;CE$69,"no")</f>
        <v/>
      </c>
      <c r="CF127" s="42" t="str">
        <f t="shared" si="115"/>
        <v/>
      </c>
      <c r="CG127" s="1" t="str">
        <f t="shared" si="116"/>
        <v/>
      </c>
      <c r="CH127" s="1" t="str">
        <f t="shared" si="117"/>
        <v/>
      </c>
      <c r="CI127" s="76" t="str">
        <f>IF(CE127="yes",VLOOKUP(CH127,'z-Table'!$A$1:$K$74,7,TRUE)*$CE$68,"")</f>
        <v/>
      </c>
    </row>
    <row r="128" spans="1:87" ht="12" x14ac:dyDescent="0.2">
      <c r="A128" s="6" t="s">
        <v>84</v>
      </c>
      <c r="B128" s="18" cm="1">
        <f t="array" ref="B128">IFERROR(_xlfn.IFS(COUNTA($F$68:$K$68)=0,AVERAGE($F128:$K128),$F$68="X",AVERAGE($G128:$K128),$G$68="X",AVERAGE($F128,$H128:$K128),$H$68="X",AVERAGE($F128:$G128,$I128:$K128),$I$68="X",AVERAGE($F128:$H128,$J128:$K128),$J$68="X",AVERAGE($F128:$I128,$K128:$K128),$K$68="X",AVERAGE($F128:$J128)),"")</f>
        <v>9.7327599024299351E-3</v>
      </c>
      <c r="C128" s="19" cm="1">
        <f t="array" ref="C128">IFERROR(_xlfn.IFS(COUNTA($F$68:$K$68)=0,STDEV($F128:$K128)/SQRT(COUNT($F128:$K128)),$F$68="X",STDEV($G128:$K128)/SQRT(COUNT($G128:$K128)),$G$68="X",STDEV($F128,$H128:$K128)/SQRT(COUNT($F128,$H128:$K128)),$H$68="X",STDEV($F128:$G128,$I128:$K128)/SQRT(COUNT($F128:$G128,$I128:$K128)),$I$68="X",STDEV($F128:$H128,$J128:$K128)/SQRT(COUNT($F128:$H128,$J128:$K128)),$J$68="X",STDEV($F128:$I128,$K128)/SQRT(COUNT($F128:$I128,$K128)),$K$68="X",STDEV($F128:$J128)/SQRT(COUNT($F128:$J128))),"")</f>
        <v>4.0059324070326708E-3</v>
      </c>
      <c r="D128" s="113" cm="1">
        <f t="array" ref="D128">IFERROR(_xlfn.IFS(COUNTA($L$68:$Q$68)=0,AVERAGE($L128:$Q128),$L$68="X",AVERAGE($M128:$Q128),$M$68="X",AVERAGE($L128,$N128:$Q128),$N$68="X",AVERAGE($L128:$M128,$O128:$Q128),$O$68="X",AVERAGE($L128:$N128,$P128:$Q128),$P$68="X",AVERAGE($L128:$O128,$Q128:$Q128),$Q$68="X",AVERAGE($L128:$P128)),"")</f>
        <v>3898.6666666666665</v>
      </c>
      <c r="E128" s="111" cm="1">
        <f t="array" ref="E128">IFERROR(_xlfn.IFS(COUNTA($L$68:$Q$68)=0,STDEV($L128:$Q128)/SQRT(COUNT($L128:$Q128)),$L$68="X",STDEV($M128:$Q128)/SQRT(COUNT($M128:$Q128)),$M$68="X",STDEV($L128,$N128:$Q128)/SQRT(COUNT($L128,$N128:$Q128)),$N$68="X",STDEV($L128:$M128,$O128:$Q128)/SQRT(COUNT($L128:$M128,$O128:$Q128)),$O$68="X",STDEV($L128:$N128,$P128:$Q128)/SQRT(COUNT($L128:$N128,$P128:$Q128)),$P$68="X",STDEV($L128:$O128,$Q128)/SQRT(COUNT($L128:$O128,$Q128)),$Q$68="X",STDEV($L128:$P128)/SQRT(COUNT($L128:$P128))),"")</f>
        <v>2085.0085538060616</v>
      </c>
      <c r="F128" cm="1">
        <f t="array" ref="F128">_xlfn.IFS(SUM($L128:$Q128)="","",L128="","",L128=0,0,L128&gt;0,L128/F$131*100)</f>
        <v>1.8082181079737414E-2</v>
      </c>
      <c r="G128" cm="1">
        <f t="array" ref="G128">_xlfn.IFS(SUM($L128:$Q128)="","",M128="","",M128=0,0,M128&gt;0,M128/G$131*100)</f>
        <v>1.5290889180558962E-2</v>
      </c>
      <c r="H128" cm="1">
        <f t="array" ref="H128">_xlfn.IFS(SUM($L128:$Q128)="","",N128="","",N128=0,0,N128&gt;0,N128/H$131*100)</f>
        <v>1.5290729251853305E-2</v>
      </c>
      <c r="I128" cm="1">
        <f t="array" ref="I128">_xlfn.IFS(SUM($L128:$Q128)="","",O128="","",O128=0,0,O128&gt;0,O128/I$131*100)</f>
        <v>0</v>
      </c>
      <c r="J128" cm="1">
        <f t="array" ref="J128">_xlfn.IFS(SUM($L128:$Q128)="","",P128="","",P128=0,0,P128&gt;0,P128/J$131*100)</f>
        <v>0</v>
      </c>
      <c r="K128" s="1" t="str" cm="1">
        <f t="array" ref="K128">_xlfn.IFS(SUM($L128:$Q128)="","",Q128="","",Q128=0,0,Q128&gt;0,Q128/K$131*100)</f>
        <v/>
      </c>
      <c r="L128" s="42">
        <f t="shared" si="133"/>
        <v>4997.5</v>
      </c>
      <c r="M128">
        <f t="shared" si="133"/>
        <v>11304</v>
      </c>
      <c r="N128">
        <f t="shared" si="133"/>
        <v>3191.8333333333335</v>
      </c>
      <c r="O128">
        <f t="shared" si="131"/>
        <v>0</v>
      </c>
      <c r="P128">
        <f t="shared" si="131"/>
        <v>0</v>
      </c>
      <c r="Q128" s="96" t="str">
        <f t="shared" si="131"/>
        <v/>
      </c>
      <c r="R128" s="89">
        <v>19990</v>
      </c>
      <c r="S128" s="89">
        <v>22608</v>
      </c>
      <c r="T128" s="89">
        <v>19151</v>
      </c>
      <c r="U128" s="89">
        <v>0</v>
      </c>
      <c r="V128" s="89">
        <v>0</v>
      </c>
      <c r="W128" s="89"/>
      <c r="X128" s="1"/>
      <c r="Y128" s="1"/>
      <c r="Z128" s="6" t="s">
        <v>84</v>
      </c>
      <c r="AA128" s="18" cm="1">
        <f t="array" ref="AA128">IFERROR(_xlfn.IFS(COUNTA($AE$68:$AJ$68)=0,AVERAGE($AE128:$AJ128),$AE$68="X",AVERAGE($AF128:$AJ128),$AF$68="X",AVERAGE($AE128,$AG128:$AJ128),$AG$68="X",AVERAGE($AE128:$AF128,$AH128:$AJ128),$AH$68="X",AVERAGE($AE128:$AG128,$AI128:$AJ128),$AI$68="X",AVERAGE($AE128:$AH128,$AJ128:$AJ128),$AJ$68="X",AVERAGE($AE128:$AI128)),"")</f>
        <v>9.6864302106008694E-3</v>
      </c>
      <c r="AB128" s="19" cm="1">
        <f t="array" ref="AB128">IFERROR(_xlfn.IFS(COUNTA($AE$68:$AJ$68)=0,STDEV($AE128:$AJ128)/SQRT(COUNT($AE128:$AJ128)),$AE$68="X",STDEV($AF128:$AJ128)/SQRT(COUNT($AF128:$AJ128)),$AF$68="X",STDEV($AE128,$AG128:$AJ128)/SQRT(COUNT($AE128,$AG128:$AJ128)),$AG$68="X",STDEV($AE128:$AF128,$AH128:$AJ128)/SQRT(COUNT($AE128:$AF128,$AH128:$AJ128)),$AH$68="X",STDEV($AE128:$AG128,$AI128:$AJ128)/SQRT(COUNT($AE128:$AG128,$AI128:$AJ128)),$AI$68="X",STDEV($AE128:$AH128,$AJ128)/SQRT(COUNT($AE128:$AH128,$AJ128)),$AJ$68="X",STDEV($AE128:$AI128)/SQRT(COUNT($AE128:$AI128))),"")</f>
        <v>6.0272362452430629E-3</v>
      </c>
      <c r="AC128" s="113" cm="1">
        <f t="array" ref="AC128">IFERROR(_xlfn.IFS(COUNTA($AK$68:$AP$68)=0,AVERAGE($AK128:$AP128),$AK$68="X",AVERAGE($AL128:$AP128),$AL$68="X",AVERAGE($AK128,$AM128:$AP128),$AM$68="X",AVERAGE($AK128:$AL128,$AN128:$AP128),$AN$68="X",AVERAGE($AK128:$AM128,$AO128:$AP128),$AO$68="X",AVERAGE($AK128:$AN128,$AP128:$AP128),$AP$68="X",AVERAGE($AK128:$AO128)),"")</f>
        <v>1983.6666666666665</v>
      </c>
      <c r="AD128" s="111" cm="1">
        <f t="array" ref="AD128">IFERROR(_xlfn.IFS(COUNTA($AK$68:$AP$68)=0,STDEV($AK128:$AP128)/SQRT(COUNT($AK128:$AP128)),$AK$68="X",STDEV($AL128:$AP128)/SQRT(COUNT($AL128:$AP128)),$AL$68="X",STDEV($AK128,$AM128:$AP128)/SQRT(COUNT($AK128,$AM128:$AP128)),$AM$68="X",STDEV($AK128:$AL128,$AN128:$AP128)/SQRT(COUNT($AK128:$AL128,$AN128:$AP128)),$AN$68="X",STDEV($AK128:$AM128,$AO128:$AP128)/SQRT(COUNT($AK128:$AM128,$AO128:$AP128)),$AO$68="X",STDEV($AK128:$AN128,$AP128)/SQRT(COUNT($AK128:$AN128,$AP128)),$AP$68="X",STDEV($AK128:$AO128)/SQRT(COUNT($AK128:$AO128))),"")</f>
        <v>1222.0221674657862</v>
      </c>
      <c r="AE128" cm="1">
        <f t="array" ref="AE128">_xlfn.IFS(SUM($AK128:$AP128)="","",AK128="","",AK128=0,0,AK128&gt;0,AK128/AE$131*100)</f>
        <v>2.0836019429843065E-2</v>
      </c>
      <c r="AF128" cm="1">
        <f t="array" ref="AF128">_xlfn.IFS(SUM($AK128:$AP128)="","",AL128="","",AL128=0,0,AL128&gt;0,AL128/AF$131*100)</f>
        <v>0</v>
      </c>
      <c r="AG128" cm="1">
        <f t="array" ref="AG128">_xlfn.IFS(SUM($AK128:$AP128)="","",AM128="","",AM128=0,0,AM128&gt;0,AM128/AG$131*100)</f>
        <v>2.7596131623161286E-2</v>
      </c>
      <c r="AH128" cm="1">
        <f t="array" ref="AH128">_xlfn.IFS(SUM($AK128:$AP128)="","",AN128="","",AN128=0,0,AN128&gt;0,AN128/AH$131*100)</f>
        <v>0</v>
      </c>
      <c r="AI128" cm="1">
        <f t="array" ref="AI128">_xlfn.IFS(SUM($AK128:$AP128)="","",AO128="","",AO128=0,0,AO128&gt;0,AO128/AI$131*100)</f>
        <v>0</v>
      </c>
      <c r="AJ128" s="1" t="str" cm="1">
        <f t="array" ref="AJ128">_xlfn.IFS(SUM($AK128:$AP128)="","",AP128="","",AP128=0,0,AP128&gt;0,AP128/AJ$131*100)</f>
        <v/>
      </c>
      <c r="AK128" s="85">
        <f t="shared" si="134"/>
        <v>5380.333333333333</v>
      </c>
      <c r="AL128" s="39">
        <f t="shared" si="134"/>
        <v>0</v>
      </c>
      <c r="AM128" s="39">
        <f t="shared" si="134"/>
        <v>4538</v>
      </c>
      <c r="AN128" s="39">
        <f t="shared" si="132"/>
        <v>0</v>
      </c>
      <c r="AO128" s="39">
        <f t="shared" si="132"/>
        <v>0</v>
      </c>
      <c r="AP128" s="98" t="str">
        <f t="shared" si="132"/>
        <v/>
      </c>
      <c r="AQ128" s="89">
        <v>16141</v>
      </c>
      <c r="AR128" s="89">
        <v>0</v>
      </c>
      <c r="AS128" s="89">
        <v>22690</v>
      </c>
      <c r="AT128" s="89">
        <v>0</v>
      </c>
      <c r="AU128" s="89">
        <v>0</v>
      </c>
      <c r="AV128" s="89"/>
      <c r="AW128" s="1"/>
      <c r="AX128" s="1"/>
      <c r="AY128" s="39" t="str">
        <f t="shared" si="119"/>
        <v/>
      </c>
      <c r="AZ128" s="39" t="str">
        <f t="shared" si="120"/>
        <v/>
      </c>
      <c r="BA128" s="39" t="str">
        <f t="shared" si="121"/>
        <v/>
      </c>
      <c r="BB128" s="39" t="str">
        <f t="shared" si="122"/>
        <v/>
      </c>
      <c r="BC128" s="39" t="str">
        <f t="shared" si="123"/>
        <v/>
      </c>
      <c r="BD128" s="39" t="str">
        <f t="shared" si="124"/>
        <v/>
      </c>
      <c r="BE128" s="39" t="str">
        <f t="shared" si="125"/>
        <v/>
      </c>
      <c r="BF128" s="39" t="str">
        <f t="shared" si="126"/>
        <v/>
      </c>
      <c r="BG128" s="39" t="str">
        <f t="shared" si="127"/>
        <v/>
      </c>
      <c r="BH128" s="39" t="str">
        <f t="shared" si="128"/>
        <v/>
      </c>
      <c r="BI128" s="39" t="str">
        <f t="shared" si="129"/>
        <v/>
      </c>
      <c r="BJ128" s="39" t="str">
        <f t="shared" si="130"/>
        <v/>
      </c>
      <c r="BK128" s="42" t="str">
        <f t="shared" si="135"/>
        <v/>
      </c>
      <c r="BL128" t="str">
        <f t="shared" si="135"/>
        <v/>
      </c>
      <c r="BM128" t="str">
        <f t="shared" si="135"/>
        <v/>
      </c>
      <c r="BN128" t="str">
        <f t="shared" si="135"/>
        <v/>
      </c>
      <c r="BO128" t="str">
        <f t="shared" si="135"/>
        <v/>
      </c>
      <c r="BP128" t="str">
        <f t="shared" si="135"/>
        <v/>
      </c>
      <c r="BQ128" t="str">
        <f t="shared" si="118"/>
        <v/>
      </c>
      <c r="BR128" t="str">
        <f t="shared" si="118"/>
        <v/>
      </c>
      <c r="BS128" t="str">
        <f t="shared" si="118"/>
        <v/>
      </c>
      <c r="BT128" t="str">
        <f t="shared" si="118"/>
        <v/>
      </c>
      <c r="BU128" t="str">
        <f t="shared" si="118"/>
        <v/>
      </c>
      <c r="BV128" t="str">
        <f t="shared" si="118"/>
        <v/>
      </c>
      <c r="BW128" t="str">
        <f t="shared" si="109"/>
        <v/>
      </c>
      <c r="BX128" t="str">
        <f t="shared" si="110"/>
        <v/>
      </c>
      <c r="BY128" t="str">
        <f t="shared" si="111"/>
        <v/>
      </c>
      <c r="BZ128" t="str">
        <f t="shared" si="112"/>
        <v/>
      </c>
      <c r="CA128" t="str">
        <f t="shared" si="136"/>
        <v/>
      </c>
      <c r="CB128" s="39" t="str">
        <f t="shared" si="136"/>
        <v/>
      </c>
      <c r="CC128" s="46" t="str">
        <f t="shared" si="114"/>
        <v/>
      </c>
      <c r="CD128" s="44" t="str">
        <f t="shared" si="104"/>
        <v/>
      </c>
      <c r="CE128" t="str" cm="1">
        <f t="array" ref="CE128">_xlfn.IFS($CC128="","",$CC128&lt;=CE$69,"yes",$CC128&gt;CE$69,"no")</f>
        <v/>
      </c>
      <c r="CF128" s="42" t="str">
        <f t="shared" si="115"/>
        <v/>
      </c>
      <c r="CG128" s="1" t="str">
        <f t="shared" si="116"/>
        <v/>
      </c>
      <c r="CH128" s="1" t="str">
        <f t="shared" si="117"/>
        <v/>
      </c>
      <c r="CI128" s="76" t="str">
        <f>IF(CE128="yes",VLOOKUP(CH128,'z-Table'!$A$1:$K$74,7,TRUE)*$CE$68,"")</f>
        <v/>
      </c>
    </row>
    <row r="129" spans="1:87" ht="12" x14ac:dyDescent="0.2">
      <c r="A129" s="6" t="s">
        <v>85</v>
      </c>
      <c r="B129" s="18" cm="1">
        <f t="array" ref="B129">IFERROR(_xlfn.IFS(COUNTA($F$68:$K$68)=0,AVERAGE($F129:$K129),$F$68="X",AVERAGE($G129:$K129),$G$68="X",AVERAGE($F129,$H129:$K129),$H$68="X",AVERAGE($F129:$G129,$I129:$K129),$I$68="X",AVERAGE($F129:$H129,$J129:$K129),$J$68="X",AVERAGE($F129:$I129,$K129:$K129),$K$68="X",AVERAGE($F129:$J129)),"")</f>
        <v>0</v>
      </c>
      <c r="C129" s="19" cm="1">
        <f t="array" ref="C129">IFERROR(_xlfn.IFS(COUNTA($F$68:$K$68)=0,STDEV($F129:$K129)/SQRT(COUNT($F129:$K129)),$F$68="X",STDEV($G129:$K129)/SQRT(COUNT($G129:$K129)),$G$68="X",STDEV($F129,$H129:$K129)/SQRT(COUNT($F129,$H129:$K129)),$H$68="X",STDEV($F129:$G129,$I129:$K129)/SQRT(COUNT($F129:$G129,$I129:$K129)),$I$68="X",STDEV($F129:$H129,$J129:$K129)/SQRT(COUNT($F129:$H129,$J129:$K129)),$J$68="X",STDEV($F129:$I129,$K129)/SQRT(COUNT($F129:$I129,$K129)),$K$68="X",STDEV($F129:$J129)/SQRT(COUNT($F129:$J129))),"")</f>
        <v>0</v>
      </c>
      <c r="D129" s="113" cm="1">
        <f t="array" ref="D129">IFERROR(_xlfn.IFS(COUNTA($L$68:$Q$68)=0,AVERAGE($L129:$Q129),$L$68="X",AVERAGE($M129:$Q129),$M$68="X",AVERAGE($L129,$N129:$Q129),$N$68="X",AVERAGE($L129:$M129,$O129:$Q129),$O$68="X",AVERAGE($L129:$N129,$P129:$Q129),$P$68="X",AVERAGE($L129:$O129,$Q129:$Q129),$Q$68="X",AVERAGE($L129:$P129)),"")</f>
        <v>0</v>
      </c>
      <c r="E129" s="111" cm="1">
        <f t="array" ref="E129">IFERROR(_xlfn.IFS(COUNTA($L$68:$Q$68)=0,STDEV($L129:$Q129)/SQRT(COUNT($L129:$Q129)),$L$68="X",STDEV($M129:$Q129)/SQRT(COUNT($M129:$Q129)),$M$68="X",STDEV($L129,$N129:$Q129)/SQRT(COUNT($L129,$N129:$Q129)),$N$68="X",STDEV($L129:$M129,$O129:$Q129)/SQRT(COUNT($L129:$M129,$O129:$Q129)),$O$68="X",STDEV($L129:$N129,$P129:$Q129)/SQRT(COUNT($L129:$N129,$P129:$Q129)),$P$68="X",STDEV($L129:$O129,$Q129)/SQRT(COUNT($L129:$O129,$Q129)),$Q$68="X",STDEV($L129:$P129)/SQRT(COUNT($L129:$P129))),"")</f>
        <v>0</v>
      </c>
      <c r="F129" cm="1">
        <f t="array" ref="F129">_xlfn.IFS(SUM($L129:$Q129)="","",L129="","",L129=0,0,L129&gt;0,L129/F$131*100)</f>
        <v>0</v>
      </c>
      <c r="G129" cm="1">
        <f t="array" ref="G129">_xlfn.IFS(SUM($L129:$Q129)="","",M129="","",M129=0,0,M129&gt;0,M129/G$131*100)</f>
        <v>0</v>
      </c>
      <c r="H129" cm="1">
        <f t="array" ref="H129">_xlfn.IFS(SUM($L129:$Q129)="","",N129="","",N129=0,0,N129&gt;0,N129/H$131*100)</f>
        <v>0</v>
      </c>
      <c r="I129" cm="1">
        <f t="array" ref="I129">_xlfn.IFS(SUM($L129:$Q129)="","",O129="","",O129=0,0,O129&gt;0,O129/I$131*100)</f>
        <v>0</v>
      </c>
      <c r="J129" cm="1">
        <f t="array" ref="J129">_xlfn.IFS(SUM($L129:$Q129)="","",P129="","",P129=0,0,P129&gt;0,P129/J$131*100)</f>
        <v>0</v>
      </c>
      <c r="K129" s="1" t="str" cm="1">
        <f t="array" ref="K129">_xlfn.IFS(SUM($L129:$Q129)="","",Q129="","",Q129=0,0,Q129&gt;0,Q129/K$131*100)</f>
        <v/>
      </c>
      <c r="L129" s="42">
        <f>IF(R129="","",R129/R$68)</f>
        <v>0</v>
      </c>
      <c r="M129">
        <f t="shared" si="133"/>
        <v>0</v>
      </c>
      <c r="N129">
        <f t="shared" si="133"/>
        <v>0</v>
      </c>
      <c r="O129">
        <f t="shared" si="131"/>
        <v>0</v>
      </c>
      <c r="P129">
        <f t="shared" si="131"/>
        <v>0</v>
      </c>
      <c r="Q129" s="96" t="str">
        <f t="shared" si="131"/>
        <v/>
      </c>
      <c r="R129" s="89">
        <v>0</v>
      </c>
      <c r="S129" s="89">
        <v>0</v>
      </c>
      <c r="T129" s="89">
        <v>0</v>
      </c>
      <c r="U129" s="89">
        <v>0</v>
      </c>
      <c r="V129" s="89">
        <v>0</v>
      </c>
      <c r="W129" s="89"/>
      <c r="X129" s="1"/>
      <c r="Y129" s="1"/>
      <c r="Z129" s="6" t="s">
        <v>85</v>
      </c>
      <c r="AA129" s="18" cm="1">
        <f t="array" ref="AA129">IFERROR(_xlfn.IFS(COUNTA($AE$68:$AJ$68)=0,AVERAGE($AE129:$AJ129),$AE$68="X",AVERAGE($AF129:$AJ129),$AF$68="X",AVERAGE($AE129,$AG129:$AJ129),$AG$68="X",AVERAGE($AE129:$AF129,$AH129:$AJ129),$AH$68="X",AVERAGE($AE129:$AG129,$AI129:$AJ129),$AI$68="X",AVERAGE($AE129:$AH129,$AJ129:$AJ129),$AJ$68="X",AVERAGE($AE129:$AI129)),"")</f>
        <v>0</v>
      </c>
      <c r="AB129" s="19" cm="1">
        <f t="array" ref="AB129">IFERROR(_xlfn.IFS(COUNTA($AE$68:$AJ$68)=0,STDEV($AE129:$AJ129)/SQRT(COUNT($AE129:$AJ129)),$AE$68="X",STDEV($AF129:$AJ129)/SQRT(COUNT($AF129:$AJ129)),$AF$68="X",STDEV($AE129,$AG129:$AJ129)/SQRT(COUNT($AE129,$AG129:$AJ129)),$AG$68="X",STDEV($AE129:$AF129,$AH129:$AJ129)/SQRT(COUNT($AE129:$AF129,$AH129:$AJ129)),$AH$68="X",STDEV($AE129:$AG129,$AI129:$AJ129)/SQRT(COUNT($AE129:$AG129,$AI129:$AJ129)),$AI$68="X",STDEV($AE129:$AH129,$AJ129)/SQRT(COUNT($AE129:$AH129,$AJ129)),$AJ$68="X",STDEV($AE129:$AI129)/SQRT(COUNT($AE129:$AI129))),"")</f>
        <v>0</v>
      </c>
      <c r="AC129" s="113" cm="1">
        <f t="array" ref="AC129">IFERROR(_xlfn.IFS(COUNTA($AK$68:$AP$68)=0,AVERAGE($AK129:$AP129),$AK$68="X",AVERAGE($AL129:$AP129),$AL$68="X",AVERAGE($AK129,$AM129:$AP129),$AM$68="X",AVERAGE($AK129:$AL129,$AN129:$AP129),$AN$68="X",AVERAGE($AK129:$AM129,$AO129:$AP129),$AO$68="X",AVERAGE($AK129:$AN129,$AP129:$AP129),$AP$68="X",AVERAGE($AK129:$AO129)),"")</f>
        <v>0</v>
      </c>
      <c r="AD129" s="111" cm="1">
        <f t="array" ref="AD129">IFERROR(_xlfn.IFS(COUNTA($AK$68:$AP$68)=0,STDEV($AK129:$AP129)/SQRT(COUNT($AK129:$AP129)),$AK$68="X",STDEV($AL129:$AP129)/SQRT(COUNT($AL129:$AP129)),$AL$68="X",STDEV($AK129,$AM129:$AP129)/SQRT(COUNT($AK129,$AM129:$AP129)),$AM$68="X",STDEV($AK129:$AL129,$AN129:$AP129)/SQRT(COUNT($AK129:$AL129,$AN129:$AP129)),$AN$68="X",STDEV($AK129:$AM129,$AO129:$AP129)/SQRT(COUNT($AK129:$AM129,$AO129:$AP129)),$AO$68="X",STDEV($AK129:$AN129,$AP129)/SQRT(COUNT($AK129:$AN129,$AP129)),$AP$68="X",STDEV($AK129:$AO129)/SQRT(COUNT($AK129:$AO129))),"")</f>
        <v>0</v>
      </c>
      <c r="AE129" cm="1">
        <f t="array" ref="AE129">_xlfn.IFS(SUM($AK129:$AP129)="","",AK129="","",AK129=0,0,AK129&gt;0,AK129/AE$131*100)</f>
        <v>0</v>
      </c>
      <c r="AF129" cm="1">
        <f t="array" ref="AF129">_xlfn.IFS(SUM($AK129:$AP129)="","",AL129="","",AL129=0,0,AL129&gt;0,AL129/AF$131*100)</f>
        <v>0</v>
      </c>
      <c r="AG129" cm="1">
        <f t="array" ref="AG129">_xlfn.IFS(SUM($AK129:$AP129)="","",AM129="","",AM129=0,0,AM129&gt;0,AM129/AG$131*100)</f>
        <v>0</v>
      </c>
      <c r="AH129" cm="1">
        <f t="array" ref="AH129">_xlfn.IFS(SUM($AK129:$AP129)="","",AN129="","",AN129=0,0,AN129&gt;0,AN129/AH$131*100)</f>
        <v>0</v>
      </c>
      <c r="AI129" cm="1">
        <f t="array" ref="AI129">_xlfn.IFS(SUM($AK129:$AP129)="","",AO129="","",AO129=0,0,AO129&gt;0,AO129/AI$131*100)</f>
        <v>0</v>
      </c>
      <c r="AJ129" s="1" t="str" cm="1">
        <f t="array" ref="AJ129">_xlfn.IFS(SUM($AK129:$AP129)="","",AP129="","",AP129=0,0,AP129&gt;0,AP129/AJ$131*100)</f>
        <v/>
      </c>
      <c r="AK129" s="85">
        <f>IF(AQ129="","",AQ129/AQ$68)</f>
        <v>0</v>
      </c>
      <c r="AL129" s="39">
        <f t="shared" si="134"/>
        <v>0</v>
      </c>
      <c r="AM129" s="39">
        <f t="shared" si="134"/>
        <v>0</v>
      </c>
      <c r="AN129" s="39">
        <f t="shared" si="132"/>
        <v>0</v>
      </c>
      <c r="AO129" s="39">
        <f t="shared" si="132"/>
        <v>0</v>
      </c>
      <c r="AP129" s="98" t="str">
        <f t="shared" si="132"/>
        <v/>
      </c>
      <c r="AQ129" s="89">
        <v>0</v>
      </c>
      <c r="AR129" s="89">
        <v>0</v>
      </c>
      <c r="AS129" s="89">
        <v>0</v>
      </c>
      <c r="AT129" s="89">
        <v>0</v>
      </c>
      <c r="AU129" s="89">
        <v>0</v>
      </c>
      <c r="AV129" s="89"/>
      <c r="AW129" s="1"/>
      <c r="AX129" s="1"/>
      <c r="AY129" s="39" t="str">
        <f t="shared" si="119"/>
        <v/>
      </c>
      <c r="AZ129" s="39" t="str">
        <f t="shared" si="120"/>
        <v/>
      </c>
      <c r="BA129" s="39" t="str">
        <f t="shared" si="121"/>
        <v/>
      </c>
      <c r="BB129" s="39" t="str">
        <f t="shared" si="122"/>
        <v/>
      </c>
      <c r="BC129" s="39" t="str">
        <f t="shared" si="123"/>
        <v/>
      </c>
      <c r="BD129" s="39" t="str">
        <f t="shared" si="124"/>
        <v/>
      </c>
      <c r="BE129" s="39" t="str">
        <f t="shared" si="125"/>
        <v/>
      </c>
      <c r="BF129" s="39" t="str">
        <f t="shared" si="126"/>
        <v/>
      </c>
      <c r="BG129" s="39" t="str">
        <f t="shared" si="127"/>
        <v/>
      </c>
      <c r="BH129" s="39" t="str">
        <f t="shared" si="128"/>
        <v/>
      </c>
      <c r="BI129" s="39" t="str">
        <f t="shared" si="129"/>
        <v/>
      </c>
      <c r="BJ129" s="39" t="str">
        <f t="shared" si="130"/>
        <v/>
      </c>
      <c r="BK129" s="42" t="str">
        <f t="shared" si="135"/>
        <v/>
      </c>
      <c r="BL129" t="str">
        <f t="shared" si="135"/>
        <v/>
      </c>
      <c r="BM129" t="str">
        <f t="shared" si="135"/>
        <v/>
      </c>
      <c r="BN129" t="str">
        <f t="shared" si="135"/>
        <v/>
      </c>
      <c r="BO129" t="str">
        <f t="shared" si="135"/>
        <v/>
      </c>
      <c r="BP129" t="str">
        <f t="shared" si="135"/>
        <v/>
      </c>
      <c r="BQ129" t="str">
        <f t="shared" si="135"/>
        <v/>
      </c>
      <c r="BR129" t="str">
        <f t="shared" si="135"/>
        <v/>
      </c>
      <c r="BS129" t="str">
        <f t="shared" si="135"/>
        <v/>
      </c>
      <c r="BT129" t="str">
        <f t="shared" si="135"/>
        <v/>
      </c>
      <c r="BU129" t="str">
        <f t="shared" si="135"/>
        <v/>
      </c>
      <c r="BV129" t="str">
        <f t="shared" si="135"/>
        <v/>
      </c>
      <c r="BW129" t="str">
        <f t="shared" si="109"/>
        <v/>
      </c>
      <c r="BX129" t="str">
        <f t="shared" si="110"/>
        <v/>
      </c>
      <c r="BY129" t="str">
        <f t="shared" si="111"/>
        <v/>
      </c>
      <c r="BZ129" t="str">
        <f t="shared" si="112"/>
        <v/>
      </c>
      <c r="CA129" t="str">
        <f t="shared" si="136"/>
        <v/>
      </c>
      <c r="CB129" s="39" t="str">
        <f t="shared" si="136"/>
        <v/>
      </c>
      <c r="CC129" s="46" t="str">
        <f t="shared" si="114"/>
        <v/>
      </c>
      <c r="CD129" s="44" t="str">
        <f t="shared" si="104"/>
        <v/>
      </c>
      <c r="CE129" t="str" cm="1">
        <f t="array" ref="CE129">_xlfn.IFS($CC129="","",$CC129&lt;=CE$69,"yes",$CC129&gt;CE$69,"no")</f>
        <v/>
      </c>
      <c r="CF129" s="42" t="str">
        <f t="shared" si="115"/>
        <v/>
      </c>
      <c r="CG129" s="1" t="str">
        <f t="shared" si="116"/>
        <v/>
      </c>
      <c r="CH129" s="1" t="str">
        <f t="shared" si="117"/>
        <v/>
      </c>
      <c r="CI129" s="76" t="str">
        <f>IF(CE129="yes",VLOOKUP(CH129,'z-Table'!$A$1:$K$74,7,TRUE)*$CE$68,"")</f>
        <v/>
      </c>
    </row>
    <row r="130" spans="1:87" ht="12" x14ac:dyDescent="0.2">
      <c r="A130" s="6"/>
      <c r="B130" s="18"/>
      <c r="C130" s="19"/>
      <c r="D130" s="113"/>
      <c r="E130" s="111"/>
      <c r="K130" s="1"/>
      <c r="L130" s="42"/>
      <c r="Q130" s="96"/>
      <c r="R130" s="89"/>
      <c r="S130" s="89"/>
      <c r="T130" s="89"/>
      <c r="U130" s="89"/>
      <c r="V130" s="89"/>
      <c r="W130" s="89"/>
      <c r="X130" s="1"/>
      <c r="Y130" s="1"/>
      <c r="Z130" s="6"/>
      <c r="AA130" s="18"/>
      <c r="AB130" s="19"/>
      <c r="AC130" s="113"/>
      <c r="AD130" s="111"/>
      <c r="AE130" t="str" cm="1">
        <f t="array" ref="AE130">_xlfn.IFS(SUM($AK130:$AP130)="","",AK130="","",AK130=0,0,AK130&gt;0,AK130/AE$131*100)</f>
        <v/>
      </c>
      <c r="AJ130" s="1"/>
      <c r="AK130" s="85"/>
      <c r="AL130" s="39"/>
      <c r="AM130" s="39"/>
      <c r="AN130" s="39"/>
      <c r="AO130" s="39"/>
      <c r="AP130" s="98"/>
      <c r="AQ130" s="89"/>
      <c r="AR130" s="89"/>
      <c r="AS130" s="89"/>
      <c r="AT130" s="89"/>
      <c r="AU130" s="89"/>
      <c r="AV130" s="89"/>
      <c r="AW130" s="1"/>
      <c r="AX130" s="1" t="s">
        <v>86</v>
      </c>
      <c r="AY130" s="39">
        <f t="shared" ref="AY130:BD130" si="137">IF(AY69="","",F131-SUM(AY70:AY129))</f>
        <v>2036835</v>
      </c>
      <c r="AZ130" s="39">
        <f t="shared" si="137"/>
        <v>4050131</v>
      </c>
      <c r="BA130" s="39">
        <f t="shared" si="137"/>
        <v>2334491.8333333321</v>
      </c>
      <c r="BB130" s="39">
        <f t="shared" si="137"/>
        <v>354438.25</v>
      </c>
      <c r="BC130" s="39">
        <f t="shared" si="137"/>
        <v>352970.99999999627</v>
      </c>
      <c r="BD130" s="39" t="str">
        <f t="shared" si="137"/>
        <v/>
      </c>
      <c r="BE130" s="39">
        <f>IF(BE69="","",AE131-SUM(BE70:BE129))</f>
        <v>2666596.3333333284</v>
      </c>
      <c r="BF130" s="39">
        <f t="shared" ref="BF130" si="138">IF(BF69="","",AF131-SUM(BF70:BF129))</f>
        <v>1305475.75</v>
      </c>
      <c r="BG130" s="39">
        <f t="shared" ref="BG130" si="139">IF(BG69="","",AG131-SUM(BG70:BG129))</f>
        <v>1569114.8000000007</v>
      </c>
      <c r="BH130" s="39">
        <f t="shared" ref="BH130" si="140">IF(BH69="","",AH131-SUM(BH70:BH129))</f>
        <v>716548.16666666418</v>
      </c>
      <c r="BI130" s="39">
        <f t="shared" ref="BI130" si="141">IF(BI69="","",AI131-SUM(BI70:BI129))</f>
        <v>508674.5</v>
      </c>
      <c r="BJ130" s="39" t="str">
        <f>IF(BJ69="","",AJ131-SUM(BJ70:BJ129))</f>
        <v/>
      </c>
      <c r="BK130" s="42">
        <f t="shared" ref="BK130" si="142">IFERROR(_xlfn.RANK.AVG(AY130,$AY130:$BJ130,1),"")</f>
        <v>7</v>
      </c>
      <c r="BL130">
        <f t="shared" ref="BL130" si="143">IFERROR(_xlfn.RANK.AVG(AZ130,$AY130:$BJ130,1),"")</f>
        <v>10</v>
      </c>
      <c r="BM130">
        <f t="shared" ref="BM130" si="144">IFERROR(_xlfn.RANK.AVG(BA130,$AY130:$BJ130,1),"")</f>
        <v>8</v>
      </c>
      <c r="BN130">
        <f t="shared" ref="BN130" si="145">IFERROR(_xlfn.RANK.AVG(BB130,$AY130:$BJ130,1),"")</f>
        <v>2</v>
      </c>
      <c r="BO130">
        <f t="shared" ref="BO130" si="146">IFERROR(_xlfn.RANK.AVG(BC130,$AY130:$BJ130,1),"")</f>
        <v>1</v>
      </c>
      <c r="BP130" t="str">
        <f t="shared" ref="BP130" si="147">IFERROR(_xlfn.RANK.AVG(BD130,$AY130:$BJ130,1),"")</f>
        <v/>
      </c>
      <c r="BQ130">
        <f t="shared" ref="BQ130" si="148">IFERROR(_xlfn.RANK.AVG(BE130,$AY130:$BJ130,1),"")</f>
        <v>9</v>
      </c>
      <c r="BR130">
        <f t="shared" ref="BR130" si="149">IFERROR(_xlfn.RANK.AVG(BF130,$AY130:$BJ130,1),"")</f>
        <v>5</v>
      </c>
      <c r="BS130">
        <f t="shared" ref="BS130" si="150">IFERROR(_xlfn.RANK.AVG(BG130,$AY130:$BJ130,1),"")</f>
        <v>6</v>
      </c>
      <c r="BT130">
        <f t="shared" ref="BT130" si="151">IFERROR(_xlfn.RANK.AVG(BH130,$AY130:$BJ130,1),"")</f>
        <v>4</v>
      </c>
      <c r="BU130">
        <f t="shared" ref="BU130" si="152">IFERROR(_xlfn.RANK.AVG(BI130,$AY130:$BJ130,1),"")</f>
        <v>3</v>
      </c>
      <c r="BV130" t="str">
        <f t="shared" ref="BV130" si="153">IFERROR(_xlfn.RANK.AVG(BJ130,$AY130:$BJ130,1),"")</f>
        <v/>
      </c>
      <c r="BW130">
        <f t="shared" ref="BW130" si="154">IF($AX130&lt;&gt;0,SUM(BK130:BP130),"")</f>
        <v>28</v>
      </c>
      <c r="BX130">
        <f t="shared" ref="BX130" si="155">IF($AX130&lt;&gt;0,SUM(BQ130:BV130),"")</f>
        <v>27</v>
      </c>
      <c r="BY130">
        <f t="shared" si="111"/>
        <v>5</v>
      </c>
      <c r="BZ130">
        <f t="shared" si="112"/>
        <v>5</v>
      </c>
      <c r="CA130">
        <f t="shared" ref="CA130" si="156">IF($AX130&lt;&gt;0,IF(($BY130*$BZ130)+(BY130*(BY130+1)/2)-BW130&lt;0,0,($BY130*$BZ130)+(BY130*(BY130+1)/2)-BW130),"")</f>
        <v>12</v>
      </c>
      <c r="CB130" s="39">
        <f t="shared" ref="CB130" si="157">IF($AX130&lt;&gt;0,IF(($BY130*$BZ130)+(BZ130*(BZ130+1)/2)-BX130&lt;0,0,($BY130*$BZ130)+(BZ130*(BZ130+1)/2)-BX130),"")</f>
        <v>13</v>
      </c>
      <c r="CC130" s="46">
        <f t="shared" ref="CC130" si="158">IF($AX130&lt;&gt;0,MIN(CA130:CB130),"")</f>
        <v>12</v>
      </c>
      <c r="CD130" s="44" t="str">
        <f t="shared" ref="CD130" si="159">IF(CC130="","","sig = ")</f>
        <v xml:space="preserve">sig = </v>
      </c>
      <c r="CE130" t="str" cm="1">
        <f t="array" ref="CE130">_xlfn.IFS($CC130="","",$CC130&lt;=CE$69,"yes",$CC130&gt;CE$69,"no")</f>
        <v>no</v>
      </c>
      <c r="CF130" s="42"/>
      <c r="CG130" s="1"/>
      <c r="CH130" s="1"/>
      <c r="CI130" s="76"/>
    </row>
    <row r="131" spans="1:87" ht="12" x14ac:dyDescent="0.2">
      <c r="A131" s="6" t="s">
        <v>87</v>
      </c>
      <c r="B131" s="87" cm="1">
        <f t="array" ref="B131">IFERROR(ROUND(_xlfn.IFS(COUNTA($F$68:$K$68)=0,AVERAGE($F131:$K131),$F$68="X",AVERAGE($G131:$K131),$G$68="X",AVERAGE($F131,$H131:$K131),$H$68="X",AVERAGE($F131:$G131,$I131:$K131),$I$68="X",AVERAGE($F131:$H131,$J131:$K131),$J$68="X",AVERAGE($F131:$I131,$K131:$K131),$K$68="X",AVERAGE($F131:$J131)),0),"")</f>
        <v>31460609</v>
      </c>
      <c r="C131" s="88" cm="1">
        <f t="array" ref="C131">IFERROR(ROUND(_xlfn.IFS(COUNTA($F$68:$K$68)=0,STDEV($F131:$K131)/SQRT(COUNT($F131:$K131)),$F$68="X",STDEV($G131:$K131)/SQRT(COUNT($G131:$K131)),$G$68="X",STDEV($F131,$H131:$K131)/SQRT(COUNT($F131,$H131:$K131)),$H$68="X",STDEV($F131:$G131,$I131:$K131)/SQRT(COUNT($F131:$G131,$I131:$K131)),$I$68="X",STDEV($F131:$H131,$J131:$K131)/SQRT(COUNT($F131:$H131,$J131:$K131)),$J$68="X",STDEV($F131:$I131,$K131)/SQRT(COUNT($F131:$I131,$K131)),$K$68="X",STDEV($F131:$J131)/SQRT(COUNT($F131:$J131))),0),"")</f>
        <v>10779078</v>
      </c>
      <c r="D131" s="103" cm="1">
        <f t="array" ref="D131">IFERROR(ROUND(_xlfn.IFS(COUNTA($L$68:$Q$68)=0,AVERAGE($L131:$Q131),$L$68="X",AVERAGE($M131:$Q131),$M$68="X",AVERAGE($L131,$N131:$Q131),$N$68="X",AVERAGE($L131:$M131,$O131:$Q131),$O$68="X",AVERAGE($L131:$N131,$P131:$Q131),$P$68="X",AVERAGE($L131:$O131,$Q131:$Q131),$Q$68="X",AVERAGE($L131:$P131)),0),"")</f>
        <v>31460609</v>
      </c>
      <c r="E131" s="105" cm="1">
        <f t="array" ref="E131">IFERROR(ROUND(_xlfn.IFS(COUNTA($L$68:$Q$68)=0,STDEV($L131:$Q131)/SQRT(COUNT($L131:$Q131)),$L$68="X",STDEV($M131:$Q131)/SQRT(COUNT($M131:$Q131)),$M$68="X",STDEV($L131,$N131:$Q131)/SQRT(COUNT($L131,$N131:$Q131)),$N$68="X",STDEV($L131:$M131,$O131:$Q131)/SQRT(COUNT($L131:$M131,$O131:$Q131)),$O$68="X",STDEV($L131:$N131,$P131:$Q131)/SQRT(COUNT($L131:$N131,$P131:$Q131)),$P$68="X",STDEV($L131:$O131,$Q131)/SQRT(COUNT($L131:$O131,$Q131)),$Q$68="X",STDEV($L131:$P131)/SQRT(COUNT($L131:$P131))),0),"")</f>
        <v>10779078</v>
      </c>
      <c r="F131" s="1">
        <f t="shared" ref="F131" si="160">IF(SUM(L70:L129)=0,"",SUM(L70:L129))</f>
        <v>27637705.75</v>
      </c>
      <c r="G131" s="1">
        <f t="shared" ref="G131" si="161">IF(SUM(M70:M129)=0,"",SUM(M70:M129))</f>
        <v>73926374.5</v>
      </c>
      <c r="H131" s="1">
        <f t="shared" ref="H131" si="162">IF(SUM(N70:N129)=0,"",SUM(N70:N129))</f>
        <v>20874304.166666668</v>
      </c>
      <c r="I131" s="1">
        <f t="shared" ref="I131" si="163">IF(SUM(O70:O129)=0,"",SUM(O70:O129))</f>
        <v>17149732.75</v>
      </c>
      <c r="J131" s="1">
        <f t="shared" ref="J131" si="164">IF(SUM(P70:P129)=0,"",SUM(P70:P129))</f>
        <v>17714925.833333332</v>
      </c>
      <c r="K131" s="1" t="str">
        <f>IF(SUM(Q70:Q129)=0,"",SUM(Q70:Q129))</f>
        <v/>
      </c>
      <c r="L131" s="42">
        <f>IF(SUM(L70:L129)=0,"",SUM(L70:L129))</f>
        <v>27637705.75</v>
      </c>
      <c r="M131">
        <f t="shared" ref="M131:Q131" si="165">IF(SUM(M70:M129)=0,"",SUM(M70:M129))</f>
        <v>73926374.5</v>
      </c>
      <c r="N131">
        <f t="shared" si="165"/>
        <v>20874304.166666668</v>
      </c>
      <c r="O131">
        <f t="shared" si="165"/>
        <v>17149732.75</v>
      </c>
      <c r="P131">
        <f t="shared" si="165"/>
        <v>17714925.833333332</v>
      </c>
      <c r="Q131" s="95" t="str">
        <f t="shared" si="165"/>
        <v/>
      </c>
      <c r="R131" s="92"/>
      <c r="S131" s="1"/>
      <c r="T131" s="1"/>
      <c r="U131" s="1"/>
      <c r="V131" s="1"/>
      <c r="W131" s="1"/>
      <c r="X131" s="1"/>
      <c r="Y131" s="1"/>
      <c r="Z131" s="6" t="s">
        <v>87</v>
      </c>
      <c r="AA131" s="87" cm="1">
        <f t="array" ref="AA131">IFERROR(ROUND(_xlfn.IFS(COUNTA($AE$68:$AJ$68)=0,AVERAGE($AE131:$AJ131),$AE$68="X",AVERAGE($AF131:$AJ131),$AF$68="X",AVERAGE($AE131,$AG131:$AJ131),$AG$68="X",AVERAGE($AE131:$AF131,$AH131:$AJ131),$AH$68="X",AVERAGE($AE131:$AG131,$AI131:$AJ131),$AI$68="X",AVERAGE($AE131:$AH131,$AJ131:$AJ131),$AJ$68="X",AVERAGE($AE131:$AI131)),0),"")</f>
        <v>18616933</v>
      </c>
      <c r="AB131" s="88" cm="1">
        <f t="array" ref="AB131">IFERROR(ROUND(_xlfn.IFS(COUNTA($AE$68:$AJ$68)=0,STDEV($AE131:$AJ131)/SQRT(COUNT($AE131:$AJ131)),$AE$68="X",STDEV($AF131:$AJ131)/SQRT(COUNT($AF131:$AJ131)),$AF$68="X",STDEV($AE131,$AG131:$AJ131)/SQRT(COUNT($AE131,$AG131:$AJ131)),$AG$68="X",STDEV($AE131:$AF131,$AH131:$AJ131)/SQRT(COUNT($AE131:$AF131,$AH131:$AJ131)),$AH$68="X",STDEV($AE131:$AG131,$AI131:$AJ131)/SQRT(COUNT($AE131:$AG131,$AI131:$AJ131)),$AI$68="X",STDEV($AE131:$AH131,$AJ131)/SQRT(COUNT($AE131:$AH131,$AJ131)),$AJ$68="X",STDEV($AE131:$AI131)/SQRT(COUNT($AE131:$AI131))),0),"")</f>
        <v>2793522</v>
      </c>
      <c r="AC131" s="103" cm="1">
        <f t="array" ref="AC131">IFERROR(ROUND(_xlfn.IFS(COUNTA($AK$68:$AP$68)=0,AVERAGE($AK131:$AP131),$AK$68="X",AVERAGE($AL131:$AP131),$AL$68="X",AVERAGE($AK131,$AM131:$AP131),$AM$68="X",AVERAGE($AK131:$AL131,$AN131:$AP131),$AN$68="X",AVERAGE($AK131:$AM131,$AO131:$AP131),$AO$68="X",AVERAGE($AK131:$AN131,$AP131:$AP131),$AP$68="X",AVERAGE($AK131:$AO131)),0),"")</f>
        <v>18616933</v>
      </c>
      <c r="AD131" s="105" cm="1">
        <f t="array" ref="AD131">IFERROR(ROUND(_xlfn.IFS(COUNTA($AK$68:$AP$68)=0,STDEV($AK131:$AP131)/SQRT(COUNT($AK131:$AP131)),$AK$68="X",STDEV($AL131:$AP131)/SQRT(COUNT($AL131:$AP131)),$AL$68="X",STDEV($AK131,$AM131:$AP131)/SQRT(COUNT($AK131,$AM131:$AP131)),$AM$68="X",STDEV($AK131:$AL131,$AN131:$AP131)/SQRT(COUNT($AK131:$AL131,$AN131:$AP131)),$AN$68="X",STDEV($AK131:$AM131,$AO131:$AP131)/SQRT(COUNT($AK131:$AM131,$AO131:$AP131)),$AO$68="X",STDEV($AK131:$AN131,$AP131)/SQRT(COUNT($AK131:$AN131,$AP131)),$AP$68="X",STDEV($AK131:$AO131)/SQRT(COUNT($AK131:$AO131))),0),"")</f>
        <v>2793522</v>
      </c>
      <c r="AE131" s="1">
        <f t="shared" ref="AE131:AI131" si="166">IF(SUM(AK70:AK129)=0,"",SUM(AK70:AK129))</f>
        <v>25822270.666666664</v>
      </c>
      <c r="AF131" s="1">
        <f t="shared" si="166"/>
        <v>14543283</v>
      </c>
      <c r="AG131" s="1">
        <f t="shared" si="166"/>
        <v>16444333.800000001</v>
      </c>
      <c r="AH131" s="1">
        <f t="shared" si="166"/>
        <v>24555473.833333332</v>
      </c>
      <c r="AI131" s="1">
        <f t="shared" si="166"/>
        <v>11719302.75</v>
      </c>
      <c r="AJ131" s="1" t="str">
        <f>IF(SUM(AP70:AP129)=0,"",SUM(AP70:AP129))</f>
        <v/>
      </c>
      <c r="AK131" s="92">
        <f>IF(SUM(AK70:AK129)=0,"",SUM(AK70:AK129))</f>
        <v>25822270.666666664</v>
      </c>
      <c r="AL131">
        <f t="shared" ref="AL131:AP131" si="167">IF(SUM(AL70:AL129)=0,"",SUM(AL70:AL129))</f>
        <v>14543283</v>
      </c>
      <c r="AM131">
        <f t="shared" si="167"/>
        <v>16444333.800000001</v>
      </c>
      <c r="AN131">
        <f t="shared" si="167"/>
        <v>24555473.833333332</v>
      </c>
      <c r="AO131">
        <f t="shared" si="167"/>
        <v>11719302.75</v>
      </c>
      <c r="AP131" s="95" t="str">
        <f t="shared" si="167"/>
        <v/>
      </c>
      <c r="AQ131" s="92"/>
      <c r="AR131" s="1"/>
      <c r="AS131" s="1"/>
      <c r="AT131" s="1"/>
      <c r="AU131" s="1"/>
      <c r="AV131" s="1"/>
      <c r="AW131" s="1"/>
      <c r="AX131" s="1" t="str">
        <f>A131</f>
        <v>Response ÷ d.w.</v>
      </c>
      <c r="AY131" s="39">
        <f t="shared" ref="AY131:BD131" si="168">IF($AX131&lt;&gt;0,IF(SUM(L$70:L$129)=0,"",IF(L$68="x","",F131)),"")</f>
        <v>27637705.75</v>
      </c>
      <c r="AZ131" s="39">
        <f t="shared" si="168"/>
        <v>73926374.5</v>
      </c>
      <c r="BA131" s="39">
        <f t="shared" si="168"/>
        <v>20874304.166666668</v>
      </c>
      <c r="BB131" s="39">
        <f t="shared" si="168"/>
        <v>17149732.75</v>
      </c>
      <c r="BC131" s="39">
        <f t="shared" si="168"/>
        <v>17714925.833333332</v>
      </c>
      <c r="BD131" s="39" t="str">
        <f t="shared" si="168"/>
        <v/>
      </c>
      <c r="BE131" s="39">
        <f>IF($AX131&lt;&gt;0,IF(SUM(AK$70:AK$129)=0,"",IF(AK$68="x","",AE131)),"")</f>
        <v>25822270.666666664</v>
      </c>
      <c r="BF131" s="39">
        <f t="shared" ref="BF131:BJ131" si="169">IF($AX131&lt;&gt;0,IF(SUM(AL$70:AL$129)=0,"",IF(AL$68="x","",AF131)),"")</f>
        <v>14543283</v>
      </c>
      <c r="BG131" s="39">
        <f t="shared" si="169"/>
        <v>16444333.800000001</v>
      </c>
      <c r="BH131" s="39">
        <f t="shared" si="169"/>
        <v>24555473.833333332</v>
      </c>
      <c r="BI131" s="39">
        <f t="shared" si="169"/>
        <v>11719302.75</v>
      </c>
      <c r="BJ131" s="39" t="str">
        <f t="shared" si="169"/>
        <v/>
      </c>
      <c r="BK131" s="42">
        <f t="shared" si="135"/>
        <v>9</v>
      </c>
      <c r="BL131">
        <f t="shared" si="135"/>
        <v>10</v>
      </c>
      <c r="BM131">
        <f t="shared" si="135"/>
        <v>6</v>
      </c>
      <c r="BN131">
        <f t="shared" si="135"/>
        <v>4</v>
      </c>
      <c r="BO131">
        <f t="shared" si="135"/>
        <v>5</v>
      </c>
      <c r="BP131" t="str">
        <f t="shared" si="135"/>
        <v/>
      </c>
      <c r="BQ131">
        <f t="shared" si="135"/>
        <v>8</v>
      </c>
      <c r="BR131">
        <f t="shared" si="135"/>
        <v>2</v>
      </c>
      <c r="BS131">
        <f t="shared" si="135"/>
        <v>3</v>
      </c>
      <c r="BT131">
        <f t="shared" si="135"/>
        <v>7</v>
      </c>
      <c r="BU131">
        <f t="shared" si="135"/>
        <v>1</v>
      </c>
      <c r="BV131" t="str">
        <f t="shared" si="135"/>
        <v/>
      </c>
      <c r="BW131">
        <f t="shared" si="109"/>
        <v>34</v>
      </c>
      <c r="BX131">
        <f t="shared" si="110"/>
        <v>21</v>
      </c>
      <c r="BY131">
        <f t="shared" si="111"/>
        <v>5</v>
      </c>
      <c r="BZ131">
        <f t="shared" si="112"/>
        <v>5</v>
      </c>
      <c r="CA131">
        <f t="shared" si="136"/>
        <v>6</v>
      </c>
      <c r="CB131" s="39">
        <f t="shared" si="136"/>
        <v>19</v>
      </c>
      <c r="CC131" s="46">
        <f t="shared" si="114"/>
        <v>6</v>
      </c>
      <c r="CD131" s="44" t="str">
        <f t="shared" si="104"/>
        <v xml:space="preserve">sig = </v>
      </c>
      <c r="CE131" t="str" cm="1">
        <f t="array" ref="CE131">_xlfn.IFS($CC131="","",$CC131&lt;=CE$69,"yes",$CC131&gt;CE$69,"no")</f>
        <v>no</v>
      </c>
      <c r="CF131" s="42" t="str">
        <f t="shared" si="115"/>
        <v/>
      </c>
      <c r="CG131" s="1" t="str">
        <f t="shared" si="116"/>
        <v/>
      </c>
      <c r="CH131" s="1" t="str">
        <f t="shared" si="117"/>
        <v/>
      </c>
      <c r="CI131" s="86" t="str">
        <f>IF(CE131="yes",VLOOKUP(CH131,'z-Table'!$A$1:$K$74,7,TRUE)*$CE$68,"")</f>
        <v/>
      </c>
    </row>
    <row r="132" spans="1:87" ht="12" x14ac:dyDescent="0.2">
      <c r="A132" s="6" t="s">
        <v>88</v>
      </c>
      <c r="B132" s="20">
        <f>ROUND(AA131/$B131,2)</f>
        <v>0.59</v>
      </c>
      <c r="C132" s="10" t="str">
        <f>IFERROR(STDEV($F132:$J132)/SQRT(COUNT($F132:$J132)),"")</f>
        <v/>
      </c>
      <c r="D132" s="117">
        <f>ROUND($AC131/$D131,2)</f>
        <v>0.59</v>
      </c>
      <c r="E132" s="111" t="str">
        <f>IFERROR(STDEV($L132:$P132)/SQRT(COUNT($L132:$P132)),"")</f>
        <v/>
      </c>
      <c r="K132" s="1"/>
      <c r="L132" s="92"/>
      <c r="M132" s="1"/>
      <c r="N132" s="1"/>
      <c r="O132" s="1"/>
      <c r="P132" s="1"/>
      <c r="Q132" s="95"/>
      <c r="R132" s="92"/>
      <c r="S132" s="1"/>
      <c r="T132" s="1"/>
      <c r="U132" s="1"/>
      <c r="V132" s="1"/>
      <c r="W132" s="1"/>
      <c r="X132" s="1"/>
      <c r="Y132" s="1"/>
      <c r="Z132" s="6"/>
      <c r="AA132" s="20"/>
      <c r="AB132" s="10"/>
      <c r="AC132" s="113"/>
      <c r="AD132" s="111"/>
      <c r="AJ132" s="1"/>
      <c r="AK132" s="42"/>
      <c r="AP132" s="95"/>
      <c r="AQ132" s="92"/>
      <c r="AR132" s="1"/>
      <c r="AS132" s="1"/>
      <c r="AT132" s="1"/>
      <c r="AU132" s="1"/>
      <c r="AV132" s="1"/>
      <c r="AW132" s="1"/>
      <c r="CI132" s="74"/>
    </row>
    <row r="133" spans="1:87" ht="12" x14ac:dyDescent="0.2">
      <c r="A133" s="6" t="s">
        <v>90</v>
      </c>
      <c r="B133" s="12">
        <f>ROUND(B131/$B65,0)</f>
        <v>208</v>
      </c>
      <c r="C133" s="10" t="str">
        <f>IFERROR(STDEV($F133:$J133)/SQRT(COUNT($F133:$J133)),"")</f>
        <v/>
      </c>
      <c r="D133" s="21">
        <f>ROUND($D131/$D65,0)</f>
        <v>208</v>
      </c>
      <c r="E133" s="113" t="str">
        <f>IFERROR(STDEV($L133:$P133)/SQRT(COUNT($L133:$P133)),"")</f>
        <v/>
      </c>
      <c r="Z133" s="6" t="s">
        <v>90</v>
      </c>
      <c r="AA133" s="12">
        <f>ROUND($AA131/$AA65,0)</f>
        <v>213</v>
      </c>
      <c r="AB133" s="10" t="str">
        <f>IFERROR(STDEV($AE133:$AI133)/SQRT(COUNT($AE133:$AI133)),"")</f>
        <v/>
      </c>
      <c r="AC133" s="21">
        <f>ROUND($AC131/$AC65,0)</f>
        <v>213</v>
      </c>
      <c r="AD133" s="113" t="str">
        <f>IFERROR(STDEV($AK133:$AO133)/SQRT(COUNT($AK133:$AO133)),"")</f>
        <v/>
      </c>
      <c r="CI133" s="74"/>
    </row>
    <row r="134" spans="1:87" x14ac:dyDescent="0.2">
      <c r="F134" s="40" t="s">
        <v>3</v>
      </c>
      <c r="L134" s="40" t="s">
        <v>114</v>
      </c>
      <c r="R134" s="42" t="s">
        <v>0</v>
      </c>
      <c r="AE134" s="40" t="s">
        <v>3</v>
      </c>
      <c r="AK134" s="40" t="s">
        <v>114</v>
      </c>
      <c r="AQ134" s="42" t="s">
        <v>0</v>
      </c>
      <c r="CD134" s="101" t="s">
        <v>1</v>
      </c>
      <c r="CE134">
        <v>0.05</v>
      </c>
      <c r="CI134" s="74"/>
    </row>
    <row r="135" spans="1:87" ht="12.75" x14ac:dyDescent="0.25">
      <c r="A135" s="5" t="s">
        <v>91</v>
      </c>
      <c r="B135" s="40" t="s">
        <v>3</v>
      </c>
      <c r="D135" s="104" t="s">
        <v>114</v>
      </c>
      <c r="E135" s="105"/>
      <c r="L135" s="42"/>
      <c r="R135" s="41">
        <v>3</v>
      </c>
      <c r="S135" s="8">
        <v>2</v>
      </c>
      <c r="T135" s="8">
        <v>4</v>
      </c>
      <c r="U135" s="8">
        <v>3</v>
      </c>
      <c r="V135" s="8">
        <v>4</v>
      </c>
      <c r="W135" s="8"/>
      <c r="Z135" s="5" t="s">
        <v>91</v>
      </c>
      <c r="AA135" s="40" t="s">
        <v>3</v>
      </c>
      <c r="AB135" s="3"/>
      <c r="AC135" s="104" t="s">
        <v>114</v>
      </c>
      <c r="AD135" s="105"/>
      <c r="AK135" s="42"/>
      <c r="AQ135" s="41">
        <v>3</v>
      </c>
      <c r="AR135" s="8">
        <v>4</v>
      </c>
      <c r="AS135" s="8">
        <v>2</v>
      </c>
      <c r="AT135" s="8">
        <v>3</v>
      </c>
      <c r="AU135" s="8">
        <v>3</v>
      </c>
      <c r="AV135" s="8"/>
      <c r="BK135" s="40" t="s">
        <v>5</v>
      </c>
      <c r="BX135" s="38" t="s">
        <v>6</v>
      </c>
      <c r="BY135">
        <f>COUNT(F136:K136)-COUNTIF(F135:K135,"X")</f>
        <v>5</v>
      </c>
      <c r="BZ135" s="38" t="s">
        <v>7</v>
      </c>
      <c r="CA135">
        <f>COUNT(AE136:AJ136)-COUNTIF(AE135:AJ135,"X")</f>
        <v>5</v>
      </c>
      <c r="CD135" s="101" t="s">
        <v>8</v>
      </c>
      <c r="CE135">
        <v>2</v>
      </c>
      <c r="CI135" s="74"/>
    </row>
    <row r="136" spans="1:87" ht="12.75" x14ac:dyDescent="0.25">
      <c r="A136" s="2" t="s">
        <v>9</v>
      </c>
      <c r="B136" s="11" t="s">
        <v>10</v>
      </c>
      <c r="C136" s="9" t="s">
        <v>11</v>
      </c>
      <c r="D136" s="106" t="s">
        <v>10</v>
      </c>
      <c r="E136" s="107" t="s">
        <v>11</v>
      </c>
      <c r="F136" s="2">
        <v>1</v>
      </c>
      <c r="G136" s="2">
        <v>2</v>
      </c>
      <c r="H136" s="2">
        <v>3</v>
      </c>
      <c r="I136" s="2">
        <v>4</v>
      </c>
      <c r="J136" s="2">
        <v>5</v>
      </c>
      <c r="K136" s="2"/>
      <c r="L136" s="91">
        <v>1</v>
      </c>
      <c r="M136" s="2">
        <v>2</v>
      </c>
      <c r="N136" s="2">
        <v>3</v>
      </c>
      <c r="O136" s="2">
        <v>4</v>
      </c>
      <c r="P136" s="2">
        <v>5</v>
      </c>
      <c r="Q136" s="2"/>
      <c r="R136" s="91">
        <v>1</v>
      </c>
      <c r="S136" s="2">
        <v>2</v>
      </c>
      <c r="T136" s="2">
        <v>3</v>
      </c>
      <c r="U136" s="2">
        <v>4</v>
      </c>
      <c r="V136" s="2">
        <v>5</v>
      </c>
      <c r="W136" s="2"/>
      <c r="X136" s="5"/>
      <c r="Y136" s="5"/>
      <c r="Z136" s="2" t="s">
        <v>12</v>
      </c>
      <c r="AA136" s="11" t="s">
        <v>10</v>
      </c>
      <c r="AB136" s="9" t="s">
        <v>11</v>
      </c>
      <c r="AC136" s="116" t="s">
        <v>10</v>
      </c>
      <c r="AD136" s="107" t="s">
        <v>11</v>
      </c>
      <c r="AE136" s="2">
        <v>1</v>
      </c>
      <c r="AF136" s="2">
        <v>2</v>
      </c>
      <c r="AG136" s="2">
        <v>3</v>
      </c>
      <c r="AH136" s="2">
        <v>4</v>
      </c>
      <c r="AI136" s="2">
        <v>5</v>
      </c>
      <c r="AJ136" s="2"/>
      <c r="AK136" s="91">
        <v>1</v>
      </c>
      <c r="AL136" s="2">
        <v>2</v>
      </c>
      <c r="AM136" s="2">
        <v>3</v>
      </c>
      <c r="AN136" s="2">
        <v>4</v>
      </c>
      <c r="AO136" s="2">
        <v>5</v>
      </c>
      <c r="AP136" s="2"/>
      <c r="AQ136" s="91">
        <v>1</v>
      </c>
      <c r="AR136" s="2">
        <v>2</v>
      </c>
      <c r="AS136" s="2">
        <v>3</v>
      </c>
      <c r="AT136" s="2">
        <v>4</v>
      </c>
      <c r="AU136" s="2">
        <v>5</v>
      </c>
      <c r="AV136" s="2"/>
      <c r="AW136" s="5"/>
      <c r="AX136" s="8" t="s">
        <v>13</v>
      </c>
      <c r="AY136" s="90" cm="1">
        <f t="array" ref="AY136">_xlfn.IFS(F135="X","",F136="","",F136&gt;0,F136)</f>
        <v>1</v>
      </c>
      <c r="AZ136" s="90" cm="1">
        <f t="array" ref="AZ136">_xlfn.IFS(G135="X","",G136="","",G136&gt;0,G136)</f>
        <v>2</v>
      </c>
      <c r="BA136" s="90" cm="1">
        <f t="array" ref="BA136">_xlfn.IFS(H135="X","",H136="","",H136&gt;0,H136)</f>
        <v>3</v>
      </c>
      <c r="BB136" s="90" cm="1">
        <f t="array" ref="BB136">_xlfn.IFS(I135="X","",I136="","",I136&gt;0,I136)</f>
        <v>4</v>
      </c>
      <c r="BC136" s="90" cm="1">
        <f t="array" ref="BC136">_xlfn.IFS(J135="X","",J136="","",J136&gt;0,J136)</f>
        <v>5</v>
      </c>
      <c r="BD136" s="90" t="str" cm="1">
        <f t="array" ref="BD136">_xlfn.IFS(K135="X","",K136="","",K136&gt;0,K136)</f>
        <v/>
      </c>
      <c r="BE136" s="90" cm="1">
        <f t="array" ref="BE136">_xlfn.IFS(AE135="X","",AE136="","",AE136&gt;0,AE136)</f>
        <v>1</v>
      </c>
      <c r="BF136" s="90" cm="1">
        <f t="array" ref="BF136">_xlfn.IFS(AF135="X","",AF136="","",AF136&gt;0,AF136)</f>
        <v>2</v>
      </c>
      <c r="BG136" s="90" cm="1">
        <f t="array" ref="BG136">_xlfn.IFS(AG135="X","",AG136="","",AG136&gt;0,AG136)</f>
        <v>3</v>
      </c>
      <c r="BH136" s="90" cm="1">
        <f t="array" ref="BH136">_xlfn.IFS(AH135="X","",AH136="","",AH136&gt;0,AH136)</f>
        <v>4</v>
      </c>
      <c r="BI136" s="90" cm="1">
        <f t="array" ref="BI136">_xlfn.IFS(AI135="X","",AI136="","",AI136&gt;0,AI136)</f>
        <v>5</v>
      </c>
      <c r="BJ136" s="90" t="str" cm="1">
        <f t="array" ref="BJ136">_xlfn.IFS(AJ135="X","",AJ136="","",AJ136&gt;0,AJ136)</f>
        <v/>
      </c>
      <c r="BK136" s="41" t="str">
        <f>A136</f>
        <v>BMPM - Control</v>
      </c>
      <c r="BL136" s="8"/>
      <c r="BM136" s="8"/>
      <c r="BN136" s="8"/>
      <c r="BO136" s="8"/>
      <c r="BP136" s="8"/>
      <c r="BQ136" s="8" t="str">
        <f>Z136</f>
        <v>BMPM - Treamtent</v>
      </c>
      <c r="BR136" s="8"/>
      <c r="BS136" s="8"/>
      <c r="BT136" s="8"/>
      <c r="BU136" s="8"/>
      <c r="BV136" s="8"/>
      <c r="BW136" s="8" t="s">
        <v>14</v>
      </c>
      <c r="BX136" s="8" t="s">
        <v>15</v>
      </c>
      <c r="BY136" s="8" t="s">
        <v>16</v>
      </c>
      <c r="BZ136" s="8" t="s">
        <v>17</v>
      </c>
      <c r="CA136" s="8" t="s">
        <v>18</v>
      </c>
      <c r="CB136" s="8" t="s">
        <v>19</v>
      </c>
      <c r="CC136" s="45" t="s">
        <v>20</v>
      </c>
      <c r="CD136" s="43" t="s">
        <v>21</v>
      </c>
      <c r="CE136" s="8">
        <f>VLOOKUP(CA135,'Mann Table'!$A$10:$O$29,BY135,FALSE)</f>
        <v>2</v>
      </c>
      <c r="CF136" s="41" t="s">
        <v>22</v>
      </c>
      <c r="CG136" s="8" t="s">
        <v>23</v>
      </c>
      <c r="CH136" s="8" t="s">
        <v>24</v>
      </c>
      <c r="CI136" s="75" t="s">
        <v>25</v>
      </c>
    </row>
    <row r="137" spans="1:87" ht="12" x14ac:dyDescent="0.2">
      <c r="A137" s="6" t="s">
        <v>26</v>
      </c>
      <c r="B137" s="18" cm="1">
        <f t="array" ref="B137">IFERROR(_xlfn.IFS(COUNTA($F$135:$K$135)=0,AVERAGE($F137:$K137),$F$135="X",AVERAGE($G137:$K137),$G$135="X",AVERAGE($F137,$H137:$K137),$H$135="X",AVERAGE($F137:$G137,$I137:$K137),$I$135="X",AVERAGE($F137:$H137,$J137:$K137),$J$135="X",AVERAGE($F137:$I137,$K137:$K137),$K$135="X",AVERAGE($F137:$J137)),"")</f>
        <v>0.1350877173985458</v>
      </c>
      <c r="C137" s="19" cm="1">
        <f t="array" ref="C137">IFERROR(_xlfn.IFS(COUNTA($F$135:$K$135)=0,STDEV($F137:$K137)/SQRT(COUNT($F137:$K137)),$F$135="X",STDEV($G137:$K137)/SQRT(COUNT($G137:$K137)),$G$135="X",STDEV($F137,$H137:$K137)/SQRT(COUNT($F137,$H137:$K137)),$H$135="X",STDEV($F137:$G137,$I137:$K137)/SQRT(COUNT($F137:$G137,$I137:$K137)),$I$135="X",STDEV($F137:$H137,$J137:$K137)/SQRT(COUNT($F137:$H137,$J137:$K137)),$J$135="X",STDEV($F137:$I137,$K137)/SQRT(COUNT($F137:$I137,$K137)),$K$135="X",STDEV($F137:$J137)/SQRT(COUNT($F137:$J137))),"")</f>
        <v>1.1134985161071516E-2</v>
      </c>
      <c r="D137" s="114" cm="1">
        <f t="array" ref="D137">IFERROR(_xlfn.IFS(COUNTA($L$135:$Q$135)=0,AVERAGE($L137:$Q137),$L$135="X",AVERAGE($M137:$Q137),$M$135="X",AVERAGE($L137,$N137:$Q137),$N$135="X",AVERAGE($L137:$M137,$O137:$Q137),$O$135="X",AVERAGE($L137:$N137,$P137:$Q137),$P$135="X",AVERAGE($L137:$O137,$Q137:$Q137),$Q$135="X",AVERAGE($L137:$P137)),"")</f>
        <v>88336.75</v>
      </c>
      <c r="E137" s="109" cm="1">
        <f t="array" ref="E137">IFERROR(_xlfn.IFS(COUNTA($L$135:$Q$135)=0,STDEV($L137:$Q137)/SQRT(COUNT($L137:$Q137)),$L$135="X",STDEV($M137:$Q137)/SQRT(COUNT($M137:$Q137)),$M$135="X",STDEV($L137,$N137:$Q137)/SQRT(COUNT($L137,$N137:$Q137)),$N$135="X",STDEV($L137:$M137,$O137:$Q137)/SQRT(COUNT($L137:$M137,$O137:$Q137)),$O$135="X",STDEV($L137:$N137,$P137:$Q137)/SQRT(COUNT($L137:$N137,$P137:$Q137)),$P$135="X",STDEV($L137:$O137,$Q137)/SQRT(COUNT($L137:$O137,$Q137)),$Q$135="X",STDEV($L137:$P137)/SQRT(COUNT($L137:$P137))),"")</f>
        <v>27515.961569151095</v>
      </c>
      <c r="F137" s="1" cm="1">
        <f t="array" ref="F137">_xlfn.IFS(SUM($L137:$Q137)="","",L137="","",L137=0,0,L137&gt;0,L137/F$198*100)</f>
        <v>0.16074569628384247</v>
      </c>
      <c r="G137" s="1" cm="1">
        <f t="array" ref="G137">_xlfn.IFS(SUM($L137:$Q137)="","",M137="","",M137=0,0,M137&gt;0,M137/G$198*100)</f>
        <v>0.10177401615211784</v>
      </c>
      <c r="H137" s="1" cm="1">
        <f t="array" ref="H137">_xlfn.IFS(SUM($L137:$Q137)="","",N137="","",N137=0,0,N137&gt;0,N137/H$198*100)</f>
        <v>0.14309280377142242</v>
      </c>
      <c r="I137" s="1" cm="1">
        <f t="array" ref="I137">_xlfn.IFS(SUM($L137:$Q137)="","",O137="","",O137=0,0,O137&gt;0,O137/I$198*100)</f>
        <v>0.11692024678046087</v>
      </c>
      <c r="J137" s="1" cm="1">
        <f t="array" ref="J137">_xlfn.IFS(SUM($L137:$Q137)="","",P137="","",P137=0,0,P137&gt;0,P137/J$198*100)</f>
        <v>0.15290582400488545</v>
      </c>
      <c r="K137" s="1" t="str" cm="1">
        <f t="array" ref="K137">_xlfn.IFS(SUM($L137:$Q137)="","",Q137="","",Q137=0,0,Q137&gt;0,Q137/K$198*100)</f>
        <v/>
      </c>
      <c r="L137" s="85">
        <f>IF(R137="","",R137/R$135)</f>
        <v>172303</v>
      </c>
      <c r="M137" s="39">
        <f t="shared" ref="M137:Q187" si="170">IF(S137="","",S137/S$135)</f>
        <v>51186.5</v>
      </c>
      <c r="N137" s="39">
        <f t="shared" ref="N137:N168" si="171">IF(T137="","",T137/T$135)</f>
        <v>30863</v>
      </c>
      <c r="O137" s="39">
        <f t="shared" ref="O137:O168" si="172">IF(U137="","",U137/U$135)</f>
        <v>134605</v>
      </c>
      <c r="P137" s="39">
        <f t="shared" si="170"/>
        <v>52726.25</v>
      </c>
      <c r="Q137" s="97" t="str">
        <f t="shared" si="170"/>
        <v/>
      </c>
      <c r="R137" s="89">
        <v>516909</v>
      </c>
      <c r="S137" s="89">
        <v>102373</v>
      </c>
      <c r="T137" s="89">
        <v>123452</v>
      </c>
      <c r="U137" s="89">
        <v>403815</v>
      </c>
      <c r="V137" s="89">
        <v>210905</v>
      </c>
      <c r="W137" s="89"/>
      <c r="X137" s="1"/>
      <c r="Y137" s="1"/>
      <c r="Z137" s="6" t="s">
        <v>26</v>
      </c>
      <c r="AA137" s="18" cm="1">
        <f t="array" ref="AA137">IFERROR(_xlfn.IFS(COUNTA($AE$135:$AJ$135)=0,AVERAGE($AE137:$AJ137),$AE$135="X",AVERAGE($AF137:$AJ137),$AF$135="X",AVERAGE($AE137,$AG137:$AJ137),$AG$135="X",AVERAGE($AE137:$AF137,$AH137:$AJ137),$AH$135="X",AVERAGE($AE137:$AG137,$AI137:$AJ137),$AI$135="X",AVERAGE($AE137:$AH137,$AJ137:$AJ137),$AJ$135="X",AVERAGE($AE137:$AI137)),"")</f>
        <v>0.19347731429368986</v>
      </c>
      <c r="AB137" s="19" cm="1">
        <f t="array" ref="AB137">IFERROR(_xlfn.IFS(COUNTA($AE$135:$AJ$135)=0,STDEV($AE137:$AJ137)/SQRT(COUNT($AE137:$AJ137)),$AE$135="X",STDEV($AF137:$AJ137)/SQRT(COUNT($AF137:$AJ137)),$AF$135="X",STDEV($AE137,$AG137:$AJ137)/SQRT(COUNT($AE137,$AG137:$AJ137)),$AG$135="X",STDEV($AE137:$AF137,$AH137:$AJ137)/SQRT(COUNT($AE137:$AF137,$AH137:$AJ137)),$AH$135="X",STDEV($AE137:$AG137,$AI137:$AJ137)/SQRT(COUNT($AE137:$AG137,$AI137:$AJ137)),$AI$135="X",STDEV($AE137:$AH137,$AJ137)/SQRT(COUNT($AE137:$AH137,$AJ137)),$AJ$135="X",STDEV($AE137:$AI137)/SQRT(COUNT($AE137:$AI137))),"")</f>
        <v>3.8827606416259507E-2</v>
      </c>
      <c r="AC137" s="113" cm="1">
        <f t="array" ref="AC137">IFERROR(_xlfn.IFS(COUNTA($AK$135:$AP$135)=0,AVERAGE($AK137:$AP137),$AK$135="X",AVERAGE($AL137:$AP137),$AL$135="X",AVERAGE($AK137,$AM137:$AP137),$AM$135="X",AVERAGE($AK137:$AL137,$AN137:$AP137),$AN$135="X",AVERAGE($AK137:$AM137,$AO137:$AP137),$AO$135="X",AVERAGE($AK137:$AN137,$AP137:$AP137),$AP$135="X",AVERAGE($AK137:$AO137)),"")</f>
        <v>97978.049999999988</v>
      </c>
      <c r="AD137" s="111" cm="1">
        <f t="array" ref="AD137">IFERROR(_xlfn.IFS(COUNTA($AK$135:$AP$135)=0,STDEV($AK137:$AP137)/SQRT(COUNT($AK137:$AP137)),$AK$135="X",STDEV($AL137:$AP137)/SQRT(COUNT($AL137:$AP137)),$AL$135="X",STDEV($AK137,$AM137:$AP137)/SQRT(COUNT($AK137,$AM137:$AP137)),$AM$135="X",STDEV($AK137:$AL137,$AN137:$AP137)/SQRT(COUNT($AK137:$AL137,$AN137:$AP137)),$AN$135="X",STDEV($AK137:$AM137,$AO137:$AP137)/SQRT(COUNT($AK137:$AM137,$AO137:$AP137)),$AO$135="X",STDEV($AK137:$AN137,$AP137)/SQRT(COUNT($AK137:$AN137,$AP137)),$AP$135="X",STDEV($AK137:$AO137)/SQRT(COUNT($AK137:$AO137))),"")</f>
        <v>21980.911227535096</v>
      </c>
      <c r="AE137" s="1" cm="1">
        <f t="array" ref="AE137">_xlfn.IFS(SUM($AK137:$AP137)="","",AK137="","",AK137=0,0,AK137&gt;0,AK137/AE$198*100)</f>
        <v>0.34361031606493592</v>
      </c>
      <c r="AF137" s="1" cm="1">
        <f t="array" ref="AF137">_xlfn.IFS(SUM($AK137:$AP137)="","",AL137="","",AL137=0,0,AL137&gt;0,AL137/AF$198*100)</f>
        <v>0.14252421989568911</v>
      </c>
      <c r="AG137" s="1" cm="1">
        <f t="array" ref="AG137">_xlfn.IFS(SUM($AK137:$AP137)="","",AM137="","",AM137=0,0,AM137&gt;0,AM137/AG$198*100)</f>
        <v>0.14285031596537279</v>
      </c>
      <c r="AH137" s="1" cm="1">
        <f t="array" ref="AH137">_xlfn.IFS(SUM($AK137:$AP137)="","",AN137="","",AN137=0,0,AN137&gt;0,AN137/AH$198*100)</f>
        <v>0.19443713230348214</v>
      </c>
      <c r="AI137" s="1" cm="1">
        <f t="array" ref="AI137">_xlfn.IFS(SUM($AK137:$AP137)="","",AO137="","",AO137=0,0,AO137&gt;0,AO137/AI$198*100)</f>
        <v>0.14396458723896927</v>
      </c>
      <c r="AJ137" s="1" t="str" cm="1">
        <f t="array" ref="AJ137">_xlfn.IFS(SUM($AK137:$AP137)="","",AP137="","",AP137=0,0,AP137&gt;0,AP137/AJ$198*100)</f>
        <v/>
      </c>
      <c r="AK137" s="85">
        <f>IF(AQ137="","",AQ137/AQ$135)</f>
        <v>61850.666666666664</v>
      </c>
      <c r="AL137" s="39">
        <f t="shared" ref="AL137:AP152" si="173">IF(AR137="","",AR137/AR$135)</f>
        <v>85699.75</v>
      </c>
      <c r="AM137" s="39">
        <f t="shared" si="173"/>
        <v>166201.5</v>
      </c>
      <c r="AN137" s="39">
        <f t="shared" si="173"/>
        <v>47103</v>
      </c>
      <c r="AO137" s="39">
        <f t="shared" si="173"/>
        <v>129035.33333333333</v>
      </c>
      <c r="AP137" s="97" t="str">
        <f t="shared" si="173"/>
        <v/>
      </c>
      <c r="AQ137" s="89">
        <v>185552</v>
      </c>
      <c r="AR137" s="89">
        <v>342799</v>
      </c>
      <c r="AS137" s="89">
        <v>332403</v>
      </c>
      <c r="AT137" s="89">
        <v>141309</v>
      </c>
      <c r="AU137" s="89">
        <v>387106</v>
      </c>
      <c r="AV137" s="89"/>
      <c r="AW137" s="1"/>
      <c r="AX137" s="1"/>
      <c r="AY137" s="39" t="str">
        <f t="shared" ref="AY137:AY168" si="174">IF($AX137&lt;&gt;0,IF(SUM(L$137:L$198)=0,"",IF(L$135="x","",L137)),"")</f>
        <v/>
      </c>
      <c r="AZ137" s="39" t="str">
        <f t="shared" ref="AZ137:AZ168" si="175">IF($AX137&lt;&gt;0,IF(SUM(M$137:M$198)=0,"",IF(M$135="x","",M137)),"")</f>
        <v/>
      </c>
      <c r="BA137" s="39" t="str">
        <f t="shared" ref="BA137:BA168" si="176">IF($AX137&lt;&gt;0,IF(SUM(N$137:N$198)=0,"",IF(N$135="x","",N137)),"")</f>
        <v/>
      </c>
      <c r="BB137" s="39" t="str">
        <f t="shared" ref="BB137:BB168" si="177">IF($AX137&lt;&gt;0,IF(SUM(O$137:O$198)=0,"",IF(O$135="x","",O137)),"")</f>
        <v/>
      </c>
      <c r="BC137" s="39" t="str">
        <f t="shared" ref="BC137:BC168" si="178">IF($AX137&lt;&gt;0,IF(SUM(P$137:P$198)=0,"",IF(P$135="x","",P137)),"")</f>
        <v/>
      </c>
      <c r="BD137" s="39" t="str">
        <f t="shared" ref="BD137:BD168" si="179">IF($AX137&lt;&gt;0,IF(SUM(Q$137:Q$198)=0,"",IF(Q$135="x","",Q137)),"")</f>
        <v/>
      </c>
      <c r="BE137" s="39" t="str">
        <f t="shared" ref="BE137:BE168" si="180">IF($AX137&lt;&gt;0,IF(SUM(AK$137:AK$198)=0,"",IF(AK$135="x","",AK137)),"")</f>
        <v/>
      </c>
      <c r="BF137" s="39" t="str">
        <f t="shared" ref="BF137:BF168" si="181">IF($AX137&lt;&gt;0,IF(SUM(AL$137:AL$198)=0,"",IF(AL$135="x","",AL137)),"")</f>
        <v/>
      </c>
      <c r="BG137" s="39" t="str">
        <f t="shared" ref="BG137:BG168" si="182">IF($AX137&lt;&gt;0,IF(SUM(AM$137:AM$198)=0,"",IF(AM$135="x","",AM137)),"")</f>
        <v/>
      </c>
      <c r="BH137" s="39" t="str">
        <f t="shared" ref="BH137:BH168" si="183">IF($AX137&lt;&gt;0,IF(SUM(AN$137:AN$198)=0,"",IF(AN$135="x","",AN137)),"")</f>
        <v/>
      </c>
      <c r="BI137" s="39" t="str">
        <f t="shared" ref="BI137:BI168" si="184">IF($AX137&lt;&gt;0,IF(SUM(AO$137:AO$198)=0,"",IF(AO$135="x","",AO137)),"")</f>
        <v/>
      </c>
      <c r="BJ137" s="39" t="str">
        <f t="shared" ref="BJ137:BJ168" si="185">IF($AX137&lt;&gt;0,IF(SUM(AP$137:AP$198)=0,"",IF(AP$135="x","",AP137)),"")</f>
        <v/>
      </c>
      <c r="BK137" s="42" t="str">
        <f t="shared" ref="BK137:BV158" si="186">IFERROR(_xlfn.RANK.AVG(AY137,$AY137:$BJ137,1),"")</f>
        <v/>
      </c>
      <c r="BL137" t="str">
        <f t="shared" si="186"/>
        <v/>
      </c>
      <c r="BM137" t="str">
        <f t="shared" si="186"/>
        <v/>
      </c>
      <c r="BN137" t="str">
        <f t="shared" si="186"/>
        <v/>
      </c>
      <c r="BO137" t="str">
        <f t="shared" si="186"/>
        <v/>
      </c>
      <c r="BP137" t="str">
        <f t="shared" si="186"/>
        <v/>
      </c>
      <c r="BQ137" t="str">
        <f t="shared" si="186"/>
        <v/>
      </c>
      <c r="BR137" t="str">
        <f t="shared" si="186"/>
        <v/>
      </c>
      <c r="BS137" t="str">
        <f t="shared" si="186"/>
        <v/>
      </c>
      <c r="BT137" t="str">
        <f t="shared" si="186"/>
        <v/>
      </c>
      <c r="BU137" t="str">
        <f t="shared" si="186"/>
        <v/>
      </c>
      <c r="BV137" t="str">
        <f t="shared" si="186"/>
        <v/>
      </c>
      <c r="BW137" t="str">
        <f t="shared" ref="BW137:BW198" si="187">IF($AX137&lt;&gt;0,SUM(BK137:BP137),"")</f>
        <v/>
      </c>
      <c r="BX137" t="str">
        <f t="shared" ref="BX137:BX198" si="188">IF($AX137&lt;&gt;0,SUM(BQ137:BV137),"")</f>
        <v/>
      </c>
      <c r="BY137" t="str">
        <f t="shared" ref="BY137:BY198" si="189">IF($AX137&lt;&gt;0,$BY$135,"")</f>
        <v/>
      </c>
      <c r="BZ137" t="str">
        <f t="shared" ref="BZ137:BZ198" si="190">IF($AX137&lt;&gt;0,$CA$135,"")</f>
        <v/>
      </c>
      <c r="CA137" t="str">
        <f t="shared" ref="CA137:CB168" si="191">IF($AX137&lt;&gt;0,IF(($BY137*$BZ137)+(BY137*(BY137+1)/2)-BW137&lt;0,0,($BY137*$BZ137)+(BY137*(BY137+1)/2)-BW137),"")</f>
        <v/>
      </c>
      <c r="CB137" s="39" t="str">
        <f t="shared" si="191"/>
        <v/>
      </c>
      <c r="CC137" s="46" t="str">
        <f t="shared" ref="CC137:CC198" si="192">IF($AX137&lt;&gt;0,MIN(CA137:CB137),"")</f>
        <v/>
      </c>
      <c r="CD137" s="44" t="str">
        <f t="shared" ref="CD137:CD198" si="193">IF(CC137="","","sig = ")</f>
        <v/>
      </c>
      <c r="CE137" t="str" cm="1">
        <f t="array" ref="CE137">_xlfn.IFS($CC137="","",$CC137&lt;=CE$136,"yes",$CC137&gt;CE$136,"no")</f>
        <v/>
      </c>
      <c r="CF137" s="42" t="str">
        <f t="shared" ref="CF137:CF161" si="194">IF(CE137="yes",(BY137*BZ137)/2,"")</f>
        <v/>
      </c>
      <c r="CG137" s="1" t="str">
        <f t="shared" ref="CG137:CG161" si="195">IF(CE137="yes",SQRT(((BY137*BZ137)*(BY137+BZ137+1))/12),"")</f>
        <v/>
      </c>
      <c r="CH137" s="1" t="str">
        <f t="shared" ref="CH137:CH161" si="196">IF(CE137="yes",ROUND(((CC137-CF137)+IF(CC137&gt;CF137,-0.5,0.5))/CG137,1),"")</f>
        <v/>
      </c>
      <c r="CI137" s="76" t="str">
        <f>IF(CE137="yes",VLOOKUP(CH137,'z-Table'!$A$1:$K$74,7,TRUE)*$CE$135,"")</f>
        <v/>
      </c>
    </row>
    <row r="138" spans="1:87" ht="12" x14ac:dyDescent="0.2">
      <c r="A138" s="7" t="s">
        <v>27</v>
      </c>
      <c r="B138" s="18" cm="1">
        <f t="array" ref="B138">IFERROR(_xlfn.IFS(COUNTA($F$135:$K$135)=0,AVERAGE($F138:$K138),$F$135="X",AVERAGE($G138:$K138),$G$135="X",AVERAGE($F138,$H138:$K138),$H$135="X",AVERAGE($F138:$G138,$I138:$K138),$I$135="X",AVERAGE($F138:$H138,$J138:$K138),$J$135="X",AVERAGE($F138:$I138,$K138:$K138),$K$135="X",AVERAGE($F138:$J138)),"")</f>
        <v>0.37434556225632953</v>
      </c>
      <c r="C138" s="19" cm="1">
        <f t="array" ref="C138">IFERROR(_xlfn.IFS(COUNTA($F$135:$K$135)=0,STDEV($F138:$K138)/SQRT(COUNT($F138:$K138)),$F$135="X",STDEV($G138:$K138)/SQRT(COUNT($G138:$K138)),$G$135="X",STDEV($F138,$H138:$K138)/SQRT(COUNT($F138,$H138:$K138)),$H$135="X",STDEV($F138:$G138,$I138:$K138)/SQRT(COUNT($F138:$G138,$I138:$K138)),$I$135="X",STDEV($F138:$H138,$J138:$K138)/SQRT(COUNT($F138:$H138,$J138:$K138)),$J$135="X",STDEV($F138:$I138,$K138)/SQRT(COUNT($F138:$I138,$K138)),$K$135="X",STDEV($F138:$J138)/SQRT(COUNT($F138:$J138))),"")</f>
        <v>6.4072300246820188E-2</v>
      </c>
      <c r="D138" s="113" cm="1">
        <f t="array" ref="D138">IFERROR(_xlfn.IFS(COUNTA($L$135:$Q$135)=0,AVERAGE($L138:$Q138),$L$135="X",AVERAGE($M138:$Q138),$M$135="X",AVERAGE($L138,$N138:$Q138),$N$135="X",AVERAGE($L138:$M138,$O138:$Q138),$O$135="X",AVERAGE($L138:$N138,$P138:$Q138),$P$135="X",AVERAGE($L138:$O138,$Q138:$Q138),$Q$135="X",AVERAGE($L138:$P138)),"")</f>
        <v>204776.21666666667</v>
      </c>
      <c r="E138" s="111" cm="1">
        <f t="array" ref="E138">IFERROR(_xlfn.IFS(COUNTA($L$135:$Q$135)=0,STDEV($L138:$Q138)/SQRT(COUNT($L138:$Q138)),$L$135="X",STDEV($M138:$Q138)/SQRT(COUNT($M138:$Q138)),$M$135="X",STDEV($L138,$N138:$Q138)/SQRT(COUNT($L138,$N138:$Q138)),$N$135="X",STDEV($L138:$M138,$O138:$Q138)/SQRT(COUNT($L138:$M138,$O138:$Q138)),$O$135="X",STDEV($L138:$N138,$P138:$Q138)/SQRT(COUNT($L138:$N138,$P138:$Q138)),$P$135="X",STDEV($L138:$O138,$Q138)/SQRT(COUNT($L138:$O138,$Q138)),$Q$135="X",STDEV($L138:$P138)/SQRT(COUNT($L138:$P138))),"")</f>
        <v>36277.0423174561</v>
      </c>
      <c r="F138" s="1" cm="1">
        <f t="array" ref="F138">_xlfn.IFS(SUM($L138:$Q138)="","",L138="","",L138=0,0,L138&gt;0,L138/F$198*100)</f>
        <v>0.28523203658626517</v>
      </c>
      <c r="G138" s="1" cm="1">
        <f t="array" ref="G138">_xlfn.IFS(SUM($L138:$Q138)="","",M138="","",M138=0,0,M138&gt;0,M138/G$198*100)</f>
        <v>0.41288698256619538</v>
      </c>
      <c r="H138" s="1" cm="1">
        <f t="array" ref="H138">_xlfn.IFS(SUM($L138:$Q138)="","",N138="","",N138=0,0,N138&gt;0,N138/H$198*100)</f>
        <v>0.59858882296977256</v>
      </c>
      <c r="I138" s="1" cm="1">
        <f t="array" ref="I138">_xlfn.IFS(SUM($L138:$Q138)="","",O138="","",O138=0,0,O138&gt;0,O138/I$198*100)</f>
        <v>0.2270424041532513</v>
      </c>
      <c r="J138" s="1" cm="1">
        <f t="array" ref="J138">_xlfn.IFS(SUM($L138:$Q138)="","",P138="","",P138=0,0,P138&gt;0,P138/J$198*100)</f>
        <v>0.34797756500616328</v>
      </c>
      <c r="K138" s="1" t="str" cm="1">
        <f t="array" ref="K138">_xlfn.IFS(SUM($L138:$Q138)="","",Q138="","",Q138=0,0,Q138&gt;0,Q138/K$198*100)</f>
        <v/>
      </c>
      <c r="L138" s="85">
        <f t="shared" ref="L138:Q196" si="197">IF(R138="","",R138/R$135)</f>
        <v>305739.66666666669</v>
      </c>
      <c r="M138" s="39">
        <f t="shared" si="170"/>
        <v>207658.5</v>
      </c>
      <c r="N138" s="39">
        <f t="shared" si="171"/>
        <v>129106.75</v>
      </c>
      <c r="O138" s="39">
        <f t="shared" si="172"/>
        <v>261383.66666666666</v>
      </c>
      <c r="P138" s="39">
        <f t="shared" si="170"/>
        <v>119992.5</v>
      </c>
      <c r="Q138" s="98" t="str">
        <f t="shared" si="170"/>
        <v/>
      </c>
      <c r="R138" s="89">
        <v>917219</v>
      </c>
      <c r="S138" s="89">
        <v>415317</v>
      </c>
      <c r="T138" s="89">
        <v>516427</v>
      </c>
      <c r="U138" s="89">
        <v>784151</v>
      </c>
      <c r="V138" s="89">
        <v>479970</v>
      </c>
      <c r="W138" s="89"/>
      <c r="X138" s="1"/>
      <c r="Y138" s="1"/>
      <c r="Z138" s="7" t="s">
        <v>27</v>
      </c>
      <c r="AA138" s="18" cm="1">
        <f t="array" ref="AA138">IFERROR(_xlfn.IFS(COUNTA($AE$135:$AJ$135)=0,AVERAGE($AE138:$AJ138),$AE$135="X",AVERAGE($AF138:$AJ138),$AF$135="X",AVERAGE($AE138,$AG138:$AJ138),$AG$135="X",AVERAGE($AE138:$AF138,$AH138:$AJ138),$AH$135="X",AVERAGE($AE138:$AG138,$AI138:$AJ138),$AI$135="X",AVERAGE($AE138:$AH138,$AJ138:$AJ138),$AJ$135="X",AVERAGE($AE138:$AI138)),"")</f>
        <v>0.70456102562197997</v>
      </c>
      <c r="AB138" s="19" cm="1">
        <f t="array" ref="AB138">IFERROR(_xlfn.IFS(COUNTA($AE$135:$AJ$135)=0,STDEV($AE138:$AJ138)/SQRT(COUNT($AE138:$AJ138)),$AE$135="X",STDEV($AF138:$AJ138)/SQRT(COUNT($AF138:$AJ138)),$AF$135="X",STDEV($AE138,$AG138:$AJ138)/SQRT(COUNT($AE138,$AG138:$AJ138)),$AG$135="X",STDEV($AE138:$AF138,$AH138:$AJ138)/SQRT(COUNT($AE138:$AF138,$AH138:$AJ138)),$AH$135="X",STDEV($AE138:$AG138,$AI138:$AJ138)/SQRT(COUNT($AE138:$AG138,$AI138:$AJ138)),$AI$135="X",STDEV($AE138:$AH138,$AJ138)/SQRT(COUNT($AE138:$AH138,$AJ138)),$AJ$135="X",STDEV($AE138:$AI138)/SQRT(COUNT($AE138:$AI138))),"")</f>
        <v>0.22918125300974623</v>
      </c>
      <c r="AC138" s="113" cm="1">
        <f t="array" ref="AC138">IFERROR(_xlfn.IFS(COUNTA($AK$135:$AP$135)=0,AVERAGE($AK138:$AP138),$AK$135="X",AVERAGE($AL138:$AP138),$AL$135="X",AVERAGE($AK138,$AM138:$AP138),$AM$135="X",AVERAGE($AK138:$AL138,$AN138:$AP138),$AN$135="X",AVERAGE($AK138:$AM138,$AO138:$AP138),$AO$135="X",AVERAGE($AK138:$AN138,$AP138:$AP138),$AP$135="X",AVERAGE($AK138:$AO138)),"")</f>
        <v>290424.76666666666</v>
      </c>
      <c r="AD138" s="111" cm="1">
        <f t="array" ref="AD138">IFERROR(_xlfn.IFS(COUNTA($AK$135:$AP$135)=0,STDEV($AK138:$AP138)/SQRT(COUNT($AK138:$AP138)),$AK$135="X",STDEV($AL138:$AP138)/SQRT(COUNT($AL138:$AP138)),$AL$135="X",STDEV($AK138,$AM138:$AP138)/SQRT(COUNT($AK138,$AM138:$AP138)),$AM$135="X",STDEV($AK138:$AL138,$AN138:$AP138)/SQRT(COUNT($AK138:$AL138,$AN138:$AP138)),$AN$135="X",STDEV($AK138:$AM138,$AO138:$AP138)/SQRT(COUNT($AK138:$AM138,$AO138:$AP138)),$AO$135="X",STDEV($AK138:$AN138,$AP138)/SQRT(COUNT($AK138:$AN138,$AP138)),$AP$135="X",STDEV($AK138:$AO138)/SQRT(COUNT($AK138:$AO138))),"")</f>
        <v>34370.029499049866</v>
      </c>
      <c r="AE138" s="1" cm="1">
        <f t="array" ref="AE138">_xlfn.IFS(SUM($AK138:$AP138)="","",AK138="","",AK138=0,0,AK138&gt;0,AK138/AE$198*100)</f>
        <v>0.93305630239248538</v>
      </c>
      <c r="AF138" s="1" cm="1">
        <f t="array" ref="AF138">_xlfn.IFS(SUM($AK138:$AP138)="","",AL138="","",AL138=0,0,AL138&gt;0,AL138/AF$198*100)</f>
        <v>0.45421786483776788</v>
      </c>
      <c r="AG138" s="1" cm="1">
        <f t="array" ref="AG138">_xlfn.IFS(SUM($AK138:$AP138)="","",AM138="","",AM138=0,0,AM138&gt;0,AM138/AG$198*100)</f>
        <v>0.29486935631386252</v>
      </c>
      <c r="AH138" s="1" cm="1">
        <f t="array" ref="AH138">_xlfn.IFS(SUM($AK138:$AP138)="","",AN138="","",AN138=0,0,AN138&gt;0,AN138/AH$198*100)</f>
        <v>1.501122799483015</v>
      </c>
      <c r="AI138" s="1" cm="1">
        <f t="array" ref="AI138">_xlfn.IFS(SUM($AK138:$AP138)="","",AO138="","",AO138=0,0,AO138&gt;0,AO138/AI$198*100)</f>
        <v>0.33953880508276896</v>
      </c>
      <c r="AJ138" s="1" t="str" cm="1">
        <f t="array" ref="AJ138">_xlfn.IFS(SUM($AK138:$AP138)="","",AP138="","",AP138=0,0,AP138&gt;0,AP138/AJ$198*100)</f>
        <v/>
      </c>
      <c r="AK138" s="85">
        <f t="shared" ref="AK138:AP192" si="198">IF(AQ138="","",AQ138/AQ$135)</f>
        <v>167952.33333333334</v>
      </c>
      <c r="AL138" s="39">
        <f t="shared" si="173"/>
        <v>273121</v>
      </c>
      <c r="AM138" s="39">
        <f t="shared" si="173"/>
        <v>343070.5</v>
      </c>
      <c r="AN138" s="39">
        <f t="shared" si="173"/>
        <v>363651.66666666669</v>
      </c>
      <c r="AO138" s="39">
        <f t="shared" si="173"/>
        <v>304328.33333333331</v>
      </c>
      <c r="AP138" s="98" t="str">
        <f t="shared" si="173"/>
        <v/>
      </c>
      <c r="AQ138" s="89">
        <v>503857</v>
      </c>
      <c r="AR138" s="89">
        <v>1092484</v>
      </c>
      <c r="AS138" s="89">
        <v>686141</v>
      </c>
      <c r="AT138" s="89">
        <v>1090955</v>
      </c>
      <c r="AU138" s="89">
        <v>912985</v>
      </c>
      <c r="AV138" s="89"/>
      <c r="AW138" s="1"/>
      <c r="AX138" s="1"/>
      <c r="AY138" s="39" t="str">
        <f t="shared" si="174"/>
        <v/>
      </c>
      <c r="AZ138" s="39" t="str">
        <f t="shared" si="175"/>
        <v/>
      </c>
      <c r="BA138" s="39" t="str">
        <f t="shared" si="176"/>
        <v/>
      </c>
      <c r="BB138" s="39" t="str">
        <f t="shared" si="177"/>
        <v/>
      </c>
      <c r="BC138" s="39" t="str">
        <f t="shared" si="178"/>
        <v/>
      </c>
      <c r="BD138" s="39" t="str">
        <f t="shared" si="179"/>
        <v/>
      </c>
      <c r="BE138" s="39" t="str">
        <f t="shared" si="180"/>
        <v/>
      </c>
      <c r="BF138" s="39" t="str">
        <f t="shared" si="181"/>
        <v/>
      </c>
      <c r="BG138" s="39" t="str">
        <f t="shared" si="182"/>
        <v/>
      </c>
      <c r="BH138" s="39" t="str">
        <f t="shared" si="183"/>
        <v/>
      </c>
      <c r="BI138" s="39" t="str">
        <f t="shared" si="184"/>
        <v/>
      </c>
      <c r="BJ138" s="39" t="str">
        <f t="shared" si="185"/>
        <v/>
      </c>
      <c r="BK138" s="42" t="str">
        <f t="shared" si="186"/>
        <v/>
      </c>
      <c r="BL138" t="str">
        <f t="shared" si="186"/>
        <v/>
      </c>
      <c r="BM138" t="str">
        <f t="shared" si="186"/>
        <v/>
      </c>
      <c r="BN138" t="str">
        <f t="shared" si="186"/>
        <v/>
      </c>
      <c r="BO138" t="str">
        <f t="shared" si="186"/>
        <v/>
      </c>
      <c r="BP138" t="str">
        <f t="shared" si="186"/>
        <v/>
      </c>
      <c r="BQ138" t="str">
        <f t="shared" si="186"/>
        <v/>
      </c>
      <c r="BR138" t="str">
        <f t="shared" si="186"/>
        <v/>
      </c>
      <c r="BS138" t="str">
        <f t="shared" si="186"/>
        <v/>
      </c>
      <c r="BT138" t="str">
        <f t="shared" si="186"/>
        <v/>
      </c>
      <c r="BU138" t="str">
        <f t="shared" si="186"/>
        <v/>
      </c>
      <c r="BV138" t="str">
        <f t="shared" si="186"/>
        <v/>
      </c>
      <c r="BW138" t="str">
        <f t="shared" si="187"/>
        <v/>
      </c>
      <c r="BX138" t="str">
        <f t="shared" si="188"/>
        <v/>
      </c>
      <c r="BY138" t="str">
        <f t="shared" si="189"/>
        <v/>
      </c>
      <c r="BZ138" t="str">
        <f t="shared" si="190"/>
        <v/>
      </c>
      <c r="CA138" t="str">
        <f t="shared" si="191"/>
        <v/>
      </c>
      <c r="CB138" s="39" t="str">
        <f t="shared" si="191"/>
        <v/>
      </c>
      <c r="CC138" s="46" t="str">
        <f t="shared" si="192"/>
        <v/>
      </c>
      <c r="CD138" s="44" t="str">
        <f t="shared" si="193"/>
        <v/>
      </c>
      <c r="CE138" t="str" cm="1">
        <f t="array" ref="CE138">_xlfn.IFS($CC138="","",$CC138&lt;=CE$136,"yes",$CC138&gt;CE$136,"no")</f>
        <v/>
      </c>
      <c r="CF138" s="42" t="str">
        <f t="shared" si="194"/>
        <v/>
      </c>
      <c r="CG138" s="1" t="str">
        <f t="shared" si="195"/>
        <v/>
      </c>
      <c r="CH138" s="1" t="str">
        <f t="shared" si="196"/>
        <v/>
      </c>
      <c r="CI138" s="76" t="str">
        <f>IF(CE138="yes",VLOOKUP(CH138,'z-Table'!$A$1:$K$74,7,TRUE)*$CE$135,"")</f>
        <v/>
      </c>
    </row>
    <row r="139" spans="1:87" ht="12" x14ac:dyDescent="0.2">
      <c r="A139" s="7" t="s">
        <v>28</v>
      </c>
      <c r="B139" s="18" cm="1">
        <f t="array" ref="B139">IFERROR(_xlfn.IFS(COUNTA($F$135:$K$135)=0,AVERAGE($F139:$K139),$F$135="X",AVERAGE($G139:$K139),$G$135="X",AVERAGE($F139,$H139:$K139),$H$135="X",AVERAGE($F139:$G139,$I139:$K139),$I$135="X",AVERAGE($F139:$H139,$J139:$K139),$J$135="X",AVERAGE($F139:$I139,$K139:$K139),$K$135="X",AVERAGE($F139:$J139)),"")</f>
        <v>3.4679581733243355E-3</v>
      </c>
      <c r="C139" s="19" cm="1">
        <f t="array" ref="C139">IFERROR(_xlfn.IFS(COUNTA($F$135:$K$135)=0,STDEV($F139:$K139)/SQRT(COUNT($F139:$K139)),$F$135="X",STDEV($G139:$K139)/SQRT(COUNT($G139:$K139)),$G$135="X",STDEV($F139,$H139:$K139)/SQRT(COUNT($F139,$H139:$K139)),$H$135="X",STDEV($F139:$G139,$I139:$K139)/SQRT(COUNT($F139:$G139,$I139:$K139)),$I$135="X",STDEV($F139:$H139,$J139:$K139)/SQRT(COUNT($F139:$H139,$J139:$K139)),$J$135="X",STDEV($F139:$I139,$K139)/SQRT(COUNT($F139:$I139,$K139)),$K$135="X",STDEV($F139:$J139)/SQRT(COUNT($F139:$J139))),"")</f>
        <v>3.4679581733243355E-3</v>
      </c>
      <c r="D139" s="113" cm="1">
        <f t="array" ref="D139">IFERROR(_xlfn.IFS(COUNTA($L$135:$Q$135)=0,AVERAGE($L139:$Q139),$L$135="X",AVERAGE($M139:$Q139),$M$135="X",AVERAGE($L139,$N139:$Q139),$N$135="X",AVERAGE($L139:$M139,$O139:$Q139),$O$135="X",AVERAGE($L139:$N139,$P139:$Q139),$P$135="X",AVERAGE($L139:$O139,$Q139:$Q139),$Q$135="X",AVERAGE($L139:$P139)),"")</f>
        <v>1195.8499999999999</v>
      </c>
      <c r="E139" s="111" cm="1">
        <f t="array" ref="E139">IFERROR(_xlfn.IFS(COUNTA($L$135:$Q$135)=0,STDEV($L139:$Q139)/SQRT(COUNT($L139:$Q139)),$L$135="X",STDEV($M139:$Q139)/SQRT(COUNT($M139:$Q139)),$M$135="X",STDEV($L139,$N139:$Q139)/SQRT(COUNT($L139,$N139:$Q139)),$N$135="X",STDEV($L139:$M139,$O139:$Q139)/SQRT(COUNT($L139:$M139,$O139:$Q139)),$O$135="X",STDEV($L139:$N139,$P139:$Q139)/SQRT(COUNT($L139:$N139,$P139:$Q139)),$P$135="X",STDEV($L139:$O139,$Q139)/SQRT(COUNT($L139:$O139,$Q139)),$Q$135="X",STDEV($L139:$P139)/SQRT(COUNT($L139:$P139))),"")</f>
        <v>1195.8499999999999</v>
      </c>
      <c r="F139" s="1" cm="1">
        <f t="array" ref="F139">_xlfn.IFS(SUM($L139:$Q139)="","",L139="","",L139=0,0,L139&gt;0,L139/F$198*100)</f>
        <v>0</v>
      </c>
      <c r="G139" s="1" cm="1">
        <f t="array" ref="G139">_xlfn.IFS(SUM($L139:$Q139)="","",M139="","",M139=0,0,M139&gt;0,M139/G$198*100)</f>
        <v>0</v>
      </c>
      <c r="H139" s="1" cm="1">
        <f t="array" ref="H139">_xlfn.IFS(SUM($L139:$Q139)="","",N139="","",N139=0,0,N139&gt;0,N139/H$198*100)</f>
        <v>0</v>
      </c>
      <c r="I139" s="1" cm="1">
        <f t="array" ref="I139">_xlfn.IFS(SUM($L139:$Q139)="","",O139="","",O139=0,0,O139&gt;0,O139/I$198*100)</f>
        <v>0</v>
      </c>
      <c r="J139" s="1" cm="1">
        <f t="array" ref="J139">_xlfn.IFS(SUM($L139:$Q139)="","",P139="","",P139=0,0,P139&gt;0,P139/J$198*100)</f>
        <v>1.7339790866621678E-2</v>
      </c>
      <c r="K139" s="1" t="str" cm="1">
        <f t="array" ref="K139">_xlfn.IFS(SUM($L139:$Q139)="","",Q139="","",Q139=0,0,Q139&gt;0,Q139/K$198*100)</f>
        <v/>
      </c>
      <c r="L139" s="85">
        <f t="shared" si="197"/>
        <v>0</v>
      </c>
      <c r="M139" s="39">
        <f t="shared" si="170"/>
        <v>0</v>
      </c>
      <c r="N139" s="39">
        <f t="shared" si="171"/>
        <v>0</v>
      </c>
      <c r="O139" s="39">
        <f t="shared" si="172"/>
        <v>0</v>
      </c>
      <c r="P139" s="39">
        <f t="shared" si="170"/>
        <v>5979.25</v>
      </c>
      <c r="Q139" s="98" t="str">
        <f t="shared" si="170"/>
        <v/>
      </c>
      <c r="R139" s="89">
        <v>0</v>
      </c>
      <c r="S139" s="89">
        <v>0</v>
      </c>
      <c r="T139" s="89">
        <v>0</v>
      </c>
      <c r="U139" s="89">
        <v>0</v>
      </c>
      <c r="V139" s="89">
        <v>23917</v>
      </c>
      <c r="W139" s="89"/>
      <c r="X139" s="1"/>
      <c r="Y139" s="1"/>
      <c r="Z139" s="7" t="s">
        <v>28</v>
      </c>
      <c r="AA139" s="18" cm="1">
        <f t="array" ref="AA139">IFERROR(_xlfn.IFS(COUNTA($AE$135:$AJ$135)=0,AVERAGE($AE139:$AJ139),$AE$135="X",AVERAGE($AF139:$AJ139),$AF$135="X",AVERAGE($AE139,$AG139:$AJ139),$AG$135="X",AVERAGE($AE139:$AF139,$AH139:$AJ139),$AH$135="X",AVERAGE($AE139:$AG139,$AI139:$AJ139),$AI$135="X",AVERAGE($AE139:$AH139,$AJ139:$AJ139),$AJ$135="X",AVERAGE($AE139:$AI139)),"")</f>
        <v>0</v>
      </c>
      <c r="AB139" s="19" cm="1">
        <f t="array" ref="AB139">IFERROR(_xlfn.IFS(COUNTA($AE$135:$AJ$135)=0,STDEV($AE139:$AJ139)/SQRT(COUNT($AE139:$AJ139)),$AE$135="X",STDEV($AF139:$AJ139)/SQRT(COUNT($AF139:$AJ139)),$AF$135="X",STDEV($AE139,$AG139:$AJ139)/SQRT(COUNT($AE139,$AG139:$AJ139)),$AG$135="X",STDEV($AE139:$AF139,$AH139:$AJ139)/SQRT(COUNT($AE139:$AF139,$AH139:$AJ139)),$AH$135="X",STDEV($AE139:$AG139,$AI139:$AJ139)/SQRT(COUNT($AE139:$AG139,$AI139:$AJ139)),$AI$135="X",STDEV($AE139:$AH139,$AJ139)/SQRT(COUNT($AE139:$AH139,$AJ139)),$AJ$135="X",STDEV($AE139:$AI139)/SQRT(COUNT($AE139:$AI139))),"")</f>
        <v>0</v>
      </c>
      <c r="AC139" s="113" cm="1">
        <f t="array" ref="AC139">IFERROR(_xlfn.IFS(COUNTA($AK$135:$AP$135)=0,AVERAGE($AK139:$AP139),$AK$135="X",AVERAGE($AL139:$AP139),$AL$135="X",AVERAGE($AK139,$AM139:$AP139),$AM$135="X",AVERAGE($AK139:$AL139,$AN139:$AP139),$AN$135="X",AVERAGE($AK139:$AM139,$AO139:$AP139),$AO$135="X",AVERAGE($AK139:$AN139,$AP139:$AP139),$AP$135="X",AVERAGE($AK139:$AO139)),"")</f>
        <v>0</v>
      </c>
      <c r="AD139" s="111" cm="1">
        <f t="array" ref="AD139">IFERROR(_xlfn.IFS(COUNTA($AK$135:$AP$135)=0,STDEV($AK139:$AP139)/SQRT(COUNT($AK139:$AP139)),$AK$135="X",STDEV($AL139:$AP139)/SQRT(COUNT($AL139:$AP139)),$AL$135="X",STDEV($AK139,$AM139:$AP139)/SQRT(COUNT($AK139,$AM139:$AP139)),$AM$135="X",STDEV($AK139:$AL139,$AN139:$AP139)/SQRT(COUNT($AK139:$AL139,$AN139:$AP139)),$AN$135="X",STDEV($AK139:$AM139,$AO139:$AP139)/SQRT(COUNT($AK139:$AM139,$AO139:$AP139)),$AO$135="X",STDEV($AK139:$AN139,$AP139)/SQRT(COUNT($AK139:$AN139,$AP139)),$AP$135="X",STDEV($AK139:$AO139)/SQRT(COUNT($AK139:$AO139))),"")</f>
        <v>0</v>
      </c>
      <c r="AE139" s="1" cm="1">
        <f t="array" ref="AE139">_xlfn.IFS(SUM($AK139:$AP139)="","",AK139="","",AK139=0,0,AK139&gt;0,AK139/AE$198*100)</f>
        <v>0</v>
      </c>
      <c r="AF139" s="1" cm="1">
        <f t="array" ref="AF139">_xlfn.IFS(SUM($AK139:$AP139)="","",AL139="","",AL139=0,0,AL139&gt;0,AL139/AF$198*100)</f>
        <v>0</v>
      </c>
      <c r="AG139" s="1" cm="1">
        <f t="array" ref="AG139">_xlfn.IFS(SUM($AK139:$AP139)="","",AM139="","",AM139=0,0,AM139&gt;0,AM139/AG$198*100)</f>
        <v>0</v>
      </c>
      <c r="AH139" s="1" cm="1">
        <f t="array" ref="AH139">_xlfn.IFS(SUM($AK139:$AP139)="","",AN139="","",AN139=0,0,AN139&gt;0,AN139/AH$198*100)</f>
        <v>0</v>
      </c>
      <c r="AI139" s="1" cm="1">
        <f t="array" ref="AI139">_xlfn.IFS(SUM($AK139:$AP139)="","",AO139="","",AO139=0,0,AO139&gt;0,AO139/AI$198*100)</f>
        <v>0</v>
      </c>
      <c r="AJ139" s="1" t="str" cm="1">
        <f t="array" ref="AJ139">_xlfn.IFS(SUM($AK139:$AP139)="","",AP139="","",AP139=0,0,AP139&gt;0,AP139/AJ$198*100)</f>
        <v/>
      </c>
      <c r="AK139" s="85">
        <f t="shared" si="198"/>
        <v>0</v>
      </c>
      <c r="AL139" s="39">
        <f t="shared" si="173"/>
        <v>0</v>
      </c>
      <c r="AM139" s="39">
        <f t="shared" si="173"/>
        <v>0</v>
      </c>
      <c r="AN139" s="39">
        <f t="shared" si="173"/>
        <v>0</v>
      </c>
      <c r="AO139" s="39">
        <f t="shared" si="173"/>
        <v>0</v>
      </c>
      <c r="AP139" s="98" t="str">
        <f t="shared" si="173"/>
        <v/>
      </c>
      <c r="AQ139" s="89">
        <v>0</v>
      </c>
      <c r="AR139" s="89">
        <v>0</v>
      </c>
      <c r="AS139" s="89">
        <v>0</v>
      </c>
      <c r="AT139" s="89">
        <v>0</v>
      </c>
      <c r="AU139" s="89">
        <v>0</v>
      </c>
      <c r="AV139" s="89"/>
      <c r="AW139" s="1"/>
      <c r="AX139" s="1"/>
      <c r="AY139" s="39" t="str">
        <f t="shared" si="174"/>
        <v/>
      </c>
      <c r="AZ139" s="39" t="str">
        <f t="shared" si="175"/>
        <v/>
      </c>
      <c r="BA139" s="39" t="str">
        <f t="shared" si="176"/>
        <v/>
      </c>
      <c r="BB139" s="39" t="str">
        <f t="shared" si="177"/>
        <v/>
      </c>
      <c r="BC139" s="39" t="str">
        <f t="shared" si="178"/>
        <v/>
      </c>
      <c r="BD139" s="39" t="str">
        <f t="shared" si="179"/>
        <v/>
      </c>
      <c r="BE139" s="39" t="str">
        <f t="shared" si="180"/>
        <v/>
      </c>
      <c r="BF139" s="39" t="str">
        <f t="shared" si="181"/>
        <v/>
      </c>
      <c r="BG139" s="39" t="str">
        <f t="shared" si="182"/>
        <v/>
      </c>
      <c r="BH139" s="39" t="str">
        <f t="shared" si="183"/>
        <v/>
      </c>
      <c r="BI139" s="39" t="str">
        <f t="shared" si="184"/>
        <v/>
      </c>
      <c r="BJ139" s="39" t="str">
        <f t="shared" si="185"/>
        <v/>
      </c>
      <c r="BK139" s="42" t="str">
        <f t="shared" si="186"/>
        <v/>
      </c>
      <c r="BL139" t="str">
        <f t="shared" si="186"/>
        <v/>
      </c>
      <c r="BM139" t="str">
        <f t="shared" si="186"/>
        <v/>
      </c>
      <c r="BN139" t="str">
        <f t="shared" si="186"/>
        <v/>
      </c>
      <c r="BO139" t="str">
        <f t="shared" si="186"/>
        <v/>
      </c>
      <c r="BP139" t="str">
        <f t="shared" si="186"/>
        <v/>
      </c>
      <c r="BQ139" t="str">
        <f t="shared" si="186"/>
        <v/>
      </c>
      <c r="BR139" t="str">
        <f t="shared" si="186"/>
        <v/>
      </c>
      <c r="BS139" t="str">
        <f t="shared" si="186"/>
        <v/>
      </c>
      <c r="BT139" t="str">
        <f t="shared" si="186"/>
        <v/>
      </c>
      <c r="BU139" t="str">
        <f t="shared" si="186"/>
        <v/>
      </c>
      <c r="BV139" t="str">
        <f t="shared" si="186"/>
        <v/>
      </c>
      <c r="BW139" t="str">
        <f t="shared" si="187"/>
        <v/>
      </c>
      <c r="BX139" t="str">
        <f t="shared" si="188"/>
        <v/>
      </c>
      <c r="BY139" t="str">
        <f t="shared" si="189"/>
        <v/>
      </c>
      <c r="BZ139" t="str">
        <f t="shared" si="190"/>
        <v/>
      </c>
      <c r="CA139" t="str">
        <f t="shared" si="191"/>
        <v/>
      </c>
      <c r="CB139" s="39" t="str">
        <f t="shared" si="191"/>
        <v/>
      </c>
      <c r="CC139" s="46" t="str">
        <f t="shared" si="192"/>
        <v/>
      </c>
      <c r="CD139" s="44" t="str">
        <f t="shared" si="193"/>
        <v/>
      </c>
      <c r="CE139" t="str" cm="1">
        <f t="array" ref="CE139">_xlfn.IFS($CC139="","",$CC139&lt;=CE$136,"yes",$CC139&gt;CE$136,"no")</f>
        <v/>
      </c>
      <c r="CF139" s="42" t="str">
        <f t="shared" si="194"/>
        <v/>
      </c>
      <c r="CG139" s="1" t="str">
        <f t="shared" si="195"/>
        <v/>
      </c>
      <c r="CH139" s="1" t="str">
        <f t="shared" si="196"/>
        <v/>
      </c>
      <c r="CI139" s="76" t="str">
        <f>IF(CE139="yes",VLOOKUP(CH139,'z-Table'!$A$1:$K$74,7,TRUE)*$CE$135,"")</f>
        <v/>
      </c>
    </row>
    <row r="140" spans="1:87" ht="12" x14ac:dyDescent="0.2">
      <c r="A140" s="7" t="s">
        <v>29</v>
      </c>
      <c r="B140" s="18" cm="1">
        <f t="array" ref="B140">IFERROR(_xlfn.IFS(COUNTA($F$135:$K$135)=0,AVERAGE($F140:$K140),$F$135="X",AVERAGE($G140:$K140),$G$135="X",AVERAGE($F140,$H140:$K140),$H$135="X",AVERAGE($F140:$G140,$I140:$K140),$I$135="X",AVERAGE($F140:$H140,$J140:$K140),$J$135="X",AVERAGE($F140:$I140,$K140:$K140),$K$135="X",AVERAGE($F140:$J140)),"")</f>
        <v>0.35293973600652306</v>
      </c>
      <c r="C140" s="19" cm="1">
        <f t="array" ref="C140">IFERROR(_xlfn.IFS(COUNTA($F$135:$K$135)=0,STDEV($F140:$K140)/SQRT(COUNT($F140:$K140)),$F$135="X",STDEV($G140:$K140)/SQRT(COUNT($G140:$K140)),$G$135="X",STDEV($F140,$H140:$K140)/SQRT(COUNT($F140,$H140:$K140)),$H$135="X",STDEV($F140:$G140,$I140:$K140)/SQRT(COUNT($F140:$G140,$I140:$K140)),$I$135="X",STDEV($F140:$H140,$J140:$K140)/SQRT(COUNT($F140:$H140,$J140:$K140)),$J$135="X",STDEV($F140:$I140,$K140)/SQRT(COUNT($F140:$I140,$K140)),$K$135="X",STDEV($F140:$J140)/SQRT(COUNT($F140:$J140))),"")</f>
        <v>3.1110235580010283E-2</v>
      </c>
      <c r="D140" s="113" cm="1">
        <f t="array" ref="D140">IFERROR(_xlfn.IFS(COUNTA($L$135:$Q$135)=0,AVERAGE($L140:$Q140),$L$135="X",AVERAGE($M140:$Q140),$M$135="X",AVERAGE($L140,$N140:$Q140),$N$135="X",AVERAGE($L140:$M140,$O140:$Q140),$O$135="X",AVERAGE($L140:$N140,$P140:$Q140),$P$135="X",AVERAGE($L140:$O140,$Q140:$Q140),$Q$135="X",AVERAGE($L140:$P140)),"")</f>
        <v>219637.13333333336</v>
      </c>
      <c r="E140" s="111" cm="1">
        <f t="array" ref="E140">IFERROR(_xlfn.IFS(COUNTA($L$135:$Q$135)=0,STDEV($L140:$Q140)/SQRT(COUNT($L140:$Q140)),$L$135="X",STDEV($M140:$Q140)/SQRT(COUNT($M140:$Q140)),$M$135="X",STDEV($L140,$N140:$Q140)/SQRT(COUNT($L140,$N140:$Q140)),$N$135="X",STDEV($L140:$M140,$O140:$Q140)/SQRT(COUNT($L140:$M140,$O140:$Q140)),$O$135="X",STDEV($L140:$N140,$P140:$Q140)/SQRT(COUNT($L140:$N140,$P140:$Q140)),$P$135="X",STDEV($L140:$O140,$Q140)/SQRT(COUNT($L140:$O140,$Q140)),$Q$135="X",STDEV($L140:$P140)/SQRT(COUNT($L140:$P140))),"")</f>
        <v>61667.087565014044</v>
      </c>
      <c r="F140" s="1" cm="1">
        <f t="array" ref="F140">_xlfn.IFS(SUM($L140:$Q140)="","",L140="","",L140=0,0,L140&gt;0,L140/F$198*100)</f>
        <v>0.40459133461503477</v>
      </c>
      <c r="G140" s="1" cm="1">
        <f t="array" ref="G140">_xlfn.IFS(SUM($L140:$Q140)="","",M140="","",M140=0,0,M140&gt;0,M140/G$198*100)</f>
        <v>0.37390142931089082</v>
      </c>
      <c r="H140" s="1" cm="1">
        <f t="array" ref="H140">_xlfn.IFS(SUM($L140:$Q140)="","",N140="","",N140=0,0,N140&gt;0,N140/H$198*100)</f>
        <v>0.38560828466672725</v>
      </c>
      <c r="I140" s="1" cm="1">
        <f t="array" ref="I140">_xlfn.IFS(SUM($L140:$Q140)="","",O140="","",O140=0,0,O140&gt;0,O140/I$198*100)</f>
        <v>0.23087155924573574</v>
      </c>
      <c r="J140" s="1" cm="1">
        <f t="array" ref="J140">_xlfn.IFS(SUM($L140:$Q140)="","",P140="","",P140=0,0,P140&gt;0,P140/J$198*100)</f>
        <v>0.36972607219422687</v>
      </c>
      <c r="K140" s="1" t="str" cm="1">
        <f t="array" ref="K140">_xlfn.IFS(SUM($L140:$Q140)="","",Q140="","",Q140=0,0,Q140&gt;0,Q140/K$198*100)</f>
        <v/>
      </c>
      <c r="L140" s="85">
        <f t="shared" si="197"/>
        <v>433680.66666666669</v>
      </c>
      <c r="M140" s="39">
        <f t="shared" si="170"/>
        <v>188051</v>
      </c>
      <c r="N140" s="39">
        <f t="shared" si="171"/>
        <v>83170</v>
      </c>
      <c r="O140" s="39">
        <f t="shared" si="172"/>
        <v>265792</v>
      </c>
      <c r="P140" s="39">
        <f t="shared" si="170"/>
        <v>127492</v>
      </c>
      <c r="Q140" s="98" t="str">
        <f t="shared" si="170"/>
        <v/>
      </c>
      <c r="R140" s="89">
        <v>1301042</v>
      </c>
      <c r="S140" s="89">
        <v>376102</v>
      </c>
      <c r="T140" s="89">
        <v>332680</v>
      </c>
      <c r="U140" s="89">
        <v>797376</v>
      </c>
      <c r="V140" s="89">
        <v>509968</v>
      </c>
      <c r="W140" s="89"/>
      <c r="X140" s="1"/>
      <c r="Y140" s="1"/>
      <c r="Z140" s="7" t="s">
        <v>29</v>
      </c>
      <c r="AA140" s="18" cm="1">
        <f t="array" ref="AA140">IFERROR(_xlfn.IFS(COUNTA($AE$135:$AJ$135)=0,AVERAGE($AE140:$AJ140),$AE$135="X",AVERAGE($AF140:$AJ140),$AF$135="X",AVERAGE($AE140,$AG140:$AJ140),$AG$135="X",AVERAGE($AE140:$AF140,$AH140:$AJ140),$AH$135="X",AVERAGE($AE140:$AG140,$AI140:$AJ140),$AI$135="X",AVERAGE($AE140:$AH140,$AJ140:$AJ140),$AJ$135="X",AVERAGE($AE140:$AI140)),"")</f>
        <v>0.53683846788948442</v>
      </c>
      <c r="AB140" s="19" cm="1">
        <f t="array" ref="AB140">IFERROR(_xlfn.IFS(COUNTA($AE$135:$AJ$135)=0,STDEV($AE140:$AJ140)/SQRT(COUNT($AE140:$AJ140)),$AE$135="X",STDEV($AF140:$AJ140)/SQRT(COUNT($AF140:$AJ140)),$AF$135="X",STDEV($AE140,$AG140:$AJ140)/SQRT(COUNT($AE140,$AG140:$AJ140)),$AG$135="X",STDEV($AE140:$AF140,$AH140:$AJ140)/SQRT(COUNT($AE140:$AF140,$AH140:$AJ140)),$AH$135="X",STDEV($AE140:$AG140,$AI140:$AJ140)/SQRT(COUNT($AE140:$AG140,$AI140:$AJ140)),$AI$135="X",STDEV($AE140:$AH140,$AJ140)/SQRT(COUNT($AE140:$AH140,$AJ140)),$AJ$135="X",STDEV($AE140:$AI140)/SQRT(COUNT($AE140:$AI140))),"")</f>
        <v>0.11422690166890802</v>
      </c>
      <c r="AC140" s="113" cm="1">
        <f t="array" ref="AC140">IFERROR(_xlfn.IFS(COUNTA($AK$135:$AP$135)=0,AVERAGE($AK140:$AP140),$AK$135="X",AVERAGE($AL140:$AP140),$AL$135="X",AVERAGE($AK140,$AM140:$AP140),$AM$135="X",AVERAGE($AK140:$AL140,$AN140:$AP140),$AN$135="X",AVERAGE($AK140:$AM140,$AO140:$AP140),$AO$135="X",AVERAGE($AK140:$AN140,$AP140:$AP140),$AP$135="X",AVERAGE($AK140:$AO140)),"")</f>
        <v>263537.66666666663</v>
      </c>
      <c r="AD140" s="111" cm="1">
        <f t="array" ref="AD140">IFERROR(_xlfn.IFS(COUNTA($AK$135:$AP$135)=0,STDEV($AK140:$AP140)/SQRT(COUNT($AK140:$AP140)),$AK$135="X",STDEV($AL140:$AP140)/SQRT(COUNT($AL140:$AP140)),$AL$135="X",STDEV($AK140,$AM140:$AP140)/SQRT(COUNT($AK140,$AM140:$AP140)),$AM$135="X",STDEV($AK140:$AL140,$AN140:$AP140)/SQRT(COUNT($AK140:$AL140,$AN140:$AP140)),$AN$135="X",STDEV($AK140:$AM140,$AO140:$AP140)/SQRT(COUNT($AK140:$AM140,$AO140:$AP140)),$AO$135="X",STDEV($AK140:$AN140,$AP140)/SQRT(COUNT($AK140:$AN140,$AP140)),$AP$135="X",STDEV($AK140:$AO140)/SQRT(COUNT($AK140:$AO140))),"")</f>
        <v>51101.880616079092</v>
      </c>
      <c r="AE140" s="1" cm="1">
        <f t="array" ref="AE140">_xlfn.IFS(SUM($AK140:$AP140)="","",AK140="","",AK140=0,0,AK140&gt;0,AK140/AE$198*100)</f>
        <v>0.97419650450132045</v>
      </c>
      <c r="AF140" s="1" cm="1">
        <f t="array" ref="AF140">_xlfn.IFS(SUM($AK140:$AP140)="","",AL140="","",AL140=0,0,AL140&gt;0,AL140/AF$198*100)</f>
        <v>0.43937501334089629</v>
      </c>
      <c r="AG140" s="1" cm="1">
        <f t="array" ref="AG140">_xlfn.IFS(SUM($AK140:$AP140)="","",AM140="","",AM140=0,0,AM140&gt;0,AM140/AG$198*100)</f>
        <v>0.35387881090819923</v>
      </c>
      <c r="AH140" s="1" cm="1">
        <f t="array" ref="AH140">_xlfn.IFS(SUM($AK140:$AP140)="","",AN140="","",AN140=0,0,AN140&gt;0,AN140/AH$198*100)</f>
        <v>0.5431825691181702</v>
      </c>
      <c r="AI140" s="1" cm="1">
        <f t="array" ref="AI140">_xlfn.IFS(SUM($AK140:$AP140)="","",AO140="","",AO140=0,0,AO140&gt;0,AO140/AI$198*100)</f>
        <v>0.37355944157883575</v>
      </c>
      <c r="AJ140" s="1" t="str" cm="1">
        <f t="array" ref="AJ140">_xlfn.IFS(SUM($AK140:$AP140)="","",AP140="","",AP140=0,0,AP140&gt;0,AP140/AJ$198*100)</f>
        <v/>
      </c>
      <c r="AK140" s="85">
        <f t="shared" si="198"/>
        <v>175357.66666666666</v>
      </c>
      <c r="AL140" s="39">
        <f t="shared" si="173"/>
        <v>264196</v>
      </c>
      <c r="AM140" s="39">
        <f t="shared" si="173"/>
        <v>411726</v>
      </c>
      <c r="AN140" s="39">
        <f t="shared" si="173"/>
        <v>131587.66666666666</v>
      </c>
      <c r="AO140" s="39">
        <f t="shared" si="173"/>
        <v>334821</v>
      </c>
      <c r="AP140" s="98" t="str">
        <f t="shared" si="173"/>
        <v/>
      </c>
      <c r="AQ140" s="89">
        <v>526073</v>
      </c>
      <c r="AR140" s="89">
        <v>1056784</v>
      </c>
      <c r="AS140" s="89">
        <v>823452</v>
      </c>
      <c r="AT140" s="89">
        <v>394763</v>
      </c>
      <c r="AU140" s="89">
        <v>1004463</v>
      </c>
      <c r="AV140" s="89"/>
      <c r="AW140" s="1"/>
      <c r="AX140" s="1"/>
      <c r="AY140" s="39" t="str">
        <f t="shared" si="174"/>
        <v/>
      </c>
      <c r="AZ140" s="39" t="str">
        <f t="shared" si="175"/>
        <v/>
      </c>
      <c r="BA140" s="39" t="str">
        <f t="shared" si="176"/>
        <v/>
      </c>
      <c r="BB140" s="39" t="str">
        <f t="shared" si="177"/>
        <v/>
      </c>
      <c r="BC140" s="39" t="str">
        <f t="shared" si="178"/>
        <v/>
      </c>
      <c r="BD140" s="39" t="str">
        <f t="shared" si="179"/>
        <v/>
      </c>
      <c r="BE140" s="39" t="str">
        <f t="shared" si="180"/>
        <v/>
      </c>
      <c r="BF140" s="39" t="str">
        <f t="shared" si="181"/>
        <v/>
      </c>
      <c r="BG140" s="39" t="str">
        <f t="shared" si="182"/>
        <v/>
      </c>
      <c r="BH140" s="39" t="str">
        <f t="shared" si="183"/>
        <v/>
      </c>
      <c r="BI140" s="39" t="str">
        <f t="shared" si="184"/>
        <v/>
      </c>
      <c r="BJ140" s="39" t="str">
        <f t="shared" si="185"/>
        <v/>
      </c>
      <c r="BK140" s="42" t="str">
        <f t="shared" si="186"/>
        <v/>
      </c>
      <c r="BL140" t="str">
        <f t="shared" si="186"/>
        <v/>
      </c>
      <c r="BM140" t="str">
        <f t="shared" si="186"/>
        <v/>
      </c>
      <c r="BN140" t="str">
        <f t="shared" si="186"/>
        <v/>
      </c>
      <c r="BO140" t="str">
        <f t="shared" si="186"/>
        <v/>
      </c>
      <c r="BP140" t="str">
        <f t="shared" si="186"/>
        <v/>
      </c>
      <c r="BQ140" t="str">
        <f t="shared" si="186"/>
        <v/>
      </c>
      <c r="BR140" t="str">
        <f t="shared" si="186"/>
        <v/>
      </c>
      <c r="BS140" t="str">
        <f t="shared" si="186"/>
        <v/>
      </c>
      <c r="BT140" t="str">
        <f t="shared" si="186"/>
        <v/>
      </c>
      <c r="BU140" t="str">
        <f t="shared" si="186"/>
        <v/>
      </c>
      <c r="BV140" t="str">
        <f t="shared" si="186"/>
        <v/>
      </c>
      <c r="BW140" t="str">
        <f t="shared" si="187"/>
        <v/>
      </c>
      <c r="BX140" t="str">
        <f t="shared" si="188"/>
        <v/>
      </c>
      <c r="BY140" t="str">
        <f t="shared" si="189"/>
        <v/>
      </c>
      <c r="BZ140" t="str">
        <f t="shared" si="190"/>
        <v/>
      </c>
      <c r="CA140" t="str">
        <f t="shared" si="191"/>
        <v/>
      </c>
      <c r="CB140" s="39" t="str">
        <f t="shared" si="191"/>
        <v/>
      </c>
      <c r="CC140" s="46" t="str">
        <f t="shared" si="192"/>
        <v/>
      </c>
      <c r="CD140" s="44" t="str">
        <f t="shared" si="193"/>
        <v/>
      </c>
      <c r="CE140" t="str" cm="1">
        <f t="array" ref="CE140">_xlfn.IFS($CC140="","",$CC140&lt;=CE$136,"yes",$CC140&gt;CE$136,"no")</f>
        <v/>
      </c>
      <c r="CF140" s="42" t="str">
        <f t="shared" si="194"/>
        <v/>
      </c>
      <c r="CG140" s="1" t="str">
        <f t="shared" si="195"/>
        <v/>
      </c>
      <c r="CH140" s="1" t="str">
        <f t="shared" si="196"/>
        <v/>
      </c>
      <c r="CI140" s="76" t="str">
        <f>IF(CE140="yes",VLOOKUP(CH140,'z-Table'!$A$1:$K$74,7,TRUE)*$CE$135,"")</f>
        <v/>
      </c>
    </row>
    <row r="141" spans="1:87" ht="12" x14ac:dyDescent="0.2">
      <c r="A141" s="6" t="s">
        <v>30</v>
      </c>
      <c r="B141" s="18" cm="1">
        <f t="array" ref="B141">IFERROR(_xlfn.IFS(COUNTA($F$135:$K$135)=0,AVERAGE($F141:$K141),$F$135="X",AVERAGE($G141:$K141),$G$135="X",AVERAGE($F141,$H141:$K141),$H$135="X",AVERAGE($F141:$G141,$I141:$K141),$I$135="X",AVERAGE($F141:$H141,$J141:$K141),$J$135="X",AVERAGE($F141:$I141,$K141:$K141),$K$135="X",AVERAGE($F141:$J141)),"")</f>
        <v>8.321561253489298</v>
      </c>
      <c r="C141" s="19" cm="1">
        <f t="array" ref="C141">IFERROR(_xlfn.IFS(COUNTA($F$135:$K$135)=0,STDEV($F141:$K141)/SQRT(COUNT($F141:$K141)),$F$135="X",STDEV($G141:$K141)/SQRT(COUNT($G141:$K141)),$G$135="X",STDEV($F141,$H141:$K141)/SQRT(COUNT($F141,$H141:$K141)),$H$135="X",STDEV($F141:$G141,$I141:$K141)/SQRT(COUNT($F141:$G141,$I141:$K141)),$I$135="X",STDEV($F141:$H141,$J141:$K141)/SQRT(COUNT($F141:$H141,$J141:$K141)),$J$135="X",STDEV($F141:$I141,$K141)/SQRT(COUNT($F141:$I141,$K141)),$K$135="X",STDEV($F141:$J141)/SQRT(COUNT($F141:$J141))),"")</f>
        <v>3.1241111200110554</v>
      </c>
      <c r="D141" s="113" cm="1">
        <f t="array" ref="D141">IFERROR(_xlfn.IFS(COUNTA($L$135:$Q$135)=0,AVERAGE($L141:$Q141),$L$135="X",AVERAGE($M141:$Q141),$M$135="X",AVERAGE($L141,$N141:$Q141),$N$135="X",AVERAGE($L141:$M141,$O141:$Q141),$O$135="X",AVERAGE($L141:$N141,$P141:$Q141),$P$135="X",AVERAGE($L141:$O141,$Q141:$Q141),$Q$135="X",AVERAGE($L141:$P141)),"")</f>
        <v>4100244.4166666665</v>
      </c>
      <c r="E141" s="111" cm="1">
        <f t="array" ref="E141">IFERROR(_xlfn.IFS(COUNTA($L$135:$Q$135)=0,STDEV($L141:$Q141)/SQRT(COUNT($L141:$Q141)),$L$135="X",STDEV($M141:$Q141)/SQRT(COUNT($M141:$Q141)),$M$135="X",STDEV($L141,$N141:$Q141)/SQRT(COUNT($L141,$N141:$Q141)),$N$135="X",STDEV($L141:$M141,$O141:$Q141)/SQRT(COUNT($L141:$M141,$O141:$Q141)),$O$135="X",STDEV($L141:$N141,$P141:$Q141)/SQRT(COUNT($L141:$N141,$P141:$Q141)),$P$135="X",STDEV($L141:$O141,$Q141)/SQRT(COUNT($L141:$O141,$Q141)),$Q$135="X",STDEV($L141:$P141)/SQRT(COUNT($L141:$P141))),"")</f>
        <v>1493274.9476383752</v>
      </c>
      <c r="F141" s="1" cm="1">
        <f t="array" ref="F141">_xlfn.IFS(SUM($L141:$Q141)="","",L141="","",L141=0,0,L141&gt;0,L141/F$198*100)</f>
        <v>3.6977664337471285</v>
      </c>
      <c r="G141" s="1" cm="1">
        <f t="array" ref="G141">_xlfn.IFS(SUM($L141:$Q141)="","",M141="","",M141=0,0,M141&gt;0,M141/G$198*100)</f>
        <v>19.418495802250561</v>
      </c>
      <c r="H141" s="1" cm="1">
        <f t="array" ref="H141">_xlfn.IFS(SUM($L141:$Q141)="","",N141="","",N141=0,0,N141&gt;0,N141/H$198*100)</f>
        <v>6.8337257261972537</v>
      </c>
      <c r="I141" s="1" cm="1">
        <f t="array" ref="I141">_xlfn.IFS(SUM($L141:$Q141)="","",O141="","",O141=0,0,O141&gt;0,O141/I$198*100)</f>
        <v>1.5839305106996697</v>
      </c>
      <c r="J141" s="1" cm="1">
        <f t="array" ref="J141">_xlfn.IFS(SUM($L141:$Q141)="","",P141="","",P141=0,0,P141&gt;0,P141/J$198*100)</f>
        <v>10.073887794551876</v>
      </c>
      <c r="K141" s="1" t="str" cm="1">
        <f t="array" ref="K141">_xlfn.IFS(SUM($L141:$Q141)="","",Q141="","",Q141=0,0,Q141&gt;0,Q141/K$198*100)</f>
        <v/>
      </c>
      <c r="L141" s="85">
        <f t="shared" si="197"/>
        <v>3963628.6666666665</v>
      </c>
      <c r="M141" s="39">
        <f t="shared" si="170"/>
        <v>9766391</v>
      </c>
      <c r="N141" s="39">
        <f t="shared" si="171"/>
        <v>1473933.5</v>
      </c>
      <c r="O141" s="39">
        <f t="shared" si="172"/>
        <v>1823507.6666666667</v>
      </c>
      <c r="P141" s="39">
        <f t="shared" si="170"/>
        <v>3473761.25</v>
      </c>
      <c r="Q141" s="98" t="str">
        <f t="shared" si="170"/>
        <v/>
      </c>
      <c r="R141" s="89">
        <v>11890886</v>
      </c>
      <c r="S141" s="89">
        <v>19532782</v>
      </c>
      <c r="T141" s="89">
        <v>5895734</v>
      </c>
      <c r="U141" s="89">
        <v>5470523</v>
      </c>
      <c r="V141" s="89">
        <v>13895045</v>
      </c>
      <c r="W141" s="89"/>
      <c r="X141" s="1"/>
      <c r="Y141" s="1"/>
      <c r="Z141" s="6" t="s">
        <v>30</v>
      </c>
      <c r="AA141" s="18" cm="1">
        <f t="array" ref="AA141">IFERROR(_xlfn.IFS(COUNTA($AE$135:$AJ$135)=0,AVERAGE($AE141:$AJ141),$AE$135="X",AVERAGE($AF141:$AJ141),$AF$135="X",AVERAGE($AE141,$AG141:$AJ141),$AG$135="X",AVERAGE($AE141:$AF141,$AH141:$AJ141),$AH$135="X",AVERAGE($AE141:$AG141,$AI141:$AJ141),$AI$135="X",AVERAGE($AE141:$AH141,$AJ141:$AJ141),$AJ$135="X",AVERAGE($AE141:$AI141)),"")</f>
        <v>8.9798156823500666</v>
      </c>
      <c r="AB141" s="19" cm="1">
        <f t="array" ref="AB141">IFERROR(_xlfn.IFS(COUNTA($AE$135:$AJ$135)=0,STDEV($AE141:$AJ141)/SQRT(COUNT($AE141:$AJ141)),$AE$135="X",STDEV($AF141:$AJ141)/SQRT(COUNT($AF141:$AJ141)),$AF$135="X",STDEV($AE141,$AG141:$AJ141)/SQRT(COUNT($AE141,$AG141:$AJ141)),$AG$135="X",STDEV($AE141:$AF141,$AH141:$AJ141)/SQRT(COUNT($AE141:$AF141,$AH141:$AJ141)),$AH$135="X",STDEV($AE141:$AG141,$AI141:$AJ141)/SQRT(COUNT($AE141:$AG141,$AI141:$AJ141)),$AI$135="X",STDEV($AE141:$AH141,$AJ141)/SQRT(COUNT($AE141:$AH141,$AJ141)),$AJ$135="X",STDEV($AE141:$AI141)/SQRT(COUNT($AE141:$AI141))),"")</f>
        <v>1.931734075782402</v>
      </c>
      <c r="AC141" s="113" cm="1">
        <f t="array" ref="AC141">IFERROR(_xlfn.IFS(COUNTA($AK$135:$AP$135)=0,AVERAGE($AK141:$AP141),$AK$135="X",AVERAGE($AL141:$AP141),$AL$135="X",AVERAGE($AK141,$AM141:$AP141),$AM$135="X",AVERAGE($AK141:$AL141,$AN141:$AP141),$AN$135="X",AVERAGE($AK141:$AM141,$AO141:$AP141),$AO$135="X",AVERAGE($AK141:$AN141,$AP141:$AP141),$AP$135="X",AVERAGE($AK141:$AO141)),"")</f>
        <v>4195295.333333334</v>
      </c>
      <c r="AD141" s="111" cm="1">
        <f t="array" ref="AD141">IFERROR(_xlfn.IFS(COUNTA($AK$135:$AP$135)=0,STDEV($AK141:$AP141)/SQRT(COUNT($AK141:$AP141)),$AK$135="X",STDEV($AL141:$AP141)/SQRT(COUNT($AL141:$AP141)),$AL$135="X",STDEV($AK141,$AM141:$AP141)/SQRT(COUNT($AK141,$AM141:$AP141)),$AM$135="X",STDEV($AK141:$AL141,$AN141:$AP141)/SQRT(COUNT($AK141:$AL141,$AN141:$AP141)),$AN$135="X",STDEV($AK141:$AM141,$AO141:$AP141)/SQRT(COUNT($AK141:$AM141,$AO141:$AP141)),$AO$135="X",STDEV($AK141:$AN141,$AP141)/SQRT(COUNT($AK141:$AN141,$AP141)),$AP$135="X",STDEV($AK141:$AO141)/SQRT(COUNT($AK141:$AO141))),"")</f>
        <v>709413.8422899096</v>
      </c>
      <c r="AE141" s="1" cm="1">
        <f t="array" ref="AE141">_xlfn.IFS(SUM($AK141:$AP141)="","",AK141="","",AK141=0,0,AK141&gt;0,AK141/AE$198*100)</f>
        <v>14.840163111197786</v>
      </c>
      <c r="AF141" s="1" cm="1">
        <f t="array" ref="AF141">_xlfn.IFS(SUM($AK141:$AP141)="","",AL141="","",AL141=0,0,AL141&gt;0,AL141/AF$198*100)</f>
        <v>10.315635440641561</v>
      </c>
      <c r="AG141" s="1" cm="1">
        <f t="array" ref="AG141">_xlfn.IFS(SUM($AK141:$AP141)="","",AM141="","",AM141=0,0,AM141&gt;0,AM141/AG$198*100)</f>
        <v>4.3201361861768035</v>
      </c>
      <c r="AH141" s="1" cm="1">
        <f t="array" ref="AH141">_xlfn.IFS(SUM($AK141:$AP141)="","",AN141="","",AN141=0,0,AN141&gt;0,AN141/AH$198*100)</f>
        <v>10.316792217858424</v>
      </c>
      <c r="AI141" s="1" cm="1">
        <f t="array" ref="AI141">_xlfn.IFS(SUM($AK141:$AP141)="","",AO141="","",AO141=0,0,AO141&gt;0,AO141/AI$198*100)</f>
        <v>5.1063514558757594</v>
      </c>
      <c r="AJ141" s="1" t="str" cm="1">
        <f t="array" ref="AJ141">_xlfn.IFS(SUM($AK141:$AP141)="","",AP141="","",AP141=0,0,AP141&gt;0,AP141/AJ$198*100)</f>
        <v/>
      </c>
      <c r="AK141" s="85">
        <f t="shared" si="198"/>
        <v>2671264.3333333335</v>
      </c>
      <c r="AL141" s="39">
        <f t="shared" si="173"/>
        <v>6202787</v>
      </c>
      <c r="AM141" s="39">
        <f t="shared" si="173"/>
        <v>5026332</v>
      </c>
      <c r="AN141" s="39">
        <f t="shared" si="173"/>
        <v>2499275</v>
      </c>
      <c r="AO141" s="39">
        <f t="shared" si="173"/>
        <v>4576818.333333333</v>
      </c>
      <c r="AP141" s="98" t="str">
        <f t="shared" si="173"/>
        <v/>
      </c>
      <c r="AQ141" s="89">
        <v>8013793</v>
      </c>
      <c r="AR141" s="89">
        <v>24811148</v>
      </c>
      <c r="AS141" s="89">
        <v>10052664</v>
      </c>
      <c r="AT141" s="89">
        <v>7497825</v>
      </c>
      <c r="AU141" s="89">
        <v>13730455</v>
      </c>
      <c r="AV141" s="89"/>
      <c r="AW141" s="1"/>
      <c r="AX141" s="1" t="str">
        <f>A141</f>
        <v>1-octen-3-ol</v>
      </c>
      <c r="AY141" s="39">
        <f t="shared" si="174"/>
        <v>3963628.6666666665</v>
      </c>
      <c r="AZ141" s="39">
        <f t="shared" si="175"/>
        <v>9766391</v>
      </c>
      <c r="BA141" s="39">
        <f t="shared" si="176"/>
        <v>1473933.5</v>
      </c>
      <c r="BB141" s="39">
        <f t="shared" si="177"/>
        <v>1823507.6666666667</v>
      </c>
      <c r="BC141" s="39">
        <f t="shared" si="178"/>
        <v>3473761.25</v>
      </c>
      <c r="BD141" s="39" t="str">
        <f t="shared" si="179"/>
        <v/>
      </c>
      <c r="BE141" s="39">
        <f t="shared" si="180"/>
        <v>2671264.3333333335</v>
      </c>
      <c r="BF141" s="39">
        <f t="shared" si="181"/>
        <v>6202787</v>
      </c>
      <c r="BG141" s="39">
        <f t="shared" si="182"/>
        <v>5026332</v>
      </c>
      <c r="BH141" s="39">
        <f t="shared" si="183"/>
        <v>2499275</v>
      </c>
      <c r="BI141" s="39">
        <f t="shared" si="184"/>
        <v>4576818.333333333</v>
      </c>
      <c r="BJ141" s="39" t="str">
        <f t="shared" si="185"/>
        <v/>
      </c>
      <c r="BK141" s="42">
        <f t="shared" si="186"/>
        <v>6</v>
      </c>
      <c r="BL141">
        <f t="shared" si="186"/>
        <v>10</v>
      </c>
      <c r="BM141">
        <f t="shared" si="186"/>
        <v>1</v>
      </c>
      <c r="BN141">
        <f t="shared" si="186"/>
        <v>2</v>
      </c>
      <c r="BO141">
        <f t="shared" si="186"/>
        <v>5</v>
      </c>
      <c r="BP141" t="str">
        <f t="shared" si="186"/>
        <v/>
      </c>
      <c r="BQ141">
        <f t="shared" si="186"/>
        <v>4</v>
      </c>
      <c r="BR141">
        <f t="shared" si="186"/>
        <v>9</v>
      </c>
      <c r="BS141">
        <f t="shared" si="186"/>
        <v>8</v>
      </c>
      <c r="BT141">
        <f t="shared" si="186"/>
        <v>3</v>
      </c>
      <c r="BU141">
        <f t="shared" si="186"/>
        <v>7</v>
      </c>
      <c r="BV141" t="str">
        <f t="shared" si="186"/>
        <v/>
      </c>
      <c r="BW141">
        <f t="shared" si="187"/>
        <v>24</v>
      </c>
      <c r="BX141">
        <f t="shared" si="188"/>
        <v>31</v>
      </c>
      <c r="BY141">
        <f t="shared" si="189"/>
        <v>5</v>
      </c>
      <c r="BZ141">
        <f t="shared" si="190"/>
        <v>5</v>
      </c>
      <c r="CA141">
        <f t="shared" si="191"/>
        <v>16</v>
      </c>
      <c r="CB141" s="39">
        <f t="shared" si="191"/>
        <v>9</v>
      </c>
      <c r="CC141" s="46">
        <f t="shared" si="192"/>
        <v>9</v>
      </c>
      <c r="CD141" s="44" t="str">
        <f t="shared" si="193"/>
        <v xml:space="preserve">sig = </v>
      </c>
      <c r="CE141" t="str" cm="1">
        <f t="array" ref="CE141">_xlfn.IFS($CC141="","",$CC141&lt;=CE$136,"yes",$CC141&gt;CE$136,"no")</f>
        <v>no</v>
      </c>
      <c r="CF141" s="42" t="str">
        <f t="shared" si="194"/>
        <v/>
      </c>
      <c r="CG141" s="1" t="str">
        <f t="shared" si="195"/>
        <v/>
      </c>
      <c r="CH141" s="1" t="str">
        <f t="shared" si="196"/>
        <v/>
      </c>
      <c r="CI141" s="76" t="str">
        <f>IF(CE141="yes",VLOOKUP(CH141,'z-Table'!$A$1:$K$74,7,TRUE)*$CE$135,"")</f>
        <v/>
      </c>
    </row>
    <row r="142" spans="1:87" ht="12" x14ac:dyDescent="0.2">
      <c r="A142" s="7" t="s">
        <v>31</v>
      </c>
      <c r="B142" s="18" cm="1">
        <f t="array" ref="B142">IFERROR(_xlfn.IFS(COUNTA($F$135:$K$135)=0,AVERAGE($F142:$K142),$F$135="X",AVERAGE($G142:$K142),$G$135="X",AVERAGE($F142,$H142:$K142),$H$135="X",AVERAGE($F142:$G142,$I142:$K142),$I$135="X",AVERAGE($F142:$H142,$J142:$K142),$J$135="X",AVERAGE($F142:$I142,$K142:$K142),$K$135="X",AVERAGE($F142:$J142)),"")</f>
        <v>0.6734896731671377</v>
      </c>
      <c r="C142" s="19" cm="1">
        <f t="array" ref="C142">IFERROR(_xlfn.IFS(COUNTA($F$135:$K$135)=0,STDEV($F142:$K142)/SQRT(COUNT($F142:$K142)),$F$135="X",STDEV($G142:$K142)/SQRT(COUNT($G142:$K142)),$G$135="X",STDEV($F142,$H142:$K142)/SQRT(COUNT($F142,$H142:$K142)),$H$135="X",STDEV($F142:$G142,$I142:$K142)/SQRT(COUNT($F142:$G142,$I142:$K142)),$I$135="X",STDEV($F142:$H142,$J142:$K142)/SQRT(COUNT($F142:$H142,$J142:$K142)),$J$135="X",STDEV($F142:$I142,$K142)/SQRT(COUNT($F142:$I142,$K142)),$K$135="X",STDEV($F142:$J142)/SQRT(COUNT($F142:$J142))),"")</f>
        <v>0.10020790282546055</v>
      </c>
      <c r="D142" s="113" cm="1">
        <f t="array" ref="D142">IFERROR(_xlfn.IFS(COUNTA($L$135:$Q$135)=0,AVERAGE($L142:$Q142),$L$135="X",AVERAGE($M142:$Q142),$M$135="X",AVERAGE($L142,$N142:$Q142),$N$135="X",AVERAGE($L142:$M142,$O142:$Q142),$O$135="X",AVERAGE($L142:$N142,$P142:$Q142),$P$135="X",AVERAGE($L142:$O142,$Q142:$Q142),$Q$135="X",AVERAGE($L142:$P142)),"")</f>
        <v>369948.28333333333</v>
      </c>
      <c r="E142" s="111" cm="1">
        <f t="array" ref="E142">IFERROR(_xlfn.IFS(COUNTA($L$135:$Q$135)=0,STDEV($L142:$Q142)/SQRT(COUNT($L142:$Q142)),$L$135="X",STDEV($M142:$Q142)/SQRT(COUNT($M142:$Q142)),$M$135="X",STDEV($L142,$N142:$Q142)/SQRT(COUNT($L142,$N142:$Q142)),$N$135="X",STDEV($L142:$M142,$O142:$Q142)/SQRT(COUNT($L142:$M142,$O142:$Q142)),$O$135="X",STDEV($L142:$N142,$P142:$Q142)/SQRT(COUNT($L142:$N142,$P142:$Q142)),$P$135="X",STDEV($L142:$O142,$Q142)/SQRT(COUNT($L142:$O142,$Q142)),$Q$135="X",STDEV($L142:$P142)/SQRT(COUNT($L142:$P142))),"")</f>
        <v>65818.809098052152</v>
      </c>
      <c r="F142" s="1" cm="1">
        <f t="array" ref="F142">_xlfn.IFS(SUM($L142:$Q142)="","",L142="","",L142=0,0,L142&gt;0,L142/F$198*100)</f>
        <v>0.5367080646953809</v>
      </c>
      <c r="G142" s="1" cm="1">
        <f t="array" ref="G142">_xlfn.IFS(SUM($L142:$Q142)="","",M142="","",M142=0,0,M142&gt;0,M142/G$198*100)</f>
        <v>0.78290128926512048</v>
      </c>
      <c r="H142" s="1" cm="1">
        <f t="array" ref="H142">_xlfn.IFS(SUM($L142:$Q142)="","",N142="","",N142=0,0,N142&gt;0,N142/H$198*100)</f>
        <v>0.94221462576013559</v>
      </c>
      <c r="I142" s="1" cm="1">
        <f t="array" ref="I142">_xlfn.IFS(SUM($L142:$Q142)="","",O142="","",O142=0,0,O142&gt;0,O142/I$198*100)</f>
        <v>0.367322089463123</v>
      </c>
      <c r="J142" s="1" cm="1">
        <f t="array" ref="J142">_xlfn.IFS(SUM($L142:$Q142)="","",P142="","",P142=0,0,P142&gt;0,P142/J$198*100)</f>
        <v>0.73830229665192904</v>
      </c>
      <c r="K142" s="1" t="str" cm="1">
        <f t="array" ref="K142">_xlfn.IFS(SUM($L142:$Q142)="","",Q142="","",Q142=0,0,Q142&gt;0,Q142/K$198*100)</f>
        <v/>
      </c>
      <c r="L142" s="85">
        <f t="shared" si="197"/>
        <v>575296.33333333337</v>
      </c>
      <c r="M142" s="39">
        <f t="shared" si="170"/>
        <v>393754.5</v>
      </c>
      <c r="N142" s="39">
        <f t="shared" si="171"/>
        <v>203221.75</v>
      </c>
      <c r="O142" s="39">
        <f t="shared" si="172"/>
        <v>422881.33333333331</v>
      </c>
      <c r="P142" s="39">
        <f t="shared" si="170"/>
        <v>254587.5</v>
      </c>
      <c r="Q142" s="98" t="str">
        <f t="shared" si="170"/>
        <v/>
      </c>
      <c r="R142" s="89">
        <v>1725889</v>
      </c>
      <c r="S142" s="89">
        <v>787509</v>
      </c>
      <c r="T142" s="89">
        <v>812887</v>
      </c>
      <c r="U142" s="89">
        <v>1268644</v>
      </c>
      <c r="V142" s="89">
        <v>1018350</v>
      </c>
      <c r="W142" s="89"/>
      <c r="X142" s="1"/>
      <c r="Y142" s="1"/>
      <c r="Z142" s="7" t="s">
        <v>31</v>
      </c>
      <c r="AA142" s="18" cm="1">
        <f t="array" ref="AA142">IFERROR(_xlfn.IFS(COUNTA($AE$135:$AJ$135)=0,AVERAGE($AE142:$AJ142),$AE$135="X",AVERAGE($AF142:$AJ142),$AF$135="X",AVERAGE($AE142,$AG142:$AJ142),$AG$135="X",AVERAGE($AE142:$AF142,$AH142:$AJ142),$AH$135="X",AVERAGE($AE142:$AG142,$AI142:$AJ142),$AI$135="X",AVERAGE($AE142:$AH142,$AJ142:$AJ142),$AJ$135="X",AVERAGE($AE142:$AI142)),"")</f>
        <v>1.1454243324255735</v>
      </c>
      <c r="AB142" s="19" cm="1">
        <f t="array" ref="AB142">IFERROR(_xlfn.IFS(COUNTA($AE$135:$AJ$135)=0,STDEV($AE142:$AJ142)/SQRT(COUNT($AE142:$AJ142)),$AE$135="X",STDEV($AF142:$AJ142)/SQRT(COUNT($AF142:$AJ142)),$AF$135="X",STDEV($AE142,$AG142:$AJ142)/SQRT(COUNT($AE142,$AG142:$AJ142)),$AG$135="X",STDEV($AE142:$AF142,$AH142:$AJ142)/SQRT(COUNT($AE142:$AF142,$AH142:$AJ142)),$AH$135="X",STDEV($AE142:$AG142,$AI142:$AJ142)/SQRT(COUNT($AE142:$AG142,$AI142:$AJ142)),$AI$135="X",STDEV($AE142:$AH142,$AJ142)/SQRT(COUNT($AE142:$AH142,$AJ142)),$AJ$135="X",STDEV($AE142:$AI142)/SQRT(COUNT($AE142:$AI142))),"")</f>
        <v>0.29396748484545981</v>
      </c>
      <c r="AC142" s="113" cm="1">
        <f t="array" ref="AC142">IFERROR(_xlfn.IFS(COUNTA($AK$135:$AP$135)=0,AVERAGE($AK142:$AP142),$AK$135="X",AVERAGE($AL142:$AP142),$AL$135="X",AVERAGE($AK142,$AM142:$AP142),$AM$135="X",AVERAGE($AK142:$AL142,$AN142:$AP142),$AN$135="X",AVERAGE($AK142:$AM142,$AO142:$AP142),$AO$135="X",AVERAGE($AK142:$AN142,$AP142:$AP142),$AP$135="X",AVERAGE($AK142:$AO142)),"")</f>
        <v>501917.8</v>
      </c>
      <c r="AD142" s="111" cm="1">
        <f t="array" ref="AD142">IFERROR(_xlfn.IFS(COUNTA($AK$135:$AP$135)=0,STDEV($AK142:$AP142)/SQRT(COUNT($AK142:$AP142)),$AK$135="X",STDEV($AL142:$AP142)/SQRT(COUNT($AL142:$AP142)),$AL$135="X",STDEV($AK142,$AM142:$AP142)/SQRT(COUNT($AK142,$AM142:$AP142)),$AM$135="X",STDEV($AK142:$AL142,$AN142:$AP142)/SQRT(COUNT($AK142:$AL142,$AN142:$AP142)),$AN$135="X",STDEV($AK142:$AM142,$AO142:$AP142)/SQRT(COUNT($AK142:$AM142,$AO142:$AP142)),$AO$135="X",STDEV($AK142:$AN142,$AP142)/SQRT(COUNT($AK142:$AN142,$AP142)),$AP$135="X",STDEV($AK142:$AO142)/SQRT(COUNT($AK142:$AO142))),"")</f>
        <v>56178.371887389061</v>
      </c>
      <c r="AE142" s="1" cm="1">
        <f t="array" ref="AE142">_xlfn.IFS(SUM($AK142:$AP142)="","",AK142="","",AK142=0,0,AK142&gt;0,AK142/AE$198*100)</f>
        <v>1.713531269136902</v>
      </c>
      <c r="AF142" s="1" cm="1">
        <f t="array" ref="AF142">_xlfn.IFS(SUM($AK142:$AP142)="","",AL142="","",AL142=0,0,AL142&gt;0,AL142/AF$198*100)</f>
        <v>0.8261090431041479</v>
      </c>
      <c r="AG142" s="1" cm="1">
        <f t="array" ref="AG142">_xlfn.IFS(SUM($AK142:$AP142)="","",AM142="","",AM142=0,0,AM142&gt;0,AM142/AG$198*100)</f>
        <v>0.54586979371380051</v>
      </c>
      <c r="AH142" s="1" cm="1">
        <f t="array" ref="AH142">_xlfn.IFS(SUM($AK142:$AP142)="","",AN142="","",AN142=0,0,AN142&gt;0,AN142/AH$198*100)</f>
        <v>1.9851275937523918</v>
      </c>
      <c r="AI142" s="1" cm="1">
        <f t="array" ref="AI142">_xlfn.IFS(SUM($AK142:$AP142)="","",AO142="","",AO142=0,0,AO142&gt;0,AO142/AI$198*100)</f>
        <v>0.65648396242062601</v>
      </c>
      <c r="AJ142" s="1" t="str" cm="1">
        <f t="array" ref="AJ142">_xlfn.IFS(SUM($AK142:$AP142)="","",AP142="","",AP142=0,0,AP142&gt;0,AP142/AJ$198*100)</f>
        <v/>
      </c>
      <c r="AK142" s="85">
        <f t="shared" si="198"/>
        <v>308439.66666666669</v>
      </c>
      <c r="AL142" s="39">
        <f t="shared" si="173"/>
        <v>496739</v>
      </c>
      <c r="AM142" s="39">
        <f t="shared" si="173"/>
        <v>635101</v>
      </c>
      <c r="AN142" s="39">
        <f t="shared" si="173"/>
        <v>480903.33333333331</v>
      </c>
      <c r="AO142" s="39">
        <f t="shared" si="173"/>
        <v>588406</v>
      </c>
      <c r="AP142" s="98" t="str">
        <f t="shared" si="173"/>
        <v/>
      </c>
      <c r="AQ142" s="89">
        <v>925319</v>
      </c>
      <c r="AR142" s="89">
        <v>1986956</v>
      </c>
      <c r="AS142" s="89">
        <v>1270202</v>
      </c>
      <c r="AT142" s="89">
        <v>1442710</v>
      </c>
      <c r="AU142" s="89">
        <v>1765218</v>
      </c>
      <c r="AV142" s="89"/>
      <c r="AW142" s="1"/>
      <c r="AX142" s="1"/>
      <c r="AY142" s="39" t="str">
        <f t="shared" si="174"/>
        <v/>
      </c>
      <c r="AZ142" s="39" t="str">
        <f t="shared" si="175"/>
        <v/>
      </c>
      <c r="BA142" s="39" t="str">
        <f t="shared" si="176"/>
        <v/>
      </c>
      <c r="BB142" s="39" t="str">
        <f t="shared" si="177"/>
        <v/>
      </c>
      <c r="BC142" s="39" t="str">
        <f t="shared" si="178"/>
        <v/>
      </c>
      <c r="BD142" s="39" t="str">
        <f t="shared" si="179"/>
        <v/>
      </c>
      <c r="BE142" s="39" t="str">
        <f t="shared" si="180"/>
        <v/>
      </c>
      <c r="BF142" s="39" t="str">
        <f t="shared" si="181"/>
        <v/>
      </c>
      <c r="BG142" s="39" t="str">
        <f t="shared" si="182"/>
        <v/>
      </c>
      <c r="BH142" s="39" t="str">
        <f t="shared" si="183"/>
        <v/>
      </c>
      <c r="BI142" s="39" t="str">
        <f t="shared" si="184"/>
        <v/>
      </c>
      <c r="BJ142" s="39" t="str">
        <f t="shared" si="185"/>
        <v/>
      </c>
      <c r="BK142" s="42" t="str">
        <f t="shared" si="186"/>
        <v/>
      </c>
      <c r="BL142" t="str">
        <f t="shared" si="186"/>
        <v/>
      </c>
      <c r="BM142" t="str">
        <f t="shared" si="186"/>
        <v/>
      </c>
      <c r="BN142" t="str">
        <f t="shared" si="186"/>
        <v/>
      </c>
      <c r="BO142" t="str">
        <f t="shared" si="186"/>
        <v/>
      </c>
      <c r="BP142" t="str">
        <f t="shared" si="186"/>
        <v/>
      </c>
      <c r="BQ142" t="str">
        <f t="shared" si="186"/>
        <v/>
      </c>
      <c r="BR142" t="str">
        <f t="shared" si="186"/>
        <v/>
      </c>
      <c r="BS142" t="str">
        <f t="shared" si="186"/>
        <v/>
      </c>
      <c r="BT142" t="str">
        <f t="shared" si="186"/>
        <v/>
      </c>
      <c r="BU142" t="str">
        <f t="shared" si="186"/>
        <v/>
      </c>
      <c r="BV142" t="str">
        <f t="shared" si="186"/>
        <v/>
      </c>
      <c r="BW142" t="str">
        <f t="shared" si="187"/>
        <v/>
      </c>
      <c r="BX142" t="str">
        <f t="shared" si="188"/>
        <v/>
      </c>
      <c r="BY142" t="str">
        <f t="shared" si="189"/>
        <v/>
      </c>
      <c r="BZ142" t="str">
        <f t="shared" si="190"/>
        <v/>
      </c>
      <c r="CA142" t="str">
        <f t="shared" si="191"/>
        <v/>
      </c>
      <c r="CB142" s="39" t="str">
        <f t="shared" si="191"/>
        <v/>
      </c>
      <c r="CC142" s="46" t="str">
        <f t="shared" si="192"/>
        <v/>
      </c>
      <c r="CD142" s="44" t="str">
        <f t="shared" si="193"/>
        <v/>
      </c>
      <c r="CE142" t="str" cm="1">
        <f t="array" ref="CE142">_xlfn.IFS($CC142="","",$CC142&lt;=CE$136,"yes",$CC142&gt;CE$136,"no")</f>
        <v/>
      </c>
      <c r="CF142" s="42" t="str">
        <f t="shared" si="194"/>
        <v/>
      </c>
      <c r="CG142" s="1" t="str">
        <f t="shared" si="195"/>
        <v/>
      </c>
      <c r="CH142" s="1" t="str">
        <f t="shared" si="196"/>
        <v/>
      </c>
      <c r="CI142" s="76" t="str">
        <f>IF(CE142="yes",VLOOKUP(CH142,'z-Table'!$A$1:$K$74,7,TRUE)*$CE$135,"")</f>
        <v/>
      </c>
    </row>
    <row r="143" spans="1:87" ht="12" x14ac:dyDescent="0.2">
      <c r="A143" s="7" t="s">
        <v>32</v>
      </c>
      <c r="B143" s="18" cm="1">
        <f t="array" ref="B143">IFERROR(_xlfn.IFS(COUNTA($F$135:$K$135)=0,AVERAGE($F143:$K143),$F$135="X",AVERAGE($G143:$K143),$G$135="X",AVERAGE($F143,$H143:$K143),$H$135="X",AVERAGE($F143:$G143,$I143:$K143),$I$135="X",AVERAGE($F143:$H143,$J143:$K143),$J$135="X",AVERAGE($F143:$I143,$K143:$K143),$K$135="X",AVERAGE($F143:$J143)),"")</f>
        <v>3.5377240586759132E-2</v>
      </c>
      <c r="C143" s="19" cm="1">
        <f t="array" ref="C143">IFERROR(_xlfn.IFS(COUNTA($F$135:$K$135)=0,STDEV($F143:$K143)/SQRT(COUNT($F143:$K143)),$F$135="X",STDEV($G143:$K143)/SQRT(COUNT($G143:$K143)),$G$135="X",STDEV($F143,$H143:$K143)/SQRT(COUNT($F143,$H143:$K143)),$H$135="X",STDEV($F143:$G143,$I143:$K143)/SQRT(COUNT($F143:$G143,$I143:$K143)),$I$135="X",STDEV($F143:$H143,$J143:$K143)/SQRT(COUNT($F143:$H143,$J143:$K143)),$J$135="X",STDEV($F143:$I143,$K143)/SQRT(COUNT($F143:$I143,$K143)),$K$135="X",STDEV($F143:$J143)/SQRT(COUNT($F143:$J143))),"")</f>
        <v>2.246244540325272E-2</v>
      </c>
      <c r="D143" s="113" cm="1">
        <f t="array" ref="D143">IFERROR(_xlfn.IFS(COUNTA($L$135:$Q$135)=0,AVERAGE($L143:$Q143),$L$135="X",AVERAGE($M143:$Q143),$M$135="X",AVERAGE($L143,$N143:$Q143),$N$135="X",AVERAGE($L143:$M143,$O143:$Q143),$O$135="X",AVERAGE($L143:$N143,$P143:$Q143),$P$135="X",AVERAGE($L143:$O143,$Q143:$Q143),$Q$135="X",AVERAGE($L143:$P143)),"")</f>
        <v>24717.833333333332</v>
      </c>
      <c r="E143" s="111" cm="1">
        <f t="array" ref="E143">IFERROR(_xlfn.IFS(COUNTA($L$135:$Q$135)=0,STDEV($L143:$Q143)/SQRT(COUNT($L143:$Q143)),$L$135="X",STDEV($M143:$Q143)/SQRT(COUNT($M143:$Q143)),$M$135="X",STDEV($L143,$N143:$Q143)/SQRT(COUNT($L143,$N143:$Q143)),$N$135="X",STDEV($L143:$M143,$O143:$Q143)/SQRT(COUNT($L143:$M143,$O143:$Q143)),$O$135="X",STDEV($L143:$N143,$P143:$Q143)/SQRT(COUNT($L143:$N143,$P143:$Q143)),$P$135="X",STDEV($L143:$O143,$Q143)/SQRT(COUNT($L143:$O143,$Q143)),$Q$135="X",STDEV($L143:$P143)/SQRT(COUNT($L143:$P143))),"")</f>
        <v>13036.309853422648</v>
      </c>
      <c r="F143" s="1" cm="1">
        <f t="array" ref="F143">_xlfn.IFS(SUM($L143:$Q143)="","",L143="","",L143=0,0,L143&gt;0,L143/F$198*100)</f>
        <v>4.9731097252537854E-2</v>
      </c>
      <c r="G143" s="1" cm="1">
        <f t="array" ref="G143">_xlfn.IFS(SUM($L143:$Q143)="","",M143="","",M143=0,0,M143&gt;0,M143/G$198*100)</f>
        <v>0.11739010873236329</v>
      </c>
      <c r="H143" s="1" cm="1">
        <f t="array" ref="H143">_xlfn.IFS(SUM($L143:$Q143)="","",N143="","",N143=0,0,N143&gt;0,N143/H$198*100)</f>
        <v>0</v>
      </c>
      <c r="I143" s="1" cm="1">
        <f t="array" ref="I143">_xlfn.IFS(SUM($L143:$Q143)="","",O143="","",O143=0,0,O143&gt;0,O143/I$198*100)</f>
        <v>9.7649969488944766E-3</v>
      </c>
      <c r="J143" s="1" cm="1">
        <f t="array" ref="J143">_xlfn.IFS(SUM($L143:$Q143)="","",P143="","",P143=0,0,P143&gt;0,P143/J$198*100)</f>
        <v>0</v>
      </c>
      <c r="K143" s="1" t="str" cm="1">
        <f t="array" ref="K143">_xlfn.IFS(SUM($L143:$Q143)="","",Q143="","",Q143=0,0,Q143&gt;0,Q143/K$198*100)</f>
        <v/>
      </c>
      <c r="L143" s="85">
        <f t="shared" si="197"/>
        <v>53306.666666666664</v>
      </c>
      <c r="M143" s="39">
        <f t="shared" si="170"/>
        <v>59040.5</v>
      </c>
      <c r="N143" s="39">
        <f t="shared" si="171"/>
        <v>0</v>
      </c>
      <c r="O143" s="39">
        <f t="shared" si="172"/>
        <v>11242</v>
      </c>
      <c r="P143" s="39">
        <f t="shared" si="170"/>
        <v>0</v>
      </c>
      <c r="Q143" s="98" t="str">
        <f t="shared" si="170"/>
        <v/>
      </c>
      <c r="R143" s="89">
        <v>159920</v>
      </c>
      <c r="S143" s="89">
        <v>118081</v>
      </c>
      <c r="T143" s="89">
        <v>0</v>
      </c>
      <c r="U143" s="89">
        <v>33726</v>
      </c>
      <c r="V143" s="89">
        <v>0</v>
      </c>
      <c r="W143" s="89"/>
      <c r="X143" s="1"/>
      <c r="Y143" s="1"/>
      <c r="Z143" s="7" t="s">
        <v>32</v>
      </c>
      <c r="AA143" s="18" cm="1">
        <f t="array" ref="AA143">IFERROR(_xlfn.IFS(COUNTA($AE$135:$AJ$135)=0,AVERAGE($AE143:$AJ143),$AE$135="X",AVERAGE($AF143:$AJ143),$AF$135="X",AVERAGE($AE143,$AG143:$AJ143),$AG$135="X",AVERAGE($AE143:$AF143,$AH143:$AJ143),$AH$135="X",AVERAGE($AE143:$AG143,$AI143:$AJ143),$AI$135="X",AVERAGE($AE143:$AH143,$AJ143:$AJ143),$AJ$135="X",AVERAGE($AE143:$AI143)),"")</f>
        <v>6.7148213961818373E-2</v>
      </c>
      <c r="AB143" s="19" cm="1">
        <f t="array" ref="AB143">IFERROR(_xlfn.IFS(COUNTA($AE$135:$AJ$135)=0,STDEV($AE143:$AJ143)/SQRT(COUNT($AE143:$AJ143)),$AE$135="X",STDEV($AF143:$AJ143)/SQRT(COUNT($AF143:$AJ143)),$AF$135="X",STDEV($AE143,$AG143:$AJ143)/SQRT(COUNT($AE143,$AG143:$AJ143)),$AG$135="X",STDEV($AE143:$AF143,$AH143:$AJ143)/SQRT(COUNT($AE143:$AF143,$AH143:$AJ143)),$AH$135="X",STDEV($AE143:$AG143,$AI143:$AJ143)/SQRT(COUNT($AE143:$AG143,$AI143:$AJ143)),$AI$135="X",STDEV($AE143:$AH143,$AJ143)/SQRT(COUNT($AE143:$AH143,$AJ143)),$AJ$135="X",STDEV($AE143:$AI143)/SQRT(COUNT($AE143:$AI143))),"")</f>
        <v>1.9131302732442179E-2</v>
      </c>
      <c r="AC143" s="113" cm="1">
        <f t="array" ref="AC143">IFERROR(_xlfn.IFS(COUNTA($AK$135:$AP$135)=0,AVERAGE($AK143:$AP143),$AK$135="X",AVERAGE($AL143:$AP143),$AL$135="X",AVERAGE($AK143,$AM143:$AP143),$AM$135="X",AVERAGE($AK143:$AL143,$AN143:$AP143),$AN$135="X",AVERAGE($AK143:$AM143,$AO143:$AP143),$AO$135="X",AVERAGE($AK143:$AN143,$AP143:$AP143),$AP$135="X",AVERAGE($AK143:$AO143)),"")</f>
        <v>28544.566666666669</v>
      </c>
      <c r="AD143" s="111" cm="1">
        <f t="array" ref="AD143">IFERROR(_xlfn.IFS(COUNTA($AK$135:$AP$135)=0,STDEV($AK143:$AP143)/SQRT(COUNT($AK143:$AP143)),$AK$135="X",STDEV($AL143:$AP143)/SQRT(COUNT($AL143:$AP143)),$AL$135="X",STDEV($AK143,$AM143:$AP143)/SQRT(COUNT($AK143,$AM143:$AP143)),$AM$135="X",STDEV($AK143:$AL143,$AN143:$AP143)/SQRT(COUNT($AK143:$AL143,$AN143:$AP143)),$AN$135="X",STDEV($AK143:$AM143,$AO143:$AP143)/SQRT(COUNT($AK143:$AM143,$AO143:$AP143)),$AO$135="X",STDEV($AK143:$AN143,$AP143)/SQRT(COUNT($AK143:$AN143,$AP143)),$AP$135="X",STDEV($AK143:$AO143)/SQRT(COUNT($AK143:$AO143))),"")</f>
        <v>4479.8165673012363</v>
      </c>
      <c r="AE143" s="1" cm="1">
        <f t="array" ref="AE143">_xlfn.IFS(SUM($AK143:$AP143)="","",AK143="","",AK143=0,0,AK143&gt;0,AK143/AE$198*100)</f>
        <v>0.10040794465894678</v>
      </c>
      <c r="AF143" s="1" cm="1">
        <f t="array" ref="AF143">_xlfn.IFS(SUM($AK143:$AP143)="","",AL143="","",AL143=0,0,AL143&gt;0,AL143/AF$198*100)</f>
        <v>5.3676241287090261E-2</v>
      </c>
      <c r="AG143" s="1" cm="1">
        <f t="array" ref="AG143">_xlfn.IFS(SUM($AK143:$AP143)="","",AM143="","",AM143=0,0,AM143&gt;0,AM143/AG$198*100)</f>
        <v>3.6740219590411786E-2</v>
      </c>
      <c r="AH143" s="1" cm="1">
        <f t="array" ref="AH143">_xlfn.IFS(SUM($AK143:$AP143)="","",AN143="","",AN143=0,0,AN143&gt;0,AN143/AH$198*100)</f>
        <v>0.12271462686278831</v>
      </c>
      <c r="AI143" s="1" cm="1">
        <f t="array" ref="AI143">_xlfn.IFS(SUM($AK143:$AP143)="","",AO143="","",AO143=0,0,AO143&gt;0,AO143/AI$198*100)</f>
        <v>2.2202037409854734E-2</v>
      </c>
      <c r="AJ143" s="1" t="str" cm="1">
        <f t="array" ref="AJ143">_xlfn.IFS(SUM($AK143:$AP143)="","",AP143="","",AP143=0,0,AP143&gt;0,AP143/AJ$198*100)</f>
        <v/>
      </c>
      <c r="AK143" s="85">
        <f t="shared" si="198"/>
        <v>18073.666666666668</v>
      </c>
      <c r="AL143" s="39">
        <f t="shared" si="173"/>
        <v>32275.5</v>
      </c>
      <c r="AM143" s="39">
        <f t="shared" si="173"/>
        <v>42746</v>
      </c>
      <c r="AN143" s="39">
        <f t="shared" si="173"/>
        <v>29728</v>
      </c>
      <c r="AO143" s="39">
        <f t="shared" si="173"/>
        <v>19899.666666666668</v>
      </c>
      <c r="AP143" s="98" t="str">
        <f t="shared" si="173"/>
        <v/>
      </c>
      <c r="AQ143" s="89">
        <v>54221</v>
      </c>
      <c r="AR143" s="89">
        <v>129102</v>
      </c>
      <c r="AS143" s="89">
        <v>85492</v>
      </c>
      <c r="AT143" s="89">
        <v>89184</v>
      </c>
      <c r="AU143" s="89">
        <v>59699</v>
      </c>
      <c r="AV143" s="89"/>
      <c r="AW143" s="1"/>
      <c r="AX143" s="1"/>
      <c r="AY143" s="39" t="str">
        <f t="shared" si="174"/>
        <v/>
      </c>
      <c r="AZ143" s="39" t="str">
        <f t="shared" si="175"/>
        <v/>
      </c>
      <c r="BA143" s="39" t="str">
        <f t="shared" si="176"/>
        <v/>
      </c>
      <c r="BB143" s="39" t="str">
        <f t="shared" si="177"/>
        <v/>
      </c>
      <c r="BC143" s="39" t="str">
        <f t="shared" si="178"/>
        <v/>
      </c>
      <c r="BD143" s="39" t="str">
        <f t="shared" si="179"/>
        <v/>
      </c>
      <c r="BE143" s="39" t="str">
        <f t="shared" si="180"/>
        <v/>
      </c>
      <c r="BF143" s="39" t="str">
        <f t="shared" si="181"/>
        <v/>
      </c>
      <c r="BG143" s="39" t="str">
        <f t="shared" si="182"/>
        <v/>
      </c>
      <c r="BH143" s="39" t="str">
        <f t="shared" si="183"/>
        <v/>
      </c>
      <c r="BI143" s="39" t="str">
        <f t="shared" si="184"/>
        <v/>
      </c>
      <c r="BJ143" s="39" t="str">
        <f t="shared" si="185"/>
        <v/>
      </c>
      <c r="BK143" s="42" t="str">
        <f t="shared" si="186"/>
        <v/>
      </c>
      <c r="BL143" t="str">
        <f t="shared" si="186"/>
        <v/>
      </c>
      <c r="BM143" t="str">
        <f t="shared" si="186"/>
        <v/>
      </c>
      <c r="BN143" t="str">
        <f t="shared" si="186"/>
        <v/>
      </c>
      <c r="BO143" t="str">
        <f t="shared" si="186"/>
        <v/>
      </c>
      <c r="BP143" t="str">
        <f t="shared" si="186"/>
        <v/>
      </c>
      <c r="BQ143" t="str">
        <f t="shared" si="186"/>
        <v/>
      </c>
      <c r="BR143" t="str">
        <f t="shared" si="186"/>
        <v/>
      </c>
      <c r="BS143" t="str">
        <f t="shared" si="186"/>
        <v/>
      </c>
      <c r="BT143" t="str">
        <f t="shared" si="186"/>
        <v/>
      </c>
      <c r="BU143" t="str">
        <f t="shared" si="186"/>
        <v/>
      </c>
      <c r="BV143" t="str">
        <f t="shared" si="186"/>
        <v/>
      </c>
      <c r="BW143" t="str">
        <f t="shared" si="187"/>
        <v/>
      </c>
      <c r="BX143" t="str">
        <f t="shared" si="188"/>
        <v/>
      </c>
      <c r="BY143" t="str">
        <f t="shared" si="189"/>
        <v/>
      </c>
      <c r="BZ143" t="str">
        <f t="shared" si="190"/>
        <v/>
      </c>
      <c r="CA143" t="str">
        <f t="shared" si="191"/>
        <v/>
      </c>
      <c r="CB143" s="39" t="str">
        <f t="shared" si="191"/>
        <v/>
      </c>
      <c r="CC143" s="46" t="str">
        <f t="shared" si="192"/>
        <v/>
      </c>
      <c r="CD143" s="44" t="str">
        <f t="shared" si="193"/>
        <v/>
      </c>
      <c r="CE143" t="str" cm="1">
        <f t="array" ref="CE143">_xlfn.IFS($CC143="","",$CC143&lt;=CE$136,"yes",$CC143&gt;CE$136,"no")</f>
        <v/>
      </c>
      <c r="CF143" s="42" t="str">
        <f t="shared" si="194"/>
        <v/>
      </c>
      <c r="CG143" s="1" t="str">
        <f t="shared" si="195"/>
        <v/>
      </c>
      <c r="CH143" s="1" t="str">
        <f t="shared" si="196"/>
        <v/>
      </c>
      <c r="CI143" s="76" t="str">
        <f>IF(CE143="yes",VLOOKUP(CH143,'z-Table'!$A$1:$K$74,7,TRUE)*$CE$135,"")</f>
        <v/>
      </c>
    </row>
    <row r="144" spans="1:87" ht="12" x14ac:dyDescent="0.2">
      <c r="A144" s="7" t="s">
        <v>33</v>
      </c>
      <c r="B144" s="18" cm="1">
        <f t="array" ref="B144">IFERROR(_xlfn.IFS(COUNTA($F$135:$K$135)=0,AVERAGE($F144:$K144),$F$135="X",AVERAGE($G144:$K144),$G$135="X",AVERAGE($F144,$H144:$K144),$H$135="X",AVERAGE($F144:$G144,$I144:$K144),$I$135="X",AVERAGE($F144:$H144,$J144:$K144),$J$135="X",AVERAGE($F144:$I144,$K144:$K144),$K$135="X",AVERAGE($F144:$J144)),"")</f>
        <v>0.10495935216849897</v>
      </c>
      <c r="C144" s="19" cm="1">
        <f t="array" ref="C144">IFERROR(_xlfn.IFS(COUNTA($F$135:$K$135)=0,STDEV($F144:$K144)/SQRT(COUNT($F144:$K144)),$F$135="X",STDEV($G144:$K144)/SQRT(COUNT($G144:$K144)),$G$135="X",STDEV($F144,$H144:$K144)/SQRT(COUNT($F144,$H144:$K144)),$H$135="X",STDEV($F144:$G144,$I144:$K144)/SQRT(COUNT($F144:$G144,$I144:$K144)),$I$135="X",STDEV($F144:$H144,$J144:$K144)/SQRT(COUNT($F144:$H144,$J144:$K144)),$J$135="X",STDEV($F144:$I144,$K144)/SQRT(COUNT($F144:$I144,$K144)),$K$135="X",STDEV($F144:$J144)/SQRT(COUNT($F144:$J144))),"")</f>
        <v>1.1727253782239346E-2</v>
      </c>
      <c r="D144" s="113" cm="1">
        <f t="array" ref="D144">IFERROR(_xlfn.IFS(COUNTA($L$135:$Q$135)=0,AVERAGE($L144:$Q144),$L$135="X",AVERAGE($M144:$Q144),$M$135="X",AVERAGE($L144,$N144:$Q144),$N$135="X",AVERAGE($L144:$M144,$O144:$Q144),$O$135="X",AVERAGE($L144:$N144,$P144:$Q144),$P$135="X",AVERAGE($L144:$O144,$Q144:$Q144),$Q$135="X",AVERAGE($L144:$P144)),"")</f>
        <v>66634.666666666672</v>
      </c>
      <c r="E144" s="111" cm="1">
        <f t="array" ref="E144">IFERROR(_xlfn.IFS(COUNTA($L$135:$Q$135)=0,STDEV($L144:$Q144)/SQRT(COUNT($L144:$Q144)),$L$135="X",STDEV($M144:$Q144)/SQRT(COUNT($M144:$Q144)),$M$135="X",STDEV($L144,$N144:$Q144)/SQRT(COUNT($L144,$N144:$Q144)),$N$135="X",STDEV($L144:$M144,$O144:$Q144)/SQRT(COUNT($L144:$M144,$O144:$Q144)),$O$135="X",STDEV($L144:$N144,$P144:$Q144)/SQRT(COUNT($L144:$N144,$P144:$Q144)),$P$135="X",STDEV($L144:$O144,$Q144)/SQRT(COUNT($L144:$O144,$Q144)),$Q$135="X",STDEV($L144:$P144)/SQRT(COUNT($L144:$P144))),"")</f>
        <v>20171.094574773186</v>
      </c>
      <c r="F144" s="1" cm="1">
        <f t="array" ref="F144">_xlfn.IFS(SUM($L144:$Q144)="","",L144="","",L144=0,0,L144&gt;0,L144/F$198*100)</f>
        <v>0.12863008011539206</v>
      </c>
      <c r="G144" s="1" cm="1">
        <f t="array" ref="G144">_xlfn.IFS(SUM($L144:$Q144)="","",M144="","",M144=0,0,M144&gt;0,M144/G$198*100)</f>
        <v>0.1277401940298509</v>
      </c>
      <c r="H144" s="1" cm="1">
        <f t="array" ref="H144">_xlfn.IFS(SUM($L144:$Q144)="","",N144="","",N144=0,0,N144&gt;0,N144/H$198*100)</f>
        <v>0.10537579769033759</v>
      </c>
      <c r="I144" s="1" cm="1">
        <f t="array" ref="I144">_xlfn.IFS(SUM($L144:$Q144)="","",O144="","",O144=0,0,O144&gt;0,O144/I$198*100)</f>
        <v>6.4601682803783048E-2</v>
      </c>
      <c r="J144" s="1" cm="1">
        <f t="array" ref="J144">_xlfn.IFS(SUM($L144:$Q144)="","",P144="","",P144=0,0,P144&gt;0,P144/J$198*100)</f>
        <v>9.8449006203131281E-2</v>
      </c>
      <c r="K144" s="1" t="str" cm="1">
        <f t="array" ref="K144">_xlfn.IFS(SUM($L144:$Q144)="","",Q144="","",Q144=0,0,Q144&gt;0,Q144/K$198*100)</f>
        <v/>
      </c>
      <c r="L144" s="85">
        <f t="shared" si="197"/>
        <v>137878.33333333334</v>
      </c>
      <c r="M144" s="39">
        <f t="shared" si="170"/>
        <v>64246</v>
      </c>
      <c r="N144" s="39">
        <f t="shared" si="171"/>
        <v>22728</v>
      </c>
      <c r="O144" s="39">
        <f t="shared" si="172"/>
        <v>74373</v>
      </c>
      <c r="P144" s="39">
        <f t="shared" si="170"/>
        <v>33948</v>
      </c>
      <c r="Q144" s="98" t="str">
        <f t="shared" si="170"/>
        <v/>
      </c>
      <c r="R144" s="89">
        <v>413635</v>
      </c>
      <c r="S144" s="89">
        <v>128492</v>
      </c>
      <c r="T144" s="89">
        <v>90912</v>
      </c>
      <c r="U144" s="89">
        <v>223119</v>
      </c>
      <c r="V144" s="89">
        <v>135792</v>
      </c>
      <c r="W144" s="89"/>
      <c r="X144" s="1"/>
      <c r="Y144" s="1"/>
      <c r="Z144" s="7" t="s">
        <v>33</v>
      </c>
      <c r="AA144" s="18" cm="1">
        <f t="array" ref="AA144">IFERROR(_xlfn.IFS(COUNTA($AE$135:$AJ$135)=0,AVERAGE($AE144:$AJ144),$AE$135="X",AVERAGE($AF144:$AJ144),$AF$135="X",AVERAGE($AE144,$AG144:$AJ144),$AG$135="X",AVERAGE($AE144:$AF144,$AH144:$AJ144),$AH$135="X",AVERAGE($AE144:$AG144,$AI144:$AJ144),$AI$135="X",AVERAGE($AE144:$AH144,$AJ144:$AJ144),$AJ$135="X",AVERAGE($AE144:$AI144)),"")</f>
        <v>0.13999618456586874</v>
      </c>
      <c r="AB144" s="19" cm="1">
        <f t="array" ref="AB144">IFERROR(_xlfn.IFS(COUNTA($AE$135:$AJ$135)=0,STDEV($AE144:$AJ144)/SQRT(COUNT($AE144:$AJ144)),$AE$135="X",STDEV($AF144:$AJ144)/SQRT(COUNT($AF144:$AJ144)),$AF$135="X",STDEV($AE144,$AG144:$AJ144)/SQRT(COUNT($AE144,$AG144:$AJ144)),$AG$135="X",STDEV($AE144:$AF144,$AH144:$AJ144)/SQRT(COUNT($AE144:$AF144,$AH144:$AJ144)),$AH$135="X",STDEV($AE144:$AG144,$AI144:$AJ144)/SQRT(COUNT($AE144:$AG144,$AI144:$AJ144)),$AI$135="X",STDEV($AE144:$AH144,$AJ144)/SQRT(COUNT($AE144:$AH144,$AJ144)),$AJ$135="X",STDEV($AE144:$AI144)/SQRT(COUNT($AE144:$AI144))),"")</f>
        <v>3.8053111701131515E-2</v>
      </c>
      <c r="AC144" s="113" cm="1">
        <f t="array" ref="AC144">IFERROR(_xlfn.IFS(COUNTA($AK$135:$AP$135)=0,AVERAGE($AK144:$AP144),$AK$135="X",AVERAGE($AL144:$AP144),$AL$135="X",AVERAGE($AK144,$AM144:$AP144),$AM$135="X",AVERAGE($AK144:$AL144,$AN144:$AP144),$AN$135="X",AVERAGE($AK144:$AM144,$AO144:$AP144),$AO$135="X",AVERAGE($AK144:$AN144,$AP144:$AP144),$AP$135="X",AVERAGE($AK144:$AO144)),"")</f>
        <v>68811.016666666663</v>
      </c>
      <c r="AD144" s="111" cm="1">
        <f t="array" ref="AD144">IFERROR(_xlfn.IFS(COUNTA($AK$135:$AP$135)=0,STDEV($AK144:$AP144)/SQRT(COUNT($AK144:$AP144)),$AK$135="X",STDEV($AL144:$AP144)/SQRT(COUNT($AL144:$AP144)),$AL$135="X",STDEV($AK144,$AM144:$AP144)/SQRT(COUNT($AK144,$AM144:$AP144)),$AM$135="X",STDEV($AK144:$AL144,$AN144:$AP144)/SQRT(COUNT($AK144:$AL144,$AN144:$AP144)),$AN$135="X",STDEV($AK144:$AM144,$AO144:$AP144)/SQRT(COUNT($AK144:$AM144,$AO144:$AP144)),$AO$135="X",STDEV($AK144:$AN144,$AP144)/SQRT(COUNT($AK144:$AN144,$AP144)),$AP$135="X",STDEV($AK144:$AO144)/SQRT(COUNT($AK144:$AO144))),"")</f>
        <v>14187.652090922435</v>
      </c>
      <c r="AE144" s="1" cm="1">
        <f t="array" ref="AE144">_xlfn.IFS(SUM($AK144:$AP144)="","",AK144="","",AK144=0,0,AK144&gt;0,AK144/AE$198*100)</f>
        <v>0.28955546822748079</v>
      </c>
      <c r="AF144" s="1" cm="1">
        <f t="array" ref="AF144">_xlfn.IFS(SUM($AK144:$AP144)="","",AL144="","",AL144=0,0,AL144&gt;0,AL144/AF$198*100)</f>
        <v>0.12914486524108604</v>
      </c>
      <c r="AG144" s="1" cm="1">
        <f t="array" ref="AG144">_xlfn.IFS(SUM($AK144:$AP144)="","",AM144="","",AM144=0,0,AM144&gt;0,AM144/AG$198*100)</f>
        <v>8.8157274199910082E-2</v>
      </c>
      <c r="AH144" s="1" cm="1">
        <f t="array" ref="AH144">_xlfn.IFS(SUM($AK144:$AP144)="","",AN144="","",AN144=0,0,AN144&gt;0,AN144/AH$198*100)</f>
        <v>9.3853628270585826E-2</v>
      </c>
      <c r="AI144" s="1" cm="1">
        <f t="array" ref="AI144">_xlfn.IFS(SUM($AK144:$AP144)="","",AO144="","",AO144=0,0,AO144&gt;0,AO144/AI$198*100)</f>
        <v>9.926968689028097E-2</v>
      </c>
      <c r="AJ144" s="1" t="str" cm="1">
        <f t="array" ref="AJ144">_xlfn.IFS(SUM($AK144:$AP144)="","",AP144="","",AP144=0,0,AP144&gt;0,AP144/AJ$198*100)</f>
        <v/>
      </c>
      <c r="AK144" s="85">
        <f t="shared" si="198"/>
        <v>52120.666666666664</v>
      </c>
      <c r="AL144" s="39">
        <f t="shared" si="173"/>
        <v>77654.75</v>
      </c>
      <c r="AM144" s="39">
        <f t="shared" si="173"/>
        <v>102568</v>
      </c>
      <c r="AN144" s="39">
        <f t="shared" si="173"/>
        <v>22736.333333333332</v>
      </c>
      <c r="AO144" s="39">
        <f t="shared" si="173"/>
        <v>88975.333333333328</v>
      </c>
      <c r="AP144" s="98" t="str">
        <f t="shared" si="173"/>
        <v/>
      </c>
      <c r="AQ144" s="89">
        <v>156362</v>
      </c>
      <c r="AR144" s="89">
        <v>310619</v>
      </c>
      <c r="AS144" s="89">
        <v>205136</v>
      </c>
      <c r="AT144" s="89">
        <v>68209</v>
      </c>
      <c r="AU144" s="89">
        <v>266926</v>
      </c>
      <c r="AV144" s="89"/>
      <c r="AW144" s="1"/>
      <c r="AX144" s="1"/>
      <c r="AY144" s="39" t="str">
        <f t="shared" si="174"/>
        <v/>
      </c>
      <c r="AZ144" s="39" t="str">
        <f t="shared" si="175"/>
        <v/>
      </c>
      <c r="BA144" s="39" t="str">
        <f t="shared" si="176"/>
        <v/>
      </c>
      <c r="BB144" s="39" t="str">
        <f t="shared" si="177"/>
        <v/>
      </c>
      <c r="BC144" s="39" t="str">
        <f t="shared" si="178"/>
        <v/>
      </c>
      <c r="BD144" s="39" t="str">
        <f t="shared" si="179"/>
        <v/>
      </c>
      <c r="BE144" s="39" t="str">
        <f t="shared" si="180"/>
        <v/>
      </c>
      <c r="BF144" s="39" t="str">
        <f t="shared" si="181"/>
        <v/>
      </c>
      <c r="BG144" s="39" t="str">
        <f t="shared" si="182"/>
        <v/>
      </c>
      <c r="BH144" s="39" t="str">
        <f t="shared" si="183"/>
        <v/>
      </c>
      <c r="BI144" s="39" t="str">
        <f t="shared" si="184"/>
        <v/>
      </c>
      <c r="BJ144" s="39" t="str">
        <f t="shared" si="185"/>
        <v/>
      </c>
      <c r="BK144" s="42" t="str">
        <f t="shared" si="186"/>
        <v/>
      </c>
      <c r="BL144" t="str">
        <f t="shared" si="186"/>
        <v/>
      </c>
      <c r="BM144" t="str">
        <f t="shared" si="186"/>
        <v/>
      </c>
      <c r="BN144" t="str">
        <f t="shared" si="186"/>
        <v/>
      </c>
      <c r="BO144" t="str">
        <f t="shared" si="186"/>
        <v/>
      </c>
      <c r="BP144" t="str">
        <f t="shared" si="186"/>
        <v/>
      </c>
      <c r="BQ144" t="str">
        <f t="shared" si="186"/>
        <v/>
      </c>
      <c r="BR144" t="str">
        <f t="shared" si="186"/>
        <v/>
      </c>
      <c r="BS144" t="str">
        <f t="shared" si="186"/>
        <v/>
      </c>
      <c r="BT144" t="str">
        <f t="shared" si="186"/>
        <v/>
      </c>
      <c r="BU144" t="str">
        <f t="shared" si="186"/>
        <v/>
      </c>
      <c r="BV144" t="str">
        <f t="shared" si="186"/>
        <v/>
      </c>
      <c r="BW144" t="str">
        <f t="shared" si="187"/>
        <v/>
      </c>
      <c r="BX144" t="str">
        <f t="shared" si="188"/>
        <v/>
      </c>
      <c r="BY144" t="str">
        <f t="shared" si="189"/>
        <v/>
      </c>
      <c r="BZ144" t="str">
        <f t="shared" si="190"/>
        <v/>
      </c>
      <c r="CA144" t="str">
        <f t="shared" si="191"/>
        <v/>
      </c>
      <c r="CB144" s="39" t="str">
        <f t="shared" si="191"/>
        <v/>
      </c>
      <c r="CC144" s="46" t="str">
        <f t="shared" si="192"/>
        <v/>
      </c>
      <c r="CD144" s="44" t="str">
        <f t="shared" si="193"/>
        <v/>
      </c>
      <c r="CE144" t="str" cm="1">
        <f t="array" ref="CE144">_xlfn.IFS($CC144="","",$CC144&lt;=CE$136,"yes",$CC144&gt;CE$136,"no")</f>
        <v/>
      </c>
      <c r="CF144" s="42" t="str">
        <f t="shared" si="194"/>
        <v/>
      </c>
      <c r="CG144" s="1" t="str">
        <f t="shared" si="195"/>
        <v/>
      </c>
      <c r="CH144" s="1" t="str">
        <f t="shared" si="196"/>
        <v/>
      </c>
      <c r="CI144" s="76" t="str">
        <f>IF(CE144="yes",VLOOKUP(CH144,'z-Table'!$A$1:$K$74,7,TRUE)*$CE$135,"")</f>
        <v/>
      </c>
    </row>
    <row r="145" spans="1:87" ht="12" x14ac:dyDescent="0.2">
      <c r="A145" s="7" t="s">
        <v>34</v>
      </c>
      <c r="B145" s="18" cm="1">
        <f t="array" ref="B145">IFERROR(_xlfn.IFS(COUNTA($F$135:$K$135)=0,AVERAGE($F145:$K145),$F$135="X",AVERAGE($G145:$K145),$G$135="X",AVERAGE($F145,$H145:$K145),$H$135="X",AVERAGE($F145:$G145,$I145:$K145),$I$135="X",AVERAGE($F145:$H145,$J145:$K145),$J$135="X",AVERAGE($F145:$I145,$K145:$K145),$K$135="X",AVERAGE($F145:$J145)),"")</f>
        <v>2.2801556325683103</v>
      </c>
      <c r="C145" s="19" cm="1">
        <f t="array" ref="C145">IFERROR(_xlfn.IFS(COUNTA($F$135:$K$135)=0,STDEV($F145:$K145)/SQRT(COUNT($F145:$K145)),$F$135="X",STDEV($G145:$K145)/SQRT(COUNT($G145:$K145)),$G$135="X",STDEV($F145,$H145:$K145)/SQRT(COUNT($F145,$H145:$K145)),$H$135="X",STDEV($F145:$G145,$I145:$K145)/SQRT(COUNT($F145:$G145,$I145:$K145)),$I$135="X",STDEV($F145:$H145,$J145:$K145)/SQRT(COUNT($F145:$H145,$J145:$K145)),$J$135="X",STDEV($F145:$I145,$K145)/SQRT(COUNT($F145:$I145,$K145)),$K$135="X",STDEV($F145:$J145)/SQRT(COUNT($F145:$J145))),"")</f>
        <v>1.1192324443365047</v>
      </c>
      <c r="D145" s="113" cm="1">
        <f t="array" ref="D145">IFERROR(_xlfn.IFS(COUNTA($L$135:$Q$135)=0,AVERAGE($L145:$Q145),$L$135="X",AVERAGE($M145:$Q145),$M$135="X",AVERAGE($L145,$N145:$Q145),$N$135="X",AVERAGE($L145:$M145,$O145:$Q145),$O$135="X",AVERAGE($L145:$N145,$P145:$Q145),$P$135="X",AVERAGE($L145:$O145,$Q145:$Q145),$Q$135="X",AVERAGE($L145:$P145)),"")</f>
        <v>1161500.7666666668</v>
      </c>
      <c r="E145" s="111" cm="1">
        <f t="array" ref="E145">IFERROR(_xlfn.IFS(COUNTA($L$135:$Q$135)=0,STDEV($L145:$Q145)/SQRT(COUNT($L145:$Q145)),$L$135="X",STDEV($M145:$Q145)/SQRT(COUNT($M145:$Q145)),$M$135="X",STDEV($L145,$N145:$Q145)/SQRT(COUNT($L145,$N145:$Q145)),$N$135="X",STDEV($L145:$M145,$O145:$Q145)/SQRT(COUNT($L145:$M145,$O145:$Q145)),$O$135="X",STDEV($L145:$N145,$P145:$Q145)/SQRT(COUNT($L145:$N145,$P145:$Q145)),$P$135="X",STDEV($L145:$O145,$Q145)/SQRT(COUNT($L145:$O145,$Q145)),$Q$135="X",STDEV($L145:$P145)/SQRT(COUNT($L145:$P145))),"")</f>
        <v>556642.67209860636</v>
      </c>
      <c r="F145" s="1" cm="1">
        <f t="array" ref="F145">_xlfn.IFS(SUM($L145:$Q145)="","",L145="","",L145=0,0,L145&gt;0,L145/F$198*100)</f>
        <v>0.94352038165519825</v>
      </c>
      <c r="G145" s="1" cm="1">
        <f t="array" ref="G145">_xlfn.IFS(SUM($L145:$Q145)="","",M145="","",M145=0,0,M145&gt;0,M145/G$198*100)</f>
        <v>6.6401379330049544</v>
      </c>
      <c r="H145" s="1" cm="1">
        <f t="array" ref="H145">_xlfn.IFS(SUM($L145:$Q145)="","",N145="","",N145=0,0,N145&gt;0,N145/H$198*100)</f>
        <v>1.4813348342862653</v>
      </c>
      <c r="I145" s="1" cm="1">
        <f t="array" ref="I145">_xlfn.IFS(SUM($L145:$Q145)="","",O145="","",O145=0,0,O145&gt;0,O145/I$198*100)</f>
        <v>0.41118495247035547</v>
      </c>
      <c r="J145" s="1" cm="1">
        <f t="array" ref="J145">_xlfn.IFS(SUM($L145:$Q145)="","",P145="","",P145=0,0,P145&gt;0,P145/J$198*100)</f>
        <v>1.9246000614247791</v>
      </c>
      <c r="K145" s="1" t="str" cm="1">
        <f t="array" ref="K145">_xlfn.IFS(SUM($L145:$Q145)="","",Q145="","",Q145=0,0,Q145&gt;0,Q145/K$198*100)</f>
        <v/>
      </c>
      <c r="L145" s="85">
        <f t="shared" si="197"/>
        <v>1011357.6666666666</v>
      </c>
      <c r="M145" s="39">
        <f t="shared" si="170"/>
        <v>3339609</v>
      </c>
      <c r="N145" s="39">
        <f t="shared" si="171"/>
        <v>319502</v>
      </c>
      <c r="O145" s="39">
        <f t="shared" si="172"/>
        <v>473378.66666666669</v>
      </c>
      <c r="P145" s="39">
        <f t="shared" si="170"/>
        <v>663656.5</v>
      </c>
      <c r="Q145" s="98" t="str">
        <f t="shared" si="170"/>
        <v/>
      </c>
      <c r="R145" s="89">
        <v>3034073</v>
      </c>
      <c r="S145" s="89">
        <v>6679218</v>
      </c>
      <c r="T145" s="89">
        <v>1278008</v>
      </c>
      <c r="U145" s="89">
        <v>1420136</v>
      </c>
      <c r="V145" s="89">
        <v>2654626</v>
      </c>
      <c r="W145" s="89"/>
      <c r="X145" s="1"/>
      <c r="Y145" s="1"/>
      <c r="Z145" s="7" t="s">
        <v>34</v>
      </c>
      <c r="AA145" s="18" cm="1">
        <f t="array" ref="AA145">IFERROR(_xlfn.IFS(COUNTA($AE$135:$AJ$135)=0,AVERAGE($AE145:$AJ145),$AE$135="X",AVERAGE($AF145:$AJ145),$AF$135="X",AVERAGE($AE145,$AG145:$AJ145),$AG$135="X",AVERAGE($AE145:$AF145,$AH145:$AJ145),$AH$135="X",AVERAGE($AE145:$AG145,$AI145:$AJ145),$AI$135="X",AVERAGE($AE145:$AH145,$AJ145:$AJ145),$AJ$135="X",AVERAGE($AE145:$AI145)),"")</f>
        <v>1.6262831834349729</v>
      </c>
      <c r="AB145" s="19" cm="1">
        <f t="array" ref="AB145">IFERROR(_xlfn.IFS(COUNTA($AE$135:$AJ$135)=0,STDEV($AE145:$AJ145)/SQRT(COUNT($AE145:$AJ145)),$AE$135="X",STDEV($AF145:$AJ145)/SQRT(COUNT($AF145:$AJ145)),$AF$135="X",STDEV($AE145,$AG145:$AJ145)/SQRT(COUNT($AE145,$AG145:$AJ145)),$AG$135="X",STDEV($AE145:$AF145,$AH145:$AJ145)/SQRT(COUNT($AE145:$AF145,$AH145:$AJ145)),$AH$135="X",STDEV($AE145:$AG145,$AI145:$AJ145)/SQRT(COUNT($AE145:$AG145,$AI145:$AJ145)),$AI$135="X",STDEV($AE145:$AH145,$AJ145)/SQRT(COUNT($AE145:$AH145,$AJ145)),$AJ$135="X",STDEV($AE145:$AI145)/SQRT(COUNT($AE145:$AI145))),"")</f>
        <v>0.32676199554859092</v>
      </c>
      <c r="AC145" s="113" cm="1">
        <f t="array" ref="AC145">IFERROR(_xlfn.IFS(COUNTA($AK$135:$AP$135)=0,AVERAGE($AK145:$AP145),$AK$135="X",AVERAGE($AL145:$AP145),$AL$135="X",AVERAGE($AK145,$AM145:$AP145),$AM$135="X",AVERAGE($AK145:$AL145,$AN145:$AP145),$AN$135="X",AVERAGE($AK145:$AM145,$AO145:$AP145),$AO$135="X",AVERAGE($AK145:$AN145,$AP145:$AP145),$AP$135="X",AVERAGE($AK145:$AO145)),"")</f>
        <v>810934.55</v>
      </c>
      <c r="AD145" s="111" cm="1">
        <f t="array" ref="AD145">IFERROR(_xlfn.IFS(COUNTA($AK$135:$AP$135)=0,STDEV($AK145:$AP145)/SQRT(COUNT($AK145:$AP145)),$AK$135="X",STDEV($AL145:$AP145)/SQRT(COUNT($AL145:$AP145)),$AL$135="X",STDEV($AK145,$AM145:$AP145)/SQRT(COUNT($AK145,$AM145:$AP145)),$AM$135="X",STDEV($AK145:$AL145,$AN145:$AP145)/SQRT(COUNT($AK145:$AL145,$AN145:$AP145)),$AN$135="X",STDEV($AK145:$AM145,$AO145:$AP145)/SQRT(COUNT($AK145:$AM145,$AO145:$AP145)),$AO$135="X",STDEV($AK145:$AN145,$AP145)/SQRT(COUNT($AK145:$AN145,$AP145)),$AP$135="X",STDEV($AK145:$AO145)/SQRT(COUNT($AK145:$AO145))),"")</f>
        <v>160675.54469735824</v>
      </c>
      <c r="AE145" s="1" cm="1">
        <f t="array" ref="AE145">_xlfn.IFS(SUM($AK145:$AP145)="","",AK145="","",AK145=0,0,AK145&gt;0,AK145/AE$198*100)</f>
        <v>2.7645193608298495</v>
      </c>
      <c r="AF145" s="1" cm="1">
        <f t="array" ref="AF145">_xlfn.IFS(SUM($AK145:$AP145)="","",AL145="","",AL145=0,0,AL145&gt;0,AL145/AF$198*100)</f>
        <v>1.8670348924505691</v>
      </c>
      <c r="AG145" s="1" cm="1">
        <f t="array" ref="AG145">_xlfn.IFS(SUM($AK145:$AP145)="","",AM145="","",AM145=0,0,AM145&gt;0,AM145/AG$198*100)</f>
        <v>0.89595176000400878</v>
      </c>
      <c r="AH145" s="1" cm="1">
        <f t="array" ref="AH145">_xlfn.IFS(SUM($AK145:$AP145)="","",AN145="","",AN145=0,0,AN145&gt;0,AN145/AH$198*100)</f>
        <v>1.4400915912562147</v>
      </c>
      <c r="AI145" s="1" cm="1">
        <f t="array" ref="AI145">_xlfn.IFS(SUM($AK145:$AP145)="","",AO145="","",AO145=0,0,AO145&gt;0,AO145/AI$198*100)</f>
        <v>1.1638183126342232</v>
      </c>
      <c r="AJ145" s="1" t="str" cm="1">
        <f t="array" ref="AJ145">_xlfn.IFS(SUM($AK145:$AP145)="","",AP145="","",AP145=0,0,AP145&gt;0,AP145/AJ$198*100)</f>
        <v/>
      </c>
      <c r="AK145" s="85">
        <f t="shared" si="198"/>
        <v>497620</v>
      </c>
      <c r="AL145" s="39">
        <f t="shared" si="173"/>
        <v>1122647.25</v>
      </c>
      <c r="AM145" s="39">
        <f t="shared" si="173"/>
        <v>1042409.5</v>
      </c>
      <c r="AN145" s="39">
        <f t="shared" si="173"/>
        <v>348866.66666666669</v>
      </c>
      <c r="AO145" s="39">
        <f t="shared" si="173"/>
        <v>1043129.3333333334</v>
      </c>
      <c r="AP145" s="98" t="str">
        <f t="shared" si="173"/>
        <v/>
      </c>
      <c r="AQ145" s="89">
        <v>1492860</v>
      </c>
      <c r="AR145" s="89">
        <v>4490589</v>
      </c>
      <c r="AS145" s="89">
        <v>2084819</v>
      </c>
      <c r="AT145" s="89">
        <v>1046600</v>
      </c>
      <c r="AU145" s="89">
        <v>3129388</v>
      </c>
      <c r="AV145" s="89"/>
      <c r="AW145" s="1"/>
      <c r="AX145" s="1"/>
      <c r="AY145" s="39" t="str">
        <f t="shared" si="174"/>
        <v/>
      </c>
      <c r="AZ145" s="39" t="str">
        <f t="shared" si="175"/>
        <v/>
      </c>
      <c r="BA145" s="39" t="str">
        <f t="shared" si="176"/>
        <v/>
      </c>
      <c r="BB145" s="39" t="str">
        <f t="shared" si="177"/>
        <v/>
      </c>
      <c r="BC145" s="39" t="str">
        <f t="shared" si="178"/>
        <v/>
      </c>
      <c r="BD145" s="39" t="str">
        <f t="shared" si="179"/>
        <v/>
      </c>
      <c r="BE145" s="39" t="str">
        <f t="shared" si="180"/>
        <v/>
      </c>
      <c r="BF145" s="39" t="str">
        <f t="shared" si="181"/>
        <v/>
      </c>
      <c r="BG145" s="39" t="str">
        <f t="shared" si="182"/>
        <v/>
      </c>
      <c r="BH145" s="39" t="str">
        <f t="shared" si="183"/>
        <v/>
      </c>
      <c r="BI145" s="39" t="str">
        <f t="shared" si="184"/>
        <v/>
      </c>
      <c r="BJ145" s="39" t="str">
        <f t="shared" si="185"/>
        <v/>
      </c>
      <c r="BK145" s="42" t="str">
        <f t="shared" si="186"/>
        <v/>
      </c>
      <c r="BL145" t="str">
        <f t="shared" si="186"/>
        <v/>
      </c>
      <c r="BM145" t="str">
        <f t="shared" si="186"/>
        <v/>
      </c>
      <c r="BN145" t="str">
        <f t="shared" si="186"/>
        <v/>
      </c>
      <c r="BO145" t="str">
        <f t="shared" si="186"/>
        <v/>
      </c>
      <c r="BP145" t="str">
        <f t="shared" si="186"/>
        <v/>
      </c>
      <c r="BQ145" t="str">
        <f t="shared" si="186"/>
        <v/>
      </c>
      <c r="BR145" t="str">
        <f t="shared" si="186"/>
        <v/>
      </c>
      <c r="BS145" t="str">
        <f t="shared" si="186"/>
        <v/>
      </c>
      <c r="BT145" t="str">
        <f t="shared" si="186"/>
        <v/>
      </c>
      <c r="BU145" t="str">
        <f t="shared" si="186"/>
        <v/>
      </c>
      <c r="BV145" t="str">
        <f t="shared" si="186"/>
        <v/>
      </c>
      <c r="BW145" t="str">
        <f t="shared" si="187"/>
        <v/>
      </c>
      <c r="BX145" t="str">
        <f t="shared" si="188"/>
        <v/>
      </c>
      <c r="BY145" t="str">
        <f t="shared" si="189"/>
        <v/>
      </c>
      <c r="BZ145" t="str">
        <f t="shared" si="190"/>
        <v/>
      </c>
      <c r="CA145" t="str">
        <f t="shared" si="191"/>
        <v/>
      </c>
      <c r="CB145" s="39" t="str">
        <f t="shared" si="191"/>
        <v/>
      </c>
      <c r="CC145" s="46" t="str">
        <f t="shared" si="192"/>
        <v/>
      </c>
      <c r="CD145" s="44" t="str">
        <f t="shared" si="193"/>
        <v/>
      </c>
      <c r="CE145" t="str" cm="1">
        <f t="array" ref="CE145">_xlfn.IFS($CC145="","",$CC145&lt;=CE$136,"yes",$CC145&gt;CE$136,"no")</f>
        <v/>
      </c>
      <c r="CF145" s="42" t="str">
        <f t="shared" si="194"/>
        <v/>
      </c>
      <c r="CG145" s="1" t="str">
        <f t="shared" si="195"/>
        <v/>
      </c>
      <c r="CH145" s="1" t="str">
        <f t="shared" si="196"/>
        <v/>
      </c>
      <c r="CI145" s="76" t="str">
        <f>IF(CE145="yes",VLOOKUP(CH145,'z-Table'!$A$1:$K$74,7,TRUE)*$CE$135,"")</f>
        <v/>
      </c>
    </row>
    <row r="146" spans="1:87" ht="12" x14ac:dyDescent="0.2">
      <c r="A146" s="7" t="s">
        <v>35</v>
      </c>
      <c r="B146" s="18" cm="1">
        <f t="array" ref="B146">IFERROR(_xlfn.IFS(COUNTA($F$135:$K$135)=0,AVERAGE($F146:$K146),$F$135="X",AVERAGE($G146:$K146),$G$135="X",AVERAGE($F146,$H146:$K146),$H$135="X",AVERAGE($F146:$G146,$I146:$K146),$I$135="X",AVERAGE($F146:$H146,$J146:$K146),$J$135="X",AVERAGE($F146:$I146,$K146:$K146),$K$135="X",AVERAGE($F146:$J146)),"")</f>
        <v>1.0903531047881578E-2</v>
      </c>
      <c r="C146" s="19" cm="1">
        <f t="array" ref="C146">IFERROR(_xlfn.IFS(COUNTA($F$135:$K$135)=0,STDEV($F146:$K146)/SQRT(COUNT($F146:$K146)),$F$135="X",STDEV($G146:$K146)/SQRT(COUNT($G146:$K146)),$G$135="X",STDEV($F146,$H146:$K146)/SQRT(COUNT($F146,$H146:$K146)),$H$135="X",STDEV($F146:$G146,$I146:$K146)/SQRT(COUNT($F146:$G146,$I146:$K146)),$I$135="X",STDEV($F146:$H146,$J146:$K146)/SQRT(COUNT($F146:$H146,$J146:$K146)),$J$135="X",STDEV($F146:$I146,$K146)/SQRT(COUNT($F146:$I146,$K146)),$K$135="X",STDEV($F146:$J146)/SQRT(COUNT($F146:$J146))),"")</f>
        <v>5.4149382871972211E-3</v>
      </c>
      <c r="D146" s="113" cm="1">
        <f t="array" ref="D146">IFERROR(_xlfn.IFS(COUNTA($L$135:$Q$135)=0,AVERAGE($L146:$Q146),$L$135="X",AVERAGE($M146:$Q146),$M$135="X",AVERAGE($L146,$N146:$Q146),$N$135="X",AVERAGE($L146:$M146,$O146:$Q146),$O$135="X",AVERAGE($L146:$N146,$P146:$Q146),$P$135="X",AVERAGE($L146:$O146,$Q146:$Q146),$Q$135="X",AVERAGE($L146:$P146)),"")</f>
        <v>10942.916666666666</v>
      </c>
      <c r="E146" s="111" cm="1">
        <f t="array" ref="E146">IFERROR(_xlfn.IFS(COUNTA($L$135:$Q$135)=0,STDEV($L146:$Q146)/SQRT(COUNT($L146:$Q146)),$L$135="X",STDEV($M146:$Q146)/SQRT(COUNT($M146:$Q146)),$M$135="X",STDEV($L146,$N146:$Q146)/SQRT(COUNT($L146,$N146:$Q146)),$N$135="X",STDEV($L146:$M146,$O146:$Q146)/SQRT(COUNT($L146:$M146,$O146:$Q146)),$O$135="X",STDEV($L146:$N146,$P146:$Q146)/SQRT(COUNT($L146:$N146,$P146:$Q146)),$P$135="X",STDEV($L146:$O146,$Q146)/SQRT(COUNT($L146:$O146,$Q146)),$Q$135="X",STDEV($L146:$P146)/SQRT(COUNT($L146:$P146))),"")</f>
        <v>6236.6743587383526</v>
      </c>
      <c r="F146" s="1" cm="1">
        <f t="array" ref="F146">_xlfn.IFS(SUM($L146:$Q146)="","",L146="","",L146=0,0,L146&gt;0,L146/F$198*100)</f>
        <v>2.6362581531307182E-2</v>
      </c>
      <c r="G146" s="1" cm="1">
        <f t="array" ref="G146">_xlfn.IFS(SUM($L146:$Q146)="","",M146="","",M146=0,0,M146&gt;0,M146/G$198*100)</f>
        <v>0</v>
      </c>
      <c r="H146" s="1" cm="1">
        <f t="array" ref="H146">_xlfn.IFS(SUM($L146:$Q146)="","",N146="","",N146=0,0,N146&gt;0,N146/H$198*100)</f>
        <v>0</v>
      </c>
      <c r="I146" s="1" cm="1">
        <f t="array" ref="I146">_xlfn.IFS(SUM($L146:$Q146)="","",O146="","",O146=0,0,O146&gt;0,O146/I$198*100)</f>
        <v>2.0768063249430799E-2</v>
      </c>
      <c r="J146" s="1" cm="1">
        <f t="array" ref="J146">_xlfn.IFS(SUM($L146:$Q146)="","",P146="","",P146=0,0,P146&gt;0,P146/J$198*100)</f>
        <v>7.3870104586699122E-3</v>
      </c>
      <c r="K146" s="1" t="str" cm="1">
        <f t="array" ref="K146">_xlfn.IFS(SUM($L146:$Q146)="","",Q146="","",Q146=0,0,Q146&gt;0,Q146/K$198*100)</f>
        <v/>
      </c>
      <c r="L146" s="85">
        <f t="shared" si="197"/>
        <v>28258</v>
      </c>
      <c r="M146" s="39">
        <f t="shared" si="170"/>
        <v>0</v>
      </c>
      <c r="N146" s="39">
        <f t="shared" si="171"/>
        <v>0</v>
      </c>
      <c r="O146" s="39">
        <f t="shared" si="172"/>
        <v>23909.333333333332</v>
      </c>
      <c r="P146" s="39">
        <f t="shared" si="170"/>
        <v>2547.25</v>
      </c>
      <c r="Q146" s="98" t="str">
        <f t="shared" si="170"/>
        <v/>
      </c>
      <c r="R146" s="89">
        <v>84774</v>
      </c>
      <c r="S146" s="89">
        <v>0</v>
      </c>
      <c r="T146" s="89">
        <v>0</v>
      </c>
      <c r="U146" s="89">
        <v>71728</v>
      </c>
      <c r="V146" s="89">
        <v>10189</v>
      </c>
      <c r="W146" s="89"/>
      <c r="X146" s="1"/>
      <c r="Y146" s="1"/>
      <c r="Z146" s="7" t="s">
        <v>35</v>
      </c>
      <c r="AA146" s="18" cm="1">
        <f t="array" ref="AA146">IFERROR(_xlfn.IFS(COUNTA($AE$135:$AJ$135)=0,AVERAGE($AE146:$AJ146),$AE$135="X",AVERAGE($AF146:$AJ146),$AF$135="X",AVERAGE($AE146,$AG146:$AJ146),$AG$135="X",AVERAGE($AE146:$AF146,$AH146:$AJ146),$AH$135="X",AVERAGE($AE146:$AG146,$AI146:$AJ146),$AI$135="X",AVERAGE($AE146:$AH146,$AJ146:$AJ146),$AJ$135="X",AVERAGE($AE146:$AI146)),"")</f>
        <v>1.840667192842519E-2</v>
      </c>
      <c r="AB146" s="19" cm="1">
        <f t="array" ref="AB146">IFERROR(_xlfn.IFS(COUNTA($AE$135:$AJ$135)=0,STDEV($AE146:$AJ146)/SQRT(COUNT($AE146:$AJ146)),$AE$135="X",STDEV($AF146:$AJ146)/SQRT(COUNT($AF146:$AJ146)),$AF$135="X",STDEV($AE146,$AG146:$AJ146)/SQRT(COUNT($AE146,$AG146:$AJ146)),$AG$135="X",STDEV($AE146:$AF146,$AH146:$AJ146)/SQRT(COUNT($AE146:$AF146,$AH146:$AJ146)),$AH$135="X",STDEV($AE146:$AG146,$AI146:$AJ146)/SQRT(COUNT($AE146:$AG146,$AI146:$AJ146)),$AI$135="X",STDEV($AE146:$AH146,$AJ146)/SQRT(COUNT($AE146:$AH146,$AJ146)),$AJ$135="X",STDEV($AE146:$AI146)/SQRT(COUNT($AE146:$AI146))),"")</f>
        <v>6.8339455906172505E-3</v>
      </c>
      <c r="AC146" s="113" cm="1">
        <f t="array" ref="AC146">IFERROR(_xlfn.IFS(COUNTA($AK$135:$AP$135)=0,AVERAGE($AK146:$AP146),$AK$135="X",AVERAGE($AL146:$AP146),$AL$135="X",AVERAGE($AK146,$AM146:$AP146),$AM$135="X",AVERAGE($AK146:$AL146,$AN146:$AP146),$AN$135="X",AVERAGE($AK146:$AM146,$AO146:$AP146),$AO$135="X",AVERAGE($AK146:$AN146,$AP146:$AP146),$AP$135="X",AVERAGE($AK146:$AO146)),"")</f>
        <v>10293.083333333334</v>
      </c>
      <c r="AD146" s="111" cm="1">
        <f t="array" ref="AD146">IFERROR(_xlfn.IFS(COUNTA($AK$135:$AP$135)=0,STDEV($AK146:$AP146)/SQRT(COUNT($AK146:$AP146)),$AK$135="X",STDEV($AL146:$AP146)/SQRT(COUNT($AL146:$AP146)),$AL$135="X",STDEV($AK146,$AM146:$AP146)/SQRT(COUNT($AK146,$AM146:$AP146)),$AM$135="X",STDEV($AK146:$AL146,$AN146:$AP146)/SQRT(COUNT($AK146:$AL146,$AN146:$AP146)),$AN$135="X",STDEV($AK146:$AM146,$AO146:$AP146)/SQRT(COUNT($AK146:$AM146,$AO146:$AP146)),$AO$135="X",STDEV($AK146:$AN146,$AP146)/SQRT(COUNT($AK146:$AN146,$AP146)),$AP$135="X",STDEV($AK146:$AO146)/SQRT(COUNT($AK146:$AO146))),"")</f>
        <v>3244.3482792302743</v>
      </c>
      <c r="AE146" s="1" cm="1">
        <f t="array" ref="AE146">_xlfn.IFS(SUM($AK146:$AP146)="","",AK146="","",AK146=0,0,AK146&gt;0,AK146/AE$198*100)</f>
        <v>4.2299446190584129E-2</v>
      </c>
      <c r="AF146" s="1" cm="1">
        <f t="array" ref="AF146">_xlfn.IFS(SUM($AK146:$AP146)="","",AL146="","",AL146=0,0,AL146&gt;0,AL146/AF$198*100)</f>
        <v>1.5607445443727294E-2</v>
      </c>
      <c r="AG146" s="1" cm="1">
        <f t="array" ref="AG146">_xlfn.IFS(SUM($AK146:$AP146)="","",AM146="","",AM146=0,0,AM146&gt;0,AM146/AG$198*100)</f>
        <v>1.4519546379563616E-2</v>
      </c>
      <c r="AH146" s="1" cm="1">
        <f t="array" ref="AH146">_xlfn.IFS(SUM($AK146:$AP146)="","",AN146="","",AN146=0,0,AN146&gt;0,AN146/AH$198*100)</f>
        <v>0</v>
      </c>
      <c r="AI146" s="1" cm="1">
        <f t="array" ref="AI146">_xlfn.IFS(SUM($AK146:$AP146)="","",AO146="","",AO146=0,0,AO146&gt;0,AO146/AI$198*100)</f>
        <v>1.9606921628250916E-2</v>
      </c>
      <c r="AJ146" s="1" t="str" cm="1">
        <f t="array" ref="AJ146">_xlfn.IFS(SUM($AK146:$AP146)="","",AP146="","",AP146=0,0,AP146&gt;0,AP146/AJ$198*100)</f>
        <v/>
      </c>
      <c r="AK146" s="85">
        <f t="shared" si="198"/>
        <v>7614</v>
      </c>
      <c r="AL146" s="39">
        <f t="shared" si="173"/>
        <v>9384.75</v>
      </c>
      <c r="AM146" s="39">
        <f t="shared" si="173"/>
        <v>16893</v>
      </c>
      <c r="AN146" s="39">
        <f t="shared" si="173"/>
        <v>0</v>
      </c>
      <c r="AO146" s="39">
        <f t="shared" si="173"/>
        <v>17573.666666666668</v>
      </c>
      <c r="AP146" s="98" t="str">
        <f t="shared" si="173"/>
        <v/>
      </c>
      <c r="AQ146" s="89">
        <v>22842</v>
      </c>
      <c r="AR146" s="89">
        <v>37539</v>
      </c>
      <c r="AS146" s="89">
        <v>33786</v>
      </c>
      <c r="AT146" s="89">
        <v>0</v>
      </c>
      <c r="AU146" s="89">
        <v>52721</v>
      </c>
      <c r="AV146" s="89"/>
      <c r="AW146" s="1"/>
      <c r="AX146" s="1"/>
      <c r="AY146" s="39" t="str">
        <f t="shared" si="174"/>
        <v/>
      </c>
      <c r="AZ146" s="39" t="str">
        <f t="shared" si="175"/>
        <v/>
      </c>
      <c r="BA146" s="39" t="str">
        <f t="shared" si="176"/>
        <v/>
      </c>
      <c r="BB146" s="39" t="str">
        <f t="shared" si="177"/>
        <v/>
      </c>
      <c r="BC146" s="39" t="str">
        <f t="shared" si="178"/>
        <v/>
      </c>
      <c r="BD146" s="39" t="str">
        <f t="shared" si="179"/>
        <v/>
      </c>
      <c r="BE146" s="39" t="str">
        <f t="shared" si="180"/>
        <v/>
      </c>
      <c r="BF146" s="39" t="str">
        <f t="shared" si="181"/>
        <v/>
      </c>
      <c r="BG146" s="39" t="str">
        <f t="shared" si="182"/>
        <v/>
      </c>
      <c r="BH146" s="39" t="str">
        <f t="shared" si="183"/>
        <v/>
      </c>
      <c r="BI146" s="39" t="str">
        <f t="shared" si="184"/>
        <v/>
      </c>
      <c r="BJ146" s="39" t="str">
        <f t="shared" si="185"/>
        <v/>
      </c>
      <c r="BK146" s="42" t="str">
        <f t="shared" si="186"/>
        <v/>
      </c>
      <c r="BL146" t="str">
        <f t="shared" si="186"/>
        <v/>
      </c>
      <c r="BM146" t="str">
        <f t="shared" si="186"/>
        <v/>
      </c>
      <c r="BN146" t="str">
        <f t="shared" si="186"/>
        <v/>
      </c>
      <c r="BO146" t="str">
        <f t="shared" si="186"/>
        <v/>
      </c>
      <c r="BP146" t="str">
        <f t="shared" si="186"/>
        <v/>
      </c>
      <c r="BQ146" t="str">
        <f t="shared" si="186"/>
        <v/>
      </c>
      <c r="BR146" t="str">
        <f t="shared" si="186"/>
        <v/>
      </c>
      <c r="BS146" t="str">
        <f t="shared" si="186"/>
        <v/>
      </c>
      <c r="BT146" t="str">
        <f t="shared" si="186"/>
        <v/>
      </c>
      <c r="BU146" t="str">
        <f t="shared" si="186"/>
        <v/>
      </c>
      <c r="BV146" t="str">
        <f t="shared" si="186"/>
        <v/>
      </c>
      <c r="BW146" t="str">
        <f t="shared" si="187"/>
        <v/>
      </c>
      <c r="BX146" t="str">
        <f t="shared" si="188"/>
        <v/>
      </c>
      <c r="BY146" t="str">
        <f t="shared" si="189"/>
        <v/>
      </c>
      <c r="BZ146" t="str">
        <f t="shared" si="190"/>
        <v/>
      </c>
      <c r="CA146" t="str">
        <f t="shared" si="191"/>
        <v/>
      </c>
      <c r="CB146" s="39" t="str">
        <f t="shared" si="191"/>
        <v/>
      </c>
      <c r="CC146" s="46" t="str">
        <f t="shared" si="192"/>
        <v/>
      </c>
      <c r="CD146" s="44" t="str">
        <f t="shared" si="193"/>
        <v/>
      </c>
      <c r="CE146" t="str" cm="1">
        <f t="array" ref="CE146">_xlfn.IFS($CC146="","",$CC146&lt;=CE$136,"yes",$CC146&gt;CE$136,"no")</f>
        <v/>
      </c>
      <c r="CF146" s="42" t="str">
        <f t="shared" si="194"/>
        <v/>
      </c>
      <c r="CG146" s="1" t="str">
        <f t="shared" si="195"/>
        <v/>
      </c>
      <c r="CH146" s="1" t="str">
        <f t="shared" si="196"/>
        <v/>
      </c>
      <c r="CI146" s="76" t="str">
        <f>IF(CE146="yes",VLOOKUP(CH146,'z-Table'!$A$1:$K$74,7,TRUE)*$CE$135,"")</f>
        <v/>
      </c>
    </row>
    <row r="147" spans="1:87" ht="12" x14ac:dyDescent="0.2">
      <c r="A147" s="6" t="s">
        <v>36</v>
      </c>
      <c r="B147" s="18" cm="1">
        <f t="array" ref="B147">IFERROR(_xlfn.IFS(COUNTA($F$135:$K$135)=0,AVERAGE($F147:$K147),$F$135="X",AVERAGE($G147:$K147),$G$135="X",AVERAGE($F147,$H147:$K147),$H$135="X",AVERAGE($F147:$G147,$I147:$K147),$I$135="X",AVERAGE($F147:$H147,$J147:$K147),$J$135="X",AVERAGE($F147:$I147,$K147:$K147),$K$135="X",AVERAGE($F147:$J147)),"")</f>
        <v>7.8388602491874557E-2</v>
      </c>
      <c r="C147" s="19" cm="1">
        <f t="array" ref="C147">IFERROR(_xlfn.IFS(COUNTA($F$135:$K$135)=0,STDEV($F147:$K147)/SQRT(COUNT($F147:$K147)),$F$135="X",STDEV($G147:$K147)/SQRT(COUNT($G147:$K147)),$G$135="X",STDEV($F147,$H147:$K147)/SQRT(COUNT($F147,$H147:$K147)),$H$135="X",STDEV($F147:$G147,$I147:$K147)/SQRT(COUNT($F147:$G147,$I147:$K147)),$I$135="X",STDEV($F147:$H147,$J147:$K147)/SQRT(COUNT($F147:$H147,$J147:$K147)),$J$135="X",STDEV($F147:$I147,$K147)/SQRT(COUNT($F147:$I147,$K147)),$K$135="X",STDEV($F147:$J147)/SQRT(COUNT($F147:$J147))),"")</f>
        <v>9.0028560913227827E-3</v>
      </c>
      <c r="D147" s="113" cm="1">
        <f t="array" ref="D147">IFERROR(_xlfn.IFS(COUNTA($L$135:$Q$135)=0,AVERAGE($L147:$Q147),$L$135="X",AVERAGE($M147:$Q147),$M$135="X",AVERAGE($L147,$N147:$Q147),$N$135="X",AVERAGE($L147:$M147,$O147:$Q147),$O$135="X",AVERAGE($L147:$N147,$P147:$Q147),$P$135="X",AVERAGE($L147:$O147,$Q147:$Q147),$Q$135="X",AVERAGE($L147:$P147)),"")</f>
        <v>56337.083333333336</v>
      </c>
      <c r="E147" s="111" cm="1">
        <f t="array" ref="E147">IFERROR(_xlfn.IFS(COUNTA($L$135:$Q$135)=0,STDEV($L147:$Q147)/SQRT(COUNT($L147:$Q147)),$L$135="X",STDEV($M147:$Q147)/SQRT(COUNT($M147:$Q147)),$M$135="X",STDEV($L147,$N147:$Q147)/SQRT(COUNT($L147,$N147:$Q147)),$N$135="X",STDEV($L147:$M147,$O147:$Q147)/SQRT(COUNT($L147:$M147,$O147:$Q147)),$O$135="X",STDEV($L147:$N147,$P147:$Q147)/SQRT(COUNT($L147:$N147,$P147:$Q147)),$P$135="X",STDEV($L147:$O147,$Q147)/SQRT(COUNT($L147:$O147,$Q147)),$Q$135="X",STDEV($L147:$P147)/SQRT(COUNT($L147:$P147))),"")</f>
        <v>20829.979718911822</v>
      </c>
      <c r="F147" s="1" cm="1">
        <f t="array" ref="F147">_xlfn.IFS(SUM($L147:$Q147)="","",L147="","",L147=0,0,L147&gt;0,L147/F$198*100)</f>
        <v>0.10658725015946634</v>
      </c>
      <c r="G147" s="1" cm="1">
        <f t="array" ref="G147">_xlfn.IFS(SUM($L147:$Q147)="","",M147="","",M147=0,0,M147&gt;0,M147/G$198*100)</f>
        <v>5.2691885595758152E-2</v>
      </c>
      <c r="H147" s="1" cm="1">
        <f t="array" ref="H147">_xlfn.IFS(SUM($L147:$Q147)="","",N147="","",N147=0,0,N147&gt;0,N147/H$198*100)</f>
        <v>6.8158362279841178E-2</v>
      </c>
      <c r="I147" s="1" cm="1">
        <f t="array" ref="I147">_xlfn.IFS(SUM($L147:$Q147)="","",O147="","",O147=0,0,O147&gt;0,O147/I$198*100)</f>
        <v>8.6191168586096892E-2</v>
      </c>
      <c r="J147" s="1" cm="1">
        <f t="array" ref="J147">_xlfn.IFS(SUM($L147:$Q147)="","",P147="","",P147=0,0,P147&gt;0,P147/J$198*100)</f>
        <v>7.8314345838210217E-2</v>
      </c>
      <c r="K147" s="1" t="str" cm="1">
        <f t="array" ref="K147">_xlfn.IFS(SUM($L147:$Q147)="","",Q147="","",Q147=0,0,Q147&gt;0,Q147/K$198*100)</f>
        <v/>
      </c>
      <c r="L147" s="85">
        <f t="shared" si="197"/>
        <v>114250.66666666667</v>
      </c>
      <c r="M147" s="39">
        <f t="shared" si="170"/>
        <v>26501</v>
      </c>
      <c r="N147" s="39">
        <f t="shared" si="171"/>
        <v>14700.75</v>
      </c>
      <c r="O147" s="39">
        <f t="shared" si="172"/>
        <v>99228</v>
      </c>
      <c r="P147" s="39">
        <f t="shared" si="170"/>
        <v>27005</v>
      </c>
      <c r="Q147" s="98" t="str">
        <f t="shared" si="170"/>
        <v/>
      </c>
      <c r="R147" s="89">
        <v>342752</v>
      </c>
      <c r="S147" s="89">
        <v>53002</v>
      </c>
      <c r="T147" s="89">
        <v>58803</v>
      </c>
      <c r="U147" s="89">
        <v>297684</v>
      </c>
      <c r="V147" s="89">
        <v>108020</v>
      </c>
      <c r="W147" s="89"/>
      <c r="X147" s="1"/>
      <c r="Y147" s="1"/>
      <c r="Z147" s="6" t="s">
        <v>36</v>
      </c>
      <c r="AA147" s="18" cm="1">
        <f t="array" ref="AA147">IFERROR(_xlfn.IFS(COUNTA($AE$135:$AJ$135)=0,AVERAGE($AE147:$AJ147),$AE$135="X",AVERAGE($AF147:$AJ147),$AF$135="X",AVERAGE($AE147,$AG147:$AJ147),$AG$135="X",AVERAGE($AE147:$AF147,$AH147:$AJ147),$AH$135="X",AVERAGE($AE147:$AG147,$AI147:$AJ147),$AI$135="X",AVERAGE($AE147:$AH147,$AJ147:$AJ147),$AJ$135="X",AVERAGE($AE147:$AI147)),"")</f>
        <v>0.10064341926746283</v>
      </c>
      <c r="AB147" s="19" cm="1">
        <f t="array" ref="AB147">IFERROR(_xlfn.IFS(COUNTA($AE$135:$AJ$135)=0,STDEV($AE147:$AJ147)/SQRT(COUNT($AE147:$AJ147)),$AE$135="X",STDEV($AF147:$AJ147)/SQRT(COUNT($AF147:$AJ147)),$AF$135="X",STDEV($AE147,$AG147:$AJ147)/SQRT(COUNT($AE147,$AG147:$AJ147)),$AG$135="X",STDEV($AE147:$AF147,$AH147:$AJ147)/SQRT(COUNT($AE147:$AF147,$AH147:$AJ147)),$AH$135="X",STDEV($AE147:$AG147,$AI147:$AJ147)/SQRT(COUNT($AE147:$AG147,$AI147:$AJ147)),$AI$135="X",STDEV($AE147:$AH147,$AJ147)/SQRT(COUNT($AE147:$AH147,$AJ147)),$AJ$135="X",STDEV($AE147:$AI147)/SQRT(COUNT($AE147:$AI147))),"")</f>
        <v>2.1796641990433414E-2</v>
      </c>
      <c r="AC147" s="113" cm="1">
        <f t="array" ref="AC147">IFERROR(_xlfn.IFS(COUNTA($AK$135:$AP$135)=0,AVERAGE($AK147:$AP147),$AK$135="X",AVERAGE($AL147:$AP147),$AL$135="X",AVERAGE($AK147,$AM147:$AP147),$AM$135="X",AVERAGE($AK147:$AL147,$AN147:$AP147),$AN$135="X",AVERAGE($AK147:$AM147,$AO147:$AP147),$AO$135="X",AVERAGE($AK147:$AN147,$AP147:$AP147),$AP$135="X",AVERAGE($AK147:$AO147)),"")</f>
        <v>51713.133333333339</v>
      </c>
      <c r="AD147" s="111" cm="1">
        <f t="array" ref="AD147">IFERROR(_xlfn.IFS(COUNTA($AK$135:$AP$135)=0,STDEV($AK147:$AP147)/SQRT(COUNT($AK147:$AP147)),$AK$135="X",STDEV($AL147:$AP147)/SQRT(COUNT($AL147:$AP147)),$AL$135="X",STDEV($AK147,$AM147:$AP147)/SQRT(COUNT($AK147,$AM147:$AP147)),$AM$135="X",STDEV($AK147:$AL147,$AN147:$AP147)/SQRT(COUNT($AK147:$AL147,$AN147:$AP147)),$AN$135="X",STDEV($AK147:$AM147,$AO147:$AP147)/SQRT(COUNT($AK147:$AM147,$AO147:$AP147)),$AO$135="X",STDEV($AK147:$AN147,$AP147)/SQRT(COUNT($AK147:$AN147,$AP147)),$AP$135="X",STDEV($AK147:$AO147)/SQRT(COUNT($AK147:$AO147))),"")</f>
        <v>12131.881683124559</v>
      </c>
      <c r="AE147" s="1" cm="1">
        <f t="array" ref="AE147">_xlfn.IFS(SUM($AK147:$AP147)="","",AK147="","",AK147=0,0,AK147&gt;0,AK147/AE$198*100)</f>
        <v>0.18758643289614707</v>
      </c>
      <c r="AF147" s="1" cm="1">
        <f t="array" ref="AF147">_xlfn.IFS(SUM($AK147:$AP147)="","",AL147="","",AL147=0,0,AL147&gt;0,AL147/AF$198*100)</f>
        <v>7.704146729328612E-2</v>
      </c>
      <c r="AG147" s="1" cm="1">
        <f t="array" ref="AG147">_xlfn.IFS(SUM($AK147:$AP147)="","",AM147="","",AM147=0,0,AM147&gt;0,AM147/AG$198*100)</f>
        <v>7.4857359402220658E-2</v>
      </c>
      <c r="AH147" s="1" cm="1">
        <f t="array" ref="AH147">_xlfn.IFS(SUM($AK147:$AP147)="","",AN147="","",AN147=0,0,AN147&gt;0,AN147/AH$198*100)</f>
        <v>8.4660763832230423E-2</v>
      </c>
      <c r="AI147" s="1" cm="1">
        <f t="array" ref="AI147">_xlfn.IFS(SUM($AK147:$AP147)="","",AO147="","",AO147=0,0,AO147&gt;0,AO147/AI$198*100)</f>
        <v>7.9071072913429935E-2</v>
      </c>
      <c r="AJ147" s="1" t="str" cm="1">
        <f t="array" ref="AJ147">_xlfn.IFS(SUM($AK147:$AP147)="","",AP147="","",AP147=0,0,AP147&gt;0,AP147/AJ$198*100)</f>
        <v/>
      </c>
      <c r="AK147" s="85">
        <f t="shared" si="198"/>
        <v>33766</v>
      </c>
      <c r="AL147" s="39">
        <f t="shared" si="173"/>
        <v>46325</v>
      </c>
      <c r="AM147" s="39">
        <f t="shared" si="173"/>
        <v>87094</v>
      </c>
      <c r="AN147" s="39">
        <f t="shared" si="173"/>
        <v>20509.333333333332</v>
      </c>
      <c r="AO147" s="39">
        <f t="shared" si="173"/>
        <v>70871.333333333328</v>
      </c>
      <c r="AP147" s="98" t="str">
        <f t="shared" si="173"/>
        <v/>
      </c>
      <c r="AQ147" s="89">
        <v>101298</v>
      </c>
      <c r="AR147" s="89">
        <v>185300</v>
      </c>
      <c r="AS147" s="89">
        <v>174188</v>
      </c>
      <c r="AT147" s="89">
        <v>61528</v>
      </c>
      <c r="AU147" s="89">
        <v>212614</v>
      </c>
      <c r="AV147" s="89"/>
      <c r="AW147" s="1"/>
      <c r="AX147" s="1"/>
      <c r="AY147" s="39" t="str">
        <f t="shared" si="174"/>
        <v/>
      </c>
      <c r="AZ147" s="39" t="str">
        <f t="shared" si="175"/>
        <v/>
      </c>
      <c r="BA147" s="39" t="str">
        <f t="shared" si="176"/>
        <v/>
      </c>
      <c r="BB147" s="39" t="str">
        <f t="shared" si="177"/>
        <v/>
      </c>
      <c r="BC147" s="39" t="str">
        <f t="shared" si="178"/>
        <v/>
      </c>
      <c r="BD147" s="39" t="str">
        <f t="shared" si="179"/>
        <v/>
      </c>
      <c r="BE147" s="39" t="str">
        <f t="shared" si="180"/>
        <v/>
      </c>
      <c r="BF147" s="39" t="str">
        <f t="shared" si="181"/>
        <v/>
      </c>
      <c r="BG147" s="39" t="str">
        <f t="shared" si="182"/>
        <v/>
      </c>
      <c r="BH147" s="39" t="str">
        <f t="shared" si="183"/>
        <v/>
      </c>
      <c r="BI147" s="39" t="str">
        <f t="shared" si="184"/>
        <v/>
      </c>
      <c r="BJ147" s="39" t="str">
        <f t="shared" si="185"/>
        <v/>
      </c>
      <c r="BK147" s="42" t="str">
        <f t="shared" si="186"/>
        <v/>
      </c>
      <c r="BL147" t="str">
        <f t="shared" si="186"/>
        <v/>
      </c>
      <c r="BM147" t="str">
        <f t="shared" si="186"/>
        <v/>
      </c>
      <c r="BN147" t="str">
        <f t="shared" si="186"/>
        <v/>
      </c>
      <c r="BO147" t="str">
        <f t="shared" si="186"/>
        <v/>
      </c>
      <c r="BP147" t="str">
        <f t="shared" si="186"/>
        <v/>
      </c>
      <c r="BQ147" t="str">
        <f t="shared" si="186"/>
        <v/>
      </c>
      <c r="BR147" t="str">
        <f t="shared" si="186"/>
        <v/>
      </c>
      <c r="BS147" t="str">
        <f t="shared" si="186"/>
        <v/>
      </c>
      <c r="BT147" t="str">
        <f t="shared" si="186"/>
        <v/>
      </c>
      <c r="BU147" t="str">
        <f t="shared" si="186"/>
        <v/>
      </c>
      <c r="BV147" t="str">
        <f t="shared" si="186"/>
        <v/>
      </c>
      <c r="BW147" t="str">
        <f t="shared" si="187"/>
        <v/>
      </c>
      <c r="BX147" t="str">
        <f t="shared" si="188"/>
        <v/>
      </c>
      <c r="BY147" t="str">
        <f t="shared" si="189"/>
        <v/>
      </c>
      <c r="BZ147" t="str">
        <f t="shared" si="190"/>
        <v/>
      </c>
      <c r="CA147" t="str">
        <f t="shared" si="191"/>
        <v/>
      </c>
      <c r="CB147" s="39" t="str">
        <f t="shared" si="191"/>
        <v/>
      </c>
      <c r="CC147" s="46" t="str">
        <f t="shared" si="192"/>
        <v/>
      </c>
      <c r="CD147" s="44" t="str">
        <f t="shared" si="193"/>
        <v/>
      </c>
      <c r="CE147" t="str" cm="1">
        <f t="array" ref="CE147">_xlfn.IFS($CC147="","",$CC147&lt;=CE$136,"yes",$CC147&gt;CE$136,"no")</f>
        <v/>
      </c>
      <c r="CF147" s="42" t="str">
        <f t="shared" si="194"/>
        <v/>
      </c>
      <c r="CG147" s="1" t="str">
        <f t="shared" si="195"/>
        <v/>
      </c>
      <c r="CH147" s="1" t="str">
        <f t="shared" si="196"/>
        <v/>
      </c>
      <c r="CI147" s="76" t="str">
        <f>IF(CE147="yes",VLOOKUP(CH147,'z-Table'!$A$1:$K$74,7,TRUE)*$CE$135,"")</f>
        <v/>
      </c>
    </row>
    <row r="148" spans="1:87" ht="12" x14ac:dyDescent="0.2">
      <c r="A148" s="6" t="s">
        <v>37</v>
      </c>
      <c r="B148" s="18" cm="1">
        <f t="array" ref="B148">IFERROR(_xlfn.IFS(COUNTA($F$135:$K$135)=0,AVERAGE($F148:$K148),$F$135="X",AVERAGE($G148:$K148),$G$135="X",AVERAGE($F148,$H148:$K148),$H$135="X",AVERAGE($F148:$G148,$I148:$K148),$I$135="X",AVERAGE($F148:$H148,$J148:$K148),$J$135="X",AVERAGE($F148:$I148,$K148:$K148),$K$135="X",AVERAGE($F148:$J148)),"")</f>
        <v>0.15566626193862415</v>
      </c>
      <c r="C148" s="19" cm="1">
        <f t="array" ref="C148">IFERROR(_xlfn.IFS(COUNTA($F$135:$K$135)=0,STDEV($F148:$K148)/SQRT(COUNT($F148:$K148)),$F$135="X",STDEV($G148:$K148)/SQRT(COUNT($G148:$K148)),$G$135="X",STDEV($F148,$H148:$K148)/SQRT(COUNT($F148,$H148:$K148)),$H$135="X",STDEV($F148:$G148,$I148:$K148)/SQRT(COUNT($F148:$G148,$I148:$K148)),$I$135="X",STDEV($F148:$H148,$J148:$K148)/SQRT(COUNT($F148:$H148,$J148:$K148)),$J$135="X",STDEV($F148:$I148,$K148)/SQRT(COUNT($F148:$I148,$K148)),$K$135="X",STDEV($F148:$J148)/SQRT(COUNT($F148:$J148))),"")</f>
        <v>1.3658884152086454E-2</v>
      </c>
      <c r="D148" s="113" cm="1">
        <f t="array" ref="D148">IFERROR(_xlfn.IFS(COUNTA($L$135:$Q$135)=0,AVERAGE($L148:$Q148),$L$135="X",AVERAGE($M148:$Q148),$M$135="X",AVERAGE($L148,$N148:$Q148),$N$135="X",AVERAGE($L148:$M148,$O148:$Q148),$O$135="X",AVERAGE($L148:$N148,$P148:$Q148),$P$135="X",AVERAGE($L148:$O148,$Q148:$Q148),$Q$135="X",AVERAGE($L148:$P148)),"")</f>
        <v>93593.066666666666</v>
      </c>
      <c r="E148" s="111" cm="1">
        <f t="array" ref="E148">IFERROR(_xlfn.IFS(COUNTA($L$135:$Q$135)=0,STDEV($L148:$Q148)/SQRT(COUNT($L148:$Q148)),$L$135="X",STDEV($M148:$Q148)/SQRT(COUNT($M148:$Q148)),$M$135="X",STDEV($L148,$N148:$Q148)/SQRT(COUNT($L148,$N148:$Q148)),$N$135="X",STDEV($L148:$M148,$O148:$Q148)/SQRT(COUNT($L148:$M148,$O148:$Q148)),$O$135="X",STDEV($L148:$N148,$P148:$Q148)/SQRT(COUNT($L148:$N148,$P148:$Q148)),$P$135="X",STDEV($L148:$O148,$Q148)/SQRT(COUNT($L148:$O148,$Q148)),$Q$135="X",STDEV($L148:$P148)/SQRT(COUNT($L148:$P148))),"")</f>
        <v>22745.701516171754</v>
      </c>
      <c r="F148" s="1" cm="1">
        <f t="array" ref="F148">_xlfn.IFS(SUM($L148:$Q148)="","",L148="","",L148=0,0,L148&gt;0,L148/F$198*100)</f>
        <v>0.15441766915783015</v>
      </c>
      <c r="G148" s="1" cm="1">
        <f t="array" ref="G148">_xlfn.IFS(SUM($L148:$Q148)="","",M148="","",M148=0,0,M148&gt;0,M148/G$198*100)</f>
        <v>0.16076880644349328</v>
      </c>
      <c r="H148" s="1" cm="1">
        <f t="array" ref="H148">_xlfn.IFS(SUM($L148:$Q148)="","",N148="","",N148=0,0,N148&gt;0,N148/H$198*100)</f>
        <v>0.19195104717430775</v>
      </c>
      <c r="I148" s="1" cm="1">
        <f t="array" ref="I148">_xlfn.IFS(SUM($L148:$Q148)="","",O148="","",O148=0,0,O148&gt;0,O148/I$198*100)</f>
        <v>0.10747605919583655</v>
      </c>
      <c r="J148" s="1" cm="1">
        <f t="array" ref="J148">_xlfn.IFS(SUM($L148:$Q148)="","",P148="","",P148=0,0,P148&gt;0,P148/J$198*100)</f>
        <v>0.16371772772165297</v>
      </c>
      <c r="K148" s="1" t="str" cm="1">
        <f t="array" ref="K148">_xlfn.IFS(SUM($L148:$Q148)="","",Q148="","",Q148=0,0,Q148&gt;0,Q148/K$198*100)</f>
        <v/>
      </c>
      <c r="L148" s="85">
        <f t="shared" si="197"/>
        <v>165520</v>
      </c>
      <c r="M148" s="39">
        <f t="shared" si="170"/>
        <v>80857.5</v>
      </c>
      <c r="N148" s="39">
        <f t="shared" si="171"/>
        <v>41401</v>
      </c>
      <c r="O148" s="39">
        <f t="shared" si="172"/>
        <v>123732.33333333333</v>
      </c>
      <c r="P148" s="39">
        <f t="shared" si="170"/>
        <v>56454.5</v>
      </c>
      <c r="Q148" s="98" t="str">
        <f t="shared" si="170"/>
        <v/>
      </c>
      <c r="R148" s="89">
        <v>496560</v>
      </c>
      <c r="S148" s="89">
        <v>161715</v>
      </c>
      <c r="T148" s="89">
        <v>165604</v>
      </c>
      <c r="U148" s="89">
        <v>371197</v>
      </c>
      <c r="V148" s="89">
        <v>225818</v>
      </c>
      <c r="W148" s="89"/>
      <c r="X148" s="1"/>
      <c r="Y148" s="1"/>
      <c r="Z148" s="6" t="s">
        <v>37</v>
      </c>
      <c r="AA148" s="18" cm="1">
        <f t="array" ref="AA148">IFERROR(_xlfn.IFS(COUNTA($AE$135:$AJ$135)=0,AVERAGE($AE148:$AJ148),$AE$135="X",AVERAGE($AF148:$AJ148),$AF$135="X",AVERAGE($AE148,$AG148:$AJ148),$AG$135="X",AVERAGE($AE148:$AF148,$AH148:$AJ148),$AH$135="X",AVERAGE($AE148:$AG148,$AI148:$AJ148),$AI$135="X",AVERAGE($AE148:$AH148,$AJ148:$AJ148),$AJ$135="X",AVERAGE($AE148:$AI148)),"")</f>
        <v>0.21805998541214433</v>
      </c>
      <c r="AB148" s="19" cm="1">
        <f t="array" ref="AB148">IFERROR(_xlfn.IFS(COUNTA($AE$135:$AJ$135)=0,STDEV($AE148:$AJ148)/SQRT(COUNT($AE148:$AJ148)),$AE$135="X",STDEV($AF148:$AJ148)/SQRT(COUNT($AF148:$AJ148)),$AF$135="X",STDEV($AE148,$AG148:$AJ148)/SQRT(COUNT($AE148,$AG148:$AJ148)),$AG$135="X",STDEV($AE148:$AF148,$AH148:$AJ148)/SQRT(COUNT($AE148:$AF148,$AH148:$AJ148)),$AH$135="X",STDEV($AE148:$AG148,$AI148:$AJ148)/SQRT(COUNT($AE148:$AG148,$AI148:$AJ148)),$AI$135="X",STDEV($AE148:$AH148,$AJ148)/SQRT(COUNT($AE148:$AH148,$AJ148)),$AJ$135="X",STDEV($AE148:$AI148)/SQRT(COUNT($AE148:$AI148))),"")</f>
        <v>4.5307966051794719E-2</v>
      </c>
      <c r="AC148" s="113" cm="1">
        <f t="array" ref="AC148">IFERROR(_xlfn.IFS(COUNTA($AK$135:$AP$135)=0,AVERAGE($AK148:$AP148),$AK$135="X",AVERAGE($AL148:$AP148),$AL$135="X",AVERAGE($AK148,$AM148:$AP148),$AM$135="X",AVERAGE($AK148:$AL148,$AN148:$AP148),$AN$135="X",AVERAGE($AK148:$AM148,$AO148:$AP148),$AO$135="X",AVERAGE($AK148:$AN148,$AP148:$AP148),$AP$135="X",AVERAGE($AK148:$AO148)),"")</f>
        <v>107732.55</v>
      </c>
      <c r="AD148" s="111" cm="1">
        <f t="array" ref="AD148">IFERROR(_xlfn.IFS(COUNTA($AK$135:$AP$135)=0,STDEV($AK148:$AP148)/SQRT(COUNT($AK148:$AP148)),$AK$135="X",STDEV($AL148:$AP148)/SQRT(COUNT($AL148:$AP148)),$AL$135="X",STDEV($AK148,$AM148:$AP148)/SQRT(COUNT($AK148,$AM148:$AP148)),$AM$135="X",STDEV($AK148:$AL148,$AN148:$AP148)/SQRT(COUNT($AK148:$AL148,$AN148:$AP148)),$AN$135="X",STDEV($AK148:$AM148,$AO148:$AP148)/SQRT(COUNT($AK148:$AM148,$AO148:$AP148)),$AO$135="X",STDEV($AK148:$AN148,$AP148)/SQRT(COUNT($AK148:$AN148,$AP148)),$AP$135="X",STDEV($AK148:$AO148)/SQRT(COUNT($AK148:$AO148))),"")</f>
        <v>21313.727847191989</v>
      </c>
      <c r="AE148" s="1" cm="1">
        <f t="array" ref="AE148">_xlfn.IFS(SUM($AK148:$AP148)="","",AK148="","",AK148=0,0,AK148&gt;0,AK148/AE$198*100)</f>
        <v>0.39155228097291389</v>
      </c>
      <c r="AF148" s="1" cm="1">
        <f t="array" ref="AF148">_xlfn.IFS(SUM($AK148:$AP148)="","",AL148="","",AL148=0,0,AL148&gt;0,AL148/AF$198*100)</f>
        <v>0.17680995955501747</v>
      </c>
      <c r="AG148" s="1" cm="1">
        <f t="array" ref="AG148">_xlfn.IFS(SUM($AK148:$AP148)="","",AM148="","",AM148=0,0,AM148&gt;0,AM148/AG$198*100)</f>
        <v>0.14562951168065832</v>
      </c>
      <c r="AH148" s="1" cm="1">
        <f t="array" ref="AH148">_xlfn.IFS(SUM($AK148:$AP148)="","",AN148="","",AN148=0,0,AN148&gt;0,AN148/AH$198*100)</f>
        <v>0.22147221694422564</v>
      </c>
      <c r="AI148" s="1" cm="1">
        <f t="array" ref="AI148">_xlfn.IFS(SUM($AK148:$AP148)="","",AO148="","",AO148=0,0,AO148&gt;0,AO148/AI$198*100)</f>
        <v>0.15483595790790633</v>
      </c>
      <c r="AJ148" s="1" t="str" cm="1">
        <f t="array" ref="AJ148">_xlfn.IFS(SUM($AK148:$AP148)="","",AP148="","",AP148=0,0,AP148&gt;0,AP148/AJ$198*100)</f>
        <v/>
      </c>
      <c r="AK148" s="85">
        <f t="shared" si="198"/>
        <v>70480.333333333328</v>
      </c>
      <c r="AL148" s="39">
        <f t="shared" si="173"/>
        <v>106315.75</v>
      </c>
      <c r="AM148" s="39">
        <f t="shared" si="173"/>
        <v>169435</v>
      </c>
      <c r="AN148" s="39">
        <f t="shared" si="173"/>
        <v>53652.333333333336</v>
      </c>
      <c r="AO148" s="39">
        <f t="shared" si="173"/>
        <v>138779.33333333334</v>
      </c>
      <c r="AP148" s="98" t="str">
        <f t="shared" si="173"/>
        <v/>
      </c>
      <c r="AQ148" s="89">
        <v>211441</v>
      </c>
      <c r="AR148" s="89">
        <v>425263</v>
      </c>
      <c r="AS148" s="89">
        <v>338870</v>
      </c>
      <c r="AT148" s="89">
        <v>160957</v>
      </c>
      <c r="AU148" s="89">
        <v>416338</v>
      </c>
      <c r="AV148" s="89"/>
      <c r="AW148" s="1"/>
      <c r="AX148" s="1" t="str">
        <f>A148</f>
        <v>p-cymene</v>
      </c>
      <c r="AY148" s="39">
        <f t="shared" si="174"/>
        <v>165520</v>
      </c>
      <c r="AZ148" s="39">
        <f t="shared" si="175"/>
        <v>80857.5</v>
      </c>
      <c r="BA148" s="39">
        <f t="shared" si="176"/>
        <v>41401</v>
      </c>
      <c r="BB148" s="39">
        <f t="shared" si="177"/>
        <v>123732.33333333333</v>
      </c>
      <c r="BC148" s="39">
        <f t="shared" si="178"/>
        <v>56454.5</v>
      </c>
      <c r="BD148" s="39" t="str">
        <f t="shared" si="179"/>
        <v/>
      </c>
      <c r="BE148" s="39">
        <f t="shared" si="180"/>
        <v>70480.333333333328</v>
      </c>
      <c r="BF148" s="39">
        <f t="shared" si="181"/>
        <v>106315.75</v>
      </c>
      <c r="BG148" s="39">
        <f t="shared" si="182"/>
        <v>169435</v>
      </c>
      <c r="BH148" s="39">
        <f t="shared" si="183"/>
        <v>53652.333333333336</v>
      </c>
      <c r="BI148" s="39">
        <f t="shared" si="184"/>
        <v>138779.33333333334</v>
      </c>
      <c r="BJ148" s="39" t="str">
        <f t="shared" si="185"/>
        <v/>
      </c>
      <c r="BK148" s="42">
        <f t="shared" si="186"/>
        <v>9</v>
      </c>
      <c r="BL148">
        <f t="shared" si="186"/>
        <v>5</v>
      </c>
      <c r="BM148">
        <f t="shared" si="186"/>
        <v>1</v>
      </c>
      <c r="BN148">
        <f t="shared" si="186"/>
        <v>7</v>
      </c>
      <c r="BO148">
        <f t="shared" si="186"/>
        <v>3</v>
      </c>
      <c r="BP148" t="str">
        <f t="shared" si="186"/>
        <v/>
      </c>
      <c r="BQ148">
        <f t="shared" si="186"/>
        <v>4</v>
      </c>
      <c r="BR148">
        <f t="shared" si="186"/>
        <v>6</v>
      </c>
      <c r="BS148">
        <f t="shared" si="186"/>
        <v>10</v>
      </c>
      <c r="BT148">
        <f t="shared" si="186"/>
        <v>2</v>
      </c>
      <c r="BU148">
        <f t="shared" si="186"/>
        <v>8</v>
      </c>
      <c r="BV148" t="str">
        <f t="shared" si="186"/>
        <v/>
      </c>
      <c r="BW148">
        <f t="shared" si="187"/>
        <v>25</v>
      </c>
      <c r="BX148">
        <f t="shared" si="188"/>
        <v>30</v>
      </c>
      <c r="BY148">
        <f t="shared" si="189"/>
        <v>5</v>
      </c>
      <c r="BZ148">
        <f t="shared" si="190"/>
        <v>5</v>
      </c>
      <c r="CA148">
        <f t="shared" si="191"/>
        <v>15</v>
      </c>
      <c r="CB148" s="39">
        <f t="shared" si="191"/>
        <v>10</v>
      </c>
      <c r="CC148" s="46">
        <f t="shared" si="192"/>
        <v>10</v>
      </c>
      <c r="CD148" s="44" t="str">
        <f t="shared" si="193"/>
        <v xml:space="preserve">sig = </v>
      </c>
      <c r="CE148" t="str" cm="1">
        <f t="array" ref="CE148">_xlfn.IFS($CC148="","",$CC148&lt;=CE$136,"yes",$CC148&gt;CE$136,"no")</f>
        <v>no</v>
      </c>
      <c r="CF148" s="42" t="str">
        <f t="shared" si="194"/>
        <v/>
      </c>
      <c r="CG148" s="1" t="str">
        <f t="shared" si="195"/>
        <v/>
      </c>
      <c r="CH148" s="1" t="str">
        <f t="shared" si="196"/>
        <v/>
      </c>
      <c r="CI148" s="76" t="str">
        <f>IF(CE148="yes",VLOOKUP(CH148,'z-Table'!$A$1:$K$74,7,TRUE)*$CE$135,"")</f>
        <v/>
      </c>
    </row>
    <row r="149" spans="1:87" ht="12" x14ac:dyDescent="0.2">
      <c r="A149" s="7" t="s">
        <v>38</v>
      </c>
      <c r="B149" s="18" cm="1">
        <f t="array" ref="B149">IFERROR(_xlfn.IFS(COUNTA($F$135:$K$135)=0,AVERAGE($F149:$K149),$F$135="X",AVERAGE($G149:$K149),$G$135="X",AVERAGE($F149,$H149:$K149),$H$135="X",AVERAGE($F149:$G149,$I149:$K149),$I$135="X",AVERAGE($F149:$H149,$J149:$K149),$J$135="X",AVERAGE($F149:$I149,$K149:$K149),$K$135="X",AVERAGE($F149:$J149)),"")</f>
        <v>0.58403895166821784</v>
      </c>
      <c r="C149" s="19" cm="1">
        <f t="array" ref="C149">IFERROR(_xlfn.IFS(COUNTA($F$135:$K$135)=0,STDEV($F149:$K149)/SQRT(COUNT($F149:$K149)),$F$135="X",STDEV($G149:$K149)/SQRT(COUNT($G149:$K149)),$G$135="X",STDEV($F149,$H149:$K149)/SQRT(COUNT($F149,$H149:$K149)),$H$135="X",STDEV($F149:$G149,$I149:$K149)/SQRT(COUNT($F149:$G149,$I149:$K149)),$I$135="X",STDEV($F149:$H149,$J149:$K149)/SQRT(COUNT($F149:$H149,$J149:$K149)),$J$135="X",STDEV($F149:$I149,$K149)/SQRT(COUNT($F149:$I149,$K149)),$K$135="X",STDEV($F149:$J149)/SQRT(COUNT($F149:$J149))),"")</f>
        <v>9.5565100302704736E-2</v>
      </c>
      <c r="D149" s="113" cm="1">
        <f t="array" ref="D149">IFERROR(_xlfn.IFS(COUNTA($L$135:$Q$135)=0,AVERAGE($L149:$Q149),$L$135="X",AVERAGE($M149:$Q149),$M$135="X",AVERAGE($L149,$N149:$Q149),$N$135="X",AVERAGE($L149:$M149,$O149:$Q149),$O$135="X",AVERAGE($L149:$N149,$P149:$Q149),$P$135="X",AVERAGE($L149:$O149,$Q149:$Q149),$Q$135="X",AVERAGE($L149:$P149)),"")</f>
        <v>370820.33333333331</v>
      </c>
      <c r="E149" s="111" cm="1">
        <f t="array" ref="E149">IFERROR(_xlfn.IFS(COUNTA($L$135:$Q$135)=0,STDEV($L149:$Q149)/SQRT(COUNT($L149:$Q149)),$L$135="X",STDEV($M149:$Q149)/SQRT(COUNT($M149:$Q149)),$M$135="X",STDEV($L149,$N149:$Q149)/SQRT(COUNT($L149,$N149:$Q149)),$N$135="X",STDEV($L149:$M149,$O149:$Q149)/SQRT(COUNT($L149:$M149,$O149:$Q149)),$O$135="X",STDEV($L149:$N149,$P149:$Q149)/SQRT(COUNT($L149:$N149,$P149:$Q149)),$P$135="X",STDEV($L149:$O149,$Q149)/SQRT(COUNT($L149:$O149,$Q149)),$Q$135="X",STDEV($L149:$P149)/SQRT(COUNT($L149:$P149))),"")</f>
        <v>118338.67998654975</v>
      </c>
      <c r="F149" cm="1">
        <f t="array" ref="F149">_xlfn.IFS(SUM($L149:$Q149)="","",L149="","",L149=0,0,L149&gt;0,L149/F$198*100)</f>
        <v>0.50659481555550157</v>
      </c>
      <c r="G149" cm="1">
        <f t="array" ref="G149">_xlfn.IFS(SUM($L149:$Q149)="","",M149="","",M149=0,0,M149&gt;0,M149/G$198*100)</f>
        <v>0.27381448402130648</v>
      </c>
      <c r="H149" cm="1">
        <f t="array" ref="H149">_xlfn.IFS(SUM($L149:$Q149)="","",N149="","",N149=0,0,N149&gt;0,N149/H$198*100)</f>
        <v>0.64155653702711168</v>
      </c>
      <c r="I149" cm="1">
        <f t="array" ref="I149">_xlfn.IFS(SUM($L149:$Q149)="","",O149="","",O149=0,0,O149&gt;0,O149/I$198*100)</f>
        <v>0.64279223066429547</v>
      </c>
      <c r="J149" cm="1">
        <f t="array" ref="J149">_xlfn.IFS(SUM($L149:$Q149)="","",P149="","",P149=0,0,P149&gt;0,P149/J$198*100)</f>
        <v>0.85543669107287368</v>
      </c>
      <c r="K149" s="1" t="str" cm="1">
        <f t="array" ref="K149">_xlfn.IFS(SUM($L149:$Q149)="","",Q149="","",Q149=0,0,Q149&gt;0,Q149/K$198*100)</f>
        <v/>
      </c>
      <c r="L149" s="85">
        <f t="shared" si="197"/>
        <v>543018</v>
      </c>
      <c r="M149" s="39">
        <f t="shared" si="170"/>
        <v>137713</v>
      </c>
      <c r="N149" s="39">
        <f t="shared" si="171"/>
        <v>138374.25</v>
      </c>
      <c r="O149" s="39">
        <f t="shared" si="172"/>
        <v>740017.66666666663</v>
      </c>
      <c r="P149" s="39">
        <f t="shared" si="170"/>
        <v>294978.75</v>
      </c>
      <c r="Q149" s="98" t="str">
        <f t="shared" si="170"/>
        <v/>
      </c>
      <c r="R149" s="89">
        <v>1629054</v>
      </c>
      <c r="S149" s="89">
        <v>275426</v>
      </c>
      <c r="T149" s="89">
        <v>553497</v>
      </c>
      <c r="U149" s="89">
        <v>2220053</v>
      </c>
      <c r="V149" s="89">
        <v>1179915</v>
      </c>
      <c r="W149" s="89"/>
      <c r="X149" s="1"/>
      <c r="Y149" s="1"/>
      <c r="Z149" s="7" t="s">
        <v>38</v>
      </c>
      <c r="AA149" s="18" cm="1">
        <f t="array" ref="AA149">IFERROR(_xlfn.IFS(COUNTA($AE$135:$AJ$135)=0,AVERAGE($AE149:$AJ149),$AE$135="X",AVERAGE($AF149:$AJ149),$AF$135="X",AVERAGE($AE149,$AG149:$AJ149),$AG$135="X",AVERAGE($AE149:$AF149,$AH149:$AJ149),$AH$135="X",AVERAGE($AE149:$AG149,$AI149:$AJ149),$AI$135="X",AVERAGE($AE149:$AH149,$AJ149:$AJ149),$AJ$135="X",AVERAGE($AE149:$AI149)),"")</f>
        <v>0.63346198189076985</v>
      </c>
      <c r="AB149" s="19" cm="1">
        <f t="array" ref="AB149">IFERROR(_xlfn.IFS(COUNTA($AE$135:$AJ$135)=0,STDEV($AE149:$AJ149)/SQRT(COUNT($AE149:$AJ149)),$AE$135="X",STDEV($AF149:$AJ149)/SQRT(COUNT($AF149:$AJ149)),$AF$135="X",STDEV($AE149,$AG149:$AJ149)/SQRT(COUNT($AE149,$AG149:$AJ149)),$AG$135="X",STDEV($AE149:$AF149,$AH149:$AJ149)/SQRT(COUNT($AE149:$AF149,$AH149:$AJ149)),$AH$135="X",STDEV($AE149:$AG149,$AI149:$AJ149)/SQRT(COUNT($AE149:$AG149,$AI149:$AJ149)),$AI$135="X",STDEV($AE149:$AH149,$AJ149)/SQRT(COUNT($AE149:$AH149,$AJ149)),$AJ$135="X",STDEV($AE149:$AI149)/SQRT(COUNT($AE149:$AI149))),"")</f>
        <v>0.12826535305698053</v>
      </c>
      <c r="AC149" s="113" cm="1">
        <f t="array" ref="AC149">IFERROR(_xlfn.IFS(COUNTA($AK$135:$AP$135)=0,AVERAGE($AK149:$AP149),$AK$135="X",AVERAGE($AL149:$AP149),$AL$135="X",AVERAGE($AK149,$AM149:$AP149),$AM$135="X",AVERAGE($AK149:$AL149,$AN149:$AP149),$AN$135="X",AVERAGE($AK149:$AM149,$AO149:$AP149),$AO$135="X",AVERAGE($AK149:$AN149,$AP149:$AP149),$AP$135="X",AVERAGE($AK149:$AO149)),"")</f>
        <v>323930.51666666666</v>
      </c>
      <c r="AD149" s="111" cm="1">
        <f t="array" ref="AD149">IFERROR(_xlfn.IFS(COUNTA($AK$135:$AP$135)=0,STDEV($AK149:$AP149)/SQRT(COUNT($AK149:$AP149)),$AK$135="X",STDEV($AL149:$AP149)/SQRT(COUNT($AL149:$AP149)),$AL$135="X",STDEV($AK149,$AM149:$AP149)/SQRT(COUNT($AK149,$AM149:$AP149)),$AM$135="X",STDEV($AK149:$AL149,$AN149:$AP149)/SQRT(COUNT($AK149:$AL149,$AN149:$AP149)),$AN$135="X",STDEV($AK149:$AM149,$AO149:$AP149)/SQRT(COUNT($AK149:$AM149,$AO149:$AP149)),$AO$135="X",STDEV($AK149:$AN149,$AP149)/SQRT(COUNT($AK149:$AN149,$AP149)),$AP$135="X",STDEV($AK149:$AO149)/SQRT(COUNT($AK149:$AO149))),"")</f>
        <v>71348.63443698491</v>
      </c>
      <c r="AE149" cm="1">
        <f t="array" ref="AE149">_xlfn.IFS(SUM($AK149:$AP149)="","",AK149="","",AK149=0,0,AK149&gt;0,AK149/AE$198*100)</f>
        <v>1.1128558002027638</v>
      </c>
      <c r="AF149" cm="1">
        <f t="array" ref="AF149">_xlfn.IFS(SUM($AK149:$AP149)="","",AL149="","",AL149=0,0,AL149&gt;0,AL149/AF$198*100)</f>
        <v>0.619264136990755</v>
      </c>
      <c r="AG149" cm="1">
        <f t="array" ref="AG149">_xlfn.IFS(SUM($AK149:$AP149)="","",AM149="","",AM149=0,0,AM149&gt;0,AM149/AG$198*100)</f>
        <v>0.35020616415037792</v>
      </c>
      <c r="AH149" cm="1">
        <f t="array" ref="AH149">_xlfn.IFS(SUM($AK149:$AP149)="","",AN149="","",AN149=0,0,AN149&gt;0,AN149/AH$198*100)</f>
        <v>0.50906260811264725</v>
      </c>
      <c r="AI149" cm="1">
        <f t="array" ref="AI149">_xlfn.IFS(SUM($AK149:$AP149)="","",AO149="","",AO149=0,0,AO149&gt;0,AO149/AI$198*100)</f>
        <v>0.57592119999730607</v>
      </c>
      <c r="AJ149" s="1" t="str" cm="1">
        <f t="array" ref="AJ149">_xlfn.IFS(SUM($AK149:$AP149)="","",AP149="","",AP149=0,0,AP149&gt;0,AP149/AJ$198*100)</f>
        <v/>
      </c>
      <c r="AK149" s="85">
        <f t="shared" si="198"/>
        <v>200316.66666666666</v>
      </c>
      <c r="AL149" s="39">
        <f t="shared" si="173"/>
        <v>372363.25</v>
      </c>
      <c r="AM149" s="39">
        <f t="shared" si="173"/>
        <v>407453</v>
      </c>
      <c r="AN149" s="39">
        <f t="shared" si="173"/>
        <v>123322</v>
      </c>
      <c r="AO149" s="39">
        <f t="shared" si="173"/>
        <v>516197.66666666669</v>
      </c>
      <c r="AP149" s="98" t="str">
        <f t="shared" si="173"/>
        <v/>
      </c>
      <c r="AQ149" s="89">
        <v>600950</v>
      </c>
      <c r="AR149" s="89">
        <v>1489453</v>
      </c>
      <c r="AS149" s="89">
        <v>814906</v>
      </c>
      <c r="AT149" s="89">
        <v>369966</v>
      </c>
      <c r="AU149" s="89">
        <v>1548593</v>
      </c>
      <c r="AV149" s="89"/>
      <c r="AW149" s="1"/>
      <c r="AX149" s="1"/>
      <c r="AY149" s="39" t="str">
        <f t="shared" si="174"/>
        <v/>
      </c>
      <c r="AZ149" s="39" t="str">
        <f t="shared" si="175"/>
        <v/>
      </c>
      <c r="BA149" s="39" t="str">
        <f t="shared" si="176"/>
        <v/>
      </c>
      <c r="BB149" s="39" t="str">
        <f t="shared" si="177"/>
        <v/>
      </c>
      <c r="BC149" s="39" t="str">
        <f t="shared" si="178"/>
        <v/>
      </c>
      <c r="BD149" s="39" t="str">
        <f t="shared" si="179"/>
        <v/>
      </c>
      <c r="BE149" s="39" t="str">
        <f t="shared" si="180"/>
        <v/>
      </c>
      <c r="BF149" s="39" t="str">
        <f t="shared" si="181"/>
        <v/>
      </c>
      <c r="BG149" s="39" t="str">
        <f t="shared" si="182"/>
        <v/>
      </c>
      <c r="BH149" s="39" t="str">
        <f t="shared" si="183"/>
        <v/>
      </c>
      <c r="BI149" s="39" t="str">
        <f t="shared" si="184"/>
        <v/>
      </c>
      <c r="BJ149" s="39" t="str">
        <f t="shared" si="185"/>
        <v/>
      </c>
      <c r="BK149" s="42" t="str">
        <f t="shared" si="186"/>
        <v/>
      </c>
      <c r="BL149" t="str">
        <f t="shared" si="186"/>
        <v/>
      </c>
      <c r="BM149" t="str">
        <f t="shared" si="186"/>
        <v/>
      </c>
      <c r="BN149" t="str">
        <f t="shared" si="186"/>
        <v/>
      </c>
      <c r="BO149" t="str">
        <f t="shared" si="186"/>
        <v/>
      </c>
      <c r="BP149" t="str">
        <f t="shared" si="186"/>
        <v/>
      </c>
      <c r="BQ149" t="str">
        <f t="shared" si="186"/>
        <v/>
      </c>
      <c r="BR149" t="str">
        <f t="shared" si="186"/>
        <v/>
      </c>
      <c r="BS149" t="str">
        <f t="shared" si="186"/>
        <v/>
      </c>
      <c r="BT149" t="str">
        <f t="shared" si="186"/>
        <v/>
      </c>
      <c r="BU149" t="str">
        <f t="shared" si="186"/>
        <v/>
      </c>
      <c r="BV149" t="str">
        <f t="shared" si="186"/>
        <v/>
      </c>
      <c r="BW149" t="str">
        <f t="shared" si="187"/>
        <v/>
      </c>
      <c r="BX149" t="str">
        <f t="shared" si="188"/>
        <v/>
      </c>
      <c r="BY149" t="str">
        <f t="shared" si="189"/>
        <v/>
      </c>
      <c r="BZ149" t="str">
        <f t="shared" si="190"/>
        <v/>
      </c>
      <c r="CA149" t="str">
        <f t="shared" si="191"/>
        <v/>
      </c>
      <c r="CB149" s="39" t="str">
        <f t="shared" si="191"/>
        <v/>
      </c>
      <c r="CC149" s="46" t="str">
        <f t="shared" si="192"/>
        <v/>
      </c>
      <c r="CD149" s="44" t="str">
        <f t="shared" si="193"/>
        <v/>
      </c>
      <c r="CE149" t="str" cm="1">
        <f t="array" ref="CE149">_xlfn.IFS($CC149="","",$CC149&lt;=CE$136,"yes",$CC149&gt;CE$136,"no")</f>
        <v/>
      </c>
      <c r="CF149" s="42" t="str">
        <f t="shared" si="194"/>
        <v/>
      </c>
      <c r="CG149" s="1" t="str">
        <f t="shared" si="195"/>
        <v/>
      </c>
      <c r="CH149" s="1" t="str">
        <f t="shared" si="196"/>
        <v/>
      </c>
      <c r="CI149" s="76" t="str">
        <f>IF(CE149="yes",VLOOKUP(CH149,'z-Table'!$A$1:$K$74,7,TRUE)*$CE$135,"")</f>
        <v/>
      </c>
    </row>
    <row r="150" spans="1:87" ht="12" x14ac:dyDescent="0.2">
      <c r="A150" s="7" t="s">
        <v>39</v>
      </c>
      <c r="B150" s="18" cm="1">
        <f t="array" ref="B150">IFERROR(_xlfn.IFS(COUNTA($F$135:$K$135)=0,AVERAGE($F150:$K150),$F$135="X",AVERAGE($G150:$K150),$G$135="X",AVERAGE($F150,$H150:$K150),$H$135="X",AVERAGE($F150:$G150,$I150:$K150),$I$135="X",AVERAGE($F150:$H150,$J150:$K150),$J$135="X",AVERAGE($F150:$I150,$K150:$K150),$K$135="X",AVERAGE($F150:$J150)),"")</f>
        <v>2.3667814439281925</v>
      </c>
      <c r="C150" s="19" cm="1">
        <f t="array" ref="C150">IFERROR(_xlfn.IFS(COUNTA($F$135:$K$135)=0,STDEV($F150:$K150)/SQRT(COUNT($F150:$K150)),$F$135="X",STDEV($G150:$K150)/SQRT(COUNT($G150:$K150)),$G$135="X",STDEV($F150,$H150:$K150)/SQRT(COUNT($F150,$H150:$K150)),$H$135="X",STDEV($F150:$G150,$I150:$K150)/SQRT(COUNT($F150:$G150,$I150:$K150)),$I$135="X",STDEV($F150:$H150,$J150:$K150)/SQRT(COUNT($F150:$H150,$J150:$K150)),$J$135="X",STDEV($F150:$I150,$K150)/SQRT(COUNT($F150:$I150,$K150)),$K$135="X",STDEV($F150:$J150)/SQRT(COUNT($F150:$J150))),"")</f>
        <v>0.29003568684217423</v>
      </c>
      <c r="D150" s="113" cm="1">
        <f t="array" ref="D150">IFERROR(_xlfn.IFS(COUNTA($L$135:$Q$135)=0,AVERAGE($L150:$Q150),$L$135="X",AVERAGE($M150:$Q150),$M$135="X",AVERAGE($L150,$N150:$Q150),$N$135="X",AVERAGE($L150:$M150,$O150:$Q150),$O$135="X",AVERAGE($L150:$N150,$P150:$Q150),$P$135="X",AVERAGE($L150:$O150,$Q150:$Q150),$Q$135="X",AVERAGE($L150:$P150)),"")</f>
        <v>1520209.25</v>
      </c>
      <c r="E150" s="111" cm="1">
        <f t="array" ref="E150">IFERROR(_xlfn.IFS(COUNTA($L$135:$Q$135)=0,STDEV($L150:$Q150)/SQRT(COUNT($L150:$Q150)),$L$135="X",STDEV($M150:$Q150)/SQRT(COUNT($M150:$Q150)),$M$135="X",STDEV($L150,$N150:$Q150)/SQRT(COUNT($L150,$N150:$Q150)),$N$135="X",STDEV($L150:$M150,$O150:$Q150)/SQRT(COUNT($L150:$M150,$O150:$Q150)),$O$135="X",STDEV($L150:$N150,$P150:$Q150)/SQRT(COUNT($L150:$N150,$P150:$Q150)),$P$135="X",STDEV($L150:$O150,$Q150)/SQRT(COUNT($L150:$O150,$Q150)),$Q$135="X",STDEV($L150:$P150)/SQRT(COUNT($L150:$P150))),"")</f>
        <v>517575.40098525735</v>
      </c>
      <c r="F150" cm="1">
        <f t="array" ref="F150">_xlfn.IFS(SUM($L150:$Q150)="","",L150="","",L150=0,0,L150&gt;0,L150/F$198*100)</f>
        <v>3.2216524395985937</v>
      </c>
      <c r="G150" cm="1">
        <f t="array" ref="G150">_xlfn.IFS(SUM($L150:$Q150)="","",M150="","",M150=0,0,M150&gt;0,M150/G$198*100)</f>
        <v>2.0831080136034976</v>
      </c>
      <c r="H150" cm="1">
        <f t="array" ref="H150">_xlfn.IFS(SUM($L150:$Q150)="","",N150="","",N150=0,0,N150&gt;0,N150/H$198*100)</f>
        <v>2.581933067266553</v>
      </c>
      <c r="I150" cm="1">
        <f t="array" ref="I150">_xlfn.IFS(SUM($L150:$Q150)="","",O150="","",O150=0,0,O150&gt;0,O150/I$198*100)</f>
        <v>1.4658292337776404</v>
      </c>
      <c r="J150" cm="1">
        <f t="array" ref="J150">_xlfn.IFS(SUM($L150:$Q150)="","",P150="","",P150=0,0,P150&gt;0,P150/J$198*100)</f>
        <v>2.4813844653946799</v>
      </c>
      <c r="K150" s="1" t="str" cm="1">
        <f t="array" ref="K150">_xlfn.IFS(SUM($L150:$Q150)="","",Q150="","",Q150=0,0,Q150&gt;0,Q150/K$198*100)</f>
        <v/>
      </c>
      <c r="L150" s="85">
        <f t="shared" si="197"/>
        <v>3453283</v>
      </c>
      <c r="M150" s="39">
        <f t="shared" si="170"/>
        <v>1047684</v>
      </c>
      <c r="N150" s="39">
        <f t="shared" si="171"/>
        <v>556884.75</v>
      </c>
      <c r="O150" s="39">
        <f t="shared" si="172"/>
        <v>1687543</v>
      </c>
      <c r="P150" s="39">
        <f t="shared" si="170"/>
        <v>855651.5</v>
      </c>
      <c r="Q150" s="98" t="str">
        <f t="shared" si="170"/>
        <v/>
      </c>
      <c r="R150" s="89">
        <v>10359849</v>
      </c>
      <c r="S150" s="89">
        <v>2095368</v>
      </c>
      <c r="T150" s="89">
        <v>2227539</v>
      </c>
      <c r="U150" s="89">
        <v>5062629</v>
      </c>
      <c r="V150" s="89">
        <v>3422606</v>
      </c>
      <c r="W150" s="89"/>
      <c r="X150" s="1"/>
      <c r="Y150" s="1"/>
      <c r="Z150" s="7" t="s">
        <v>39</v>
      </c>
      <c r="AA150" s="18" cm="1">
        <f t="array" ref="AA150">IFERROR(_xlfn.IFS(COUNTA($AE$135:$AJ$135)=0,AVERAGE($AE150:$AJ150),$AE$135="X",AVERAGE($AF150:$AJ150),$AF$135="X",AVERAGE($AE150,$AG150:$AJ150),$AG$135="X",AVERAGE($AE150:$AF150,$AH150:$AJ150),$AH$135="X",AVERAGE($AE150:$AG150,$AI150:$AJ150),$AI$135="X",AVERAGE($AE150:$AH150,$AJ150:$AJ150),$AJ$135="X",AVERAGE($AE150:$AI150)),"")</f>
        <v>3.3614675831064176</v>
      </c>
      <c r="AB150" s="19" cm="1">
        <f t="array" ref="AB150">IFERROR(_xlfn.IFS(COUNTA($AE$135:$AJ$135)=0,STDEV($AE150:$AJ150)/SQRT(COUNT($AE150:$AJ150)),$AE$135="X",STDEV($AF150:$AJ150)/SQRT(COUNT($AF150:$AJ150)),$AF$135="X",STDEV($AE150,$AG150:$AJ150)/SQRT(COUNT($AE150,$AG150:$AJ150)),$AG$135="X",STDEV($AE150:$AF150,$AH150:$AJ150)/SQRT(COUNT($AE150:$AF150,$AH150:$AJ150)),$AH$135="X",STDEV($AE150:$AG150,$AI150:$AJ150)/SQRT(COUNT($AE150:$AG150,$AI150:$AJ150)),$AI$135="X",STDEV($AE150:$AH150,$AJ150)/SQRT(COUNT($AE150:$AH150,$AJ150)),$AJ$135="X",STDEV($AE150:$AI150)/SQRT(COUNT($AE150:$AI150))),"")</f>
        <v>1.2665199426706826</v>
      </c>
      <c r="AC150" s="113" cm="1">
        <f t="array" ref="AC150">IFERROR(_xlfn.IFS(COUNTA($AK$135:$AP$135)=0,AVERAGE($AK150:$AP150),$AK$135="X",AVERAGE($AL150:$AP150),$AL$135="X",AVERAGE($AK150,$AM150:$AP150),$AM$135="X",AVERAGE($AK150:$AL150,$AN150:$AP150),$AN$135="X",AVERAGE($AK150:$AM150,$AO150:$AP150),$AO$135="X",AVERAGE($AK150:$AN150,$AP150:$AP150),$AP$135="X",AVERAGE($AK150:$AO150)),"")</f>
        <v>1755829.6333333333</v>
      </c>
      <c r="AD150" s="111" cm="1">
        <f t="array" ref="AD150">IFERROR(_xlfn.IFS(COUNTA($AK$135:$AP$135)=0,STDEV($AK150:$AP150)/SQRT(COUNT($AK150:$AP150)),$AK$135="X",STDEV($AL150:$AP150)/SQRT(COUNT($AL150:$AP150)),$AL$135="X",STDEV($AK150,$AM150:$AP150)/SQRT(COUNT($AK150,$AM150:$AP150)),$AM$135="X",STDEV($AK150:$AL150,$AN150:$AP150)/SQRT(COUNT($AK150:$AL150,$AN150:$AP150)),$AN$135="X",STDEV($AK150:$AM150,$AO150:$AP150)/SQRT(COUNT($AK150:$AM150,$AO150:$AP150)),$AO$135="X",STDEV($AK150:$AN150,$AP150)/SQRT(COUNT($AK150:$AN150,$AP150)),$AP$135="X",STDEV($AK150:$AO150)/SQRT(COUNT($AK150:$AO150))),"")</f>
        <v>543300.23614662525</v>
      </c>
      <c r="AE150" cm="1">
        <f t="array" ref="AE150">_xlfn.IFS(SUM($AK150:$AP150)="","",AK150="","",AK150=0,0,AK150&gt;0,AK150/AE$198*100)</f>
        <v>8.2190609097025327</v>
      </c>
      <c r="AF150" cm="1">
        <f t="array" ref="AF150">_xlfn.IFS(SUM($AK150:$AP150)="","",AL150="","",AL150=0,0,AL150&gt;0,AL150/AF$198*100)</f>
        <v>2.047853669208187</v>
      </c>
      <c r="AG150" cm="1">
        <f t="array" ref="AG150">_xlfn.IFS(SUM($AK150:$AP150)="","",AM150="","",AM150=0,0,AM150&gt;0,AM150/AG$198*100)</f>
        <v>2.9096997325491478</v>
      </c>
      <c r="AH150" cm="1">
        <f t="array" ref="AH150">_xlfn.IFS(SUM($AK150:$AP150)="","",AN150="","",AN150=0,0,AN150&gt;0,AN150/AH$198*100)</f>
        <v>0.8733744085542049</v>
      </c>
      <c r="AI150" cm="1">
        <f t="array" ref="AI150">_xlfn.IFS(SUM($AK150:$AP150)="","",AO150="","",AO150=0,0,AO150&gt;0,AO150/AI$198*100)</f>
        <v>2.7573491955180129</v>
      </c>
      <c r="AJ150" s="1" t="str" cm="1">
        <f t="array" ref="AJ150">_xlfn.IFS(SUM($AK150:$AP150)="","",AP150="","",AP150=0,0,AP150&gt;0,AP150/AJ$198*100)</f>
        <v/>
      </c>
      <c r="AK150" s="85">
        <f t="shared" si="198"/>
        <v>1479450.3333333333</v>
      </c>
      <c r="AL150" s="39">
        <f t="shared" si="173"/>
        <v>1231373.5</v>
      </c>
      <c r="AM150" s="39">
        <f t="shared" si="173"/>
        <v>3385337</v>
      </c>
      <c r="AN150" s="39">
        <f t="shared" si="173"/>
        <v>211577.66666666666</v>
      </c>
      <c r="AO150" s="39">
        <f t="shared" si="173"/>
        <v>2471409.6666666665</v>
      </c>
      <c r="AP150" s="98" t="str">
        <f t="shared" si="173"/>
        <v/>
      </c>
      <c r="AQ150" s="89">
        <v>4438351</v>
      </c>
      <c r="AR150" s="89">
        <v>4925494</v>
      </c>
      <c r="AS150" s="89">
        <v>6770674</v>
      </c>
      <c r="AT150" s="89">
        <v>634733</v>
      </c>
      <c r="AU150" s="89">
        <v>7414229</v>
      </c>
      <c r="AV150" s="89"/>
      <c r="AW150" s="1"/>
      <c r="AX150" s="1" t="str">
        <f>A150</f>
        <v>1,8-cineole</v>
      </c>
      <c r="AY150" s="39">
        <f t="shared" si="174"/>
        <v>3453283</v>
      </c>
      <c r="AZ150" s="39">
        <f t="shared" si="175"/>
        <v>1047684</v>
      </c>
      <c r="BA150" s="39">
        <f t="shared" si="176"/>
        <v>556884.75</v>
      </c>
      <c r="BB150" s="39">
        <f t="shared" si="177"/>
        <v>1687543</v>
      </c>
      <c r="BC150" s="39">
        <f t="shared" si="178"/>
        <v>855651.5</v>
      </c>
      <c r="BD150" s="39" t="str">
        <f t="shared" si="179"/>
        <v/>
      </c>
      <c r="BE150" s="39">
        <f t="shared" si="180"/>
        <v>1479450.3333333333</v>
      </c>
      <c r="BF150" s="39">
        <f t="shared" si="181"/>
        <v>1231373.5</v>
      </c>
      <c r="BG150" s="39">
        <f t="shared" si="182"/>
        <v>3385337</v>
      </c>
      <c r="BH150" s="39">
        <f t="shared" si="183"/>
        <v>211577.66666666666</v>
      </c>
      <c r="BI150" s="39">
        <f t="shared" si="184"/>
        <v>2471409.6666666665</v>
      </c>
      <c r="BJ150" s="39" t="str">
        <f t="shared" si="185"/>
        <v/>
      </c>
      <c r="BK150" s="42">
        <f t="shared" si="186"/>
        <v>10</v>
      </c>
      <c r="BL150">
        <f t="shared" si="186"/>
        <v>4</v>
      </c>
      <c r="BM150">
        <f t="shared" si="186"/>
        <v>2</v>
      </c>
      <c r="BN150">
        <f t="shared" si="186"/>
        <v>7</v>
      </c>
      <c r="BO150">
        <f t="shared" si="186"/>
        <v>3</v>
      </c>
      <c r="BP150" t="str">
        <f t="shared" si="186"/>
        <v/>
      </c>
      <c r="BQ150">
        <f t="shared" si="186"/>
        <v>6</v>
      </c>
      <c r="BR150">
        <f t="shared" si="186"/>
        <v>5</v>
      </c>
      <c r="BS150">
        <f t="shared" si="186"/>
        <v>9</v>
      </c>
      <c r="BT150">
        <f t="shared" si="186"/>
        <v>1</v>
      </c>
      <c r="BU150">
        <f t="shared" si="186"/>
        <v>8</v>
      </c>
      <c r="BV150" t="str">
        <f t="shared" si="186"/>
        <v/>
      </c>
      <c r="BW150">
        <f t="shared" si="187"/>
        <v>26</v>
      </c>
      <c r="BX150">
        <f t="shared" si="188"/>
        <v>29</v>
      </c>
      <c r="BY150">
        <f t="shared" si="189"/>
        <v>5</v>
      </c>
      <c r="BZ150">
        <f t="shared" si="190"/>
        <v>5</v>
      </c>
      <c r="CA150">
        <f t="shared" si="191"/>
        <v>14</v>
      </c>
      <c r="CB150" s="39">
        <f t="shared" si="191"/>
        <v>11</v>
      </c>
      <c r="CC150" s="46">
        <f t="shared" si="192"/>
        <v>11</v>
      </c>
      <c r="CD150" s="44" t="str">
        <f t="shared" si="193"/>
        <v xml:space="preserve">sig = </v>
      </c>
      <c r="CE150" t="str" cm="1">
        <f t="array" ref="CE150">_xlfn.IFS($CC150="","",$CC150&lt;=CE$136,"yes",$CC150&gt;CE$136,"no")</f>
        <v>no</v>
      </c>
      <c r="CF150" s="42" t="str">
        <f t="shared" si="194"/>
        <v/>
      </c>
      <c r="CG150" s="1" t="str">
        <f t="shared" si="195"/>
        <v/>
      </c>
      <c r="CH150" s="1" t="str">
        <f t="shared" si="196"/>
        <v/>
      </c>
      <c r="CI150" s="76" t="str">
        <f>IF(CE150="yes",VLOOKUP(CH150,'z-Table'!$A$1:$K$74,7,TRUE)*$CE$135,"")</f>
        <v/>
      </c>
    </row>
    <row r="151" spans="1:87" ht="12" x14ac:dyDescent="0.2">
      <c r="A151" s="7" t="s">
        <v>40</v>
      </c>
      <c r="B151" s="18" cm="1">
        <f t="array" ref="B151">IFERROR(_xlfn.IFS(COUNTA($F$135:$K$135)=0,AVERAGE($F151:$K151),$F$135="X",AVERAGE($G151:$K151),$G$135="X",AVERAGE($F151,$H151:$K151),$H$135="X",AVERAGE($F151:$G151,$I151:$K151),$I$135="X",AVERAGE($F151:$H151,$J151:$K151),$J$135="X",AVERAGE($F151:$I151,$K151:$K151),$K$135="X",AVERAGE($F151:$J151)),"")</f>
        <v>0.20357531888487049</v>
      </c>
      <c r="C151" s="19" cm="1">
        <f t="array" ref="C151">IFERROR(_xlfn.IFS(COUNTA($F$135:$K$135)=0,STDEV($F151:$K151)/SQRT(COUNT($F151:$K151)),$F$135="X",STDEV($G151:$K151)/SQRT(COUNT($G151:$K151)),$G$135="X",STDEV($F151,$H151:$K151)/SQRT(COUNT($F151,$H151:$K151)),$H$135="X",STDEV($F151:$G151,$I151:$K151)/SQRT(COUNT($F151:$G151,$I151:$K151)),$I$135="X",STDEV($F151:$H151,$J151:$K151)/SQRT(COUNT($F151:$H151,$J151:$K151)),$J$135="X",STDEV($F151:$I151,$K151)/SQRT(COUNT($F151:$I151,$K151)),$K$135="X",STDEV($F151:$J151)/SQRT(COUNT($F151:$J151))),"")</f>
        <v>1.8660080947641034E-2</v>
      </c>
      <c r="D151" s="113" cm="1">
        <f t="array" ref="D151">IFERROR(_xlfn.IFS(COUNTA($L$135:$Q$135)=0,AVERAGE($L151:$Q151),$L$135="X",AVERAGE($M151:$Q151),$M$135="X",AVERAGE($L151,$N151:$Q151),$N$135="X",AVERAGE($L151:$M151,$O151:$Q151),$O$135="X",AVERAGE($L151:$N151,$P151:$Q151),$P$135="X",AVERAGE($L151:$O151,$Q151:$Q151),$Q$135="X",AVERAGE($L151:$P151)),"")</f>
        <v>139379.95000000001</v>
      </c>
      <c r="E151" s="111" cm="1">
        <f t="array" ref="E151">IFERROR(_xlfn.IFS(COUNTA($L$135:$Q$135)=0,STDEV($L151:$Q151)/SQRT(COUNT($L151:$Q151)),$L$135="X",STDEV($M151:$Q151)/SQRT(COUNT($M151:$Q151)),$M$135="X",STDEV($L151,$N151:$Q151)/SQRT(COUNT($L151,$N151:$Q151)),$N$135="X",STDEV($L151:$M151,$O151:$Q151)/SQRT(COUNT($L151:$M151,$O151:$Q151)),$O$135="X",STDEV($L151:$N151,$P151:$Q151)/SQRT(COUNT($L151:$N151,$P151:$Q151)),$P$135="X",STDEV($L151:$O151,$Q151)/SQRT(COUNT($L151:$O151,$Q151)),$Q$135="X",STDEV($L151:$P151)/SQRT(COUNT($L151:$P151))),"")</f>
        <v>47445.387600403265</v>
      </c>
      <c r="F151" cm="1">
        <f t="array" ref="F151">_xlfn.IFS(SUM($L151:$Q151)="","",L151="","",L151=0,0,L151&gt;0,L151/F$198*100)</f>
        <v>0.24961888633327683</v>
      </c>
      <c r="G151" cm="1">
        <f t="array" ref="G151">_xlfn.IFS(SUM($L151:$Q151)="","",M151="","",M151=0,0,M151&gt;0,M151/G$198*100)</f>
        <v>0.13627695154109151</v>
      </c>
      <c r="H151" cm="1">
        <f t="array" ref="H151">_xlfn.IFS(SUM($L151:$Q151)="","",N151="","",N151=0,0,N151&gt;0,N151/H$198*100)</f>
        <v>0.20220557553323085</v>
      </c>
      <c r="I151" cm="1">
        <f t="array" ref="I151">_xlfn.IFS(SUM($L151:$Q151)="","",O151="","",O151=0,0,O151&gt;0,O151/I$198*100)</f>
        <v>0.20954526453934386</v>
      </c>
      <c r="J151" cm="1">
        <f t="array" ref="J151">_xlfn.IFS(SUM($L151:$Q151)="","",P151="","",P151=0,0,P151&gt;0,P151/J$198*100)</f>
        <v>0.22022991647740942</v>
      </c>
      <c r="K151" s="1" t="str" cm="1">
        <f t="array" ref="K151">_xlfn.IFS(SUM($L151:$Q151)="","",Q151="","",Q151=0,0,Q151&gt;0,Q151/K$198*100)</f>
        <v/>
      </c>
      <c r="L151" s="85">
        <f t="shared" si="197"/>
        <v>267566</v>
      </c>
      <c r="M151" s="39">
        <f t="shared" si="170"/>
        <v>68539.5</v>
      </c>
      <c r="N151" s="39">
        <f t="shared" si="171"/>
        <v>43612.75</v>
      </c>
      <c r="O151" s="39">
        <f t="shared" si="172"/>
        <v>241240</v>
      </c>
      <c r="P151" s="39">
        <f t="shared" si="170"/>
        <v>75941.5</v>
      </c>
      <c r="Q151" s="98" t="str">
        <f t="shared" si="170"/>
        <v/>
      </c>
      <c r="R151" s="89">
        <v>802698</v>
      </c>
      <c r="S151" s="89">
        <v>137079</v>
      </c>
      <c r="T151" s="89">
        <v>174451</v>
      </c>
      <c r="U151" s="89">
        <v>723720</v>
      </c>
      <c r="V151" s="89">
        <v>303766</v>
      </c>
      <c r="W151" s="89"/>
      <c r="X151" s="1"/>
      <c r="Y151" s="1"/>
      <c r="Z151" s="7" t="s">
        <v>40</v>
      </c>
      <c r="AA151" s="18" cm="1">
        <f t="array" ref="AA151">IFERROR(_xlfn.IFS(COUNTA($AE$135:$AJ$135)=0,AVERAGE($AE151:$AJ151),$AE$135="X",AVERAGE($AF151:$AJ151),$AF$135="X",AVERAGE($AE151,$AG151:$AJ151),$AG$135="X",AVERAGE($AE151:$AF151,$AH151:$AJ151),$AH$135="X",AVERAGE($AE151:$AG151,$AI151:$AJ151),$AI$135="X",AVERAGE($AE151:$AH151,$AJ151:$AJ151),$AJ$135="X",AVERAGE($AE151:$AI151)),"")</f>
        <v>0.24169338268767171</v>
      </c>
      <c r="AB151" s="19" cm="1">
        <f t="array" ref="AB151">IFERROR(_xlfn.IFS(COUNTA($AE$135:$AJ$135)=0,STDEV($AE151:$AJ151)/SQRT(COUNT($AE151:$AJ151)),$AE$135="X",STDEV($AF151:$AJ151)/SQRT(COUNT($AF151:$AJ151)),$AF$135="X",STDEV($AE151,$AG151:$AJ151)/SQRT(COUNT($AE151,$AG151:$AJ151)),$AG$135="X",STDEV($AE151:$AF151,$AH151:$AJ151)/SQRT(COUNT($AE151:$AF151,$AH151:$AJ151)),$AH$135="X",STDEV($AE151:$AG151,$AI151:$AJ151)/SQRT(COUNT($AE151:$AG151,$AI151:$AJ151)),$AI$135="X",STDEV($AE151:$AH151,$AJ151)/SQRT(COUNT($AE151:$AH151,$AJ151)),$AJ$135="X",STDEV($AE151:$AI151)/SQRT(COUNT($AE151:$AI151))),"")</f>
        <v>4.5628785539615128E-2</v>
      </c>
      <c r="AC151" s="113" cm="1">
        <f t="array" ref="AC151">IFERROR(_xlfn.IFS(COUNTA($AK$135:$AP$135)=0,AVERAGE($AK151:$AP151),$AK$135="X",AVERAGE($AL151:$AP151),$AL$135="X",AVERAGE($AK151,$AM151:$AP151),$AM$135="X",AVERAGE($AK151:$AL151,$AN151:$AP151),$AN$135="X",AVERAGE($AK151:$AM151,$AO151:$AP151),$AO$135="X",AVERAGE($AK151:$AN151,$AP151:$AP151),$AP$135="X",AVERAGE($AK151:$AO151)),"")</f>
        <v>128936.15</v>
      </c>
      <c r="AD151" s="111" cm="1">
        <f t="array" ref="AD151">IFERROR(_xlfn.IFS(COUNTA($AK$135:$AP$135)=0,STDEV($AK151:$AP151)/SQRT(COUNT($AK151:$AP151)),$AK$135="X",STDEV($AL151:$AP151)/SQRT(COUNT($AL151:$AP151)),$AL$135="X",STDEV($AK151,$AM151:$AP151)/SQRT(COUNT($AK151,$AM151:$AP151)),$AM$135="X",STDEV($AK151:$AL151,$AN151:$AP151)/SQRT(COUNT($AK151:$AL151,$AN151:$AP151)),$AN$135="X",STDEV($AK151:$AM151,$AO151:$AP151)/SQRT(COUNT($AK151:$AM151,$AO151:$AP151)),$AO$135="X",STDEV($AK151:$AN151,$AP151)/SQRT(COUNT($AK151:$AN151,$AP151)),$AP$135="X",STDEV($AK151:$AO151)/SQRT(COUNT($AK151:$AO151))),"")</f>
        <v>33428.843626117909</v>
      </c>
      <c r="AE151" cm="1">
        <f t="array" ref="AE151">_xlfn.IFS(SUM($AK151:$AP151)="","",AK151="","",AK151=0,0,AK151&gt;0,AK151/AE$198*100)</f>
        <v>0.42363889791294768</v>
      </c>
      <c r="AF151" cm="1">
        <f t="array" ref="AF151">_xlfn.IFS(SUM($AK151:$AP151)="","",AL151="","",AL151=0,0,AL151&gt;0,AL151/AF$198*100)</f>
        <v>0.18357447478902592</v>
      </c>
      <c r="AG151" cm="1">
        <f t="array" ref="AG151">_xlfn.IFS(SUM($AK151:$AP151)="","",AM151="","",AM151=0,0,AM151&gt;0,AM151/AG$198*100)</f>
        <v>0.20013776078220072</v>
      </c>
      <c r="AH151" cm="1">
        <f t="array" ref="AH151">_xlfn.IFS(SUM($AK151:$AP151)="","",AN151="","",AN151=0,0,AN151&gt;0,AN151/AH$198*100)</f>
        <v>0.20538573615559921</v>
      </c>
      <c r="AI151" cm="1">
        <f t="array" ref="AI151">_xlfn.IFS(SUM($AK151:$AP151)="","",AO151="","",AO151=0,0,AO151&gt;0,AO151/AI$198*100)</f>
        <v>0.19573004379858497</v>
      </c>
      <c r="AJ151" s="1" t="str" cm="1">
        <f t="array" ref="AJ151">_xlfn.IFS(SUM($AK151:$AP151)="","",AP151="","",AP151=0,0,AP151&gt;0,AP151/AJ$198*100)</f>
        <v/>
      </c>
      <c r="AK151" s="85">
        <f t="shared" si="198"/>
        <v>76256</v>
      </c>
      <c r="AL151" s="39">
        <f t="shared" si="173"/>
        <v>110383.25</v>
      </c>
      <c r="AM151" s="39">
        <f t="shared" si="173"/>
        <v>232853.5</v>
      </c>
      <c r="AN151" s="39">
        <f t="shared" si="173"/>
        <v>49755.333333333336</v>
      </c>
      <c r="AO151" s="39">
        <f t="shared" si="173"/>
        <v>175432.66666666666</v>
      </c>
      <c r="AP151" s="98" t="str">
        <f t="shared" si="173"/>
        <v/>
      </c>
      <c r="AQ151" s="89">
        <v>228768</v>
      </c>
      <c r="AR151" s="89">
        <v>441533</v>
      </c>
      <c r="AS151" s="89">
        <v>465707</v>
      </c>
      <c r="AT151" s="89">
        <v>149266</v>
      </c>
      <c r="AU151" s="89">
        <v>526298</v>
      </c>
      <c r="AV151" s="89"/>
      <c r="AW151" s="1"/>
      <c r="AX151" s="1"/>
      <c r="AY151" s="39" t="str">
        <f t="shared" si="174"/>
        <v/>
      </c>
      <c r="AZ151" s="39" t="str">
        <f t="shared" si="175"/>
        <v/>
      </c>
      <c r="BA151" s="39" t="str">
        <f t="shared" si="176"/>
        <v/>
      </c>
      <c r="BB151" s="39" t="str">
        <f t="shared" si="177"/>
        <v/>
      </c>
      <c r="BC151" s="39" t="str">
        <f t="shared" si="178"/>
        <v/>
      </c>
      <c r="BD151" s="39" t="str">
        <f t="shared" si="179"/>
        <v/>
      </c>
      <c r="BE151" s="39" t="str">
        <f t="shared" si="180"/>
        <v/>
      </c>
      <c r="BF151" s="39" t="str">
        <f t="shared" si="181"/>
        <v/>
      </c>
      <c r="BG151" s="39" t="str">
        <f t="shared" si="182"/>
        <v/>
      </c>
      <c r="BH151" s="39" t="str">
        <f t="shared" si="183"/>
        <v/>
      </c>
      <c r="BI151" s="39" t="str">
        <f t="shared" si="184"/>
        <v/>
      </c>
      <c r="BJ151" s="39" t="str">
        <f t="shared" si="185"/>
        <v/>
      </c>
      <c r="BK151" s="42" t="str">
        <f t="shared" si="186"/>
        <v/>
      </c>
      <c r="BL151" t="str">
        <f t="shared" si="186"/>
        <v/>
      </c>
      <c r="BM151" t="str">
        <f t="shared" si="186"/>
        <v/>
      </c>
      <c r="BN151" t="str">
        <f t="shared" si="186"/>
        <v/>
      </c>
      <c r="BO151" t="str">
        <f t="shared" si="186"/>
        <v/>
      </c>
      <c r="BP151" t="str">
        <f t="shared" si="186"/>
        <v/>
      </c>
      <c r="BQ151" t="str">
        <f t="shared" si="186"/>
        <v/>
      </c>
      <c r="BR151" t="str">
        <f t="shared" si="186"/>
        <v/>
      </c>
      <c r="BS151" t="str">
        <f t="shared" si="186"/>
        <v/>
      </c>
      <c r="BT151" t="str">
        <f t="shared" si="186"/>
        <v/>
      </c>
      <c r="BU151" t="str">
        <f t="shared" si="186"/>
        <v/>
      </c>
      <c r="BV151" t="str">
        <f t="shared" si="186"/>
        <v/>
      </c>
      <c r="BW151" t="str">
        <f t="shared" si="187"/>
        <v/>
      </c>
      <c r="BX151" t="str">
        <f t="shared" si="188"/>
        <v/>
      </c>
      <c r="BY151" t="str">
        <f t="shared" si="189"/>
        <v/>
      </c>
      <c r="BZ151" t="str">
        <f t="shared" si="190"/>
        <v/>
      </c>
      <c r="CA151" t="str">
        <f t="shared" si="191"/>
        <v/>
      </c>
      <c r="CB151" s="39" t="str">
        <f t="shared" si="191"/>
        <v/>
      </c>
      <c r="CC151" s="46" t="str">
        <f t="shared" si="192"/>
        <v/>
      </c>
      <c r="CD151" s="44" t="str">
        <f t="shared" si="193"/>
        <v/>
      </c>
      <c r="CE151" t="str" cm="1">
        <f t="array" ref="CE151">_xlfn.IFS($CC151="","",$CC151&lt;=CE$136,"yes",$CC151&gt;CE$136,"no")</f>
        <v/>
      </c>
      <c r="CF151" s="42" t="str">
        <f t="shared" si="194"/>
        <v/>
      </c>
      <c r="CG151" s="1" t="str">
        <f t="shared" si="195"/>
        <v/>
      </c>
      <c r="CH151" s="1" t="str">
        <f t="shared" si="196"/>
        <v/>
      </c>
      <c r="CI151" s="76" t="str">
        <f>IF(CE151="yes",VLOOKUP(CH151,'z-Table'!$A$1:$K$74,7,TRUE)*$CE$135,"")</f>
        <v/>
      </c>
    </row>
    <row r="152" spans="1:87" ht="12" x14ac:dyDescent="0.2">
      <c r="A152" s="7" t="s">
        <v>41</v>
      </c>
      <c r="B152" s="18" cm="1">
        <f t="array" ref="B152">IFERROR(_xlfn.IFS(COUNTA($F$135:$K$135)=0,AVERAGE($F152:$K152),$F$135="X",AVERAGE($G152:$K152),$G$135="X",AVERAGE($F152,$H152:$K152),$H$135="X",AVERAGE($F152:$G152,$I152:$K152),$I$135="X",AVERAGE($F152:$H152,$J152:$K152),$J$135="X",AVERAGE($F152:$I152,$K152:$K152),$K$135="X",AVERAGE($F152:$J152)),"")</f>
        <v>0.1273702194006113</v>
      </c>
      <c r="C152" s="19" cm="1">
        <f t="array" ref="C152">IFERROR(_xlfn.IFS(COUNTA($F$135:$K$135)=0,STDEV($F152:$K152)/SQRT(COUNT($F152:$K152)),$F$135="X",STDEV($G152:$K152)/SQRT(COUNT($G152:$K152)),$G$135="X",STDEV($F152,$H152:$K152)/SQRT(COUNT($F152,$H152:$K152)),$H$135="X",STDEV($F152:$G152,$I152:$K152)/SQRT(COUNT($F152:$G152,$I152:$K152)),$I$135="X",STDEV($F152:$H152,$J152:$K152)/SQRT(COUNT($F152:$H152,$J152:$K152)),$J$135="X",STDEV($F152:$I152,$K152)/SQRT(COUNT($F152:$I152,$K152)),$K$135="X",STDEV($F152:$J152)/SQRT(COUNT($F152:$J152))),"")</f>
        <v>8.6662791435233061E-2</v>
      </c>
      <c r="D152" s="113" cm="1">
        <f t="array" ref="D152">IFERROR(_xlfn.IFS(COUNTA($L$135:$Q$135)=0,AVERAGE($L152:$Q152),$L$135="X",AVERAGE($M152:$Q152),$M$135="X",AVERAGE($L152,$N152:$Q152),$N$135="X",AVERAGE($L152:$M152,$O152:$Q152),$O$135="X",AVERAGE($L152:$N152,$P152:$Q152),$P$135="X",AVERAGE($L152:$O152,$Q152:$Q152),$Q$135="X",AVERAGE($L152:$P152)),"")</f>
        <v>113885.86666666665</v>
      </c>
      <c r="E152" s="111" cm="1">
        <f t="array" ref="E152">IFERROR(_xlfn.IFS(COUNTA($L$135:$Q$135)=0,STDEV($L152:$Q152)/SQRT(COUNT($L152:$Q152)),$L$135="X",STDEV($M152:$Q152)/SQRT(COUNT($M152:$Q152)),$M$135="X",STDEV($L152,$N152:$Q152)/SQRT(COUNT($L152,$N152:$Q152)),$N$135="X",STDEV($L152:$M152,$O152:$Q152)/SQRT(COUNT($L152:$M152,$O152:$Q152)),$O$135="X",STDEV($L152:$N152,$P152:$Q152)/SQRT(COUNT($L152:$N152,$P152:$Q152)),$P$135="X",STDEV($L152:$O152,$Q152)/SQRT(COUNT($L152:$O152,$Q152)),$Q$135="X",STDEV($L152:$P152)/SQRT(COUNT($L152:$P152))),"")</f>
        <v>90955.632786454982</v>
      </c>
      <c r="F152" cm="1">
        <f t="array" ref="F152">_xlfn.IFS(SUM($L152:$Q152)="","",L152="","",L152=0,0,L152&gt;0,L152/F$198*100)</f>
        <v>0.43787217352864061</v>
      </c>
      <c r="G152" cm="1">
        <f t="array" ref="G152">_xlfn.IFS(SUM($L152:$Q152)="","",M152="","",M152=0,0,M152&gt;0,M152/G$198*100)</f>
        <v>0.19897892347441595</v>
      </c>
      <c r="H152" cm="1">
        <f t="array" ref="H152">_xlfn.IFS(SUM($L152:$Q152)="","",N152="","",N152=0,0,N152&gt;0,N152/H$198*100)</f>
        <v>0</v>
      </c>
      <c r="I152" cm="1">
        <f t="array" ref="I152">_xlfn.IFS(SUM($L152:$Q152)="","",O152="","",O152=0,0,O152&gt;0,O152/I$198*100)</f>
        <v>0</v>
      </c>
      <c r="J152" cm="1">
        <f t="array" ref="J152">_xlfn.IFS(SUM($L152:$Q152)="","",P152="","",P152=0,0,P152&gt;0,P152/J$198*100)</f>
        <v>0</v>
      </c>
      <c r="K152" s="1" t="str" cm="1">
        <f t="array" ref="K152">_xlfn.IFS(SUM($L152:$Q152)="","",Q152="","",Q152=0,0,Q152&gt;0,Q152/K$198*100)</f>
        <v/>
      </c>
      <c r="L152" s="85">
        <f t="shared" si="197"/>
        <v>469354.33333333331</v>
      </c>
      <c r="M152" s="39">
        <f t="shared" si="170"/>
        <v>100075</v>
      </c>
      <c r="N152" s="39">
        <f t="shared" si="171"/>
        <v>0</v>
      </c>
      <c r="O152" s="39">
        <f t="shared" si="172"/>
        <v>0</v>
      </c>
      <c r="P152" s="39">
        <f t="shared" si="170"/>
        <v>0</v>
      </c>
      <c r="Q152" s="98" t="str">
        <f t="shared" si="170"/>
        <v/>
      </c>
      <c r="R152" s="89">
        <v>1408063</v>
      </c>
      <c r="S152" s="89">
        <v>200150</v>
      </c>
      <c r="T152" s="89">
        <v>0</v>
      </c>
      <c r="U152" s="89">
        <v>0</v>
      </c>
      <c r="V152" s="89">
        <v>0</v>
      </c>
      <c r="W152" s="89"/>
      <c r="X152" s="1"/>
      <c r="Y152" s="1"/>
      <c r="Z152" s="7" t="s">
        <v>41</v>
      </c>
      <c r="AA152" s="18" cm="1">
        <f t="array" ref="AA152">IFERROR(_xlfn.IFS(COUNTA($AE$135:$AJ$135)=0,AVERAGE($AE152:$AJ152),$AE$135="X",AVERAGE($AF152:$AJ152),$AF$135="X",AVERAGE($AE152,$AG152:$AJ152),$AG$135="X",AVERAGE($AE152:$AF152,$AH152:$AJ152),$AH$135="X",AVERAGE($AE152:$AG152,$AI152:$AJ152),$AI$135="X",AVERAGE($AE152:$AH152,$AJ152:$AJ152),$AJ$135="X",AVERAGE($AE152:$AI152)),"")</f>
        <v>0.1213471969031045</v>
      </c>
      <c r="AB152" s="19" cm="1">
        <f t="array" ref="AB152">IFERROR(_xlfn.IFS(COUNTA($AE$135:$AJ$135)=0,STDEV($AE152:$AJ152)/SQRT(COUNT($AE152:$AJ152)),$AE$135="X",STDEV($AF152:$AJ152)/SQRT(COUNT($AF152:$AJ152)),$AF$135="X",STDEV($AE152,$AG152:$AJ152)/SQRT(COUNT($AE152,$AG152:$AJ152)),$AG$135="X",STDEV($AE152:$AF152,$AH152:$AJ152)/SQRT(COUNT($AE152:$AF152,$AH152:$AJ152)),$AH$135="X",STDEV($AE152:$AG152,$AI152:$AJ152)/SQRT(COUNT($AE152:$AG152,$AI152:$AJ152)),$AI$135="X",STDEV($AE152:$AH152,$AJ152)/SQRT(COUNT($AE152:$AH152,$AJ152)),$AJ$135="X",STDEV($AE152:$AI152)/SQRT(COUNT($AE152:$AI152))),"")</f>
        <v>8.6594547599044877E-2</v>
      </c>
      <c r="AC152" s="113" cm="1">
        <f t="array" ref="AC152">IFERROR(_xlfn.IFS(COUNTA($AK$135:$AP$135)=0,AVERAGE($AK152:$AP152),$AK$135="X",AVERAGE($AL152:$AP152),$AL$135="X",AVERAGE($AK152,$AM152:$AP152),$AM$135="X",AVERAGE($AK152:$AL152,$AN152:$AP152),$AN$135="X",AVERAGE($AK152:$AM152,$AO152:$AP152),$AO$135="X",AVERAGE($AK152:$AN152,$AP152:$AP152),$AP$135="X",AVERAGE($AK152:$AO152)),"")</f>
        <v>35557.96666666666</v>
      </c>
      <c r="AD152" s="111" cm="1">
        <f t="array" ref="AD152">IFERROR(_xlfn.IFS(COUNTA($AK$135:$AP$135)=0,STDEV($AK152:$AP152)/SQRT(COUNT($AK152:$AP152)),$AK$135="X",STDEV($AL152:$AP152)/SQRT(COUNT($AL152:$AP152)),$AL$135="X",STDEV($AK152,$AM152:$AP152)/SQRT(COUNT($AK152,$AM152:$AP152)),$AM$135="X",STDEV($AK152:$AL152,$AN152:$AP152)/SQRT(COUNT($AK152:$AL152,$AN152:$AP152)),$AN$135="X",STDEV($AK152:$AM152,$AO152:$AP152)/SQRT(COUNT($AK152:$AM152,$AO152:$AP152)),$AO$135="X",STDEV($AK152:$AN152,$AP152)/SQRT(COUNT($AK152:$AN152,$AP152)),$AP$135="X",STDEV($AK152:$AO152)/SQRT(COUNT($AK152:$AO152))),"")</f>
        <v>21959.131591461242</v>
      </c>
      <c r="AE152" cm="1">
        <f t="array" ref="AE152">_xlfn.IFS(SUM($AK152:$AP152)="","",AK152="","",AK152=0,0,AK152&gt;0,AK152/AE$198*100)</f>
        <v>0.44396270589568382</v>
      </c>
      <c r="AF152" cm="1">
        <f t="array" ref="AF152">_xlfn.IFS(SUM($AK152:$AP152)="","",AL152="","",AL152=0,0,AL152&gt;0,AL152/AF$198*100)</f>
        <v>0.16277327861983865</v>
      </c>
      <c r="AG152" cm="1">
        <f t="array" ref="AG152">_xlfn.IFS(SUM($AK152:$AP152)="","",AM152="","",AM152=0,0,AM152&gt;0,AM152/AG$198*100)</f>
        <v>0</v>
      </c>
      <c r="AH152" cm="1">
        <f t="array" ref="AH152">_xlfn.IFS(SUM($AK152:$AP152)="","",AN152="","",AN152=0,0,AN152&gt;0,AN152/AH$198*100)</f>
        <v>0</v>
      </c>
      <c r="AI152" cm="1">
        <f t="array" ref="AI152">_xlfn.IFS(SUM($AK152:$AP152)="","",AO152="","",AO152=0,0,AO152&gt;0,AO152/AI$198*100)</f>
        <v>0</v>
      </c>
      <c r="AJ152" s="1" t="str" cm="1">
        <f t="array" ref="AJ152">_xlfn.IFS(SUM($AK152:$AP152)="","",AP152="","",AP152=0,0,AP152&gt;0,AP152/AJ$198*100)</f>
        <v/>
      </c>
      <c r="AK152" s="85">
        <f t="shared" si="198"/>
        <v>79914.333333333328</v>
      </c>
      <c r="AL152" s="39">
        <f t="shared" si="173"/>
        <v>97875.5</v>
      </c>
      <c r="AM152" s="39">
        <f t="shared" si="173"/>
        <v>0</v>
      </c>
      <c r="AN152" s="39">
        <f t="shared" si="173"/>
        <v>0</v>
      </c>
      <c r="AO152" s="39">
        <f t="shared" si="173"/>
        <v>0</v>
      </c>
      <c r="AP152" s="98" t="str">
        <f t="shared" si="173"/>
        <v/>
      </c>
      <c r="AQ152" s="89">
        <v>239743</v>
      </c>
      <c r="AR152" s="89">
        <v>391502</v>
      </c>
      <c r="AS152" s="89">
        <v>0</v>
      </c>
      <c r="AT152" s="89">
        <v>0</v>
      </c>
      <c r="AU152" s="89">
        <v>0</v>
      </c>
      <c r="AV152" s="89"/>
      <c r="AW152" s="1"/>
      <c r="AX152" s="1"/>
      <c r="AY152" s="39" t="str">
        <f t="shared" si="174"/>
        <v/>
      </c>
      <c r="AZ152" s="39" t="str">
        <f t="shared" si="175"/>
        <v/>
      </c>
      <c r="BA152" s="39" t="str">
        <f t="shared" si="176"/>
        <v/>
      </c>
      <c r="BB152" s="39" t="str">
        <f t="shared" si="177"/>
        <v/>
      </c>
      <c r="BC152" s="39" t="str">
        <f t="shared" si="178"/>
        <v/>
      </c>
      <c r="BD152" s="39" t="str">
        <f t="shared" si="179"/>
        <v/>
      </c>
      <c r="BE152" s="39" t="str">
        <f t="shared" si="180"/>
        <v/>
      </c>
      <c r="BF152" s="39" t="str">
        <f t="shared" si="181"/>
        <v/>
      </c>
      <c r="BG152" s="39" t="str">
        <f t="shared" si="182"/>
        <v/>
      </c>
      <c r="BH152" s="39" t="str">
        <f t="shared" si="183"/>
        <v/>
      </c>
      <c r="BI152" s="39" t="str">
        <f t="shared" si="184"/>
        <v/>
      </c>
      <c r="BJ152" s="39" t="str">
        <f t="shared" si="185"/>
        <v/>
      </c>
      <c r="BK152" s="42" t="str">
        <f t="shared" si="186"/>
        <v/>
      </c>
      <c r="BL152" t="str">
        <f t="shared" si="186"/>
        <v/>
      </c>
      <c r="BM152" t="str">
        <f t="shared" si="186"/>
        <v/>
      </c>
      <c r="BN152" t="str">
        <f t="shared" si="186"/>
        <v/>
      </c>
      <c r="BO152" t="str">
        <f t="shared" si="186"/>
        <v/>
      </c>
      <c r="BP152" t="str">
        <f t="shared" si="186"/>
        <v/>
      </c>
      <c r="BQ152" t="str">
        <f t="shared" si="186"/>
        <v/>
      </c>
      <c r="BR152" t="str">
        <f t="shared" si="186"/>
        <v/>
      </c>
      <c r="BS152" t="str">
        <f t="shared" si="186"/>
        <v/>
      </c>
      <c r="BT152" t="str">
        <f t="shared" si="186"/>
        <v/>
      </c>
      <c r="BU152" t="str">
        <f t="shared" si="186"/>
        <v/>
      </c>
      <c r="BV152" t="str">
        <f t="shared" si="186"/>
        <v/>
      </c>
      <c r="BW152" t="str">
        <f t="shared" si="187"/>
        <v/>
      </c>
      <c r="BX152" t="str">
        <f t="shared" si="188"/>
        <v/>
      </c>
      <c r="BY152" t="str">
        <f t="shared" si="189"/>
        <v/>
      </c>
      <c r="BZ152" t="str">
        <f t="shared" si="190"/>
        <v/>
      </c>
      <c r="CA152" t="str">
        <f t="shared" si="191"/>
        <v/>
      </c>
      <c r="CB152" s="39" t="str">
        <f t="shared" si="191"/>
        <v/>
      </c>
      <c r="CC152" s="46" t="str">
        <f t="shared" si="192"/>
        <v/>
      </c>
      <c r="CD152" s="44" t="str">
        <f t="shared" si="193"/>
        <v/>
      </c>
      <c r="CE152" t="str" cm="1">
        <f t="array" ref="CE152">_xlfn.IFS($CC152="","",$CC152&lt;=CE$136,"yes",$CC152&gt;CE$136,"no")</f>
        <v/>
      </c>
      <c r="CF152" s="42" t="str">
        <f t="shared" si="194"/>
        <v/>
      </c>
      <c r="CG152" s="1" t="str">
        <f t="shared" si="195"/>
        <v/>
      </c>
      <c r="CH152" s="1" t="str">
        <f t="shared" si="196"/>
        <v/>
      </c>
      <c r="CI152" s="76" t="str">
        <f>IF(CE152="yes",VLOOKUP(CH152,'z-Table'!$A$1:$K$74,7,TRUE)*$CE$135,"")</f>
        <v/>
      </c>
    </row>
    <row r="153" spans="1:87" ht="12" x14ac:dyDescent="0.2">
      <c r="A153" s="7" t="s">
        <v>42</v>
      </c>
      <c r="B153" s="18" cm="1">
        <f t="array" ref="B153">IFERROR(_xlfn.IFS(COUNTA($F$135:$K$135)=0,AVERAGE($F153:$K153),$F$135="X",AVERAGE($G153:$K153),$G$135="X",AVERAGE($F153,$H153:$K153),$H$135="X",AVERAGE($F153:$G153,$I153:$K153),$I$135="X",AVERAGE($F153:$H153,$J153:$K153),$J$135="X",AVERAGE($F153:$I153,$K153:$K153),$K$135="X",AVERAGE($F153:$J153)),"")</f>
        <v>5.9674967869914476E-2</v>
      </c>
      <c r="C153" s="19" cm="1">
        <f t="array" ref="C153">IFERROR(_xlfn.IFS(COUNTA($F$135:$K$135)=0,STDEV($F153:$K153)/SQRT(COUNT($F153:$K153)),$F$135="X",STDEV($G153:$K153)/SQRT(COUNT($G153:$K153)),$G$135="X",STDEV($F153,$H153:$K153)/SQRT(COUNT($F153,$H153:$K153)),$H$135="X",STDEV($F153:$G153,$I153:$K153)/SQRT(COUNT($F153:$G153,$I153:$K153)),$I$135="X",STDEV($F153:$H153,$J153:$K153)/SQRT(COUNT($F153:$H153,$J153:$K153)),$J$135="X",STDEV($F153:$I153,$K153)/SQRT(COUNT($F153:$I153,$K153)),$K$135="X",STDEV($F153:$J153)/SQRT(COUNT($F153:$J153))),"")</f>
        <v>5.3682192203900452E-3</v>
      </c>
      <c r="D153" s="113" cm="1">
        <f t="array" ref="D153">IFERROR(_xlfn.IFS(COUNTA($L$135:$Q$135)=0,AVERAGE($L153:$Q153),$L$135="X",AVERAGE($M153:$Q153),$M$135="X",AVERAGE($L153,$N153:$Q153),$N$135="X",AVERAGE($L153:$M153,$O153:$Q153),$O$135="X",AVERAGE($L153:$N153,$P153:$Q153),$P$135="X",AVERAGE($L153:$O153,$Q153:$Q153),$Q$135="X",AVERAGE($L153:$P153)),"")</f>
        <v>40987.25</v>
      </c>
      <c r="E153" s="111" cm="1">
        <f t="array" ref="E153">IFERROR(_xlfn.IFS(COUNTA($L$135:$Q$135)=0,STDEV($L153:$Q153)/SQRT(COUNT($L153:$Q153)),$L$135="X",STDEV($M153:$Q153)/SQRT(COUNT($M153:$Q153)),$M$135="X",STDEV($L153,$N153:$Q153)/SQRT(COUNT($L153,$N153:$Q153)),$N$135="X",STDEV($L153:$M153,$O153:$Q153)/SQRT(COUNT($L153:$M153,$O153:$Q153)),$O$135="X",STDEV($L153:$N153,$P153:$Q153)/SQRT(COUNT($L153:$N153,$P153:$Q153)),$P$135="X",STDEV($L153:$O153,$Q153)/SQRT(COUNT($L153:$O153,$Q153)),$Q$135="X",STDEV($L153:$P153)/SQRT(COUNT($L153:$P153))),"")</f>
        <v>14074.442384158598</v>
      </c>
      <c r="F153" cm="1">
        <f t="array" ref="F153">_xlfn.IFS(SUM($L153:$Q153)="","",L153="","",L153=0,0,L153&gt;0,L153/F$198*100)</f>
        <v>8.0895752344210786E-2</v>
      </c>
      <c r="G153" cm="1">
        <f t="array" ref="G153">_xlfn.IFS(SUM($L153:$Q153)="","",M153="","",M153=0,0,M153&gt;0,M153/G$198*100)</f>
        <v>5.439585699138718E-2</v>
      </c>
      <c r="H153" cm="1">
        <f t="array" ref="H153">_xlfn.IFS(SUM($L153:$Q153)="","",N153="","",N153=0,0,N153&gt;0,N153/H$198*100)</f>
        <v>5.7193307653932678E-2</v>
      </c>
      <c r="I153" cm="1">
        <f t="array" ref="I153">_xlfn.IFS(SUM($L153:$Q153)="","",O153="","",O153=0,0,O153&gt;0,O153/I$198*100)</f>
        <v>5.2102278241019165E-2</v>
      </c>
      <c r="J153" cm="1">
        <f t="array" ref="J153">_xlfn.IFS(SUM($L153:$Q153)="","",P153="","",P153=0,0,P153&gt;0,P153/J$198*100)</f>
        <v>5.3787644119022551E-2</v>
      </c>
      <c r="K153" s="1" t="str" cm="1">
        <f t="array" ref="K153">_xlfn.IFS(SUM($L153:$Q153)="","",Q153="","",Q153=0,0,Q153&gt;0,Q153/K$198*100)</f>
        <v/>
      </c>
      <c r="L153" s="85">
        <f t="shared" si="197"/>
        <v>86712</v>
      </c>
      <c r="M153" s="39">
        <f t="shared" si="170"/>
        <v>27358</v>
      </c>
      <c r="N153" s="39">
        <f t="shared" si="171"/>
        <v>12335.75</v>
      </c>
      <c r="O153" s="39">
        <f t="shared" si="172"/>
        <v>59983</v>
      </c>
      <c r="P153" s="39">
        <f t="shared" si="170"/>
        <v>18547.5</v>
      </c>
      <c r="Q153" s="98" t="str">
        <f t="shared" si="170"/>
        <v/>
      </c>
      <c r="R153" s="89">
        <v>260136</v>
      </c>
      <c r="S153" s="89">
        <v>54716</v>
      </c>
      <c r="T153" s="89">
        <v>49343</v>
      </c>
      <c r="U153" s="89">
        <v>179949</v>
      </c>
      <c r="V153" s="89">
        <v>74190</v>
      </c>
      <c r="W153" s="89"/>
      <c r="X153" s="1"/>
      <c r="Y153" s="1"/>
      <c r="Z153" s="7" t="s">
        <v>42</v>
      </c>
      <c r="AA153" s="18" cm="1">
        <f t="array" ref="AA153">IFERROR(_xlfn.IFS(COUNTA($AE$135:$AJ$135)=0,AVERAGE($AE153:$AJ153),$AE$135="X",AVERAGE($AF153:$AJ153),$AF$135="X",AVERAGE($AE153,$AG153:$AJ153),$AG$135="X",AVERAGE($AE153:$AF153,$AH153:$AJ153),$AH$135="X",AVERAGE($AE153:$AG153,$AI153:$AJ153),$AI$135="X",AVERAGE($AE153:$AH153,$AJ153:$AJ153),$AJ$135="X",AVERAGE($AE153:$AI153)),"")</f>
        <v>6.6872952524486023E-2</v>
      </c>
      <c r="AB153" s="19" cm="1">
        <f t="array" ref="AB153">IFERROR(_xlfn.IFS(COUNTA($AE$135:$AJ$135)=0,STDEV($AE153:$AJ153)/SQRT(COUNT($AE153:$AJ153)),$AE$135="X",STDEV($AF153:$AJ153)/SQRT(COUNT($AF153:$AJ153)),$AF$135="X",STDEV($AE153,$AG153:$AJ153)/SQRT(COUNT($AE153,$AG153:$AJ153)),$AG$135="X",STDEV($AE153:$AF153,$AH153:$AJ153)/SQRT(COUNT($AE153:$AF153,$AH153:$AJ153)),$AH$135="X",STDEV($AE153:$AG153,$AI153:$AJ153)/SQRT(COUNT($AE153:$AG153,$AI153:$AJ153)),$AI$135="X",STDEV($AE153:$AH153,$AJ153)/SQRT(COUNT($AE153:$AH153,$AJ153)),$AJ$135="X",STDEV($AE153:$AI153)/SQRT(COUNT($AE153:$AI153))),"")</f>
        <v>1.2121772004856512E-2</v>
      </c>
      <c r="AC153" s="113" cm="1">
        <f t="array" ref="AC153">IFERROR(_xlfn.IFS(COUNTA($AK$135:$AP$135)=0,AVERAGE($AK153:$AP153),$AK$135="X",AVERAGE($AL153:$AP153),$AL$135="X",AVERAGE($AK153,$AM153:$AP153),$AM$135="X",AVERAGE($AK153:$AL153,$AN153:$AP153),$AN$135="X",AVERAGE($AK153:$AM153,$AO153:$AP153),$AO$135="X",AVERAGE($AK153:$AN153,$AP153:$AP153),$AP$135="X",AVERAGE($AK153:$AO153)),"")</f>
        <v>36677.033333333333</v>
      </c>
      <c r="AD153" s="111" cm="1">
        <f t="array" ref="AD153">IFERROR(_xlfn.IFS(COUNTA($AK$135:$AP$135)=0,STDEV($AK153:$AP153)/SQRT(COUNT($AK153:$AP153)),$AK$135="X",STDEV($AL153:$AP153)/SQRT(COUNT($AL153:$AP153)),$AL$135="X",STDEV($AK153,$AM153:$AP153)/SQRT(COUNT($AK153,$AM153:$AP153)),$AM$135="X",STDEV($AK153:$AL153,$AN153:$AP153)/SQRT(COUNT($AK153:$AL153,$AN153:$AP153)),$AN$135="X",STDEV($AK153:$AM153,$AO153:$AP153)/SQRT(COUNT($AK153:$AM153,$AO153:$AP153)),$AO$135="X",STDEV($AK153:$AN153,$AP153)/SQRT(COUNT($AK153:$AN153,$AP153)),$AP$135="X",STDEV($AK153:$AO153)/SQRT(COUNT($AK153:$AO153))),"")</f>
        <v>9928.3563883118841</v>
      </c>
      <c r="AE153" cm="1">
        <f t="array" ref="AE153">_xlfn.IFS(SUM($AK153:$AP153)="","",AK153="","",AK153=0,0,AK153&gt;0,AK153/AE$198*100)</f>
        <v>0.11480034881765529</v>
      </c>
      <c r="AF153" cm="1">
        <f t="array" ref="AF153">_xlfn.IFS(SUM($AK153:$AP153)="","",AL153="","",AL153=0,0,AL153&gt;0,AL153/AF$198*100)</f>
        <v>5.9047939924053328E-2</v>
      </c>
      <c r="AG153" cm="1">
        <f t="array" ref="AG153">_xlfn.IFS(SUM($AK153:$AP153)="","",AM153="","",AM153=0,0,AM153&gt;0,AM153/AG$198*100)</f>
        <v>5.8665224538987426E-2</v>
      </c>
      <c r="AH153" cm="1">
        <f t="array" ref="AH153">_xlfn.IFS(SUM($AK153:$AP153)="","",AN153="","",AN153=0,0,AN153&gt;0,AN153/AH$198*100)</f>
        <v>4.9429017994168732E-2</v>
      </c>
      <c r="AI153" cm="1">
        <f t="array" ref="AI153">_xlfn.IFS(SUM($AK153:$AP153)="","",AO153="","",AO153=0,0,AO153&gt;0,AO153/AI$198*100)</f>
        <v>5.2422231347565337E-2</v>
      </c>
      <c r="AJ153" s="1" t="str" cm="1">
        <f t="array" ref="AJ153">_xlfn.IFS(SUM($AK153:$AP153)="","",AP153="","",AP153=0,0,AP153&gt;0,AP153/AJ$198*100)</f>
        <v/>
      </c>
      <c r="AK153" s="85">
        <f t="shared" si="198"/>
        <v>20664.333333333332</v>
      </c>
      <c r="AL153" s="39">
        <f t="shared" si="198"/>
        <v>35505.5</v>
      </c>
      <c r="AM153" s="39">
        <f t="shared" si="198"/>
        <v>68255</v>
      </c>
      <c r="AN153" s="39">
        <f t="shared" si="198"/>
        <v>11974.333333333334</v>
      </c>
      <c r="AO153" s="39">
        <f t="shared" si="198"/>
        <v>46986</v>
      </c>
      <c r="AP153" s="98" t="str">
        <f t="shared" si="198"/>
        <v/>
      </c>
      <c r="AQ153" s="89">
        <v>61993</v>
      </c>
      <c r="AR153" s="89">
        <v>142022</v>
      </c>
      <c r="AS153" s="89">
        <v>136510</v>
      </c>
      <c r="AT153" s="89">
        <v>35923</v>
      </c>
      <c r="AU153" s="89">
        <v>140958</v>
      </c>
      <c r="AV153" s="89"/>
      <c r="AW153" s="1"/>
      <c r="AX153" s="1"/>
      <c r="AY153" s="39" t="str">
        <f t="shared" si="174"/>
        <v/>
      </c>
      <c r="AZ153" s="39" t="str">
        <f t="shared" si="175"/>
        <v/>
      </c>
      <c r="BA153" s="39" t="str">
        <f t="shared" si="176"/>
        <v/>
      </c>
      <c r="BB153" s="39" t="str">
        <f t="shared" si="177"/>
        <v/>
      </c>
      <c r="BC153" s="39" t="str">
        <f t="shared" si="178"/>
        <v/>
      </c>
      <c r="BD153" s="39" t="str">
        <f t="shared" si="179"/>
        <v/>
      </c>
      <c r="BE153" s="39" t="str">
        <f t="shared" si="180"/>
        <v/>
      </c>
      <c r="BF153" s="39" t="str">
        <f t="shared" si="181"/>
        <v/>
      </c>
      <c r="BG153" s="39" t="str">
        <f t="shared" si="182"/>
        <v/>
      </c>
      <c r="BH153" s="39" t="str">
        <f t="shared" si="183"/>
        <v/>
      </c>
      <c r="BI153" s="39" t="str">
        <f t="shared" si="184"/>
        <v/>
      </c>
      <c r="BJ153" s="39" t="str">
        <f t="shared" si="185"/>
        <v/>
      </c>
      <c r="BK153" s="42" t="str">
        <f t="shared" si="186"/>
        <v/>
      </c>
      <c r="BL153" t="str">
        <f t="shared" si="186"/>
        <v/>
      </c>
      <c r="BM153" t="str">
        <f t="shared" si="186"/>
        <v/>
      </c>
      <c r="BN153" t="str">
        <f t="shared" si="186"/>
        <v/>
      </c>
      <c r="BO153" t="str">
        <f t="shared" si="186"/>
        <v/>
      </c>
      <c r="BP153" t="str">
        <f t="shared" si="186"/>
        <v/>
      </c>
      <c r="BQ153" t="str">
        <f t="shared" si="186"/>
        <v/>
      </c>
      <c r="BR153" t="str">
        <f t="shared" si="186"/>
        <v/>
      </c>
      <c r="BS153" t="str">
        <f t="shared" si="186"/>
        <v/>
      </c>
      <c r="BT153" t="str">
        <f t="shared" si="186"/>
        <v/>
      </c>
      <c r="BU153" t="str">
        <f t="shared" si="186"/>
        <v/>
      </c>
      <c r="BV153" t="str">
        <f t="shared" si="186"/>
        <v/>
      </c>
      <c r="BW153" t="str">
        <f t="shared" si="187"/>
        <v/>
      </c>
      <c r="BX153" t="str">
        <f t="shared" si="188"/>
        <v/>
      </c>
      <c r="BY153" t="str">
        <f t="shared" si="189"/>
        <v/>
      </c>
      <c r="BZ153" t="str">
        <f t="shared" si="190"/>
        <v/>
      </c>
      <c r="CA153" t="str">
        <f t="shared" si="191"/>
        <v/>
      </c>
      <c r="CB153" s="39" t="str">
        <f t="shared" si="191"/>
        <v/>
      </c>
      <c r="CC153" s="46" t="str">
        <f t="shared" si="192"/>
        <v/>
      </c>
      <c r="CD153" s="44" t="str">
        <f t="shared" si="193"/>
        <v/>
      </c>
      <c r="CE153" t="str" cm="1">
        <f t="array" ref="CE153">_xlfn.IFS($CC153="","",$CC153&lt;=CE$136,"yes",$CC153&gt;CE$136,"no")</f>
        <v/>
      </c>
      <c r="CF153" s="42" t="str">
        <f t="shared" si="194"/>
        <v/>
      </c>
      <c r="CG153" s="1" t="str">
        <f t="shared" si="195"/>
        <v/>
      </c>
      <c r="CH153" s="1" t="str">
        <f t="shared" si="196"/>
        <v/>
      </c>
      <c r="CI153" s="76" t="str">
        <f>IF(CE153="yes",VLOOKUP(CH153,'z-Table'!$A$1:$K$74,7,TRUE)*$CE$135,"")</f>
        <v/>
      </c>
    </row>
    <row r="154" spans="1:87" ht="12" x14ac:dyDescent="0.2">
      <c r="A154" s="7" t="s">
        <v>43</v>
      </c>
      <c r="B154" s="18" cm="1">
        <f t="array" ref="B154">IFERROR(_xlfn.IFS(COUNTA($F$135:$K$135)=0,AVERAGE($F154:$K154),$F$135="X",AVERAGE($G154:$K154),$G$135="X",AVERAGE($F154,$H154:$K154),$H$135="X",AVERAGE($F154:$G154,$I154:$K154),$I$135="X",AVERAGE($F154:$H154,$J154:$K154),$J$135="X",AVERAGE($F154:$I154,$K154:$K154),$K$135="X",AVERAGE($F154:$J154)),"")</f>
        <v>8.7847905984641851E-3</v>
      </c>
      <c r="C154" s="19" cm="1">
        <f t="array" ref="C154">IFERROR(_xlfn.IFS(COUNTA($F$135:$K$135)=0,STDEV($F154:$K154)/SQRT(COUNT($F154:$K154)),$F$135="X",STDEV($G154:$K154)/SQRT(COUNT($G154:$K154)),$G$135="X",STDEV($F154,$H154:$K154)/SQRT(COUNT($F154,$H154:$K154)),$H$135="X",STDEV($F154:$G154,$I154:$K154)/SQRT(COUNT($F154:$G154,$I154:$K154)),$I$135="X",STDEV($F154:$H154,$J154:$K154)/SQRT(COUNT($F154:$H154,$J154:$K154)),$J$135="X",STDEV($F154:$I154,$K154)/SQRT(COUNT($F154:$I154,$K154)),$K$135="X",STDEV($F154:$J154)/SQRT(COUNT($F154:$J154))),"")</f>
        <v>8.7847905984641834E-3</v>
      </c>
      <c r="D154" s="113" cm="1">
        <f t="array" ref="D154">IFERROR(_xlfn.IFS(COUNTA($L$135:$Q$135)=0,AVERAGE($L154:$Q154),$L$135="X",AVERAGE($M154:$Q154),$M$135="X",AVERAGE($L154,$N154:$Q154),$N$135="X",AVERAGE($L154:$M154,$O154:$Q154),$O$135="X",AVERAGE($L154:$N154,$P154:$Q154),$P$135="X",AVERAGE($L154:$O154,$Q154:$Q154),$Q$135="X",AVERAGE($L154:$P154)),"")</f>
        <v>9416.4</v>
      </c>
      <c r="E154" s="111" cm="1">
        <f t="array" ref="E154">IFERROR(_xlfn.IFS(COUNTA($L$135:$Q$135)=0,STDEV($L154:$Q154)/SQRT(COUNT($L154:$Q154)),$L$135="X",STDEV($M154:$Q154)/SQRT(COUNT($M154:$Q154)),$M$135="X",STDEV($L154,$N154:$Q154)/SQRT(COUNT($L154,$N154:$Q154)),$N$135="X",STDEV($L154:$M154,$O154:$Q154)/SQRT(COUNT($L154:$M154,$O154:$Q154)),$O$135="X",STDEV($L154:$N154,$P154:$Q154)/SQRT(COUNT($L154:$N154,$P154:$Q154)),$P$135="X",STDEV($L154:$O154,$Q154)/SQRT(COUNT($L154:$O154,$Q154)),$Q$135="X",STDEV($L154:$P154)/SQRT(COUNT($L154:$P154))),"")</f>
        <v>9416.4</v>
      </c>
      <c r="F154" cm="1">
        <f t="array" ref="F154">_xlfn.IFS(SUM($L154:$Q154)="","",L154="","",L154=0,0,L154&gt;0,L154/F$198*100)</f>
        <v>4.3923952992320922E-2</v>
      </c>
      <c r="G154" cm="1">
        <f t="array" ref="G154">_xlfn.IFS(SUM($L154:$Q154)="","",M154="","",M154=0,0,M154&gt;0,M154/G$198*100)</f>
        <v>0</v>
      </c>
      <c r="H154" cm="1">
        <f t="array" ref="H154">_xlfn.IFS(SUM($L154:$Q154)="","",N154="","",N154=0,0,N154&gt;0,N154/H$198*100)</f>
        <v>0</v>
      </c>
      <c r="I154" cm="1">
        <f t="array" ref="I154">_xlfn.IFS(SUM($L154:$Q154)="","",O154="","",O154=0,0,O154&gt;0,O154/I$198*100)</f>
        <v>0</v>
      </c>
      <c r="J154" cm="1">
        <f t="array" ref="J154">_xlfn.IFS(SUM($L154:$Q154)="","",P154="","",P154=0,0,P154&gt;0,P154/J$198*100)</f>
        <v>0</v>
      </c>
      <c r="K154" s="1" t="str" cm="1">
        <f t="array" ref="K154">_xlfn.IFS(SUM($L154:$Q154)="","",Q154="","",Q154=0,0,Q154&gt;0,Q154/K$198*100)</f>
        <v/>
      </c>
      <c r="L154" s="85">
        <f t="shared" si="197"/>
        <v>47082</v>
      </c>
      <c r="M154" s="39">
        <f t="shared" si="170"/>
        <v>0</v>
      </c>
      <c r="N154" s="39">
        <f t="shared" si="171"/>
        <v>0</v>
      </c>
      <c r="O154" s="39">
        <f t="shared" si="172"/>
        <v>0</v>
      </c>
      <c r="P154" s="39">
        <f t="shared" si="170"/>
        <v>0</v>
      </c>
      <c r="Q154" s="98" t="str">
        <f t="shared" si="170"/>
        <v/>
      </c>
      <c r="R154" s="89">
        <v>141246</v>
      </c>
      <c r="S154" s="89">
        <v>0</v>
      </c>
      <c r="T154" s="89">
        <v>0</v>
      </c>
      <c r="U154" s="89">
        <v>0</v>
      </c>
      <c r="V154" s="89">
        <v>0</v>
      </c>
      <c r="W154" s="89"/>
      <c r="X154" s="1"/>
      <c r="Y154" s="1"/>
      <c r="Z154" s="7" t="s">
        <v>43</v>
      </c>
      <c r="AA154" s="18" cm="1">
        <f t="array" ref="AA154">IFERROR(_xlfn.IFS(COUNTA($AE$135:$AJ$135)=0,AVERAGE($AE154:$AJ154),$AE$135="X",AVERAGE($AF154:$AJ154),$AF$135="X",AVERAGE($AE154,$AG154:$AJ154),$AG$135="X",AVERAGE($AE154:$AF154,$AH154:$AJ154),$AH$135="X",AVERAGE($AE154:$AG154,$AI154:$AJ154),$AI$135="X",AVERAGE($AE154:$AH154,$AJ154:$AJ154),$AJ$135="X",AVERAGE($AE154:$AI154)),"")</f>
        <v>1.2976504223460208E-2</v>
      </c>
      <c r="AB154" s="19" cm="1">
        <f t="array" ref="AB154">IFERROR(_xlfn.IFS(COUNTA($AE$135:$AJ$135)=0,STDEV($AE154:$AJ154)/SQRT(COUNT($AE154:$AJ154)),$AE$135="X",STDEV($AF154:$AJ154)/SQRT(COUNT($AF154:$AJ154)),$AF$135="X",STDEV($AE154,$AG154:$AJ154)/SQRT(COUNT($AE154,$AG154:$AJ154)),$AG$135="X",STDEV($AE154:$AF154,$AH154:$AJ154)/SQRT(COUNT($AE154:$AF154,$AH154:$AJ154)),$AH$135="X",STDEV($AE154:$AG154,$AI154:$AJ154)/SQRT(COUNT($AE154:$AG154,$AI154:$AJ154)),$AI$135="X",STDEV($AE154:$AH154,$AJ154)/SQRT(COUNT($AE154:$AH154,$AJ154)),$AJ$135="X",STDEV($AE154:$AI154)/SQRT(COUNT($AE154:$AI154))),"")</f>
        <v>6.9289378478897285E-3</v>
      </c>
      <c r="AC154" s="113" cm="1">
        <f t="array" ref="AC154">IFERROR(_xlfn.IFS(COUNTA($AK$135:$AP$135)=0,AVERAGE($AK154:$AP154),$AK$135="X",AVERAGE($AL154:$AP154),$AL$135="X",AVERAGE($AK154,$AM154:$AP154),$AM$135="X",AVERAGE($AK154:$AL154,$AN154:$AP154),$AN$135="X",AVERAGE($AK154:$AM154,$AO154:$AP154),$AO$135="X",AVERAGE($AK154:$AN154,$AP154:$AP154),$AP$135="X",AVERAGE($AK154:$AO154)),"")</f>
        <v>6016.6666666666661</v>
      </c>
      <c r="AD154" s="111" cm="1">
        <f t="array" ref="AD154">IFERROR(_xlfn.IFS(COUNTA($AK$135:$AP$135)=0,STDEV($AK154:$AP154)/SQRT(COUNT($AK154:$AP154)),$AK$135="X",STDEV($AL154:$AP154)/SQRT(COUNT($AL154:$AP154)),$AL$135="X",STDEV($AK154,$AM154:$AP154)/SQRT(COUNT($AK154,$AM154:$AP154)),$AM$135="X",STDEV($AK154:$AL154,$AN154:$AP154)/SQRT(COUNT($AK154:$AL154,$AN154:$AP154)),$AN$135="X",STDEV($AK154:$AM154,$AO154:$AP154)/SQRT(COUNT($AK154:$AM154,$AO154:$AP154)),$AO$135="X",STDEV($AK154:$AN154,$AP154)/SQRT(COUNT($AK154:$AN154,$AP154)),$AP$135="X",STDEV($AK154:$AO154)/SQRT(COUNT($AK154:$AO154))),"")</f>
        <v>2768.0475615093351</v>
      </c>
      <c r="AE154" cm="1">
        <f t="array" ref="AE154">_xlfn.IFS(SUM($AK154:$AP154)="","",AK154="","",AK154=0,0,AK154&gt;0,AK154/AE$198*100)</f>
        <v>3.7895800142024066E-2</v>
      </c>
      <c r="AF154" cm="1">
        <f t="array" ref="AF154">_xlfn.IFS(SUM($AK154:$AP154)="","",AL154="","",AL154=0,0,AL154&gt;0,AL154/AF$198*100)</f>
        <v>1.4472819624820776E-2</v>
      </c>
      <c r="AG154" cm="1">
        <f t="array" ref="AG154">_xlfn.IFS(SUM($AK154:$AP154)="","",AM154="","",AM154=0,0,AM154&gt;0,AM154/AG$198*100)</f>
        <v>1.2513901350456194E-2</v>
      </c>
      <c r="AH154" cm="1">
        <f t="array" ref="AH154">_xlfn.IFS(SUM($AK154:$AP154)="","",AN154="","",AN154=0,0,AN154&gt;0,AN154/AH$198*100)</f>
        <v>0</v>
      </c>
      <c r="AI154" cm="1">
        <f t="array" ref="AI154">_xlfn.IFS(SUM($AK154:$AP154)="","",AO154="","",AO154=0,0,AO154&gt;0,AO154/AI$198*100)</f>
        <v>0</v>
      </c>
      <c r="AJ154" s="1" t="str" cm="1">
        <f t="array" ref="AJ154">_xlfn.IFS(SUM($AK154:$AP154)="","",AP154="","",AP154=0,0,AP154&gt;0,AP154/AJ$198*100)</f>
        <v/>
      </c>
      <c r="AK154" s="85">
        <f t="shared" si="198"/>
        <v>6821.333333333333</v>
      </c>
      <c r="AL154" s="39">
        <f t="shared" si="198"/>
        <v>8702.5</v>
      </c>
      <c r="AM154" s="39">
        <f t="shared" si="198"/>
        <v>14559.5</v>
      </c>
      <c r="AN154" s="39">
        <f t="shared" si="198"/>
        <v>0</v>
      </c>
      <c r="AO154" s="39">
        <f t="shared" si="198"/>
        <v>0</v>
      </c>
      <c r="AP154" s="98" t="str">
        <f t="shared" si="198"/>
        <v/>
      </c>
      <c r="AQ154" s="89">
        <v>20464</v>
      </c>
      <c r="AR154" s="89">
        <v>34810</v>
      </c>
      <c r="AS154" s="89">
        <v>29119</v>
      </c>
      <c r="AT154" s="89">
        <v>0</v>
      </c>
      <c r="AU154" s="89">
        <v>0</v>
      </c>
      <c r="AV154" s="89"/>
      <c r="AW154" s="1"/>
      <c r="AX154" s="1"/>
      <c r="AY154" s="39" t="str">
        <f t="shared" si="174"/>
        <v/>
      </c>
      <c r="AZ154" s="39" t="str">
        <f t="shared" si="175"/>
        <v/>
      </c>
      <c r="BA154" s="39" t="str">
        <f t="shared" si="176"/>
        <v/>
      </c>
      <c r="BB154" s="39" t="str">
        <f t="shared" si="177"/>
        <v/>
      </c>
      <c r="BC154" s="39" t="str">
        <f t="shared" si="178"/>
        <v/>
      </c>
      <c r="BD154" s="39" t="str">
        <f t="shared" si="179"/>
        <v/>
      </c>
      <c r="BE154" s="39" t="str">
        <f t="shared" si="180"/>
        <v/>
      </c>
      <c r="BF154" s="39" t="str">
        <f t="shared" si="181"/>
        <v/>
      </c>
      <c r="BG154" s="39" t="str">
        <f t="shared" si="182"/>
        <v/>
      </c>
      <c r="BH154" s="39" t="str">
        <f t="shared" si="183"/>
        <v/>
      </c>
      <c r="BI154" s="39" t="str">
        <f t="shared" si="184"/>
        <v/>
      </c>
      <c r="BJ154" s="39" t="str">
        <f t="shared" si="185"/>
        <v/>
      </c>
      <c r="BK154" s="42" t="str">
        <f t="shared" si="186"/>
        <v/>
      </c>
      <c r="BL154" t="str">
        <f t="shared" si="186"/>
        <v/>
      </c>
      <c r="BM154" t="str">
        <f t="shared" si="186"/>
        <v/>
      </c>
      <c r="BN154" t="str">
        <f t="shared" si="186"/>
        <v/>
      </c>
      <c r="BO154" t="str">
        <f t="shared" si="186"/>
        <v/>
      </c>
      <c r="BP154" t="str">
        <f t="shared" si="186"/>
        <v/>
      </c>
      <c r="BQ154" t="str">
        <f t="shared" si="186"/>
        <v/>
      </c>
      <c r="BR154" t="str">
        <f t="shared" si="186"/>
        <v/>
      </c>
      <c r="BS154" t="str">
        <f t="shared" si="186"/>
        <v/>
      </c>
      <c r="BT154" t="str">
        <f t="shared" si="186"/>
        <v/>
      </c>
      <c r="BU154" t="str">
        <f t="shared" si="186"/>
        <v/>
      </c>
      <c r="BV154" t="str">
        <f t="shared" si="186"/>
        <v/>
      </c>
      <c r="BW154" t="str">
        <f t="shared" si="187"/>
        <v/>
      </c>
      <c r="BX154" t="str">
        <f t="shared" si="188"/>
        <v/>
      </c>
      <c r="BY154" t="str">
        <f t="shared" si="189"/>
        <v/>
      </c>
      <c r="BZ154" t="str">
        <f t="shared" si="190"/>
        <v/>
      </c>
      <c r="CA154" t="str">
        <f t="shared" si="191"/>
        <v/>
      </c>
      <c r="CB154" s="39" t="str">
        <f t="shared" si="191"/>
        <v/>
      </c>
      <c r="CC154" s="46" t="str">
        <f t="shared" si="192"/>
        <v/>
      </c>
      <c r="CD154" s="44" t="str">
        <f t="shared" si="193"/>
        <v/>
      </c>
      <c r="CE154" t="str" cm="1">
        <f t="array" ref="CE154">_xlfn.IFS($CC154="","",$CC154&lt;=CE$136,"yes",$CC154&gt;CE$136,"no")</f>
        <v/>
      </c>
      <c r="CF154" s="42" t="str">
        <f t="shared" si="194"/>
        <v/>
      </c>
      <c r="CG154" s="1" t="str">
        <f t="shared" si="195"/>
        <v/>
      </c>
      <c r="CH154" s="1" t="str">
        <f t="shared" si="196"/>
        <v/>
      </c>
      <c r="CI154" s="76" t="str">
        <f>IF(CE154="yes",VLOOKUP(CH154,'z-Table'!$A$1:$K$74,7,TRUE)*$CE$135,"")</f>
        <v/>
      </c>
    </row>
    <row r="155" spans="1:87" ht="12" x14ac:dyDescent="0.2">
      <c r="A155" s="7" t="s">
        <v>44</v>
      </c>
      <c r="B155" s="18" cm="1">
        <f t="array" ref="B155">IFERROR(_xlfn.IFS(COUNTA($F$135:$K$135)=0,AVERAGE($F155:$K155),$F$135="X",AVERAGE($G155:$K155),$G$135="X",AVERAGE($F155,$H155:$K155),$H$135="X",AVERAGE($F155:$G155,$I155:$K155),$I$135="X",AVERAGE($F155:$H155,$J155:$K155),$J$135="X",AVERAGE($F155:$I155,$K155:$K155),$K$135="X",AVERAGE($F155:$J155)),"")</f>
        <v>0</v>
      </c>
      <c r="C155" s="19" cm="1">
        <f t="array" ref="C155">IFERROR(_xlfn.IFS(COUNTA($F$135:$K$135)=0,STDEV($F155:$K155)/SQRT(COUNT($F155:$K155)),$F$135="X",STDEV($G155:$K155)/SQRT(COUNT($G155:$K155)),$G$135="X",STDEV($F155,$H155:$K155)/SQRT(COUNT($F155,$H155:$K155)),$H$135="X",STDEV($F155:$G155,$I155:$K155)/SQRT(COUNT($F155:$G155,$I155:$K155)),$I$135="X",STDEV($F155:$H155,$J155:$K155)/SQRT(COUNT($F155:$H155,$J155:$K155)),$J$135="X",STDEV($F155:$I155,$K155)/SQRT(COUNT($F155:$I155,$K155)),$K$135="X",STDEV($F155:$J155)/SQRT(COUNT($F155:$J155))),"")</f>
        <v>0</v>
      </c>
      <c r="D155" s="113" cm="1">
        <f t="array" ref="D155">IFERROR(_xlfn.IFS(COUNTA($L$135:$Q$135)=0,AVERAGE($L155:$Q155),$L$135="X",AVERAGE($M155:$Q155),$M$135="X",AVERAGE($L155,$N155:$Q155),$N$135="X",AVERAGE($L155:$M155,$O155:$Q155),$O$135="X",AVERAGE($L155:$N155,$P155:$Q155),$P$135="X",AVERAGE($L155:$O155,$Q155:$Q155),$Q$135="X",AVERAGE($L155:$P155)),"")</f>
        <v>0</v>
      </c>
      <c r="E155" s="111" cm="1">
        <f t="array" ref="E155">IFERROR(_xlfn.IFS(COUNTA($L$135:$Q$135)=0,STDEV($L155:$Q155)/SQRT(COUNT($L155:$Q155)),$L$135="X",STDEV($M155:$Q155)/SQRT(COUNT($M155:$Q155)),$M$135="X",STDEV($L155,$N155:$Q155)/SQRT(COUNT($L155,$N155:$Q155)),$N$135="X",STDEV($L155:$M155,$O155:$Q155)/SQRT(COUNT($L155:$M155,$O155:$Q155)),$O$135="X",STDEV($L155:$N155,$P155:$Q155)/SQRT(COUNT($L155:$N155,$P155:$Q155)),$P$135="X",STDEV($L155:$O155,$Q155)/SQRT(COUNT($L155:$O155,$Q155)),$Q$135="X",STDEV($L155:$P155)/SQRT(COUNT($L155:$P155))),"")</f>
        <v>0</v>
      </c>
      <c r="F155" cm="1">
        <f t="array" ref="F155">_xlfn.IFS(SUM($L155:$Q155)="","",L155="","",L155=0,0,L155&gt;0,L155/F$198*100)</f>
        <v>0</v>
      </c>
      <c r="G155" cm="1">
        <f t="array" ref="G155">_xlfn.IFS(SUM($L155:$Q155)="","",M155="","",M155=0,0,M155&gt;0,M155/G$198*100)</f>
        <v>0</v>
      </c>
      <c r="H155" cm="1">
        <f t="array" ref="H155">_xlfn.IFS(SUM($L155:$Q155)="","",N155="","",N155=0,0,N155&gt;0,N155/H$198*100)</f>
        <v>0</v>
      </c>
      <c r="I155" cm="1">
        <f t="array" ref="I155">_xlfn.IFS(SUM($L155:$Q155)="","",O155="","",O155=0,0,O155&gt;0,O155/I$198*100)</f>
        <v>0</v>
      </c>
      <c r="J155" cm="1">
        <f t="array" ref="J155">_xlfn.IFS(SUM($L155:$Q155)="","",P155="","",P155=0,0,P155&gt;0,P155/J$198*100)</f>
        <v>0</v>
      </c>
      <c r="K155" s="1" t="str" cm="1">
        <f t="array" ref="K155">_xlfn.IFS(SUM($L155:$Q155)="","",Q155="","",Q155=0,0,Q155&gt;0,Q155/K$198*100)</f>
        <v/>
      </c>
      <c r="L155" s="85">
        <f t="shared" si="197"/>
        <v>0</v>
      </c>
      <c r="M155" s="39">
        <f t="shared" si="170"/>
        <v>0</v>
      </c>
      <c r="N155" s="39">
        <f t="shared" si="171"/>
        <v>0</v>
      </c>
      <c r="O155" s="39">
        <f t="shared" si="172"/>
        <v>0</v>
      </c>
      <c r="P155" s="39">
        <f t="shared" si="170"/>
        <v>0</v>
      </c>
      <c r="Q155" s="98" t="str">
        <f t="shared" si="170"/>
        <v/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/>
      <c r="X155" s="1"/>
      <c r="Y155" s="1"/>
      <c r="Z155" s="7" t="s">
        <v>44</v>
      </c>
      <c r="AA155" s="18" cm="1">
        <f t="array" ref="AA155">IFERROR(_xlfn.IFS(COUNTA($AE$135:$AJ$135)=0,AVERAGE($AE155:$AJ155),$AE$135="X",AVERAGE($AF155:$AJ155),$AF$135="X",AVERAGE($AE155,$AG155:$AJ155),$AG$135="X",AVERAGE($AE155:$AF155,$AH155:$AJ155),$AH$135="X",AVERAGE($AE155:$AG155,$AI155:$AJ155),$AI$135="X",AVERAGE($AE155:$AH155,$AJ155:$AJ155),$AJ$135="X",AVERAGE($AE155:$AI155)),"")</f>
        <v>0</v>
      </c>
      <c r="AB155" s="19" cm="1">
        <f t="array" ref="AB155">IFERROR(_xlfn.IFS(COUNTA($AE$135:$AJ$135)=0,STDEV($AE155:$AJ155)/SQRT(COUNT($AE155:$AJ155)),$AE$135="X",STDEV($AF155:$AJ155)/SQRT(COUNT($AF155:$AJ155)),$AF$135="X",STDEV($AE155,$AG155:$AJ155)/SQRT(COUNT($AE155,$AG155:$AJ155)),$AG$135="X",STDEV($AE155:$AF155,$AH155:$AJ155)/SQRT(COUNT($AE155:$AF155,$AH155:$AJ155)),$AH$135="X",STDEV($AE155:$AG155,$AI155:$AJ155)/SQRT(COUNT($AE155:$AG155,$AI155:$AJ155)),$AI$135="X",STDEV($AE155:$AH155,$AJ155)/SQRT(COUNT($AE155:$AH155,$AJ155)),$AJ$135="X",STDEV($AE155:$AI155)/SQRT(COUNT($AE155:$AI155))),"")</f>
        <v>0</v>
      </c>
      <c r="AC155" s="113" cm="1">
        <f t="array" ref="AC155">IFERROR(_xlfn.IFS(COUNTA($AK$135:$AP$135)=0,AVERAGE($AK155:$AP155),$AK$135="X",AVERAGE($AL155:$AP155),$AL$135="X",AVERAGE($AK155,$AM155:$AP155),$AM$135="X",AVERAGE($AK155:$AL155,$AN155:$AP155),$AN$135="X",AVERAGE($AK155:$AM155,$AO155:$AP155),$AO$135="X",AVERAGE($AK155:$AN155,$AP155:$AP155),$AP$135="X",AVERAGE($AK155:$AO155)),"")</f>
        <v>0</v>
      </c>
      <c r="AD155" s="111" cm="1">
        <f t="array" ref="AD155">IFERROR(_xlfn.IFS(COUNTA($AK$135:$AP$135)=0,STDEV($AK155:$AP155)/SQRT(COUNT($AK155:$AP155)),$AK$135="X",STDEV($AL155:$AP155)/SQRT(COUNT($AL155:$AP155)),$AL$135="X",STDEV($AK155,$AM155:$AP155)/SQRT(COUNT($AK155,$AM155:$AP155)),$AM$135="X",STDEV($AK155:$AL155,$AN155:$AP155)/SQRT(COUNT($AK155:$AL155,$AN155:$AP155)),$AN$135="X",STDEV($AK155:$AM155,$AO155:$AP155)/SQRT(COUNT($AK155:$AM155,$AO155:$AP155)),$AO$135="X",STDEV($AK155:$AN155,$AP155)/SQRT(COUNT($AK155:$AN155,$AP155)),$AP$135="X",STDEV($AK155:$AO155)/SQRT(COUNT($AK155:$AO155))),"")</f>
        <v>0</v>
      </c>
      <c r="AE155" cm="1">
        <f t="array" ref="AE155">_xlfn.IFS(SUM($AK155:$AP155)="","",AK155="","",AK155=0,0,AK155&gt;0,AK155/AE$198*100)</f>
        <v>0</v>
      </c>
      <c r="AF155" cm="1">
        <f t="array" ref="AF155">_xlfn.IFS(SUM($AK155:$AP155)="","",AL155="","",AL155=0,0,AL155&gt;0,AL155/AF$198*100)</f>
        <v>0</v>
      </c>
      <c r="AG155" cm="1">
        <f t="array" ref="AG155">_xlfn.IFS(SUM($AK155:$AP155)="","",AM155="","",AM155=0,0,AM155&gt;0,AM155/AG$198*100)</f>
        <v>0</v>
      </c>
      <c r="AH155" cm="1">
        <f t="array" ref="AH155">_xlfn.IFS(SUM($AK155:$AP155)="","",AN155="","",AN155=0,0,AN155&gt;0,AN155/AH$198*100)</f>
        <v>0</v>
      </c>
      <c r="AI155" cm="1">
        <f t="array" ref="AI155">_xlfn.IFS(SUM($AK155:$AP155)="","",AO155="","",AO155=0,0,AO155&gt;0,AO155/AI$198*100)</f>
        <v>0</v>
      </c>
      <c r="AJ155" s="1" t="str" cm="1">
        <f t="array" ref="AJ155">_xlfn.IFS(SUM($AK155:$AP155)="","",AP155="","",AP155=0,0,AP155&gt;0,AP155/AJ$198*100)</f>
        <v/>
      </c>
      <c r="AK155" s="85">
        <f t="shared" si="198"/>
        <v>0</v>
      </c>
      <c r="AL155" s="39">
        <f t="shared" si="198"/>
        <v>0</v>
      </c>
      <c r="AM155" s="39">
        <f t="shared" si="198"/>
        <v>0</v>
      </c>
      <c r="AN155" s="39">
        <f t="shared" si="198"/>
        <v>0</v>
      </c>
      <c r="AO155" s="39">
        <f t="shared" si="198"/>
        <v>0</v>
      </c>
      <c r="AP155" s="98" t="str">
        <f t="shared" si="198"/>
        <v/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/>
      <c r="AW155" s="1"/>
      <c r="AX155" s="1"/>
      <c r="AY155" s="39" t="str">
        <f t="shared" si="174"/>
        <v/>
      </c>
      <c r="AZ155" s="39" t="str">
        <f t="shared" si="175"/>
        <v/>
      </c>
      <c r="BA155" s="39" t="str">
        <f t="shared" si="176"/>
        <v/>
      </c>
      <c r="BB155" s="39" t="str">
        <f t="shared" si="177"/>
        <v/>
      </c>
      <c r="BC155" s="39" t="str">
        <f t="shared" si="178"/>
        <v/>
      </c>
      <c r="BD155" s="39" t="str">
        <f t="shared" si="179"/>
        <v/>
      </c>
      <c r="BE155" s="39" t="str">
        <f t="shared" si="180"/>
        <v/>
      </c>
      <c r="BF155" s="39" t="str">
        <f t="shared" si="181"/>
        <v/>
      </c>
      <c r="BG155" s="39" t="str">
        <f t="shared" si="182"/>
        <v/>
      </c>
      <c r="BH155" s="39" t="str">
        <f t="shared" si="183"/>
        <v/>
      </c>
      <c r="BI155" s="39" t="str">
        <f t="shared" si="184"/>
        <v/>
      </c>
      <c r="BJ155" s="39" t="str">
        <f t="shared" si="185"/>
        <v/>
      </c>
      <c r="BK155" s="42" t="str">
        <f t="shared" si="186"/>
        <v/>
      </c>
      <c r="BL155" t="str">
        <f t="shared" si="186"/>
        <v/>
      </c>
      <c r="BM155" t="str">
        <f t="shared" si="186"/>
        <v/>
      </c>
      <c r="BN155" t="str">
        <f t="shared" si="186"/>
        <v/>
      </c>
      <c r="BO155" t="str">
        <f t="shared" si="186"/>
        <v/>
      </c>
      <c r="BP155" t="str">
        <f t="shared" si="186"/>
        <v/>
      </c>
      <c r="BQ155" t="str">
        <f t="shared" si="186"/>
        <v/>
      </c>
      <c r="BR155" t="str">
        <f t="shared" si="186"/>
        <v/>
      </c>
      <c r="BS155" t="str">
        <f t="shared" si="186"/>
        <v/>
      </c>
      <c r="BT155" t="str">
        <f t="shared" si="186"/>
        <v/>
      </c>
      <c r="BU155" t="str">
        <f t="shared" si="186"/>
        <v/>
      </c>
      <c r="BV155" t="str">
        <f t="shared" si="186"/>
        <v/>
      </c>
      <c r="BW155" t="str">
        <f t="shared" si="187"/>
        <v/>
      </c>
      <c r="BX155" t="str">
        <f t="shared" si="188"/>
        <v/>
      </c>
      <c r="BY155" t="str">
        <f t="shared" si="189"/>
        <v/>
      </c>
      <c r="BZ155" t="str">
        <f t="shared" si="190"/>
        <v/>
      </c>
      <c r="CA155" t="str">
        <f t="shared" si="191"/>
        <v/>
      </c>
      <c r="CB155" s="39" t="str">
        <f t="shared" si="191"/>
        <v/>
      </c>
      <c r="CC155" s="46" t="str">
        <f t="shared" si="192"/>
        <v/>
      </c>
      <c r="CD155" s="44" t="str">
        <f t="shared" si="193"/>
        <v/>
      </c>
      <c r="CE155" t="str" cm="1">
        <f t="array" ref="CE155">_xlfn.IFS($CC155="","",$CC155&lt;=CE$136,"yes",$CC155&gt;CE$136,"no")</f>
        <v/>
      </c>
      <c r="CF155" s="42" t="str">
        <f t="shared" si="194"/>
        <v/>
      </c>
      <c r="CG155" s="1" t="str">
        <f t="shared" si="195"/>
        <v/>
      </c>
      <c r="CH155" s="1" t="str">
        <f t="shared" si="196"/>
        <v/>
      </c>
      <c r="CI155" s="76" t="str">
        <f>IF(CE155="yes",VLOOKUP(CH155,'z-Table'!$A$1:$K$74,7,TRUE)*$CE$135,"")</f>
        <v/>
      </c>
    </row>
    <row r="156" spans="1:87" ht="12" x14ac:dyDescent="0.2">
      <c r="A156" s="6" t="s">
        <v>45</v>
      </c>
      <c r="B156" s="18" cm="1">
        <f t="array" ref="B156">IFERROR(_xlfn.IFS(COUNTA($F$135:$K$135)=0,AVERAGE($F156:$K156),$F$135="X",AVERAGE($G156:$K156),$G$135="X",AVERAGE($F156,$H156:$K156),$H$135="X",AVERAGE($F156:$G156,$I156:$K156),$I$135="X",AVERAGE($F156:$H156,$J156:$K156),$J$135="X",AVERAGE($F156:$I156,$K156:$K156),$K$135="X",AVERAGE($F156:$J156)),"")</f>
        <v>0.78165546248571438</v>
      </c>
      <c r="C156" s="19" cm="1">
        <f t="array" ref="C156">IFERROR(_xlfn.IFS(COUNTA($F$135:$K$135)=0,STDEV($F156:$K156)/SQRT(COUNT($F156:$K156)),$F$135="X",STDEV($G156:$K156)/SQRT(COUNT($G156:$K156)),$G$135="X",STDEV($F156,$H156:$K156)/SQRT(COUNT($F156,$H156:$K156)),$H$135="X",STDEV($F156:$G156,$I156:$K156)/SQRT(COUNT($F156:$G156,$I156:$K156)),$I$135="X",STDEV($F156:$H156,$J156:$K156)/SQRT(COUNT($F156:$H156,$J156:$K156)),$J$135="X",STDEV($F156:$I156,$K156)/SQRT(COUNT($F156:$I156,$K156)),$K$135="X",STDEV($F156:$J156)/SQRT(COUNT($F156:$J156))),"")</f>
        <v>0.31791554510844394</v>
      </c>
      <c r="D156" s="113" cm="1">
        <f t="array" ref="D156">IFERROR(_xlfn.IFS(COUNTA($L$135:$Q$135)=0,AVERAGE($L156:$Q156),$L$135="X",AVERAGE($M156:$Q156),$M$135="X",AVERAGE($L156,$N156:$Q156),$N$135="X",AVERAGE($L156:$M156,$O156:$Q156),$O$135="X",AVERAGE($L156:$N156,$P156:$Q156),$P$135="X",AVERAGE($L156:$O156,$Q156:$Q156),$Q$135="X",AVERAGE($L156:$P156)),"")</f>
        <v>519239.43333333341</v>
      </c>
      <c r="E156" s="111" cm="1">
        <f t="array" ref="E156">IFERROR(_xlfn.IFS(COUNTA($L$135:$Q$135)=0,STDEV($L156:$Q156)/SQRT(COUNT($L156:$Q156)),$L$135="X",STDEV($M156:$Q156)/SQRT(COUNT($M156:$Q156)),$M$135="X",STDEV($L156,$N156:$Q156)/SQRT(COUNT($L156,$N156:$Q156)),$N$135="X",STDEV($L156:$M156,$O156:$Q156)/SQRT(COUNT($L156:$M156,$O156:$Q156)),$O$135="X",STDEV($L156:$N156,$P156:$Q156)/SQRT(COUNT($L156:$N156,$P156:$Q156)),$P$135="X",STDEV($L156:$O156,$Q156)/SQRT(COUNT($L156:$O156,$Q156)),$Q$135="X",STDEV($L156:$P156)/SQRT(COUNT($L156:$P156))),"")</f>
        <v>215132.44955580623</v>
      </c>
      <c r="F156" cm="1">
        <f t="array" ref="F156">_xlfn.IFS(SUM($L156:$Q156)="","",L156="","",L156=0,0,L156&gt;0,L156/F$198*100)</f>
        <v>1.018423026781732</v>
      </c>
      <c r="G156" cm="1">
        <f t="array" ref="G156">_xlfn.IFS(SUM($L156:$Q156)="","",M156="","",M156=0,0,M156&gt;0,M156/G$198*100)</f>
        <v>1.9315122200348405</v>
      </c>
      <c r="H156" cm="1">
        <f t="array" ref="H156">_xlfn.IFS(SUM($L156:$Q156)="","",N156="","",N156=0,0,N156&gt;0,N156/H$198*100)</f>
        <v>0.30059202022206438</v>
      </c>
      <c r="I156" cm="1">
        <f t="array" ref="I156">_xlfn.IFS(SUM($L156:$Q156)="","",O156="","",O156=0,0,O156&gt;0,O156/I$198*100)</f>
        <v>0.29942892574505919</v>
      </c>
      <c r="J156" cm="1">
        <f t="array" ref="J156">_xlfn.IFS(SUM($L156:$Q156)="","",P156="","",P156=0,0,P156&gt;0,P156/J$198*100)</f>
        <v>0.35832111964487601</v>
      </c>
      <c r="K156" s="1" t="str" cm="1">
        <f t="array" ref="K156">_xlfn.IFS(SUM($L156:$Q156)="","",Q156="","",Q156=0,0,Q156&gt;0,Q156/K$198*100)</f>
        <v/>
      </c>
      <c r="L156" s="85">
        <f t="shared" si="197"/>
        <v>1091645.6666666667</v>
      </c>
      <c r="M156" s="39">
        <f t="shared" si="170"/>
        <v>971440</v>
      </c>
      <c r="N156" s="39">
        <f t="shared" si="171"/>
        <v>64833.25</v>
      </c>
      <c r="O156" s="39">
        <f t="shared" si="172"/>
        <v>344719</v>
      </c>
      <c r="P156" s="39">
        <f t="shared" si="170"/>
        <v>123559.25</v>
      </c>
      <c r="Q156" s="98" t="str">
        <f t="shared" si="170"/>
        <v/>
      </c>
      <c r="R156" s="89">
        <v>3274937</v>
      </c>
      <c r="S156" s="89">
        <v>1942880</v>
      </c>
      <c r="T156" s="89">
        <v>259333</v>
      </c>
      <c r="U156" s="89">
        <v>1034157</v>
      </c>
      <c r="V156" s="89">
        <v>494237</v>
      </c>
      <c r="W156" s="89"/>
      <c r="X156" s="1"/>
      <c r="Y156" s="1"/>
      <c r="Z156" s="6" t="s">
        <v>45</v>
      </c>
      <c r="AA156" s="18" cm="1">
        <f t="array" ref="AA156">IFERROR(_xlfn.IFS(COUNTA($AE$135:$AJ$135)=0,AVERAGE($AE156:$AJ156),$AE$135="X",AVERAGE($AF156:$AJ156),$AF$135="X",AVERAGE($AE156,$AG156:$AJ156),$AG$135="X",AVERAGE($AE156:$AF156,$AH156:$AJ156),$AH$135="X",AVERAGE($AE156:$AG156,$AI156:$AJ156),$AI$135="X",AVERAGE($AE156:$AH156,$AJ156:$AJ156),$AJ$135="X",AVERAGE($AE156:$AI156)),"")</f>
        <v>0.61149258559661601</v>
      </c>
      <c r="AB156" s="19" cm="1">
        <f t="array" ref="AB156">IFERROR(_xlfn.IFS(COUNTA($AE$135:$AJ$135)=0,STDEV($AE156:$AJ156)/SQRT(COUNT($AE156:$AJ156)),$AE$135="X",STDEV($AF156:$AJ156)/SQRT(COUNT($AF156:$AJ156)),$AF$135="X",STDEV($AE156,$AG156:$AJ156)/SQRT(COUNT($AE156,$AG156:$AJ156)),$AG$135="X",STDEV($AE156:$AF156,$AH156:$AJ156)/SQRT(COUNT($AE156:$AF156,$AH156:$AJ156)),$AH$135="X",STDEV($AE156:$AG156,$AI156:$AJ156)/SQRT(COUNT($AE156:$AG156,$AI156:$AJ156)),$AI$135="X",STDEV($AE156:$AH156,$AJ156)/SQRT(COUNT($AE156:$AH156,$AJ156)),$AJ$135="X",STDEV($AE156:$AI156)/SQRT(COUNT($AE156:$AI156))),"")</f>
        <v>0.13419325972968948</v>
      </c>
      <c r="AC156" s="113" cm="1">
        <f t="array" ref="AC156">IFERROR(_xlfn.IFS(COUNTA($AK$135:$AP$135)=0,AVERAGE($AK156:$AP156),$AK$135="X",AVERAGE($AL156:$AP156),$AL$135="X",AVERAGE($AK156,$AM156:$AP156),$AM$135="X",AVERAGE($AK156:$AL156,$AN156:$AP156),$AN$135="X",AVERAGE($AK156:$AM156,$AO156:$AP156),$AO$135="X",AVERAGE($AK156:$AN156,$AP156:$AP156),$AP$135="X",AVERAGE($AK156:$AO156)),"")</f>
        <v>443616.08333333331</v>
      </c>
      <c r="AD156" s="111" cm="1">
        <f t="array" ref="AD156">IFERROR(_xlfn.IFS(COUNTA($AK$135:$AP$135)=0,STDEV($AK156:$AP156)/SQRT(COUNT($AK156:$AP156)),$AK$135="X",STDEV($AL156:$AP156)/SQRT(COUNT($AL156:$AP156)),$AL$135="X",STDEV($AK156,$AM156:$AP156)/SQRT(COUNT($AK156,$AM156:$AP156)),$AM$135="X",STDEV($AK156:$AL156,$AN156:$AP156)/SQRT(COUNT($AK156:$AL156,$AN156:$AP156)),$AN$135="X",STDEV($AK156:$AM156,$AO156:$AP156)/SQRT(COUNT($AK156:$AM156,$AO156:$AP156)),$AO$135="X",STDEV($AK156:$AN156,$AP156)/SQRT(COUNT($AK156:$AN156,$AP156)),$AP$135="X",STDEV($AK156:$AO156)/SQRT(COUNT($AK156:$AO156))),"")</f>
        <v>225428.8590662991</v>
      </c>
      <c r="AE156" cm="1">
        <f t="array" ref="AE156">_xlfn.IFS(SUM($AK156:$AP156)="","",AK156="","",AK156=0,0,AK156&gt;0,AK156/AE$198*100)</f>
        <v>0.57151103595736252</v>
      </c>
      <c r="AF156" cm="1">
        <f t="array" ref="AF156">_xlfn.IFS(SUM($AK156:$AP156)="","",AL156="","",AL156=0,0,AL156&gt;0,AL156/AF$198*100)</f>
        <v>0.54039163558003955</v>
      </c>
      <c r="AG156" cm="1">
        <f t="array" ref="AG156">_xlfn.IFS(SUM($AK156:$AP156)="","",AM156="","",AM156=0,0,AM156&gt;0,AM156/AG$198*100)</f>
        <v>1.1307665087964316</v>
      </c>
      <c r="AH156" cm="1">
        <f t="array" ref="AH156">_xlfn.IFS(SUM($AK156:$AP156)="","",AN156="","",AN156=0,0,AN156&gt;0,AN156/AH$198*100)</f>
        <v>0.39085566331841942</v>
      </c>
      <c r="AI156" cm="1">
        <f t="array" ref="AI156">_xlfn.IFS(SUM($AK156:$AP156)="","",AO156="","",AO156=0,0,AO156&gt;0,AO156/AI$198*100)</f>
        <v>0.42393808433082741</v>
      </c>
      <c r="AJ156" s="1" t="str" cm="1">
        <f t="array" ref="AJ156">_xlfn.IFS(SUM($AK156:$AP156)="","",AP156="","",AP156=0,0,AP156&gt;0,AP156/AJ$198*100)</f>
        <v/>
      </c>
      <c r="AK156" s="85">
        <f t="shared" si="198"/>
        <v>102873.33333333333</v>
      </c>
      <c r="AL156" s="39">
        <f t="shared" si="198"/>
        <v>324937.25</v>
      </c>
      <c r="AM156" s="39">
        <f t="shared" si="198"/>
        <v>1315608.5</v>
      </c>
      <c r="AN156" s="39">
        <f t="shared" si="198"/>
        <v>94686</v>
      </c>
      <c r="AO156" s="39">
        <f t="shared" si="198"/>
        <v>379975.33333333331</v>
      </c>
      <c r="AP156" s="98" t="str">
        <f t="shared" si="198"/>
        <v/>
      </c>
      <c r="AQ156" s="89">
        <v>308620</v>
      </c>
      <c r="AR156" s="89">
        <v>1299749</v>
      </c>
      <c r="AS156" s="89">
        <v>2631217</v>
      </c>
      <c r="AT156" s="89">
        <v>284058</v>
      </c>
      <c r="AU156" s="89">
        <v>1139926</v>
      </c>
      <c r="AV156" s="89"/>
      <c r="AW156" s="1"/>
      <c r="AX156" s="1"/>
      <c r="AY156" s="39" t="str">
        <f t="shared" si="174"/>
        <v/>
      </c>
      <c r="AZ156" s="39" t="str">
        <f t="shared" si="175"/>
        <v/>
      </c>
      <c r="BA156" s="39" t="str">
        <f t="shared" si="176"/>
        <v/>
      </c>
      <c r="BB156" s="39" t="str">
        <f t="shared" si="177"/>
        <v/>
      </c>
      <c r="BC156" s="39" t="str">
        <f t="shared" si="178"/>
        <v/>
      </c>
      <c r="BD156" s="39" t="str">
        <f t="shared" si="179"/>
        <v/>
      </c>
      <c r="BE156" s="39" t="str">
        <f t="shared" si="180"/>
        <v/>
      </c>
      <c r="BF156" s="39" t="str">
        <f t="shared" si="181"/>
        <v/>
      </c>
      <c r="BG156" s="39" t="str">
        <f t="shared" si="182"/>
        <v/>
      </c>
      <c r="BH156" s="39" t="str">
        <f t="shared" si="183"/>
        <v/>
      </c>
      <c r="BI156" s="39" t="str">
        <f t="shared" si="184"/>
        <v/>
      </c>
      <c r="BJ156" s="39" t="str">
        <f t="shared" si="185"/>
        <v/>
      </c>
      <c r="BK156" s="42" t="str">
        <f t="shared" si="186"/>
        <v/>
      </c>
      <c r="BL156" t="str">
        <f t="shared" si="186"/>
        <v/>
      </c>
      <c r="BM156" t="str">
        <f t="shared" si="186"/>
        <v/>
      </c>
      <c r="BN156" t="str">
        <f t="shared" si="186"/>
        <v/>
      </c>
      <c r="BO156" t="str">
        <f t="shared" si="186"/>
        <v/>
      </c>
      <c r="BP156" t="str">
        <f t="shared" si="186"/>
        <v/>
      </c>
      <c r="BQ156" t="str">
        <f t="shared" si="186"/>
        <v/>
      </c>
      <c r="BR156" t="str">
        <f t="shared" si="186"/>
        <v/>
      </c>
      <c r="BS156" t="str">
        <f t="shared" si="186"/>
        <v/>
      </c>
      <c r="BT156" t="str">
        <f t="shared" si="186"/>
        <v/>
      </c>
      <c r="BU156" t="str">
        <f t="shared" si="186"/>
        <v/>
      </c>
      <c r="BV156" t="str">
        <f t="shared" si="186"/>
        <v/>
      </c>
      <c r="BW156" t="str">
        <f t="shared" si="187"/>
        <v/>
      </c>
      <c r="BX156" t="str">
        <f t="shared" si="188"/>
        <v/>
      </c>
      <c r="BY156" t="str">
        <f t="shared" si="189"/>
        <v/>
      </c>
      <c r="BZ156" t="str">
        <f t="shared" si="190"/>
        <v/>
      </c>
      <c r="CA156" t="str">
        <f t="shared" si="191"/>
        <v/>
      </c>
      <c r="CB156" s="39" t="str">
        <f t="shared" si="191"/>
        <v/>
      </c>
      <c r="CC156" s="46" t="str">
        <f t="shared" si="192"/>
        <v/>
      </c>
      <c r="CD156" s="44" t="str">
        <f t="shared" si="193"/>
        <v/>
      </c>
      <c r="CE156" t="str" cm="1">
        <f t="array" ref="CE156">_xlfn.IFS($CC156="","",$CC156&lt;=CE$136,"yes",$CC156&gt;CE$136,"no")</f>
        <v/>
      </c>
      <c r="CF156" s="42" t="str">
        <f t="shared" si="194"/>
        <v/>
      </c>
      <c r="CG156" s="1" t="str">
        <f t="shared" si="195"/>
        <v/>
      </c>
      <c r="CH156" s="1" t="str">
        <f t="shared" si="196"/>
        <v/>
      </c>
      <c r="CI156" s="76" t="str">
        <f>IF(CE156="yes",VLOOKUP(CH156,'z-Table'!$A$1:$K$74,7,TRUE)*$CE$135,"")</f>
        <v/>
      </c>
    </row>
    <row r="157" spans="1:87" ht="12" x14ac:dyDescent="0.2">
      <c r="A157" s="6" t="s">
        <v>46</v>
      </c>
      <c r="B157" s="18" cm="1">
        <f t="array" ref="B157">IFERROR(_xlfn.IFS(COUNTA($F$135:$K$135)=0,AVERAGE($F157:$K157),$F$135="X",AVERAGE($G157:$K157),$G$135="X",AVERAGE($F157,$H157:$K157),$H$135="X",AVERAGE($F157:$G157,$I157:$K157),$I$135="X",AVERAGE($F157:$H157,$J157:$K157),$J$135="X",AVERAGE($F157:$I157,$K157:$K157),$K$135="X",AVERAGE($F157:$J157)),"")</f>
        <v>0</v>
      </c>
      <c r="C157" s="19" cm="1">
        <f t="array" ref="C157">IFERROR(_xlfn.IFS(COUNTA($F$135:$K$135)=0,STDEV($F157:$K157)/SQRT(COUNT($F157:$K157)),$F$135="X",STDEV($G157:$K157)/SQRT(COUNT($G157:$K157)),$G$135="X",STDEV($F157,$H157:$K157)/SQRT(COUNT($F157,$H157:$K157)),$H$135="X",STDEV($F157:$G157,$I157:$K157)/SQRT(COUNT($F157:$G157,$I157:$K157)),$I$135="X",STDEV($F157:$H157,$J157:$K157)/SQRT(COUNT($F157:$H157,$J157:$K157)),$J$135="X",STDEV($F157:$I157,$K157)/SQRT(COUNT($F157:$I157,$K157)),$K$135="X",STDEV($F157:$J157)/SQRT(COUNT($F157:$J157))),"")</f>
        <v>0</v>
      </c>
      <c r="D157" s="113" cm="1">
        <f t="array" ref="D157">IFERROR(_xlfn.IFS(COUNTA($L$135:$Q$135)=0,AVERAGE($L157:$Q157),$L$135="X",AVERAGE($M157:$Q157),$M$135="X",AVERAGE($L157,$N157:$Q157),$N$135="X",AVERAGE($L157:$M157,$O157:$Q157),$O$135="X",AVERAGE($L157:$N157,$P157:$Q157),$P$135="X",AVERAGE($L157:$O157,$Q157:$Q157),$Q$135="X",AVERAGE($L157:$P157)),"")</f>
        <v>0</v>
      </c>
      <c r="E157" s="111" cm="1">
        <f t="array" ref="E157">IFERROR(_xlfn.IFS(COUNTA($L$135:$Q$135)=0,STDEV($L157:$Q157)/SQRT(COUNT($L157:$Q157)),$L$135="X",STDEV($M157:$Q157)/SQRT(COUNT($M157:$Q157)),$M$135="X",STDEV($L157,$N157:$Q157)/SQRT(COUNT($L157,$N157:$Q157)),$N$135="X",STDEV($L157:$M157,$O157:$Q157)/SQRT(COUNT($L157:$M157,$O157:$Q157)),$O$135="X",STDEV($L157:$N157,$P157:$Q157)/SQRT(COUNT($L157:$N157,$P157:$Q157)),$P$135="X",STDEV($L157:$O157,$Q157)/SQRT(COUNT($L157:$O157,$Q157)),$Q$135="X",STDEV($L157:$P157)/SQRT(COUNT($L157:$P157))),"")</f>
        <v>0</v>
      </c>
      <c r="F157" cm="1">
        <f t="array" ref="F157">_xlfn.IFS(SUM($L157:$Q157)="","",L157="","",L157=0,0,L157&gt;0,L157/F$198*100)</f>
        <v>0</v>
      </c>
      <c r="G157" cm="1">
        <f t="array" ref="G157">_xlfn.IFS(SUM($L157:$Q157)="","",M157="","",M157=0,0,M157&gt;0,M157/G$198*100)</f>
        <v>0</v>
      </c>
      <c r="H157" cm="1">
        <f t="array" ref="H157">_xlfn.IFS(SUM($L157:$Q157)="","",N157="","",N157=0,0,N157&gt;0,N157/H$198*100)</f>
        <v>0</v>
      </c>
      <c r="I157" cm="1">
        <f t="array" ref="I157">_xlfn.IFS(SUM($L157:$Q157)="","",O157="","",O157=0,0,O157&gt;0,O157/I$198*100)</f>
        <v>0</v>
      </c>
      <c r="J157" cm="1">
        <f t="array" ref="J157">_xlfn.IFS(SUM($L157:$Q157)="","",P157="","",P157=0,0,P157&gt;0,P157/J$198*100)</f>
        <v>0</v>
      </c>
      <c r="K157" s="1" t="str" cm="1">
        <f t="array" ref="K157">_xlfn.IFS(SUM($L157:$Q157)="","",Q157="","",Q157=0,0,Q157&gt;0,Q157/K$198*100)</f>
        <v/>
      </c>
      <c r="L157" s="85">
        <f t="shared" si="197"/>
        <v>0</v>
      </c>
      <c r="M157" s="39">
        <f t="shared" si="170"/>
        <v>0</v>
      </c>
      <c r="N157" s="39">
        <f t="shared" si="171"/>
        <v>0</v>
      </c>
      <c r="O157" s="39">
        <f t="shared" si="172"/>
        <v>0</v>
      </c>
      <c r="P157" s="39">
        <f t="shared" si="170"/>
        <v>0</v>
      </c>
      <c r="Q157" s="98" t="str">
        <f t="shared" si="170"/>
        <v/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/>
      <c r="X157" s="1"/>
      <c r="Y157" s="1"/>
      <c r="Z157" s="6" t="s">
        <v>46</v>
      </c>
      <c r="AA157" s="18" cm="1">
        <f t="array" ref="AA157">IFERROR(_xlfn.IFS(COUNTA($AE$135:$AJ$135)=0,AVERAGE($AE157:$AJ157),$AE$135="X",AVERAGE($AF157:$AJ157),$AF$135="X",AVERAGE($AE157,$AG157:$AJ157),$AG$135="X",AVERAGE($AE157:$AF157,$AH157:$AJ157),$AH$135="X",AVERAGE($AE157:$AG157,$AI157:$AJ157),$AI$135="X",AVERAGE($AE157:$AH157,$AJ157:$AJ157),$AJ$135="X",AVERAGE($AE157:$AI157)),"")</f>
        <v>0</v>
      </c>
      <c r="AB157" s="19" cm="1">
        <f t="array" ref="AB157">IFERROR(_xlfn.IFS(COUNTA($AE$135:$AJ$135)=0,STDEV($AE157:$AJ157)/SQRT(COUNT($AE157:$AJ157)),$AE$135="X",STDEV($AF157:$AJ157)/SQRT(COUNT($AF157:$AJ157)),$AF$135="X",STDEV($AE157,$AG157:$AJ157)/SQRT(COUNT($AE157,$AG157:$AJ157)),$AG$135="X",STDEV($AE157:$AF157,$AH157:$AJ157)/SQRT(COUNT($AE157:$AF157,$AH157:$AJ157)),$AH$135="X",STDEV($AE157:$AG157,$AI157:$AJ157)/SQRT(COUNT($AE157:$AG157,$AI157:$AJ157)),$AI$135="X",STDEV($AE157:$AH157,$AJ157)/SQRT(COUNT($AE157:$AH157,$AJ157)),$AJ$135="X",STDEV($AE157:$AI157)/SQRT(COUNT($AE157:$AI157))),"")</f>
        <v>0</v>
      </c>
      <c r="AC157" s="113" cm="1">
        <f t="array" ref="AC157">IFERROR(_xlfn.IFS(COUNTA($AK$135:$AP$135)=0,AVERAGE($AK157:$AP157),$AK$135="X",AVERAGE($AL157:$AP157),$AL$135="X",AVERAGE($AK157,$AM157:$AP157),$AM$135="X",AVERAGE($AK157:$AL157,$AN157:$AP157),$AN$135="X",AVERAGE($AK157:$AM157,$AO157:$AP157),$AO$135="X",AVERAGE($AK157:$AN157,$AP157:$AP157),$AP$135="X",AVERAGE($AK157:$AO157)),"")</f>
        <v>0</v>
      </c>
      <c r="AD157" s="111" cm="1">
        <f t="array" ref="AD157">IFERROR(_xlfn.IFS(COUNTA($AK$135:$AP$135)=0,STDEV($AK157:$AP157)/SQRT(COUNT($AK157:$AP157)),$AK$135="X",STDEV($AL157:$AP157)/SQRT(COUNT($AL157:$AP157)),$AL$135="X",STDEV($AK157,$AM157:$AP157)/SQRT(COUNT($AK157,$AM157:$AP157)),$AM$135="X",STDEV($AK157:$AL157,$AN157:$AP157)/SQRT(COUNT($AK157:$AL157,$AN157:$AP157)),$AN$135="X",STDEV($AK157:$AM157,$AO157:$AP157)/SQRT(COUNT($AK157:$AM157,$AO157:$AP157)),$AO$135="X",STDEV($AK157:$AN157,$AP157)/SQRT(COUNT($AK157:$AN157,$AP157)),$AP$135="X",STDEV($AK157:$AO157)/SQRT(COUNT($AK157:$AO157))),"")</f>
        <v>0</v>
      </c>
      <c r="AE157" cm="1">
        <f t="array" ref="AE157">_xlfn.IFS(SUM($AK157:$AP157)="","",AK157="","",AK157=0,0,AK157&gt;0,AK157/AE$198*100)</f>
        <v>0</v>
      </c>
      <c r="AF157" cm="1">
        <f t="array" ref="AF157">_xlfn.IFS(SUM($AK157:$AP157)="","",AL157="","",AL157=0,0,AL157&gt;0,AL157/AF$198*100)</f>
        <v>0</v>
      </c>
      <c r="AG157" cm="1">
        <f t="array" ref="AG157">_xlfn.IFS(SUM($AK157:$AP157)="","",AM157="","",AM157=0,0,AM157&gt;0,AM157/AG$198*100)</f>
        <v>0</v>
      </c>
      <c r="AH157" cm="1">
        <f t="array" ref="AH157">_xlfn.IFS(SUM($AK157:$AP157)="","",AN157="","",AN157=0,0,AN157&gt;0,AN157/AH$198*100)</f>
        <v>0</v>
      </c>
      <c r="AI157" cm="1">
        <f t="array" ref="AI157">_xlfn.IFS(SUM($AK157:$AP157)="","",AO157="","",AO157=0,0,AO157&gt;0,AO157/AI$198*100)</f>
        <v>0</v>
      </c>
      <c r="AJ157" s="1" t="str" cm="1">
        <f t="array" ref="AJ157">_xlfn.IFS(SUM($AK157:$AP157)="","",AP157="","",AP157=0,0,AP157&gt;0,AP157/AJ$198*100)</f>
        <v/>
      </c>
      <c r="AK157" s="85">
        <f t="shared" si="198"/>
        <v>0</v>
      </c>
      <c r="AL157" s="39">
        <f t="shared" si="198"/>
        <v>0</v>
      </c>
      <c r="AM157" s="39">
        <f t="shared" si="198"/>
        <v>0</v>
      </c>
      <c r="AN157" s="39">
        <f t="shared" si="198"/>
        <v>0</v>
      </c>
      <c r="AO157" s="39">
        <f t="shared" si="198"/>
        <v>0</v>
      </c>
      <c r="AP157" s="98" t="str">
        <f t="shared" si="198"/>
        <v/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/>
      <c r="AW157" s="1"/>
      <c r="AX157" s="1"/>
      <c r="AY157" s="39" t="str">
        <f t="shared" si="174"/>
        <v/>
      </c>
      <c r="AZ157" s="39" t="str">
        <f t="shared" si="175"/>
        <v/>
      </c>
      <c r="BA157" s="39" t="str">
        <f t="shared" si="176"/>
        <v/>
      </c>
      <c r="BB157" s="39" t="str">
        <f t="shared" si="177"/>
        <v/>
      </c>
      <c r="BC157" s="39" t="str">
        <f t="shared" si="178"/>
        <v/>
      </c>
      <c r="BD157" s="39" t="str">
        <f t="shared" si="179"/>
        <v/>
      </c>
      <c r="BE157" s="39" t="str">
        <f t="shared" si="180"/>
        <v/>
      </c>
      <c r="BF157" s="39" t="str">
        <f t="shared" si="181"/>
        <v/>
      </c>
      <c r="BG157" s="39" t="str">
        <f t="shared" si="182"/>
        <v/>
      </c>
      <c r="BH157" s="39" t="str">
        <f t="shared" si="183"/>
        <v/>
      </c>
      <c r="BI157" s="39" t="str">
        <f t="shared" si="184"/>
        <v/>
      </c>
      <c r="BJ157" s="39" t="str">
        <f t="shared" si="185"/>
        <v/>
      </c>
      <c r="BK157" s="42" t="str">
        <f t="shared" si="186"/>
        <v/>
      </c>
      <c r="BL157" t="str">
        <f t="shared" si="186"/>
        <v/>
      </c>
      <c r="BM157" t="str">
        <f t="shared" si="186"/>
        <v/>
      </c>
      <c r="BN157" t="str">
        <f t="shared" si="186"/>
        <v/>
      </c>
      <c r="BO157" t="str">
        <f t="shared" si="186"/>
        <v/>
      </c>
      <c r="BP157" t="str">
        <f t="shared" si="186"/>
        <v/>
      </c>
      <c r="BQ157" t="str">
        <f t="shared" si="186"/>
        <v/>
      </c>
      <c r="BR157" t="str">
        <f t="shared" si="186"/>
        <v/>
      </c>
      <c r="BS157" t="str">
        <f t="shared" si="186"/>
        <v/>
      </c>
      <c r="BT157" t="str">
        <f t="shared" si="186"/>
        <v/>
      </c>
      <c r="BU157" t="str">
        <f t="shared" si="186"/>
        <v/>
      </c>
      <c r="BV157" t="str">
        <f t="shared" si="186"/>
        <v/>
      </c>
      <c r="BW157" t="str">
        <f t="shared" si="187"/>
        <v/>
      </c>
      <c r="BX157" t="str">
        <f t="shared" si="188"/>
        <v/>
      </c>
      <c r="BY157" t="str">
        <f t="shared" si="189"/>
        <v/>
      </c>
      <c r="BZ157" t="str">
        <f t="shared" si="190"/>
        <v/>
      </c>
      <c r="CA157" t="str">
        <f t="shared" si="191"/>
        <v/>
      </c>
      <c r="CB157" s="39" t="str">
        <f t="shared" si="191"/>
        <v/>
      </c>
      <c r="CC157" s="46" t="str">
        <f t="shared" si="192"/>
        <v/>
      </c>
      <c r="CD157" s="44" t="str">
        <f t="shared" si="193"/>
        <v/>
      </c>
      <c r="CE157" t="str" cm="1">
        <f t="array" ref="CE157">_xlfn.IFS($CC157="","",$CC157&lt;=CE$136,"yes",$CC157&gt;CE$136,"no")</f>
        <v/>
      </c>
      <c r="CF157" s="42" t="str">
        <f t="shared" si="194"/>
        <v/>
      </c>
      <c r="CG157" s="1" t="str">
        <f t="shared" si="195"/>
        <v/>
      </c>
      <c r="CH157" s="1" t="str">
        <f t="shared" si="196"/>
        <v/>
      </c>
      <c r="CI157" s="76" t="str">
        <f>IF(CE157="yes",VLOOKUP(CH157,'z-Table'!$A$1:$K$74,7,TRUE)*$CE$135,"")</f>
        <v/>
      </c>
    </row>
    <row r="158" spans="1:87" ht="12" x14ac:dyDescent="0.2">
      <c r="A158" s="7" t="s">
        <v>47</v>
      </c>
      <c r="B158" s="18" cm="1">
        <f t="array" ref="B158">IFERROR(_xlfn.IFS(COUNTA($F$135:$K$135)=0,AVERAGE($F158:$K158),$F$135="X",AVERAGE($G158:$K158),$G$135="X",AVERAGE($F158,$H158:$K158),$H$135="X",AVERAGE($F158:$G158,$I158:$K158),$I$135="X",AVERAGE($F158:$H158,$J158:$K158),$J$135="X",AVERAGE($F158:$I158,$K158:$K158),$K$135="X",AVERAGE($F158:$J158)),"")</f>
        <v>66.594635399438772</v>
      </c>
      <c r="C158" s="19" cm="1">
        <f t="array" ref="C158">IFERROR(_xlfn.IFS(COUNTA($F$135:$K$135)=0,STDEV($F158:$K158)/SQRT(COUNT($F158:$K158)),$F$135="X",STDEV($G158:$K158)/SQRT(COUNT($G158:$K158)),$G$135="X",STDEV($F158,$H158:$K158)/SQRT(COUNT($F158,$H158:$K158)),$H$135="X",STDEV($F158:$G158,$I158:$K158)/SQRT(COUNT($F158:$G158,$I158:$K158)),$I$135="X",STDEV($F158:$H158,$J158:$K158)/SQRT(COUNT($F158:$H158,$J158:$K158)),$J$135="X",STDEV($F158:$I158,$K158)/SQRT(COUNT($F158:$I158,$K158)),$K$135="X",STDEV($F158:$J158)/SQRT(COUNT($F158:$J158))),"")</f>
        <v>5.1367533063637687</v>
      </c>
      <c r="D158" s="113" cm="1">
        <f t="array" ref="D158">IFERROR(_xlfn.IFS(COUNTA($L$135:$Q$135)=0,AVERAGE($L158:$Q158),$L$135="X",AVERAGE($M158:$Q158),$M$135="X",AVERAGE($L158,$N158:$Q158),$N$135="X",AVERAGE($L158:$M158,$O158:$Q158),$O$135="X",AVERAGE($L158:$N158,$P158:$Q158),$P$135="X",AVERAGE($L158:$O158,$Q158:$Q158),$Q$135="X",AVERAGE($L158:$P158)),"")</f>
        <v>45257110.233333334</v>
      </c>
      <c r="E158" s="111" cm="1">
        <f t="array" ref="E158">IFERROR(_xlfn.IFS(COUNTA($L$135:$Q$135)=0,STDEV($L158:$Q158)/SQRT(COUNT($L158:$Q158)),$L$135="X",STDEV($M158:$Q158)/SQRT(COUNT($M158:$Q158)),$M$135="X",STDEV($L158,$N158:$Q158)/SQRT(COUNT($L158,$N158:$Q158)),$N$135="X",STDEV($L158:$M158,$O158:$Q158)/SQRT(COUNT($L158:$M158,$O158:$Q158)),$O$135="X",STDEV($L158:$N158,$P158:$Q158)/SQRT(COUNT($L158:$N158,$P158:$Q158)),$P$135="X",STDEV($L158:$O158,$Q158)/SQRT(COUNT($L158:$O158,$Q158)),$Q$135="X",STDEV($L158:$P158)/SQRT(COUNT($L158:$P158))),"")</f>
        <v>15488813.256732749</v>
      </c>
      <c r="F158" cm="1">
        <f t="array" ref="F158">_xlfn.IFS(SUM($L158:$Q158)="","",L158="","",L158=0,0,L158&gt;0,L158/F$198*100)</f>
        <v>62.939997608852202</v>
      </c>
      <c r="G158" cm="1">
        <f t="array" ref="G158">_xlfn.IFS(SUM($L158:$Q158)="","",M158="","",M158=0,0,M158&gt;0,M158/G$198*100)</f>
        <v>52.304887247447255</v>
      </c>
      <c r="H158" cm="1">
        <f t="array" ref="H158">_xlfn.IFS(SUM($L158:$Q158)="","",N158="","",N158=0,0,N158&gt;0,N158/H$198*100)</f>
        <v>72.271846886109941</v>
      </c>
      <c r="I158" cm="1">
        <f t="array" ref="I158">_xlfn.IFS(SUM($L158:$Q158)="","",O158="","",O158=0,0,O158&gt;0,O158/I$198*100)</f>
        <v>82.795468927916374</v>
      </c>
      <c r="J158" cm="1">
        <f t="array" ref="J158">_xlfn.IFS(SUM($L158:$Q158)="","",P158="","",P158=0,0,P158&gt;0,P158/J$198*100)</f>
        <v>62.660976326868102</v>
      </c>
      <c r="K158" s="1" t="str" cm="1">
        <f t="array" ref="K158">_xlfn.IFS(SUM($L158:$Q158)="","",Q158="","",Q158=0,0,Q158&gt;0,Q158/K$198*100)</f>
        <v/>
      </c>
      <c r="L158" s="85">
        <f t="shared" si="197"/>
        <v>67465261.333333328</v>
      </c>
      <c r="M158" s="39">
        <f t="shared" si="170"/>
        <v>26306362</v>
      </c>
      <c r="N158" s="39">
        <f t="shared" si="171"/>
        <v>15587967.75</v>
      </c>
      <c r="O158" s="39">
        <f t="shared" si="172"/>
        <v>95318684.333333328</v>
      </c>
      <c r="P158" s="39">
        <f t="shared" si="170"/>
        <v>21607275.75</v>
      </c>
      <c r="Q158" s="98" t="str">
        <f t="shared" si="170"/>
        <v/>
      </c>
      <c r="R158" s="89">
        <v>202395784</v>
      </c>
      <c r="S158" s="89">
        <v>52612724</v>
      </c>
      <c r="T158" s="89">
        <v>62351871</v>
      </c>
      <c r="U158" s="89">
        <v>285956053</v>
      </c>
      <c r="V158" s="89">
        <v>86429103</v>
      </c>
      <c r="W158" s="89"/>
      <c r="X158" s="1"/>
      <c r="Y158" s="1"/>
      <c r="Z158" s="7" t="s">
        <v>47</v>
      </c>
      <c r="AA158" s="18" cm="1">
        <f t="array" ref="AA158">IFERROR(_xlfn.IFS(COUNTA($AE$135:$AJ$135)=0,AVERAGE($AE158:$AJ158),$AE$135="X",AVERAGE($AF158:$AJ158),$AF$135="X",AVERAGE($AE158,$AG158:$AJ158),$AG$135="X",AVERAGE($AE158:$AF158,$AH158:$AJ158),$AH$135="X",AVERAGE($AE158:$AG158,$AI158:$AJ158),$AI$135="X",AVERAGE($AE158:$AH158,$AJ158:$AJ158),$AJ$135="X",AVERAGE($AE158:$AI158)),"")</f>
        <v>66.971589282975771</v>
      </c>
      <c r="AB158" s="19" cm="1">
        <f t="array" ref="AB158">IFERROR(_xlfn.IFS(COUNTA($AE$135:$AJ$135)=0,STDEV($AE158:$AJ158)/SQRT(COUNT($AE158:$AJ158)),$AE$135="X",STDEV($AF158:$AJ158)/SQRT(COUNT($AF158:$AJ158)),$AF$135="X",STDEV($AE158,$AG158:$AJ158)/SQRT(COUNT($AE158,$AG158:$AJ158)),$AG$135="X",STDEV($AE158:$AF158,$AH158:$AJ158)/SQRT(COUNT($AE158:$AF158,$AH158:$AJ158)),$AH$135="X",STDEV($AE158:$AG158,$AI158:$AJ158)/SQRT(COUNT($AE158:$AG158,$AI158:$AJ158)),$AI$135="X",STDEV($AE158:$AH158,$AJ158)/SQRT(COUNT($AE158:$AH158,$AJ158)),$AJ$135="X",STDEV($AE158:$AI158)/SQRT(COUNT($AE158:$AI158))),"")</f>
        <v>5.715765311648318</v>
      </c>
      <c r="AC158" s="113" cm="1">
        <f t="array" ref="AC158">IFERROR(_xlfn.IFS(COUNTA($AK$135:$AP$135)=0,AVERAGE($AK158:$AP158),$AK$135="X",AVERAGE($AL158:$AP158),$AL$135="X",AVERAGE($AK158,$AM158:$AP158),$AM$135="X",AVERAGE($AK158:$AL158,$AN158:$AP158),$AN$135="X",AVERAGE($AK158:$AM158,$AO158:$AP158),$AO$135="X",AVERAGE($AK158:$AN158,$AP158:$AP158),$AP$135="X",AVERAGE($AK158:$AO158)),"")</f>
        <v>43492489.350000001</v>
      </c>
      <c r="AD158" s="111" cm="1">
        <f t="array" ref="AD158">IFERROR(_xlfn.IFS(COUNTA($AK$135:$AP$135)=0,STDEV($AK158:$AP158)/SQRT(COUNT($AK158:$AP158)),$AK$135="X",STDEV($AL158:$AP158)/SQRT(COUNT($AL158:$AP158)),$AL$135="X",STDEV($AK158,$AM158:$AP158)/SQRT(COUNT($AK158,$AM158:$AP158)),$AM$135="X",STDEV($AK158:$AL158,$AN158:$AP158)/SQRT(COUNT($AK158:$AL158,$AN158:$AP158)),$AN$135="X",STDEV($AK158:$AM158,$AO158:$AP158)/SQRT(COUNT($AK158:$AM158,$AO158:$AP158)),$AO$135="X",STDEV($AK158:$AN158,$AP158)/SQRT(COUNT($AK158:$AN158,$AP158)),$AP$135="X",STDEV($AK158:$AO158)/SQRT(COUNT($AK158:$AO158))),"")</f>
        <v>14260759.432968399</v>
      </c>
      <c r="AE158" cm="1">
        <f t="array" ref="AE158">_xlfn.IFS(SUM($AK158:$AP158)="","",AK158="","",AK158=0,0,AK158&gt;0,AK158/AE$198*100)</f>
        <v>44.855666426737706</v>
      </c>
      <c r="AF158" cm="1">
        <f t="array" ref="AF158">_xlfn.IFS(SUM($AK158:$AP158)="","",AL158="","",AL158=0,0,AL158&gt;0,AL158/AF$198*100)</f>
        <v>67.49176165613494</v>
      </c>
      <c r="AG158" cm="1">
        <f t="array" ref="AG158">_xlfn.IFS(SUM($AK158:$AP158)="","",AM158="","",AM158=0,0,AM158&gt;0,AM158/AG$198*100)</f>
        <v>72.726109080445056</v>
      </c>
      <c r="AH158" cm="1">
        <f t="array" ref="AH158">_xlfn.IFS(SUM($AK158:$AP158)="","",AN158="","",AN158=0,0,AN158&gt;0,AN158/AH$198*100)</f>
        <v>76.539633828987121</v>
      </c>
      <c r="AI158" cm="1">
        <f t="array" ref="AI158">_xlfn.IFS(SUM($AK158:$AP158)="","",AO158="","",AO158=0,0,AO158&gt;0,AO158/AI$198*100)</f>
        <v>73.244775422574051</v>
      </c>
      <c r="AJ158" s="1" t="str" cm="1">
        <f t="array" ref="AJ158">_xlfn.IFS(SUM($AK158:$AP158)="","",AP158="","",AP158=0,0,AP158&gt;0,AP158/AJ$198*100)</f>
        <v/>
      </c>
      <c r="AK158" s="85">
        <f t="shared" si="198"/>
        <v>8074125.666666667</v>
      </c>
      <c r="AL158" s="39">
        <f t="shared" si="198"/>
        <v>40582766.25</v>
      </c>
      <c r="AM158" s="39">
        <f t="shared" si="198"/>
        <v>84614362.5</v>
      </c>
      <c r="AN158" s="39">
        <f t="shared" si="198"/>
        <v>18541964.333333332</v>
      </c>
      <c r="AO158" s="39">
        <f t="shared" si="198"/>
        <v>65649228</v>
      </c>
      <c r="AP158" s="98" t="str">
        <f t="shared" si="198"/>
        <v/>
      </c>
      <c r="AQ158" s="89">
        <v>24222377</v>
      </c>
      <c r="AR158" s="89">
        <v>162331065</v>
      </c>
      <c r="AS158" s="89">
        <v>169228725</v>
      </c>
      <c r="AT158" s="89">
        <v>55625893</v>
      </c>
      <c r="AU158" s="89">
        <v>196947684</v>
      </c>
      <c r="AV158" s="89"/>
      <c r="AW158" s="1"/>
      <c r="AX158" s="1" t="str">
        <f>A158</f>
        <v>menthofuran</v>
      </c>
      <c r="AY158" s="39">
        <f t="shared" si="174"/>
        <v>67465261.333333328</v>
      </c>
      <c r="AZ158" s="39">
        <f t="shared" si="175"/>
        <v>26306362</v>
      </c>
      <c r="BA158" s="39">
        <f t="shared" si="176"/>
        <v>15587967.75</v>
      </c>
      <c r="BB158" s="39">
        <f t="shared" si="177"/>
        <v>95318684.333333328</v>
      </c>
      <c r="BC158" s="39">
        <f t="shared" si="178"/>
        <v>21607275.75</v>
      </c>
      <c r="BD158" s="39" t="str">
        <f t="shared" si="179"/>
        <v/>
      </c>
      <c r="BE158" s="39">
        <f t="shared" si="180"/>
        <v>8074125.666666667</v>
      </c>
      <c r="BF158" s="39">
        <f t="shared" si="181"/>
        <v>40582766.25</v>
      </c>
      <c r="BG158" s="39">
        <f t="shared" si="182"/>
        <v>84614362.5</v>
      </c>
      <c r="BH158" s="39">
        <f t="shared" si="183"/>
        <v>18541964.333333332</v>
      </c>
      <c r="BI158" s="39">
        <f t="shared" si="184"/>
        <v>65649228</v>
      </c>
      <c r="BJ158" s="39" t="str">
        <f t="shared" si="185"/>
        <v/>
      </c>
      <c r="BK158" s="42">
        <f t="shared" si="186"/>
        <v>8</v>
      </c>
      <c r="BL158">
        <f t="shared" si="186"/>
        <v>5</v>
      </c>
      <c r="BM158">
        <f t="shared" si="186"/>
        <v>2</v>
      </c>
      <c r="BN158">
        <f t="shared" ref="BN158:BV186" si="199">IFERROR(_xlfn.RANK.AVG(BB158,$AY158:$BJ158,1),"")</f>
        <v>10</v>
      </c>
      <c r="BO158">
        <f t="shared" si="199"/>
        <v>4</v>
      </c>
      <c r="BP158" t="str">
        <f t="shared" si="199"/>
        <v/>
      </c>
      <c r="BQ158">
        <f t="shared" si="199"/>
        <v>1</v>
      </c>
      <c r="BR158">
        <f t="shared" si="199"/>
        <v>6</v>
      </c>
      <c r="BS158">
        <f t="shared" si="199"/>
        <v>9</v>
      </c>
      <c r="BT158">
        <f t="shared" si="199"/>
        <v>3</v>
      </c>
      <c r="BU158">
        <f t="shared" si="199"/>
        <v>7</v>
      </c>
      <c r="BV158" t="str">
        <f t="shared" si="199"/>
        <v/>
      </c>
      <c r="BW158">
        <f t="shared" si="187"/>
        <v>29</v>
      </c>
      <c r="BX158">
        <f t="shared" si="188"/>
        <v>26</v>
      </c>
      <c r="BY158">
        <f t="shared" si="189"/>
        <v>5</v>
      </c>
      <c r="BZ158">
        <f t="shared" si="190"/>
        <v>5</v>
      </c>
      <c r="CA158">
        <f t="shared" si="191"/>
        <v>11</v>
      </c>
      <c r="CB158" s="39">
        <f t="shared" si="191"/>
        <v>14</v>
      </c>
      <c r="CC158" s="46">
        <f t="shared" si="192"/>
        <v>11</v>
      </c>
      <c r="CD158" s="44" t="str">
        <f t="shared" si="193"/>
        <v xml:space="preserve">sig = </v>
      </c>
      <c r="CE158" t="str" cm="1">
        <f t="array" ref="CE158">_xlfn.IFS($CC158="","",$CC158&lt;=CE$136,"yes",$CC158&gt;CE$136,"no")</f>
        <v>no</v>
      </c>
      <c r="CF158" s="42" t="str">
        <f t="shared" si="194"/>
        <v/>
      </c>
      <c r="CG158" s="1" t="str">
        <f t="shared" si="195"/>
        <v/>
      </c>
      <c r="CH158" s="1" t="str">
        <f t="shared" si="196"/>
        <v/>
      </c>
      <c r="CI158" s="76" t="str">
        <f>IF(CE158="yes",VLOOKUP(CH158,'z-Table'!$A$1:$K$74,7,TRUE)*$CE$135,"")</f>
        <v/>
      </c>
    </row>
    <row r="159" spans="1:87" ht="12" x14ac:dyDescent="0.2">
      <c r="A159" s="7" t="s">
        <v>48</v>
      </c>
      <c r="B159" s="18" cm="1">
        <f t="array" ref="B159">IFERROR(_xlfn.IFS(COUNTA($F$135:$K$135)=0,AVERAGE($F159:$K159),$F$135="X",AVERAGE($G159:$K159),$G$135="X",AVERAGE($F159,$H159:$K159),$H$135="X",AVERAGE($F159:$G159,$I159:$K159),$I$135="X",AVERAGE($F159:$H159,$J159:$K159),$J$135="X",AVERAGE($F159:$I159,$K159:$K159),$K$135="X",AVERAGE($F159:$J159)),"")</f>
        <v>0.34147814474624816</v>
      </c>
      <c r="C159" s="19" cm="1">
        <f t="array" ref="C159">IFERROR(_xlfn.IFS(COUNTA($F$135:$K$135)=0,STDEV($F159:$K159)/SQRT(COUNT($F159:$K159)),$F$135="X",STDEV($G159:$K159)/SQRT(COUNT($G159:$K159)),$G$135="X",STDEV($F159,$H159:$K159)/SQRT(COUNT($F159,$H159:$K159)),$H$135="X",STDEV($F159:$G159,$I159:$K159)/SQRT(COUNT($F159:$G159,$I159:$K159)),$I$135="X",STDEV($F159:$H159,$J159:$K159)/SQRT(COUNT($F159:$H159,$J159:$K159)),$J$135="X",STDEV($F159:$I159,$K159)/SQRT(COUNT($F159:$I159,$K159)),$K$135="X",STDEV($F159:$J159)/SQRT(COUNT($F159:$J159))),"")</f>
        <v>6.0921712985994705E-2</v>
      </c>
      <c r="D159" s="113" cm="1">
        <f t="array" ref="D159">IFERROR(_xlfn.IFS(COUNTA($L$135:$Q$135)=0,AVERAGE($L159:$Q159),$L$135="X",AVERAGE($M159:$Q159),$M$135="X",AVERAGE($L159,$N159:$Q159),$N$135="X",AVERAGE($L159:$M159,$O159:$Q159),$O$135="X",AVERAGE($L159:$N159,$P159:$Q159),$P$135="X",AVERAGE($L159:$O159,$Q159:$Q159),$Q$135="X",AVERAGE($L159:$P159)),"")</f>
        <v>231962.43333333335</v>
      </c>
      <c r="E159" s="111" cm="1">
        <f t="array" ref="E159">IFERROR(_xlfn.IFS(COUNTA($L$135:$Q$135)=0,STDEV($L159:$Q159)/SQRT(COUNT($L159:$Q159)),$L$135="X",STDEV($M159:$Q159)/SQRT(COUNT($M159:$Q159)),$M$135="X",STDEV($L159,$N159:$Q159)/SQRT(COUNT($L159,$N159:$Q159)),$N$135="X",STDEV($L159:$M159,$O159:$Q159)/SQRT(COUNT($L159:$M159,$O159:$Q159)),$O$135="X",STDEV($L159:$N159,$P159:$Q159)/SQRT(COUNT($L159:$N159,$P159:$Q159)),$P$135="X",STDEV($L159:$O159,$Q159)/SQRT(COUNT($L159:$O159,$Q159)),$Q$135="X",STDEV($L159:$P159)/SQRT(COUNT($L159:$P159))),"")</f>
        <v>95972.104015012272</v>
      </c>
      <c r="F159" cm="1">
        <f t="array" ref="F159">_xlfn.IFS(SUM($L159:$Q159)="","",L159="","",L159=0,0,L159&gt;0,L159/F$198*100)</f>
        <v>0.56051070130058189</v>
      </c>
      <c r="G159" cm="1">
        <f t="array" ref="G159">_xlfn.IFS(SUM($L159:$Q159)="","",M159="","",M159=0,0,M159&gt;0,M159/G$198*100)</f>
        <v>0.26060920277968436</v>
      </c>
      <c r="H159" cm="1">
        <f t="array" ref="H159">_xlfn.IFS(SUM($L159:$Q159)="","",N159="","",N159=0,0,N159&gt;0,N159/H$198*100)</f>
        <v>0.32323729212760083</v>
      </c>
      <c r="I159" cm="1">
        <f t="array" ref="I159">_xlfn.IFS(SUM($L159:$Q159)="","",O159="","",O159=0,0,O159&gt;0,O159/I$198*100)</f>
        <v>0.20344438537459991</v>
      </c>
      <c r="J159" cm="1">
        <f t="array" ref="J159">_xlfn.IFS(SUM($L159:$Q159)="","",P159="","",P159=0,0,P159&gt;0,P159/J$198*100)</f>
        <v>0.35958914214877369</v>
      </c>
      <c r="K159" s="1" t="str" cm="1">
        <f t="array" ref="K159">_xlfn.IFS(SUM($L159:$Q159)="","",Q159="","",Q159=0,0,Q159&gt;0,Q159/K$198*100)</f>
        <v/>
      </c>
      <c r="L159" s="85">
        <f t="shared" si="197"/>
        <v>600810.33333333337</v>
      </c>
      <c r="M159" s="39">
        <f t="shared" si="170"/>
        <v>131071.5</v>
      </c>
      <c r="N159" s="39">
        <f t="shared" si="171"/>
        <v>69717.5</v>
      </c>
      <c r="O159" s="39">
        <f t="shared" si="172"/>
        <v>234216.33333333334</v>
      </c>
      <c r="P159" s="39">
        <f t="shared" si="170"/>
        <v>123996.5</v>
      </c>
      <c r="Q159" s="98" t="str">
        <f t="shared" si="170"/>
        <v/>
      </c>
      <c r="R159" s="89">
        <v>1802431</v>
      </c>
      <c r="S159" s="89">
        <v>262143</v>
      </c>
      <c r="T159" s="89">
        <v>278870</v>
      </c>
      <c r="U159" s="89">
        <v>702649</v>
      </c>
      <c r="V159" s="89">
        <v>495986</v>
      </c>
      <c r="W159" s="89"/>
      <c r="X159" s="1"/>
      <c r="Y159" s="1"/>
      <c r="Z159" s="7" t="s">
        <v>48</v>
      </c>
      <c r="AA159" s="18" cm="1">
        <f t="array" ref="AA159">IFERROR(_xlfn.IFS(COUNTA($AE$135:$AJ$135)=0,AVERAGE($AE159:$AJ159),$AE$135="X",AVERAGE($AF159:$AJ159),$AF$135="X",AVERAGE($AE159,$AG159:$AJ159),$AG$135="X",AVERAGE($AE159:$AF159,$AH159:$AJ159),$AH$135="X",AVERAGE($AE159:$AG159,$AI159:$AJ159),$AI$135="X",AVERAGE($AE159:$AH159,$AJ159:$AJ159),$AJ$135="X",AVERAGE($AE159:$AI159)),"")</f>
        <v>0.33303592184322373</v>
      </c>
      <c r="AB159" s="19" cm="1">
        <f t="array" ref="AB159">IFERROR(_xlfn.IFS(COUNTA($AE$135:$AJ$135)=0,STDEV($AE159:$AJ159)/SQRT(COUNT($AE159:$AJ159)),$AE$135="X",STDEV($AF159:$AJ159)/SQRT(COUNT($AF159:$AJ159)),$AF$135="X",STDEV($AE159,$AG159:$AJ159)/SQRT(COUNT($AE159,$AG159:$AJ159)),$AG$135="X",STDEV($AE159:$AF159,$AH159:$AJ159)/SQRT(COUNT($AE159:$AF159,$AH159:$AJ159)),$AH$135="X",STDEV($AE159:$AG159,$AI159:$AJ159)/SQRT(COUNT($AE159:$AG159,$AI159:$AJ159)),$AI$135="X",STDEV($AE159:$AH159,$AJ159)/SQRT(COUNT($AE159:$AH159,$AJ159)),$AJ$135="X",STDEV($AE159:$AI159)/SQRT(COUNT($AE159:$AI159))),"")</f>
        <v>5.1929758656859899E-2</v>
      </c>
      <c r="AC159" s="113" cm="1">
        <f t="array" ref="AC159">IFERROR(_xlfn.IFS(COUNTA($AK$135:$AP$135)=0,AVERAGE($AK159:$AP159),$AK$135="X",AVERAGE($AL159:$AP159),$AL$135="X",AVERAGE($AK159,$AM159:$AP159),$AM$135="X",AVERAGE($AK159:$AL159,$AN159:$AP159),$AN$135="X",AVERAGE($AK159:$AM159,$AO159:$AP159),$AO$135="X",AVERAGE($AK159:$AN159,$AP159:$AP159),$AP$135="X",AVERAGE($AK159:$AO159)),"")</f>
        <v>233053.08333333331</v>
      </c>
      <c r="AD159" s="111" cm="1">
        <f t="array" ref="AD159">IFERROR(_xlfn.IFS(COUNTA($AK$135:$AP$135)=0,STDEV($AK159:$AP159)/SQRT(COUNT($AK159:$AP159)),$AK$135="X",STDEV($AL159:$AP159)/SQRT(COUNT($AL159:$AP159)),$AL$135="X",STDEV($AK159,$AM159:$AP159)/SQRT(COUNT($AK159,$AM159:$AP159)),$AM$135="X",STDEV($AK159:$AL159,$AN159:$AP159)/SQRT(COUNT($AK159:$AL159,$AN159:$AP159)),$AN$135="X",STDEV($AK159:$AM159,$AO159:$AP159)/SQRT(COUNT($AK159:$AM159,$AO159:$AP159)),$AO$135="X",STDEV($AK159:$AN159,$AP159)/SQRT(COUNT($AK159:$AN159,$AP159)),$AP$135="X",STDEV($AK159:$AO159)/SQRT(COUNT($AK159:$AO159))),"")</f>
        <v>94459.737471022265</v>
      </c>
      <c r="AE159" cm="1">
        <f t="array" ref="AE159">_xlfn.IFS(SUM($AK159:$AP159)="","",AK159="","",AK159=0,0,AK159&gt;0,AK159/AE$198*100)</f>
        <v>0.36398227156544444</v>
      </c>
      <c r="AF159" cm="1">
        <f t="array" ref="AF159">_xlfn.IFS(SUM($AK159:$AP159)="","",AL159="","",AL159=0,0,AL159&gt;0,AL159/AF$198*100)</f>
        <v>0.31192481092057356</v>
      </c>
      <c r="AG159" cm="1">
        <f t="array" ref="AG159">_xlfn.IFS(SUM($AK159:$AP159)="","",AM159="","",AM159=0,0,AM159&gt;0,AM159/AG$198*100)</f>
        <v>0.47510064968803134</v>
      </c>
      <c r="AH159" cm="1">
        <f t="array" ref="AH159">_xlfn.IFS(SUM($AK159:$AP159)="","",AN159="","",AN159=0,0,AN159&gt;0,AN159/AH$198*100)</f>
        <v>0.15507747248322223</v>
      </c>
      <c r="AI159" cm="1">
        <f t="array" ref="AI159">_xlfn.IFS(SUM($AK159:$AP159)="","",AO159="","",AO159=0,0,AO159&gt;0,AO159/AI$198*100)</f>
        <v>0.35909440455884711</v>
      </c>
      <c r="AJ159" s="1" t="str" cm="1">
        <f t="array" ref="AJ159">_xlfn.IFS(SUM($AK159:$AP159)="","",AP159="","",AP159=0,0,AP159&gt;0,AP159/AJ$198*100)</f>
        <v/>
      </c>
      <c r="AK159" s="85">
        <f t="shared" si="198"/>
        <v>65517.666666666664</v>
      </c>
      <c r="AL159" s="39">
        <f t="shared" si="198"/>
        <v>187560.25</v>
      </c>
      <c r="AM159" s="39">
        <f t="shared" si="198"/>
        <v>552763.5</v>
      </c>
      <c r="AN159" s="39">
        <f t="shared" si="198"/>
        <v>37568</v>
      </c>
      <c r="AO159" s="39">
        <f t="shared" si="198"/>
        <v>321856</v>
      </c>
      <c r="AP159" s="98" t="str">
        <f t="shared" si="198"/>
        <v/>
      </c>
      <c r="AQ159" s="89">
        <v>196553</v>
      </c>
      <c r="AR159" s="89">
        <v>750241</v>
      </c>
      <c r="AS159" s="89">
        <v>1105527</v>
      </c>
      <c r="AT159" s="89">
        <v>112704</v>
      </c>
      <c r="AU159" s="89">
        <v>965568</v>
      </c>
      <c r="AV159" s="89"/>
      <c r="AW159" s="1"/>
      <c r="AX159" s="1"/>
      <c r="AY159" s="39" t="str">
        <f t="shared" si="174"/>
        <v/>
      </c>
      <c r="AZ159" s="39" t="str">
        <f t="shared" si="175"/>
        <v/>
      </c>
      <c r="BA159" s="39" t="str">
        <f t="shared" si="176"/>
        <v/>
      </c>
      <c r="BB159" s="39" t="str">
        <f t="shared" si="177"/>
        <v/>
      </c>
      <c r="BC159" s="39" t="str">
        <f t="shared" si="178"/>
        <v/>
      </c>
      <c r="BD159" s="39" t="str">
        <f t="shared" si="179"/>
        <v/>
      </c>
      <c r="BE159" s="39" t="str">
        <f t="shared" si="180"/>
        <v/>
      </c>
      <c r="BF159" s="39" t="str">
        <f t="shared" si="181"/>
        <v/>
      </c>
      <c r="BG159" s="39" t="str">
        <f t="shared" si="182"/>
        <v/>
      </c>
      <c r="BH159" s="39" t="str">
        <f t="shared" si="183"/>
        <v/>
      </c>
      <c r="BI159" s="39" t="str">
        <f t="shared" si="184"/>
        <v/>
      </c>
      <c r="BJ159" s="39" t="str">
        <f t="shared" si="185"/>
        <v/>
      </c>
      <c r="BK159" s="42" t="str">
        <f t="shared" ref="BK159:BP190" si="200">IFERROR(_xlfn.RANK.AVG(AY159,$AY159:$BJ159,1),"")</f>
        <v/>
      </c>
      <c r="BL159" t="str">
        <f t="shared" si="200"/>
        <v/>
      </c>
      <c r="BM159" t="str">
        <f t="shared" si="200"/>
        <v/>
      </c>
      <c r="BN159" t="str">
        <f t="shared" si="199"/>
        <v/>
      </c>
      <c r="BO159" t="str">
        <f t="shared" si="199"/>
        <v/>
      </c>
      <c r="BP159" t="str">
        <f t="shared" si="199"/>
        <v/>
      </c>
      <c r="BQ159" t="str">
        <f t="shared" si="199"/>
        <v/>
      </c>
      <c r="BR159" t="str">
        <f t="shared" si="199"/>
        <v/>
      </c>
      <c r="BS159" t="str">
        <f t="shared" si="199"/>
        <v/>
      </c>
      <c r="BT159" t="str">
        <f t="shared" si="199"/>
        <v/>
      </c>
      <c r="BU159" t="str">
        <f t="shared" si="199"/>
        <v/>
      </c>
      <c r="BV159" t="str">
        <f t="shared" si="199"/>
        <v/>
      </c>
      <c r="BW159" t="str">
        <f t="shared" si="187"/>
        <v/>
      </c>
      <c r="BX159" t="str">
        <f t="shared" si="188"/>
        <v/>
      </c>
      <c r="BY159" t="str">
        <f t="shared" si="189"/>
        <v/>
      </c>
      <c r="BZ159" t="str">
        <f t="shared" si="190"/>
        <v/>
      </c>
      <c r="CA159" t="str">
        <f t="shared" si="191"/>
        <v/>
      </c>
      <c r="CB159" s="39" t="str">
        <f t="shared" si="191"/>
        <v/>
      </c>
      <c r="CC159" s="46" t="str">
        <f t="shared" si="192"/>
        <v/>
      </c>
      <c r="CD159" s="44" t="str">
        <f t="shared" si="193"/>
        <v/>
      </c>
      <c r="CE159" t="str" cm="1">
        <f t="array" ref="CE159">_xlfn.IFS($CC159="","",$CC159&lt;=CE$136,"yes",$CC159&gt;CE$136,"no")</f>
        <v/>
      </c>
      <c r="CF159" s="42" t="str">
        <f t="shared" si="194"/>
        <v/>
      </c>
      <c r="CG159" s="1" t="str">
        <f t="shared" si="195"/>
        <v/>
      </c>
      <c r="CH159" s="1" t="str">
        <f t="shared" si="196"/>
        <v/>
      </c>
      <c r="CI159" s="76" t="str">
        <f>IF(CE159="yes",VLOOKUP(CH159,'z-Table'!$A$1:$K$74,7,TRUE)*$CE$135,"")</f>
        <v/>
      </c>
    </row>
    <row r="160" spans="1:87" ht="12" x14ac:dyDescent="0.2">
      <c r="A160" s="6" t="s">
        <v>49</v>
      </c>
      <c r="B160" s="18" cm="1">
        <f t="array" ref="B160">IFERROR(_xlfn.IFS(COUNTA($F$135:$K$135)=0,AVERAGE($F160:$K160),$F$135="X",AVERAGE($G160:$K160),$G$135="X",AVERAGE($F160,$H160:$K160),$H$135="X",AVERAGE($F160:$G160,$I160:$K160),$I$135="X",AVERAGE($F160:$H160,$J160:$K160),$J$135="X",AVERAGE($F160:$I160,$K160:$K160),$K$135="X",AVERAGE($F160:$J160)),"")</f>
        <v>0.94593365604755297</v>
      </c>
      <c r="C160" s="19" cm="1">
        <f t="array" ref="C160">IFERROR(_xlfn.IFS(COUNTA($F$135:$K$135)=0,STDEV($F160:$K160)/SQRT(COUNT($F160:$K160)),$F$135="X",STDEV($G160:$K160)/SQRT(COUNT($G160:$K160)),$G$135="X",STDEV($F160,$H160:$K160)/SQRT(COUNT($F160,$H160:$K160)),$H$135="X",STDEV($F160:$G160,$I160:$K160)/SQRT(COUNT($F160:$G160,$I160:$K160)),$I$135="X",STDEV($F160:$H160,$J160:$K160)/SQRT(COUNT($F160:$H160,$J160:$K160)),$J$135="X",STDEV($F160:$I160,$K160)/SQRT(COUNT($F160:$I160,$K160)),$K$135="X",STDEV($F160:$J160)/SQRT(COUNT($F160:$J160))),"")</f>
        <v>0.20450785336477292</v>
      </c>
      <c r="D160" s="113" cm="1">
        <f t="array" ref="D160">IFERROR(_xlfn.IFS(COUNTA($L$135:$Q$135)=0,AVERAGE($L160:$Q160),$L$135="X",AVERAGE($M160:$Q160),$M$135="X",AVERAGE($L160,$N160:$Q160),$N$135="X",AVERAGE($L160:$M160,$O160:$Q160),$O$135="X",AVERAGE($L160:$N160,$P160:$Q160),$P$135="X",AVERAGE($L160:$O160,$Q160:$Q160),$Q$135="X",AVERAGE($L160:$P160)),"")</f>
        <v>653771.35</v>
      </c>
      <c r="E160" s="111" cm="1">
        <f t="array" ref="E160">IFERROR(_xlfn.IFS(COUNTA($L$135:$Q$135)=0,STDEV($L160:$Q160)/SQRT(COUNT($L160:$Q160)),$L$135="X",STDEV($M160:$Q160)/SQRT(COUNT($M160:$Q160)),$M$135="X",STDEV($L160,$N160:$Q160)/SQRT(COUNT($L160,$N160:$Q160)),$N$135="X",STDEV($L160:$M160,$O160:$Q160)/SQRT(COUNT($L160:$M160,$O160:$Q160)),$O$135="X",STDEV($L160:$N160,$P160:$Q160)/SQRT(COUNT($L160:$N160,$P160:$Q160)),$P$135="X",STDEV($L160:$O160,$Q160)/SQRT(COUNT($L160:$O160,$Q160)),$Q$135="X",STDEV($L160:$P160)/SQRT(COUNT($L160:$P160))),"")</f>
        <v>255743.34852471726</v>
      </c>
      <c r="F160" cm="1">
        <f t="array" ref="F160">_xlfn.IFS(SUM($L160:$Q160)="","",L160="","",L160=0,0,L160&gt;0,L160/F$198*100)</f>
        <v>1.4720317713794535</v>
      </c>
      <c r="G160" cm="1">
        <f t="array" ref="G160">_xlfn.IFS(SUM($L160:$Q160)="","",M160="","",M160=0,0,M160&gt;0,M160/G$198*100)</f>
        <v>0.58565218506047945</v>
      </c>
      <c r="H160" cm="1">
        <f t="array" ref="H160">_xlfn.IFS(SUM($L160:$Q160)="","",N160="","",N160=0,0,N160&gt;0,N160/H$198*100)</f>
        <v>0.57425938358311091</v>
      </c>
      <c r="I160" cm="1">
        <f t="array" ref="I160">_xlfn.IFS(SUM($L160:$Q160)="","",O160="","",O160=0,0,O160&gt;0,O160/I$198*100)</f>
        <v>0.68106032891900814</v>
      </c>
      <c r="J160" cm="1">
        <f t="array" ref="J160">_xlfn.IFS(SUM($L160:$Q160)="","",P160="","",P160=0,0,P160&gt;0,P160/J$198*100)</f>
        <v>1.4166646112957126</v>
      </c>
      <c r="K160" s="1" t="str" cm="1">
        <f t="array" ref="K160">_xlfn.IFS(SUM($L160:$Q160)="","",Q160="","",Q160=0,0,Q160&gt;0,Q160/K$198*100)</f>
        <v/>
      </c>
      <c r="L160" s="85">
        <f t="shared" si="197"/>
        <v>1577868</v>
      </c>
      <c r="M160" s="39">
        <f t="shared" si="170"/>
        <v>294549.5</v>
      </c>
      <c r="N160" s="39">
        <f t="shared" si="171"/>
        <v>123859.25</v>
      </c>
      <c r="O160" s="39">
        <f t="shared" si="172"/>
        <v>784074</v>
      </c>
      <c r="P160" s="39">
        <f t="shared" si="170"/>
        <v>488506</v>
      </c>
      <c r="Q160" s="98" t="str">
        <f t="shared" si="170"/>
        <v/>
      </c>
      <c r="R160" s="89">
        <v>4733604</v>
      </c>
      <c r="S160" s="89">
        <v>589099</v>
      </c>
      <c r="T160" s="89">
        <v>495437</v>
      </c>
      <c r="U160" s="89">
        <v>2352222</v>
      </c>
      <c r="V160" s="89">
        <v>1954024</v>
      </c>
      <c r="W160" s="89"/>
      <c r="X160" s="1"/>
      <c r="Y160" s="1"/>
      <c r="Z160" s="6" t="s">
        <v>49</v>
      </c>
      <c r="AA160" s="18" cm="1">
        <f t="array" ref="AA160">IFERROR(_xlfn.IFS(COUNTA($AE$135:$AJ$135)=0,AVERAGE($AE160:$AJ160),$AE$135="X",AVERAGE($AF160:$AJ160),$AF$135="X",AVERAGE($AE160,$AG160:$AJ160),$AG$135="X",AVERAGE($AE160:$AF160,$AH160:$AJ160),$AH$135="X",AVERAGE($AE160:$AG160,$AI160:$AJ160),$AI$135="X",AVERAGE($AE160:$AH160,$AJ160:$AJ160),$AJ$135="X",AVERAGE($AE160:$AI160)),"")</f>
        <v>0.9701836364976133</v>
      </c>
      <c r="AB160" s="19" cm="1">
        <f t="array" ref="AB160">IFERROR(_xlfn.IFS(COUNTA($AE$135:$AJ$135)=0,STDEV($AE160:$AJ160)/SQRT(COUNT($AE160:$AJ160)),$AE$135="X",STDEV($AF160:$AJ160)/SQRT(COUNT($AF160:$AJ160)),$AF$135="X",STDEV($AE160,$AG160:$AJ160)/SQRT(COUNT($AE160,$AG160:$AJ160)),$AG$135="X",STDEV($AE160:$AF160,$AH160:$AJ160)/SQRT(COUNT($AE160:$AF160,$AH160:$AJ160)),$AH$135="X",STDEV($AE160:$AG160,$AI160:$AJ160)/SQRT(COUNT($AE160:$AG160,$AI160:$AJ160)),$AI$135="X",STDEV($AE160:$AH160,$AJ160)/SQRT(COUNT($AE160:$AH160,$AJ160)),$AJ$135="X",STDEV($AE160:$AI160)/SQRT(COUNT($AE160:$AI160))),"")</f>
        <v>0.25509352668892876</v>
      </c>
      <c r="AC160" s="113" cm="1">
        <f t="array" ref="AC160">IFERROR(_xlfn.IFS(COUNTA($AK$135:$AP$135)=0,AVERAGE($AK160:$AP160),$AK$135="X",AVERAGE($AL160:$AP160),$AL$135="X",AVERAGE($AK160,$AM160:$AP160),$AM$135="X",AVERAGE($AK160:$AL160,$AN160:$AP160),$AN$135="X",AVERAGE($AK160:$AM160,$AO160:$AP160),$AO$135="X",AVERAGE($AK160:$AN160,$AP160:$AP160),$AP$135="X",AVERAGE($AK160:$AO160)),"")</f>
        <v>562997.81666666665</v>
      </c>
      <c r="AD160" s="111" cm="1">
        <f t="array" ref="AD160">IFERROR(_xlfn.IFS(COUNTA($AK$135:$AP$135)=0,STDEV($AK160:$AP160)/SQRT(COUNT($AK160:$AP160)),$AK$135="X",STDEV($AL160:$AP160)/SQRT(COUNT($AL160:$AP160)),$AL$135="X",STDEV($AK160,$AM160:$AP160)/SQRT(COUNT($AK160,$AM160:$AP160)),$AM$135="X",STDEV($AK160:$AL160,$AN160:$AP160)/SQRT(COUNT($AK160:$AL160,$AN160:$AP160)),$AN$135="X",STDEV($AK160:$AM160,$AO160:$AP160)/SQRT(COUNT($AK160:$AM160,$AO160:$AP160)),$AO$135="X",STDEV($AK160:$AN160,$AP160)/SQRT(COUNT($AK160:$AN160,$AP160)),$AP$135="X",STDEV($AK160:$AO160)/SQRT(COUNT($AK160:$AO160))),"")</f>
        <v>166743.10038877596</v>
      </c>
      <c r="AE160" cm="1">
        <f t="array" ref="AE160">_xlfn.IFS(SUM($AK160:$AP160)="","",AK160="","",AK160=0,0,AK160&gt;0,AK160/AE$198*100)</f>
        <v>1.8089670566720542</v>
      </c>
      <c r="AF160" cm="1">
        <f t="array" ref="AF160">_xlfn.IFS(SUM($AK160:$AP160)="","",AL160="","",AL160=0,0,AL160&gt;0,AL160/AF$198*100)</f>
        <v>1.0380745251008876</v>
      </c>
      <c r="AG160" cm="1">
        <f t="array" ref="AG160">_xlfn.IFS(SUM($AK160:$AP160)="","",AM160="","",AM160=0,0,AM160&gt;0,AM160/AG$198*100)</f>
        <v>0.7969059003953789</v>
      </c>
      <c r="AH160" cm="1">
        <f t="array" ref="AH160">_xlfn.IFS(SUM($AK160:$AP160)="","",AN160="","",AN160=0,0,AN160&gt;0,AN160/AH$198*100)</f>
        <v>0.21986645840515051</v>
      </c>
      <c r="AI160" cm="1">
        <f t="array" ref="AI160">_xlfn.IFS(SUM($AK160:$AP160)="","",AO160="","",AO160=0,0,AO160&gt;0,AO160/AI$198*100)</f>
        <v>0.98710424191459556</v>
      </c>
      <c r="AJ160" s="1" t="str" cm="1">
        <f t="array" ref="AJ160">_xlfn.IFS(SUM($AK160:$AP160)="","",AP160="","",AP160=0,0,AP160&gt;0,AP160/AJ$198*100)</f>
        <v/>
      </c>
      <c r="AK160" s="85">
        <f t="shared" si="198"/>
        <v>325618.33333333331</v>
      </c>
      <c r="AL160" s="39">
        <f t="shared" si="198"/>
        <v>624193.75</v>
      </c>
      <c r="AM160" s="39">
        <f t="shared" si="198"/>
        <v>927173</v>
      </c>
      <c r="AN160" s="39">
        <f t="shared" si="198"/>
        <v>53263.333333333336</v>
      </c>
      <c r="AO160" s="39">
        <f t="shared" si="198"/>
        <v>884740.66666666663</v>
      </c>
      <c r="AP160" s="98" t="str">
        <f t="shared" si="198"/>
        <v/>
      </c>
      <c r="AQ160" s="89">
        <v>976855</v>
      </c>
      <c r="AR160" s="89">
        <v>2496775</v>
      </c>
      <c r="AS160" s="89">
        <v>1854346</v>
      </c>
      <c r="AT160" s="89">
        <v>159790</v>
      </c>
      <c r="AU160" s="89">
        <v>2654222</v>
      </c>
      <c r="AV160" s="89"/>
      <c r="AW160" s="1"/>
      <c r="AX160" s="1"/>
      <c r="AY160" s="39" t="str">
        <f t="shared" si="174"/>
        <v/>
      </c>
      <c r="AZ160" s="39" t="str">
        <f t="shared" si="175"/>
        <v/>
      </c>
      <c r="BA160" s="39" t="str">
        <f t="shared" si="176"/>
        <v/>
      </c>
      <c r="BB160" s="39" t="str">
        <f t="shared" si="177"/>
        <v/>
      </c>
      <c r="BC160" s="39" t="str">
        <f t="shared" si="178"/>
        <v/>
      </c>
      <c r="BD160" s="39" t="str">
        <f t="shared" si="179"/>
        <v/>
      </c>
      <c r="BE160" s="39" t="str">
        <f t="shared" si="180"/>
        <v/>
      </c>
      <c r="BF160" s="39" t="str">
        <f t="shared" si="181"/>
        <v/>
      </c>
      <c r="BG160" s="39" t="str">
        <f t="shared" si="182"/>
        <v/>
      </c>
      <c r="BH160" s="39" t="str">
        <f t="shared" si="183"/>
        <v/>
      </c>
      <c r="BI160" s="39" t="str">
        <f t="shared" si="184"/>
        <v/>
      </c>
      <c r="BJ160" s="39" t="str">
        <f t="shared" si="185"/>
        <v/>
      </c>
      <c r="BK160" s="42" t="str">
        <f t="shared" si="200"/>
        <v/>
      </c>
      <c r="BL160" t="str">
        <f t="shared" si="200"/>
        <v/>
      </c>
      <c r="BM160" t="str">
        <f t="shared" si="200"/>
        <v/>
      </c>
      <c r="BN160" t="str">
        <f t="shared" si="199"/>
        <v/>
      </c>
      <c r="BO160" t="str">
        <f t="shared" si="199"/>
        <v/>
      </c>
      <c r="BP160" t="str">
        <f t="shared" si="199"/>
        <v/>
      </c>
      <c r="BQ160" t="str">
        <f t="shared" si="199"/>
        <v/>
      </c>
      <c r="BR160" t="str">
        <f t="shared" si="199"/>
        <v/>
      </c>
      <c r="BS160" t="str">
        <f t="shared" si="199"/>
        <v/>
      </c>
      <c r="BT160" t="str">
        <f t="shared" si="199"/>
        <v/>
      </c>
      <c r="BU160" t="str">
        <f t="shared" si="199"/>
        <v/>
      </c>
      <c r="BV160" t="str">
        <f t="shared" si="199"/>
        <v/>
      </c>
      <c r="BW160" t="str">
        <f t="shared" si="187"/>
        <v/>
      </c>
      <c r="BX160" t="str">
        <f t="shared" si="188"/>
        <v/>
      </c>
      <c r="BY160" t="str">
        <f t="shared" si="189"/>
        <v/>
      </c>
      <c r="BZ160" t="str">
        <f t="shared" si="190"/>
        <v/>
      </c>
      <c r="CA160" t="str">
        <f t="shared" si="191"/>
        <v/>
      </c>
      <c r="CB160" s="39" t="str">
        <f t="shared" si="191"/>
        <v/>
      </c>
      <c r="CC160" s="46" t="str">
        <f t="shared" si="192"/>
        <v/>
      </c>
      <c r="CD160" s="44" t="str">
        <f t="shared" si="193"/>
        <v/>
      </c>
      <c r="CE160" t="str" cm="1">
        <f t="array" ref="CE160">_xlfn.IFS($CC160="","",$CC160&lt;=CE$136,"yes",$CC160&gt;CE$136,"no")</f>
        <v/>
      </c>
      <c r="CF160" s="42" t="str">
        <f t="shared" si="194"/>
        <v/>
      </c>
      <c r="CG160" s="1" t="str">
        <f t="shared" si="195"/>
        <v/>
      </c>
      <c r="CH160" s="1" t="str">
        <f t="shared" si="196"/>
        <v/>
      </c>
      <c r="CI160" s="76" t="str">
        <f>IF(CE160="yes",VLOOKUP(CH160,'z-Table'!$A$1:$K$74,7,TRUE)*$CE$135,"")</f>
        <v/>
      </c>
    </row>
    <row r="161" spans="1:87" ht="12" x14ac:dyDescent="0.2">
      <c r="A161" s="7" t="s">
        <v>50</v>
      </c>
      <c r="B161" s="18" cm="1">
        <f t="array" ref="B161">IFERROR(_xlfn.IFS(COUNTA($F$135:$K$135)=0,AVERAGE($F161:$K161),$F$135="X",AVERAGE($G161:$K161),$G$135="X",AVERAGE($F161,$H161:$K161),$H$135="X",AVERAGE($F161:$G161,$I161:$K161),$I$135="X",AVERAGE($F161:$H161,$J161:$K161),$J$135="X",AVERAGE($F161:$I161,$K161:$K161),$K$135="X",AVERAGE($F161:$J161)),"")</f>
        <v>0</v>
      </c>
      <c r="C161" s="19" cm="1">
        <f t="array" ref="C161">IFERROR(_xlfn.IFS(COUNTA($F$135:$K$135)=0,STDEV($F161:$K161)/SQRT(COUNT($F161:$K161)),$F$135="X",STDEV($G161:$K161)/SQRT(COUNT($G161:$K161)),$G$135="X",STDEV($F161,$H161:$K161)/SQRT(COUNT($F161,$H161:$K161)),$H$135="X",STDEV($F161:$G161,$I161:$K161)/SQRT(COUNT($F161:$G161,$I161:$K161)),$I$135="X",STDEV($F161:$H161,$J161:$K161)/SQRT(COUNT($F161:$H161,$J161:$K161)),$J$135="X",STDEV($F161:$I161,$K161)/SQRT(COUNT($F161:$I161,$K161)),$K$135="X",STDEV($F161:$J161)/SQRT(COUNT($F161:$J161))),"")</f>
        <v>0</v>
      </c>
      <c r="D161" s="113" cm="1">
        <f t="array" ref="D161">IFERROR(_xlfn.IFS(COUNTA($L$135:$Q$135)=0,AVERAGE($L161:$Q161),$L$135="X",AVERAGE($M161:$Q161),$M$135="X",AVERAGE($L161,$N161:$Q161),$N$135="X",AVERAGE($L161:$M161,$O161:$Q161),$O$135="X",AVERAGE($L161:$N161,$P161:$Q161),$P$135="X",AVERAGE($L161:$O161,$Q161:$Q161),$Q$135="X",AVERAGE($L161:$P161)),"")</f>
        <v>0</v>
      </c>
      <c r="E161" s="111" cm="1">
        <f t="array" ref="E161">IFERROR(_xlfn.IFS(COUNTA($L$135:$Q$135)=0,STDEV($L161:$Q161)/SQRT(COUNT($L161:$Q161)),$L$135="X",STDEV($M161:$Q161)/SQRT(COUNT($M161:$Q161)),$M$135="X",STDEV($L161,$N161:$Q161)/SQRT(COUNT($L161,$N161:$Q161)),$N$135="X",STDEV($L161:$M161,$O161:$Q161)/SQRT(COUNT($L161:$M161,$O161:$Q161)),$O$135="X",STDEV($L161:$N161,$P161:$Q161)/SQRT(COUNT($L161:$N161,$P161:$Q161)),$P$135="X",STDEV($L161:$O161,$Q161)/SQRT(COUNT($L161:$O161,$Q161)),$Q$135="X",STDEV($L161:$P161)/SQRT(COUNT($L161:$P161))),"")</f>
        <v>0</v>
      </c>
      <c r="F161" cm="1">
        <f t="array" ref="F161">_xlfn.IFS(SUM($L161:$Q161)="","",L161="","",L161=0,0,L161&gt;0,L161/F$198*100)</f>
        <v>0</v>
      </c>
      <c r="G161" cm="1">
        <f t="array" ref="G161">_xlfn.IFS(SUM($L161:$Q161)="","",M161="","",M161=0,0,M161&gt;0,M161/G$198*100)</f>
        <v>0</v>
      </c>
      <c r="H161" cm="1">
        <f t="array" ref="H161">_xlfn.IFS(SUM($L161:$Q161)="","",N161="","",N161=0,0,N161&gt;0,N161/H$198*100)</f>
        <v>0</v>
      </c>
      <c r="I161" cm="1">
        <f t="array" ref="I161">_xlfn.IFS(SUM($L161:$Q161)="","",O161="","",O161=0,0,O161&gt;0,O161/I$198*100)</f>
        <v>0</v>
      </c>
      <c r="J161" cm="1">
        <f t="array" ref="J161">_xlfn.IFS(SUM($L161:$Q161)="","",P161="","",P161=0,0,P161&gt;0,P161/J$198*100)</f>
        <v>0</v>
      </c>
      <c r="K161" s="1" t="str" cm="1">
        <f t="array" ref="K161">_xlfn.IFS(SUM($L161:$Q161)="","",Q161="","",Q161=0,0,Q161&gt;0,Q161/K$198*100)</f>
        <v/>
      </c>
      <c r="L161" s="85">
        <f t="shared" si="197"/>
        <v>0</v>
      </c>
      <c r="M161" s="39">
        <f t="shared" si="170"/>
        <v>0</v>
      </c>
      <c r="N161" s="39">
        <f t="shared" si="171"/>
        <v>0</v>
      </c>
      <c r="O161" s="39">
        <f t="shared" si="172"/>
        <v>0</v>
      </c>
      <c r="P161" s="39">
        <f t="shared" si="170"/>
        <v>0</v>
      </c>
      <c r="Q161" s="98" t="str">
        <f t="shared" si="170"/>
        <v/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/>
      <c r="X161" s="1"/>
      <c r="Y161" s="1"/>
      <c r="Z161" s="7" t="s">
        <v>50</v>
      </c>
      <c r="AA161" s="18" cm="1">
        <f t="array" ref="AA161">IFERROR(_xlfn.IFS(COUNTA($AE$135:$AJ$135)=0,AVERAGE($AE161:$AJ161),$AE$135="X",AVERAGE($AF161:$AJ161),$AF$135="X",AVERAGE($AE161,$AG161:$AJ161),$AG$135="X",AVERAGE($AE161:$AF161,$AH161:$AJ161),$AH$135="X",AVERAGE($AE161:$AG161,$AI161:$AJ161),$AI$135="X",AVERAGE($AE161:$AH161,$AJ161:$AJ161),$AJ$135="X",AVERAGE($AE161:$AI161)),"")</f>
        <v>0</v>
      </c>
      <c r="AB161" s="19" cm="1">
        <f t="array" ref="AB161">IFERROR(_xlfn.IFS(COUNTA($AE$135:$AJ$135)=0,STDEV($AE161:$AJ161)/SQRT(COUNT($AE161:$AJ161)),$AE$135="X",STDEV($AF161:$AJ161)/SQRT(COUNT($AF161:$AJ161)),$AF$135="X",STDEV($AE161,$AG161:$AJ161)/SQRT(COUNT($AE161,$AG161:$AJ161)),$AG$135="X",STDEV($AE161:$AF161,$AH161:$AJ161)/SQRT(COUNT($AE161:$AF161,$AH161:$AJ161)),$AH$135="X",STDEV($AE161:$AG161,$AI161:$AJ161)/SQRT(COUNT($AE161:$AG161,$AI161:$AJ161)),$AI$135="X",STDEV($AE161:$AH161,$AJ161)/SQRT(COUNT($AE161:$AH161,$AJ161)),$AJ$135="X",STDEV($AE161:$AI161)/SQRT(COUNT($AE161:$AI161))),"")</f>
        <v>0</v>
      </c>
      <c r="AC161" s="113" cm="1">
        <f t="array" ref="AC161">IFERROR(_xlfn.IFS(COUNTA($AK$135:$AP$135)=0,AVERAGE($AK161:$AP161),$AK$135="X",AVERAGE($AL161:$AP161),$AL$135="X",AVERAGE($AK161,$AM161:$AP161),$AM$135="X",AVERAGE($AK161:$AL161,$AN161:$AP161),$AN$135="X",AVERAGE($AK161:$AM161,$AO161:$AP161),$AO$135="X",AVERAGE($AK161:$AN161,$AP161:$AP161),$AP$135="X",AVERAGE($AK161:$AO161)),"")</f>
        <v>0</v>
      </c>
      <c r="AD161" s="111" cm="1">
        <f t="array" ref="AD161">IFERROR(_xlfn.IFS(COUNTA($AK$135:$AP$135)=0,STDEV($AK161:$AP161)/SQRT(COUNT($AK161:$AP161)),$AK$135="X",STDEV($AL161:$AP161)/SQRT(COUNT($AL161:$AP161)),$AL$135="X",STDEV($AK161,$AM161:$AP161)/SQRT(COUNT($AK161,$AM161:$AP161)),$AM$135="X",STDEV($AK161:$AL161,$AN161:$AP161)/SQRT(COUNT($AK161:$AL161,$AN161:$AP161)),$AN$135="X",STDEV($AK161:$AM161,$AO161:$AP161)/SQRT(COUNT($AK161:$AM161,$AO161:$AP161)),$AO$135="X",STDEV($AK161:$AN161,$AP161)/SQRT(COUNT($AK161:$AN161,$AP161)),$AP$135="X",STDEV($AK161:$AO161)/SQRT(COUNT($AK161:$AO161))),"")</f>
        <v>0</v>
      </c>
      <c r="AE161" cm="1">
        <f t="array" ref="AE161">_xlfn.IFS(SUM($AK161:$AP161)="","",AK161="","",AK161=0,0,AK161&gt;0,AK161/AE$198*100)</f>
        <v>0</v>
      </c>
      <c r="AF161" cm="1">
        <f t="array" ref="AF161">_xlfn.IFS(SUM($AK161:$AP161)="","",AL161="","",AL161=0,0,AL161&gt;0,AL161/AF$198*100)</f>
        <v>0</v>
      </c>
      <c r="AG161" cm="1">
        <f t="array" ref="AG161">_xlfn.IFS(SUM($AK161:$AP161)="","",AM161="","",AM161=0,0,AM161&gt;0,AM161/AG$198*100)</f>
        <v>0</v>
      </c>
      <c r="AH161" cm="1">
        <f t="array" ref="AH161">_xlfn.IFS(SUM($AK161:$AP161)="","",AN161="","",AN161=0,0,AN161&gt;0,AN161/AH$198*100)</f>
        <v>0</v>
      </c>
      <c r="AI161" cm="1">
        <f t="array" ref="AI161">_xlfn.IFS(SUM($AK161:$AP161)="","",AO161="","",AO161=0,0,AO161&gt;0,AO161/AI$198*100)</f>
        <v>0</v>
      </c>
      <c r="AJ161" s="1" t="str" cm="1">
        <f t="array" ref="AJ161">_xlfn.IFS(SUM($AK161:$AP161)="","",AP161="","",AP161=0,0,AP161&gt;0,AP161/AJ$198*100)</f>
        <v/>
      </c>
      <c r="AK161" s="85">
        <f t="shared" si="198"/>
        <v>0</v>
      </c>
      <c r="AL161" s="39">
        <f t="shared" si="198"/>
        <v>0</v>
      </c>
      <c r="AM161" s="39">
        <f t="shared" si="198"/>
        <v>0</v>
      </c>
      <c r="AN161" s="39">
        <f t="shared" si="198"/>
        <v>0</v>
      </c>
      <c r="AO161" s="39">
        <f t="shared" si="198"/>
        <v>0</v>
      </c>
      <c r="AP161" s="98" t="str">
        <f t="shared" si="198"/>
        <v/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/>
      <c r="AW161" s="1"/>
      <c r="AX161" s="1"/>
      <c r="AY161" s="39" t="str">
        <f t="shared" si="174"/>
        <v/>
      </c>
      <c r="AZ161" s="39" t="str">
        <f t="shared" si="175"/>
        <v/>
      </c>
      <c r="BA161" s="39" t="str">
        <f t="shared" si="176"/>
        <v/>
      </c>
      <c r="BB161" s="39" t="str">
        <f t="shared" si="177"/>
        <v/>
      </c>
      <c r="BC161" s="39" t="str">
        <f t="shared" si="178"/>
        <v/>
      </c>
      <c r="BD161" s="39" t="str">
        <f t="shared" si="179"/>
        <v/>
      </c>
      <c r="BE161" s="39" t="str">
        <f t="shared" si="180"/>
        <v/>
      </c>
      <c r="BF161" s="39" t="str">
        <f t="shared" si="181"/>
        <v/>
      </c>
      <c r="BG161" s="39" t="str">
        <f t="shared" si="182"/>
        <v/>
      </c>
      <c r="BH161" s="39" t="str">
        <f t="shared" si="183"/>
        <v/>
      </c>
      <c r="BI161" s="39" t="str">
        <f t="shared" si="184"/>
        <v/>
      </c>
      <c r="BJ161" s="39" t="str">
        <f t="shared" si="185"/>
        <v/>
      </c>
      <c r="BK161" s="42" t="str">
        <f t="shared" si="200"/>
        <v/>
      </c>
      <c r="BL161" t="str">
        <f t="shared" si="200"/>
        <v/>
      </c>
      <c r="BM161" t="str">
        <f t="shared" si="200"/>
        <v/>
      </c>
      <c r="BN161" t="str">
        <f t="shared" si="199"/>
        <v/>
      </c>
      <c r="BO161" t="str">
        <f t="shared" si="199"/>
        <v/>
      </c>
      <c r="BP161" t="str">
        <f t="shared" si="199"/>
        <v/>
      </c>
      <c r="BQ161" t="str">
        <f t="shared" si="199"/>
        <v/>
      </c>
      <c r="BR161" t="str">
        <f t="shared" si="199"/>
        <v/>
      </c>
      <c r="BS161" t="str">
        <f t="shared" si="199"/>
        <v/>
      </c>
      <c r="BT161" t="str">
        <f t="shared" si="199"/>
        <v/>
      </c>
      <c r="BU161" t="str">
        <f t="shared" si="199"/>
        <v/>
      </c>
      <c r="BV161" t="str">
        <f t="shared" si="199"/>
        <v/>
      </c>
      <c r="BW161" t="str">
        <f t="shared" si="187"/>
        <v/>
      </c>
      <c r="BX161" t="str">
        <f t="shared" si="188"/>
        <v/>
      </c>
      <c r="BY161" t="str">
        <f t="shared" si="189"/>
        <v/>
      </c>
      <c r="BZ161" t="str">
        <f t="shared" si="190"/>
        <v/>
      </c>
      <c r="CA161" t="str">
        <f t="shared" si="191"/>
        <v/>
      </c>
      <c r="CB161" s="39" t="str">
        <f t="shared" si="191"/>
        <v/>
      </c>
      <c r="CC161" s="46" t="str">
        <f t="shared" si="192"/>
        <v/>
      </c>
      <c r="CD161" s="44" t="str">
        <f t="shared" si="193"/>
        <v/>
      </c>
      <c r="CE161" t="str" cm="1">
        <f t="array" ref="CE161">_xlfn.IFS($CC161="","",$CC161&lt;=CE$136,"yes",$CC161&gt;CE$136,"no")</f>
        <v/>
      </c>
      <c r="CF161" s="42" t="str">
        <f t="shared" si="194"/>
        <v/>
      </c>
      <c r="CG161" s="1" t="str">
        <f t="shared" si="195"/>
        <v/>
      </c>
      <c r="CH161" s="1" t="str">
        <f t="shared" si="196"/>
        <v/>
      </c>
      <c r="CI161" s="76" t="str">
        <f>IF(CE161="yes",VLOOKUP(CH161,'z-Table'!$A$1:$K$74,7,TRUE)*$CE$135,"")</f>
        <v/>
      </c>
    </row>
    <row r="162" spans="1:87" ht="12" x14ac:dyDescent="0.2">
      <c r="A162" s="7" t="s">
        <v>51</v>
      </c>
      <c r="B162" s="18" cm="1">
        <f t="array" ref="B162">IFERROR(_xlfn.IFS(COUNTA($F$135:$K$135)=0,AVERAGE($F162:$K162),$F$135="X",AVERAGE($G162:$K162),$G$135="X",AVERAGE($F162,$H162:$K162),$H$135="X",AVERAGE($F162:$G162,$I162:$K162),$I$135="X",AVERAGE($F162:$H162,$J162:$K162),$J$135="X",AVERAGE($F162:$I162,$K162:$K162),$K$135="X",AVERAGE($F162:$J162)),"")</f>
        <v>0</v>
      </c>
      <c r="C162" s="19" cm="1">
        <f t="array" ref="C162">IFERROR(_xlfn.IFS(COUNTA($F$135:$K$135)=0,STDEV($F162:$K162)/SQRT(COUNT($F162:$K162)),$F$135="X",STDEV($G162:$K162)/SQRT(COUNT($G162:$K162)),$G$135="X",STDEV($F162,$H162:$K162)/SQRT(COUNT($F162,$H162:$K162)),$H$135="X",STDEV($F162:$G162,$I162:$K162)/SQRT(COUNT($F162:$G162,$I162:$K162)),$I$135="X",STDEV($F162:$H162,$J162:$K162)/SQRT(COUNT($F162:$H162,$J162:$K162)),$J$135="X",STDEV($F162:$I162,$K162)/SQRT(COUNT($F162:$I162,$K162)),$K$135="X",STDEV($F162:$J162)/SQRT(COUNT($F162:$J162))),"")</f>
        <v>0</v>
      </c>
      <c r="D162" s="113" cm="1">
        <f t="array" ref="D162">IFERROR(_xlfn.IFS(COUNTA($L$135:$Q$135)=0,AVERAGE($L162:$Q162),$L$135="X",AVERAGE($M162:$Q162),$M$135="X",AVERAGE($L162,$N162:$Q162),$N$135="X",AVERAGE($L162:$M162,$O162:$Q162),$O$135="X",AVERAGE($L162:$N162,$P162:$Q162),$P$135="X",AVERAGE($L162:$O162,$Q162:$Q162),$Q$135="X",AVERAGE($L162:$P162)),"")</f>
        <v>0</v>
      </c>
      <c r="E162" s="111" cm="1">
        <f t="array" ref="E162">IFERROR(_xlfn.IFS(COUNTA($L$135:$Q$135)=0,STDEV($L162:$Q162)/SQRT(COUNT($L162:$Q162)),$L$135="X",STDEV($M162:$Q162)/SQRT(COUNT($M162:$Q162)),$M$135="X",STDEV($L162,$N162:$Q162)/SQRT(COUNT($L162,$N162:$Q162)),$N$135="X",STDEV($L162:$M162,$O162:$Q162)/SQRT(COUNT($L162:$M162,$O162:$Q162)),$O$135="X",STDEV($L162:$N162,$P162:$Q162)/SQRT(COUNT($L162:$N162,$P162:$Q162)),$P$135="X",STDEV($L162:$O162,$Q162)/SQRT(COUNT($L162:$O162,$Q162)),$Q$135="X",STDEV($L162:$P162)/SQRT(COUNT($L162:$P162))),"")</f>
        <v>0</v>
      </c>
      <c r="F162" cm="1">
        <f t="array" ref="F162">_xlfn.IFS(SUM($L162:$Q162)="","",L162="","",L162=0,0,L162&gt;0,L162/F$198*100)</f>
        <v>0</v>
      </c>
      <c r="G162" cm="1">
        <f t="array" ref="G162">_xlfn.IFS(SUM($L162:$Q162)="","",M162="","",M162=0,0,M162&gt;0,M162/G$198*100)</f>
        <v>0</v>
      </c>
      <c r="H162" cm="1">
        <f t="array" ref="H162">_xlfn.IFS(SUM($L162:$Q162)="","",N162="","",N162=0,0,N162&gt;0,N162/H$198*100)</f>
        <v>0</v>
      </c>
      <c r="I162" cm="1">
        <f t="array" ref="I162">_xlfn.IFS(SUM($L162:$Q162)="","",O162="","",O162=0,0,O162&gt;0,O162/I$198*100)</f>
        <v>0</v>
      </c>
      <c r="J162" cm="1">
        <f t="array" ref="J162">_xlfn.IFS(SUM($L162:$Q162)="","",P162="","",P162=0,0,P162&gt;0,P162/J$198*100)</f>
        <v>0</v>
      </c>
      <c r="K162" s="1" t="str" cm="1">
        <f t="array" ref="K162">_xlfn.IFS(SUM($L162:$Q162)="","",Q162="","",Q162=0,0,Q162&gt;0,Q162/K$198*100)</f>
        <v/>
      </c>
      <c r="L162" s="85">
        <f t="shared" si="197"/>
        <v>0</v>
      </c>
      <c r="M162" s="39">
        <f t="shared" si="170"/>
        <v>0</v>
      </c>
      <c r="N162" s="39">
        <f t="shared" si="171"/>
        <v>0</v>
      </c>
      <c r="O162" s="39">
        <f t="shared" si="172"/>
        <v>0</v>
      </c>
      <c r="P162" s="39">
        <f t="shared" si="170"/>
        <v>0</v>
      </c>
      <c r="Q162" s="98" t="str">
        <f t="shared" si="170"/>
        <v/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/>
      <c r="X162" s="1"/>
      <c r="Y162" s="1"/>
      <c r="Z162" s="7" t="s">
        <v>51</v>
      </c>
      <c r="AA162" s="18" cm="1">
        <f t="array" ref="AA162">IFERROR(_xlfn.IFS(COUNTA($AE$135:$AJ$135)=0,AVERAGE($AE162:$AJ162),$AE$135="X",AVERAGE($AF162:$AJ162),$AF$135="X",AVERAGE($AE162,$AG162:$AJ162),$AG$135="X",AVERAGE($AE162:$AF162,$AH162:$AJ162),$AH$135="X",AVERAGE($AE162:$AG162,$AI162:$AJ162),$AI$135="X",AVERAGE($AE162:$AH162,$AJ162:$AJ162),$AJ$135="X",AVERAGE($AE162:$AI162)),"")</f>
        <v>0</v>
      </c>
      <c r="AB162" s="19" cm="1">
        <f t="array" ref="AB162">IFERROR(_xlfn.IFS(COUNTA($AE$135:$AJ$135)=0,STDEV($AE162:$AJ162)/SQRT(COUNT($AE162:$AJ162)),$AE$135="X",STDEV($AF162:$AJ162)/SQRT(COUNT($AF162:$AJ162)),$AF$135="X",STDEV($AE162,$AG162:$AJ162)/SQRT(COUNT($AE162,$AG162:$AJ162)),$AG$135="X",STDEV($AE162:$AF162,$AH162:$AJ162)/SQRT(COUNT($AE162:$AF162,$AH162:$AJ162)),$AH$135="X",STDEV($AE162:$AG162,$AI162:$AJ162)/SQRT(COUNT($AE162:$AG162,$AI162:$AJ162)),$AI$135="X",STDEV($AE162:$AH162,$AJ162)/SQRT(COUNT($AE162:$AH162,$AJ162)),$AJ$135="X",STDEV($AE162:$AI162)/SQRT(COUNT($AE162:$AI162))),"")</f>
        <v>0</v>
      </c>
      <c r="AC162" s="113" cm="1">
        <f t="array" ref="AC162">IFERROR(_xlfn.IFS(COUNTA($AK$135:$AP$135)=0,AVERAGE($AK162:$AP162),$AK$135="X",AVERAGE($AL162:$AP162),$AL$135="X",AVERAGE($AK162,$AM162:$AP162),$AM$135="X",AVERAGE($AK162:$AL162,$AN162:$AP162),$AN$135="X",AVERAGE($AK162:$AM162,$AO162:$AP162),$AO$135="X",AVERAGE($AK162:$AN162,$AP162:$AP162),$AP$135="X",AVERAGE($AK162:$AO162)),"")</f>
        <v>0</v>
      </c>
      <c r="AD162" s="111" cm="1">
        <f t="array" ref="AD162">IFERROR(_xlfn.IFS(COUNTA($AK$135:$AP$135)=0,STDEV($AK162:$AP162)/SQRT(COUNT($AK162:$AP162)),$AK$135="X",STDEV($AL162:$AP162)/SQRT(COUNT($AL162:$AP162)),$AL$135="X",STDEV($AK162,$AM162:$AP162)/SQRT(COUNT($AK162,$AM162:$AP162)),$AM$135="X",STDEV($AK162:$AL162,$AN162:$AP162)/SQRT(COUNT($AK162:$AL162,$AN162:$AP162)),$AN$135="X",STDEV($AK162:$AM162,$AO162:$AP162)/SQRT(COUNT($AK162:$AM162,$AO162:$AP162)),$AO$135="X",STDEV($AK162:$AN162,$AP162)/SQRT(COUNT($AK162:$AN162,$AP162)),$AP$135="X",STDEV($AK162:$AO162)/SQRT(COUNT($AK162:$AO162))),"")</f>
        <v>0</v>
      </c>
      <c r="AE162" cm="1">
        <f t="array" ref="AE162">_xlfn.IFS(SUM($AK162:$AP162)="","",AK162="","",AK162=0,0,AK162&gt;0,AK162/AE$198*100)</f>
        <v>0</v>
      </c>
      <c r="AF162" cm="1">
        <f t="array" ref="AF162">_xlfn.IFS(SUM($AK162:$AP162)="","",AL162="","",AL162=0,0,AL162&gt;0,AL162/AF$198*100)</f>
        <v>0</v>
      </c>
      <c r="AG162" cm="1">
        <f t="array" ref="AG162">_xlfn.IFS(SUM($AK162:$AP162)="","",AM162="","",AM162=0,0,AM162&gt;0,AM162/AG$198*100)</f>
        <v>0</v>
      </c>
      <c r="AH162" cm="1">
        <f t="array" ref="AH162">_xlfn.IFS(SUM($AK162:$AP162)="","",AN162="","",AN162=0,0,AN162&gt;0,AN162/AH$198*100)</f>
        <v>0</v>
      </c>
      <c r="AI162" cm="1">
        <f t="array" ref="AI162">_xlfn.IFS(SUM($AK162:$AP162)="","",AO162="","",AO162=0,0,AO162&gt;0,AO162/AI$198*100)</f>
        <v>0</v>
      </c>
      <c r="AJ162" s="1" t="str" cm="1">
        <f t="array" ref="AJ162">_xlfn.IFS(SUM($AK162:$AP162)="","",AP162="","",AP162=0,0,AP162&gt;0,AP162/AJ$198*100)</f>
        <v/>
      </c>
      <c r="AK162" s="85">
        <f t="shared" si="198"/>
        <v>0</v>
      </c>
      <c r="AL162" s="39">
        <f t="shared" si="198"/>
        <v>0</v>
      </c>
      <c r="AM162" s="39">
        <f t="shared" si="198"/>
        <v>0</v>
      </c>
      <c r="AN162" s="39">
        <f t="shared" si="198"/>
        <v>0</v>
      </c>
      <c r="AO162" s="39">
        <f t="shared" si="198"/>
        <v>0</v>
      </c>
      <c r="AP162" s="98" t="str">
        <f t="shared" si="198"/>
        <v/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/>
      <c r="AW162" s="1"/>
      <c r="AX162" s="1" t="str">
        <f>A162</f>
        <v>borneol</v>
      </c>
      <c r="AY162" s="39">
        <f t="shared" si="174"/>
        <v>0</v>
      </c>
      <c r="AZ162" s="39">
        <f t="shared" si="175"/>
        <v>0</v>
      </c>
      <c r="BA162" s="39">
        <f t="shared" si="176"/>
        <v>0</v>
      </c>
      <c r="BB162" s="39">
        <f t="shared" si="177"/>
        <v>0</v>
      </c>
      <c r="BC162" s="39">
        <f t="shared" si="178"/>
        <v>0</v>
      </c>
      <c r="BD162" s="39" t="str">
        <f t="shared" si="179"/>
        <v/>
      </c>
      <c r="BE162" s="39">
        <f t="shared" si="180"/>
        <v>0</v>
      </c>
      <c r="BF162" s="39">
        <f t="shared" si="181"/>
        <v>0</v>
      </c>
      <c r="BG162" s="39">
        <f t="shared" si="182"/>
        <v>0</v>
      </c>
      <c r="BH162" s="39">
        <f t="shared" si="183"/>
        <v>0</v>
      </c>
      <c r="BI162" s="39">
        <f t="shared" si="184"/>
        <v>0</v>
      </c>
      <c r="BJ162" s="39" t="str">
        <f t="shared" si="185"/>
        <v/>
      </c>
      <c r="BK162" s="42">
        <f t="shared" si="200"/>
        <v>5.5</v>
      </c>
      <c r="BL162">
        <f t="shared" si="200"/>
        <v>5.5</v>
      </c>
      <c r="BM162">
        <f t="shared" si="200"/>
        <v>5.5</v>
      </c>
      <c r="BN162">
        <f t="shared" si="199"/>
        <v>5.5</v>
      </c>
      <c r="BO162">
        <f t="shared" si="199"/>
        <v>5.5</v>
      </c>
      <c r="BP162" t="str">
        <f t="shared" si="199"/>
        <v/>
      </c>
      <c r="BQ162">
        <f t="shared" si="199"/>
        <v>5.5</v>
      </c>
      <c r="BR162">
        <f t="shared" si="199"/>
        <v>5.5</v>
      </c>
      <c r="BS162">
        <f t="shared" si="199"/>
        <v>5.5</v>
      </c>
      <c r="BT162">
        <f t="shared" si="199"/>
        <v>5.5</v>
      </c>
      <c r="BU162">
        <f t="shared" si="199"/>
        <v>5.5</v>
      </c>
      <c r="BV162" t="str">
        <f t="shared" si="199"/>
        <v/>
      </c>
      <c r="BW162">
        <f t="shared" si="187"/>
        <v>27.5</v>
      </c>
      <c r="BX162">
        <f t="shared" si="188"/>
        <v>27.5</v>
      </c>
      <c r="BY162">
        <f t="shared" si="189"/>
        <v>5</v>
      </c>
      <c r="BZ162">
        <f t="shared" si="190"/>
        <v>5</v>
      </c>
      <c r="CA162">
        <f t="shared" si="191"/>
        <v>12.5</v>
      </c>
      <c r="CB162" s="39">
        <f t="shared" si="191"/>
        <v>12.5</v>
      </c>
      <c r="CC162" s="46">
        <f t="shared" si="192"/>
        <v>12.5</v>
      </c>
      <c r="CD162" s="44" t="str">
        <f t="shared" si="193"/>
        <v xml:space="preserve">sig = </v>
      </c>
      <c r="CE162" t="str" cm="1">
        <f t="array" ref="CE162">_xlfn.IFS($CC162="","",$CC162&lt;=CE$136,"yes",$CC162&gt;CE$136,"no")</f>
        <v>no</v>
      </c>
      <c r="CF162" s="42" t="str">
        <f>IF(CE162="yes",(BY162*BZ162)/2,"")</f>
        <v/>
      </c>
      <c r="CG162" s="1" t="str">
        <f>IF(CE162="yes",SQRT(((BY162*BZ162)*(BY162+BZ162+1))/12),"")</f>
        <v/>
      </c>
      <c r="CH162" s="1" t="str">
        <f>IF(CE162="yes",ROUND(((CC162-CF162)+IF(CC162&gt;CF162,-0.5,0.5))/CG162,1),"")</f>
        <v/>
      </c>
      <c r="CI162" s="76" t="str">
        <f>IF(CE162="yes",VLOOKUP(CH162,'z-Table'!$A$1:$K$74,7,TRUE)*$CE$135,"")</f>
        <v/>
      </c>
    </row>
    <row r="163" spans="1:87" ht="12" x14ac:dyDescent="0.2">
      <c r="A163" s="7" t="s">
        <v>52</v>
      </c>
      <c r="B163" s="18" cm="1">
        <f t="array" ref="B163">IFERROR(_xlfn.IFS(COUNTA($F$135:$K$135)=0,AVERAGE($F163:$K163),$F$135="X",AVERAGE($G163:$K163),$G$135="X",AVERAGE($F163,$H163:$K163),$H$135="X",AVERAGE($F163:$G163,$I163:$K163),$I$135="X",AVERAGE($F163:$H163,$J163:$K163),$J$135="X",AVERAGE($F163:$I163,$K163:$K163),$K$135="X",AVERAGE($F163:$J163)),"")</f>
        <v>0</v>
      </c>
      <c r="C163" s="19" cm="1">
        <f t="array" ref="C163">IFERROR(_xlfn.IFS(COUNTA($F$135:$K$135)=0,STDEV($F163:$K163)/SQRT(COUNT($F163:$K163)),$F$135="X",STDEV($G163:$K163)/SQRT(COUNT($G163:$K163)),$G$135="X",STDEV($F163,$H163:$K163)/SQRT(COUNT($F163,$H163:$K163)),$H$135="X",STDEV($F163:$G163,$I163:$K163)/SQRT(COUNT($F163:$G163,$I163:$K163)),$I$135="X",STDEV($F163:$H163,$J163:$K163)/SQRT(COUNT($F163:$H163,$J163:$K163)),$J$135="X",STDEV($F163:$I163,$K163)/SQRT(COUNT($F163:$I163,$K163)),$K$135="X",STDEV($F163:$J163)/SQRT(COUNT($F163:$J163))),"")</f>
        <v>0</v>
      </c>
      <c r="D163" s="113" cm="1">
        <f t="array" ref="D163">IFERROR(_xlfn.IFS(COUNTA($L$135:$Q$135)=0,AVERAGE($L163:$Q163),$L$135="X",AVERAGE($M163:$Q163),$M$135="X",AVERAGE($L163,$N163:$Q163),$N$135="X",AVERAGE($L163:$M163,$O163:$Q163),$O$135="X",AVERAGE($L163:$N163,$P163:$Q163),$P$135="X",AVERAGE($L163:$O163,$Q163:$Q163),$Q$135="X",AVERAGE($L163:$P163)),"")</f>
        <v>0</v>
      </c>
      <c r="E163" s="111" cm="1">
        <f t="array" ref="E163">IFERROR(_xlfn.IFS(COUNTA($L$135:$Q$135)=0,STDEV($L163:$Q163)/SQRT(COUNT($L163:$Q163)),$L$135="X",STDEV($M163:$Q163)/SQRT(COUNT($M163:$Q163)),$M$135="X",STDEV($L163,$N163:$Q163)/SQRT(COUNT($L163,$N163:$Q163)),$N$135="X",STDEV($L163:$M163,$O163:$Q163)/SQRT(COUNT($L163:$M163,$O163:$Q163)),$O$135="X",STDEV($L163:$N163,$P163:$Q163)/SQRT(COUNT($L163:$N163,$P163:$Q163)),$P$135="X",STDEV($L163:$O163,$Q163)/SQRT(COUNT($L163:$O163,$Q163)),$Q$135="X",STDEV($L163:$P163)/SQRT(COUNT($L163:$P163))),"")</f>
        <v>0</v>
      </c>
      <c r="F163" cm="1">
        <f t="array" ref="F163">_xlfn.IFS(SUM($L163:$Q163)="","",L163="","",L163=0,0,L163&gt;0,L163/F$198*100)</f>
        <v>0</v>
      </c>
      <c r="G163" cm="1">
        <f t="array" ref="G163">_xlfn.IFS(SUM($L163:$Q163)="","",M163="","",M163=0,0,M163&gt;0,M163/G$198*100)</f>
        <v>0</v>
      </c>
      <c r="H163" cm="1">
        <f t="array" ref="H163">_xlfn.IFS(SUM($L163:$Q163)="","",N163="","",N163=0,0,N163&gt;0,N163/H$198*100)</f>
        <v>0</v>
      </c>
      <c r="I163" cm="1">
        <f t="array" ref="I163">_xlfn.IFS(SUM($L163:$Q163)="","",O163="","",O163=0,0,O163&gt;0,O163/I$198*100)</f>
        <v>0</v>
      </c>
      <c r="J163" cm="1">
        <f t="array" ref="J163">_xlfn.IFS(SUM($L163:$Q163)="","",P163="","",P163=0,0,P163&gt;0,P163/J$198*100)</f>
        <v>0</v>
      </c>
      <c r="K163" s="1" t="str" cm="1">
        <f t="array" ref="K163">_xlfn.IFS(SUM($L163:$Q163)="","",Q163="","",Q163=0,0,Q163&gt;0,Q163/K$198*100)</f>
        <v/>
      </c>
      <c r="L163" s="85">
        <f t="shared" si="197"/>
        <v>0</v>
      </c>
      <c r="M163" s="39">
        <f t="shared" si="170"/>
        <v>0</v>
      </c>
      <c r="N163" s="39">
        <f t="shared" si="171"/>
        <v>0</v>
      </c>
      <c r="O163" s="39">
        <f t="shared" si="172"/>
        <v>0</v>
      </c>
      <c r="P163" s="39">
        <f t="shared" si="170"/>
        <v>0</v>
      </c>
      <c r="Q163" s="98" t="str">
        <f t="shared" si="170"/>
        <v/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/>
      <c r="X163" s="1"/>
      <c r="Y163" s="1"/>
      <c r="Z163" s="7" t="s">
        <v>52</v>
      </c>
      <c r="AA163" s="18" cm="1">
        <f t="array" ref="AA163">IFERROR(_xlfn.IFS(COUNTA($AE$135:$AJ$135)=0,AVERAGE($AE163:$AJ163),$AE$135="X",AVERAGE($AF163:$AJ163),$AF$135="X",AVERAGE($AE163,$AG163:$AJ163),$AG$135="X",AVERAGE($AE163:$AF163,$AH163:$AJ163),$AH$135="X",AVERAGE($AE163:$AG163,$AI163:$AJ163),$AI$135="X",AVERAGE($AE163:$AH163,$AJ163:$AJ163),$AJ$135="X",AVERAGE($AE163:$AI163)),"")</f>
        <v>0</v>
      </c>
      <c r="AB163" s="19" cm="1">
        <f t="array" ref="AB163">IFERROR(_xlfn.IFS(COUNTA($AE$135:$AJ$135)=0,STDEV($AE163:$AJ163)/SQRT(COUNT($AE163:$AJ163)),$AE$135="X",STDEV($AF163:$AJ163)/SQRT(COUNT($AF163:$AJ163)),$AF$135="X",STDEV($AE163,$AG163:$AJ163)/SQRT(COUNT($AE163,$AG163:$AJ163)),$AG$135="X",STDEV($AE163:$AF163,$AH163:$AJ163)/SQRT(COUNT($AE163:$AF163,$AH163:$AJ163)),$AH$135="X",STDEV($AE163:$AG163,$AI163:$AJ163)/SQRT(COUNT($AE163:$AG163,$AI163:$AJ163)),$AI$135="X",STDEV($AE163:$AH163,$AJ163)/SQRT(COUNT($AE163:$AH163,$AJ163)),$AJ$135="X",STDEV($AE163:$AI163)/SQRT(COUNT($AE163:$AI163))),"")</f>
        <v>0</v>
      </c>
      <c r="AC163" s="113" cm="1">
        <f t="array" ref="AC163">IFERROR(_xlfn.IFS(COUNTA($AK$135:$AP$135)=0,AVERAGE($AK163:$AP163),$AK$135="X",AVERAGE($AL163:$AP163),$AL$135="X",AVERAGE($AK163,$AM163:$AP163),$AM$135="X",AVERAGE($AK163:$AL163,$AN163:$AP163),$AN$135="X",AVERAGE($AK163:$AM163,$AO163:$AP163),$AO$135="X",AVERAGE($AK163:$AN163,$AP163:$AP163),$AP$135="X",AVERAGE($AK163:$AO163)),"")</f>
        <v>0</v>
      </c>
      <c r="AD163" s="111" cm="1">
        <f t="array" ref="AD163">IFERROR(_xlfn.IFS(COUNTA($AK$135:$AP$135)=0,STDEV($AK163:$AP163)/SQRT(COUNT($AK163:$AP163)),$AK$135="X",STDEV($AL163:$AP163)/SQRT(COUNT($AL163:$AP163)),$AL$135="X",STDEV($AK163,$AM163:$AP163)/SQRT(COUNT($AK163,$AM163:$AP163)),$AM$135="X",STDEV($AK163:$AL163,$AN163:$AP163)/SQRT(COUNT($AK163:$AL163,$AN163:$AP163)),$AN$135="X",STDEV($AK163:$AM163,$AO163:$AP163)/SQRT(COUNT($AK163:$AM163,$AO163:$AP163)),$AO$135="X",STDEV($AK163:$AN163,$AP163)/SQRT(COUNT($AK163:$AN163,$AP163)),$AP$135="X",STDEV($AK163:$AO163)/SQRT(COUNT($AK163:$AO163))),"")</f>
        <v>0</v>
      </c>
      <c r="AE163" cm="1">
        <f t="array" ref="AE163">_xlfn.IFS(SUM($AK163:$AP163)="","",AK163="","",AK163=0,0,AK163&gt;0,AK163/AE$198*100)</f>
        <v>0</v>
      </c>
      <c r="AF163" cm="1">
        <f t="array" ref="AF163">_xlfn.IFS(SUM($AK163:$AP163)="","",AL163="","",AL163=0,0,AL163&gt;0,AL163/AF$198*100)</f>
        <v>0</v>
      </c>
      <c r="AG163" cm="1">
        <f t="array" ref="AG163">_xlfn.IFS(SUM($AK163:$AP163)="","",AM163="","",AM163=0,0,AM163&gt;0,AM163/AG$198*100)</f>
        <v>0</v>
      </c>
      <c r="AH163" cm="1">
        <f t="array" ref="AH163">_xlfn.IFS(SUM($AK163:$AP163)="","",AN163="","",AN163=0,0,AN163&gt;0,AN163/AH$198*100)</f>
        <v>0</v>
      </c>
      <c r="AI163" cm="1">
        <f t="array" ref="AI163">_xlfn.IFS(SUM($AK163:$AP163)="","",AO163="","",AO163=0,0,AO163&gt;0,AO163/AI$198*100)</f>
        <v>0</v>
      </c>
      <c r="AJ163" s="1" t="str" cm="1">
        <f t="array" ref="AJ163">_xlfn.IFS(SUM($AK163:$AP163)="","",AP163="","",AP163=0,0,AP163&gt;0,AP163/AJ$198*100)</f>
        <v/>
      </c>
      <c r="AK163" s="85">
        <f t="shared" si="198"/>
        <v>0</v>
      </c>
      <c r="AL163" s="39">
        <f t="shared" si="198"/>
        <v>0</v>
      </c>
      <c r="AM163" s="39">
        <f t="shared" si="198"/>
        <v>0</v>
      </c>
      <c r="AN163" s="39">
        <f t="shared" si="198"/>
        <v>0</v>
      </c>
      <c r="AO163" s="39">
        <f t="shared" si="198"/>
        <v>0</v>
      </c>
      <c r="AP163" s="98" t="str">
        <f t="shared" si="198"/>
        <v/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/>
      <c r="AW163" s="1"/>
      <c r="AX163" s="1"/>
      <c r="AY163" s="39" t="str">
        <f t="shared" si="174"/>
        <v/>
      </c>
      <c r="AZ163" s="39" t="str">
        <f t="shared" si="175"/>
        <v/>
      </c>
      <c r="BA163" s="39" t="str">
        <f t="shared" si="176"/>
        <v/>
      </c>
      <c r="BB163" s="39" t="str">
        <f t="shared" si="177"/>
        <v/>
      </c>
      <c r="BC163" s="39" t="str">
        <f t="shared" si="178"/>
        <v/>
      </c>
      <c r="BD163" s="39" t="str">
        <f t="shared" si="179"/>
        <v/>
      </c>
      <c r="BE163" s="39" t="str">
        <f t="shared" si="180"/>
        <v/>
      </c>
      <c r="BF163" s="39" t="str">
        <f t="shared" si="181"/>
        <v/>
      </c>
      <c r="BG163" s="39" t="str">
        <f t="shared" si="182"/>
        <v/>
      </c>
      <c r="BH163" s="39" t="str">
        <f t="shared" si="183"/>
        <v/>
      </c>
      <c r="BI163" s="39" t="str">
        <f t="shared" si="184"/>
        <v/>
      </c>
      <c r="BJ163" s="39" t="str">
        <f t="shared" si="185"/>
        <v/>
      </c>
      <c r="BK163" s="42" t="str">
        <f t="shared" si="200"/>
        <v/>
      </c>
      <c r="BL163" t="str">
        <f t="shared" si="200"/>
        <v/>
      </c>
      <c r="BM163" t="str">
        <f t="shared" si="200"/>
        <v/>
      </c>
      <c r="BN163" t="str">
        <f t="shared" si="199"/>
        <v/>
      </c>
      <c r="BO163" t="str">
        <f t="shared" si="199"/>
        <v/>
      </c>
      <c r="BP163" t="str">
        <f t="shared" si="199"/>
        <v/>
      </c>
      <c r="BQ163" t="str">
        <f t="shared" si="199"/>
        <v/>
      </c>
      <c r="BR163" t="str">
        <f t="shared" si="199"/>
        <v/>
      </c>
      <c r="BS163" t="str">
        <f t="shared" si="199"/>
        <v/>
      </c>
      <c r="BT163" t="str">
        <f t="shared" si="199"/>
        <v/>
      </c>
      <c r="BU163" t="str">
        <f t="shared" si="199"/>
        <v/>
      </c>
      <c r="BV163" t="str">
        <f t="shared" si="199"/>
        <v/>
      </c>
      <c r="BW163" t="str">
        <f t="shared" si="187"/>
        <v/>
      </c>
      <c r="BX163" t="str">
        <f t="shared" si="188"/>
        <v/>
      </c>
      <c r="BY163" t="str">
        <f t="shared" si="189"/>
        <v/>
      </c>
      <c r="BZ163" t="str">
        <f t="shared" si="190"/>
        <v/>
      </c>
      <c r="CA163" t="str">
        <f t="shared" si="191"/>
        <v/>
      </c>
      <c r="CB163" s="39" t="str">
        <f t="shared" si="191"/>
        <v/>
      </c>
      <c r="CC163" s="46" t="str">
        <f t="shared" si="192"/>
        <v/>
      </c>
      <c r="CD163" s="44" t="str">
        <f t="shared" si="193"/>
        <v/>
      </c>
      <c r="CE163" t="str" cm="1">
        <f t="array" ref="CE163">_xlfn.IFS($CC163="","",$CC163&lt;=CE$136,"yes",$CC163&gt;CE$136,"no")</f>
        <v/>
      </c>
      <c r="CF163" s="42" t="str">
        <f t="shared" ref="CF163:CF198" si="201">IF(CE163="yes",(BY163*BZ163)/2,"")</f>
        <v/>
      </c>
      <c r="CG163" s="1" t="str">
        <f t="shared" ref="CG163:CG198" si="202">IF(CE163="yes",SQRT(((BY163*BZ163)*(BY163+BZ163+1))/12),"")</f>
        <v/>
      </c>
      <c r="CH163" s="1" t="str">
        <f t="shared" ref="CH163:CH198" si="203">IF(CE163="yes",ROUND(((CC163-CF163)+IF(CC163&gt;CF163,-0.5,0.5))/CG163,1),"")</f>
        <v/>
      </c>
      <c r="CI163" s="76" t="str">
        <f>IF(CE163="yes",VLOOKUP(CH163,'z-Table'!$A$1:$K$74,7,TRUE)*$CE$135,"")</f>
        <v/>
      </c>
    </row>
    <row r="164" spans="1:87" ht="12" x14ac:dyDescent="0.2">
      <c r="A164" s="7" t="s">
        <v>53</v>
      </c>
      <c r="B164" s="18" cm="1">
        <f t="array" ref="B164">IFERROR(_xlfn.IFS(COUNTA($F$135:$K$135)=0,AVERAGE($F164:$K164),$F$135="X",AVERAGE($G164:$K164),$G$135="X",AVERAGE($F164,$H164:$K164),$H$135="X",AVERAGE($F164:$G164,$I164:$K164),$I$135="X",AVERAGE($F164:$H164,$J164:$K164),$J$135="X",AVERAGE($F164:$I164,$K164:$K164),$K$135="X",AVERAGE($F164:$J164)),"")</f>
        <v>11.40003601154898</v>
      </c>
      <c r="C164" s="19" cm="1">
        <f t="array" ref="C164">IFERROR(_xlfn.IFS(COUNTA($F$135:$K$135)=0,STDEV($F164:$K164)/SQRT(COUNT($F164:$K164)),$F$135="X",STDEV($G164:$K164)/SQRT(COUNT($G164:$K164)),$G$135="X",STDEV($F164,$H164:$K164)/SQRT(COUNT($F164,$H164:$K164)),$H$135="X",STDEV($F164:$G164,$I164:$K164)/SQRT(COUNT($F164:$G164,$I164:$K164)),$I$135="X",STDEV($F164:$H164,$J164:$K164)/SQRT(COUNT($F164:$H164,$J164:$K164)),$J$135="X",STDEV($F164:$I164,$K164)/SQRT(COUNT($F164:$I164,$K164)),$K$135="X",STDEV($F164:$J164)/SQRT(COUNT($F164:$J164))),"")</f>
        <v>2.5875672492280262</v>
      </c>
      <c r="D164" s="113" cm="1">
        <f t="array" ref="D164">IFERROR(_xlfn.IFS(COUNTA($L$135:$Q$135)=0,AVERAGE($L164:$Q164),$L$135="X",AVERAGE($M164:$Q164),$M$135="X",AVERAGE($L164,$N164:$Q164),$N$135="X",AVERAGE($L164:$M164,$O164:$Q164),$O$135="X",AVERAGE($L164:$N164,$P164:$Q164),$P$135="X",AVERAGE($L164:$O164,$Q164:$Q164),$Q$135="X",AVERAGE($L164:$P164)),"")</f>
        <v>7879145.8833333347</v>
      </c>
      <c r="E164" s="111" cm="1">
        <f t="array" ref="E164">IFERROR(_xlfn.IFS(COUNTA($L$135:$Q$135)=0,STDEV($L164:$Q164)/SQRT(COUNT($L164:$Q164)),$L$135="X",STDEV($M164:$Q164)/SQRT(COUNT($M164:$Q164)),$M$135="X",STDEV($L164,$N164:$Q164)/SQRT(COUNT($L164,$N164:$Q164)),$N$135="X",STDEV($L164:$M164,$O164:$Q164)/SQRT(COUNT($L164:$M164,$O164:$Q164)),$O$135="X",STDEV($L164:$N164,$P164:$Q164)/SQRT(COUNT($L164:$N164,$P164:$Q164)),$P$135="X",STDEV($L164:$O164,$Q164)/SQRT(COUNT($L164:$O164,$Q164)),$Q$135="X",STDEV($L164:$P164)/SQRT(COUNT($L164:$P164))),"")</f>
        <v>3279055.832352574</v>
      </c>
      <c r="F164" cm="1">
        <f t="array" ref="F164">_xlfn.IFS(SUM($L164:$Q164)="","",L164="","",L164=0,0,L164&gt;0,L164/F$198*100)</f>
        <v>17.858126048541095</v>
      </c>
      <c r="G164" cm="1">
        <f t="array" ref="G164">_xlfn.IFS(SUM($L164:$Q164)="","",M164="","",M164=0,0,M164&gt;0,M164/G$198*100)</f>
        <v>2.8375855886489973</v>
      </c>
      <c r="H164" cm="1">
        <f t="array" ref="H164">_xlfn.IFS(SUM($L164:$Q164)="","",N164="","",N164=0,0,N164&gt;0,N164/H$198*100)</f>
        <v>11.303571130517996</v>
      </c>
      <c r="I164" cm="1">
        <f t="array" ref="I164">_xlfn.IFS(SUM($L164:$Q164)="","",O164="","",O164=0,0,O164&gt;0,O164/I$198*100)</f>
        <v>9.6319577687942672</v>
      </c>
      <c r="J164" cm="1">
        <f t="array" ref="J164">_xlfn.IFS(SUM($L164:$Q164)="","",P164="","",P164=0,0,P164&gt;0,P164/J$198*100)</f>
        <v>15.368939521242552</v>
      </c>
      <c r="K164" s="1" t="str" cm="1">
        <f t="array" ref="K164">_xlfn.IFS(SUM($L164:$Q164)="","",Q164="","",Q164=0,0,Q164&gt;0,Q164/K$198*100)</f>
        <v/>
      </c>
      <c r="L164" s="85">
        <f t="shared" si="197"/>
        <v>19142090.666666668</v>
      </c>
      <c r="M164" s="39">
        <f t="shared" si="170"/>
        <v>1427143</v>
      </c>
      <c r="N164" s="39">
        <f t="shared" si="171"/>
        <v>2438013</v>
      </c>
      <c r="O164" s="39">
        <f t="shared" si="172"/>
        <v>11088838</v>
      </c>
      <c r="P164" s="39">
        <f t="shared" si="170"/>
        <v>5299644.75</v>
      </c>
      <c r="Q164" s="98" t="str">
        <f t="shared" si="170"/>
        <v/>
      </c>
      <c r="R164" s="89">
        <v>57426272</v>
      </c>
      <c r="S164" s="89">
        <v>2854286</v>
      </c>
      <c r="T164" s="89">
        <v>9752052</v>
      </c>
      <c r="U164" s="89">
        <v>33266514</v>
      </c>
      <c r="V164" s="89">
        <v>21198579</v>
      </c>
      <c r="W164" s="89"/>
      <c r="X164" s="1"/>
      <c r="Y164" s="1"/>
      <c r="Z164" s="7" t="s">
        <v>53</v>
      </c>
      <c r="AA164" s="18" cm="1">
        <f t="array" ref="AA164">IFERROR(_xlfn.IFS(COUNTA($AE$135:$AJ$135)=0,AVERAGE($AE164:$AJ164),$AE$135="X",AVERAGE($AF164:$AJ164),$AF$135="X",AVERAGE($AE164,$AG164:$AJ164),$AG$135="X",AVERAGE($AE164:$AF164,$AH164:$AJ164),$AH$135="X",AVERAGE($AE164:$AG164,$AI164:$AJ164),$AI$135="X",AVERAGE($AE164:$AH164,$AJ164:$AJ164),$AJ$135="X",AVERAGE($AE164:$AI164)),"")</f>
        <v>9.4894748111125278</v>
      </c>
      <c r="AB164" s="19" cm="1">
        <f t="array" ref="AB164">IFERROR(_xlfn.IFS(COUNTA($AE$135:$AJ$135)=0,STDEV($AE164:$AJ164)/SQRT(COUNT($AE164:$AJ164)),$AE$135="X",STDEV($AF164:$AJ164)/SQRT(COUNT($AF164:$AJ164)),$AF$135="X",STDEV($AE164,$AG164:$AJ164)/SQRT(COUNT($AE164,$AG164:$AJ164)),$AG$135="X",STDEV($AE164:$AF164,$AH164:$AJ164)/SQRT(COUNT($AE164:$AF164,$AH164:$AJ164)),$AH$135="X",STDEV($AE164:$AG164,$AI164:$AJ164)/SQRT(COUNT($AE164:$AG164,$AI164:$AJ164)),$AI$135="X",STDEV($AE164:$AH164,$AJ164)/SQRT(COUNT($AE164:$AH164,$AJ164)),$AJ$135="X",STDEV($AE164:$AI164)/SQRT(COUNT($AE164:$AI164))),"")</f>
        <v>1.451418441806924</v>
      </c>
      <c r="AC164" s="113" cm="1">
        <f t="array" ref="AC164">IFERROR(_xlfn.IFS(COUNTA($AK$135:$AP$135)=0,AVERAGE($AK164:$AP164),$AK$135="X",AVERAGE($AL164:$AP164),$AL$135="X",AVERAGE($AK164,$AM164:$AP164),$AM$135="X",AVERAGE($AK164:$AL164,$AN164:$AP164),$AN$135="X",AVERAGE($AK164:$AM164,$AO164:$AP164),$AO$135="X",AVERAGE($AK164:$AN164,$AP164:$AP164),$AP$135="X",AVERAGE($AK164:$AO164)),"")</f>
        <v>6474701.1500000004</v>
      </c>
      <c r="AD164" s="111" cm="1">
        <f t="array" ref="AD164">IFERROR(_xlfn.IFS(COUNTA($AK$135:$AP$135)=0,STDEV($AK164:$AP164)/SQRT(COUNT($AK164:$AP164)),$AK$135="X",STDEV($AL164:$AP164)/SQRT(COUNT($AL164:$AP164)),$AL$135="X",STDEV($AK164,$AM164:$AP164)/SQRT(COUNT($AK164,$AM164:$AP164)),$AM$135="X",STDEV($AK164:$AL164,$AN164:$AP164)/SQRT(COUNT($AK164:$AL164,$AN164:$AP164)),$AN$135="X",STDEV($AK164:$AM164,$AO164:$AP164)/SQRT(COUNT($AK164:$AM164,$AO164:$AP164)),$AO$135="X",STDEV($AK164:$AN164,$AP164)/SQRT(COUNT($AK164:$AN164,$AP164)),$AP$135="X",STDEV($AK164:$AO164)/SQRT(COUNT($AK164:$AO164))),"")</f>
        <v>2342903.119315776</v>
      </c>
      <c r="AE164" cm="1">
        <f t="array" ref="AE164">_xlfn.IFS(SUM($AK164:$AP164)="","",AK164="","",AK164=0,0,AK164&gt;0,AK164/AE$198*100)</f>
        <v>10.695332192595181</v>
      </c>
      <c r="AF164" cm="1">
        <f t="array" ref="AF164">_xlfn.IFS(SUM($AK164:$AP164)="","",AL164="","",AL164=0,0,AL164&gt;0,AL164/AF$198*100)</f>
        <v>10.479346271925978</v>
      </c>
      <c r="AG164" cm="1">
        <f t="array" ref="AG164">_xlfn.IFS(SUM($AK164:$AP164)="","",AM164="","",AM164=0,0,AM164&gt;0,AM164/AG$198*100)</f>
        <v>11.345907285137057</v>
      </c>
      <c r="AH164" cm="1">
        <f t="array" ref="AH164">_xlfn.IFS(SUM($AK164:$AP164)="","",AN164="","",AN164=0,0,AN164&gt;0,AN164/AH$198*100)</f>
        <v>3.7189298966413009</v>
      </c>
      <c r="AI164" cm="1">
        <f t="array" ref="AI164">_xlfn.IFS(SUM($AK164:$AP164)="","",AO164="","",AO164=0,0,AO164&gt;0,AO164/AI$198*100)</f>
        <v>11.207858409263125</v>
      </c>
      <c r="AJ164" s="1" t="str" cm="1">
        <f t="array" ref="AJ164">_xlfn.IFS(SUM($AK164:$AP164)="","",AP164="","",AP164=0,0,AP164&gt;0,AP164/AJ$198*100)</f>
        <v/>
      </c>
      <c r="AK164" s="85">
        <f t="shared" si="198"/>
        <v>1925185</v>
      </c>
      <c r="AL164" s="39">
        <f t="shared" si="198"/>
        <v>6301226.25</v>
      </c>
      <c r="AM164" s="39">
        <f t="shared" si="198"/>
        <v>13200578.5</v>
      </c>
      <c r="AN164" s="39">
        <f t="shared" si="198"/>
        <v>900922.33333333337</v>
      </c>
      <c r="AO164" s="39">
        <f t="shared" si="198"/>
        <v>10045593.666666666</v>
      </c>
      <c r="AP164" s="98" t="str">
        <f t="shared" si="198"/>
        <v/>
      </c>
      <c r="AQ164" s="89">
        <v>5775555</v>
      </c>
      <c r="AR164" s="89">
        <v>25204905</v>
      </c>
      <c r="AS164" s="89">
        <v>26401157</v>
      </c>
      <c r="AT164" s="89">
        <v>2702767</v>
      </c>
      <c r="AU164" s="89">
        <v>30136781</v>
      </c>
      <c r="AV164" s="89"/>
      <c r="AW164" s="1"/>
      <c r="AX164" s="1" t="str">
        <f>A164</f>
        <v>menthol</v>
      </c>
      <c r="AY164" s="39">
        <f t="shared" si="174"/>
        <v>19142090.666666668</v>
      </c>
      <c r="AZ164" s="39">
        <f t="shared" si="175"/>
        <v>1427143</v>
      </c>
      <c r="BA164" s="39">
        <f t="shared" si="176"/>
        <v>2438013</v>
      </c>
      <c r="BB164" s="39">
        <f t="shared" si="177"/>
        <v>11088838</v>
      </c>
      <c r="BC164" s="39">
        <f t="shared" si="178"/>
        <v>5299644.75</v>
      </c>
      <c r="BD164" s="39" t="str">
        <f t="shared" si="179"/>
        <v/>
      </c>
      <c r="BE164" s="39">
        <f t="shared" si="180"/>
        <v>1925185</v>
      </c>
      <c r="BF164" s="39">
        <f t="shared" si="181"/>
        <v>6301226.25</v>
      </c>
      <c r="BG164" s="39">
        <f t="shared" si="182"/>
        <v>13200578.5</v>
      </c>
      <c r="BH164" s="39">
        <f t="shared" si="183"/>
        <v>900922.33333333337</v>
      </c>
      <c r="BI164" s="39">
        <f t="shared" si="184"/>
        <v>10045593.666666666</v>
      </c>
      <c r="BJ164" s="39" t="str">
        <f t="shared" si="185"/>
        <v/>
      </c>
      <c r="BK164" s="42">
        <f t="shared" si="200"/>
        <v>10</v>
      </c>
      <c r="BL164">
        <f t="shared" si="200"/>
        <v>2</v>
      </c>
      <c r="BM164">
        <f t="shared" si="200"/>
        <v>4</v>
      </c>
      <c r="BN164">
        <f t="shared" si="199"/>
        <v>8</v>
      </c>
      <c r="BO164">
        <f t="shared" si="199"/>
        <v>5</v>
      </c>
      <c r="BP164" t="str">
        <f t="shared" si="199"/>
        <v/>
      </c>
      <c r="BQ164">
        <f t="shared" si="199"/>
        <v>3</v>
      </c>
      <c r="BR164">
        <f t="shared" si="199"/>
        <v>6</v>
      </c>
      <c r="BS164">
        <f t="shared" si="199"/>
        <v>9</v>
      </c>
      <c r="BT164">
        <f t="shared" si="199"/>
        <v>1</v>
      </c>
      <c r="BU164">
        <f t="shared" si="199"/>
        <v>7</v>
      </c>
      <c r="BV164" t="str">
        <f t="shared" si="199"/>
        <v/>
      </c>
      <c r="BW164">
        <f t="shared" si="187"/>
        <v>29</v>
      </c>
      <c r="BX164">
        <f t="shared" si="188"/>
        <v>26</v>
      </c>
      <c r="BY164">
        <f t="shared" si="189"/>
        <v>5</v>
      </c>
      <c r="BZ164">
        <f t="shared" si="190"/>
        <v>5</v>
      </c>
      <c r="CA164">
        <f t="shared" si="191"/>
        <v>11</v>
      </c>
      <c r="CB164" s="39">
        <f t="shared" si="191"/>
        <v>14</v>
      </c>
      <c r="CC164" s="46">
        <f t="shared" si="192"/>
        <v>11</v>
      </c>
      <c r="CD164" s="44" t="str">
        <f t="shared" si="193"/>
        <v xml:space="preserve">sig = </v>
      </c>
      <c r="CE164" t="str" cm="1">
        <f t="array" ref="CE164">_xlfn.IFS($CC164="","",$CC164&lt;=CE$136,"yes",$CC164&gt;CE$136,"no")</f>
        <v>no</v>
      </c>
      <c r="CF164" s="42" t="str">
        <f t="shared" si="201"/>
        <v/>
      </c>
      <c r="CG164" s="1" t="str">
        <f t="shared" si="202"/>
        <v/>
      </c>
      <c r="CH164" s="1" t="str">
        <f t="shared" si="203"/>
        <v/>
      </c>
      <c r="CI164" s="76" t="str">
        <f>IF(CE164="yes",VLOOKUP(CH164,'z-Table'!$A$1:$K$74,7,TRUE)*$CE$135,"")</f>
        <v/>
      </c>
    </row>
    <row r="165" spans="1:87" ht="12" x14ac:dyDescent="0.2">
      <c r="A165" s="7" t="s">
        <v>54</v>
      </c>
      <c r="B165" s="18" cm="1">
        <f t="array" ref="B165">IFERROR(_xlfn.IFS(COUNTA($F$135:$K$135)=0,AVERAGE($F165:$K165),$F$135="X",AVERAGE($G165:$K165),$G$135="X",AVERAGE($F165,$H165:$K165),$H$135="X",AVERAGE($F165:$G165,$I165:$K165),$I$135="X",AVERAGE($F165:$H165,$J165:$K165),$J$135="X",AVERAGE($F165:$I165,$K165:$K165),$K$135="X",AVERAGE($F165:$J165)),"")</f>
        <v>0</v>
      </c>
      <c r="C165" s="19" cm="1">
        <f t="array" ref="C165">IFERROR(_xlfn.IFS(COUNTA($F$135:$K$135)=0,STDEV($F165:$K165)/SQRT(COUNT($F165:$K165)),$F$135="X",STDEV($G165:$K165)/SQRT(COUNT($G165:$K165)),$G$135="X",STDEV($F165,$H165:$K165)/SQRT(COUNT($F165,$H165:$K165)),$H$135="X",STDEV($F165:$G165,$I165:$K165)/SQRT(COUNT($F165:$G165,$I165:$K165)),$I$135="X",STDEV($F165:$H165,$J165:$K165)/SQRT(COUNT($F165:$H165,$J165:$K165)),$J$135="X",STDEV($F165:$I165,$K165)/SQRT(COUNT($F165:$I165,$K165)),$K$135="X",STDEV($F165:$J165)/SQRT(COUNT($F165:$J165))),"")</f>
        <v>0</v>
      </c>
      <c r="D165" s="113" cm="1">
        <f t="array" ref="D165">IFERROR(_xlfn.IFS(COUNTA($L$135:$Q$135)=0,AVERAGE($L165:$Q165),$L$135="X",AVERAGE($M165:$Q165),$M$135="X",AVERAGE($L165,$N165:$Q165),$N$135="X",AVERAGE($L165:$M165,$O165:$Q165),$O$135="X",AVERAGE($L165:$N165,$P165:$Q165),$P$135="X",AVERAGE($L165:$O165,$Q165:$Q165),$Q$135="X",AVERAGE($L165:$P165)),"")</f>
        <v>0</v>
      </c>
      <c r="E165" s="111" cm="1">
        <f t="array" ref="E165">IFERROR(_xlfn.IFS(COUNTA($L$135:$Q$135)=0,STDEV($L165:$Q165)/SQRT(COUNT($L165:$Q165)),$L$135="X",STDEV($M165:$Q165)/SQRT(COUNT($M165:$Q165)),$M$135="X",STDEV($L165,$N165:$Q165)/SQRT(COUNT($L165,$N165:$Q165)),$N$135="X",STDEV($L165:$M165,$O165:$Q165)/SQRT(COUNT($L165:$M165,$O165:$Q165)),$O$135="X",STDEV($L165:$N165,$P165:$Q165)/SQRT(COUNT($L165:$N165,$P165:$Q165)),$P$135="X",STDEV($L165:$O165,$Q165)/SQRT(COUNT($L165:$O165,$Q165)),$Q$135="X",STDEV($L165:$P165)/SQRT(COUNT($L165:$P165))),"")</f>
        <v>0</v>
      </c>
      <c r="F165" cm="1">
        <f t="array" ref="F165">_xlfn.IFS(SUM($L165:$Q165)="","",L165="","",L165=0,0,L165&gt;0,L165/F$198*100)</f>
        <v>0</v>
      </c>
      <c r="G165" cm="1">
        <f t="array" ref="G165">_xlfn.IFS(SUM($L165:$Q165)="","",M165="","",M165=0,0,M165&gt;0,M165/G$198*100)</f>
        <v>0</v>
      </c>
      <c r="H165" cm="1">
        <f t="array" ref="H165">_xlfn.IFS(SUM($L165:$Q165)="","",N165="","",N165=0,0,N165&gt;0,N165/H$198*100)</f>
        <v>0</v>
      </c>
      <c r="I165" cm="1">
        <f t="array" ref="I165">_xlfn.IFS(SUM($L165:$Q165)="","",O165="","",O165=0,0,O165&gt;0,O165/I$198*100)</f>
        <v>0</v>
      </c>
      <c r="J165" cm="1">
        <f t="array" ref="J165">_xlfn.IFS(SUM($L165:$Q165)="","",P165="","",P165=0,0,P165&gt;0,P165/J$198*100)</f>
        <v>0</v>
      </c>
      <c r="K165" s="1" t="str" cm="1">
        <f t="array" ref="K165">_xlfn.IFS(SUM($L165:$Q165)="","",Q165="","",Q165=0,0,Q165&gt;0,Q165/K$198*100)</f>
        <v/>
      </c>
      <c r="L165" s="85">
        <f t="shared" si="197"/>
        <v>0</v>
      </c>
      <c r="M165" s="39">
        <f t="shared" si="170"/>
        <v>0</v>
      </c>
      <c r="N165" s="39">
        <f t="shared" si="171"/>
        <v>0</v>
      </c>
      <c r="O165" s="39">
        <f t="shared" si="172"/>
        <v>0</v>
      </c>
      <c r="P165" s="39">
        <f t="shared" si="170"/>
        <v>0</v>
      </c>
      <c r="Q165" s="98" t="str">
        <f t="shared" si="170"/>
        <v/>
      </c>
      <c r="R165" s="89">
        <v>0</v>
      </c>
      <c r="S165" s="89">
        <v>0</v>
      </c>
      <c r="T165" s="89">
        <v>0</v>
      </c>
      <c r="U165" s="89">
        <v>0</v>
      </c>
      <c r="V165" s="89">
        <v>0</v>
      </c>
      <c r="W165" s="89"/>
      <c r="X165" s="1"/>
      <c r="Y165" s="1"/>
      <c r="Z165" s="7" t="s">
        <v>54</v>
      </c>
      <c r="AA165" s="18" cm="1">
        <f t="array" ref="AA165">IFERROR(_xlfn.IFS(COUNTA($AE$135:$AJ$135)=0,AVERAGE($AE165:$AJ165),$AE$135="X",AVERAGE($AF165:$AJ165),$AF$135="X",AVERAGE($AE165,$AG165:$AJ165),$AG$135="X",AVERAGE($AE165:$AF165,$AH165:$AJ165),$AH$135="X",AVERAGE($AE165:$AG165,$AI165:$AJ165),$AI$135="X",AVERAGE($AE165:$AH165,$AJ165:$AJ165),$AJ$135="X",AVERAGE($AE165:$AI165)),"")</f>
        <v>0</v>
      </c>
      <c r="AB165" s="19" cm="1">
        <f t="array" ref="AB165">IFERROR(_xlfn.IFS(COUNTA($AE$135:$AJ$135)=0,STDEV($AE165:$AJ165)/SQRT(COUNT($AE165:$AJ165)),$AE$135="X",STDEV($AF165:$AJ165)/SQRT(COUNT($AF165:$AJ165)),$AF$135="X",STDEV($AE165,$AG165:$AJ165)/SQRT(COUNT($AE165,$AG165:$AJ165)),$AG$135="X",STDEV($AE165:$AF165,$AH165:$AJ165)/SQRT(COUNT($AE165:$AF165,$AH165:$AJ165)),$AH$135="X",STDEV($AE165:$AG165,$AI165:$AJ165)/SQRT(COUNT($AE165:$AG165,$AI165:$AJ165)),$AI$135="X",STDEV($AE165:$AH165,$AJ165)/SQRT(COUNT($AE165:$AH165,$AJ165)),$AJ$135="X",STDEV($AE165:$AI165)/SQRT(COUNT($AE165:$AI165))),"")</f>
        <v>0</v>
      </c>
      <c r="AC165" s="113" cm="1">
        <f t="array" ref="AC165">IFERROR(_xlfn.IFS(COUNTA($AK$135:$AP$135)=0,AVERAGE($AK165:$AP165),$AK$135="X",AVERAGE($AL165:$AP165),$AL$135="X",AVERAGE($AK165,$AM165:$AP165),$AM$135="X",AVERAGE($AK165:$AL165,$AN165:$AP165),$AN$135="X",AVERAGE($AK165:$AM165,$AO165:$AP165),$AO$135="X",AVERAGE($AK165:$AN165,$AP165:$AP165),$AP$135="X",AVERAGE($AK165:$AO165)),"")</f>
        <v>0</v>
      </c>
      <c r="AD165" s="111" cm="1">
        <f t="array" ref="AD165">IFERROR(_xlfn.IFS(COUNTA($AK$135:$AP$135)=0,STDEV($AK165:$AP165)/SQRT(COUNT($AK165:$AP165)),$AK$135="X",STDEV($AL165:$AP165)/SQRT(COUNT($AL165:$AP165)),$AL$135="X",STDEV($AK165,$AM165:$AP165)/SQRT(COUNT($AK165,$AM165:$AP165)),$AM$135="X",STDEV($AK165:$AL165,$AN165:$AP165)/SQRT(COUNT($AK165:$AL165,$AN165:$AP165)),$AN$135="X",STDEV($AK165:$AM165,$AO165:$AP165)/SQRT(COUNT($AK165:$AM165,$AO165:$AP165)),$AO$135="X",STDEV($AK165:$AN165,$AP165)/SQRT(COUNT($AK165:$AN165,$AP165)),$AP$135="X",STDEV($AK165:$AO165)/SQRT(COUNT($AK165:$AO165))),"")</f>
        <v>0</v>
      </c>
      <c r="AE165" cm="1">
        <f t="array" ref="AE165">_xlfn.IFS(SUM($AK165:$AP165)="","",AK165="","",AK165=0,0,AK165&gt;0,AK165/AE$198*100)</f>
        <v>0</v>
      </c>
      <c r="AF165" cm="1">
        <f t="array" ref="AF165">_xlfn.IFS(SUM($AK165:$AP165)="","",AL165="","",AL165=0,0,AL165&gt;0,AL165/AF$198*100)</f>
        <v>0</v>
      </c>
      <c r="AG165" cm="1">
        <f t="array" ref="AG165">_xlfn.IFS(SUM($AK165:$AP165)="","",AM165="","",AM165=0,0,AM165&gt;0,AM165/AG$198*100)</f>
        <v>0</v>
      </c>
      <c r="AH165" cm="1">
        <f t="array" ref="AH165">_xlfn.IFS(SUM($AK165:$AP165)="","",AN165="","",AN165=0,0,AN165&gt;0,AN165/AH$198*100)</f>
        <v>0</v>
      </c>
      <c r="AI165" cm="1">
        <f t="array" ref="AI165">_xlfn.IFS(SUM($AK165:$AP165)="","",AO165="","",AO165=0,0,AO165&gt;0,AO165/AI$198*100)</f>
        <v>0</v>
      </c>
      <c r="AJ165" s="1" t="str" cm="1">
        <f t="array" ref="AJ165">_xlfn.IFS(SUM($AK165:$AP165)="","",AP165="","",AP165=0,0,AP165&gt;0,AP165/AJ$198*100)</f>
        <v/>
      </c>
      <c r="AK165" s="85">
        <f t="shared" si="198"/>
        <v>0</v>
      </c>
      <c r="AL165" s="39">
        <f t="shared" si="198"/>
        <v>0</v>
      </c>
      <c r="AM165" s="39">
        <f t="shared" si="198"/>
        <v>0</v>
      </c>
      <c r="AN165" s="39">
        <f t="shared" si="198"/>
        <v>0</v>
      </c>
      <c r="AO165" s="39">
        <f t="shared" si="198"/>
        <v>0</v>
      </c>
      <c r="AP165" s="98" t="str">
        <f t="shared" si="198"/>
        <v/>
      </c>
      <c r="AQ165" s="89">
        <v>0</v>
      </c>
      <c r="AR165" s="89">
        <v>0</v>
      </c>
      <c r="AS165" s="89">
        <v>0</v>
      </c>
      <c r="AT165" s="89">
        <v>0</v>
      </c>
      <c r="AU165" s="89">
        <v>0</v>
      </c>
      <c r="AV165" s="89"/>
      <c r="AW165" s="1"/>
      <c r="AX165" s="1"/>
      <c r="AY165" s="39" t="str">
        <f t="shared" si="174"/>
        <v/>
      </c>
      <c r="AZ165" s="39" t="str">
        <f t="shared" si="175"/>
        <v/>
      </c>
      <c r="BA165" s="39" t="str">
        <f t="shared" si="176"/>
        <v/>
      </c>
      <c r="BB165" s="39" t="str">
        <f t="shared" si="177"/>
        <v/>
      </c>
      <c r="BC165" s="39" t="str">
        <f t="shared" si="178"/>
        <v/>
      </c>
      <c r="BD165" s="39" t="str">
        <f t="shared" si="179"/>
        <v/>
      </c>
      <c r="BE165" s="39" t="str">
        <f t="shared" si="180"/>
        <v/>
      </c>
      <c r="BF165" s="39" t="str">
        <f t="shared" si="181"/>
        <v/>
      </c>
      <c r="BG165" s="39" t="str">
        <f t="shared" si="182"/>
        <v/>
      </c>
      <c r="BH165" s="39" t="str">
        <f t="shared" si="183"/>
        <v/>
      </c>
      <c r="BI165" s="39" t="str">
        <f t="shared" si="184"/>
        <v/>
      </c>
      <c r="BJ165" s="39" t="str">
        <f t="shared" si="185"/>
        <v/>
      </c>
      <c r="BK165" s="42" t="str">
        <f t="shared" si="200"/>
        <v/>
      </c>
      <c r="BL165" t="str">
        <f t="shared" si="200"/>
        <v/>
      </c>
      <c r="BM165" t="str">
        <f t="shared" si="200"/>
        <v/>
      </c>
      <c r="BN165" t="str">
        <f t="shared" si="199"/>
        <v/>
      </c>
      <c r="BO165" t="str">
        <f t="shared" si="199"/>
        <v/>
      </c>
      <c r="BP165" t="str">
        <f t="shared" si="199"/>
        <v/>
      </c>
      <c r="BQ165" t="str">
        <f t="shared" si="199"/>
        <v/>
      </c>
      <c r="BR165" t="str">
        <f t="shared" si="199"/>
        <v/>
      </c>
      <c r="BS165" t="str">
        <f t="shared" si="199"/>
        <v/>
      </c>
      <c r="BT165" t="str">
        <f t="shared" si="199"/>
        <v/>
      </c>
      <c r="BU165" t="str">
        <f t="shared" si="199"/>
        <v/>
      </c>
      <c r="BV165" t="str">
        <f t="shared" si="199"/>
        <v/>
      </c>
      <c r="BW165" t="str">
        <f t="shared" si="187"/>
        <v/>
      </c>
      <c r="BX165" t="str">
        <f t="shared" si="188"/>
        <v/>
      </c>
      <c r="BY165" t="str">
        <f t="shared" si="189"/>
        <v/>
      </c>
      <c r="BZ165" t="str">
        <f t="shared" si="190"/>
        <v/>
      </c>
      <c r="CA165" t="str">
        <f t="shared" si="191"/>
        <v/>
      </c>
      <c r="CB165" s="39" t="str">
        <f t="shared" si="191"/>
        <v/>
      </c>
      <c r="CC165" s="46" t="str">
        <f t="shared" si="192"/>
        <v/>
      </c>
      <c r="CD165" s="44" t="str">
        <f t="shared" si="193"/>
        <v/>
      </c>
      <c r="CE165" t="str" cm="1">
        <f t="array" ref="CE165">_xlfn.IFS($CC165="","",$CC165&lt;=CE$136,"yes",$CC165&gt;CE$136,"no")</f>
        <v/>
      </c>
      <c r="CF165" s="42" t="str">
        <f t="shared" si="201"/>
        <v/>
      </c>
      <c r="CG165" s="1" t="str">
        <f t="shared" si="202"/>
        <v/>
      </c>
      <c r="CH165" s="1" t="str">
        <f t="shared" si="203"/>
        <v/>
      </c>
      <c r="CI165" s="76" t="str">
        <f>IF(CE165="yes",VLOOKUP(CH165,'z-Table'!$A$1:$K$74,7,TRUE)*$CE$135,"")</f>
        <v/>
      </c>
    </row>
    <row r="166" spans="1:87" ht="12" x14ac:dyDescent="0.2">
      <c r="A166" s="7" t="s">
        <v>55</v>
      </c>
      <c r="B166" s="18" cm="1">
        <f t="array" ref="B166">IFERROR(_xlfn.IFS(COUNTA($F$135:$K$135)=0,AVERAGE($F166:$K166),$F$135="X",AVERAGE($G166:$K166),$G$135="X",AVERAGE($F166,$H166:$K166),$H$135="X",AVERAGE($F166:$G166,$I166:$K166),$I$135="X",AVERAGE($F166:$H166,$J166:$K166),$J$135="X",AVERAGE($F166:$I166,$K166:$K166),$K$135="X",AVERAGE($F166:$J166)),"")</f>
        <v>0</v>
      </c>
      <c r="C166" s="19" cm="1">
        <f t="array" ref="C166">IFERROR(_xlfn.IFS(COUNTA($F$135:$K$135)=0,STDEV($F166:$K166)/SQRT(COUNT($F166:$K166)),$F$135="X",STDEV($G166:$K166)/SQRT(COUNT($G166:$K166)),$G$135="X",STDEV($F166,$H166:$K166)/SQRT(COUNT($F166,$H166:$K166)),$H$135="X",STDEV($F166:$G166,$I166:$K166)/SQRT(COUNT($F166:$G166,$I166:$K166)),$I$135="X",STDEV($F166:$H166,$J166:$K166)/SQRT(COUNT($F166:$H166,$J166:$K166)),$J$135="X",STDEV($F166:$I166,$K166)/SQRT(COUNT($F166:$I166,$K166)),$K$135="X",STDEV($F166:$J166)/SQRT(COUNT($F166:$J166))),"")</f>
        <v>0</v>
      </c>
      <c r="D166" s="113" cm="1">
        <f t="array" ref="D166">IFERROR(_xlfn.IFS(COUNTA($L$135:$Q$135)=0,AVERAGE($L166:$Q166),$L$135="X",AVERAGE($M166:$Q166),$M$135="X",AVERAGE($L166,$N166:$Q166),$N$135="X",AVERAGE($L166:$M166,$O166:$Q166),$O$135="X",AVERAGE($L166:$N166,$P166:$Q166),$P$135="X",AVERAGE($L166:$O166,$Q166:$Q166),$Q$135="X",AVERAGE($L166:$P166)),"")</f>
        <v>0</v>
      </c>
      <c r="E166" s="111" cm="1">
        <f t="array" ref="E166">IFERROR(_xlfn.IFS(COUNTA($L$135:$Q$135)=0,STDEV($L166:$Q166)/SQRT(COUNT($L166:$Q166)),$L$135="X",STDEV($M166:$Q166)/SQRT(COUNT($M166:$Q166)),$M$135="X",STDEV($L166,$N166:$Q166)/SQRT(COUNT($L166,$N166:$Q166)),$N$135="X",STDEV($L166:$M166,$O166:$Q166)/SQRT(COUNT($L166:$M166,$O166:$Q166)),$O$135="X",STDEV($L166:$N166,$P166:$Q166)/SQRT(COUNT($L166:$N166,$P166:$Q166)),$P$135="X",STDEV($L166:$O166,$Q166)/SQRT(COUNT($L166:$O166,$Q166)),$Q$135="X",STDEV($L166:$P166)/SQRT(COUNT($L166:$P166))),"")</f>
        <v>0</v>
      </c>
      <c r="F166" cm="1">
        <f t="array" ref="F166">_xlfn.IFS(SUM($L166:$Q166)="","",L166="","",L166=0,0,L166&gt;0,L166/F$198*100)</f>
        <v>0</v>
      </c>
      <c r="G166" cm="1">
        <f t="array" ref="G166">_xlfn.IFS(SUM($L166:$Q166)="","",M166="","",M166=0,0,M166&gt;0,M166/G$198*100)</f>
        <v>0</v>
      </c>
      <c r="H166" cm="1">
        <f t="array" ref="H166">_xlfn.IFS(SUM($L166:$Q166)="","",N166="","",N166=0,0,N166&gt;0,N166/H$198*100)</f>
        <v>0</v>
      </c>
      <c r="I166" cm="1">
        <f t="array" ref="I166">_xlfn.IFS(SUM($L166:$Q166)="","",O166="","",O166=0,0,O166&gt;0,O166/I$198*100)</f>
        <v>0</v>
      </c>
      <c r="J166" cm="1">
        <f t="array" ref="J166">_xlfn.IFS(SUM($L166:$Q166)="","",P166="","",P166=0,0,P166&gt;0,P166/J$198*100)</f>
        <v>0</v>
      </c>
      <c r="K166" s="1" t="str" cm="1">
        <f t="array" ref="K166">_xlfn.IFS(SUM($L166:$Q166)="","",Q166="","",Q166=0,0,Q166&gt;0,Q166/K$198*100)</f>
        <v/>
      </c>
      <c r="L166" s="85">
        <f t="shared" si="197"/>
        <v>0</v>
      </c>
      <c r="M166" s="39">
        <f t="shared" si="170"/>
        <v>0</v>
      </c>
      <c r="N166" s="39">
        <f t="shared" si="171"/>
        <v>0</v>
      </c>
      <c r="O166" s="39">
        <f t="shared" si="172"/>
        <v>0</v>
      </c>
      <c r="P166" s="39">
        <f t="shared" si="170"/>
        <v>0</v>
      </c>
      <c r="Q166" s="98" t="str">
        <f t="shared" si="170"/>
        <v/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/>
      <c r="X166" s="1"/>
      <c r="Y166" s="1"/>
      <c r="Z166" s="7" t="s">
        <v>55</v>
      </c>
      <c r="AA166" s="18" cm="1">
        <f t="array" ref="AA166">IFERROR(_xlfn.IFS(COUNTA($AE$135:$AJ$135)=0,AVERAGE($AE166:$AJ166),$AE$135="X",AVERAGE($AF166:$AJ166),$AF$135="X",AVERAGE($AE166,$AG166:$AJ166),$AG$135="X",AVERAGE($AE166:$AF166,$AH166:$AJ166),$AH$135="X",AVERAGE($AE166:$AG166,$AI166:$AJ166),$AI$135="X",AVERAGE($AE166:$AH166,$AJ166:$AJ166),$AJ$135="X",AVERAGE($AE166:$AI166)),"")</f>
        <v>0</v>
      </c>
      <c r="AB166" s="19" cm="1">
        <f t="array" ref="AB166">IFERROR(_xlfn.IFS(COUNTA($AE$135:$AJ$135)=0,STDEV($AE166:$AJ166)/SQRT(COUNT($AE166:$AJ166)),$AE$135="X",STDEV($AF166:$AJ166)/SQRT(COUNT($AF166:$AJ166)),$AF$135="X",STDEV($AE166,$AG166:$AJ166)/SQRT(COUNT($AE166,$AG166:$AJ166)),$AG$135="X",STDEV($AE166:$AF166,$AH166:$AJ166)/SQRT(COUNT($AE166:$AF166,$AH166:$AJ166)),$AH$135="X",STDEV($AE166:$AG166,$AI166:$AJ166)/SQRT(COUNT($AE166:$AG166,$AI166:$AJ166)),$AI$135="X",STDEV($AE166:$AH166,$AJ166)/SQRT(COUNT($AE166:$AH166,$AJ166)),$AJ$135="X",STDEV($AE166:$AI166)/SQRT(COUNT($AE166:$AI166))),"")</f>
        <v>0</v>
      </c>
      <c r="AC166" s="113" cm="1">
        <f t="array" ref="AC166">IFERROR(_xlfn.IFS(COUNTA($AK$135:$AP$135)=0,AVERAGE($AK166:$AP166),$AK$135="X",AVERAGE($AL166:$AP166),$AL$135="X",AVERAGE($AK166,$AM166:$AP166),$AM$135="X",AVERAGE($AK166:$AL166,$AN166:$AP166),$AN$135="X",AVERAGE($AK166:$AM166,$AO166:$AP166),$AO$135="X",AVERAGE($AK166:$AN166,$AP166:$AP166),$AP$135="X",AVERAGE($AK166:$AO166)),"")</f>
        <v>0</v>
      </c>
      <c r="AD166" s="111" cm="1">
        <f t="array" ref="AD166">IFERROR(_xlfn.IFS(COUNTA($AK$135:$AP$135)=0,STDEV($AK166:$AP166)/SQRT(COUNT($AK166:$AP166)),$AK$135="X",STDEV($AL166:$AP166)/SQRT(COUNT($AL166:$AP166)),$AL$135="X",STDEV($AK166,$AM166:$AP166)/SQRT(COUNT($AK166,$AM166:$AP166)),$AM$135="X",STDEV($AK166:$AL166,$AN166:$AP166)/SQRT(COUNT($AK166:$AL166,$AN166:$AP166)),$AN$135="X",STDEV($AK166:$AM166,$AO166:$AP166)/SQRT(COUNT($AK166:$AM166,$AO166:$AP166)),$AO$135="X",STDEV($AK166:$AN166,$AP166)/SQRT(COUNT($AK166:$AN166,$AP166)),$AP$135="X",STDEV($AK166:$AO166)/SQRT(COUNT($AK166:$AO166))),"")</f>
        <v>0</v>
      </c>
      <c r="AE166" cm="1">
        <f t="array" ref="AE166">_xlfn.IFS(SUM($AK166:$AP166)="","",AK166="","",AK166=0,0,AK166&gt;0,AK166/AE$198*100)</f>
        <v>0</v>
      </c>
      <c r="AF166" cm="1">
        <f t="array" ref="AF166">_xlfn.IFS(SUM($AK166:$AP166)="","",AL166="","",AL166=0,0,AL166&gt;0,AL166/AF$198*100)</f>
        <v>0</v>
      </c>
      <c r="AG166" cm="1">
        <f t="array" ref="AG166">_xlfn.IFS(SUM($AK166:$AP166)="","",AM166="","",AM166=0,0,AM166&gt;0,AM166/AG$198*100)</f>
        <v>0</v>
      </c>
      <c r="AH166" cm="1">
        <f t="array" ref="AH166">_xlfn.IFS(SUM($AK166:$AP166)="","",AN166="","",AN166=0,0,AN166&gt;0,AN166/AH$198*100)</f>
        <v>0</v>
      </c>
      <c r="AI166" cm="1">
        <f t="array" ref="AI166">_xlfn.IFS(SUM($AK166:$AP166)="","",AO166="","",AO166=0,0,AO166&gt;0,AO166/AI$198*100)</f>
        <v>0</v>
      </c>
      <c r="AJ166" s="1" t="str" cm="1">
        <f t="array" ref="AJ166">_xlfn.IFS(SUM($AK166:$AP166)="","",AP166="","",AP166=0,0,AP166&gt;0,AP166/AJ$198*100)</f>
        <v/>
      </c>
      <c r="AK166" s="85">
        <f t="shared" si="198"/>
        <v>0</v>
      </c>
      <c r="AL166" s="39">
        <f t="shared" si="198"/>
        <v>0</v>
      </c>
      <c r="AM166" s="39">
        <f t="shared" si="198"/>
        <v>0</v>
      </c>
      <c r="AN166" s="39">
        <f t="shared" si="198"/>
        <v>0</v>
      </c>
      <c r="AO166" s="39">
        <f t="shared" si="198"/>
        <v>0</v>
      </c>
      <c r="AP166" s="98" t="str">
        <f t="shared" si="198"/>
        <v/>
      </c>
      <c r="AQ166" s="89">
        <v>0</v>
      </c>
      <c r="AR166" s="89">
        <v>0</v>
      </c>
      <c r="AS166" s="89">
        <v>0</v>
      </c>
      <c r="AT166" s="89">
        <v>0</v>
      </c>
      <c r="AU166" s="89">
        <v>0</v>
      </c>
      <c r="AV166" s="89"/>
      <c r="AW166" s="1"/>
      <c r="AX166" s="1"/>
      <c r="AY166" s="39" t="str">
        <f t="shared" si="174"/>
        <v/>
      </c>
      <c r="AZ166" s="39" t="str">
        <f t="shared" si="175"/>
        <v/>
      </c>
      <c r="BA166" s="39" t="str">
        <f t="shared" si="176"/>
        <v/>
      </c>
      <c r="BB166" s="39" t="str">
        <f t="shared" si="177"/>
        <v/>
      </c>
      <c r="BC166" s="39" t="str">
        <f t="shared" si="178"/>
        <v/>
      </c>
      <c r="BD166" s="39" t="str">
        <f t="shared" si="179"/>
        <v/>
      </c>
      <c r="BE166" s="39" t="str">
        <f t="shared" si="180"/>
        <v/>
      </c>
      <c r="BF166" s="39" t="str">
        <f t="shared" si="181"/>
        <v/>
      </c>
      <c r="BG166" s="39" t="str">
        <f t="shared" si="182"/>
        <v/>
      </c>
      <c r="BH166" s="39" t="str">
        <f t="shared" si="183"/>
        <v/>
      </c>
      <c r="BI166" s="39" t="str">
        <f t="shared" si="184"/>
        <v/>
      </c>
      <c r="BJ166" s="39" t="str">
        <f t="shared" si="185"/>
        <v/>
      </c>
      <c r="BK166" s="42" t="str">
        <f t="shared" si="200"/>
        <v/>
      </c>
      <c r="BL166" t="str">
        <f t="shared" si="200"/>
        <v/>
      </c>
      <c r="BM166" t="str">
        <f t="shared" si="200"/>
        <v/>
      </c>
      <c r="BN166" t="str">
        <f t="shared" si="199"/>
        <v/>
      </c>
      <c r="BO166" t="str">
        <f t="shared" si="199"/>
        <v/>
      </c>
      <c r="BP166" t="str">
        <f t="shared" si="199"/>
        <v/>
      </c>
      <c r="BQ166" t="str">
        <f t="shared" si="199"/>
        <v/>
      </c>
      <c r="BR166" t="str">
        <f t="shared" si="199"/>
        <v/>
      </c>
      <c r="BS166" t="str">
        <f t="shared" si="199"/>
        <v/>
      </c>
      <c r="BT166" t="str">
        <f t="shared" si="199"/>
        <v/>
      </c>
      <c r="BU166" t="str">
        <f t="shared" si="199"/>
        <v/>
      </c>
      <c r="BV166" t="str">
        <f t="shared" si="199"/>
        <v/>
      </c>
      <c r="BW166" t="str">
        <f t="shared" si="187"/>
        <v/>
      </c>
      <c r="BX166" t="str">
        <f t="shared" si="188"/>
        <v/>
      </c>
      <c r="BY166" t="str">
        <f t="shared" si="189"/>
        <v/>
      </c>
      <c r="BZ166" t="str">
        <f t="shared" si="190"/>
        <v/>
      </c>
      <c r="CA166" t="str">
        <f t="shared" si="191"/>
        <v/>
      </c>
      <c r="CB166" s="39" t="str">
        <f t="shared" si="191"/>
        <v/>
      </c>
      <c r="CC166" s="46" t="str">
        <f t="shared" si="192"/>
        <v/>
      </c>
      <c r="CD166" s="44" t="str">
        <f t="shared" si="193"/>
        <v/>
      </c>
      <c r="CE166" t="str" cm="1">
        <f t="array" ref="CE166">_xlfn.IFS($CC166="","",$CC166&lt;=CE$136,"yes",$CC166&gt;CE$136,"no")</f>
        <v/>
      </c>
      <c r="CF166" s="42" t="str">
        <f t="shared" si="201"/>
        <v/>
      </c>
      <c r="CG166" s="1" t="str">
        <f t="shared" si="202"/>
        <v/>
      </c>
      <c r="CH166" s="1" t="str">
        <f t="shared" si="203"/>
        <v/>
      </c>
      <c r="CI166" s="76" t="str">
        <f>IF(CE166="yes",VLOOKUP(CH166,'z-Table'!$A$1:$K$74,7,TRUE)*$CE$135,"")</f>
        <v/>
      </c>
    </row>
    <row r="167" spans="1:87" ht="12" x14ac:dyDescent="0.2">
      <c r="A167" s="7" t="s">
        <v>56</v>
      </c>
      <c r="B167" s="18" cm="1">
        <f t="array" ref="B167">IFERROR(_xlfn.IFS(COUNTA($F$135:$K$135)=0,AVERAGE($F167:$K167),$F$135="X",AVERAGE($G167:$K167),$G$135="X",AVERAGE($F167,$H167:$K167),$H$135="X",AVERAGE($F167:$G167,$I167:$K167),$I$135="X",AVERAGE($F167:$H167,$J167:$K167),$J$135="X",AVERAGE($F167:$I167,$K167:$K167),$K$135="X",AVERAGE($F167:$J167)),"")</f>
        <v>0.15131420038210822</v>
      </c>
      <c r="C167" s="19" cm="1">
        <f t="array" ref="C167">IFERROR(_xlfn.IFS(COUNTA($F$135:$K$135)=0,STDEV($F167:$K167)/SQRT(COUNT($F167:$K167)),$F$135="X",STDEV($G167:$K167)/SQRT(COUNT($G167:$K167)),$G$135="X",STDEV($F167,$H167:$K167)/SQRT(COUNT($F167,$H167:$K167)),$H$135="X",STDEV($F167:$G167,$I167:$K167)/SQRT(COUNT($F167:$G167,$I167:$K167)),$I$135="X",STDEV($F167:$H167,$J167:$K167)/SQRT(COUNT($F167:$H167,$J167:$K167)),$J$135="X",STDEV($F167:$I167,$K167)/SQRT(COUNT($F167:$I167,$K167)),$K$135="X",STDEV($F167:$J167)/SQRT(COUNT($F167:$J167))),"")</f>
        <v>4.2735261655044099E-2</v>
      </c>
      <c r="D167" s="113" cm="1">
        <f t="array" ref="D167">IFERROR(_xlfn.IFS(COUNTA($L$135:$Q$135)=0,AVERAGE($L167:$Q167),$L$135="X",AVERAGE($M167:$Q167),$M$135="X",AVERAGE($L167,$N167:$Q167),$N$135="X",AVERAGE($L167:$M167,$O167:$Q167),$O$135="X",AVERAGE($L167:$N167,$P167:$Q167),$P$135="X",AVERAGE($L167:$O167,$Q167:$Q167),$Q$135="X",AVERAGE($L167:$P167)),"")</f>
        <v>100896.28333333334</v>
      </c>
      <c r="E167" s="111" cm="1">
        <f t="array" ref="E167">IFERROR(_xlfn.IFS(COUNTA($L$135:$Q$135)=0,STDEV($L167:$Q167)/SQRT(COUNT($L167:$Q167)),$L$135="X",STDEV($M167:$Q167)/SQRT(COUNT($M167:$Q167)),$M$135="X",STDEV($L167,$N167:$Q167)/SQRT(COUNT($L167,$N167:$Q167)),$N$135="X",STDEV($L167:$M167,$O167:$Q167)/SQRT(COUNT($L167:$M167,$O167:$Q167)),$O$135="X",STDEV($L167:$N167,$P167:$Q167)/SQRT(COUNT($L167:$N167,$P167:$Q167)),$P$135="X",STDEV($L167:$O167,$Q167)/SQRT(COUNT($L167:$O167,$Q167)),$Q$135="X",STDEV($L167:$P167)/SQRT(COUNT($L167:$P167))),"")</f>
        <v>44271.753492034222</v>
      </c>
      <c r="F167" cm="1">
        <f t="array" ref="F167">_xlfn.IFS(SUM($L167:$Q167)="","",L167="","",L167=0,0,L167&gt;0,L167/F$198*100)</f>
        <v>0.24604454146196203</v>
      </c>
      <c r="G167" cm="1">
        <f t="array" ref="G167">_xlfn.IFS(SUM($L167:$Q167)="","",M167="","",M167=0,0,M167&gt;0,M167/G$198*100)</f>
        <v>3.2251187891249207E-2</v>
      </c>
      <c r="H167" cm="1">
        <f t="array" ref="H167">_xlfn.IFS(SUM($L167:$Q167)="","",N167="","",N167=0,0,N167&gt;0,N167/H$198*100)</f>
        <v>0.13250445556765136</v>
      </c>
      <c r="I167" cm="1">
        <f t="array" ref="I167">_xlfn.IFS(SUM($L167:$Q167)="","",O167="","",O167=0,0,O167&gt;0,O167/I$198*100)</f>
        <v>9.5130110375909474E-2</v>
      </c>
      <c r="J167" cm="1">
        <f t="array" ref="J167">_xlfn.IFS(SUM($L167:$Q167)="","",P167="","",P167=0,0,P167&gt;0,P167/J$198*100)</f>
        <v>0.25064070661376903</v>
      </c>
      <c r="K167" s="1" t="str" cm="1">
        <f t="array" ref="K167">_xlfn.IFS(SUM($L167:$Q167)="","",Q167="","",Q167=0,0,Q167&gt;0,Q167/K$198*100)</f>
        <v/>
      </c>
      <c r="L167" s="85">
        <f t="shared" si="197"/>
        <v>263734.66666666669</v>
      </c>
      <c r="M167" s="39">
        <f t="shared" si="170"/>
        <v>16220.5</v>
      </c>
      <c r="N167" s="39">
        <f t="shared" si="171"/>
        <v>28579.25</v>
      </c>
      <c r="O167" s="39">
        <f t="shared" si="172"/>
        <v>109519</v>
      </c>
      <c r="P167" s="39">
        <f t="shared" si="170"/>
        <v>86428</v>
      </c>
      <c r="Q167" s="98" t="str">
        <f t="shared" si="170"/>
        <v/>
      </c>
      <c r="R167" s="89">
        <v>791204</v>
      </c>
      <c r="S167" s="89">
        <v>32441</v>
      </c>
      <c r="T167" s="89">
        <v>114317</v>
      </c>
      <c r="U167" s="89">
        <v>328557</v>
      </c>
      <c r="V167" s="89">
        <v>345712</v>
      </c>
      <c r="W167" s="89"/>
      <c r="X167" s="1"/>
      <c r="Y167" s="1"/>
      <c r="Z167" s="7" t="s">
        <v>56</v>
      </c>
      <c r="AA167" s="18" cm="1">
        <f t="array" ref="AA167">IFERROR(_xlfn.IFS(COUNTA($AE$135:$AJ$135)=0,AVERAGE($AE167:$AJ167),$AE$135="X",AVERAGE($AF167:$AJ167),$AF$135="X",AVERAGE($AE167,$AG167:$AJ167),$AG$135="X",AVERAGE($AE167:$AF167,$AH167:$AJ167),$AH$135="X",AVERAGE($AE167:$AG167,$AI167:$AJ167),$AI$135="X",AVERAGE($AE167:$AH167,$AJ167:$AJ167),$AJ$135="X",AVERAGE($AE167:$AI167)),"")</f>
        <v>0.1303700591530961</v>
      </c>
      <c r="AB167" s="19" cm="1">
        <f t="array" ref="AB167">IFERROR(_xlfn.IFS(COUNTA($AE$135:$AJ$135)=0,STDEV($AE167:$AJ167)/SQRT(COUNT($AE167:$AJ167)),$AE$135="X",STDEV($AF167:$AJ167)/SQRT(COUNT($AF167:$AJ167)),$AF$135="X",STDEV($AE167,$AG167:$AJ167)/SQRT(COUNT($AE167,$AG167:$AJ167)),$AG$135="X",STDEV($AE167:$AF167,$AH167:$AJ167)/SQRT(COUNT($AE167:$AF167,$AH167:$AJ167)),$AH$135="X",STDEV($AE167:$AG167,$AI167:$AJ167)/SQRT(COUNT($AE167:$AG167,$AI167:$AJ167)),$AI$135="X",STDEV($AE167:$AH167,$AJ167)/SQRT(COUNT($AE167:$AH167,$AJ167)),$AJ$135="X",STDEV($AE167:$AI167)/SQRT(COUNT($AE167:$AI167))),"")</f>
        <v>3.5050783537390461E-2</v>
      </c>
      <c r="AC167" s="113" cm="1">
        <f t="array" ref="AC167">IFERROR(_xlfn.IFS(COUNTA($AK$135:$AP$135)=0,AVERAGE($AK167:$AP167),$AK$135="X",AVERAGE($AL167:$AP167),$AL$135="X",AVERAGE($AK167,$AM167:$AP167),$AM$135="X",AVERAGE($AK167:$AL167,$AN167:$AP167),$AN$135="X",AVERAGE($AK167:$AM167,$AO167:$AP167),$AO$135="X",AVERAGE($AK167:$AN167,$AP167:$AP167),$AP$135="X",AVERAGE($AK167:$AO167)),"")</f>
        <v>77285.8</v>
      </c>
      <c r="AD167" s="111" cm="1">
        <f t="array" ref="AD167">IFERROR(_xlfn.IFS(COUNTA($AK$135:$AP$135)=0,STDEV($AK167:$AP167)/SQRT(COUNT($AK167:$AP167)),$AK$135="X",STDEV($AL167:$AP167)/SQRT(COUNT($AL167:$AP167)),$AL$135="X",STDEV($AK167,$AM167:$AP167)/SQRT(COUNT($AK167,$AM167:$AP167)),$AM$135="X",STDEV($AK167:$AL167,$AN167:$AP167)/SQRT(COUNT($AK167:$AL167,$AN167:$AP167)),$AN$135="X",STDEV($AK167:$AM167,$AO167:$AP167)/SQRT(COUNT($AK167:$AM167,$AO167:$AP167)),$AO$135="X",STDEV($AK167:$AN167,$AP167)/SQRT(COUNT($AK167:$AN167,$AP167)),$AP$135="X",STDEV($AK167:$AO167)/SQRT(COUNT($AK167:$AO167))),"")</f>
        <v>28185.443709790659</v>
      </c>
      <c r="AE167" cm="1">
        <f t="array" ref="AE167">_xlfn.IFS(SUM($AK167:$AP167)="","",AK167="","",AK167=0,0,AK167&gt;0,AK167/AE$198*100)</f>
        <v>0.21297313755540273</v>
      </c>
      <c r="AF167" cm="1">
        <f t="array" ref="AF167">_xlfn.IFS(SUM($AK167:$AP167)="","",AL167="","",AL167=0,0,AL167&gt;0,AL167/AF$198*100)</f>
        <v>0.14326968859971967</v>
      </c>
      <c r="AG167" cm="1">
        <f t="array" ref="AG167">_xlfn.IFS(SUM($AK167:$AP167)="","",AM167="","",AM167=0,0,AM167&gt;0,AM167/AG$198*100)</f>
        <v>6.8307104091816673E-2</v>
      </c>
      <c r="AH167" cm="1">
        <f t="array" ref="AH167">_xlfn.IFS(SUM($AK167:$AP167)="","",AN167="","",AN167=0,0,AN167&gt;0,AN167/AH$198*100)</f>
        <v>3.2500442753173882E-2</v>
      </c>
      <c r="AI167" cm="1">
        <f t="array" ref="AI167">_xlfn.IFS(SUM($AK167:$AP167)="","",AO167="","",AO167=0,0,AO167&gt;0,AO167/AI$198*100)</f>
        <v>0.19479992276536759</v>
      </c>
      <c r="AJ167" s="1" t="str" cm="1">
        <f t="array" ref="AJ167">_xlfn.IFS(SUM($AK167:$AP167)="","",AP167="","",AP167=0,0,AP167&gt;0,AP167/AJ$198*100)</f>
        <v/>
      </c>
      <c r="AK167" s="85">
        <f t="shared" si="198"/>
        <v>38335.666666666664</v>
      </c>
      <c r="AL167" s="39">
        <f t="shared" si="198"/>
        <v>86148</v>
      </c>
      <c r="AM167" s="39">
        <f t="shared" si="198"/>
        <v>79473</v>
      </c>
      <c r="AN167" s="39">
        <f t="shared" si="198"/>
        <v>7873.333333333333</v>
      </c>
      <c r="AO167" s="39">
        <f t="shared" si="198"/>
        <v>174599</v>
      </c>
      <c r="AP167" s="98" t="str">
        <f t="shared" si="198"/>
        <v/>
      </c>
      <c r="AQ167" s="89">
        <v>115007</v>
      </c>
      <c r="AR167" s="89">
        <v>344592</v>
      </c>
      <c r="AS167" s="89">
        <v>158946</v>
      </c>
      <c r="AT167" s="89">
        <v>23620</v>
      </c>
      <c r="AU167" s="89">
        <v>523797</v>
      </c>
      <c r="AV167" s="89"/>
      <c r="AW167" s="1"/>
      <c r="AX167" s="1"/>
      <c r="AY167" s="39" t="str">
        <f t="shared" si="174"/>
        <v/>
      </c>
      <c r="AZ167" s="39" t="str">
        <f t="shared" si="175"/>
        <v/>
      </c>
      <c r="BA167" s="39" t="str">
        <f t="shared" si="176"/>
        <v/>
      </c>
      <c r="BB167" s="39" t="str">
        <f t="shared" si="177"/>
        <v/>
      </c>
      <c r="BC167" s="39" t="str">
        <f t="shared" si="178"/>
        <v/>
      </c>
      <c r="BD167" s="39" t="str">
        <f t="shared" si="179"/>
        <v/>
      </c>
      <c r="BE167" s="39" t="str">
        <f t="shared" si="180"/>
        <v/>
      </c>
      <c r="BF167" s="39" t="str">
        <f t="shared" si="181"/>
        <v/>
      </c>
      <c r="BG167" s="39" t="str">
        <f t="shared" si="182"/>
        <v/>
      </c>
      <c r="BH167" s="39" t="str">
        <f t="shared" si="183"/>
        <v/>
      </c>
      <c r="BI167" s="39" t="str">
        <f t="shared" si="184"/>
        <v/>
      </c>
      <c r="BJ167" s="39" t="str">
        <f t="shared" si="185"/>
        <v/>
      </c>
      <c r="BK167" s="42" t="str">
        <f t="shared" si="200"/>
        <v/>
      </c>
      <c r="BL167" t="str">
        <f t="shared" si="200"/>
        <v/>
      </c>
      <c r="BM167" t="str">
        <f t="shared" si="200"/>
        <v/>
      </c>
      <c r="BN167" t="str">
        <f t="shared" si="199"/>
        <v/>
      </c>
      <c r="BO167" t="str">
        <f t="shared" si="199"/>
        <v/>
      </c>
      <c r="BP167" t="str">
        <f t="shared" si="199"/>
        <v/>
      </c>
      <c r="BQ167" t="str">
        <f t="shared" si="199"/>
        <v/>
      </c>
      <c r="BR167" t="str">
        <f t="shared" si="199"/>
        <v/>
      </c>
      <c r="BS167" t="str">
        <f t="shared" si="199"/>
        <v/>
      </c>
      <c r="BT167" t="str">
        <f t="shared" si="199"/>
        <v/>
      </c>
      <c r="BU167" t="str">
        <f t="shared" si="199"/>
        <v/>
      </c>
      <c r="BV167" t="str">
        <f t="shared" si="199"/>
        <v/>
      </c>
      <c r="BW167" t="str">
        <f t="shared" si="187"/>
        <v/>
      </c>
      <c r="BX167" t="str">
        <f t="shared" si="188"/>
        <v/>
      </c>
      <c r="BY167" t="str">
        <f t="shared" si="189"/>
        <v/>
      </c>
      <c r="BZ167" t="str">
        <f t="shared" si="190"/>
        <v/>
      </c>
      <c r="CA167" t="str">
        <f t="shared" si="191"/>
        <v/>
      </c>
      <c r="CB167" s="39" t="str">
        <f t="shared" si="191"/>
        <v/>
      </c>
      <c r="CC167" s="46" t="str">
        <f t="shared" si="192"/>
        <v/>
      </c>
      <c r="CD167" s="44" t="str">
        <f t="shared" si="193"/>
        <v/>
      </c>
      <c r="CE167" t="str" cm="1">
        <f t="array" ref="CE167">_xlfn.IFS($CC167="","",$CC167&lt;=CE$136,"yes",$CC167&gt;CE$136,"no")</f>
        <v/>
      </c>
      <c r="CF167" s="42" t="str">
        <f t="shared" si="201"/>
        <v/>
      </c>
      <c r="CG167" s="1" t="str">
        <f t="shared" si="202"/>
        <v/>
      </c>
      <c r="CH167" s="1" t="str">
        <f t="shared" si="203"/>
        <v/>
      </c>
      <c r="CI167" s="76" t="str">
        <f>IF(CE167="yes",VLOOKUP(CH167,'z-Table'!$A$1:$K$74,7,TRUE)*$CE$135,"")</f>
        <v/>
      </c>
    </row>
    <row r="168" spans="1:87" ht="12" x14ac:dyDescent="0.2">
      <c r="A168" s="7" t="s">
        <v>57</v>
      </c>
      <c r="B168" s="18" cm="1">
        <f t="array" ref="B168">IFERROR(_xlfn.IFS(COUNTA($F$135:$K$135)=0,AVERAGE($F168:$K168),$F$135="X",AVERAGE($G168:$K168),$G$135="X",AVERAGE($F168,$H168:$K168),$H$135="X",AVERAGE($F168:$G168,$I168:$K168),$I$135="X",AVERAGE($F168:$H168,$J168:$K168),$J$135="X",AVERAGE($F168:$I168,$K168:$K168),$K$135="X",AVERAGE($F168:$J168)),"")</f>
        <v>1.5965836369605749E-2</v>
      </c>
      <c r="C168" s="19" cm="1">
        <f t="array" ref="C168">IFERROR(_xlfn.IFS(COUNTA($F$135:$K$135)=0,STDEV($F168:$K168)/SQRT(COUNT($F168:$K168)),$F$135="X",STDEV($G168:$K168)/SQRT(COUNT($G168:$K168)),$G$135="X",STDEV($F168,$H168:$K168)/SQRT(COUNT($F168,$H168:$K168)),$H$135="X",STDEV($F168:$G168,$I168:$K168)/SQRT(COUNT($F168:$G168,$I168:$K168)),$I$135="X",STDEV($F168:$H168,$J168:$K168)/SQRT(COUNT($F168:$H168,$J168:$K168)),$J$135="X",STDEV($F168:$I168,$K168)/SQRT(COUNT($F168:$I168,$K168)),$K$135="X",STDEV($F168:$J168)/SQRT(COUNT($F168:$J168))),"")</f>
        <v>7.001700509818307E-3</v>
      </c>
      <c r="D168" s="113" cm="1">
        <f t="array" ref="D168">IFERROR(_xlfn.IFS(COUNTA($L$135:$Q$135)=0,AVERAGE($L168:$Q168),$L$135="X",AVERAGE($M168:$Q168),$M$135="X",AVERAGE($L168,$N168:$Q168),$N$135="X",AVERAGE($L168:$M168,$O168:$Q168),$O$135="X",AVERAGE($L168:$N168,$P168:$Q168),$P$135="X",AVERAGE($L168:$O168,$Q168:$Q168),$Q$135="X",AVERAGE($L168:$P168)),"")</f>
        <v>11919.116666666667</v>
      </c>
      <c r="E168" s="111" cm="1">
        <f t="array" ref="E168">IFERROR(_xlfn.IFS(COUNTA($L$135:$Q$135)=0,STDEV($L168:$Q168)/SQRT(COUNT($L168:$Q168)),$L$135="X",STDEV($M168:$Q168)/SQRT(COUNT($M168:$Q168)),$M$135="X",STDEV($L168,$N168:$Q168)/SQRT(COUNT($L168,$N168:$Q168)),$N$135="X",STDEV($L168:$M168,$O168:$Q168)/SQRT(COUNT($L168:$M168,$O168:$Q168)),$O$135="X",STDEV($L168:$N168,$P168:$Q168)/SQRT(COUNT($L168:$N168,$P168:$Q168)),$P$135="X",STDEV($L168:$O168,$Q168)/SQRT(COUNT($L168:$O168,$Q168)),$Q$135="X",STDEV($L168:$P168)/SQRT(COUNT($L168:$P168))),"")</f>
        <v>6726.4085688013656</v>
      </c>
      <c r="F168" cm="1">
        <f t="array" ref="F168">_xlfn.IFS(SUM($L168:$Q168)="","",L168="","",L168=0,0,L168&gt;0,L168/F$198*100)</f>
        <v>3.5405419056360639E-2</v>
      </c>
      <c r="G168" cm="1">
        <f t="array" ref="G168">_xlfn.IFS(SUM($L168:$Q168)="","",M168="","",M168=0,0,M168&gt;0,M168/G$198*100)</f>
        <v>8.3140681339822168E-3</v>
      </c>
      <c r="H168" cm="1">
        <f t="array" ref="H168">_xlfn.IFS(SUM($L168:$Q168)="","",N168="","",N168=0,0,N168&gt;0,N168/H$198*100)</f>
        <v>0</v>
      </c>
      <c r="I168" cm="1">
        <f t="array" ref="I168">_xlfn.IFS(SUM($L168:$Q168)="","",O168="","",O168=0,0,O168&gt;0,O168/I$198*100)</f>
        <v>6.2143785066157307E-3</v>
      </c>
      <c r="J168" cm="1">
        <f t="array" ref="J168">_xlfn.IFS(SUM($L168:$Q168)="","",P168="","",P168=0,0,P168&gt;0,P168/J$198*100)</f>
        <v>2.9895316151070158E-2</v>
      </c>
      <c r="K168" s="1" t="str" cm="1">
        <f t="array" ref="K168">_xlfn.IFS(SUM($L168:$Q168)="","",Q168="","",Q168=0,0,Q168&gt;0,Q168/K$198*100)</f>
        <v/>
      </c>
      <c r="L168" s="85">
        <f t="shared" si="197"/>
        <v>37951</v>
      </c>
      <c r="M168" s="39">
        <f t="shared" si="170"/>
        <v>4181.5</v>
      </c>
      <c r="N168" s="39">
        <f t="shared" si="171"/>
        <v>0</v>
      </c>
      <c r="O168" s="39">
        <f t="shared" si="172"/>
        <v>7154.333333333333</v>
      </c>
      <c r="P168" s="39">
        <f t="shared" si="170"/>
        <v>10308.75</v>
      </c>
      <c r="Q168" s="98" t="str">
        <f t="shared" si="170"/>
        <v/>
      </c>
      <c r="R168" s="89">
        <v>113853</v>
      </c>
      <c r="S168" s="89">
        <v>8363</v>
      </c>
      <c r="T168" s="89">
        <v>0</v>
      </c>
      <c r="U168" s="89">
        <v>21463</v>
      </c>
      <c r="V168" s="89">
        <v>41235</v>
      </c>
      <c r="W168" s="89"/>
      <c r="X168" s="1"/>
      <c r="Y168" s="1"/>
      <c r="Z168" s="7" t="s">
        <v>57</v>
      </c>
      <c r="AA168" s="18" cm="1">
        <f t="array" ref="AA168">IFERROR(_xlfn.IFS(COUNTA($AE$135:$AJ$135)=0,AVERAGE($AE168:$AJ168),$AE$135="X",AVERAGE($AF168:$AJ168),$AF$135="X",AVERAGE($AE168,$AG168:$AJ168),$AG$135="X",AVERAGE($AE168:$AF168,$AH168:$AJ168),$AH$135="X",AVERAGE($AE168:$AG168,$AI168:$AJ168),$AI$135="X",AVERAGE($AE168:$AH168,$AJ168:$AJ168),$AJ$135="X",AVERAGE($AE168:$AI168)),"")</f>
        <v>2.5734432374365335E-2</v>
      </c>
      <c r="AB168" s="19" cm="1">
        <f t="array" ref="AB168">IFERROR(_xlfn.IFS(COUNTA($AE$135:$AJ$135)=0,STDEV($AE168:$AJ168)/SQRT(COUNT($AE168:$AJ168)),$AE$135="X",STDEV($AF168:$AJ168)/SQRT(COUNT($AF168:$AJ168)),$AF$135="X",STDEV($AE168,$AG168:$AJ168)/SQRT(COUNT($AE168,$AG168:$AJ168)),$AG$135="X",STDEV($AE168:$AF168,$AH168:$AJ168)/SQRT(COUNT($AE168:$AF168,$AH168:$AJ168)),$AH$135="X",STDEV($AE168:$AG168,$AI168:$AJ168)/SQRT(COUNT($AE168:$AG168,$AI168:$AJ168)),$AI$135="X",STDEV($AE168:$AH168,$AJ168)/SQRT(COUNT($AE168:$AH168,$AJ168)),$AJ$135="X",STDEV($AE168:$AI168)/SQRT(COUNT($AE168:$AI168))),"")</f>
        <v>1.4208988261944328E-2</v>
      </c>
      <c r="AC168" s="113" cm="1">
        <f t="array" ref="AC168">IFERROR(_xlfn.IFS(COUNTA($AK$135:$AP$135)=0,AVERAGE($AK168:$AP168),$AK$135="X",AVERAGE($AL168:$AP168),$AL$135="X",AVERAGE($AK168,$AM168:$AP168),$AM$135="X",AVERAGE($AK168:$AL168,$AN168:$AP168),$AN$135="X",AVERAGE($AK168:$AM168,$AO168:$AP168),$AO$135="X",AVERAGE($AK168:$AN168,$AP168:$AP168),$AP$135="X",AVERAGE($AK168:$AO168)),"")</f>
        <v>10220.733333333334</v>
      </c>
      <c r="AD168" s="111" cm="1">
        <f t="array" ref="AD168">IFERROR(_xlfn.IFS(COUNTA($AK$135:$AP$135)=0,STDEV($AK168:$AP168)/SQRT(COUNT($AK168:$AP168)),$AK$135="X",STDEV($AL168:$AP168)/SQRT(COUNT($AL168:$AP168)),$AL$135="X",STDEV($AK168,$AM168:$AP168)/SQRT(COUNT($AK168,$AM168:$AP168)),$AM$135="X",STDEV($AK168:$AL168,$AN168:$AP168)/SQRT(COUNT($AK168:$AL168,$AN168:$AP168)),$AN$135="X",STDEV($AK168:$AM168,$AO168:$AP168)/SQRT(COUNT($AK168:$AM168,$AO168:$AP168)),$AO$135="X",STDEV($AK168:$AN168,$AP168)/SQRT(COUNT($AK168:$AN168,$AP168)),$AP$135="X",STDEV($AK168:$AO168)/SQRT(COUNT($AK168:$AO168))),"")</f>
        <v>4265.6959291538815</v>
      </c>
      <c r="AE168" cm="1">
        <f t="array" ref="AE168">_xlfn.IFS(SUM($AK168:$AP168)="","",AK168="","",AK168=0,0,AK168&gt;0,AK168/AE$198*100)</f>
        <v>7.7534170061884566E-2</v>
      </c>
      <c r="AF168" cm="1">
        <f t="array" ref="AF168">_xlfn.IFS(SUM($AK168:$AP168)="","",AL168="","",AL168=0,0,AL168&gt;0,AL168/AF$198*100)</f>
        <v>2.9449547821468122E-2</v>
      </c>
      <c r="AG168" cm="1">
        <f t="array" ref="AG168">_xlfn.IFS(SUM($AK168:$AP168)="","",AM168="","",AM168=0,0,AM168&gt;0,AM168/AG$198*100)</f>
        <v>0</v>
      </c>
      <c r="AH168" cm="1">
        <f t="array" ref="AH168">_xlfn.IFS(SUM($AK168:$AP168)="","",AN168="","",AN168=0,0,AN168&gt;0,AN168/AH$198*100)</f>
        <v>0</v>
      </c>
      <c r="AI168" cm="1">
        <f t="array" ref="AI168">_xlfn.IFS(SUM($AK168:$AP168)="","",AO168="","",AO168=0,0,AO168&gt;0,AO168/AI$198*100)</f>
        <v>2.1688443988473981E-2</v>
      </c>
      <c r="AJ168" s="1" t="str" cm="1">
        <f t="array" ref="AJ168">_xlfn.IFS(SUM($AK168:$AP168)="","",AP168="","",AP168=0,0,AP168&gt;0,AP168/AJ$198*100)</f>
        <v/>
      </c>
      <c r="AK168" s="85">
        <f t="shared" si="198"/>
        <v>13956.333333333334</v>
      </c>
      <c r="AL168" s="39">
        <f t="shared" si="198"/>
        <v>17708</v>
      </c>
      <c r="AM168" s="39">
        <f t="shared" si="198"/>
        <v>0</v>
      </c>
      <c r="AN168" s="39">
        <f t="shared" si="198"/>
        <v>0</v>
      </c>
      <c r="AO168" s="39">
        <f t="shared" si="198"/>
        <v>19439.333333333332</v>
      </c>
      <c r="AP168" s="98" t="str">
        <f t="shared" si="198"/>
        <v/>
      </c>
      <c r="AQ168" s="89">
        <v>41869</v>
      </c>
      <c r="AR168" s="89">
        <v>70832</v>
      </c>
      <c r="AS168" s="89">
        <v>0</v>
      </c>
      <c r="AT168" s="89">
        <v>0</v>
      </c>
      <c r="AU168" s="89">
        <v>58318</v>
      </c>
      <c r="AV168" s="89"/>
      <c r="AW168" s="1"/>
      <c r="AX168" s="1"/>
      <c r="AY168" s="39" t="str">
        <f t="shared" si="174"/>
        <v/>
      </c>
      <c r="AZ168" s="39" t="str">
        <f t="shared" si="175"/>
        <v/>
      </c>
      <c r="BA168" s="39" t="str">
        <f t="shared" si="176"/>
        <v/>
      </c>
      <c r="BB168" s="39" t="str">
        <f t="shared" si="177"/>
        <v/>
      </c>
      <c r="BC168" s="39" t="str">
        <f t="shared" si="178"/>
        <v/>
      </c>
      <c r="BD168" s="39" t="str">
        <f t="shared" si="179"/>
        <v/>
      </c>
      <c r="BE168" s="39" t="str">
        <f t="shared" si="180"/>
        <v/>
      </c>
      <c r="BF168" s="39" t="str">
        <f t="shared" si="181"/>
        <v/>
      </c>
      <c r="BG168" s="39" t="str">
        <f t="shared" si="182"/>
        <v/>
      </c>
      <c r="BH168" s="39" t="str">
        <f t="shared" si="183"/>
        <v/>
      </c>
      <c r="BI168" s="39" t="str">
        <f t="shared" si="184"/>
        <v/>
      </c>
      <c r="BJ168" s="39" t="str">
        <f t="shared" si="185"/>
        <v/>
      </c>
      <c r="BK168" s="42" t="str">
        <f t="shared" si="200"/>
        <v/>
      </c>
      <c r="BL168" t="str">
        <f t="shared" si="200"/>
        <v/>
      </c>
      <c r="BM168" t="str">
        <f t="shared" si="200"/>
        <v/>
      </c>
      <c r="BN168" t="str">
        <f t="shared" si="199"/>
        <v/>
      </c>
      <c r="BO168" t="str">
        <f t="shared" si="199"/>
        <v/>
      </c>
      <c r="BP168" t="str">
        <f t="shared" si="199"/>
        <v/>
      </c>
      <c r="BQ168" t="str">
        <f t="shared" si="199"/>
        <v/>
      </c>
      <c r="BR168" t="str">
        <f t="shared" si="199"/>
        <v/>
      </c>
      <c r="BS168" t="str">
        <f t="shared" si="199"/>
        <v/>
      </c>
      <c r="BT168" t="str">
        <f t="shared" si="199"/>
        <v/>
      </c>
      <c r="BU168" t="str">
        <f t="shared" si="199"/>
        <v/>
      </c>
      <c r="BV168" t="str">
        <f t="shared" si="199"/>
        <v/>
      </c>
      <c r="BW168" t="str">
        <f t="shared" si="187"/>
        <v/>
      </c>
      <c r="BX168" t="str">
        <f t="shared" si="188"/>
        <v/>
      </c>
      <c r="BY168" t="str">
        <f t="shared" si="189"/>
        <v/>
      </c>
      <c r="BZ168" t="str">
        <f t="shared" si="190"/>
        <v/>
      </c>
      <c r="CA168" t="str">
        <f t="shared" si="191"/>
        <v/>
      </c>
      <c r="CB168" s="39" t="str">
        <f t="shared" si="191"/>
        <v/>
      </c>
      <c r="CC168" s="46" t="str">
        <f t="shared" si="192"/>
        <v/>
      </c>
      <c r="CD168" s="44" t="str">
        <f t="shared" si="193"/>
        <v/>
      </c>
      <c r="CE168" t="str" cm="1">
        <f t="array" ref="CE168">_xlfn.IFS($CC168="","",$CC168&lt;=CE$136,"yes",$CC168&gt;CE$136,"no")</f>
        <v/>
      </c>
      <c r="CF168" s="42" t="str">
        <f t="shared" si="201"/>
        <v/>
      </c>
      <c r="CG168" s="1" t="str">
        <f t="shared" si="202"/>
        <v/>
      </c>
      <c r="CH168" s="1" t="str">
        <f t="shared" si="203"/>
        <v/>
      </c>
      <c r="CI168" s="76" t="str">
        <f>IF(CE168="yes",VLOOKUP(CH168,'z-Table'!$A$1:$K$74,7,TRUE)*$CE$135,"")</f>
        <v/>
      </c>
    </row>
    <row r="169" spans="1:87" ht="12" x14ac:dyDescent="0.2">
      <c r="A169" s="6" t="s">
        <v>58</v>
      </c>
      <c r="B169" s="18" cm="1">
        <f t="array" ref="B169">IFERROR(_xlfn.IFS(COUNTA($F$135:$K$135)=0,AVERAGE($F169:$K169),$F$135="X",AVERAGE($G169:$K169),$G$135="X",AVERAGE($F169,$H169:$K169),$H$135="X",AVERAGE($F169:$G169,$I169:$K169),$I$135="X",AVERAGE($F169:$H169,$J169:$K169),$J$135="X",AVERAGE($F169:$I169,$K169:$K169),$K$135="X",AVERAGE($F169:$J169)),"")</f>
        <v>2.8442603050727157E-3</v>
      </c>
      <c r="C169" s="19" cm="1">
        <f t="array" ref="C169">IFERROR(_xlfn.IFS(COUNTA($F$135:$K$135)=0,STDEV($F169:$K169)/SQRT(COUNT($F169:$K169)),$F$135="X",STDEV($G169:$K169)/SQRT(COUNT($G169:$K169)),$G$135="X",STDEV($F169,$H169:$K169)/SQRT(COUNT($F169,$H169:$K169)),$H$135="X",STDEV($F169:$G169,$I169:$K169)/SQRT(COUNT($F169:$G169,$I169:$K169)),$I$135="X",STDEV($F169:$H169,$J169:$K169)/SQRT(COUNT($F169:$H169,$J169:$K169)),$J$135="X",STDEV($F169:$I169,$K169)/SQRT(COUNT($F169:$I169,$K169)),$K$135="X",STDEV($F169:$J169)/SQRT(COUNT($F169:$J169))),"")</f>
        <v>2.8442603050727153E-3</v>
      </c>
      <c r="D169" s="113" cm="1">
        <f t="array" ref="D169">IFERROR(_xlfn.IFS(COUNTA($L$135:$Q$135)=0,AVERAGE($L169:$Q169),$L$135="X",AVERAGE($M169:$Q169),$M$135="X",AVERAGE($L169,$N169:$Q169),$N$135="X",AVERAGE($L169:$M169,$O169:$Q169),$O$135="X",AVERAGE($L169:$N169,$P169:$Q169),$P$135="X",AVERAGE($L169:$O169,$Q169:$Q169),$Q$135="X",AVERAGE($L169:$P169)),"")</f>
        <v>1430.5</v>
      </c>
      <c r="E169" s="111" cm="1">
        <f t="array" ref="E169">IFERROR(_xlfn.IFS(COUNTA($L$135:$Q$135)=0,STDEV($L169:$Q169)/SQRT(COUNT($L169:$Q169)),$L$135="X",STDEV($M169:$Q169)/SQRT(COUNT($M169:$Q169)),$M$135="X",STDEV($L169,$N169:$Q169)/SQRT(COUNT($L169,$N169:$Q169)),$N$135="X",STDEV($L169:$M169,$O169:$Q169)/SQRT(COUNT($L169:$M169,$O169:$Q169)),$O$135="X",STDEV($L169:$N169,$P169:$Q169)/SQRT(COUNT($L169:$N169,$P169:$Q169)),$P$135="X",STDEV($L169:$O169,$Q169)/SQRT(COUNT($L169:$O169,$Q169)),$Q$135="X",STDEV($L169:$P169)/SQRT(COUNT($L169:$P169))),"")</f>
        <v>1430.5</v>
      </c>
      <c r="F169" cm="1">
        <f t="array" ref="F169">_xlfn.IFS(SUM($L169:$Q169)="","",L169="","",L169=0,0,L169&gt;0,L169/F$198*100)</f>
        <v>0</v>
      </c>
      <c r="G169" cm="1">
        <f t="array" ref="G169">_xlfn.IFS(SUM($L169:$Q169)="","",M169="","",M169=0,0,M169&gt;0,M169/G$198*100)</f>
        <v>1.4221301525363578E-2</v>
      </c>
      <c r="H169" cm="1">
        <f t="array" ref="H169">_xlfn.IFS(SUM($L169:$Q169)="","",N169="","",N169=0,0,N169&gt;0,N169/H$198*100)</f>
        <v>0</v>
      </c>
      <c r="I169" cm="1">
        <f t="array" ref="I169">_xlfn.IFS(SUM($L169:$Q169)="","",O169="","",O169=0,0,O169&gt;0,O169/I$198*100)</f>
        <v>0</v>
      </c>
      <c r="J169" cm="1">
        <f t="array" ref="J169">_xlfn.IFS(SUM($L169:$Q169)="","",P169="","",P169=0,0,P169&gt;0,P169/J$198*100)</f>
        <v>0</v>
      </c>
      <c r="K169" s="1" t="str" cm="1">
        <f t="array" ref="K169">_xlfn.IFS(SUM($L169:$Q169)="","",Q169="","",Q169=0,0,Q169&gt;0,Q169/K$198*100)</f>
        <v/>
      </c>
      <c r="L169" s="85">
        <f t="shared" si="197"/>
        <v>0</v>
      </c>
      <c r="M169" s="39">
        <f t="shared" si="170"/>
        <v>7152.5</v>
      </c>
      <c r="N169" s="39">
        <f t="shared" si="170"/>
        <v>0</v>
      </c>
      <c r="O169" s="39">
        <f t="shared" si="170"/>
        <v>0</v>
      </c>
      <c r="P169" s="39">
        <f t="shared" si="170"/>
        <v>0</v>
      </c>
      <c r="Q169" s="98" t="str">
        <f t="shared" si="170"/>
        <v/>
      </c>
      <c r="R169" s="89">
        <v>0</v>
      </c>
      <c r="S169" s="89">
        <v>14305</v>
      </c>
      <c r="T169" s="89">
        <v>0</v>
      </c>
      <c r="U169" s="89">
        <v>0</v>
      </c>
      <c r="V169" s="89">
        <v>0</v>
      </c>
      <c r="W169" s="89"/>
      <c r="X169" s="1"/>
      <c r="Y169" s="1"/>
      <c r="Z169" s="6" t="s">
        <v>58</v>
      </c>
      <c r="AA169" s="18" cm="1">
        <f t="array" ref="AA169">IFERROR(_xlfn.IFS(COUNTA($AE$135:$AJ$135)=0,AVERAGE($AE169:$AJ169),$AE$135="X",AVERAGE($AF169:$AJ169),$AF$135="X",AVERAGE($AE169,$AG169:$AJ169),$AG$135="X",AVERAGE($AE169:$AF169,$AH169:$AJ169),$AH$135="X",AVERAGE($AE169:$AG169,$AI169:$AJ169),$AI$135="X",AVERAGE($AE169:$AH169,$AJ169:$AJ169),$AJ$135="X",AVERAGE($AE169:$AI169)),"")</f>
        <v>2.3105381668025509E-3</v>
      </c>
      <c r="AB169" s="19" cm="1">
        <f t="array" ref="AB169">IFERROR(_xlfn.IFS(COUNTA($AE$135:$AJ$135)=0,STDEV($AE169:$AJ169)/SQRT(COUNT($AE169:$AJ169)),$AE$135="X",STDEV($AF169:$AJ169)/SQRT(COUNT($AF169:$AJ169)),$AF$135="X",STDEV($AE169,$AG169:$AJ169)/SQRT(COUNT($AE169,$AG169:$AJ169)),$AG$135="X",STDEV($AE169:$AF169,$AH169:$AJ169)/SQRT(COUNT($AE169:$AF169,$AH169:$AJ169)),$AH$135="X",STDEV($AE169:$AG169,$AI169:$AJ169)/SQRT(COUNT($AE169:$AG169,$AI169:$AJ169)),$AI$135="X",STDEV($AE169:$AH169,$AJ169)/SQRT(COUNT($AE169:$AH169,$AJ169)),$AJ$135="X",STDEV($AE169:$AI169)/SQRT(COUNT($AE169:$AI169))),"")</f>
        <v>2.3105381668025505E-3</v>
      </c>
      <c r="AC169" s="113" cm="1">
        <f t="array" ref="AC169">IFERROR(_xlfn.IFS(COUNTA($AK$135:$AP$135)=0,AVERAGE($AK169:$AP169),$AK$135="X",AVERAGE($AL169:$AP169),$AL$135="X",AVERAGE($AK169,$AM169:$AP169),$AM$135="X",AVERAGE($AK169:$AL169,$AN169:$AP169),$AN$135="X",AVERAGE($AK169:$AM169,$AO169:$AP169),$AO$135="X",AVERAGE($AK169:$AN169,$AP169:$AP169),$AP$135="X",AVERAGE($AK169:$AO169)),"")</f>
        <v>2070.9333333333334</v>
      </c>
      <c r="AD169" s="111" cm="1">
        <f t="array" ref="AD169">IFERROR(_xlfn.IFS(COUNTA($AK$135:$AP$135)=0,STDEV($AK169:$AP169)/SQRT(COUNT($AK169:$AP169)),$AK$135="X",STDEV($AL169:$AP169)/SQRT(COUNT($AL169:$AP169)),$AL$135="X",STDEV($AK169,$AM169:$AP169)/SQRT(COUNT($AK169,$AM169:$AP169)),$AM$135="X",STDEV($AK169:$AL169,$AN169:$AP169)/SQRT(COUNT($AK169:$AL169,$AN169:$AP169)),$AN$135="X",STDEV($AK169:$AM169,$AO169:$AP169)/SQRT(COUNT($AK169:$AM169,$AO169:$AP169)),$AO$135="X",STDEV($AK169:$AN169,$AP169)/SQRT(COUNT($AK169:$AN169,$AP169)),$AP$135="X",STDEV($AK169:$AO169)/SQRT(COUNT($AK169:$AO169))),"")</f>
        <v>2070.9333333333334</v>
      </c>
      <c r="AE169" cm="1">
        <f t="array" ref="AE169">_xlfn.IFS(SUM($AK169:$AP169)="","",AK169="","",AK169=0,0,AK169&gt;0,AK169/AE$198*100)</f>
        <v>0</v>
      </c>
      <c r="AF169" cm="1">
        <f t="array" ref="AF169">_xlfn.IFS(SUM($AK169:$AP169)="","",AL169="","",AL169=0,0,AL169&gt;0,AL169/AF$198*100)</f>
        <v>0</v>
      </c>
      <c r="AG169" cm="1">
        <f t="array" ref="AG169">_xlfn.IFS(SUM($AK169:$AP169)="","",AM169="","",AM169=0,0,AM169&gt;0,AM169/AG$198*100)</f>
        <v>0</v>
      </c>
      <c r="AH169" cm="1">
        <f t="array" ref="AH169">_xlfn.IFS(SUM($AK169:$AP169)="","",AN169="","",AN169=0,0,AN169&gt;0,AN169/AH$198*100)</f>
        <v>0</v>
      </c>
      <c r="AI169" cm="1">
        <f t="array" ref="AI169">_xlfn.IFS(SUM($AK169:$AP169)="","",AO169="","",AO169=0,0,AO169&gt;0,AO169/AI$198*100)</f>
        <v>1.1552690834012754E-2</v>
      </c>
      <c r="AJ169" s="1" t="str" cm="1">
        <f t="array" ref="AJ169">_xlfn.IFS(SUM($AK169:$AP169)="","",AP169="","",AP169=0,0,AP169&gt;0,AP169/AJ$198*100)</f>
        <v/>
      </c>
      <c r="AK169" s="85">
        <f t="shared" si="198"/>
        <v>0</v>
      </c>
      <c r="AL169" s="39">
        <f t="shared" si="198"/>
        <v>0</v>
      </c>
      <c r="AM169" s="39">
        <f t="shared" si="198"/>
        <v>0</v>
      </c>
      <c r="AN169" s="39">
        <f t="shared" si="198"/>
        <v>0</v>
      </c>
      <c r="AO169" s="39">
        <f t="shared" si="198"/>
        <v>10354.666666666666</v>
      </c>
      <c r="AP169" s="98" t="str">
        <f t="shared" si="198"/>
        <v/>
      </c>
      <c r="AQ169" s="89">
        <v>0</v>
      </c>
      <c r="AR169" s="89">
        <v>0</v>
      </c>
      <c r="AS169" s="89">
        <v>0</v>
      </c>
      <c r="AT169" s="89">
        <v>0</v>
      </c>
      <c r="AU169" s="89">
        <v>31064</v>
      </c>
      <c r="AV169" s="89"/>
      <c r="AW169" s="1"/>
      <c r="AX169" s="1" t="str">
        <f>A169</f>
        <v>a-terpineol</v>
      </c>
      <c r="AY169" s="39">
        <f t="shared" ref="AY169:AY196" si="204">IF($AX169&lt;&gt;0,IF(SUM(L$137:L$198)=0,"",IF(L$135="x","",L169)),"")</f>
        <v>0</v>
      </c>
      <c r="AZ169" s="39">
        <f t="shared" ref="AZ169:AZ196" si="205">IF($AX169&lt;&gt;0,IF(SUM(M$137:M$198)=0,"",IF(M$135="x","",M169)),"")</f>
        <v>7152.5</v>
      </c>
      <c r="BA169" s="39">
        <f t="shared" ref="BA169:BA196" si="206">IF($AX169&lt;&gt;0,IF(SUM(N$137:N$198)=0,"",IF(N$135="x","",N169)),"")</f>
        <v>0</v>
      </c>
      <c r="BB169" s="39">
        <f t="shared" ref="BB169:BB196" si="207">IF($AX169&lt;&gt;0,IF(SUM(O$137:O$198)=0,"",IF(O$135="x","",O169)),"")</f>
        <v>0</v>
      </c>
      <c r="BC169" s="39">
        <f t="shared" ref="BC169:BC196" si="208">IF($AX169&lt;&gt;0,IF(SUM(P$137:P$198)=0,"",IF(P$135="x","",P169)),"")</f>
        <v>0</v>
      </c>
      <c r="BD169" s="39" t="str">
        <f t="shared" ref="BD169:BD196" si="209">IF($AX169&lt;&gt;0,IF(SUM(Q$137:Q$198)=0,"",IF(Q$135="x","",Q169)),"")</f>
        <v/>
      </c>
      <c r="BE169" s="39">
        <f t="shared" ref="BE169:BE196" si="210">IF($AX169&lt;&gt;0,IF(SUM(AK$137:AK$198)=0,"",IF(AK$135="x","",AK169)),"")</f>
        <v>0</v>
      </c>
      <c r="BF169" s="39">
        <f t="shared" ref="BF169:BF196" si="211">IF($AX169&lt;&gt;0,IF(SUM(AL$137:AL$198)=0,"",IF(AL$135="x","",AL169)),"")</f>
        <v>0</v>
      </c>
      <c r="BG169" s="39">
        <f t="shared" ref="BG169:BG196" si="212">IF($AX169&lt;&gt;0,IF(SUM(AM$137:AM$198)=0,"",IF(AM$135="x","",AM169)),"")</f>
        <v>0</v>
      </c>
      <c r="BH169" s="39">
        <f t="shared" ref="BH169:BH196" si="213">IF($AX169&lt;&gt;0,IF(SUM(AN$137:AN$198)=0,"",IF(AN$135="x","",AN169)),"")</f>
        <v>0</v>
      </c>
      <c r="BI169" s="39">
        <f t="shared" ref="BI169:BI196" si="214">IF($AX169&lt;&gt;0,IF(SUM(AO$137:AO$198)=0,"",IF(AO$135="x","",AO169)),"")</f>
        <v>10354.666666666666</v>
      </c>
      <c r="BJ169" s="39" t="str">
        <f t="shared" ref="BJ169:BJ196" si="215">IF($AX169&lt;&gt;0,IF(SUM(AP$137:AP$198)=0,"",IF(AP$135="x","",AP169)),"")</f>
        <v/>
      </c>
      <c r="BK169" s="42">
        <f t="shared" si="200"/>
        <v>4.5</v>
      </c>
      <c r="BL169">
        <f t="shared" si="200"/>
        <v>9</v>
      </c>
      <c r="BM169">
        <f t="shared" si="200"/>
        <v>4.5</v>
      </c>
      <c r="BN169">
        <f t="shared" si="199"/>
        <v>4.5</v>
      </c>
      <c r="BO169">
        <f t="shared" si="199"/>
        <v>4.5</v>
      </c>
      <c r="BP169" t="str">
        <f t="shared" si="199"/>
        <v/>
      </c>
      <c r="BQ169">
        <f t="shared" si="199"/>
        <v>4.5</v>
      </c>
      <c r="BR169">
        <f t="shared" si="199"/>
        <v>4.5</v>
      </c>
      <c r="BS169">
        <f t="shared" si="199"/>
        <v>4.5</v>
      </c>
      <c r="BT169">
        <f t="shared" si="199"/>
        <v>4.5</v>
      </c>
      <c r="BU169">
        <f t="shared" si="199"/>
        <v>10</v>
      </c>
      <c r="BV169" t="str">
        <f t="shared" si="199"/>
        <v/>
      </c>
      <c r="BW169">
        <f t="shared" si="187"/>
        <v>27</v>
      </c>
      <c r="BX169">
        <f t="shared" si="188"/>
        <v>28</v>
      </c>
      <c r="BY169">
        <f t="shared" si="189"/>
        <v>5</v>
      </c>
      <c r="BZ169">
        <f t="shared" si="190"/>
        <v>5</v>
      </c>
      <c r="CA169">
        <f t="shared" ref="CA169:CB198" si="216">IF($AX169&lt;&gt;0,IF(($BY169*$BZ169)+(BY169*(BY169+1)/2)-BW169&lt;0,0,($BY169*$BZ169)+(BY169*(BY169+1)/2)-BW169),"")</f>
        <v>13</v>
      </c>
      <c r="CB169" s="39">
        <f t="shared" si="216"/>
        <v>12</v>
      </c>
      <c r="CC169" s="46">
        <f t="shared" si="192"/>
        <v>12</v>
      </c>
      <c r="CD169" s="44" t="str">
        <f t="shared" si="193"/>
        <v xml:space="preserve">sig = </v>
      </c>
      <c r="CE169" t="str" cm="1">
        <f t="array" ref="CE169">_xlfn.IFS($CC169="","",$CC169&lt;=CE$136,"yes",$CC169&gt;CE$136,"no")</f>
        <v>no</v>
      </c>
      <c r="CF169" s="42" t="str">
        <f t="shared" si="201"/>
        <v/>
      </c>
      <c r="CG169" s="1" t="str">
        <f t="shared" si="202"/>
        <v/>
      </c>
      <c r="CH169" s="1" t="str">
        <f t="shared" si="203"/>
        <v/>
      </c>
      <c r="CI169" s="76" t="str">
        <f>IF(CE169="yes",VLOOKUP(CH169,'z-Table'!$A$1:$K$74,7,TRUE)*$CE$135,"")</f>
        <v/>
      </c>
    </row>
    <row r="170" spans="1:87" ht="12" x14ac:dyDescent="0.2">
      <c r="A170" s="6" t="s">
        <v>59</v>
      </c>
      <c r="B170" s="18" cm="1">
        <f t="array" ref="B170">IFERROR(_xlfn.IFS(COUNTA($F$135:$K$135)=0,AVERAGE($F170:$K170),$F$135="X",AVERAGE($G170:$K170),$G$135="X",AVERAGE($F170,$H170:$K170),$H$135="X",AVERAGE($F170:$G170,$I170:$K170),$I$135="X",AVERAGE($F170:$H170,$J170:$K170),$J$135="X",AVERAGE($F170:$I170,$K170:$K170),$K$135="X",AVERAGE($F170:$J170)),"")</f>
        <v>0</v>
      </c>
      <c r="C170" s="19" cm="1">
        <f t="array" ref="C170">IFERROR(_xlfn.IFS(COUNTA($F$135:$K$135)=0,STDEV($F170:$K170)/SQRT(COUNT($F170:$K170)),$F$135="X",STDEV($G170:$K170)/SQRT(COUNT($G170:$K170)),$G$135="X",STDEV($F170,$H170:$K170)/SQRT(COUNT($F170,$H170:$K170)),$H$135="X",STDEV($F170:$G170,$I170:$K170)/SQRT(COUNT($F170:$G170,$I170:$K170)),$I$135="X",STDEV($F170:$H170,$J170:$K170)/SQRT(COUNT($F170:$H170,$J170:$K170)),$J$135="X",STDEV($F170:$I170,$K170)/SQRT(COUNT($F170:$I170,$K170)),$K$135="X",STDEV($F170:$J170)/SQRT(COUNT($F170:$J170))),"")</f>
        <v>0</v>
      </c>
      <c r="D170" s="113" cm="1">
        <f t="array" ref="D170">IFERROR(_xlfn.IFS(COUNTA($L$135:$Q$135)=0,AVERAGE($L170:$Q170),$L$135="X",AVERAGE($M170:$Q170),$M$135="X",AVERAGE($L170,$N170:$Q170),$N$135="X",AVERAGE($L170:$M170,$O170:$Q170),$O$135="X",AVERAGE($L170:$N170,$P170:$Q170),$P$135="X",AVERAGE($L170:$O170,$Q170:$Q170),$Q$135="X",AVERAGE($L170:$P170)),"")</f>
        <v>0</v>
      </c>
      <c r="E170" s="111" cm="1">
        <f t="array" ref="E170">IFERROR(_xlfn.IFS(COUNTA($L$135:$Q$135)=0,STDEV($L170:$Q170)/SQRT(COUNT($L170:$Q170)),$L$135="X",STDEV($M170:$Q170)/SQRT(COUNT($M170:$Q170)),$M$135="X",STDEV($L170,$N170:$Q170)/SQRT(COUNT($L170,$N170:$Q170)),$N$135="X",STDEV($L170:$M170,$O170:$Q170)/SQRT(COUNT($L170:$M170,$O170:$Q170)),$O$135="X",STDEV($L170:$N170,$P170:$Q170)/SQRT(COUNT($L170:$N170,$P170:$Q170)),$P$135="X",STDEV($L170:$O170,$Q170)/SQRT(COUNT($L170:$O170,$Q170)),$Q$135="X",STDEV($L170:$P170)/SQRT(COUNT($L170:$P170))),"")</f>
        <v>0</v>
      </c>
      <c r="F170" cm="1">
        <f t="array" ref="F170">_xlfn.IFS(SUM($L170:$Q170)="","",L170="","",L170=0,0,L170&gt;0,L170/F$198*100)</f>
        <v>0</v>
      </c>
      <c r="G170" cm="1">
        <f t="array" ref="G170">_xlfn.IFS(SUM($L170:$Q170)="","",M170="","",M170=0,0,M170&gt;0,M170/G$198*100)</f>
        <v>0</v>
      </c>
      <c r="H170" cm="1">
        <f t="array" ref="H170">_xlfn.IFS(SUM($L170:$Q170)="","",N170="","",N170=0,0,N170&gt;0,N170/H$198*100)</f>
        <v>0</v>
      </c>
      <c r="I170" cm="1">
        <f t="array" ref="I170">_xlfn.IFS(SUM($L170:$Q170)="","",O170="","",O170=0,0,O170&gt;0,O170/I$198*100)</f>
        <v>0</v>
      </c>
      <c r="J170" cm="1">
        <f t="array" ref="J170">_xlfn.IFS(SUM($L170:$Q170)="","",P170="","",P170=0,0,P170&gt;0,P170/J$198*100)</f>
        <v>0</v>
      </c>
      <c r="K170" s="1" t="str" cm="1">
        <f t="array" ref="K170">_xlfn.IFS(SUM($L170:$Q170)="","",Q170="","",Q170=0,0,Q170&gt;0,Q170/K$198*100)</f>
        <v/>
      </c>
      <c r="L170" s="85">
        <f t="shared" si="197"/>
        <v>0</v>
      </c>
      <c r="M170" s="39">
        <f t="shared" si="170"/>
        <v>0</v>
      </c>
      <c r="N170" s="39">
        <f t="shared" si="170"/>
        <v>0</v>
      </c>
      <c r="O170" s="39">
        <f t="shared" si="170"/>
        <v>0</v>
      </c>
      <c r="P170" s="39">
        <f t="shared" si="170"/>
        <v>0</v>
      </c>
      <c r="Q170" s="98" t="str">
        <f t="shared" si="170"/>
        <v/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89"/>
      <c r="X170" s="1"/>
      <c r="Y170" s="1"/>
      <c r="Z170" s="6" t="s">
        <v>59</v>
      </c>
      <c r="AA170" s="18" cm="1">
        <f t="array" ref="AA170">IFERROR(_xlfn.IFS(COUNTA($AE$135:$AJ$135)=0,AVERAGE($AE170:$AJ170),$AE$135="X",AVERAGE($AF170:$AJ170),$AF$135="X",AVERAGE($AE170,$AG170:$AJ170),$AG$135="X",AVERAGE($AE170:$AF170,$AH170:$AJ170),$AH$135="X",AVERAGE($AE170:$AG170,$AI170:$AJ170),$AI$135="X",AVERAGE($AE170:$AH170,$AJ170:$AJ170),$AJ$135="X",AVERAGE($AE170:$AI170)),"")</f>
        <v>0</v>
      </c>
      <c r="AB170" s="19" cm="1">
        <f t="array" ref="AB170">IFERROR(_xlfn.IFS(COUNTA($AE$135:$AJ$135)=0,STDEV($AE170:$AJ170)/SQRT(COUNT($AE170:$AJ170)),$AE$135="X",STDEV($AF170:$AJ170)/SQRT(COUNT($AF170:$AJ170)),$AF$135="X",STDEV($AE170,$AG170:$AJ170)/SQRT(COUNT($AE170,$AG170:$AJ170)),$AG$135="X",STDEV($AE170:$AF170,$AH170:$AJ170)/SQRT(COUNT($AE170:$AF170,$AH170:$AJ170)),$AH$135="X",STDEV($AE170:$AG170,$AI170:$AJ170)/SQRT(COUNT($AE170:$AG170,$AI170:$AJ170)),$AI$135="X",STDEV($AE170:$AH170,$AJ170)/SQRT(COUNT($AE170:$AH170,$AJ170)),$AJ$135="X",STDEV($AE170:$AI170)/SQRT(COUNT($AE170:$AI170))),"")</f>
        <v>0</v>
      </c>
      <c r="AC170" s="113" cm="1">
        <f t="array" ref="AC170">IFERROR(_xlfn.IFS(COUNTA($AK$135:$AP$135)=0,AVERAGE($AK170:$AP170),$AK$135="X",AVERAGE($AL170:$AP170),$AL$135="X",AVERAGE($AK170,$AM170:$AP170),$AM$135="X",AVERAGE($AK170:$AL170,$AN170:$AP170),$AN$135="X",AVERAGE($AK170:$AM170,$AO170:$AP170),$AO$135="X",AVERAGE($AK170:$AN170,$AP170:$AP170),$AP$135="X",AVERAGE($AK170:$AO170)),"")</f>
        <v>0</v>
      </c>
      <c r="AD170" s="111" cm="1">
        <f t="array" ref="AD170">IFERROR(_xlfn.IFS(COUNTA($AK$135:$AP$135)=0,STDEV($AK170:$AP170)/SQRT(COUNT($AK170:$AP170)),$AK$135="X",STDEV($AL170:$AP170)/SQRT(COUNT($AL170:$AP170)),$AL$135="X",STDEV($AK170,$AM170:$AP170)/SQRT(COUNT($AK170,$AM170:$AP170)),$AM$135="X",STDEV($AK170:$AL170,$AN170:$AP170)/SQRT(COUNT($AK170:$AL170,$AN170:$AP170)),$AN$135="X",STDEV($AK170:$AM170,$AO170:$AP170)/SQRT(COUNT($AK170:$AM170,$AO170:$AP170)),$AO$135="X",STDEV($AK170:$AN170,$AP170)/SQRT(COUNT($AK170:$AN170,$AP170)),$AP$135="X",STDEV($AK170:$AO170)/SQRT(COUNT($AK170:$AO170))),"")</f>
        <v>0</v>
      </c>
      <c r="AE170" cm="1">
        <f t="array" ref="AE170">_xlfn.IFS(SUM($AK170:$AP170)="","",AK170="","",AK170=0,0,AK170&gt;0,AK170/AE$198*100)</f>
        <v>0</v>
      </c>
      <c r="AF170" cm="1">
        <f t="array" ref="AF170">_xlfn.IFS(SUM($AK170:$AP170)="","",AL170="","",AL170=0,0,AL170&gt;0,AL170/AF$198*100)</f>
        <v>0</v>
      </c>
      <c r="AG170" cm="1">
        <f t="array" ref="AG170">_xlfn.IFS(SUM($AK170:$AP170)="","",AM170="","",AM170=0,0,AM170&gt;0,AM170/AG$198*100)</f>
        <v>0</v>
      </c>
      <c r="AH170" cm="1">
        <f t="array" ref="AH170">_xlfn.IFS(SUM($AK170:$AP170)="","",AN170="","",AN170=0,0,AN170&gt;0,AN170/AH$198*100)</f>
        <v>0</v>
      </c>
      <c r="AI170" cm="1">
        <f t="array" ref="AI170">_xlfn.IFS(SUM($AK170:$AP170)="","",AO170="","",AO170=0,0,AO170&gt;0,AO170/AI$198*100)</f>
        <v>0</v>
      </c>
      <c r="AJ170" s="1" t="str" cm="1">
        <f t="array" ref="AJ170">_xlfn.IFS(SUM($AK170:$AP170)="","",AP170="","",AP170=0,0,AP170&gt;0,AP170/AJ$198*100)</f>
        <v/>
      </c>
      <c r="AK170" s="85">
        <f t="shared" si="198"/>
        <v>0</v>
      </c>
      <c r="AL170" s="39">
        <f t="shared" si="198"/>
        <v>0</v>
      </c>
      <c r="AM170" s="39">
        <f t="shared" si="198"/>
        <v>0</v>
      </c>
      <c r="AN170" s="39">
        <f t="shared" si="198"/>
        <v>0</v>
      </c>
      <c r="AO170" s="39">
        <f t="shared" si="198"/>
        <v>0</v>
      </c>
      <c r="AP170" s="98" t="str">
        <f t="shared" si="198"/>
        <v/>
      </c>
      <c r="AQ170" s="89">
        <v>0</v>
      </c>
      <c r="AR170" s="89">
        <v>0</v>
      </c>
      <c r="AS170" s="89">
        <v>0</v>
      </c>
      <c r="AT170" s="89">
        <v>0</v>
      </c>
      <c r="AU170" s="89">
        <v>0</v>
      </c>
      <c r="AV170" s="89"/>
      <c r="AW170" s="1"/>
      <c r="AX170" s="1"/>
      <c r="AY170" s="39" t="str">
        <f t="shared" si="204"/>
        <v/>
      </c>
      <c r="AZ170" s="39" t="str">
        <f t="shared" si="205"/>
        <v/>
      </c>
      <c r="BA170" s="39" t="str">
        <f t="shared" si="206"/>
        <v/>
      </c>
      <c r="BB170" s="39" t="str">
        <f t="shared" si="207"/>
        <v/>
      </c>
      <c r="BC170" s="39" t="str">
        <f t="shared" si="208"/>
        <v/>
      </c>
      <c r="BD170" s="39" t="str">
        <f t="shared" si="209"/>
        <v/>
      </c>
      <c r="BE170" s="39" t="str">
        <f t="shared" si="210"/>
        <v/>
      </c>
      <c r="BF170" s="39" t="str">
        <f t="shared" si="211"/>
        <v/>
      </c>
      <c r="BG170" s="39" t="str">
        <f t="shared" si="212"/>
        <v/>
      </c>
      <c r="BH170" s="39" t="str">
        <f t="shared" si="213"/>
        <v/>
      </c>
      <c r="BI170" s="39" t="str">
        <f t="shared" si="214"/>
        <v/>
      </c>
      <c r="BJ170" s="39" t="str">
        <f t="shared" si="215"/>
        <v/>
      </c>
      <c r="BK170" s="42" t="str">
        <f t="shared" si="200"/>
        <v/>
      </c>
      <c r="BL170" t="str">
        <f t="shared" si="200"/>
        <v/>
      </c>
      <c r="BM170" t="str">
        <f t="shared" si="200"/>
        <v/>
      </c>
      <c r="BN170" t="str">
        <f t="shared" si="199"/>
        <v/>
      </c>
      <c r="BO170" t="str">
        <f t="shared" si="199"/>
        <v/>
      </c>
      <c r="BP170" t="str">
        <f t="shared" si="199"/>
        <v/>
      </c>
      <c r="BQ170" t="str">
        <f t="shared" si="199"/>
        <v/>
      </c>
      <c r="BR170" t="str">
        <f t="shared" si="199"/>
        <v/>
      </c>
      <c r="BS170" t="str">
        <f t="shared" si="199"/>
        <v/>
      </c>
      <c r="BT170" t="str">
        <f t="shared" si="199"/>
        <v/>
      </c>
      <c r="BU170" t="str">
        <f t="shared" si="199"/>
        <v/>
      </c>
      <c r="BV170" t="str">
        <f t="shared" si="199"/>
        <v/>
      </c>
      <c r="BW170" t="str">
        <f t="shared" si="187"/>
        <v/>
      </c>
      <c r="BX170" t="str">
        <f t="shared" si="188"/>
        <v/>
      </c>
      <c r="BY170" t="str">
        <f t="shared" si="189"/>
        <v/>
      </c>
      <c r="BZ170" t="str">
        <f t="shared" si="190"/>
        <v/>
      </c>
      <c r="CA170" t="str">
        <f t="shared" si="216"/>
        <v/>
      </c>
      <c r="CB170" s="39" t="str">
        <f t="shared" si="216"/>
        <v/>
      </c>
      <c r="CC170" s="46" t="str">
        <f t="shared" si="192"/>
        <v/>
      </c>
      <c r="CD170" s="44" t="str">
        <f t="shared" si="193"/>
        <v/>
      </c>
      <c r="CE170" t="str" cm="1">
        <f t="array" ref="CE170">_xlfn.IFS($CC170="","",$CC170&lt;=CE$136,"yes",$CC170&gt;CE$136,"no")</f>
        <v/>
      </c>
      <c r="CF170" s="42" t="str">
        <f t="shared" si="201"/>
        <v/>
      </c>
      <c r="CG170" s="1" t="str">
        <f t="shared" si="202"/>
        <v/>
      </c>
      <c r="CH170" s="1" t="str">
        <f t="shared" si="203"/>
        <v/>
      </c>
      <c r="CI170" s="76" t="str">
        <f>IF(CE170="yes",VLOOKUP(CH170,'z-Table'!$A$1:$K$74,7,TRUE)*$CE$135,"")</f>
        <v/>
      </c>
    </row>
    <row r="171" spans="1:87" ht="12" x14ac:dyDescent="0.2">
      <c r="A171" s="6" t="s">
        <v>60</v>
      </c>
      <c r="B171" s="18" cm="1">
        <f t="array" ref="B171">IFERROR(_xlfn.IFS(COUNTA($F$135:$K$135)=0,AVERAGE($F171:$K171),$F$135="X",AVERAGE($G171:$K171),$G$135="X",AVERAGE($F171,$H171:$K171),$H$135="X",AVERAGE($F171:$G171,$I171:$K171),$I$135="X",AVERAGE($F171:$H171,$J171:$K171),$J$135="X",AVERAGE($F171:$I171,$K171:$K171),$K$135="X",AVERAGE($F171:$J171)),"")</f>
        <v>0</v>
      </c>
      <c r="C171" s="19" cm="1">
        <f t="array" ref="C171">IFERROR(_xlfn.IFS(COUNTA($F$135:$K$135)=0,STDEV($F171:$K171)/SQRT(COUNT($F171:$K171)),$F$135="X",STDEV($G171:$K171)/SQRT(COUNT($G171:$K171)),$G$135="X",STDEV($F171,$H171:$K171)/SQRT(COUNT($F171,$H171:$K171)),$H$135="X",STDEV($F171:$G171,$I171:$K171)/SQRT(COUNT($F171:$G171,$I171:$K171)),$I$135="X",STDEV($F171:$H171,$J171:$K171)/SQRT(COUNT($F171:$H171,$J171:$K171)),$J$135="X",STDEV($F171:$I171,$K171)/SQRT(COUNT($F171:$I171,$K171)),$K$135="X",STDEV($F171:$J171)/SQRT(COUNT($F171:$J171))),"")</f>
        <v>0</v>
      </c>
      <c r="D171" s="113" cm="1">
        <f t="array" ref="D171">IFERROR(_xlfn.IFS(COUNTA($L$135:$Q$135)=0,AVERAGE($L171:$Q171),$L$135="X",AVERAGE($M171:$Q171),$M$135="X",AVERAGE($L171,$N171:$Q171),$N$135="X",AVERAGE($L171:$M171,$O171:$Q171),$O$135="X",AVERAGE($L171:$N171,$P171:$Q171),$P$135="X",AVERAGE($L171:$O171,$Q171:$Q171),$Q$135="X",AVERAGE($L171:$P171)),"")</f>
        <v>0</v>
      </c>
      <c r="E171" s="111" cm="1">
        <f t="array" ref="E171">IFERROR(_xlfn.IFS(COUNTA($L$135:$Q$135)=0,STDEV($L171:$Q171)/SQRT(COUNT($L171:$Q171)),$L$135="X",STDEV($M171:$Q171)/SQRT(COUNT($M171:$Q171)),$M$135="X",STDEV($L171,$N171:$Q171)/SQRT(COUNT($L171,$N171:$Q171)),$N$135="X",STDEV($L171:$M171,$O171:$Q171)/SQRT(COUNT($L171:$M171,$O171:$Q171)),$O$135="X",STDEV($L171:$N171,$P171:$Q171)/SQRT(COUNT($L171:$N171,$P171:$Q171)),$P$135="X",STDEV($L171:$O171,$Q171)/SQRT(COUNT($L171:$O171,$Q171)),$Q$135="X",STDEV($L171:$P171)/SQRT(COUNT($L171:$P171))),"")</f>
        <v>0</v>
      </c>
      <c r="F171" cm="1">
        <f t="array" ref="F171">_xlfn.IFS(SUM($L171:$Q171)="","",L171="","",L171=0,0,L171&gt;0,L171/F$198*100)</f>
        <v>0</v>
      </c>
      <c r="G171" cm="1">
        <f t="array" ref="G171">_xlfn.IFS(SUM($L171:$Q171)="","",M171="","",M171=0,0,M171&gt;0,M171/G$198*100)</f>
        <v>0</v>
      </c>
      <c r="H171" cm="1">
        <f t="array" ref="H171">_xlfn.IFS(SUM($L171:$Q171)="","",N171="","",N171=0,0,N171&gt;0,N171/H$198*100)</f>
        <v>0</v>
      </c>
      <c r="I171" cm="1">
        <f t="array" ref="I171">_xlfn.IFS(SUM($L171:$Q171)="","",O171="","",O171=0,0,O171&gt;0,O171/I$198*100)</f>
        <v>0</v>
      </c>
      <c r="J171" cm="1">
        <f t="array" ref="J171">_xlfn.IFS(SUM($L171:$Q171)="","",P171="","",P171=0,0,P171&gt;0,P171/J$198*100)</f>
        <v>0</v>
      </c>
      <c r="K171" s="1" t="str" cm="1">
        <f t="array" ref="K171">_xlfn.IFS(SUM($L171:$Q171)="","",Q171="","",Q171=0,0,Q171&gt;0,Q171/K$198*100)</f>
        <v/>
      </c>
      <c r="L171" s="85">
        <f t="shared" si="197"/>
        <v>0</v>
      </c>
      <c r="M171" s="39">
        <f t="shared" si="170"/>
        <v>0</v>
      </c>
      <c r="N171" s="39">
        <f t="shared" si="170"/>
        <v>0</v>
      </c>
      <c r="O171" s="39">
        <f t="shared" si="170"/>
        <v>0</v>
      </c>
      <c r="P171" s="39">
        <f t="shared" si="170"/>
        <v>0</v>
      </c>
      <c r="Q171" s="98" t="str">
        <f t="shared" si="170"/>
        <v/>
      </c>
      <c r="R171" s="89">
        <v>0</v>
      </c>
      <c r="S171" s="89">
        <v>0</v>
      </c>
      <c r="T171" s="89">
        <v>0</v>
      </c>
      <c r="U171" s="89">
        <v>0</v>
      </c>
      <c r="V171" s="89">
        <v>0</v>
      </c>
      <c r="W171" s="89"/>
      <c r="X171" s="1"/>
      <c r="Y171" s="1"/>
      <c r="Z171" s="6" t="s">
        <v>60</v>
      </c>
      <c r="AA171" s="18" cm="1">
        <f t="array" ref="AA171">IFERROR(_xlfn.IFS(COUNTA($AE$135:$AJ$135)=0,AVERAGE($AE171:$AJ171),$AE$135="X",AVERAGE($AF171:$AJ171),$AF$135="X",AVERAGE($AE171,$AG171:$AJ171),$AG$135="X",AVERAGE($AE171:$AF171,$AH171:$AJ171),$AH$135="X",AVERAGE($AE171:$AG171,$AI171:$AJ171),$AI$135="X",AVERAGE($AE171:$AH171,$AJ171:$AJ171),$AJ$135="X",AVERAGE($AE171:$AI171)),"")</f>
        <v>0</v>
      </c>
      <c r="AB171" s="19" cm="1">
        <f t="array" ref="AB171">IFERROR(_xlfn.IFS(COUNTA($AE$135:$AJ$135)=0,STDEV($AE171:$AJ171)/SQRT(COUNT($AE171:$AJ171)),$AE$135="X",STDEV($AF171:$AJ171)/SQRT(COUNT($AF171:$AJ171)),$AF$135="X",STDEV($AE171,$AG171:$AJ171)/SQRT(COUNT($AE171,$AG171:$AJ171)),$AG$135="X",STDEV($AE171:$AF171,$AH171:$AJ171)/SQRT(COUNT($AE171:$AF171,$AH171:$AJ171)),$AH$135="X",STDEV($AE171:$AG171,$AI171:$AJ171)/SQRT(COUNT($AE171:$AG171,$AI171:$AJ171)),$AI$135="X",STDEV($AE171:$AH171,$AJ171)/SQRT(COUNT($AE171:$AH171,$AJ171)),$AJ$135="X",STDEV($AE171:$AI171)/SQRT(COUNT($AE171:$AI171))),"")</f>
        <v>0</v>
      </c>
      <c r="AC171" s="113" cm="1">
        <f t="array" ref="AC171">IFERROR(_xlfn.IFS(COUNTA($AK$135:$AP$135)=0,AVERAGE($AK171:$AP171),$AK$135="X",AVERAGE($AL171:$AP171),$AL$135="X",AVERAGE($AK171,$AM171:$AP171),$AM$135="X",AVERAGE($AK171:$AL171,$AN171:$AP171),$AN$135="X",AVERAGE($AK171:$AM171,$AO171:$AP171),$AO$135="X",AVERAGE($AK171:$AN171,$AP171:$AP171),$AP$135="X",AVERAGE($AK171:$AO171)),"")</f>
        <v>0</v>
      </c>
      <c r="AD171" s="111" cm="1">
        <f t="array" ref="AD171">IFERROR(_xlfn.IFS(COUNTA($AK$135:$AP$135)=0,STDEV($AK171:$AP171)/SQRT(COUNT($AK171:$AP171)),$AK$135="X",STDEV($AL171:$AP171)/SQRT(COUNT($AL171:$AP171)),$AL$135="X",STDEV($AK171,$AM171:$AP171)/SQRT(COUNT($AK171,$AM171:$AP171)),$AM$135="X",STDEV($AK171:$AL171,$AN171:$AP171)/SQRT(COUNT($AK171:$AL171,$AN171:$AP171)),$AN$135="X",STDEV($AK171:$AM171,$AO171:$AP171)/SQRT(COUNT($AK171:$AM171,$AO171:$AP171)),$AO$135="X",STDEV($AK171:$AN171,$AP171)/SQRT(COUNT($AK171:$AN171,$AP171)),$AP$135="X",STDEV($AK171:$AO171)/SQRT(COUNT($AK171:$AO171))),"")</f>
        <v>0</v>
      </c>
      <c r="AE171" cm="1">
        <f t="array" ref="AE171">_xlfn.IFS(SUM($AK171:$AP171)="","",AK171="","",AK171=0,0,AK171&gt;0,AK171/AE$198*100)</f>
        <v>0</v>
      </c>
      <c r="AF171" cm="1">
        <f t="array" ref="AF171">_xlfn.IFS(SUM($AK171:$AP171)="","",AL171="","",AL171=0,0,AL171&gt;0,AL171/AF$198*100)</f>
        <v>0</v>
      </c>
      <c r="AG171" cm="1">
        <f t="array" ref="AG171">_xlfn.IFS(SUM($AK171:$AP171)="","",AM171="","",AM171=0,0,AM171&gt;0,AM171/AG$198*100)</f>
        <v>0</v>
      </c>
      <c r="AH171" cm="1">
        <f t="array" ref="AH171">_xlfn.IFS(SUM($AK171:$AP171)="","",AN171="","",AN171=0,0,AN171&gt;0,AN171/AH$198*100)</f>
        <v>0</v>
      </c>
      <c r="AI171" cm="1">
        <f t="array" ref="AI171">_xlfn.IFS(SUM($AK171:$AP171)="","",AO171="","",AO171=0,0,AO171&gt;0,AO171/AI$198*100)</f>
        <v>0</v>
      </c>
      <c r="AJ171" s="1" t="str" cm="1">
        <f t="array" ref="AJ171">_xlfn.IFS(SUM($AK171:$AP171)="","",AP171="","",AP171=0,0,AP171&gt;0,AP171/AJ$198*100)</f>
        <v/>
      </c>
      <c r="AK171" s="85">
        <f t="shared" si="198"/>
        <v>0</v>
      </c>
      <c r="AL171" s="39">
        <f t="shared" si="198"/>
        <v>0</v>
      </c>
      <c r="AM171" s="39">
        <f t="shared" si="198"/>
        <v>0</v>
      </c>
      <c r="AN171" s="39">
        <f t="shared" si="198"/>
        <v>0</v>
      </c>
      <c r="AO171" s="39">
        <f t="shared" si="198"/>
        <v>0</v>
      </c>
      <c r="AP171" s="98" t="str">
        <f t="shared" si="198"/>
        <v/>
      </c>
      <c r="AQ171" s="89">
        <v>0</v>
      </c>
      <c r="AR171" s="89">
        <v>0</v>
      </c>
      <c r="AS171" s="89">
        <v>0</v>
      </c>
      <c r="AT171" s="89">
        <v>0</v>
      </c>
      <c r="AU171" s="89">
        <v>0</v>
      </c>
      <c r="AV171" s="89"/>
      <c r="AW171" s="1"/>
      <c r="AX171" s="1"/>
      <c r="AY171" s="39" t="str">
        <f t="shared" si="204"/>
        <v/>
      </c>
      <c r="AZ171" s="39" t="str">
        <f t="shared" si="205"/>
        <v/>
      </c>
      <c r="BA171" s="39" t="str">
        <f t="shared" si="206"/>
        <v/>
      </c>
      <c r="BB171" s="39" t="str">
        <f t="shared" si="207"/>
        <v/>
      </c>
      <c r="BC171" s="39" t="str">
        <f t="shared" si="208"/>
        <v/>
      </c>
      <c r="BD171" s="39" t="str">
        <f t="shared" si="209"/>
        <v/>
      </c>
      <c r="BE171" s="39" t="str">
        <f t="shared" si="210"/>
        <v/>
      </c>
      <c r="BF171" s="39" t="str">
        <f t="shared" si="211"/>
        <v/>
      </c>
      <c r="BG171" s="39" t="str">
        <f t="shared" si="212"/>
        <v/>
      </c>
      <c r="BH171" s="39" t="str">
        <f t="shared" si="213"/>
        <v/>
      </c>
      <c r="BI171" s="39" t="str">
        <f t="shared" si="214"/>
        <v/>
      </c>
      <c r="BJ171" s="39" t="str">
        <f t="shared" si="215"/>
        <v/>
      </c>
      <c r="BK171" s="42" t="str">
        <f t="shared" si="200"/>
        <v/>
      </c>
      <c r="BL171" t="str">
        <f t="shared" si="200"/>
        <v/>
      </c>
      <c r="BM171" t="str">
        <f t="shared" si="200"/>
        <v/>
      </c>
      <c r="BN171" t="str">
        <f t="shared" si="199"/>
        <v/>
      </c>
      <c r="BO171" t="str">
        <f t="shared" si="199"/>
        <v/>
      </c>
      <c r="BP171" t="str">
        <f t="shared" si="199"/>
        <v/>
      </c>
      <c r="BQ171" t="str">
        <f t="shared" si="199"/>
        <v/>
      </c>
      <c r="BR171" t="str">
        <f t="shared" si="199"/>
        <v/>
      </c>
      <c r="BS171" t="str">
        <f t="shared" si="199"/>
        <v/>
      </c>
      <c r="BT171" t="str">
        <f t="shared" si="199"/>
        <v/>
      </c>
      <c r="BU171" t="str">
        <f t="shared" si="199"/>
        <v/>
      </c>
      <c r="BV171" t="str">
        <f t="shared" si="199"/>
        <v/>
      </c>
      <c r="BW171" t="str">
        <f t="shared" si="187"/>
        <v/>
      </c>
      <c r="BX171" t="str">
        <f t="shared" si="188"/>
        <v/>
      </c>
      <c r="BY171" t="str">
        <f t="shared" si="189"/>
        <v/>
      </c>
      <c r="BZ171" t="str">
        <f t="shared" si="190"/>
        <v/>
      </c>
      <c r="CA171" t="str">
        <f t="shared" si="216"/>
        <v/>
      </c>
      <c r="CB171" s="39" t="str">
        <f t="shared" si="216"/>
        <v/>
      </c>
      <c r="CC171" s="46" t="str">
        <f t="shared" si="192"/>
        <v/>
      </c>
      <c r="CD171" s="44" t="str">
        <f t="shared" si="193"/>
        <v/>
      </c>
      <c r="CE171" t="str" cm="1">
        <f t="array" ref="CE171">_xlfn.IFS($CC171="","",$CC171&lt;=CE$136,"yes",$CC171&gt;CE$136,"no")</f>
        <v/>
      </c>
      <c r="CF171" s="42" t="str">
        <f t="shared" si="201"/>
        <v/>
      </c>
      <c r="CG171" s="1" t="str">
        <f t="shared" si="202"/>
        <v/>
      </c>
      <c r="CH171" s="1" t="str">
        <f t="shared" si="203"/>
        <v/>
      </c>
      <c r="CI171" s="76" t="str">
        <f>IF(CE171="yes",VLOOKUP(CH171,'z-Table'!$A$1:$K$74,7,TRUE)*$CE$135,"")</f>
        <v/>
      </c>
    </row>
    <row r="172" spans="1:87" ht="12" x14ac:dyDescent="0.2">
      <c r="A172" s="6" t="s">
        <v>61</v>
      </c>
      <c r="B172" s="18" cm="1">
        <f t="array" ref="B172">IFERROR(_xlfn.IFS(COUNTA($F$135:$K$135)=0,AVERAGE($F172:$K172),$F$135="X",AVERAGE($G172:$K172),$G$135="X",AVERAGE($F172,$H172:$K172),$H$135="X",AVERAGE($F172:$G172,$I172:$K172),$I$135="X",AVERAGE($F172:$H172,$J172:$K172),$J$135="X",AVERAGE($F172:$I172,$K172:$K172),$K$135="X",AVERAGE($F172:$J172)),"")</f>
        <v>0</v>
      </c>
      <c r="C172" s="19" cm="1">
        <f t="array" ref="C172">IFERROR(_xlfn.IFS(COUNTA($F$135:$K$135)=0,STDEV($F172:$K172)/SQRT(COUNT($F172:$K172)),$F$135="X",STDEV($G172:$K172)/SQRT(COUNT($G172:$K172)),$G$135="X",STDEV($F172,$H172:$K172)/SQRT(COUNT($F172,$H172:$K172)),$H$135="X",STDEV($F172:$G172,$I172:$K172)/SQRT(COUNT($F172:$G172,$I172:$K172)),$I$135="X",STDEV($F172:$H172,$J172:$K172)/SQRT(COUNT($F172:$H172,$J172:$K172)),$J$135="X",STDEV($F172:$I172,$K172)/SQRT(COUNT($F172:$I172,$K172)),$K$135="X",STDEV($F172:$J172)/SQRT(COUNT($F172:$J172))),"")</f>
        <v>0</v>
      </c>
      <c r="D172" s="113" cm="1">
        <f t="array" ref="D172">IFERROR(_xlfn.IFS(COUNTA($L$135:$Q$135)=0,AVERAGE($L172:$Q172),$L$135="X",AVERAGE($M172:$Q172),$M$135="X",AVERAGE($L172,$N172:$Q172),$N$135="X",AVERAGE($L172:$M172,$O172:$Q172),$O$135="X",AVERAGE($L172:$N172,$P172:$Q172),$P$135="X",AVERAGE($L172:$O172,$Q172:$Q172),$Q$135="X",AVERAGE($L172:$P172)),"")</f>
        <v>0</v>
      </c>
      <c r="E172" s="111" cm="1">
        <f t="array" ref="E172">IFERROR(_xlfn.IFS(COUNTA($L$135:$Q$135)=0,STDEV($L172:$Q172)/SQRT(COUNT($L172:$Q172)),$L$135="X",STDEV($M172:$Q172)/SQRT(COUNT($M172:$Q172)),$M$135="X",STDEV($L172,$N172:$Q172)/SQRT(COUNT($L172,$N172:$Q172)),$N$135="X",STDEV($L172:$M172,$O172:$Q172)/SQRT(COUNT($L172:$M172,$O172:$Q172)),$O$135="X",STDEV($L172:$N172,$P172:$Q172)/SQRT(COUNT($L172:$N172,$P172:$Q172)),$P$135="X",STDEV($L172:$O172,$Q172)/SQRT(COUNT($L172:$O172,$Q172)),$Q$135="X",STDEV($L172:$P172)/SQRT(COUNT($L172:$P172))),"")</f>
        <v>0</v>
      </c>
      <c r="F172" cm="1">
        <f t="array" ref="F172">_xlfn.IFS(SUM($L172:$Q172)="","",L172="","",L172=0,0,L172&gt;0,L172/F$198*100)</f>
        <v>0</v>
      </c>
      <c r="G172" cm="1">
        <f t="array" ref="G172">_xlfn.IFS(SUM($L172:$Q172)="","",M172="","",M172=0,0,M172&gt;0,M172/G$198*100)</f>
        <v>0</v>
      </c>
      <c r="H172" cm="1">
        <f t="array" ref="H172">_xlfn.IFS(SUM($L172:$Q172)="","",N172="","",N172=0,0,N172&gt;0,N172/H$198*100)</f>
        <v>0</v>
      </c>
      <c r="I172" cm="1">
        <f t="array" ref="I172">_xlfn.IFS(SUM($L172:$Q172)="","",O172="","",O172=0,0,O172&gt;0,O172/I$198*100)</f>
        <v>0</v>
      </c>
      <c r="J172" cm="1">
        <f t="array" ref="J172">_xlfn.IFS(SUM($L172:$Q172)="","",P172="","",P172=0,0,P172&gt;0,P172/J$198*100)</f>
        <v>0</v>
      </c>
      <c r="K172" s="1" t="str" cm="1">
        <f t="array" ref="K172">_xlfn.IFS(SUM($L172:$Q172)="","",Q172="","",Q172=0,0,Q172&gt;0,Q172/K$198*100)</f>
        <v/>
      </c>
      <c r="L172" s="85">
        <f t="shared" si="197"/>
        <v>0</v>
      </c>
      <c r="M172" s="39">
        <f t="shared" si="170"/>
        <v>0</v>
      </c>
      <c r="N172" s="39">
        <f t="shared" si="170"/>
        <v>0</v>
      </c>
      <c r="O172" s="39">
        <f t="shared" si="170"/>
        <v>0</v>
      </c>
      <c r="P172" s="39">
        <f t="shared" si="170"/>
        <v>0</v>
      </c>
      <c r="Q172" s="98" t="str">
        <f t="shared" si="170"/>
        <v/>
      </c>
      <c r="R172" s="89">
        <v>0</v>
      </c>
      <c r="S172" s="89">
        <v>0</v>
      </c>
      <c r="T172" s="89">
        <v>0</v>
      </c>
      <c r="U172" s="89">
        <v>0</v>
      </c>
      <c r="V172" s="89">
        <v>0</v>
      </c>
      <c r="W172" s="89"/>
      <c r="X172" s="1"/>
      <c r="Y172" s="1"/>
      <c r="Z172" s="6" t="s">
        <v>61</v>
      </c>
      <c r="AA172" s="18" cm="1">
        <f t="array" ref="AA172">IFERROR(_xlfn.IFS(COUNTA($AE$135:$AJ$135)=0,AVERAGE($AE172:$AJ172),$AE$135="X",AVERAGE($AF172:$AJ172),$AF$135="X",AVERAGE($AE172,$AG172:$AJ172),$AG$135="X",AVERAGE($AE172:$AF172,$AH172:$AJ172),$AH$135="X",AVERAGE($AE172:$AG172,$AI172:$AJ172),$AI$135="X",AVERAGE($AE172:$AH172,$AJ172:$AJ172),$AJ$135="X",AVERAGE($AE172:$AI172)),"")</f>
        <v>0</v>
      </c>
      <c r="AB172" s="19" cm="1">
        <f t="array" ref="AB172">IFERROR(_xlfn.IFS(COUNTA($AE$135:$AJ$135)=0,STDEV($AE172:$AJ172)/SQRT(COUNT($AE172:$AJ172)),$AE$135="X",STDEV($AF172:$AJ172)/SQRT(COUNT($AF172:$AJ172)),$AF$135="X",STDEV($AE172,$AG172:$AJ172)/SQRT(COUNT($AE172,$AG172:$AJ172)),$AG$135="X",STDEV($AE172:$AF172,$AH172:$AJ172)/SQRT(COUNT($AE172:$AF172,$AH172:$AJ172)),$AH$135="X",STDEV($AE172:$AG172,$AI172:$AJ172)/SQRT(COUNT($AE172:$AG172,$AI172:$AJ172)),$AI$135="X",STDEV($AE172:$AH172,$AJ172)/SQRT(COUNT($AE172:$AH172,$AJ172)),$AJ$135="X",STDEV($AE172:$AI172)/SQRT(COUNT($AE172:$AI172))),"")</f>
        <v>0</v>
      </c>
      <c r="AC172" s="113" cm="1">
        <f t="array" ref="AC172">IFERROR(_xlfn.IFS(COUNTA($AK$135:$AP$135)=0,AVERAGE($AK172:$AP172),$AK$135="X",AVERAGE($AL172:$AP172),$AL$135="X",AVERAGE($AK172,$AM172:$AP172),$AM$135="X",AVERAGE($AK172:$AL172,$AN172:$AP172),$AN$135="X",AVERAGE($AK172:$AM172,$AO172:$AP172),$AO$135="X",AVERAGE($AK172:$AN172,$AP172:$AP172),$AP$135="X",AVERAGE($AK172:$AO172)),"")</f>
        <v>0</v>
      </c>
      <c r="AD172" s="111" cm="1">
        <f t="array" ref="AD172">IFERROR(_xlfn.IFS(COUNTA($AK$135:$AP$135)=0,STDEV($AK172:$AP172)/SQRT(COUNT($AK172:$AP172)),$AK$135="X",STDEV($AL172:$AP172)/SQRT(COUNT($AL172:$AP172)),$AL$135="X",STDEV($AK172,$AM172:$AP172)/SQRT(COUNT($AK172,$AM172:$AP172)),$AM$135="X",STDEV($AK172:$AL172,$AN172:$AP172)/SQRT(COUNT($AK172:$AL172,$AN172:$AP172)),$AN$135="X",STDEV($AK172:$AM172,$AO172:$AP172)/SQRT(COUNT($AK172:$AM172,$AO172:$AP172)),$AO$135="X",STDEV($AK172:$AN172,$AP172)/SQRT(COUNT($AK172:$AN172,$AP172)),$AP$135="X",STDEV($AK172:$AO172)/SQRT(COUNT($AK172:$AO172))),"")</f>
        <v>0</v>
      </c>
      <c r="AE172" cm="1">
        <f t="array" ref="AE172">_xlfn.IFS(SUM($AK172:$AP172)="","",AK172="","",AK172=0,0,AK172&gt;0,AK172/AE$198*100)</f>
        <v>0</v>
      </c>
      <c r="AF172" cm="1">
        <f t="array" ref="AF172">_xlfn.IFS(SUM($AK172:$AP172)="","",AL172="","",AL172=0,0,AL172&gt;0,AL172/AF$198*100)</f>
        <v>0</v>
      </c>
      <c r="AG172" cm="1">
        <f t="array" ref="AG172">_xlfn.IFS(SUM($AK172:$AP172)="","",AM172="","",AM172=0,0,AM172&gt;0,AM172/AG$198*100)</f>
        <v>0</v>
      </c>
      <c r="AH172" cm="1">
        <f t="array" ref="AH172">_xlfn.IFS(SUM($AK172:$AP172)="","",AN172="","",AN172=0,0,AN172&gt;0,AN172/AH$198*100)</f>
        <v>0</v>
      </c>
      <c r="AI172" cm="1">
        <f t="array" ref="AI172">_xlfn.IFS(SUM($AK172:$AP172)="","",AO172="","",AO172=0,0,AO172&gt;0,AO172/AI$198*100)</f>
        <v>0</v>
      </c>
      <c r="AJ172" s="1" t="str" cm="1">
        <f t="array" ref="AJ172">_xlfn.IFS(SUM($AK172:$AP172)="","",AP172="","",AP172=0,0,AP172&gt;0,AP172/AJ$198*100)</f>
        <v/>
      </c>
      <c r="AK172" s="85">
        <f t="shared" si="198"/>
        <v>0</v>
      </c>
      <c r="AL172" s="39">
        <f t="shared" si="198"/>
        <v>0</v>
      </c>
      <c r="AM172" s="39">
        <f t="shared" si="198"/>
        <v>0</v>
      </c>
      <c r="AN172" s="39">
        <f t="shared" si="198"/>
        <v>0</v>
      </c>
      <c r="AO172" s="39">
        <f t="shared" si="198"/>
        <v>0</v>
      </c>
      <c r="AP172" s="98" t="str">
        <f t="shared" si="198"/>
        <v/>
      </c>
      <c r="AQ172" s="89">
        <v>0</v>
      </c>
      <c r="AR172" s="89">
        <v>0</v>
      </c>
      <c r="AS172" s="89">
        <v>0</v>
      </c>
      <c r="AT172" s="89">
        <v>0</v>
      </c>
      <c r="AU172" s="89">
        <v>0</v>
      </c>
      <c r="AV172" s="89"/>
      <c r="AW172" s="1"/>
      <c r="AX172" s="1"/>
      <c r="AY172" s="39" t="str">
        <f t="shared" si="204"/>
        <v/>
      </c>
      <c r="AZ172" s="39" t="str">
        <f t="shared" si="205"/>
        <v/>
      </c>
      <c r="BA172" s="39" t="str">
        <f t="shared" si="206"/>
        <v/>
      </c>
      <c r="BB172" s="39" t="str">
        <f t="shared" si="207"/>
        <v/>
      </c>
      <c r="BC172" s="39" t="str">
        <f t="shared" si="208"/>
        <v/>
      </c>
      <c r="BD172" s="39" t="str">
        <f t="shared" si="209"/>
        <v/>
      </c>
      <c r="BE172" s="39" t="str">
        <f t="shared" si="210"/>
        <v/>
      </c>
      <c r="BF172" s="39" t="str">
        <f t="shared" si="211"/>
        <v/>
      </c>
      <c r="BG172" s="39" t="str">
        <f t="shared" si="212"/>
        <v/>
      </c>
      <c r="BH172" s="39" t="str">
        <f t="shared" si="213"/>
        <v/>
      </c>
      <c r="BI172" s="39" t="str">
        <f t="shared" si="214"/>
        <v/>
      </c>
      <c r="BJ172" s="39" t="str">
        <f t="shared" si="215"/>
        <v/>
      </c>
      <c r="BK172" s="42" t="str">
        <f t="shared" si="200"/>
        <v/>
      </c>
      <c r="BL172" t="str">
        <f t="shared" si="200"/>
        <v/>
      </c>
      <c r="BM172" t="str">
        <f t="shared" si="200"/>
        <v/>
      </c>
      <c r="BN172" t="str">
        <f t="shared" si="199"/>
        <v/>
      </c>
      <c r="BO172" t="str">
        <f t="shared" si="199"/>
        <v/>
      </c>
      <c r="BP172" t="str">
        <f t="shared" si="199"/>
        <v/>
      </c>
      <c r="BQ172" t="str">
        <f t="shared" si="199"/>
        <v/>
      </c>
      <c r="BR172" t="str">
        <f t="shared" si="199"/>
        <v/>
      </c>
      <c r="BS172" t="str">
        <f t="shared" si="199"/>
        <v/>
      </c>
      <c r="BT172" t="str">
        <f t="shared" si="199"/>
        <v/>
      </c>
      <c r="BU172" t="str">
        <f t="shared" si="199"/>
        <v/>
      </c>
      <c r="BV172" t="str">
        <f t="shared" si="199"/>
        <v/>
      </c>
      <c r="BW172" t="str">
        <f t="shared" si="187"/>
        <v/>
      </c>
      <c r="BX172" t="str">
        <f t="shared" si="188"/>
        <v/>
      </c>
      <c r="BY172" t="str">
        <f t="shared" si="189"/>
        <v/>
      </c>
      <c r="BZ172" t="str">
        <f t="shared" si="190"/>
        <v/>
      </c>
      <c r="CA172" t="str">
        <f t="shared" si="216"/>
        <v/>
      </c>
      <c r="CB172" s="39" t="str">
        <f t="shared" si="216"/>
        <v/>
      </c>
      <c r="CC172" s="46" t="str">
        <f t="shared" si="192"/>
        <v/>
      </c>
      <c r="CD172" s="44" t="str">
        <f t="shared" si="193"/>
        <v/>
      </c>
      <c r="CE172" t="str" cm="1">
        <f t="array" ref="CE172">_xlfn.IFS($CC172="","",$CC172&lt;=CE$136,"yes",$CC172&gt;CE$136,"no")</f>
        <v/>
      </c>
      <c r="CF172" s="42" t="str">
        <f t="shared" si="201"/>
        <v/>
      </c>
      <c r="CG172" s="1" t="str">
        <f t="shared" si="202"/>
        <v/>
      </c>
      <c r="CH172" s="1" t="str">
        <f t="shared" si="203"/>
        <v/>
      </c>
      <c r="CI172" s="76" t="str">
        <f>IF(CE172="yes",VLOOKUP(CH172,'z-Table'!$A$1:$K$74,7,TRUE)*$CE$135,"")</f>
        <v/>
      </c>
    </row>
    <row r="173" spans="1:87" ht="12" x14ac:dyDescent="0.2">
      <c r="A173" s="6" t="s">
        <v>62</v>
      </c>
      <c r="B173" s="18" cm="1">
        <f t="array" ref="B173">IFERROR(_xlfn.IFS(COUNTA($F$135:$K$135)=0,AVERAGE($F173:$K173),$F$135="X",AVERAGE($G173:$K173),$G$135="X",AVERAGE($F173,$H173:$K173),$H$135="X",AVERAGE($F173:$G173,$I173:$K173),$I$135="X",AVERAGE($F173:$H173,$J173:$K173),$J$135="X",AVERAGE($F173:$I173,$K173:$K173),$K$135="X",AVERAGE($F173:$J173)),"")</f>
        <v>0</v>
      </c>
      <c r="C173" s="19" cm="1">
        <f t="array" ref="C173">IFERROR(_xlfn.IFS(COUNTA($F$135:$K$135)=0,STDEV($F173:$K173)/SQRT(COUNT($F173:$K173)),$F$135="X",STDEV($G173:$K173)/SQRT(COUNT($G173:$K173)),$G$135="X",STDEV($F173,$H173:$K173)/SQRT(COUNT($F173,$H173:$K173)),$H$135="X",STDEV($F173:$G173,$I173:$K173)/SQRT(COUNT($F173:$G173,$I173:$K173)),$I$135="X",STDEV($F173:$H173,$J173:$K173)/SQRT(COUNT($F173:$H173,$J173:$K173)),$J$135="X",STDEV($F173:$I173,$K173)/SQRT(COUNT($F173:$I173,$K173)),$K$135="X",STDEV($F173:$J173)/SQRT(COUNT($F173:$J173))),"")</f>
        <v>0</v>
      </c>
      <c r="D173" s="113" cm="1">
        <f t="array" ref="D173">IFERROR(_xlfn.IFS(COUNTA($L$135:$Q$135)=0,AVERAGE($L173:$Q173),$L$135="X",AVERAGE($M173:$Q173),$M$135="X",AVERAGE($L173,$N173:$Q173),$N$135="X",AVERAGE($L173:$M173,$O173:$Q173),$O$135="X",AVERAGE($L173:$N173,$P173:$Q173),$P$135="X",AVERAGE($L173:$O173,$Q173:$Q173),$Q$135="X",AVERAGE($L173:$P173)),"")</f>
        <v>0</v>
      </c>
      <c r="E173" s="111" cm="1">
        <f t="array" ref="E173">IFERROR(_xlfn.IFS(COUNTA($L$135:$Q$135)=0,STDEV($L173:$Q173)/SQRT(COUNT($L173:$Q173)),$L$135="X",STDEV($M173:$Q173)/SQRT(COUNT($M173:$Q173)),$M$135="X",STDEV($L173,$N173:$Q173)/SQRT(COUNT($L173,$N173:$Q173)),$N$135="X",STDEV($L173:$M173,$O173:$Q173)/SQRT(COUNT($L173:$M173,$O173:$Q173)),$O$135="X",STDEV($L173:$N173,$P173:$Q173)/SQRT(COUNT($L173:$N173,$P173:$Q173)),$P$135="X",STDEV($L173:$O173,$Q173)/SQRT(COUNT($L173:$O173,$Q173)),$Q$135="X",STDEV($L173:$P173)/SQRT(COUNT($L173:$P173))),"")</f>
        <v>0</v>
      </c>
      <c r="F173" cm="1">
        <f t="array" ref="F173">_xlfn.IFS(SUM($L173:$Q173)="","",L173="","",L173=0,0,L173&gt;0,L173/F$198*100)</f>
        <v>0</v>
      </c>
      <c r="G173" cm="1">
        <f t="array" ref="G173">_xlfn.IFS(SUM($L173:$Q173)="","",M173="","",M173=0,0,M173&gt;0,M173/G$198*100)</f>
        <v>0</v>
      </c>
      <c r="H173" cm="1">
        <f t="array" ref="H173">_xlfn.IFS(SUM($L173:$Q173)="","",N173="","",N173=0,0,N173&gt;0,N173/H$198*100)</f>
        <v>0</v>
      </c>
      <c r="I173" cm="1">
        <f t="array" ref="I173">_xlfn.IFS(SUM($L173:$Q173)="","",O173="","",O173=0,0,O173&gt;0,O173/I$198*100)</f>
        <v>0</v>
      </c>
      <c r="J173" cm="1">
        <f t="array" ref="J173">_xlfn.IFS(SUM($L173:$Q173)="","",P173="","",P173=0,0,P173&gt;0,P173/J$198*100)</f>
        <v>0</v>
      </c>
      <c r="K173" s="1" t="str" cm="1">
        <f t="array" ref="K173">_xlfn.IFS(SUM($L173:$Q173)="","",Q173="","",Q173=0,0,Q173&gt;0,Q173/K$198*100)</f>
        <v/>
      </c>
      <c r="L173" s="85">
        <f t="shared" si="197"/>
        <v>0</v>
      </c>
      <c r="M173" s="39">
        <f t="shared" si="170"/>
        <v>0</v>
      </c>
      <c r="N173" s="39">
        <f t="shared" si="170"/>
        <v>0</v>
      </c>
      <c r="O173" s="39">
        <f t="shared" si="170"/>
        <v>0</v>
      </c>
      <c r="P173" s="39">
        <f t="shared" si="170"/>
        <v>0</v>
      </c>
      <c r="Q173" s="98" t="str">
        <f t="shared" si="170"/>
        <v/>
      </c>
      <c r="R173" s="89">
        <v>0</v>
      </c>
      <c r="S173" s="89">
        <v>0</v>
      </c>
      <c r="T173" s="89">
        <v>0</v>
      </c>
      <c r="U173" s="89">
        <v>0</v>
      </c>
      <c r="V173" s="89">
        <v>0</v>
      </c>
      <c r="W173" s="89"/>
      <c r="X173" s="1"/>
      <c r="Y173" s="1"/>
      <c r="Z173" s="6" t="s">
        <v>62</v>
      </c>
      <c r="AA173" s="18" cm="1">
        <f t="array" ref="AA173">IFERROR(_xlfn.IFS(COUNTA($AE$135:$AJ$135)=0,AVERAGE($AE173:$AJ173),$AE$135="X",AVERAGE($AF173:$AJ173),$AF$135="X",AVERAGE($AE173,$AG173:$AJ173),$AG$135="X",AVERAGE($AE173:$AF173,$AH173:$AJ173),$AH$135="X",AVERAGE($AE173:$AG173,$AI173:$AJ173),$AI$135="X",AVERAGE($AE173:$AH173,$AJ173:$AJ173),$AJ$135="X",AVERAGE($AE173:$AI173)),"")</f>
        <v>0</v>
      </c>
      <c r="AB173" s="19" cm="1">
        <f t="array" ref="AB173">IFERROR(_xlfn.IFS(COUNTA($AE$135:$AJ$135)=0,STDEV($AE173:$AJ173)/SQRT(COUNT($AE173:$AJ173)),$AE$135="X",STDEV($AF173:$AJ173)/SQRT(COUNT($AF173:$AJ173)),$AF$135="X",STDEV($AE173,$AG173:$AJ173)/SQRT(COUNT($AE173,$AG173:$AJ173)),$AG$135="X",STDEV($AE173:$AF173,$AH173:$AJ173)/SQRT(COUNT($AE173:$AF173,$AH173:$AJ173)),$AH$135="X",STDEV($AE173:$AG173,$AI173:$AJ173)/SQRT(COUNT($AE173:$AG173,$AI173:$AJ173)),$AI$135="X",STDEV($AE173:$AH173,$AJ173)/SQRT(COUNT($AE173:$AH173,$AJ173)),$AJ$135="X",STDEV($AE173:$AI173)/SQRT(COUNT($AE173:$AI173))),"")</f>
        <v>0</v>
      </c>
      <c r="AC173" s="113" cm="1">
        <f t="array" ref="AC173">IFERROR(_xlfn.IFS(COUNTA($AK$135:$AP$135)=0,AVERAGE($AK173:$AP173),$AK$135="X",AVERAGE($AL173:$AP173),$AL$135="X",AVERAGE($AK173,$AM173:$AP173),$AM$135="X",AVERAGE($AK173:$AL173,$AN173:$AP173),$AN$135="X",AVERAGE($AK173:$AM173,$AO173:$AP173),$AO$135="X",AVERAGE($AK173:$AN173,$AP173:$AP173),$AP$135="X",AVERAGE($AK173:$AO173)),"")</f>
        <v>0</v>
      </c>
      <c r="AD173" s="111" cm="1">
        <f t="array" ref="AD173">IFERROR(_xlfn.IFS(COUNTA($AK$135:$AP$135)=0,STDEV($AK173:$AP173)/SQRT(COUNT($AK173:$AP173)),$AK$135="X",STDEV($AL173:$AP173)/SQRT(COUNT($AL173:$AP173)),$AL$135="X",STDEV($AK173,$AM173:$AP173)/SQRT(COUNT($AK173,$AM173:$AP173)),$AM$135="X",STDEV($AK173:$AL173,$AN173:$AP173)/SQRT(COUNT($AK173:$AL173,$AN173:$AP173)),$AN$135="X",STDEV($AK173:$AM173,$AO173:$AP173)/SQRT(COUNT($AK173:$AM173,$AO173:$AP173)),$AO$135="X",STDEV($AK173:$AN173,$AP173)/SQRT(COUNT($AK173:$AN173,$AP173)),$AP$135="X",STDEV($AK173:$AO173)/SQRT(COUNT($AK173:$AO173))),"")</f>
        <v>0</v>
      </c>
      <c r="AE173" cm="1">
        <f t="array" ref="AE173">_xlfn.IFS(SUM($AK173:$AP173)="","",AK173="","",AK173=0,0,AK173&gt;0,AK173/AE$198*100)</f>
        <v>0</v>
      </c>
      <c r="AF173" cm="1">
        <f t="array" ref="AF173">_xlfn.IFS(SUM($AK173:$AP173)="","",AL173="","",AL173=0,0,AL173&gt;0,AL173/AF$198*100)</f>
        <v>0</v>
      </c>
      <c r="AG173" cm="1">
        <f t="array" ref="AG173">_xlfn.IFS(SUM($AK173:$AP173)="","",AM173="","",AM173=0,0,AM173&gt;0,AM173/AG$198*100)</f>
        <v>0</v>
      </c>
      <c r="AH173" cm="1">
        <f t="array" ref="AH173">_xlfn.IFS(SUM($AK173:$AP173)="","",AN173="","",AN173=0,0,AN173&gt;0,AN173/AH$198*100)</f>
        <v>0</v>
      </c>
      <c r="AI173" cm="1">
        <f t="array" ref="AI173">_xlfn.IFS(SUM($AK173:$AP173)="","",AO173="","",AO173=0,0,AO173&gt;0,AO173/AI$198*100)</f>
        <v>0</v>
      </c>
      <c r="AJ173" s="1" t="str" cm="1">
        <f t="array" ref="AJ173">_xlfn.IFS(SUM($AK173:$AP173)="","",AP173="","",AP173=0,0,AP173&gt;0,AP173/AJ$198*100)</f>
        <v/>
      </c>
      <c r="AK173" s="85">
        <f t="shared" si="198"/>
        <v>0</v>
      </c>
      <c r="AL173" s="39">
        <f t="shared" si="198"/>
        <v>0</v>
      </c>
      <c r="AM173" s="39">
        <f t="shared" si="198"/>
        <v>0</v>
      </c>
      <c r="AN173" s="39">
        <f t="shared" si="198"/>
        <v>0</v>
      </c>
      <c r="AO173" s="39">
        <f t="shared" si="198"/>
        <v>0</v>
      </c>
      <c r="AP173" s="98" t="str">
        <f t="shared" si="198"/>
        <v/>
      </c>
      <c r="AQ173" s="89">
        <v>0</v>
      </c>
      <c r="AR173" s="89">
        <v>0</v>
      </c>
      <c r="AS173" s="89">
        <v>0</v>
      </c>
      <c r="AT173" s="89">
        <v>0</v>
      </c>
      <c r="AU173" s="89">
        <v>0</v>
      </c>
      <c r="AV173" s="89"/>
      <c r="AW173" s="1"/>
      <c r="AX173" s="1"/>
      <c r="AY173" s="39" t="str">
        <f t="shared" si="204"/>
        <v/>
      </c>
      <c r="AZ173" s="39" t="str">
        <f t="shared" si="205"/>
        <v/>
      </c>
      <c r="BA173" s="39" t="str">
        <f t="shared" si="206"/>
        <v/>
      </c>
      <c r="BB173" s="39" t="str">
        <f t="shared" si="207"/>
        <v/>
      </c>
      <c r="BC173" s="39" t="str">
        <f t="shared" si="208"/>
        <v/>
      </c>
      <c r="BD173" s="39" t="str">
        <f t="shared" si="209"/>
        <v/>
      </c>
      <c r="BE173" s="39" t="str">
        <f t="shared" si="210"/>
        <v/>
      </c>
      <c r="BF173" s="39" t="str">
        <f t="shared" si="211"/>
        <v/>
      </c>
      <c r="BG173" s="39" t="str">
        <f t="shared" si="212"/>
        <v/>
      </c>
      <c r="BH173" s="39" t="str">
        <f t="shared" si="213"/>
        <v/>
      </c>
      <c r="BI173" s="39" t="str">
        <f t="shared" si="214"/>
        <v/>
      </c>
      <c r="BJ173" s="39" t="str">
        <f t="shared" si="215"/>
        <v/>
      </c>
      <c r="BK173" s="42" t="str">
        <f t="shared" si="200"/>
        <v/>
      </c>
      <c r="BL173" t="str">
        <f t="shared" si="200"/>
        <v/>
      </c>
      <c r="BM173" t="str">
        <f t="shared" si="200"/>
        <v/>
      </c>
      <c r="BN173" t="str">
        <f t="shared" si="199"/>
        <v/>
      </c>
      <c r="BO173" t="str">
        <f t="shared" si="199"/>
        <v/>
      </c>
      <c r="BP173" t="str">
        <f t="shared" si="199"/>
        <v/>
      </c>
      <c r="BQ173" t="str">
        <f t="shared" si="199"/>
        <v/>
      </c>
      <c r="BR173" t="str">
        <f t="shared" si="199"/>
        <v/>
      </c>
      <c r="BS173" t="str">
        <f t="shared" si="199"/>
        <v/>
      </c>
      <c r="BT173" t="str">
        <f t="shared" si="199"/>
        <v/>
      </c>
      <c r="BU173" t="str">
        <f t="shared" si="199"/>
        <v/>
      </c>
      <c r="BV173" t="str">
        <f t="shared" si="199"/>
        <v/>
      </c>
      <c r="BW173" t="str">
        <f t="shared" si="187"/>
        <v/>
      </c>
      <c r="BX173" t="str">
        <f t="shared" si="188"/>
        <v/>
      </c>
      <c r="BY173" t="str">
        <f t="shared" si="189"/>
        <v/>
      </c>
      <c r="BZ173" t="str">
        <f t="shared" si="190"/>
        <v/>
      </c>
      <c r="CA173" t="str">
        <f t="shared" si="216"/>
        <v/>
      </c>
      <c r="CB173" s="39" t="str">
        <f t="shared" si="216"/>
        <v/>
      </c>
      <c r="CC173" s="46" t="str">
        <f t="shared" si="192"/>
        <v/>
      </c>
      <c r="CD173" s="44" t="str">
        <f t="shared" si="193"/>
        <v/>
      </c>
      <c r="CE173" t="str" cm="1">
        <f t="array" ref="CE173">_xlfn.IFS($CC173="","",$CC173&lt;=CE$136,"yes",$CC173&gt;CE$136,"no")</f>
        <v/>
      </c>
      <c r="CF173" s="42" t="str">
        <f t="shared" si="201"/>
        <v/>
      </c>
      <c r="CG173" s="1" t="str">
        <f t="shared" si="202"/>
        <v/>
      </c>
      <c r="CH173" s="1" t="str">
        <f t="shared" si="203"/>
        <v/>
      </c>
      <c r="CI173" s="76" t="str">
        <f>IF(CE173="yes",VLOOKUP(CH173,'z-Table'!$A$1:$K$74,7,TRUE)*$CE$135,"")</f>
        <v/>
      </c>
    </row>
    <row r="174" spans="1:87" ht="12" x14ac:dyDescent="0.2">
      <c r="A174" s="6" t="s">
        <v>63</v>
      </c>
      <c r="B174" s="18" cm="1">
        <f t="array" ref="B174">IFERROR(_xlfn.IFS(COUNTA($F$135:$K$135)=0,AVERAGE($F174:$K174),$F$135="X",AVERAGE($G174:$K174),$G$135="X",AVERAGE($F174,$H174:$K174),$H$135="X",AVERAGE($F174:$G174,$I174:$K174),$I$135="X",AVERAGE($F174:$H174,$J174:$K174),$J$135="X",AVERAGE($F174:$I174,$K174:$K174),$K$135="X",AVERAGE($F174:$J174)),"")</f>
        <v>0</v>
      </c>
      <c r="C174" s="19" cm="1">
        <f t="array" ref="C174">IFERROR(_xlfn.IFS(COUNTA($F$135:$K$135)=0,STDEV($F174:$K174)/SQRT(COUNT($F174:$K174)),$F$135="X",STDEV($G174:$K174)/SQRT(COUNT($G174:$K174)),$G$135="X",STDEV($F174,$H174:$K174)/SQRT(COUNT($F174,$H174:$K174)),$H$135="X",STDEV($F174:$G174,$I174:$K174)/SQRT(COUNT($F174:$G174,$I174:$K174)),$I$135="X",STDEV($F174:$H174,$J174:$K174)/SQRT(COUNT($F174:$H174,$J174:$K174)),$J$135="X",STDEV($F174:$I174,$K174)/SQRT(COUNT($F174:$I174,$K174)),$K$135="X",STDEV($F174:$J174)/SQRT(COUNT($F174:$J174))),"")</f>
        <v>0</v>
      </c>
      <c r="D174" s="113" cm="1">
        <f t="array" ref="D174">IFERROR(_xlfn.IFS(COUNTA($L$135:$Q$135)=0,AVERAGE($L174:$Q174),$L$135="X",AVERAGE($M174:$Q174),$M$135="X",AVERAGE($L174,$N174:$Q174),$N$135="X",AVERAGE($L174:$M174,$O174:$Q174),$O$135="X",AVERAGE($L174:$N174,$P174:$Q174),$P$135="X",AVERAGE($L174:$O174,$Q174:$Q174),$Q$135="X",AVERAGE($L174:$P174)),"")</f>
        <v>0</v>
      </c>
      <c r="E174" s="111" cm="1">
        <f t="array" ref="E174">IFERROR(_xlfn.IFS(COUNTA($L$135:$Q$135)=0,STDEV($L174:$Q174)/SQRT(COUNT($L174:$Q174)),$L$135="X",STDEV($M174:$Q174)/SQRT(COUNT($M174:$Q174)),$M$135="X",STDEV($L174,$N174:$Q174)/SQRT(COUNT($L174,$N174:$Q174)),$N$135="X",STDEV($L174:$M174,$O174:$Q174)/SQRT(COUNT($L174:$M174,$O174:$Q174)),$O$135="X",STDEV($L174:$N174,$P174:$Q174)/SQRT(COUNT($L174:$N174,$P174:$Q174)),$P$135="X",STDEV($L174:$O174,$Q174)/SQRT(COUNT($L174:$O174,$Q174)),$Q$135="X",STDEV($L174:$P174)/SQRT(COUNT($L174:$P174))),"")</f>
        <v>0</v>
      </c>
      <c r="F174" cm="1">
        <f t="array" ref="F174">_xlfn.IFS(SUM($L174:$Q174)="","",L174="","",L174=0,0,L174&gt;0,L174/F$198*100)</f>
        <v>0</v>
      </c>
      <c r="G174" cm="1">
        <f t="array" ref="G174">_xlfn.IFS(SUM($L174:$Q174)="","",M174="","",M174=0,0,M174&gt;0,M174/G$198*100)</f>
        <v>0</v>
      </c>
      <c r="H174" cm="1">
        <f t="array" ref="H174">_xlfn.IFS(SUM($L174:$Q174)="","",N174="","",N174=0,0,N174&gt;0,N174/H$198*100)</f>
        <v>0</v>
      </c>
      <c r="I174" cm="1">
        <f t="array" ref="I174">_xlfn.IFS(SUM($L174:$Q174)="","",O174="","",O174=0,0,O174&gt;0,O174/I$198*100)</f>
        <v>0</v>
      </c>
      <c r="J174" cm="1">
        <f t="array" ref="J174">_xlfn.IFS(SUM($L174:$Q174)="","",P174="","",P174=0,0,P174&gt;0,P174/J$198*100)</f>
        <v>0</v>
      </c>
      <c r="K174" s="1" t="str" cm="1">
        <f t="array" ref="K174">_xlfn.IFS(SUM($L174:$Q174)="","",Q174="","",Q174=0,0,Q174&gt;0,Q174/K$198*100)</f>
        <v/>
      </c>
      <c r="L174" s="85">
        <f t="shared" si="197"/>
        <v>0</v>
      </c>
      <c r="M174" s="39">
        <f t="shared" si="170"/>
        <v>0</v>
      </c>
      <c r="N174" s="39">
        <f t="shared" si="170"/>
        <v>0</v>
      </c>
      <c r="O174" s="39">
        <f t="shared" si="170"/>
        <v>0</v>
      </c>
      <c r="P174" s="39">
        <f t="shared" si="170"/>
        <v>0</v>
      </c>
      <c r="Q174" s="98" t="str">
        <f t="shared" si="170"/>
        <v/>
      </c>
      <c r="R174" s="89">
        <v>0</v>
      </c>
      <c r="S174" s="89">
        <v>0</v>
      </c>
      <c r="T174" s="89">
        <v>0</v>
      </c>
      <c r="U174" s="89">
        <v>0</v>
      </c>
      <c r="V174" s="89">
        <v>0</v>
      </c>
      <c r="W174" s="89"/>
      <c r="X174" s="1"/>
      <c r="Y174" s="1"/>
      <c r="Z174" s="6" t="s">
        <v>63</v>
      </c>
      <c r="AA174" s="18" cm="1">
        <f t="array" ref="AA174">IFERROR(_xlfn.IFS(COUNTA($AE$135:$AJ$135)=0,AVERAGE($AE174:$AJ174),$AE$135="X",AVERAGE($AF174:$AJ174),$AF$135="X",AVERAGE($AE174,$AG174:$AJ174),$AG$135="X",AVERAGE($AE174:$AF174,$AH174:$AJ174),$AH$135="X",AVERAGE($AE174:$AG174,$AI174:$AJ174),$AI$135="X",AVERAGE($AE174:$AH174,$AJ174:$AJ174),$AJ$135="X",AVERAGE($AE174:$AI174)),"")</f>
        <v>0</v>
      </c>
      <c r="AB174" s="19" cm="1">
        <f t="array" ref="AB174">IFERROR(_xlfn.IFS(COUNTA($AE$135:$AJ$135)=0,STDEV($AE174:$AJ174)/SQRT(COUNT($AE174:$AJ174)),$AE$135="X",STDEV($AF174:$AJ174)/SQRT(COUNT($AF174:$AJ174)),$AF$135="X",STDEV($AE174,$AG174:$AJ174)/SQRT(COUNT($AE174,$AG174:$AJ174)),$AG$135="X",STDEV($AE174:$AF174,$AH174:$AJ174)/SQRT(COUNT($AE174:$AF174,$AH174:$AJ174)),$AH$135="X",STDEV($AE174:$AG174,$AI174:$AJ174)/SQRT(COUNT($AE174:$AG174,$AI174:$AJ174)),$AI$135="X",STDEV($AE174:$AH174,$AJ174)/SQRT(COUNT($AE174:$AH174,$AJ174)),$AJ$135="X",STDEV($AE174:$AI174)/SQRT(COUNT($AE174:$AI174))),"")</f>
        <v>0</v>
      </c>
      <c r="AC174" s="113" cm="1">
        <f t="array" ref="AC174">IFERROR(_xlfn.IFS(COUNTA($AK$135:$AP$135)=0,AVERAGE($AK174:$AP174),$AK$135="X",AVERAGE($AL174:$AP174),$AL$135="X",AVERAGE($AK174,$AM174:$AP174),$AM$135="X",AVERAGE($AK174:$AL174,$AN174:$AP174),$AN$135="X",AVERAGE($AK174:$AM174,$AO174:$AP174),$AO$135="X",AVERAGE($AK174:$AN174,$AP174:$AP174),$AP$135="X",AVERAGE($AK174:$AO174)),"")</f>
        <v>0</v>
      </c>
      <c r="AD174" s="111" cm="1">
        <f t="array" ref="AD174">IFERROR(_xlfn.IFS(COUNTA($AK$135:$AP$135)=0,STDEV($AK174:$AP174)/SQRT(COUNT($AK174:$AP174)),$AK$135="X",STDEV($AL174:$AP174)/SQRT(COUNT($AL174:$AP174)),$AL$135="X",STDEV($AK174,$AM174:$AP174)/SQRT(COUNT($AK174,$AM174:$AP174)),$AM$135="X",STDEV($AK174:$AL174,$AN174:$AP174)/SQRT(COUNT($AK174:$AL174,$AN174:$AP174)),$AN$135="X",STDEV($AK174:$AM174,$AO174:$AP174)/SQRT(COUNT($AK174:$AM174,$AO174:$AP174)),$AO$135="X",STDEV($AK174:$AN174,$AP174)/SQRT(COUNT($AK174:$AN174,$AP174)),$AP$135="X",STDEV($AK174:$AO174)/SQRT(COUNT($AK174:$AO174))),"")</f>
        <v>0</v>
      </c>
      <c r="AE174" cm="1">
        <f t="array" ref="AE174">_xlfn.IFS(SUM($AK174:$AP174)="","",AK174="","",AK174=0,0,AK174&gt;0,AK174/AE$198*100)</f>
        <v>0</v>
      </c>
      <c r="AF174" cm="1">
        <f t="array" ref="AF174">_xlfn.IFS(SUM($AK174:$AP174)="","",AL174="","",AL174=0,0,AL174&gt;0,AL174/AF$198*100)</f>
        <v>0</v>
      </c>
      <c r="AG174" cm="1">
        <f t="array" ref="AG174">_xlfn.IFS(SUM($AK174:$AP174)="","",AM174="","",AM174=0,0,AM174&gt;0,AM174/AG$198*100)</f>
        <v>0</v>
      </c>
      <c r="AH174" cm="1">
        <f t="array" ref="AH174">_xlfn.IFS(SUM($AK174:$AP174)="","",AN174="","",AN174=0,0,AN174&gt;0,AN174/AH$198*100)</f>
        <v>0</v>
      </c>
      <c r="AI174" cm="1">
        <f t="array" ref="AI174">_xlfn.IFS(SUM($AK174:$AP174)="","",AO174="","",AO174=0,0,AO174&gt;0,AO174/AI$198*100)</f>
        <v>0</v>
      </c>
      <c r="AJ174" s="1" t="str" cm="1">
        <f t="array" ref="AJ174">_xlfn.IFS(SUM($AK174:$AP174)="","",AP174="","",AP174=0,0,AP174&gt;0,AP174/AJ$198*100)</f>
        <v/>
      </c>
      <c r="AK174" s="85">
        <f t="shared" si="198"/>
        <v>0</v>
      </c>
      <c r="AL174" s="39">
        <f t="shared" si="198"/>
        <v>0</v>
      </c>
      <c r="AM174" s="39">
        <f t="shared" si="198"/>
        <v>0</v>
      </c>
      <c r="AN174" s="39">
        <f t="shared" si="198"/>
        <v>0</v>
      </c>
      <c r="AO174" s="39">
        <f t="shared" si="198"/>
        <v>0</v>
      </c>
      <c r="AP174" s="98" t="str">
        <f t="shared" si="198"/>
        <v/>
      </c>
      <c r="AQ174" s="89">
        <v>0</v>
      </c>
      <c r="AR174" s="89">
        <v>0</v>
      </c>
      <c r="AS174" s="89">
        <v>0</v>
      </c>
      <c r="AT174" s="89">
        <v>0</v>
      </c>
      <c r="AU174" s="89">
        <v>0</v>
      </c>
      <c r="AV174" s="89"/>
      <c r="AW174" s="1"/>
      <c r="AX174" s="1"/>
      <c r="AY174" s="39" t="str">
        <f t="shared" si="204"/>
        <v/>
      </c>
      <c r="AZ174" s="39" t="str">
        <f t="shared" si="205"/>
        <v/>
      </c>
      <c r="BA174" s="39" t="str">
        <f t="shared" si="206"/>
        <v/>
      </c>
      <c r="BB174" s="39" t="str">
        <f t="shared" si="207"/>
        <v/>
      </c>
      <c r="BC174" s="39" t="str">
        <f t="shared" si="208"/>
        <v/>
      </c>
      <c r="BD174" s="39" t="str">
        <f t="shared" si="209"/>
        <v/>
      </c>
      <c r="BE174" s="39" t="str">
        <f t="shared" si="210"/>
        <v/>
      </c>
      <c r="BF174" s="39" t="str">
        <f t="shared" si="211"/>
        <v/>
      </c>
      <c r="BG174" s="39" t="str">
        <f t="shared" si="212"/>
        <v/>
      </c>
      <c r="BH174" s="39" t="str">
        <f t="shared" si="213"/>
        <v/>
      </c>
      <c r="BI174" s="39" t="str">
        <f t="shared" si="214"/>
        <v/>
      </c>
      <c r="BJ174" s="39" t="str">
        <f t="shared" si="215"/>
        <v/>
      </c>
      <c r="BK174" s="42" t="str">
        <f t="shared" si="200"/>
        <v/>
      </c>
      <c r="BL174" t="str">
        <f t="shared" si="200"/>
        <v/>
      </c>
      <c r="BM174" t="str">
        <f t="shared" si="200"/>
        <v/>
      </c>
      <c r="BN174" t="str">
        <f t="shared" si="199"/>
        <v/>
      </c>
      <c r="BO174" t="str">
        <f t="shared" si="199"/>
        <v/>
      </c>
      <c r="BP174" t="str">
        <f t="shared" si="199"/>
        <v/>
      </c>
      <c r="BQ174" t="str">
        <f t="shared" si="199"/>
        <v/>
      </c>
      <c r="BR174" t="str">
        <f t="shared" si="199"/>
        <v/>
      </c>
      <c r="BS174" t="str">
        <f t="shared" si="199"/>
        <v/>
      </c>
      <c r="BT174" t="str">
        <f t="shared" si="199"/>
        <v/>
      </c>
      <c r="BU174" t="str">
        <f t="shared" si="199"/>
        <v/>
      </c>
      <c r="BV174" t="str">
        <f t="shared" si="199"/>
        <v/>
      </c>
      <c r="BW174" t="str">
        <f t="shared" si="187"/>
        <v/>
      </c>
      <c r="BX174" t="str">
        <f t="shared" si="188"/>
        <v/>
      </c>
      <c r="BY174" t="str">
        <f t="shared" si="189"/>
        <v/>
      </c>
      <c r="BZ174" t="str">
        <f t="shared" si="190"/>
        <v/>
      </c>
      <c r="CA174" t="str">
        <f t="shared" si="216"/>
        <v/>
      </c>
      <c r="CB174" s="39" t="str">
        <f t="shared" si="216"/>
        <v/>
      </c>
      <c r="CC174" s="46" t="str">
        <f t="shared" si="192"/>
        <v/>
      </c>
      <c r="CD174" s="44" t="str">
        <f t="shared" si="193"/>
        <v/>
      </c>
      <c r="CE174" t="str" cm="1">
        <f t="array" ref="CE174">_xlfn.IFS($CC174="","",$CC174&lt;=CE$136,"yes",$CC174&gt;CE$136,"no")</f>
        <v/>
      </c>
      <c r="CF174" s="42" t="str">
        <f t="shared" si="201"/>
        <v/>
      </c>
      <c r="CG174" s="1" t="str">
        <f t="shared" si="202"/>
        <v/>
      </c>
      <c r="CH174" s="1" t="str">
        <f t="shared" si="203"/>
        <v/>
      </c>
      <c r="CI174" s="76" t="str">
        <f>IF(CE174="yes",VLOOKUP(CH174,'z-Table'!$A$1:$K$74,7,TRUE)*$CE$135,"")</f>
        <v/>
      </c>
    </row>
    <row r="175" spans="1:87" ht="12" x14ac:dyDescent="0.2">
      <c r="A175" s="7" t="s">
        <v>64</v>
      </c>
      <c r="B175" s="18" cm="1">
        <f t="array" ref="B175">IFERROR(_xlfn.IFS(COUNTA($F$135:$K$135)=0,AVERAGE($F175:$K175),$F$135="X",AVERAGE($G175:$K175),$G$135="X",AVERAGE($F175,$H175:$K175),$H$135="X",AVERAGE($F175:$G175,$I175:$K175),$I$135="X",AVERAGE($F175:$H175,$J175:$K175),$J$135="X",AVERAGE($F175:$I175,$K175:$K175),$K$135="X",AVERAGE($F175:$J175)),"")</f>
        <v>2.550109956501335</v>
      </c>
      <c r="C175" s="19" cm="1">
        <f t="array" ref="C175">IFERROR(_xlfn.IFS(COUNTA($F$135:$K$135)=0,STDEV($F175:$K175)/SQRT(COUNT($F175:$K175)),$F$135="X",STDEV($G175:$K175)/SQRT(COUNT($G175:$K175)),$G$135="X",STDEV($F175,$H175:$K175)/SQRT(COUNT($F175,$H175:$K175)),$H$135="X",STDEV($F175:$G175,$I175:$K175)/SQRT(COUNT($F175:$G175,$I175:$K175)),$I$135="X",STDEV($F175:$H175,$J175:$K175)/SQRT(COUNT($F175:$H175,$J175:$K175)),$J$135="X",STDEV($F175:$I175,$K175)/SQRT(COUNT($F175:$I175,$K175)),$K$135="X",STDEV($F175:$J175)/SQRT(COUNT($F175:$J175))),"")</f>
        <v>2.0049318760411663</v>
      </c>
      <c r="D175" s="113" cm="1">
        <f t="array" ref="D175">IFERROR(_xlfn.IFS(COUNTA($L$135:$Q$135)=0,AVERAGE($L175:$Q175),$L$135="X",AVERAGE($M175:$Q175),$M$135="X",AVERAGE($L175,$N175:$Q175),$N$135="X",AVERAGE($L175:$M175,$O175:$Q175),$O$135="X",AVERAGE($L175:$N175,$P175:$Q175),$P$135="X",AVERAGE($L175:$O175,$Q175:$Q175),$Q$135="X",AVERAGE($L175:$P175)),"")</f>
        <v>1514846.2833333332</v>
      </c>
      <c r="E175" s="111" cm="1">
        <f t="array" ref="E175">IFERROR(_xlfn.IFS(COUNTA($L$135:$Q$135)=0,STDEV($L175:$Q175)/SQRT(COUNT($L175:$Q175)),$L$135="X",STDEV($M175:$Q175)/SQRT(COUNT($M175:$Q175)),$M$135="X",STDEV($L175,$N175:$Q175)/SQRT(COUNT($L175,$N175:$Q175)),$N$135="X",STDEV($L175:$M175,$O175:$Q175)/SQRT(COUNT($L175:$M175,$O175:$Q175)),$O$135="X",STDEV($L175:$N175,$P175:$Q175)/SQRT(COUNT($L175:$N175,$P175:$Q175)),$P$135="X",STDEV($L175:$O175,$Q175)/SQRT(COUNT($L175:$O175,$Q175)),$Q$135="X",STDEV($L175:$P175)/SQRT(COUNT($L175:$P175))),"")</f>
        <v>1015484.8478051346</v>
      </c>
      <c r="F175" cm="1">
        <f t="array" ref="F175">_xlfn.IFS(SUM($L175:$Q175)="","",L175="","",L175=0,0,L175&gt;0,L175/F$198*100)</f>
        <v>1.9847667852544357</v>
      </c>
      <c r="G175" cm="1">
        <f t="array" ref="G175">_xlfn.IFS(SUM($L175:$Q175)="","",M175="","",M175=0,0,M175&gt;0,M175/G$198*100)</f>
        <v>10.436517606185031</v>
      </c>
      <c r="H175" cm="1">
        <f t="array" ref="H175">_xlfn.IFS(SUM($L175:$Q175)="","",N175="","",N175=0,0,N175&gt;0,N175/H$198*100)</f>
        <v>2.6594314306220362E-2</v>
      </c>
      <c r="I175" cm="1">
        <f t="array" ref="I175">_xlfn.IFS(SUM($L175:$Q175)="","",O175="","",O175=0,0,O175&gt;0,O175/I$198*100)</f>
        <v>0.10873613352192291</v>
      </c>
      <c r="J175" cm="1">
        <f t="array" ref="J175">_xlfn.IFS(SUM($L175:$Q175)="","",P175="","",P175=0,0,P175&gt;0,P175/J$198*100)</f>
        <v>0.19393494323906424</v>
      </c>
      <c r="K175" s="1" t="str" cm="1">
        <f t="array" ref="K175">_xlfn.IFS(SUM($L175:$Q175)="","",Q175="","",Q175=0,0,Q175&gt;0,Q175/K$198*100)</f>
        <v/>
      </c>
      <c r="L175" s="85">
        <f t="shared" si="197"/>
        <v>2127467.6666666665</v>
      </c>
      <c r="M175" s="39">
        <f t="shared" si="170"/>
        <v>5248970.5</v>
      </c>
      <c r="N175" s="39">
        <f t="shared" si="170"/>
        <v>5736</v>
      </c>
      <c r="O175" s="39">
        <f t="shared" si="170"/>
        <v>125183</v>
      </c>
      <c r="P175" s="39">
        <f t="shared" si="170"/>
        <v>66874.25</v>
      </c>
      <c r="Q175" s="98" t="str">
        <f t="shared" si="170"/>
        <v/>
      </c>
      <c r="R175" s="89">
        <v>6382403</v>
      </c>
      <c r="S175" s="89">
        <v>10497941</v>
      </c>
      <c r="T175" s="89">
        <v>22944</v>
      </c>
      <c r="U175" s="89">
        <v>375549</v>
      </c>
      <c r="V175" s="89">
        <v>267497</v>
      </c>
      <c r="W175" s="89"/>
      <c r="X175" s="1"/>
      <c r="Y175" s="1"/>
      <c r="Z175" s="7" t="s">
        <v>64</v>
      </c>
      <c r="AA175" s="18" cm="1">
        <f t="array" ref="AA175">IFERROR(_xlfn.IFS(COUNTA($AE$135:$AJ$135)=0,AVERAGE($AE175:$AJ175),$AE$135="X",AVERAGE($AF175:$AJ175),$AF$135="X",AVERAGE($AE175,$AG175:$AJ175),$AG$135="X",AVERAGE($AE175:$AF175,$AH175:$AJ175),$AH$135="X",AVERAGE($AE175:$AG175,$AI175:$AJ175),$AI$135="X",AVERAGE($AE175:$AH175,$AJ175:$AJ175),$AJ$135="X",AVERAGE($AE175:$AI175)),"")</f>
        <v>1.1146943588835154</v>
      </c>
      <c r="AB175" s="19" cm="1">
        <f t="array" ref="AB175">IFERROR(_xlfn.IFS(COUNTA($AE$135:$AJ$135)=0,STDEV($AE175:$AJ175)/SQRT(COUNT($AE175:$AJ175)),$AE$135="X",STDEV($AF175:$AJ175)/SQRT(COUNT($AF175:$AJ175)),$AF$135="X",STDEV($AE175,$AG175:$AJ175)/SQRT(COUNT($AE175,$AG175:$AJ175)),$AG$135="X",STDEV($AE175:$AF175,$AH175:$AJ175)/SQRT(COUNT($AE175:$AF175,$AH175:$AJ175)),$AH$135="X",STDEV($AE175:$AG175,$AI175:$AJ175)/SQRT(COUNT($AE175:$AG175,$AI175:$AJ175)),$AI$135="X",STDEV($AE175:$AH175,$AJ175)/SQRT(COUNT($AE175:$AH175,$AJ175)),$AJ$135="X",STDEV($AE175:$AI175)/SQRT(COUNT($AE175:$AI175))),"")</f>
        <v>0.42729167661768136</v>
      </c>
      <c r="AC175" s="113" cm="1">
        <f t="array" ref="AC175">IFERROR(_xlfn.IFS(COUNTA($AK$135:$AP$135)=0,AVERAGE($AK175:$AP175),$AK$135="X",AVERAGE($AL175:$AP175),$AL$135="X",AVERAGE($AK175,$AM175:$AP175),$AM$135="X",AVERAGE($AK175:$AL175,$AN175:$AP175),$AN$135="X",AVERAGE($AK175:$AM175,$AO175:$AP175),$AO$135="X",AVERAGE($AK175:$AN175,$AP175:$AP175),$AP$135="X",AVERAGE($AK175:$AO175)),"")</f>
        <v>968897.31666666665</v>
      </c>
      <c r="AD175" s="111" cm="1">
        <f t="array" ref="AD175">IFERROR(_xlfn.IFS(COUNTA($AK$135:$AP$135)=0,STDEV($AK175:$AP175)/SQRT(COUNT($AK175:$AP175)),$AK$135="X",STDEV($AL175:$AP175)/SQRT(COUNT($AL175:$AP175)),$AL$135="X",STDEV($AK175,$AM175:$AP175)/SQRT(COUNT($AK175,$AM175:$AP175)),$AM$135="X",STDEV($AK175:$AL175,$AN175:$AP175)/SQRT(COUNT($AK175:$AL175,$AN175:$AP175)),$AN$135="X",STDEV($AK175:$AM175,$AO175:$AP175)/SQRT(COUNT($AK175:$AM175,$AO175:$AP175)),$AO$135="X",STDEV($AK175:$AN175,$AP175)/SQRT(COUNT($AK175:$AN175,$AP175)),$AP$135="X",STDEV($AK175:$AO175)/SQRT(COUNT($AK175:$AO175))),"")</f>
        <v>538704.39835361287</v>
      </c>
      <c r="AE175" cm="1">
        <f t="array" ref="AE175">_xlfn.IFS(SUM($AK175:$AP175)="","",AK175="","",AK175=0,0,AK175&gt;0,AK175/AE$198*100)</f>
        <v>9.9391291302908316E-2</v>
      </c>
      <c r="AF175" cm="1">
        <f t="array" ref="AF175">_xlfn.IFS(SUM($AK175:$AP175)="","",AL175="","",AL175=0,0,AL175&gt;0,AL175/AF$198*100)</f>
        <v>1.4147544978642135</v>
      </c>
      <c r="AG175" cm="1">
        <f t="array" ref="AG175">_xlfn.IFS(SUM($AK175:$AP175)="","",AM175="","",AM175=0,0,AM175&gt;0,AM175/AG$198*100)</f>
        <v>2.5870001712985018</v>
      </c>
      <c r="AH175" cm="1">
        <f t="array" ref="AH175">_xlfn.IFS(SUM($AK175:$AP175)="","",AN175="","",AN175=0,0,AN175&gt;0,AN175/AH$198*100)</f>
        <v>0.54067554935964857</v>
      </c>
      <c r="AI175" cm="1">
        <f t="array" ref="AI175">_xlfn.IFS(SUM($AK175:$AP175)="","",AO175="","",AO175=0,0,AO175&gt;0,AO175/AI$198*100)</f>
        <v>0.93165028459230492</v>
      </c>
      <c r="AJ175" s="1" t="str" cm="1">
        <f t="array" ref="AJ175">_xlfn.IFS(SUM($AK175:$AP175)="","",AP175="","",AP175=0,0,AP175&gt;0,AP175/AJ$198*100)</f>
        <v/>
      </c>
      <c r="AK175" s="85">
        <f t="shared" si="198"/>
        <v>17890.666666666668</v>
      </c>
      <c r="AL175" s="39">
        <f t="shared" si="198"/>
        <v>850691.25</v>
      </c>
      <c r="AM175" s="39">
        <f t="shared" si="198"/>
        <v>3009887</v>
      </c>
      <c r="AN175" s="39">
        <f t="shared" si="198"/>
        <v>130980.33333333333</v>
      </c>
      <c r="AO175" s="39">
        <f t="shared" si="198"/>
        <v>835037.33333333337</v>
      </c>
      <c r="AP175" s="98" t="str">
        <f t="shared" si="198"/>
        <v/>
      </c>
      <c r="AQ175" s="89">
        <v>53672</v>
      </c>
      <c r="AR175" s="89">
        <v>3402765</v>
      </c>
      <c r="AS175" s="89">
        <v>6019774</v>
      </c>
      <c r="AT175" s="89">
        <v>392941</v>
      </c>
      <c r="AU175" s="89">
        <v>2505112</v>
      </c>
      <c r="AV175" s="89"/>
      <c r="AW175" s="1"/>
      <c r="AX175" s="1"/>
      <c r="AY175" s="39" t="str">
        <f t="shared" si="204"/>
        <v/>
      </c>
      <c r="AZ175" s="39" t="str">
        <f t="shared" si="205"/>
        <v/>
      </c>
      <c r="BA175" s="39" t="str">
        <f t="shared" si="206"/>
        <v/>
      </c>
      <c r="BB175" s="39" t="str">
        <f t="shared" si="207"/>
        <v/>
      </c>
      <c r="BC175" s="39" t="str">
        <f t="shared" si="208"/>
        <v/>
      </c>
      <c r="BD175" s="39" t="str">
        <f t="shared" si="209"/>
        <v/>
      </c>
      <c r="BE175" s="39" t="str">
        <f t="shared" si="210"/>
        <v/>
      </c>
      <c r="BF175" s="39" t="str">
        <f t="shared" si="211"/>
        <v/>
      </c>
      <c r="BG175" s="39" t="str">
        <f t="shared" si="212"/>
        <v/>
      </c>
      <c r="BH175" s="39" t="str">
        <f t="shared" si="213"/>
        <v/>
      </c>
      <c r="BI175" s="39" t="str">
        <f t="shared" si="214"/>
        <v/>
      </c>
      <c r="BJ175" s="39" t="str">
        <f t="shared" si="215"/>
        <v/>
      </c>
      <c r="BK175" s="42" t="str">
        <f t="shared" si="200"/>
        <v/>
      </c>
      <c r="BL175" t="str">
        <f t="shared" si="200"/>
        <v/>
      </c>
      <c r="BM175" t="str">
        <f t="shared" si="200"/>
        <v/>
      </c>
      <c r="BN175" t="str">
        <f t="shared" si="199"/>
        <v/>
      </c>
      <c r="BO175" t="str">
        <f t="shared" si="199"/>
        <v/>
      </c>
      <c r="BP175" t="str">
        <f t="shared" si="199"/>
        <v/>
      </c>
      <c r="BQ175" t="str">
        <f t="shared" si="199"/>
        <v/>
      </c>
      <c r="BR175" t="str">
        <f t="shared" si="199"/>
        <v/>
      </c>
      <c r="BS175" t="str">
        <f t="shared" si="199"/>
        <v/>
      </c>
      <c r="BT175" t="str">
        <f t="shared" si="199"/>
        <v/>
      </c>
      <c r="BU175" t="str">
        <f t="shared" si="199"/>
        <v/>
      </c>
      <c r="BV175" t="str">
        <f t="shared" si="199"/>
        <v/>
      </c>
      <c r="BW175" t="str">
        <f t="shared" si="187"/>
        <v/>
      </c>
      <c r="BX175" t="str">
        <f t="shared" si="188"/>
        <v/>
      </c>
      <c r="BY175" t="str">
        <f t="shared" si="189"/>
        <v/>
      </c>
      <c r="BZ175" t="str">
        <f t="shared" si="190"/>
        <v/>
      </c>
      <c r="CA175" t="str">
        <f t="shared" si="216"/>
        <v/>
      </c>
      <c r="CB175" s="39" t="str">
        <f t="shared" si="216"/>
        <v/>
      </c>
      <c r="CC175" s="46" t="str">
        <f t="shared" si="192"/>
        <v/>
      </c>
      <c r="CD175" s="44" t="str">
        <f t="shared" si="193"/>
        <v/>
      </c>
      <c r="CE175" t="str" cm="1">
        <f t="array" ref="CE175">_xlfn.IFS($CC175="","",$CC175&lt;=CE$136,"yes",$CC175&gt;CE$136,"no")</f>
        <v/>
      </c>
      <c r="CF175" s="42" t="str">
        <f t="shared" si="201"/>
        <v/>
      </c>
      <c r="CG175" s="1" t="str">
        <f t="shared" si="202"/>
        <v/>
      </c>
      <c r="CH175" s="1" t="str">
        <f t="shared" si="203"/>
        <v/>
      </c>
      <c r="CI175" s="76" t="str">
        <f>IF(CE175="yes",VLOOKUP(CH175,'z-Table'!$A$1:$K$74,7,TRUE)*$CE$135,"")</f>
        <v/>
      </c>
    </row>
    <row r="176" spans="1:87" ht="12" x14ac:dyDescent="0.2">
      <c r="A176" s="7" t="s">
        <v>65</v>
      </c>
      <c r="B176" s="18" cm="1">
        <f t="array" ref="B176">IFERROR(_xlfn.IFS(COUNTA($F$135:$K$135)=0,AVERAGE($F176:$K176),$F$135="X",AVERAGE($G176:$K176),$G$135="X",AVERAGE($F176,$H176:$K176),$H$135="X",AVERAGE($F176:$G176,$I176:$K176),$I$135="X",AVERAGE($F176:$H176,$J176:$K176),$J$135="X",AVERAGE($F176:$I176,$K176:$K176),$K$135="X",AVERAGE($F176:$J176)),"")</f>
        <v>1.5331059870873662E-3</v>
      </c>
      <c r="C176" s="19" cm="1">
        <f t="array" ref="C176">IFERROR(_xlfn.IFS(COUNTA($F$135:$K$135)=0,STDEV($F176:$K176)/SQRT(COUNT($F176:$K176)),$F$135="X",STDEV($G176:$K176)/SQRT(COUNT($G176:$K176)),$G$135="X",STDEV($F176,$H176:$K176)/SQRT(COUNT($F176,$H176:$K176)),$H$135="X",STDEV($F176:$G176,$I176:$K176)/SQRT(COUNT($F176:$G176,$I176:$K176)),$I$135="X",STDEV($F176:$H176,$J176:$K176)/SQRT(COUNT($F176:$H176,$J176:$K176)),$J$135="X",STDEV($F176:$I176,$K176)/SQRT(COUNT($F176:$I176,$K176)),$K$135="X",STDEV($F176:$J176)/SQRT(COUNT($F176:$J176))),"")</f>
        <v>1.5331059870873662E-3</v>
      </c>
      <c r="D176" s="113" cm="1">
        <f t="array" ref="D176">IFERROR(_xlfn.IFS(COUNTA($L$135:$Q$135)=0,AVERAGE($L176:$Q176),$L$135="X",AVERAGE($M176:$Q176),$M$135="X",AVERAGE($L176,$N176:$Q176),$N$135="X",AVERAGE($L176:$M176,$O176:$Q176),$O$135="X",AVERAGE($L176:$N176,$P176:$Q176),$P$135="X",AVERAGE($L176:$O176,$Q176:$Q176),$Q$135="X",AVERAGE($L176:$P176)),"")</f>
        <v>1643.3333333333333</v>
      </c>
      <c r="E176" s="111" cm="1">
        <f t="array" ref="E176">IFERROR(_xlfn.IFS(COUNTA($L$135:$Q$135)=0,STDEV($L176:$Q176)/SQRT(COUNT($L176:$Q176)),$L$135="X",STDEV($M176:$Q176)/SQRT(COUNT($M176:$Q176)),$M$135="X",STDEV($L176,$N176:$Q176)/SQRT(COUNT($L176,$N176:$Q176)),$N$135="X",STDEV($L176:$M176,$O176:$Q176)/SQRT(COUNT($L176:$M176,$O176:$Q176)),$O$135="X",STDEV($L176:$N176,$P176:$Q176)/SQRT(COUNT($L176:$N176,$P176:$Q176)),$P$135="X",STDEV($L176:$O176,$Q176)/SQRT(COUNT($L176:$O176,$Q176)),$Q$135="X",STDEV($L176:$P176)/SQRT(COUNT($L176:$P176))),"")</f>
        <v>1643.333333333333</v>
      </c>
      <c r="F176" cm="1">
        <f t="array" ref="F176">_xlfn.IFS(SUM($L176:$Q176)="","",L176="","",L176=0,0,L176&gt;0,L176/F$198*100)</f>
        <v>7.6655299354368312E-3</v>
      </c>
      <c r="G176" cm="1">
        <f t="array" ref="G176">_xlfn.IFS(SUM($L176:$Q176)="","",M176="","",M176=0,0,M176&gt;0,M176/G$198*100)</f>
        <v>0</v>
      </c>
      <c r="H176" cm="1">
        <f t="array" ref="H176">_xlfn.IFS(SUM($L176:$Q176)="","",N176="","",N176=0,0,N176&gt;0,N176/H$198*100)</f>
        <v>0</v>
      </c>
      <c r="I176" cm="1">
        <f t="array" ref="I176">_xlfn.IFS(SUM($L176:$Q176)="","",O176="","",O176=0,0,O176&gt;0,O176/I$198*100)</f>
        <v>0</v>
      </c>
      <c r="J176" cm="1">
        <f t="array" ref="J176">_xlfn.IFS(SUM($L176:$Q176)="","",P176="","",P176=0,0,P176&gt;0,P176/J$198*100)</f>
        <v>0</v>
      </c>
      <c r="K176" s="1" t="str" cm="1">
        <f t="array" ref="K176">_xlfn.IFS(SUM($L176:$Q176)="","",Q176="","",Q176=0,0,Q176&gt;0,Q176/K$198*100)</f>
        <v/>
      </c>
      <c r="L176" s="85">
        <f t="shared" si="197"/>
        <v>8216.6666666666661</v>
      </c>
      <c r="M176" s="39">
        <f t="shared" si="170"/>
        <v>0</v>
      </c>
      <c r="N176" s="39">
        <f t="shared" si="170"/>
        <v>0</v>
      </c>
      <c r="O176" s="39">
        <f t="shared" si="170"/>
        <v>0</v>
      </c>
      <c r="P176" s="39">
        <f t="shared" si="170"/>
        <v>0</v>
      </c>
      <c r="Q176" s="98" t="str">
        <f t="shared" si="170"/>
        <v/>
      </c>
      <c r="R176" s="89">
        <v>24650</v>
      </c>
      <c r="S176" s="89">
        <v>0</v>
      </c>
      <c r="T176" s="89">
        <v>0</v>
      </c>
      <c r="U176" s="89">
        <v>0</v>
      </c>
      <c r="V176" s="89">
        <v>0</v>
      </c>
      <c r="W176" s="89"/>
      <c r="X176" s="1"/>
      <c r="Y176" s="1"/>
      <c r="Z176" s="7" t="s">
        <v>65</v>
      </c>
      <c r="AA176" s="18" cm="1">
        <f t="array" ref="AA176">IFERROR(_xlfn.IFS(COUNTA($AE$135:$AJ$135)=0,AVERAGE($AE176:$AJ176),$AE$135="X",AVERAGE($AF176:$AJ176),$AF$135="X",AVERAGE($AE176,$AG176:$AJ176),$AG$135="X",AVERAGE($AE176:$AF176,$AH176:$AJ176),$AH$135="X",AVERAGE($AE176:$AG176,$AI176:$AJ176),$AI$135="X",AVERAGE($AE176:$AH176,$AJ176:$AJ176),$AJ$135="X",AVERAGE($AE176:$AI176)),"")</f>
        <v>1.0577569942730835E-3</v>
      </c>
      <c r="AB176" s="19" cm="1">
        <f t="array" ref="AB176">IFERROR(_xlfn.IFS(COUNTA($AE$135:$AJ$135)=0,STDEV($AE176:$AJ176)/SQRT(COUNT($AE176:$AJ176)),$AE$135="X",STDEV($AF176:$AJ176)/SQRT(COUNT($AF176:$AJ176)),$AF$135="X",STDEV($AE176,$AG176:$AJ176)/SQRT(COUNT($AE176,$AG176:$AJ176)),$AG$135="X",STDEV($AE176:$AF176,$AH176:$AJ176)/SQRT(COUNT($AE176:$AF176,$AH176:$AJ176)),$AH$135="X",STDEV($AE176:$AG176,$AI176:$AJ176)/SQRT(COUNT($AE176:$AG176,$AI176:$AJ176)),$AI$135="X",STDEV($AE176:$AH176,$AJ176)/SQRT(COUNT($AE176:$AH176,$AJ176)),$AJ$135="X",STDEV($AE176:$AI176)/SQRT(COUNT($AE176:$AI176))),"")</f>
        <v>1.0577569942730835E-3</v>
      </c>
      <c r="AC176" s="113" cm="1">
        <f t="array" ref="AC176">IFERROR(_xlfn.IFS(COUNTA($AK$135:$AP$135)=0,AVERAGE($AK176:$AP176),$AK$135="X",AVERAGE($AL176:$AP176),$AL$135="X",AVERAGE($AK176,$AM176:$AP176),$AM$135="X",AVERAGE($AK176:$AL176,$AN176:$AP176),$AN$135="X",AVERAGE($AK176:$AM176,$AO176:$AP176),$AO$135="X",AVERAGE($AK176:$AN176,$AP176:$AP176),$AP$135="X",AVERAGE($AK176:$AO176)),"")</f>
        <v>948.06666666666661</v>
      </c>
      <c r="AD176" s="111" cm="1">
        <f t="array" ref="AD176">IFERROR(_xlfn.IFS(COUNTA($AK$135:$AP$135)=0,STDEV($AK176:$AP176)/SQRT(COUNT($AK176:$AP176)),$AK$135="X",STDEV($AL176:$AP176)/SQRT(COUNT($AL176:$AP176)),$AL$135="X",STDEV($AK176,$AM176:$AP176)/SQRT(COUNT($AK176,$AM176:$AP176)),$AM$135="X",STDEV($AK176:$AL176,$AN176:$AP176)/SQRT(COUNT($AK176:$AL176,$AN176:$AP176)),$AN$135="X",STDEV($AK176:$AM176,$AO176:$AP176)/SQRT(COUNT($AK176:$AM176,$AO176:$AP176)),$AO$135="X",STDEV($AK176:$AN176,$AP176)/SQRT(COUNT($AK176:$AN176,$AP176)),$AP$135="X",STDEV($AK176:$AO176)/SQRT(COUNT($AK176:$AO176))),"")</f>
        <v>948.06666666666672</v>
      </c>
      <c r="AE176" cm="1">
        <f t="array" ref="AE176">_xlfn.IFS(SUM($AK176:$AP176)="","",AK176="","",AK176=0,0,AK176&gt;0,AK176/AE$198*100)</f>
        <v>0</v>
      </c>
      <c r="AF176" cm="1">
        <f t="array" ref="AF176">_xlfn.IFS(SUM($AK176:$AP176)="","",AL176="","",AL176=0,0,AL176&gt;0,AL176/AF$198*100)</f>
        <v>0</v>
      </c>
      <c r="AG176" cm="1">
        <f t="array" ref="AG176">_xlfn.IFS(SUM($AK176:$AP176)="","",AM176="","",AM176=0,0,AM176&gt;0,AM176/AG$198*100)</f>
        <v>0</v>
      </c>
      <c r="AH176" cm="1">
        <f t="array" ref="AH176">_xlfn.IFS(SUM($AK176:$AP176)="","",AN176="","",AN176=0,0,AN176&gt;0,AN176/AH$198*100)</f>
        <v>0</v>
      </c>
      <c r="AI176" cm="1">
        <f t="array" ref="AI176">_xlfn.IFS(SUM($AK176:$AP176)="","",AO176="","",AO176=0,0,AO176&gt;0,AO176/AI$198*100)</f>
        <v>5.2887849713654182E-3</v>
      </c>
      <c r="AJ176" s="1" t="str" cm="1">
        <f t="array" ref="AJ176">_xlfn.IFS(SUM($AK176:$AP176)="","",AP176="","",AP176=0,0,AP176&gt;0,AP176/AJ$198*100)</f>
        <v/>
      </c>
      <c r="AK176" s="85">
        <f t="shared" si="198"/>
        <v>0</v>
      </c>
      <c r="AL176" s="39">
        <f t="shared" si="198"/>
        <v>0</v>
      </c>
      <c r="AM176" s="39">
        <f t="shared" si="198"/>
        <v>0</v>
      </c>
      <c r="AN176" s="39">
        <f t="shared" si="198"/>
        <v>0</v>
      </c>
      <c r="AO176" s="39">
        <f t="shared" si="198"/>
        <v>4740.333333333333</v>
      </c>
      <c r="AP176" s="98" t="str">
        <f t="shared" si="198"/>
        <v/>
      </c>
      <c r="AQ176" s="89">
        <v>0</v>
      </c>
      <c r="AR176" s="89">
        <v>0</v>
      </c>
      <c r="AS176" s="89">
        <v>0</v>
      </c>
      <c r="AT176" s="89">
        <v>0</v>
      </c>
      <c r="AU176" s="89">
        <v>14221</v>
      </c>
      <c r="AV176" s="89"/>
      <c r="AW176" s="1"/>
      <c r="AX176" s="1"/>
      <c r="AY176" s="39" t="str">
        <f t="shared" si="204"/>
        <v/>
      </c>
      <c r="AZ176" s="39" t="str">
        <f t="shared" si="205"/>
        <v/>
      </c>
      <c r="BA176" s="39" t="str">
        <f t="shared" si="206"/>
        <v/>
      </c>
      <c r="BB176" s="39" t="str">
        <f t="shared" si="207"/>
        <v/>
      </c>
      <c r="BC176" s="39" t="str">
        <f t="shared" si="208"/>
        <v/>
      </c>
      <c r="BD176" s="39" t="str">
        <f t="shared" si="209"/>
        <v/>
      </c>
      <c r="BE176" s="39" t="str">
        <f t="shared" si="210"/>
        <v/>
      </c>
      <c r="BF176" s="39" t="str">
        <f t="shared" si="211"/>
        <v/>
      </c>
      <c r="BG176" s="39" t="str">
        <f t="shared" si="212"/>
        <v/>
      </c>
      <c r="BH176" s="39" t="str">
        <f t="shared" si="213"/>
        <v/>
      </c>
      <c r="BI176" s="39" t="str">
        <f t="shared" si="214"/>
        <v/>
      </c>
      <c r="BJ176" s="39" t="str">
        <f t="shared" si="215"/>
        <v/>
      </c>
      <c r="BK176" s="42" t="str">
        <f t="shared" si="200"/>
        <v/>
      </c>
      <c r="BL176" t="str">
        <f t="shared" si="200"/>
        <v/>
      </c>
      <c r="BM176" t="str">
        <f t="shared" si="200"/>
        <v/>
      </c>
      <c r="BN176" t="str">
        <f t="shared" si="199"/>
        <v/>
      </c>
      <c r="BO176" t="str">
        <f t="shared" si="199"/>
        <v/>
      </c>
      <c r="BP176" t="str">
        <f t="shared" si="199"/>
        <v/>
      </c>
      <c r="BQ176" t="str">
        <f t="shared" si="199"/>
        <v/>
      </c>
      <c r="BR176" t="str">
        <f t="shared" si="199"/>
        <v/>
      </c>
      <c r="BS176" t="str">
        <f t="shared" si="199"/>
        <v/>
      </c>
      <c r="BT176" t="str">
        <f t="shared" si="199"/>
        <v/>
      </c>
      <c r="BU176" t="str">
        <f t="shared" si="199"/>
        <v/>
      </c>
      <c r="BV176" t="str">
        <f t="shared" si="199"/>
        <v/>
      </c>
      <c r="BW176" t="str">
        <f t="shared" si="187"/>
        <v/>
      </c>
      <c r="BX176" t="str">
        <f t="shared" si="188"/>
        <v/>
      </c>
      <c r="BY176" t="str">
        <f t="shared" si="189"/>
        <v/>
      </c>
      <c r="BZ176" t="str">
        <f t="shared" si="190"/>
        <v/>
      </c>
      <c r="CA176" t="str">
        <f t="shared" si="216"/>
        <v/>
      </c>
      <c r="CB176" s="39" t="str">
        <f t="shared" si="216"/>
        <v/>
      </c>
      <c r="CC176" s="46" t="str">
        <f t="shared" si="192"/>
        <v/>
      </c>
      <c r="CD176" s="44" t="str">
        <f t="shared" si="193"/>
        <v/>
      </c>
      <c r="CE176" t="str" cm="1">
        <f t="array" ref="CE176">_xlfn.IFS($CC176="","",$CC176&lt;=CE$136,"yes",$CC176&gt;CE$136,"no")</f>
        <v/>
      </c>
      <c r="CF176" s="42" t="str">
        <f t="shared" si="201"/>
        <v/>
      </c>
      <c r="CG176" s="1" t="str">
        <f t="shared" si="202"/>
        <v/>
      </c>
      <c r="CH176" s="1" t="str">
        <f t="shared" si="203"/>
        <v/>
      </c>
      <c r="CI176" s="76" t="str">
        <f>IF(CE176="yes",VLOOKUP(CH176,'z-Table'!$A$1:$K$74,7,TRUE)*$CE$135,"")</f>
        <v/>
      </c>
    </row>
    <row r="177" spans="1:87" ht="12" x14ac:dyDescent="0.2">
      <c r="A177" s="7" t="s">
        <v>66</v>
      </c>
      <c r="B177" s="18" cm="1">
        <f t="array" ref="B177">IFERROR(_xlfn.IFS(COUNTA($F$135:$K$135)=0,AVERAGE($F177:$K177),$F$135="X",AVERAGE($G177:$K177),$G$135="X",AVERAGE($F177,$H177:$K177),$H$135="X",AVERAGE($F177:$G177,$I177:$K177),$I$135="X",AVERAGE($F177:$H177,$J177:$K177),$J$135="X",AVERAGE($F177:$I177,$K177:$K177),$K$135="X",AVERAGE($F177:$J177)),"")</f>
        <v>0</v>
      </c>
      <c r="C177" s="19" cm="1">
        <f t="array" ref="C177">IFERROR(_xlfn.IFS(COUNTA($F$135:$K$135)=0,STDEV($F177:$K177)/SQRT(COUNT($F177:$K177)),$F$135="X",STDEV($G177:$K177)/SQRT(COUNT($G177:$K177)),$G$135="X",STDEV($F177,$H177:$K177)/SQRT(COUNT($F177,$H177:$K177)),$H$135="X",STDEV($F177:$G177,$I177:$K177)/SQRT(COUNT($F177:$G177,$I177:$K177)),$I$135="X",STDEV($F177:$H177,$J177:$K177)/SQRT(COUNT($F177:$H177,$J177:$K177)),$J$135="X",STDEV($F177:$I177,$K177)/SQRT(COUNT($F177:$I177,$K177)),$K$135="X",STDEV($F177:$J177)/SQRT(COUNT($F177:$J177))),"")</f>
        <v>0</v>
      </c>
      <c r="D177" s="113" cm="1">
        <f t="array" ref="D177">IFERROR(_xlfn.IFS(COUNTA($L$135:$Q$135)=0,AVERAGE($L177:$Q177),$L$135="X",AVERAGE($M177:$Q177),$M$135="X",AVERAGE($L177,$N177:$Q177),$N$135="X",AVERAGE($L177:$M177,$O177:$Q177),$O$135="X",AVERAGE($L177:$N177,$P177:$Q177),$P$135="X",AVERAGE($L177:$O177,$Q177:$Q177),$Q$135="X",AVERAGE($L177:$P177)),"")</f>
        <v>0</v>
      </c>
      <c r="E177" s="111" cm="1">
        <f t="array" ref="E177">IFERROR(_xlfn.IFS(COUNTA($L$135:$Q$135)=0,STDEV($L177:$Q177)/SQRT(COUNT($L177:$Q177)),$L$135="X",STDEV($M177:$Q177)/SQRT(COUNT($M177:$Q177)),$M$135="X",STDEV($L177,$N177:$Q177)/SQRT(COUNT($L177,$N177:$Q177)),$N$135="X",STDEV($L177:$M177,$O177:$Q177)/SQRT(COUNT($L177:$M177,$O177:$Q177)),$O$135="X",STDEV($L177:$N177,$P177:$Q177)/SQRT(COUNT($L177:$N177,$P177:$Q177)),$P$135="X",STDEV($L177:$O177,$Q177)/SQRT(COUNT($L177:$O177,$Q177)),$Q$135="X",STDEV($L177:$P177)/SQRT(COUNT($L177:$P177))),"")</f>
        <v>0</v>
      </c>
      <c r="F177" cm="1">
        <f t="array" ref="F177">_xlfn.IFS(SUM($L177:$Q177)="","",L177="","",L177=0,0,L177&gt;0,L177/F$198*100)</f>
        <v>0</v>
      </c>
      <c r="G177" cm="1">
        <f t="array" ref="G177">_xlfn.IFS(SUM($L177:$Q177)="","",M177="","",M177=0,0,M177&gt;0,M177/G$198*100)</f>
        <v>0</v>
      </c>
      <c r="H177" cm="1">
        <f t="array" ref="H177">_xlfn.IFS(SUM($L177:$Q177)="","",N177="","",N177=0,0,N177&gt;0,N177/H$198*100)</f>
        <v>0</v>
      </c>
      <c r="I177" cm="1">
        <f t="array" ref="I177">_xlfn.IFS(SUM($L177:$Q177)="","",O177="","",O177=0,0,O177&gt;0,O177/I$198*100)</f>
        <v>0</v>
      </c>
      <c r="J177" cm="1">
        <f t="array" ref="J177">_xlfn.IFS(SUM($L177:$Q177)="","",P177="","",P177=0,0,P177&gt;0,P177/J$198*100)</f>
        <v>0</v>
      </c>
      <c r="K177" s="1" t="str" cm="1">
        <f t="array" ref="K177">_xlfn.IFS(SUM($L177:$Q177)="","",Q177="","",Q177=0,0,Q177&gt;0,Q177/K$198*100)</f>
        <v/>
      </c>
      <c r="L177" s="85">
        <f t="shared" si="197"/>
        <v>0</v>
      </c>
      <c r="M177" s="39">
        <f t="shared" si="170"/>
        <v>0</v>
      </c>
      <c r="N177" s="39">
        <f t="shared" si="170"/>
        <v>0</v>
      </c>
      <c r="O177" s="39">
        <f t="shared" si="170"/>
        <v>0</v>
      </c>
      <c r="P177" s="39">
        <f t="shared" si="170"/>
        <v>0</v>
      </c>
      <c r="Q177" s="98" t="str">
        <f t="shared" si="170"/>
        <v/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89"/>
      <c r="X177" s="1"/>
      <c r="Y177" s="1"/>
      <c r="Z177" s="7" t="s">
        <v>66</v>
      </c>
      <c r="AA177" s="18" cm="1">
        <f t="array" ref="AA177">IFERROR(_xlfn.IFS(COUNTA($AE$135:$AJ$135)=0,AVERAGE($AE177:$AJ177),$AE$135="X",AVERAGE($AF177:$AJ177),$AF$135="X",AVERAGE($AE177,$AG177:$AJ177),$AG$135="X",AVERAGE($AE177:$AF177,$AH177:$AJ177),$AH$135="X",AVERAGE($AE177:$AG177,$AI177:$AJ177),$AI$135="X",AVERAGE($AE177:$AH177,$AJ177:$AJ177),$AJ$135="X",AVERAGE($AE177:$AI177)),"")</f>
        <v>0</v>
      </c>
      <c r="AB177" s="19" cm="1">
        <f t="array" ref="AB177">IFERROR(_xlfn.IFS(COUNTA($AE$135:$AJ$135)=0,STDEV($AE177:$AJ177)/SQRT(COUNT($AE177:$AJ177)),$AE$135="X",STDEV($AF177:$AJ177)/SQRT(COUNT($AF177:$AJ177)),$AF$135="X",STDEV($AE177,$AG177:$AJ177)/SQRT(COUNT($AE177,$AG177:$AJ177)),$AG$135="X",STDEV($AE177:$AF177,$AH177:$AJ177)/SQRT(COUNT($AE177:$AF177,$AH177:$AJ177)),$AH$135="X",STDEV($AE177:$AG177,$AI177:$AJ177)/SQRT(COUNT($AE177:$AG177,$AI177:$AJ177)),$AI$135="X",STDEV($AE177:$AH177,$AJ177)/SQRT(COUNT($AE177:$AH177,$AJ177)),$AJ$135="X",STDEV($AE177:$AI177)/SQRT(COUNT($AE177:$AI177))),"")</f>
        <v>0</v>
      </c>
      <c r="AC177" s="113" cm="1">
        <f t="array" ref="AC177">IFERROR(_xlfn.IFS(COUNTA($AK$135:$AP$135)=0,AVERAGE($AK177:$AP177),$AK$135="X",AVERAGE($AL177:$AP177),$AL$135="X",AVERAGE($AK177,$AM177:$AP177),$AM$135="X",AVERAGE($AK177:$AL177,$AN177:$AP177),$AN$135="X",AVERAGE($AK177:$AM177,$AO177:$AP177),$AO$135="X",AVERAGE($AK177:$AN177,$AP177:$AP177),$AP$135="X",AVERAGE($AK177:$AO177)),"")</f>
        <v>0</v>
      </c>
      <c r="AD177" s="111" cm="1">
        <f t="array" ref="AD177">IFERROR(_xlfn.IFS(COUNTA($AK$135:$AP$135)=0,STDEV($AK177:$AP177)/SQRT(COUNT($AK177:$AP177)),$AK$135="X",STDEV($AL177:$AP177)/SQRT(COUNT($AL177:$AP177)),$AL$135="X",STDEV($AK177,$AM177:$AP177)/SQRT(COUNT($AK177,$AM177:$AP177)),$AM$135="X",STDEV($AK177:$AL177,$AN177:$AP177)/SQRT(COUNT($AK177:$AL177,$AN177:$AP177)),$AN$135="X",STDEV($AK177:$AM177,$AO177:$AP177)/SQRT(COUNT($AK177:$AM177,$AO177:$AP177)),$AO$135="X",STDEV($AK177:$AN177,$AP177)/SQRT(COUNT($AK177:$AN177,$AP177)),$AP$135="X",STDEV($AK177:$AO177)/SQRT(COUNT($AK177:$AO177))),"")</f>
        <v>0</v>
      </c>
      <c r="AE177" cm="1">
        <f t="array" ref="AE177">_xlfn.IFS(SUM($AK177:$AP177)="","",AK177="","",AK177=0,0,AK177&gt;0,AK177/AE$198*100)</f>
        <v>0</v>
      </c>
      <c r="AF177" cm="1">
        <f t="array" ref="AF177">_xlfn.IFS(SUM($AK177:$AP177)="","",AL177="","",AL177=0,0,AL177&gt;0,AL177/AF$198*100)</f>
        <v>0</v>
      </c>
      <c r="AG177" cm="1">
        <f t="array" ref="AG177">_xlfn.IFS(SUM($AK177:$AP177)="","",AM177="","",AM177=0,0,AM177&gt;0,AM177/AG$198*100)</f>
        <v>0</v>
      </c>
      <c r="AH177" cm="1">
        <f t="array" ref="AH177">_xlfn.IFS(SUM($AK177:$AP177)="","",AN177="","",AN177=0,0,AN177&gt;0,AN177/AH$198*100)</f>
        <v>0</v>
      </c>
      <c r="AI177" cm="1">
        <f t="array" ref="AI177">_xlfn.IFS(SUM($AK177:$AP177)="","",AO177="","",AO177=0,0,AO177&gt;0,AO177/AI$198*100)</f>
        <v>0</v>
      </c>
      <c r="AJ177" s="1" t="str" cm="1">
        <f t="array" ref="AJ177">_xlfn.IFS(SUM($AK177:$AP177)="","",AP177="","",AP177=0,0,AP177&gt;0,AP177/AJ$198*100)</f>
        <v/>
      </c>
      <c r="AK177" s="85">
        <f t="shared" si="198"/>
        <v>0</v>
      </c>
      <c r="AL177" s="39">
        <f t="shared" si="198"/>
        <v>0</v>
      </c>
      <c r="AM177" s="39">
        <f t="shared" si="198"/>
        <v>0</v>
      </c>
      <c r="AN177" s="39">
        <f t="shared" si="198"/>
        <v>0</v>
      </c>
      <c r="AO177" s="39">
        <f t="shared" si="198"/>
        <v>0</v>
      </c>
      <c r="AP177" s="98" t="str">
        <f t="shared" si="198"/>
        <v/>
      </c>
      <c r="AQ177" s="89">
        <v>0</v>
      </c>
      <c r="AR177" s="89">
        <v>0</v>
      </c>
      <c r="AS177" s="89">
        <v>0</v>
      </c>
      <c r="AT177" s="89">
        <v>0</v>
      </c>
      <c r="AU177" s="89">
        <v>0</v>
      </c>
      <c r="AV177" s="89"/>
      <c r="AW177" s="1"/>
      <c r="AX177" s="1"/>
      <c r="AY177" s="39" t="str">
        <f t="shared" si="204"/>
        <v/>
      </c>
      <c r="AZ177" s="39" t="str">
        <f t="shared" si="205"/>
        <v/>
      </c>
      <c r="BA177" s="39" t="str">
        <f t="shared" si="206"/>
        <v/>
      </c>
      <c r="BB177" s="39" t="str">
        <f t="shared" si="207"/>
        <v/>
      </c>
      <c r="BC177" s="39" t="str">
        <f t="shared" si="208"/>
        <v/>
      </c>
      <c r="BD177" s="39" t="str">
        <f t="shared" si="209"/>
        <v/>
      </c>
      <c r="BE177" s="39" t="str">
        <f t="shared" si="210"/>
        <v/>
      </c>
      <c r="BF177" s="39" t="str">
        <f t="shared" si="211"/>
        <v/>
      </c>
      <c r="BG177" s="39" t="str">
        <f t="shared" si="212"/>
        <v/>
      </c>
      <c r="BH177" s="39" t="str">
        <f t="shared" si="213"/>
        <v/>
      </c>
      <c r="BI177" s="39" t="str">
        <f t="shared" si="214"/>
        <v/>
      </c>
      <c r="BJ177" s="39" t="str">
        <f t="shared" si="215"/>
        <v/>
      </c>
      <c r="BK177" s="42" t="str">
        <f t="shared" si="200"/>
        <v/>
      </c>
      <c r="BL177" t="str">
        <f t="shared" si="200"/>
        <v/>
      </c>
      <c r="BM177" t="str">
        <f t="shared" si="200"/>
        <v/>
      </c>
      <c r="BN177" t="str">
        <f t="shared" si="199"/>
        <v/>
      </c>
      <c r="BO177" t="str">
        <f t="shared" si="199"/>
        <v/>
      </c>
      <c r="BP177" t="str">
        <f t="shared" si="199"/>
        <v/>
      </c>
      <c r="BQ177" t="str">
        <f t="shared" si="199"/>
        <v/>
      </c>
      <c r="BR177" t="str">
        <f t="shared" si="199"/>
        <v/>
      </c>
      <c r="BS177" t="str">
        <f t="shared" si="199"/>
        <v/>
      </c>
      <c r="BT177" t="str">
        <f t="shared" si="199"/>
        <v/>
      </c>
      <c r="BU177" t="str">
        <f t="shared" si="199"/>
        <v/>
      </c>
      <c r="BV177" t="str">
        <f t="shared" si="199"/>
        <v/>
      </c>
      <c r="BW177" t="str">
        <f t="shared" si="187"/>
        <v/>
      </c>
      <c r="BX177" t="str">
        <f t="shared" si="188"/>
        <v/>
      </c>
      <c r="BY177" t="str">
        <f t="shared" si="189"/>
        <v/>
      </c>
      <c r="BZ177" t="str">
        <f t="shared" si="190"/>
        <v/>
      </c>
      <c r="CA177" t="str">
        <f t="shared" si="216"/>
        <v/>
      </c>
      <c r="CB177" s="39" t="str">
        <f t="shared" si="216"/>
        <v/>
      </c>
      <c r="CC177" s="46" t="str">
        <f t="shared" si="192"/>
        <v/>
      </c>
      <c r="CD177" s="44" t="str">
        <f t="shared" si="193"/>
        <v/>
      </c>
      <c r="CE177" t="str" cm="1">
        <f t="array" ref="CE177">_xlfn.IFS($CC177="","",$CC177&lt;=CE$136,"yes",$CC177&gt;CE$136,"no")</f>
        <v/>
      </c>
      <c r="CF177" s="42" t="str">
        <f t="shared" si="201"/>
        <v/>
      </c>
      <c r="CG177" s="1" t="str">
        <f t="shared" si="202"/>
        <v/>
      </c>
      <c r="CH177" s="1" t="str">
        <f t="shared" si="203"/>
        <v/>
      </c>
      <c r="CI177" s="76" t="str">
        <f>IF(CE177="yes",VLOOKUP(CH177,'z-Table'!$A$1:$K$74,7,TRUE)*$CE$135,"")</f>
        <v/>
      </c>
    </row>
    <row r="178" spans="1:87" ht="12" x14ac:dyDescent="0.2">
      <c r="A178" s="7" t="s">
        <v>67</v>
      </c>
      <c r="B178" s="18" cm="1">
        <f t="array" ref="B178">IFERROR(_xlfn.IFS(COUNTA($F$135:$K$135)=0,AVERAGE($F178:$K178),$F$135="X",AVERAGE($G178:$K178),$G$135="X",AVERAGE($F178,$H178:$K178),$H$135="X",AVERAGE($F178:$G178,$I178:$K178),$I$135="X",AVERAGE($F178:$H178,$J178:$K178),$J$135="X",AVERAGE($F178:$I178,$K178:$K178),$K$135="X",AVERAGE($F178:$J178)),"")</f>
        <v>5.2414648335512667E-2</v>
      </c>
      <c r="C178" s="19" cm="1">
        <f t="array" ref="C178">IFERROR(_xlfn.IFS(COUNTA($F$135:$K$135)=0,STDEV($F178:$K178)/SQRT(COUNT($F178:$K178)),$F$135="X",STDEV($G178:$K178)/SQRT(COUNT($G178:$K178)),$G$135="X",STDEV($F178,$H178:$K178)/SQRT(COUNT($F178,$H178:$K178)),$H$135="X",STDEV($F178:$G178,$I178:$K178)/SQRT(COUNT($F178:$G178,$I178:$K178)),$I$135="X",STDEV($F178:$H178,$J178:$K178)/SQRT(COUNT($F178:$H178,$J178:$K178)),$J$135="X",STDEV($F178:$I178,$K178)/SQRT(COUNT($F178:$I178,$K178)),$K$135="X",STDEV($F178:$J178)/SQRT(COUNT($F178:$J178))),"")</f>
        <v>1.322032050261507E-2</v>
      </c>
      <c r="D178" s="113" cm="1">
        <f t="array" ref="D178">IFERROR(_xlfn.IFS(COUNTA($L$135:$Q$135)=0,AVERAGE($L178:$Q178),$L$135="X",AVERAGE($M178:$Q178),$M$135="X",AVERAGE($L178,$N178:$Q178),$N$135="X",AVERAGE($L178:$M178,$O178:$Q178),$O$135="X",AVERAGE($L178:$N178,$P178:$Q178),$P$135="X",AVERAGE($L178:$O178,$Q178:$Q178),$Q$135="X",AVERAGE($L178:$P178)),"")</f>
        <v>29439.583333333336</v>
      </c>
      <c r="E178" s="111" cm="1">
        <f t="array" ref="E178">IFERROR(_xlfn.IFS(COUNTA($L$135:$Q$135)=0,STDEV($L178:$Q178)/SQRT(COUNT($L178:$Q178)),$L$135="X",STDEV($M178:$Q178)/SQRT(COUNT($M178:$Q178)),$M$135="X",STDEV($L178,$N178:$Q178)/SQRT(COUNT($L178,$N178:$Q178)),$N$135="X",STDEV($L178:$M178,$O178:$Q178)/SQRT(COUNT($L178:$M178,$O178:$Q178)),$O$135="X",STDEV($L178:$N178,$P178:$Q178)/SQRT(COUNT($L178:$N178,$P178:$Q178)),$P$135="X",STDEV($L178:$O178,$Q178)/SQRT(COUNT($L178:$O178,$Q178)),$Q$135="X",STDEV($L178:$P178)/SQRT(COUNT($L178:$P178))),"")</f>
        <v>8043.5595780792855</v>
      </c>
      <c r="F178" cm="1">
        <f t="array" ref="F178">_xlfn.IFS(SUM($L178:$Q178)="","",L178="","",L178=0,0,L178&gt;0,L178/F$198*100)</f>
        <v>5.2301615323382525E-2</v>
      </c>
      <c r="G178" cm="1">
        <f t="array" ref="G178">_xlfn.IFS(SUM($L178:$Q178)="","",M178="","",M178=0,0,M178&gt;0,M178/G$198*100)</f>
        <v>2.5779277864676892E-2</v>
      </c>
      <c r="H178" cm="1">
        <f t="array" ref="H178">_xlfn.IFS(SUM($L178:$Q178)="","",N178="","",N178=0,0,N178&gt;0,N178/H$198*100)</f>
        <v>5.7829651733174087E-2</v>
      </c>
      <c r="I178" cm="1">
        <f t="array" ref="I178">_xlfn.IFS(SUM($L178:$Q178)="","",O178="","",O178=0,0,O178&gt;0,O178/I$198*100)</f>
        <v>2.7520115934250203E-2</v>
      </c>
      <c r="J178" cm="1">
        <f t="array" ref="J178">_xlfn.IFS(SUM($L178:$Q178)="","",P178="","",P178=0,0,P178&gt;0,P178/J$198*100)</f>
        <v>9.8642580822079648E-2</v>
      </c>
      <c r="K178" s="1" t="str" cm="1">
        <f t="array" ref="K178">_xlfn.IFS(SUM($L178:$Q178)="","",Q178="","",Q178=0,0,Q178&gt;0,Q178/K$198*100)</f>
        <v/>
      </c>
      <c r="L178" s="85">
        <f t="shared" si="197"/>
        <v>56062</v>
      </c>
      <c r="M178" s="39">
        <f t="shared" si="170"/>
        <v>12965.5</v>
      </c>
      <c r="N178" s="39">
        <f t="shared" si="170"/>
        <v>12473</v>
      </c>
      <c r="O178" s="39">
        <f t="shared" si="170"/>
        <v>31682.666666666668</v>
      </c>
      <c r="P178" s="39">
        <f t="shared" si="170"/>
        <v>34014.75</v>
      </c>
      <c r="Q178" s="98" t="str">
        <f t="shared" si="170"/>
        <v/>
      </c>
      <c r="R178" s="89">
        <v>168186</v>
      </c>
      <c r="S178" s="89">
        <v>25931</v>
      </c>
      <c r="T178" s="89">
        <v>49892</v>
      </c>
      <c r="U178" s="89">
        <v>95048</v>
      </c>
      <c r="V178" s="89">
        <v>136059</v>
      </c>
      <c r="W178" s="89"/>
      <c r="X178" s="1"/>
      <c r="Y178" s="1"/>
      <c r="Z178" s="7" t="s">
        <v>67</v>
      </c>
      <c r="AA178" s="18" cm="1">
        <f t="array" ref="AA178">IFERROR(_xlfn.IFS(COUNTA($AE$135:$AJ$135)=0,AVERAGE($AE178:$AJ178),$AE$135="X",AVERAGE($AF178:$AJ178),$AF$135="X",AVERAGE($AE178,$AG178:$AJ178),$AG$135="X",AVERAGE($AE178:$AF178,$AH178:$AJ178),$AH$135="X",AVERAGE($AE178:$AG178,$AI178:$AJ178),$AI$135="X",AVERAGE($AE178:$AH178,$AJ178:$AJ178),$AJ$135="X",AVERAGE($AE178:$AI178)),"")</f>
        <v>6.7640193819142228E-2</v>
      </c>
      <c r="AB178" s="19" cm="1">
        <f t="array" ref="AB178">IFERROR(_xlfn.IFS(COUNTA($AE$135:$AJ$135)=0,STDEV($AE178:$AJ178)/SQRT(COUNT($AE178:$AJ178)),$AE$135="X",STDEV($AF178:$AJ178)/SQRT(COUNT($AF178:$AJ178)),$AF$135="X",STDEV($AE178,$AG178:$AJ178)/SQRT(COUNT($AE178,$AG178:$AJ178)),$AG$135="X",STDEV($AE178:$AF178,$AH178:$AJ178)/SQRT(COUNT($AE178:$AF178,$AH178:$AJ178)),$AH$135="X",STDEV($AE178:$AG178,$AI178:$AJ178)/SQRT(COUNT($AE178:$AG178,$AI178:$AJ178)),$AI$135="X",STDEV($AE178:$AH178,$AJ178)/SQRT(COUNT($AE178:$AH178,$AJ178)),$AJ$135="X",STDEV($AE178:$AI178)/SQRT(COUNT($AE178:$AI178))),"")</f>
        <v>2.7252830538103026E-2</v>
      </c>
      <c r="AC178" s="113" cm="1">
        <f t="array" ref="AC178">IFERROR(_xlfn.IFS(COUNTA($AK$135:$AP$135)=0,AVERAGE($AK178:$AP178),$AK$135="X",AVERAGE($AL178:$AP178),$AL$135="X",AVERAGE($AK178,$AM178:$AP178),$AM$135="X",AVERAGE($AK178:$AL178,$AN178:$AP178),$AN$135="X",AVERAGE($AK178:$AM178,$AO178:$AP178),$AO$135="X",AVERAGE($AK178:$AN178,$AP178:$AP178),$AP$135="X",AVERAGE($AK178:$AO178)),"")</f>
        <v>36558.883333333331</v>
      </c>
      <c r="AD178" s="111" cm="1">
        <f t="array" ref="AD178">IFERROR(_xlfn.IFS(COUNTA($AK$135:$AP$135)=0,STDEV($AK178:$AP178)/SQRT(COUNT($AK178:$AP178)),$AK$135="X",STDEV($AL178:$AP178)/SQRT(COUNT($AL178:$AP178)),$AL$135="X",STDEV($AK178,$AM178:$AP178)/SQRT(COUNT($AK178,$AM178:$AP178)),$AM$135="X",STDEV($AK178:$AL178,$AN178:$AP178)/SQRT(COUNT($AK178:$AL178,$AN178:$AP178)),$AN$135="X",STDEV($AK178:$AM178,$AO178:$AP178)/SQRT(COUNT($AK178:$AM178,$AO178:$AP178)),$AO$135="X",STDEV($AK178:$AN178,$AP178)/SQRT(COUNT($AK178:$AN178,$AP178)),$AP$135="X",STDEV($AK178:$AO178)/SQRT(COUNT($AK178:$AO178))),"")</f>
        <v>11469.244494080682</v>
      </c>
      <c r="AE178" cm="1">
        <f t="array" ref="AE178">_xlfn.IFS(SUM($AK178:$AP178)="","",AK178="","",AK178=0,0,AK178&gt;0,AK178/AE$198*100)</f>
        <v>0.16627745262668503</v>
      </c>
      <c r="AF178" cm="1">
        <f t="array" ref="AF178">_xlfn.IFS(SUM($AK178:$AP178)="","",AL178="","",AL178=0,0,AL178&gt;0,AL178/AF$198*100)</f>
        <v>5.0783756192867964E-2</v>
      </c>
      <c r="AG178" cm="1">
        <f t="array" ref="AG178">_xlfn.IFS(SUM($AK178:$AP178)="","",AM178="","",AM178=0,0,AM178&gt;0,AM178/AG$198*100)</f>
        <v>5.1467335404099868E-2</v>
      </c>
      <c r="AH178" cm="1">
        <f t="array" ref="AH178">_xlfn.IFS(SUM($AK178:$AP178)="","",AN178="","",AN178=0,0,AN178&gt;0,AN178/AH$198*100)</f>
        <v>0</v>
      </c>
      <c r="AI178" cm="1">
        <f t="array" ref="AI178">_xlfn.IFS(SUM($AK178:$AP178)="","",AO178="","",AO178=0,0,AO178&gt;0,AO178/AI$198*100)</f>
        <v>6.9672424872058256E-2</v>
      </c>
      <c r="AJ178" s="1" t="str" cm="1">
        <f t="array" ref="AJ178">_xlfn.IFS(SUM($AK178:$AP178)="","",AP178="","",AP178=0,0,AP178&gt;0,AP178/AJ$198*100)</f>
        <v/>
      </c>
      <c r="AK178" s="85">
        <f t="shared" si="198"/>
        <v>29930.333333333332</v>
      </c>
      <c r="AL178" s="39">
        <f t="shared" si="198"/>
        <v>30536.25</v>
      </c>
      <c r="AM178" s="39">
        <f t="shared" si="198"/>
        <v>59880.5</v>
      </c>
      <c r="AN178" s="39">
        <f t="shared" si="198"/>
        <v>0</v>
      </c>
      <c r="AO178" s="39">
        <f t="shared" si="198"/>
        <v>62447.333333333336</v>
      </c>
      <c r="AP178" s="98" t="str">
        <f t="shared" si="198"/>
        <v/>
      </c>
      <c r="AQ178" s="89">
        <v>89791</v>
      </c>
      <c r="AR178" s="89">
        <v>122145</v>
      </c>
      <c r="AS178" s="89">
        <v>119761</v>
      </c>
      <c r="AT178" s="89">
        <v>0</v>
      </c>
      <c r="AU178" s="89">
        <v>187342</v>
      </c>
      <c r="AV178" s="89"/>
      <c r="AW178" s="1"/>
      <c r="AX178" s="1"/>
      <c r="AY178" s="39" t="str">
        <f t="shared" si="204"/>
        <v/>
      </c>
      <c r="AZ178" s="39" t="str">
        <f t="shared" si="205"/>
        <v/>
      </c>
      <c r="BA178" s="39" t="str">
        <f t="shared" si="206"/>
        <v/>
      </c>
      <c r="BB178" s="39" t="str">
        <f t="shared" si="207"/>
        <v/>
      </c>
      <c r="BC178" s="39" t="str">
        <f t="shared" si="208"/>
        <v/>
      </c>
      <c r="BD178" s="39" t="str">
        <f t="shared" si="209"/>
        <v/>
      </c>
      <c r="BE178" s="39" t="str">
        <f t="shared" si="210"/>
        <v/>
      </c>
      <c r="BF178" s="39" t="str">
        <f t="shared" si="211"/>
        <v/>
      </c>
      <c r="BG178" s="39" t="str">
        <f t="shared" si="212"/>
        <v/>
      </c>
      <c r="BH178" s="39" t="str">
        <f t="shared" si="213"/>
        <v/>
      </c>
      <c r="BI178" s="39" t="str">
        <f t="shared" si="214"/>
        <v/>
      </c>
      <c r="BJ178" s="39" t="str">
        <f t="shared" si="215"/>
        <v/>
      </c>
      <c r="BK178" s="42" t="str">
        <f t="shared" si="200"/>
        <v/>
      </c>
      <c r="BL178" t="str">
        <f t="shared" si="200"/>
        <v/>
      </c>
      <c r="BM178" t="str">
        <f t="shared" si="200"/>
        <v/>
      </c>
      <c r="BN178" t="str">
        <f t="shared" si="199"/>
        <v/>
      </c>
      <c r="BO178" t="str">
        <f t="shared" si="199"/>
        <v/>
      </c>
      <c r="BP178" t="str">
        <f t="shared" si="199"/>
        <v/>
      </c>
      <c r="BQ178" t="str">
        <f t="shared" si="199"/>
        <v/>
      </c>
      <c r="BR178" t="str">
        <f t="shared" si="199"/>
        <v/>
      </c>
      <c r="BS178" t="str">
        <f t="shared" si="199"/>
        <v/>
      </c>
      <c r="BT178" t="str">
        <f t="shared" si="199"/>
        <v/>
      </c>
      <c r="BU178" t="str">
        <f t="shared" si="199"/>
        <v/>
      </c>
      <c r="BV178" t="str">
        <f t="shared" si="199"/>
        <v/>
      </c>
      <c r="BW178" t="str">
        <f t="shared" si="187"/>
        <v/>
      </c>
      <c r="BX178" t="str">
        <f t="shared" si="188"/>
        <v/>
      </c>
      <c r="BY178" t="str">
        <f t="shared" si="189"/>
        <v/>
      </c>
      <c r="BZ178" t="str">
        <f t="shared" si="190"/>
        <v/>
      </c>
      <c r="CA178" t="str">
        <f t="shared" si="216"/>
        <v/>
      </c>
      <c r="CB178" s="39" t="str">
        <f t="shared" si="216"/>
        <v/>
      </c>
      <c r="CC178" s="46" t="str">
        <f t="shared" si="192"/>
        <v/>
      </c>
      <c r="CD178" s="44" t="str">
        <f t="shared" si="193"/>
        <v/>
      </c>
      <c r="CE178" t="str" cm="1">
        <f t="array" ref="CE178">_xlfn.IFS($CC178="","",$CC178&lt;=CE$136,"yes",$CC178&gt;CE$136,"no")</f>
        <v/>
      </c>
      <c r="CF178" s="42" t="str">
        <f t="shared" si="201"/>
        <v/>
      </c>
      <c r="CG178" s="1" t="str">
        <f t="shared" si="202"/>
        <v/>
      </c>
      <c r="CH178" s="1" t="str">
        <f t="shared" si="203"/>
        <v/>
      </c>
      <c r="CI178" s="76" t="str">
        <f>IF(CE178="yes",VLOOKUP(CH178,'z-Table'!$A$1:$K$74,7,TRUE)*$CE$135,"")</f>
        <v/>
      </c>
    </row>
    <row r="179" spans="1:87" ht="12" x14ac:dyDescent="0.2">
      <c r="A179" s="7" t="s">
        <v>68</v>
      </c>
      <c r="B179" s="18" cm="1">
        <f t="array" ref="B179">IFERROR(_xlfn.IFS(COUNTA($F$135:$K$135)=0,AVERAGE($F179:$K179),$F$135="X",AVERAGE($G179:$K179),$G$135="X",AVERAGE($F179,$H179:$K179),$H$135="X",AVERAGE($F179:$G179,$I179:$K179),$I$135="X",AVERAGE($F179:$H179,$J179:$K179),$J$135="X",AVERAGE($F179:$I179,$K179:$K179),$K$135="X",AVERAGE($F179:$J179)),"")</f>
        <v>0</v>
      </c>
      <c r="C179" s="19" cm="1">
        <f t="array" ref="C179">IFERROR(_xlfn.IFS(COUNTA($F$135:$K$135)=0,STDEV($F179:$K179)/SQRT(COUNT($F179:$K179)),$F$135="X",STDEV($G179:$K179)/SQRT(COUNT($G179:$K179)),$G$135="X",STDEV($F179,$H179:$K179)/SQRT(COUNT($F179,$H179:$K179)),$H$135="X",STDEV($F179:$G179,$I179:$K179)/SQRT(COUNT($F179:$G179,$I179:$K179)),$I$135="X",STDEV($F179:$H179,$J179:$K179)/SQRT(COUNT($F179:$H179,$J179:$K179)),$J$135="X",STDEV($F179:$I179,$K179)/SQRT(COUNT($F179:$I179,$K179)),$K$135="X",STDEV($F179:$J179)/SQRT(COUNT($F179:$J179))),"")</f>
        <v>0</v>
      </c>
      <c r="D179" s="113" cm="1">
        <f t="array" ref="D179">IFERROR(_xlfn.IFS(COUNTA($L$135:$Q$135)=0,AVERAGE($L179:$Q179),$L$135="X",AVERAGE($M179:$Q179),$M$135="X",AVERAGE($L179,$N179:$Q179),$N$135="X",AVERAGE($L179:$M179,$O179:$Q179),$O$135="X",AVERAGE($L179:$N179,$P179:$Q179),$P$135="X",AVERAGE($L179:$O179,$Q179:$Q179),$Q$135="X",AVERAGE($L179:$P179)),"")</f>
        <v>0</v>
      </c>
      <c r="E179" s="111" cm="1">
        <f t="array" ref="E179">IFERROR(_xlfn.IFS(COUNTA($L$135:$Q$135)=0,STDEV($L179:$Q179)/SQRT(COUNT($L179:$Q179)),$L$135="X",STDEV($M179:$Q179)/SQRT(COUNT($M179:$Q179)),$M$135="X",STDEV($L179,$N179:$Q179)/SQRT(COUNT($L179,$N179:$Q179)),$N$135="X",STDEV($L179:$M179,$O179:$Q179)/SQRT(COUNT($L179:$M179,$O179:$Q179)),$O$135="X",STDEV($L179:$N179,$P179:$Q179)/SQRT(COUNT($L179:$N179,$P179:$Q179)),$P$135="X",STDEV($L179:$O179,$Q179)/SQRT(COUNT($L179:$O179,$Q179)),$Q$135="X",STDEV($L179:$P179)/SQRT(COUNT($L179:$P179))),"")</f>
        <v>0</v>
      </c>
      <c r="F179" cm="1">
        <f t="array" ref="F179">_xlfn.IFS(SUM($L179:$Q179)="","",L179="","",L179=0,0,L179&gt;0,L179/F$198*100)</f>
        <v>0</v>
      </c>
      <c r="G179" cm="1">
        <f t="array" ref="G179">_xlfn.IFS(SUM($L179:$Q179)="","",M179="","",M179=0,0,M179&gt;0,M179/G$198*100)</f>
        <v>0</v>
      </c>
      <c r="H179" cm="1">
        <f t="array" ref="H179">_xlfn.IFS(SUM($L179:$Q179)="","",N179="","",N179=0,0,N179&gt;0,N179/H$198*100)</f>
        <v>0</v>
      </c>
      <c r="I179" cm="1">
        <f t="array" ref="I179">_xlfn.IFS(SUM($L179:$Q179)="","",O179="","",O179=0,0,O179&gt;0,O179/I$198*100)</f>
        <v>0</v>
      </c>
      <c r="J179" cm="1">
        <f t="array" ref="J179">_xlfn.IFS(SUM($L179:$Q179)="","",P179="","",P179=0,0,P179&gt;0,P179/J$198*100)</f>
        <v>0</v>
      </c>
      <c r="K179" s="1" t="str" cm="1">
        <f t="array" ref="K179">_xlfn.IFS(SUM($L179:$Q179)="","",Q179="","",Q179=0,0,Q179&gt;0,Q179/K$198*100)</f>
        <v/>
      </c>
      <c r="L179" s="85">
        <f t="shared" si="197"/>
        <v>0</v>
      </c>
      <c r="M179" s="39">
        <f t="shared" si="170"/>
        <v>0</v>
      </c>
      <c r="N179" s="39">
        <f t="shared" si="170"/>
        <v>0</v>
      </c>
      <c r="O179" s="39">
        <f t="shared" si="170"/>
        <v>0</v>
      </c>
      <c r="P179" s="39">
        <f t="shared" si="170"/>
        <v>0</v>
      </c>
      <c r="Q179" s="98" t="str">
        <f t="shared" si="170"/>
        <v/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89"/>
      <c r="X179" s="1"/>
      <c r="Y179" s="1"/>
      <c r="Z179" s="7" t="s">
        <v>68</v>
      </c>
      <c r="AA179" s="18" cm="1">
        <f t="array" ref="AA179">IFERROR(_xlfn.IFS(COUNTA($AE$135:$AJ$135)=0,AVERAGE($AE179:$AJ179),$AE$135="X",AVERAGE($AF179:$AJ179),$AF$135="X",AVERAGE($AE179,$AG179:$AJ179),$AG$135="X",AVERAGE($AE179:$AF179,$AH179:$AJ179),$AH$135="X",AVERAGE($AE179:$AG179,$AI179:$AJ179),$AI$135="X",AVERAGE($AE179:$AH179,$AJ179:$AJ179),$AJ$135="X",AVERAGE($AE179:$AI179)),"")</f>
        <v>0</v>
      </c>
      <c r="AB179" s="19" cm="1">
        <f t="array" ref="AB179">IFERROR(_xlfn.IFS(COUNTA($AE$135:$AJ$135)=0,STDEV($AE179:$AJ179)/SQRT(COUNT($AE179:$AJ179)),$AE$135="X",STDEV($AF179:$AJ179)/SQRT(COUNT($AF179:$AJ179)),$AF$135="X",STDEV($AE179,$AG179:$AJ179)/SQRT(COUNT($AE179,$AG179:$AJ179)),$AG$135="X",STDEV($AE179:$AF179,$AH179:$AJ179)/SQRT(COUNT($AE179:$AF179,$AH179:$AJ179)),$AH$135="X",STDEV($AE179:$AG179,$AI179:$AJ179)/SQRT(COUNT($AE179:$AG179,$AI179:$AJ179)),$AI$135="X",STDEV($AE179:$AH179,$AJ179)/SQRT(COUNT($AE179:$AH179,$AJ179)),$AJ$135="X",STDEV($AE179:$AI179)/SQRT(COUNT($AE179:$AI179))),"")</f>
        <v>0</v>
      </c>
      <c r="AC179" s="113" cm="1">
        <f t="array" ref="AC179">IFERROR(_xlfn.IFS(COUNTA($AK$135:$AP$135)=0,AVERAGE($AK179:$AP179),$AK$135="X",AVERAGE($AL179:$AP179),$AL$135="X",AVERAGE($AK179,$AM179:$AP179),$AM$135="X",AVERAGE($AK179:$AL179,$AN179:$AP179),$AN$135="X",AVERAGE($AK179:$AM179,$AO179:$AP179),$AO$135="X",AVERAGE($AK179:$AN179,$AP179:$AP179),$AP$135="X",AVERAGE($AK179:$AO179)),"")</f>
        <v>0</v>
      </c>
      <c r="AD179" s="111" cm="1">
        <f t="array" ref="AD179">IFERROR(_xlfn.IFS(COUNTA($AK$135:$AP$135)=0,STDEV($AK179:$AP179)/SQRT(COUNT($AK179:$AP179)),$AK$135="X",STDEV($AL179:$AP179)/SQRT(COUNT($AL179:$AP179)),$AL$135="X",STDEV($AK179,$AM179:$AP179)/SQRT(COUNT($AK179,$AM179:$AP179)),$AM$135="X",STDEV($AK179:$AL179,$AN179:$AP179)/SQRT(COUNT($AK179:$AL179,$AN179:$AP179)),$AN$135="X",STDEV($AK179:$AM179,$AO179:$AP179)/SQRT(COUNT($AK179:$AM179,$AO179:$AP179)),$AO$135="X",STDEV($AK179:$AN179,$AP179)/SQRT(COUNT($AK179:$AN179,$AP179)),$AP$135="X",STDEV($AK179:$AO179)/SQRT(COUNT($AK179:$AO179))),"")</f>
        <v>0</v>
      </c>
      <c r="AE179" cm="1">
        <f t="array" ref="AE179">_xlfn.IFS(SUM($AK179:$AP179)="","",AK179="","",AK179=0,0,AK179&gt;0,AK179/AE$198*100)</f>
        <v>0</v>
      </c>
      <c r="AF179" cm="1">
        <f t="array" ref="AF179">_xlfn.IFS(SUM($AK179:$AP179)="","",AL179="","",AL179=0,0,AL179&gt;0,AL179/AF$198*100)</f>
        <v>0</v>
      </c>
      <c r="AG179" cm="1">
        <f t="array" ref="AG179">_xlfn.IFS(SUM($AK179:$AP179)="","",AM179="","",AM179=0,0,AM179&gt;0,AM179/AG$198*100)</f>
        <v>0</v>
      </c>
      <c r="AH179" cm="1">
        <f t="array" ref="AH179">_xlfn.IFS(SUM($AK179:$AP179)="","",AN179="","",AN179=0,0,AN179&gt;0,AN179/AH$198*100)</f>
        <v>0</v>
      </c>
      <c r="AI179" cm="1">
        <f t="array" ref="AI179">_xlfn.IFS(SUM($AK179:$AP179)="","",AO179="","",AO179=0,0,AO179&gt;0,AO179/AI$198*100)</f>
        <v>0</v>
      </c>
      <c r="AJ179" s="1" t="str" cm="1">
        <f t="array" ref="AJ179">_xlfn.IFS(SUM($AK179:$AP179)="","",AP179="","",AP179=0,0,AP179&gt;0,AP179/AJ$198*100)</f>
        <v/>
      </c>
      <c r="AK179" s="85">
        <f t="shared" si="198"/>
        <v>0</v>
      </c>
      <c r="AL179" s="39">
        <f t="shared" si="198"/>
        <v>0</v>
      </c>
      <c r="AM179" s="39">
        <f t="shared" si="198"/>
        <v>0</v>
      </c>
      <c r="AN179" s="39">
        <f t="shared" si="198"/>
        <v>0</v>
      </c>
      <c r="AO179" s="39">
        <f t="shared" si="198"/>
        <v>0</v>
      </c>
      <c r="AP179" s="98" t="str">
        <f t="shared" si="198"/>
        <v/>
      </c>
      <c r="AQ179" s="89">
        <v>0</v>
      </c>
      <c r="AR179" s="89">
        <v>0</v>
      </c>
      <c r="AS179" s="89">
        <v>0</v>
      </c>
      <c r="AT179" s="89">
        <v>0</v>
      </c>
      <c r="AU179" s="89">
        <v>0</v>
      </c>
      <c r="AV179" s="89"/>
      <c r="AW179" s="1"/>
      <c r="AX179" s="1"/>
      <c r="AY179" s="39" t="str">
        <f t="shared" si="204"/>
        <v/>
      </c>
      <c r="AZ179" s="39" t="str">
        <f t="shared" si="205"/>
        <v/>
      </c>
      <c r="BA179" s="39" t="str">
        <f t="shared" si="206"/>
        <v/>
      </c>
      <c r="BB179" s="39" t="str">
        <f t="shared" si="207"/>
        <v/>
      </c>
      <c r="BC179" s="39" t="str">
        <f t="shared" si="208"/>
        <v/>
      </c>
      <c r="BD179" s="39" t="str">
        <f t="shared" si="209"/>
        <v/>
      </c>
      <c r="BE179" s="39" t="str">
        <f t="shared" si="210"/>
        <v/>
      </c>
      <c r="BF179" s="39" t="str">
        <f t="shared" si="211"/>
        <v/>
      </c>
      <c r="BG179" s="39" t="str">
        <f t="shared" si="212"/>
        <v/>
      </c>
      <c r="BH179" s="39" t="str">
        <f t="shared" si="213"/>
        <v/>
      </c>
      <c r="BI179" s="39" t="str">
        <f t="shared" si="214"/>
        <v/>
      </c>
      <c r="BJ179" s="39" t="str">
        <f t="shared" si="215"/>
        <v/>
      </c>
      <c r="BK179" s="42" t="str">
        <f t="shared" si="200"/>
        <v/>
      </c>
      <c r="BL179" t="str">
        <f t="shared" si="200"/>
        <v/>
      </c>
      <c r="BM179" t="str">
        <f t="shared" si="200"/>
        <v/>
      </c>
      <c r="BN179" t="str">
        <f t="shared" si="199"/>
        <v/>
      </c>
      <c r="BO179" t="str">
        <f t="shared" si="199"/>
        <v/>
      </c>
      <c r="BP179" t="str">
        <f t="shared" si="199"/>
        <v/>
      </c>
      <c r="BQ179" t="str">
        <f t="shared" si="199"/>
        <v/>
      </c>
      <c r="BR179" t="str">
        <f t="shared" si="199"/>
        <v/>
      </c>
      <c r="BS179" t="str">
        <f t="shared" si="199"/>
        <v/>
      </c>
      <c r="BT179" t="str">
        <f t="shared" si="199"/>
        <v/>
      </c>
      <c r="BU179" t="str">
        <f t="shared" si="199"/>
        <v/>
      </c>
      <c r="BV179" t="str">
        <f t="shared" si="199"/>
        <v/>
      </c>
      <c r="BW179" t="str">
        <f t="shared" si="187"/>
        <v/>
      </c>
      <c r="BX179" t="str">
        <f t="shared" si="188"/>
        <v/>
      </c>
      <c r="BY179" t="str">
        <f t="shared" si="189"/>
        <v/>
      </c>
      <c r="BZ179" t="str">
        <f t="shared" si="190"/>
        <v/>
      </c>
      <c r="CA179" t="str">
        <f t="shared" si="216"/>
        <v/>
      </c>
      <c r="CB179" s="39" t="str">
        <f t="shared" si="216"/>
        <v/>
      </c>
      <c r="CC179" s="46" t="str">
        <f t="shared" si="192"/>
        <v/>
      </c>
      <c r="CD179" s="44" t="str">
        <f t="shared" si="193"/>
        <v/>
      </c>
      <c r="CE179" t="str" cm="1">
        <f t="array" ref="CE179">_xlfn.IFS($CC179="","",$CC179&lt;=CE$136,"yes",$CC179&gt;CE$136,"no")</f>
        <v/>
      </c>
      <c r="CF179" s="42" t="str">
        <f t="shared" si="201"/>
        <v/>
      </c>
      <c r="CG179" s="1" t="str">
        <f t="shared" si="202"/>
        <v/>
      </c>
      <c r="CH179" s="1" t="str">
        <f t="shared" si="203"/>
        <v/>
      </c>
      <c r="CI179" s="76" t="str">
        <f>IF(CE179="yes",VLOOKUP(CH179,'z-Table'!$A$1:$K$74,7,TRUE)*$CE$135,"")</f>
        <v/>
      </c>
    </row>
    <row r="180" spans="1:87" ht="12" x14ac:dyDescent="0.2">
      <c r="A180" s="7" t="s">
        <v>69</v>
      </c>
      <c r="B180" s="18" cm="1">
        <f t="array" ref="B180">IFERROR(_xlfn.IFS(COUNTA($F$135:$K$135)=0,AVERAGE($F180:$K180),$F$135="X",AVERAGE($G180:$K180),$G$135="X",AVERAGE($F180,$H180:$K180),$H$135="X",AVERAGE($F180:$G180,$I180:$K180),$I$135="X",AVERAGE($F180:$H180,$J180:$K180),$J$135="X",AVERAGE($F180:$I180,$K180:$K180),$K$135="X",AVERAGE($F180:$J180)),"")</f>
        <v>0</v>
      </c>
      <c r="C180" s="19" cm="1">
        <f t="array" ref="C180">IFERROR(_xlfn.IFS(COUNTA($F$135:$K$135)=0,STDEV($F180:$K180)/SQRT(COUNT($F180:$K180)),$F$135="X",STDEV($G180:$K180)/SQRT(COUNT($G180:$K180)),$G$135="X",STDEV($F180,$H180:$K180)/SQRT(COUNT($F180,$H180:$K180)),$H$135="X",STDEV($F180:$G180,$I180:$K180)/SQRT(COUNT($F180:$G180,$I180:$K180)),$I$135="X",STDEV($F180:$H180,$J180:$K180)/SQRT(COUNT($F180:$H180,$J180:$K180)),$J$135="X",STDEV($F180:$I180,$K180)/SQRT(COUNT($F180:$I180,$K180)),$K$135="X",STDEV($F180:$J180)/SQRT(COUNT($F180:$J180))),"")</f>
        <v>0</v>
      </c>
      <c r="D180" s="113" cm="1">
        <f t="array" ref="D180">IFERROR(_xlfn.IFS(COUNTA($L$135:$Q$135)=0,AVERAGE($L180:$Q180),$L$135="X",AVERAGE($M180:$Q180),$M$135="X",AVERAGE($L180,$N180:$Q180),$N$135="X",AVERAGE($L180:$M180,$O180:$Q180),$O$135="X",AVERAGE($L180:$N180,$P180:$Q180),$P$135="X",AVERAGE($L180:$O180,$Q180:$Q180),$Q$135="X",AVERAGE($L180:$P180)),"")</f>
        <v>0</v>
      </c>
      <c r="E180" s="111" cm="1">
        <f t="array" ref="E180">IFERROR(_xlfn.IFS(COUNTA($L$135:$Q$135)=0,STDEV($L180:$Q180)/SQRT(COUNT($L180:$Q180)),$L$135="X",STDEV($M180:$Q180)/SQRT(COUNT($M180:$Q180)),$M$135="X",STDEV($L180,$N180:$Q180)/SQRT(COUNT($L180,$N180:$Q180)),$N$135="X",STDEV($L180:$M180,$O180:$Q180)/SQRT(COUNT($L180:$M180,$O180:$Q180)),$O$135="X",STDEV($L180:$N180,$P180:$Q180)/SQRT(COUNT($L180:$N180,$P180:$Q180)),$P$135="X",STDEV($L180:$O180,$Q180)/SQRT(COUNT($L180:$O180,$Q180)),$Q$135="X",STDEV($L180:$P180)/SQRT(COUNT($L180:$P180))),"")</f>
        <v>0</v>
      </c>
      <c r="F180" cm="1">
        <f t="array" ref="F180">_xlfn.IFS(SUM($L180:$Q180)="","",L180="","",L180=0,0,L180&gt;0,L180/F$198*100)</f>
        <v>0</v>
      </c>
      <c r="G180" cm="1">
        <f t="array" ref="G180">_xlfn.IFS(SUM($L180:$Q180)="","",M180="","",M180=0,0,M180&gt;0,M180/G$198*100)</f>
        <v>0</v>
      </c>
      <c r="H180" cm="1">
        <f t="array" ref="H180">_xlfn.IFS(SUM($L180:$Q180)="","",N180="","",N180=0,0,N180&gt;0,N180/H$198*100)</f>
        <v>0</v>
      </c>
      <c r="I180" cm="1">
        <f t="array" ref="I180">_xlfn.IFS(SUM($L180:$Q180)="","",O180="","",O180=0,0,O180&gt;0,O180/I$198*100)</f>
        <v>0</v>
      </c>
      <c r="J180" cm="1">
        <f t="array" ref="J180">_xlfn.IFS(SUM($L180:$Q180)="","",P180="","",P180=0,0,P180&gt;0,P180/J$198*100)</f>
        <v>0</v>
      </c>
      <c r="K180" s="1" t="str" cm="1">
        <f t="array" ref="K180">_xlfn.IFS(SUM($L180:$Q180)="","",Q180="","",Q180=0,0,Q180&gt;0,Q180/K$198*100)</f>
        <v/>
      </c>
      <c r="L180" s="85">
        <f t="shared" si="197"/>
        <v>0</v>
      </c>
      <c r="M180" s="39">
        <f t="shared" si="170"/>
        <v>0</v>
      </c>
      <c r="N180" s="39">
        <f t="shared" si="170"/>
        <v>0</v>
      </c>
      <c r="O180" s="39">
        <f t="shared" si="170"/>
        <v>0</v>
      </c>
      <c r="P180" s="39">
        <f t="shared" si="170"/>
        <v>0</v>
      </c>
      <c r="Q180" s="98" t="str">
        <f t="shared" si="170"/>
        <v/>
      </c>
      <c r="R180" s="89">
        <v>0</v>
      </c>
      <c r="S180" s="89">
        <v>0</v>
      </c>
      <c r="T180" s="89">
        <v>0</v>
      </c>
      <c r="U180" s="89">
        <v>0</v>
      </c>
      <c r="V180" s="89">
        <v>0</v>
      </c>
      <c r="W180" s="89"/>
      <c r="X180" s="1"/>
      <c r="Y180" s="1"/>
      <c r="Z180" s="7" t="s">
        <v>69</v>
      </c>
      <c r="AA180" s="18" cm="1">
        <f t="array" ref="AA180">IFERROR(_xlfn.IFS(COUNTA($AE$135:$AJ$135)=0,AVERAGE($AE180:$AJ180),$AE$135="X",AVERAGE($AF180:$AJ180),$AF$135="X",AVERAGE($AE180,$AG180:$AJ180),$AG$135="X",AVERAGE($AE180:$AF180,$AH180:$AJ180),$AH$135="X",AVERAGE($AE180:$AG180,$AI180:$AJ180),$AI$135="X",AVERAGE($AE180:$AH180,$AJ180:$AJ180),$AJ$135="X",AVERAGE($AE180:$AI180)),"")</f>
        <v>0</v>
      </c>
      <c r="AB180" s="19" cm="1">
        <f t="array" ref="AB180">IFERROR(_xlfn.IFS(COUNTA($AE$135:$AJ$135)=0,STDEV($AE180:$AJ180)/SQRT(COUNT($AE180:$AJ180)),$AE$135="X",STDEV($AF180:$AJ180)/SQRT(COUNT($AF180:$AJ180)),$AF$135="X",STDEV($AE180,$AG180:$AJ180)/SQRT(COUNT($AE180,$AG180:$AJ180)),$AG$135="X",STDEV($AE180:$AF180,$AH180:$AJ180)/SQRT(COUNT($AE180:$AF180,$AH180:$AJ180)),$AH$135="X",STDEV($AE180:$AG180,$AI180:$AJ180)/SQRT(COUNT($AE180:$AG180,$AI180:$AJ180)),$AI$135="X",STDEV($AE180:$AH180,$AJ180)/SQRT(COUNT($AE180:$AH180,$AJ180)),$AJ$135="X",STDEV($AE180:$AI180)/SQRT(COUNT($AE180:$AI180))),"")</f>
        <v>0</v>
      </c>
      <c r="AC180" s="113" cm="1">
        <f t="array" ref="AC180">IFERROR(_xlfn.IFS(COUNTA($AK$135:$AP$135)=0,AVERAGE($AK180:$AP180),$AK$135="X",AVERAGE($AL180:$AP180),$AL$135="X",AVERAGE($AK180,$AM180:$AP180),$AM$135="X",AVERAGE($AK180:$AL180,$AN180:$AP180),$AN$135="X",AVERAGE($AK180:$AM180,$AO180:$AP180),$AO$135="X",AVERAGE($AK180:$AN180,$AP180:$AP180),$AP$135="X",AVERAGE($AK180:$AO180)),"")</f>
        <v>0</v>
      </c>
      <c r="AD180" s="111" cm="1">
        <f t="array" ref="AD180">IFERROR(_xlfn.IFS(COUNTA($AK$135:$AP$135)=0,STDEV($AK180:$AP180)/SQRT(COUNT($AK180:$AP180)),$AK$135="X",STDEV($AL180:$AP180)/SQRT(COUNT($AL180:$AP180)),$AL$135="X",STDEV($AK180,$AM180:$AP180)/SQRT(COUNT($AK180,$AM180:$AP180)),$AM$135="X",STDEV($AK180:$AL180,$AN180:$AP180)/SQRT(COUNT($AK180:$AL180,$AN180:$AP180)),$AN$135="X",STDEV($AK180:$AM180,$AO180:$AP180)/SQRT(COUNT($AK180:$AM180,$AO180:$AP180)),$AO$135="X",STDEV($AK180:$AN180,$AP180)/SQRT(COUNT($AK180:$AN180,$AP180)),$AP$135="X",STDEV($AK180:$AO180)/SQRT(COUNT($AK180:$AO180))),"")</f>
        <v>0</v>
      </c>
      <c r="AE180" cm="1">
        <f t="array" ref="AE180">_xlfn.IFS(SUM($AK180:$AP180)="","",AK180="","",AK180=0,0,AK180&gt;0,AK180/AE$198*100)</f>
        <v>0</v>
      </c>
      <c r="AF180" cm="1">
        <f t="array" ref="AF180">_xlfn.IFS(SUM($AK180:$AP180)="","",AL180="","",AL180=0,0,AL180&gt;0,AL180/AF$198*100)</f>
        <v>0</v>
      </c>
      <c r="AG180" cm="1">
        <f t="array" ref="AG180">_xlfn.IFS(SUM($AK180:$AP180)="","",AM180="","",AM180=0,0,AM180&gt;0,AM180/AG$198*100)</f>
        <v>0</v>
      </c>
      <c r="AH180" cm="1">
        <f t="array" ref="AH180">_xlfn.IFS(SUM($AK180:$AP180)="","",AN180="","",AN180=0,0,AN180&gt;0,AN180/AH$198*100)</f>
        <v>0</v>
      </c>
      <c r="AI180" cm="1">
        <f t="array" ref="AI180">_xlfn.IFS(SUM($AK180:$AP180)="","",AO180="","",AO180=0,0,AO180&gt;0,AO180/AI$198*100)</f>
        <v>0</v>
      </c>
      <c r="AJ180" s="1" t="str" cm="1">
        <f t="array" ref="AJ180">_xlfn.IFS(SUM($AK180:$AP180)="","",AP180="","",AP180=0,0,AP180&gt;0,AP180/AJ$198*100)</f>
        <v/>
      </c>
      <c r="AK180" s="85">
        <f t="shared" si="198"/>
        <v>0</v>
      </c>
      <c r="AL180" s="39">
        <f t="shared" si="198"/>
        <v>0</v>
      </c>
      <c r="AM180" s="39">
        <f t="shared" si="198"/>
        <v>0</v>
      </c>
      <c r="AN180" s="39">
        <f t="shared" si="198"/>
        <v>0</v>
      </c>
      <c r="AO180" s="39">
        <f t="shared" si="198"/>
        <v>0</v>
      </c>
      <c r="AP180" s="98" t="str">
        <f t="shared" si="198"/>
        <v/>
      </c>
      <c r="AQ180" s="89">
        <v>0</v>
      </c>
      <c r="AR180" s="89">
        <v>0</v>
      </c>
      <c r="AS180" s="89">
        <v>0</v>
      </c>
      <c r="AT180" s="89">
        <v>0</v>
      </c>
      <c r="AU180" s="89">
        <v>0</v>
      </c>
      <c r="AV180" s="89"/>
      <c r="AW180" s="1"/>
      <c r="AX180" s="1"/>
      <c r="AY180" s="39" t="str">
        <f t="shared" si="204"/>
        <v/>
      </c>
      <c r="AZ180" s="39" t="str">
        <f t="shared" si="205"/>
        <v/>
      </c>
      <c r="BA180" s="39" t="str">
        <f t="shared" si="206"/>
        <v/>
      </c>
      <c r="BB180" s="39" t="str">
        <f t="shared" si="207"/>
        <v/>
      </c>
      <c r="BC180" s="39" t="str">
        <f t="shared" si="208"/>
        <v/>
      </c>
      <c r="BD180" s="39" t="str">
        <f t="shared" si="209"/>
        <v/>
      </c>
      <c r="BE180" s="39" t="str">
        <f t="shared" si="210"/>
        <v/>
      </c>
      <c r="BF180" s="39" t="str">
        <f t="shared" si="211"/>
        <v/>
      </c>
      <c r="BG180" s="39" t="str">
        <f t="shared" si="212"/>
        <v/>
      </c>
      <c r="BH180" s="39" t="str">
        <f t="shared" si="213"/>
        <v/>
      </c>
      <c r="BI180" s="39" t="str">
        <f t="shared" si="214"/>
        <v/>
      </c>
      <c r="BJ180" s="39" t="str">
        <f t="shared" si="215"/>
        <v/>
      </c>
      <c r="BK180" s="42" t="str">
        <f t="shared" si="200"/>
        <v/>
      </c>
      <c r="BL180" t="str">
        <f t="shared" si="200"/>
        <v/>
      </c>
      <c r="BM180" t="str">
        <f t="shared" si="200"/>
        <v/>
      </c>
      <c r="BN180" t="str">
        <f t="shared" si="199"/>
        <v/>
      </c>
      <c r="BO180" t="str">
        <f t="shared" si="199"/>
        <v/>
      </c>
      <c r="BP180" t="str">
        <f t="shared" si="199"/>
        <v/>
      </c>
      <c r="BQ180" t="str">
        <f t="shared" si="199"/>
        <v/>
      </c>
      <c r="BR180" t="str">
        <f t="shared" si="199"/>
        <v/>
      </c>
      <c r="BS180" t="str">
        <f t="shared" si="199"/>
        <v/>
      </c>
      <c r="BT180" t="str">
        <f t="shared" si="199"/>
        <v/>
      </c>
      <c r="BU180" t="str">
        <f t="shared" si="199"/>
        <v/>
      </c>
      <c r="BV180" t="str">
        <f t="shared" si="199"/>
        <v/>
      </c>
      <c r="BW180" t="str">
        <f t="shared" si="187"/>
        <v/>
      </c>
      <c r="BX180" t="str">
        <f t="shared" si="188"/>
        <v/>
      </c>
      <c r="BY180" t="str">
        <f t="shared" si="189"/>
        <v/>
      </c>
      <c r="BZ180" t="str">
        <f t="shared" si="190"/>
        <v/>
      </c>
      <c r="CA180" t="str">
        <f t="shared" si="216"/>
        <v/>
      </c>
      <c r="CB180" s="39" t="str">
        <f t="shared" si="216"/>
        <v/>
      </c>
      <c r="CC180" s="46" t="str">
        <f t="shared" si="192"/>
        <v/>
      </c>
      <c r="CD180" s="44" t="str">
        <f t="shared" si="193"/>
        <v/>
      </c>
      <c r="CE180" t="str" cm="1">
        <f t="array" ref="CE180">_xlfn.IFS($CC180="","",$CC180&lt;=CE$136,"yes",$CC180&gt;CE$136,"no")</f>
        <v/>
      </c>
      <c r="CF180" s="42" t="str">
        <f t="shared" si="201"/>
        <v/>
      </c>
      <c r="CG180" s="1" t="str">
        <f t="shared" si="202"/>
        <v/>
      </c>
      <c r="CH180" s="1" t="str">
        <f t="shared" si="203"/>
        <v/>
      </c>
      <c r="CI180" s="76" t="str">
        <f>IF(CE180="yes",VLOOKUP(CH180,'z-Table'!$A$1:$K$74,7,TRUE)*$CE$135,"")</f>
        <v/>
      </c>
    </row>
    <row r="181" spans="1:87" ht="12" x14ac:dyDescent="0.2">
      <c r="A181" s="7" t="s">
        <v>70</v>
      </c>
      <c r="B181" s="18" cm="1">
        <f t="array" ref="B181">IFERROR(_xlfn.IFS(COUNTA($F$135:$K$135)=0,AVERAGE($F181:$K181),$F$135="X",AVERAGE($G181:$K181),$G$135="X",AVERAGE($F181,$H181:$K181),$H$135="X",AVERAGE($F181:$G181,$I181:$K181),$I$135="X",AVERAGE($F181:$H181,$J181:$K181),$J$135="X",AVERAGE($F181:$I181,$K181:$K181),$K$135="X",AVERAGE($F181:$J181)),"")</f>
        <v>6.2878746621862727E-2</v>
      </c>
      <c r="C181" s="19" cm="1">
        <f t="array" ref="C181">IFERROR(_xlfn.IFS(COUNTA($F$135:$K$135)=0,STDEV($F181:$K181)/SQRT(COUNT($F181:$K181)),$F$135="X",STDEV($G181:$K181)/SQRT(COUNT($G181:$K181)),$G$135="X",STDEV($F181,$H181:$K181)/SQRT(COUNT($F181,$H181:$K181)),$H$135="X",STDEV($F181:$G181,$I181:$K181)/SQRT(COUNT($F181:$G181,$I181:$K181)),$I$135="X",STDEV($F181:$H181,$J181:$K181)/SQRT(COUNT($F181:$H181,$J181:$K181)),$J$135="X",STDEV($F181:$I181,$K181)/SQRT(COUNT($F181:$I181,$K181)),$K$135="X",STDEV($F181:$J181)/SQRT(COUNT($F181:$J181))),"")</f>
        <v>2.4633163625909858E-2</v>
      </c>
      <c r="D181" s="113" cm="1">
        <f t="array" ref="D181">IFERROR(_xlfn.IFS(COUNTA($L$135:$Q$135)=0,AVERAGE($L181:$Q181),$L$135="X",AVERAGE($M181:$Q181),$M$135="X",AVERAGE($L181,$N181:$Q181),$N$135="X",AVERAGE($L181:$M181,$O181:$Q181),$O$135="X",AVERAGE($L181:$N181,$P181:$Q181),$P$135="X",AVERAGE($L181:$O181,$Q181:$Q181),$Q$135="X",AVERAGE($L181:$P181)),"")</f>
        <v>44972.46666666666</v>
      </c>
      <c r="E181" s="111" cm="1">
        <f t="array" ref="E181">IFERROR(_xlfn.IFS(COUNTA($L$135:$Q$135)=0,STDEV($L181:$Q181)/SQRT(COUNT($L181:$Q181)),$L$135="X",STDEV($M181:$Q181)/SQRT(COUNT($M181:$Q181)),$M$135="X",STDEV($L181,$N181:$Q181)/SQRT(COUNT($L181,$N181:$Q181)),$N$135="X",STDEV($L181:$M181,$O181:$Q181)/SQRT(COUNT($L181:$M181,$O181:$Q181)),$O$135="X",STDEV($L181:$N181,$P181:$Q181)/SQRT(COUNT($L181:$N181,$P181:$Q181)),$P$135="X",STDEV($L181:$O181,$Q181)/SQRT(COUNT($L181:$O181,$Q181)),$Q$135="X",STDEV($L181:$P181)/SQRT(COUNT($L181:$P181))),"")</f>
        <v>26326.984486106008</v>
      </c>
      <c r="F181" cm="1">
        <f t="array" ref="F181">_xlfn.IFS(SUM($L181:$Q181)="","",L181="","",L181=0,0,L181&gt;0,L181/F$198*100)</f>
        <v>0.13806039229762823</v>
      </c>
      <c r="G181" cm="1">
        <f t="array" ref="G181">_xlfn.IFS(SUM($L181:$Q181)="","",M181="","",M181=0,0,M181&gt;0,M181/G$198*100)</f>
        <v>1.5726443119869028E-2</v>
      </c>
      <c r="H181" cm="1">
        <f t="array" ref="H181">_xlfn.IFS(SUM($L181:$Q181)="","",N181="","",N181=0,0,N181&gt;0,N181/H$198*100)</f>
        <v>3.3632349368431402E-2</v>
      </c>
      <c r="I181" cm="1">
        <f t="array" ref="I181">_xlfn.IFS(SUM($L181:$Q181)="","",O181="","",O181=0,0,O181&gt;0,O181/I$198*100)</f>
        <v>2.2231104510854145E-2</v>
      </c>
      <c r="J181" cm="1">
        <f t="array" ref="J181">_xlfn.IFS(SUM($L181:$Q181)="","",P181="","",P181=0,0,P181&gt;0,P181/J$198*100)</f>
        <v>0.10474344381253084</v>
      </c>
      <c r="K181" s="1" t="str" cm="1">
        <f t="array" ref="K181">_xlfn.IFS(SUM($L181:$Q181)="","",Q181="","",Q181=0,0,Q181&gt;0,Q181/K$198*100)</f>
        <v/>
      </c>
      <c r="L181" s="85">
        <f t="shared" si="197"/>
        <v>147986.66666666666</v>
      </c>
      <c r="M181" s="39">
        <f t="shared" si="170"/>
        <v>7909.5</v>
      </c>
      <c r="N181" s="39">
        <f t="shared" si="170"/>
        <v>7254</v>
      </c>
      <c r="O181" s="39">
        <f t="shared" si="170"/>
        <v>25593.666666666668</v>
      </c>
      <c r="P181" s="39">
        <f t="shared" si="170"/>
        <v>36118.5</v>
      </c>
      <c r="Q181" s="98" t="str">
        <f t="shared" si="170"/>
        <v/>
      </c>
      <c r="R181" s="89">
        <v>443960</v>
      </c>
      <c r="S181" s="89">
        <v>15819</v>
      </c>
      <c r="T181" s="89">
        <v>29016</v>
      </c>
      <c r="U181" s="89">
        <v>76781</v>
      </c>
      <c r="V181" s="89">
        <v>144474</v>
      </c>
      <c r="W181" s="89"/>
      <c r="X181" s="1"/>
      <c r="Y181" s="1"/>
      <c r="Z181" s="7" t="s">
        <v>70</v>
      </c>
      <c r="AA181" s="18" cm="1">
        <f t="array" ref="AA181">IFERROR(_xlfn.IFS(COUNTA($AE$135:$AJ$135)=0,AVERAGE($AE181:$AJ181),$AE$135="X",AVERAGE($AF181:$AJ181),$AF$135="X",AVERAGE($AE181,$AG181:$AJ181),$AG$135="X",AVERAGE($AE181:$AF181,$AH181:$AJ181),$AH$135="X",AVERAGE($AE181:$AG181,$AI181:$AJ181),$AI$135="X",AVERAGE($AE181:$AH181,$AJ181:$AJ181),$AJ$135="X",AVERAGE($AE181:$AI181)),"")</f>
        <v>0.15617477685738218</v>
      </c>
      <c r="AB181" s="19" cm="1">
        <f t="array" ref="AB181">IFERROR(_xlfn.IFS(COUNTA($AE$135:$AJ$135)=0,STDEV($AE181:$AJ181)/SQRT(COUNT($AE181:$AJ181)),$AE$135="X",STDEV($AF181:$AJ181)/SQRT(COUNT($AF181:$AJ181)),$AF$135="X",STDEV($AE181,$AG181:$AJ181)/SQRT(COUNT($AE181,$AG181:$AJ181)),$AG$135="X",STDEV($AE181:$AF181,$AH181:$AJ181)/SQRT(COUNT($AE181:$AF181,$AH181:$AJ181)),$AH$135="X",STDEV($AE181:$AG181,$AI181:$AJ181)/SQRT(COUNT($AE181:$AG181,$AI181:$AJ181)),$AI$135="X",STDEV($AE181:$AH181,$AJ181)/SQRT(COUNT($AE181:$AH181,$AJ181)),$AJ$135="X",STDEV($AE181:$AI181)/SQRT(COUNT($AE181:$AI181))),"")</f>
        <v>0.12485833066202012</v>
      </c>
      <c r="AC181" s="113" cm="1">
        <f t="array" ref="AC181">IFERROR(_xlfn.IFS(COUNTA($AK$135:$AP$135)=0,AVERAGE($AK181:$AP181),$AK$135="X",AVERAGE($AL181:$AP181),$AL$135="X",AVERAGE($AK181,$AM181:$AP181),$AM$135="X",AVERAGE($AK181:$AL181,$AN181:$AP181),$AN$135="X",AVERAGE($AK181:$AM181,$AO181:$AP181),$AO$135="X",AVERAGE($AK181:$AN181,$AP181:$AP181),$AP$135="X",AVERAGE($AK181:$AO181)),"")</f>
        <v>42914.85</v>
      </c>
      <c r="AD181" s="111" cm="1">
        <f t="array" ref="AD181">IFERROR(_xlfn.IFS(COUNTA($AK$135:$AP$135)=0,STDEV($AK181:$AP181)/SQRT(COUNT($AK181:$AP181)),$AK$135="X",STDEV($AL181:$AP181)/SQRT(COUNT($AL181:$AP181)),$AL$135="X",STDEV($AK181,$AM181:$AP181)/SQRT(COUNT($AK181,$AM181:$AP181)),$AM$135="X",STDEV($AK181:$AL181,$AN181:$AP181)/SQRT(COUNT($AK181:$AL181,$AN181:$AP181)),$AN$135="X",STDEV($AK181:$AM181,$AO181:$AP181)/SQRT(COUNT($AK181:$AM181,$AO181:$AP181)),$AO$135="X",STDEV($AK181:$AN181,$AP181)/SQRT(COUNT($AK181:$AN181,$AP181)),$AP$135="X",STDEV($AK181:$AO181)/SQRT(COUNT($AK181:$AO181))),"")</f>
        <v>20112.812999677593</v>
      </c>
      <c r="AE181" cm="1">
        <f t="array" ref="AE181">_xlfn.IFS(SUM($AK181:$AP181)="","",AK181="","",AK181=0,0,AK181&gt;0,AK181/AE$198*100)</f>
        <v>0.65315811513356659</v>
      </c>
      <c r="AF181" cm="1">
        <f t="array" ref="AF181">_xlfn.IFS(SUM($AK181:$AP181)="","",AL181="","",AL181=0,0,AL181&gt;0,AL181/AF$198*100)</f>
        <v>7.3531985234880151E-2</v>
      </c>
      <c r="AG181" cm="1">
        <f t="array" ref="AG181">_xlfn.IFS(SUM($AK181:$AP181)="","",AM181="","",AM181=0,0,AM181&gt;0,AM181/AG$198*100)</f>
        <v>1.5812665276624734E-2</v>
      </c>
      <c r="AH181" cm="1">
        <f t="array" ref="AH181">_xlfn.IFS(SUM($AK181:$AP181)="","",AN181="","",AN181=0,0,AN181&gt;0,AN181/AH$198*100)</f>
        <v>0</v>
      </c>
      <c r="AI181" cm="1">
        <f t="array" ref="AI181">_xlfn.IFS(SUM($AK181:$AP181)="","",AO181="","",AO181=0,0,AO181&gt;0,AO181/AI$198*100)</f>
        <v>3.8371118641839425E-2</v>
      </c>
      <c r="AJ181" s="1" t="str" cm="1">
        <f t="array" ref="AJ181">_xlfn.IFS(SUM($AK181:$AP181)="","",AP181="","",AP181=0,0,AP181&gt;0,AP181/AJ$198*100)</f>
        <v/>
      </c>
      <c r="AK181" s="85">
        <f t="shared" si="198"/>
        <v>117570</v>
      </c>
      <c r="AL181" s="39">
        <f t="shared" si="198"/>
        <v>44214.75</v>
      </c>
      <c r="AM181" s="39">
        <f t="shared" si="198"/>
        <v>18397.5</v>
      </c>
      <c r="AN181" s="39">
        <f t="shared" si="198"/>
        <v>0</v>
      </c>
      <c r="AO181" s="39">
        <f t="shared" si="198"/>
        <v>34392</v>
      </c>
      <c r="AP181" s="98" t="str">
        <f t="shared" si="198"/>
        <v/>
      </c>
      <c r="AQ181" s="89">
        <v>352710</v>
      </c>
      <c r="AR181" s="89">
        <v>176859</v>
      </c>
      <c r="AS181" s="89">
        <v>36795</v>
      </c>
      <c r="AT181" s="89">
        <v>0</v>
      </c>
      <c r="AU181" s="89">
        <v>103176</v>
      </c>
      <c r="AV181" s="89"/>
      <c r="AW181" s="1"/>
      <c r="AX181" s="1"/>
      <c r="AY181" s="39" t="str">
        <f t="shared" si="204"/>
        <v/>
      </c>
      <c r="AZ181" s="39" t="str">
        <f t="shared" si="205"/>
        <v/>
      </c>
      <c r="BA181" s="39" t="str">
        <f t="shared" si="206"/>
        <v/>
      </c>
      <c r="BB181" s="39" t="str">
        <f t="shared" si="207"/>
        <v/>
      </c>
      <c r="BC181" s="39" t="str">
        <f t="shared" si="208"/>
        <v/>
      </c>
      <c r="BD181" s="39" t="str">
        <f t="shared" si="209"/>
        <v/>
      </c>
      <c r="BE181" s="39" t="str">
        <f t="shared" si="210"/>
        <v/>
      </c>
      <c r="BF181" s="39" t="str">
        <f t="shared" si="211"/>
        <v/>
      </c>
      <c r="BG181" s="39" t="str">
        <f t="shared" si="212"/>
        <v/>
      </c>
      <c r="BH181" s="39" t="str">
        <f t="shared" si="213"/>
        <v/>
      </c>
      <c r="BI181" s="39" t="str">
        <f t="shared" si="214"/>
        <v/>
      </c>
      <c r="BJ181" s="39" t="str">
        <f t="shared" si="215"/>
        <v/>
      </c>
      <c r="BK181" s="42" t="str">
        <f t="shared" si="200"/>
        <v/>
      </c>
      <c r="BL181" t="str">
        <f t="shared" si="200"/>
        <v/>
      </c>
      <c r="BM181" t="str">
        <f t="shared" si="200"/>
        <v/>
      </c>
      <c r="BN181" t="str">
        <f t="shared" si="199"/>
        <v/>
      </c>
      <c r="BO181" t="str">
        <f t="shared" si="199"/>
        <v/>
      </c>
      <c r="BP181" t="str">
        <f t="shared" si="199"/>
        <v/>
      </c>
      <c r="BQ181" t="str">
        <f t="shared" si="199"/>
        <v/>
      </c>
      <c r="BR181" t="str">
        <f t="shared" si="199"/>
        <v/>
      </c>
      <c r="BS181" t="str">
        <f t="shared" si="199"/>
        <v/>
      </c>
      <c r="BT181" t="str">
        <f t="shared" si="199"/>
        <v/>
      </c>
      <c r="BU181" t="str">
        <f t="shared" si="199"/>
        <v/>
      </c>
      <c r="BV181" t="str">
        <f t="shared" si="199"/>
        <v/>
      </c>
      <c r="BW181" t="str">
        <f t="shared" si="187"/>
        <v/>
      </c>
      <c r="BX181" t="str">
        <f t="shared" si="188"/>
        <v/>
      </c>
      <c r="BY181" t="str">
        <f t="shared" si="189"/>
        <v/>
      </c>
      <c r="BZ181" t="str">
        <f t="shared" si="190"/>
        <v/>
      </c>
      <c r="CA181" t="str">
        <f t="shared" si="216"/>
        <v/>
      </c>
      <c r="CB181" s="39" t="str">
        <f t="shared" si="216"/>
        <v/>
      </c>
      <c r="CC181" s="46" t="str">
        <f t="shared" si="192"/>
        <v/>
      </c>
      <c r="CD181" s="44" t="str">
        <f t="shared" si="193"/>
        <v/>
      </c>
      <c r="CE181" t="str" cm="1">
        <f t="array" ref="CE181">_xlfn.IFS($CC181="","",$CC181&lt;=CE$136,"yes",$CC181&gt;CE$136,"no")</f>
        <v/>
      </c>
      <c r="CF181" s="42" t="str">
        <f t="shared" si="201"/>
        <v/>
      </c>
      <c r="CG181" s="1" t="str">
        <f t="shared" si="202"/>
        <v/>
      </c>
      <c r="CH181" s="1" t="str">
        <f t="shared" si="203"/>
        <v/>
      </c>
      <c r="CI181" s="76" t="str">
        <f>IF(CE181="yes",VLOOKUP(CH181,'z-Table'!$A$1:$K$74,7,TRUE)*$CE$135,"")</f>
        <v/>
      </c>
    </row>
    <row r="182" spans="1:87" ht="12" x14ac:dyDescent="0.2">
      <c r="A182" s="7" t="s">
        <v>71</v>
      </c>
      <c r="B182" s="18" cm="1">
        <f t="array" ref="B182">IFERROR(_xlfn.IFS(COUNTA($F$135:$K$135)=0,AVERAGE($F182:$K182),$F$135="X",AVERAGE($G182:$K182),$G$135="X",AVERAGE($F182,$H182:$K182),$H$135="X",AVERAGE($F182:$G182,$I182:$K182),$I$135="X",AVERAGE($F182:$H182,$J182:$K182),$J$135="X",AVERAGE($F182:$I182,$K182:$K182),$K$135="X",AVERAGE($F182:$J182)),"")</f>
        <v>0</v>
      </c>
      <c r="C182" s="19" cm="1">
        <f t="array" ref="C182">IFERROR(_xlfn.IFS(COUNTA($F$135:$K$135)=0,STDEV($F182:$K182)/SQRT(COUNT($F182:$K182)),$F$135="X",STDEV($G182:$K182)/SQRT(COUNT($G182:$K182)),$G$135="X",STDEV($F182,$H182:$K182)/SQRT(COUNT($F182,$H182:$K182)),$H$135="X",STDEV($F182:$G182,$I182:$K182)/SQRT(COUNT($F182:$G182,$I182:$K182)),$I$135="X",STDEV($F182:$H182,$J182:$K182)/SQRT(COUNT($F182:$H182,$J182:$K182)),$J$135="X",STDEV($F182:$I182,$K182)/SQRT(COUNT($F182:$I182,$K182)),$K$135="X",STDEV($F182:$J182)/SQRT(COUNT($F182:$J182))),"")</f>
        <v>0</v>
      </c>
      <c r="D182" s="113" cm="1">
        <f t="array" ref="D182">IFERROR(_xlfn.IFS(COUNTA($L$135:$Q$135)=0,AVERAGE($L182:$Q182),$L$135="X",AVERAGE($M182:$Q182),$M$135="X",AVERAGE($L182,$N182:$Q182),$N$135="X",AVERAGE($L182:$M182,$O182:$Q182),$O$135="X",AVERAGE($L182:$N182,$P182:$Q182),$P$135="X",AVERAGE($L182:$O182,$Q182:$Q182),$Q$135="X",AVERAGE($L182:$P182)),"")</f>
        <v>0</v>
      </c>
      <c r="E182" s="111" cm="1">
        <f t="array" ref="E182">IFERROR(_xlfn.IFS(COUNTA($L$135:$Q$135)=0,STDEV($L182:$Q182)/SQRT(COUNT($L182:$Q182)),$L$135="X",STDEV($M182:$Q182)/SQRT(COUNT($M182:$Q182)),$M$135="X",STDEV($L182,$N182:$Q182)/SQRT(COUNT($L182,$N182:$Q182)),$N$135="X",STDEV($L182:$M182,$O182:$Q182)/SQRT(COUNT($L182:$M182,$O182:$Q182)),$O$135="X",STDEV($L182:$N182,$P182:$Q182)/SQRT(COUNT($L182:$N182,$P182:$Q182)),$P$135="X",STDEV($L182:$O182,$Q182)/SQRT(COUNT($L182:$O182,$Q182)),$Q$135="X",STDEV($L182:$P182)/SQRT(COUNT($L182:$P182))),"")</f>
        <v>0</v>
      </c>
      <c r="F182" cm="1">
        <f t="array" ref="F182">_xlfn.IFS(SUM($L182:$Q182)="","",L182="","",L182=0,0,L182&gt;0,L182/F$198*100)</f>
        <v>0</v>
      </c>
      <c r="G182" cm="1">
        <f t="array" ref="G182">_xlfn.IFS(SUM($L182:$Q182)="","",M182="","",M182=0,0,M182&gt;0,M182/G$198*100)</f>
        <v>0</v>
      </c>
      <c r="H182" cm="1">
        <f t="array" ref="H182">_xlfn.IFS(SUM($L182:$Q182)="","",N182="","",N182=0,0,N182&gt;0,N182/H$198*100)</f>
        <v>0</v>
      </c>
      <c r="I182" cm="1">
        <f t="array" ref="I182">_xlfn.IFS(SUM($L182:$Q182)="","",O182="","",O182=0,0,O182&gt;0,O182/I$198*100)</f>
        <v>0</v>
      </c>
      <c r="J182" cm="1">
        <f t="array" ref="J182">_xlfn.IFS(SUM($L182:$Q182)="","",P182="","",P182=0,0,P182&gt;0,P182/J$198*100)</f>
        <v>0</v>
      </c>
      <c r="K182" s="1" t="str" cm="1">
        <f t="array" ref="K182">_xlfn.IFS(SUM($L182:$Q182)="","",Q182="","",Q182=0,0,Q182&gt;0,Q182/K$198*100)</f>
        <v/>
      </c>
      <c r="L182" s="85">
        <f t="shared" si="197"/>
        <v>0</v>
      </c>
      <c r="M182" s="39">
        <f t="shared" si="170"/>
        <v>0</v>
      </c>
      <c r="N182" s="39">
        <f t="shared" si="170"/>
        <v>0</v>
      </c>
      <c r="O182" s="39">
        <f t="shared" si="170"/>
        <v>0</v>
      </c>
      <c r="P182" s="39">
        <f t="shared" si="170"/>
        <v>0</v>
      </c>
      <c r="Q182" s="98" t="str">
        <f t="shared" si="170"/>
        <v/>
      </c>
      <c r="R182" s="89">
        <v>0</v>
      </c>
      <c r="S182" s="89">
        <v>0</v>
      </c>
      <c r="T182" s="89">
        <v>0</v>
      </c>
      <c r="U182" s="89">
        <v>0</v>
      </c>
      <c r="V182" s="89">
        <v>0</v>
      </c>
      <c r="W182" s="89"/>
      <c r="X182" s="1"/>
      <c r="Y182" s="1"/>
      <c r="Z182" s="7" t="s">
        <v>71</v>
      </c>
      <c r="AA182" s="18" cm="1">
        <f t="array" ref="AA182">IFERROR(_xlfn.IFS(COUNTA($AE$135:$AJ$135)=0,AVERAGE($AE182:$AJ182),$AE$135="X",AVERAGE($AF182:$AJ182),$AF$135="X",AVERAGE($AE182,$AG182:$AJ182),$AG$135="X",AVERAGE($AE182:$AF182,$AH182:$AJ182),$AH$135="X",AVERAGE($AE182:$AG182,$AI182:$AJ182),$AI$135="X",AVERAGE($AE182:$AH182,$AJ182:$AJ182),$AJ$135="X",AVERAGE($AE182:$AI182)),"")</f>
        <v>0</v>
      </c>
      <c r="AB182" s="19" cm="1">
        <f t="array" ref="AB182">IFERROR(_xlfn.IFS(COUNTA($AE$135:$AJ$135)=0,STDEV($AE182:$AJ182)/SQRT(COUNT($AE182:$AJ182)),$AE$135="X",STDEV($AF182:$AJ182)/SQRT(COUNT($AF182:$AJ182)),$AF$135="X",STDEV($AE182,$AG182:$AJ182)/SQRT(COUNT($AE182,$AG182:$AJ182)),$AG$135="X",STDEV($AE182:$AF182,$AH182:$AJ182)/SQRT(COUNT($AE182:$AF182,$AH182:$AJ182)),$AH$135="X",STDEV($AE182:$AG182,$AI182:$AJ182)/SQRT(COUNT($AE182:$AG182,$AI182:$AJ182)),$AI$135="X",STDEV($AE182:$AH182,$AJ182)/SQRT(COUNT($AE182:$AH182,$AJ182)),$AJ$135="X",STDEV($AE182:$AI182)/SQRT(COUNT($AE182:$AI182))),"")</f>
        <v>0</v>
      </c>
      <c r="AC182" s="113" cm="1">
        <f t="array" ref="AC182">IFERROR(_xlfn.IFS(COUNTA($AK$135:$AP$135)=0,AVERAGE($AK182:$AP182),$AK$135="X",AVERAGE($AL182:$AP182),$AL$135="X",AVERAGE($AK182,$AM182:$AP182),$AM$135="X",AVERAGE($AK182:$AL182,$AN182:$AP182),$AN$135="X",AVERAGE($AK182:$AM182,$AO182:$AP182),$AO$135="X",AVERAGE($AK182:$AN182,$AP182:$AP182),$AP$135="X",AVERAGE($AK182:$AO182)),"")</f>
        <v>0</v>
      </c>
      <c r="AD182" s="111" cm="1">
        <f t="array" ref="AD182">IFERROR(_xlfn.IFS(COUNTA($AK$135:$AP$135)=0,STDEV($AK182:$AP182)/SQRT(COUNT($AK182:$AP182)),$AK$135="X",STDEV($AL182:$AP182)/SQRT(COUNT($AL182:$AP182)),$AL$135="X",STDEV($AK182,$AM182:$AP182)/SQRT(COUNT($AK182,$AM182:$AP182)),$AM$135="X",STDEV($AK182:$AL182,$AN182:$AP182)/SQRT(COUNT($AK182:$AL182,$AN182:$AP182)),$AN$135="X",STDEV($AK182:$AM182,$AO182:$AP182)/SQRT(COUNT($AK182:$AM182,$AO182:$AP182)),$AO$135="X",STDEV($AK182:$AN182,$AP182)/SQRT(COUNT($AK182:$AN182,$AP182)),$AP$135="X",STDEV($AK182:$AO182)/SQRT(COUNT($AK182:$AO182))),"")</f>
        <v>0</v>
      </c>
      <c r="AE182" cm="1">
        <f t="array" ref="AE182">_xlfn.IFS(SUM($AK182:$AP182)="","",AK182="","",AK182=0,0,AK182&gt;0,AK182/AE$198*100)</f>
        <v>0</v>
      </c>
      <c r="AF182" cm="1">
        <f t="array" ref="AF182">_xlfn.IFS(SUM($AK182:$AP182)="","",AL182="","",AL182=0,0,AL182&gt;0,AL182/AF$198*100)</f>
        <v>0</v>
      </c>
      <c r="AG182" cm="1">
        <f t="array" ref="AG182">_xlfn.IFS(SUM($AK182:$AP182)="","",AM182="","",AM182=0,0,AM182&gt;0,AM182/AG$198*100)</f>
        <v>0</v>
      </c>
      <c r="AH182" cm="1">
        <f t="array" ref="AH182">_xlfn.IFS(SUM($AK182:$AP182)="","",AN182="","",AN182=0,0,AN182&gt;0,AN182/AH$198*100)</f>
        <v>0</v>
      </c>
      <c r="AI182" cm="1">
        <f t="array" ref="AI182">_xlfn.IFS(SUM($AK182:$AP182)="","",AO182="","",AO182=0,0,AO182&gt;0,AO182/AI$198*100)</f>
        <v>0</v>
      </c>
      <c r="AJ182" s="1" t="str" cm="1">
        <f t="array" ref="AJ182">_xlfn.IFS(SUM($AK182:$AP182)="","",AP182="","",AP182=0,0,AP182&gt;0,AP182/AJ$198*100)</f>
        <v/>
      </c>
      <c r="AK182" s="85">
        <f t="shared" si="198"/>
        <v>0</v>
      </c>
      <c r="AL182" s="39">
        <f t="shared" si="198"/>
        <v>0</v>
      </c>
      <c r="AM182" s="39">
        <f t="shared" si="198"/>
        <v>0</v>
      </c>
      <c r="AN182" s="39">
        <f t="shared" si="198"/>
        <v>0</v>
      </c>
      <c r="AO182" s="39">
        <f t="shared" si="198"/>
        <v>0</v>
      </c>
      <c r="AP182" s="98" t="str">
        <f t="shared" si="198"/>
        <v/>
      </c>
      <c r="AQ182" s="89">
        <v>0</v>
      </c>
      <c r="AR182" s="89">
        <v>0</v>
      </c>
      <c r="AS182" s="89">
        <v>0</v>
      </c>
      <c r="AT182" s="89">
        <v>0</v>
      </c>
      <c r="AU182" s="89">
        <v>0</v>
      </c>
      <c r="AV182" s="89"/>
      <c r="AW182" s="1"/>
      <c r="AX182" s="1"/>
      <c r="AY182" s="39" t="str">
        <f t="shared" si="204"/>
        <v/>
      </c>
      <c r="AZ182" s="39" t="str">
        <f t="shared" si="205"/>
        <v/>
      </c>
      <c r="BA182" s="39" t="str">
        <f t="shared" si="206"/>
        <v/>
      </c>
      <c r="BB182" s="39" t="str">
        <f t="shared" si="207"/>
        <v/>
      </c>
      <c r="BC182" s="39" t="str">
        <f t="shared" si="208"/>
        <v/>
      </c>
      <c r="BD182" s="39" t="str">
        <f t="shared" si="209"/>
        <v/>
      </c>
      <c r="BE182" s="39" t="str">
        <f t="shared" si="210"/>
        <v/>
      </c>
      <c r="BF182" s="39" t="str">
        <f t="shared" si="211"/>
        <v/>
      </c>
      <c r="BG182" s="39" t="str">
        <f t="shared" si="212"/>
        <v/>
      </c>
      <c r="BH182" s="39" t="str">
        <f t="shared" si="213"/>
        <v/>
      </c>
      <c r="BI182" s="39" t="str">
        <f t="shared" si="214"/>
        <v/>
      </c>
      <c r="BJ182" s="39" t="str">
        <f t="shared" si="215"/>
        <v/>
      </c>
      <c r="BK182" s="42" t="str">
        <f t="shared" si="200"/>
        <v/>
      </c>
      <c r="BL182" t="str">
        <f t="shared" si="200"/>
        <v/>
      </c>
      <c r="BM182" t="str">
        <f t="shared" si="200"/>
        <v/>
      </c>
      <c r="BN182" t="str">
        <f t="shared" si="199"/>
        <v/>
      </c>
      <c r="BO182" t="str">
        <f t="shared" si="199"/>
        <v/>
      </c>
      <c r="BP182" t="str">
        <f t="shared" si="199"/>
        <v/>
      </c>
      <c r="BQ182" t="str">
        <f t="shared" si="199"/>
        <v/>
      </c>
      <c r="BR182" t="str">
        <f t="shared" si="199"/>
        <v/>
      </c>
      <c r="BS182" t="str">
        <f t="shared" si="199"/>
        <v/>
      </c>
      <c r="BT182" t="str">
        <f t="shared" si="199"/>
        <v/>
      </c>
      <c r="BU182" t="str">
        <f t="shared" si="199"/>
        <v/>
      </c>
      <c r="BV182" t="str">
        <f t="shared" si="199"/>
        <v/>
      </c>
      <c r="BW182" t="str">
        <f t="shared" si="187"/>
        <v/>
      </c>
      <c r="BX182" t="str">
        <f t="shared" si="188"/>
        <v/>
      </c>
      <c r="BY182" t="str">
        <f t="shared" si="189"/>
        <v/>
      </c>
      <c r="BZ182" t="str">
        <f t="shared" si="190"/>
        <v/>
      </c>
      <c r="CA182" t="str">
        <f t="shared" si="216"/>
        <v/>
      </c>
      <c r="CB182" s="39" t="str">
        <f t="shared" si="216"/>
        <v/>
      </c>
      <c r="CC182" s="46" t="str">
        <f t="shared" si="192"/>
        <v/>
      </c>
      <c r="CD182" s="44" t="str">
        <f t="shared" si="193"/>
        <v/>
      </c>
      <c r="CE182" t="str" cm="1">
        <f t="array" ref="CE182">_xlfn.IFS($CC182="","",$CC182&lt;=CE$136,"yes",$CC182&gt;CE$136,"no")</f>
        <v/>
      </c>
      <c r="CF182" s="42" t="str">
        <f t="shared" si="201"/>
        <v/>
      </c>
      <c r="CG182" s="1" t="str">
        <f t="shared" si="202"/>
        <v/>
      </c>
      <c r="CH182" s="1" t="str">
        <f t="shared" si="203"/>
        <v/>
      </c>
      <c r="CI182" s="76" t="str">
        <f>IF(CE182="yes",VLOOKUP(CH182,'z-Table'!$A$1:$K$74,7,TRUE)*$CE$135,"")</f>
        <v/>
      </c>
    </row>
    <row r="183" spans="1:87" ht="12" x14ac:dyDescent="0.2">
      <c r="A183" s="7" t="s">
        <v>72</v>
      </c>
      <c r="B183" s="18" cm="1">
        <f t="array" ref="B183">IFERROR(_xlfn.IFS(COUNTA($F$135:$K$135)=0,AVERAGE($F183:$K183),$F$135="X",AVERAGE($G183:$K183),$G$135="X",AVERAGE($F183,$H183:$K183),$H$135="X",AVERAGE($F183:$G183,$I183:$K183),$I$135="X",AVERAGE($F183:$H183,$J183:$K183),$J$135="X",AVERAGE($F183:$I183,$K183:$K183),$K$135="X",AVERAGE($F183:$J183)),"")</f>
        <v>0.99727626667578806</v>
      </c>
      <c r="C183" s="19" cm="1">
        <f t="array" ref="C183">IFERROR(_xlfn.IFS(COUNTA($F$135:$K$135)=0,STDEV($F183:$K183)/SQRT(COUNT($F183:$K183)),$F$135="X",STDEV($G183:$K183)/SQRT(COUNT($G183:$K183)),$G$135="X",STDEV($F183,$H183:$K183)/SQRT(COUNT($F183,$H183:$K183)),$H$135="X",STDEV($F183:$G183,$I183:$K183)/SQRT(COUNT($F183:$G183,$I183:$K183)),$I$135="X",STDEV($F183:$H183,$J183:$K183)/SQRT(COUNT($F183:$H183,$J183:$K183)),$J$135="X",STDEV($F183:$I183,$K183)/SQRT(COUNT($F183:$I183,$K183)),$K$135="X",STDEV($F183:$J183)/SQRT(COUNT($F183:$J183))),"")</f>
        <v>0.38704755806729446</v>
      </c>
      <c r="D183" s="113" cm="1">
        <f t="array" ref="D183">IFERROR(_xlfn.IFS(COUNTA($L$135:$Q$135)=0,AVERAGE($L183:$Q183),$L$135="X",AVERAGE($M183:$Q183),$M$135="X",AVERAGE($L183,$N183:$Q183),$N$135="X",AVERAGE($L183:$M183,$O183:$Q183),$O$135="X",AVERAGE($L183:$N183,$P183:$Q183),$P$135="X",AVERAGE($L183:$O183,$Q183:$Q183),$Q$135="X",AVERAGE($L183:$P183)),"")</f>
        <v>744429.7</v>
      </c>
      <c r="E183" s="111" cm="1">
        <f t="array" ref="E183">IFERROR(_xlfn.IFS(COUNTA($L$135:$Q$135)=0,STDEV($L183:$Q183)/SQRT(COUNT($L183:$Q183)),$L$135="X",STDEV($M183:$Q183)/SQRT(COUNT($M183:$Q183)),$M$135="X",STDEV($L183,$N183:$Q183)/SQRT(COUNT($L183,$N183:$Q183)),$N$135="X",STDEV($L183:$M183,$O183:$Q183)/SQRT(COUNT($L183:$M183,$O183:$Q183)),$O$135="X",STDEV($L183:$N183,$P183:$Q183)/SQRT(COUNT($L183:$N183,$P183:$Q183)),$P$135="X",STDEV($L183:$O183,$Q183)/SQRT(COUNT($L183:$O183,$Q183)),$Q$135="X",STDEV($L183:$P183)/SQRT(COUNT($L183:$P183))),"")</f>
        <v>436769.58839674835</v>
      </c>
      <c r="F183" cm="1">
        <f t="array" ref="F183">_xlfn.IFS(SUM($L183:$Q183)="","",L183="","",L183=0,0,L183&gt;0,L183/F$198*100)</f>
        <v>2.2783211306493079</v>
      </c>
      <c r="G183" cm="1">
        <f t="array" ref="G183">_xlfn.IFS(SUM($L183:$Q183)="","",M183="","",M183=0,0,M183&gt;0,M183/G$198*100)</f>
        <v>9.3053341074837925E-2</v>
      </c>
      <c r="H183" cm="1">
        <f t="array" ref="H183">_xlfn.IFS(SUM($L183:$Q183)="","",N183="","",N183=0,0,N183&gt;0,N183/H$198*100)</f>
        <v>0.66091461073824254</v>
      </c>
      <c r="I183" cm="1">
        <f t="array" ref="I183">_xlfn.IFS(SUM($L183:$Q183)="","",O183="","",O183=0,0,O183&gt;0,O183/I$198*100)</f>
        <v>0.51690293002372956</v>
      </c>
      <c r="J183" cm="1">
        <f t="array" ref="J183">_xlfn.IFS(SUM($L183:$Q183)="","",P183="","",P183=0,0,P183&gt;0,P183/J$198*100)</f>
        <v>1.4371893208928219</v>
      </c>
      <c r="K183" s="1" t="str" cm="1">
        <f t="array" ref="K183">_xlfn.IFS(SUM($L183:$Q183)="","",Q183="","",Q183=0,0,Q183&gt;0,Q183/K$198*100)</f>
        <v/>
      </c>
      <c r="L183" s="85">
        <f t="shared" si="197"/>
        <v>2442128</v>
      </c>
      <c r="M183" s="39">
        <f t="shared" si="170"/>
        <v>46800.5</v>
      </c>
      <c r="N183" s="39">
        <f t="shared" si="170"/>
        <v>142549.5</v>
      </c>
      <c r="O183" s="39">
        <f t="shared" si="170"/>
        <v>595087</v>
      </c>
      <c r="P183" s="39">
        <f t="shared" si="170"/>
        <v>495583.5</v>
      </c>
      <c r="Q183" s="98" t="str">
        <f t="shared" si="170"/>
        <v/>
      </c>
      <c r="R183" s="89">
        <v>7326384</v>
      </c>
      <c r="S183" s="89">
        <v>93601</v>
      </c>
      <c r="T183" s="89">
        <v>570198</v>
      </c>
      <c r="U183" s="89">
        <v>1785261</v>
      </c>
      <c r="V183" s="89">
        <v>1982334</v>
      </c>
      <c r="W183" s="89"/>
      <c r="X183" s="1"/>
      <c r="Y183" s="1"/>
      <c r="Z183" s="7" t="s">
        <v>72</v>
      </c>
      <c r="AA183" s="18" cm="1">
        <f t="array" ref="AA183">IFERROR(_xlfn.IFS(COUNTA($AE$135:$AJ$135)=0,AVERAGE($AE183:$AJ183),$AE$135="X",AVERAGE($AF183:$AJ183),$AF$135="X",AVERAGE($AE183,$AG183:$AJ183),$AG$135="X",AVERAGE($AE183:$AF183,$AH183:$AJ183),$AH$135="X",AVERAGE($AE183:$AG183,$AI183:$AJ183),$AI$135="X",AVERAGE($AE183:$AH183,$AJ183:$AJ183),$AJ$135="X",AVERAGE($AE183:$AI183)),"")</f>
        <v>1.7155334170067853</v>
      </c>
      <c r="AB183" s="19" cm="1">
        <f t="array" ref="AB183">IFERROR(_xlfn.IFS(COUNTA($AE$135:$AJ$135)=0,STDEV($AE183:$AJ183)/SQRT(COUNT($AE183:$AJ183)),$AE$135="X",STDEV($AF183:$AJ183)/SQRT(COUNT($AF183:$AJ183)),$AF$135="X",STDEV($AE183,$AG183:$AJ183)/SQRT(COUNT($AE183,$AG183:$AJ183)),$AG$135="X",STDEV($AE183:$AF183,$AH183:$AJ183)/SQRT(COUNT($AE183:$AF183,$AH183:$AJ183)),$AH$135="X",STDEV($AE183:$AG183,$AI183:$AJ183)/SQRT(COUNT($AE183:$AG183,$AI183:$AJ183)),$AI$135="X",STDEV($AE183:$AH183,$AJ183)/SQRT(COUNT($AE183:$AH183,$AJ183)),$AJ$135="X",STDEV($AE183:$AI183)/SQRT(COUNT($AE183:$AI183))),"")</f>
        <v>1.2582823246129176</v>
      </c>
      <c r="AC183" s="113" cm="1">
        <f t="array" ref="AC183">IFERROR(_xlfn.IFS(COUNTA($AK$135:$AP$135)=0,AVERAGE($AK183:$AP183),$AK$135="X",AVERAGE($AL183:$AP183),$AL$135="X",AVERAGE($AK183,$AM183:$AP183),$AM$135="X",AVERAGE($AK183:$AL183,$AN183:$AP183),$AN$135="X",AVERAGE($AK183:$AM183,$AO183:$AP183),$AO$135="X",AVERAGE($AK183:$AN183,$AP183:$AP183),$AP$135="X",AVERAGE($AK183:$AO183)),"")</f>
        <v>526644.6</v>
      </c>
      <c r="AD183" s="111" cm="1">
        <f t="array" ref="AD183">IFERROR(_xlfn.IFS(COUNTA($AK$135:$AP$135)=0,STDEV($AK183:$AP183)/SQRT(COUNT($AK183:$AP183)),$AK$135="X",STDEV($AL183:$AP183)/SQRT(COUNT($AL183:$AP183)),$AL$135="X",STDEV($AK183,$AM183:$AP183)/SQRT(COUNT($AK183,$AM183:$AP183)),$AM$135="X",STDEV($AK183:$AL183,$AN183:$AP183)/SQRT(COUNT($AK183:$AL183,$AN183:$AP183)),$AN$135="X",STDEV($AK183:$AM183,$AO183:$AP183)/SQRT(COUNT($AK183:$AM183,$AO183:$AP183)),$AO$135="X",STDEV($AK183:$AN183,$AP183)/SQRT(COUNT($AK183:$AN183,$AP183)),$AP$135="X",STDEV($AK183:$AO183)/SQRT(COUNT($AK183:$AO183))),"")</f>
        <v>195343.14937071921</v>
      </c>
      <c r="AE183" cm="1">
        <f t="array" ref="AE183">_xlfn.IFS(SUM($AK183:$AP183)="","",AK183="","",AK183=0,0,AK183&gt;0,AK183/AE$198*100)</f>
        <v>6.7311174277773809</v>
      </c>
      <c r="AF183" cm="1">
        <f t="array" ref="AF183">_xlfn.IFS(SUM($AK183:$AP183)="","",AL183="","",AL183=0,0,AL183&gt;0,AL183/AF$198*100)</f>
        <v>0.68308548806426439</v>
      </c>
      <c r="AG183" cm="1">
        <f t="array" ref="AG183">_xlfn.IFS(SUM($AK183:$AP183)="","",AM183="","",AM183=0,0,AM183&gt;0,AM183/AG$198*100)</f>
        <v>0.29359944393738674</v>
      </c>
      <c r="AH183" cm="1">
        <f t="array" ref="AH183">_xlfn.IFS(SUM($AK183:$AP183)="","",AN183="","",AN183=0,0,AN183&gt;0,AN183/AH$198*100)</f>
        <v>0.16877251510482849</v>
      </c>
      <c r="AI183" cm="1">
        <f t="array" ref="AI183">_xlfn.IFS(SUM($AK183:$AP183)="","",AO183="","",AO183=0,0,AO183&gt;0,AO183/AI$198*100)</f>
        <v>0.70109221015006618</v>
      </c>
      <c r="AJ183" s="1" t="str" cm="1">
        <f t="array" ref="AJ183">_xlfn.IFS(SUM($AK183:$AP183)="","",AP183="","",AP183=0,0,AP183&gt;0,AP183/AJ$198*100)</f>
        <v/>
      </c>
      <c r="AK183" s="85">
        <f t="shared" si="198"/>
        <v>1211617</v>
      </c>
      <c r="AL183" s="39">
        <f t="shared" si="198"/>
        <v>410739</v>
      </c>
      <c r="AM183" s="39">
        <f t="shared" si="198"/>
        <v>341593</v>
      </c>
      <c r="AN183" s="39">
        <f t="shared" si="198"/>
        <v>40885.666666666664</v>
      </c>
      <c r="AO183" s="39">
        <f t="shared" si="198"/>
        <v>628388.33333333337</v>
      </c>
      <c r="AP183" s="98" t="str">
        <f t="shared" si="198"/>
        <v/>
      </c>
      <c r="AQ183" s="89">
        <v>3634851</v>
      </c>
      <c r="AR183" s="89">
        <v>1642956</v>
      </c>
      <c r="AS183" s="89">
        <v>683186</v>
      </c>
      <c r="AT183" s="89">
        <v>122657</v>
      </c>
      <c r="AU183" s="89">
        <v>1885165</v>
      </c>
      <c r="AV183" s="89"/>
      <c r="AW183" s="1"/>
      <c r="AX183" s="1" t="str">
        <f>A183</f>
        <v>menthyl acetate</v>
      </c>
      <c r="AY183" s="39">
        <f t="shared" si="204"/>
        <v>2442128</v>
      </c>
      <c r="AZ183" s="39">
        <f t="shared" si="205"/>
        <v>46800.5</v>
      </c>
      <c r="BA183" s="39">
        <f t="shared" si="206"/>
        <v>142549.5</v>
      </c>
      <c r="BB183" s="39">
        <f t="shared" si="207"/>
        <v>595087</v>
      </c>
      <c r="BC183" s="39">
        <f t="shared" si="208"/>
        <v>495583.5</v>
      </c>
      <c r="BD183" s="39" t="str">
        <f t="shared" si="209"/>
        <v/>
      </c>
      <c r="BE183" s="39">
        <f t="shared" si="210"/>
        <v>1211617</v>
      </c>
      <c r="BF183" s="39">
        <f t="shared" si="211"/>
        <v>410739</v>
      </c>
      <c r="BG183" s="39">
        <f t="shared" si="212"/>
        <v>341593</v>
      </c>
      <c r="BH183" s="39">
        <f t="shared" si="213"/>
        <v>40885.666666666664</v>
      </c>
      <c r="BI183" s="39">
        <f t="shared" si="214"/>
        <v>628388.33333333337</v>
      </c>
      <c r="BJ183" s="39" t="str">
        <f t="shared" si="215"/>
        <v/>
      </c>
      <c r="BK183" s="42">
        <f t="shared" si="200"/>
        <v>10</v>
      </c>
      <c r="BL183">
        <f t="shared" si="200"/>
        <v>2</v>
      </c>
      <c r="BM183">
        <f t="shared" si="200"/>
        <v>3</v>
      </c>
      <c r="BN183">
        <f t="shared" si="199"/>
        <v>7</v>
      </c>
      <c r="BO183">
        <f t="shared" si="199"/>
        <v>6</v>
      </c>
      <c r="BP183" t="str">
        <f t="shared" si="199"/>
        <v/>
      </c>
      <c r="BQ183">
        <f t="shared" si="199"/>
        <v>9</v>
      </c>
      <c r="BR183">
        <f t="shared" si="199"/>
        <v>5</v>
      </c>
      <c r="BS183">
        <f t="shared" si="199"/>
        <v>4</v>
      </c>
      <c r="BT183">
        <f t="shared" si="199"/>
        <v>1</v>
      </c>
      <c r="BU183">
        <f t="shared" si="199"/>
        <v>8</v>
      </c>
      <c r="BV183" t="str">
        <f t="shared" si="199"/>
        <v/>
      </c>
      <c r="BW183">
        <f t="shared" si="187"/>
        <v>28</v>
      </c>
      <c r="BX183">
        <f t="shared" si="188"/>
        <v>27</v>
      </c>
      <c r="BY183">
        <f t="shared" si="189"/>
        <v>5</v>
      </c>
      <c r="BZ183">
        <f t="shared" si="190"/>
        <v>5</v>
      </c>
      <c r="CA183">
        <f t="shared" si="216"/>
        <v>12</v>
      </c>
      <c r="CB183" s="39">
        <f t="shared" si="216"/>
        <v>13</v>
      </c>
      <c r="CC183" s="46">
        <f t="shared" si="192"/>
        <v>12</v>
      </c>
      <c r="CD183" s="44" t="str">
        <f t="shared" si="193"/>
        <v xml:space="preserve">sig = </v>
      </c>
      <c r="CE183" t="str" cm="1">
        <f t="array" ref="CE183">_xlfn.IFS($CC183="","",$CC183&lt;=CE$136,"yes",$CC183&gt;CE$136,"no")</f>
        <v>no</v>
      </c>
      <c r="CF183" s="42" t="str">
        <f t="shared" si="201"/>
        <v/>
      </c>
      <c r="CG183" s="1" t="str">
        <f t="shared" si="202"/>
        <v/>
      </c>
      <c r="CH183" s="1" t="str">
        <f t="shared" si="203"/>
        <v/>
      </c>
      <c r="CI183" s="76" t="str">
        <f>IF(CE183="yes",VLOOKUP(CH183,'z-Table'!$A$1:$K$74,7,TRUE)*$CE$135,"")</f>
        <v/>
      </c>
    </row>
    <row r="184" spans="1:87" ht="12" x14ac:dyDescent="0.2">
      <c r="A184" s="7" t="s">
        <v>73</v>
      </c>
      <c r="B184" s="18" cm="1">
        <f t="array" ref="B184">IFERROR(_xlfn.IFS(COUNTA($F$135:$K$135)=0,AVERAGE($F184:$K184),$F$135="X",AVERAGE($G184:$K184),$G$135="X",AVERAGE($F184,$H184:$K184),$H$135="X",AVERAGE($F184:$G184,$I184:$K184),$I$135="X",AVERAGE($F184:$H184,$J184:$K184),$J$135="X",AVERAGE($F184:$I184,$K184:$K184),$K$135="X",AVERAGE($F184:$J184)),"")</f>
        <v>0</v>
      </c>
      <c r="C184" s="19" cm="1">
        <f t="array" ref="C184">IFERROR(_xlfn.IFS(COUNTA($F$135:$K$135)=0,STDEV($F184:$K184)/SQRT(COUNT($F184:$K184)),$F$135="X",STDEV($G184:$K184)/SQRT(COUNT($G184:$K184)),$G$135="X",STDEV($F184,$H184:$K184)/SQRT(COUNT($F184,$H184:$K184)),$H$135="X",STDEV($F184:$G184,$I184:$K184)/SQRT(COUNT($F184:$G184,$I184:$K184)),$I$135="X",STDEV($F184:$H184,$J184:$K184)/SQRT(COUNT($F184:$H184,$J184:$K184)),$J$135="X",STDEV($F184:$I184,$K184)/SQRT(COUNT($F184:$I184,$K184)),$K$135="X",STDEV($F184:$J184)/SQRT(COUNT($F184:$J184))),"")</f>
        <v>0</v>
      </c>
      <c r="D184" s="113" cm="1">
        <f t="array" ref="D184">IFERROR(_xlfn.IFS(COUNTA($L$135:$Q$135)=0,AVERAGE($L184:$Q184),$L$135="X",AVERAGE($M184:$Q184),$M$135="X",AVERAGE($L184,$N184:$Q184),$N$135="X",AVERAGE($L184:$M184,$O184:$Q184),$O$135="X",AVERAGE($L184:$N184,$P184:$Q184),$P$135="X",AVERAGE($L184:$O184,$Q184:$Q184),$Q$135="X",AVERAGE($L184:$P184)),"")</f>
        <v>0</v>
      </c>
      <c r="E184" s="111" cm="1">
        <f t="array" ref="E184">IFERROR(_xlfn.IFS(COUNTA($L$135:$Q$135)=0,STDEV($L184:$Q184)/SQRT(COUNT($L184:$Q184)),$L$135="X",STDEV($M184:$Q184)/SQRT(COUNT($M184:$Q184)),$M$135="X",STDEV($L184,$N184:$Q184)/SQRT(COUNT($L184,$N184:$Q184)),$N$135="X",STDEV($L184:$M184,$O184:$Q184)/SQRT(COUNT($L184:$M184,$O184:$Q184)),$O$135="X",STDEV($L184:$N184,$P184:$Q184)/SQRT(COUNT($L184:$N184,$P184:$Q184)),$P$135="X",STDEV($L184:$O184,$Q184)/SQRT(COUNT($L184:$O184,$Q184)),$Q$135="X",STDEV($L184:$P184)/SQRT(COUNT($L184:$P184))),"")</f>
        <v>0</v>
      </c>
      <c r="F184" cm="1">
        <f t="array" ref="F184">_xlfn.IFS(SUM($L184:$Q184)="","",L184="","",L184=0,0,L184&gt;0,L184/F$198*100)</f>
        <v>0</v>
      </c>
      <c r="G184" cm="1">
        <f t="array" ref="G184">_xlfn.IFS(SUM($L184:$Q184)="","",M184="","",M184=0,0,M184&gt;0,M184/G$198*100)</f>
        <v>0</v>
      </c>
      <c r="H184" cm="1">
        <f t="array" ref="H184">_xlfn.IFS(SUM($L184:$Q184)="","",N184="","",N184=0,0,N184&gt;0,N184/H$198*100)</f>
        <v>0</v>
      </c>
      <c r="I184" cm="1">
        <f t="array" ref="I184">_xlfn.IFS(SUM($L184:$Q184)="","",O184="","",O184=0,0,O184&gt;0,O184/I$198*100)</f>
        <v>0</v>
      </c>
      <c r="J184" cm="1">
        <f t="array" ref="J184">_xlfn.IFS(SUM($L184:$Q184)="","",P184="","",P184=0,0,P184&gt;0,P184/J$198*100)</f>
        <v>0</v>
      </c>
      <c r="K184" s="1" t="str" cm="1">
        <f t="array" ref="K184">_xlfn.IFS(SUM($L184:$Q184)="","",Q184="","",Q184=0,0,Q184&gt;0,Q184/K$198*100)</f>
        <v/>
      </c>
      <c r="L184" s="85">
        <f t="shared" si="197"/>
        <v>0</v>
      </c>
      <c r="M184" s="39">
        <f t="shared" si="170"/>
        <v>0</v>
      </c>
      <c r="N184" s="39">
        <f t="shared" si="170"/>
        <v>0</v>
      </c>
      <c r="O184" s="39">
        <f t="shared" si="170"/>
        <v>0</v>
      </c>
      <c r="P184" s="39">
        <f t="shared" si="170"/>
        <v>0</v>
      </c>
      <c r="Q184" s="98" t="str">
        <f t="shared" si="170"/>
        <v/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89"/>
      <c r="X184" s="1"/>
      <c r="Y184" s="1"/>
      <c r="Z184" s="7" t="s">
        <v>73</v>
      </c>
      <c r="AA184" s="18" cm="1">
        <f t="array" ref="AA184">IFERROR(_xlfn.IFS(COUNTA($AE$135:$AJ$135)=0,AVERAGE($AE184:$AJ184),$AE$135="X",AVERAGE($AF184:$AJ184),$AF$135="X",AVERAGE($AE184,$AG184:$AJ184),$AG$135="X",AVERAGE($AE184:$AF184,$AH184:$AJ184),$AH$135="X",AVERAGE($AE184:$AG184,$AI184:$AJ184),$AI$135="X",AVERAGE($AE184:$AH184,$AJ184:$AJ184),$AJ$135="X",AVERAGE($AE184:$AI184)),"")</f>
        <v>0</v>
      </c>
      <c r="AB184" s="19" cm="1">
        <f t="array" ref="AB184">IFERROR(_xlfn.IFS(COUNTA($AE$135:$AJ$135)=0,STDEV($AE184:$AJ184)/SQRT(COUNT($AE184:$AJ184)),$AE$135="X",STDEV($AF184:$AJ184)/SQRT(COUNT($AF184:$AJ184)),$AF$135="X",STDEV($AE184,$AG184:$AJ184)/SQRT(COUNT($AE184,$AG184:$AJ184)),$AG$135="X",STDEV($AE184:$AF184,$AH184:$AJ184)/SQRT(COUNT($AE184:$AF184,$AH184:$AJ184)),$AH$135="X",STDEV($AE184:$AG184,$AI184:$AJ184)/SQRT(COUNT($AE184:$AG184,$AI184:$AJ184)),$AI$135="X",STDEV($AE184:$AH184,$AJ184)/SQRT(COUNT($AE184:$AH184,$AJ184)),$AJ$135="X",STDEV($AE184:$AI184)/SQRT(COUNT($AE184:$AI184))),"")</f>
        <v>0</v>
      </c>
      <c r="AC184" s="113" cm="1">
        <f t="array" ref="AC184">IFERROR(_xlfn.IFS(COUNTA($AK$135:$AP$135)=0,AVERAGE($AK184:$AP184),$AK$135="X",AVERAGE($AL184:$AP184),$AL$135="X",AVERAGE($AK184,$AM184:$AP184),$AM$135="X",AVERAGE($AK184:$AL184,$AN184:$AP184),$AN$135="X",AVERAGE($AK184:$AM184,$AO184:$AP184),$AO$135="X",AVERAGE($AK184:$AN184,$AP184:$AP184),$AP$135="X",AVERAGE($AK184:$AO184)),"")</f>
        <v>0</v>
      </c>
      <c r="AD184" s="111" cm="1">
        <f t="array" ref="AD184">IFERROR(_xlfn.IFS(COUNTA($AK$135:$AP$135)=0,STDEV($AK184:$AP184)/SQRT(COUNT($AK184:$AP184)),$AK$135="X",STDEV($AL184:$AP184)/SQRT(COUNT($AL184:$AP184)),$AL$135="X",STDEV($AK184,$AM184:$AP184)/SQRT(COUNT($AK184,$AM184:$AP184)),$AM$135="X",STDEV($AK184:$AL184,$AN184:$AP184)/SQRT(COUNT($AK184:$AL184,$AN184:$AP184)),$AN$135="X",STDEV($AK184:$AM184,$AO184:$AP184)/SQRT(COUNT($AK184:$AM184,$AO184:$AP184)),$AO$135="X",STDEV($AK184:$AN184,$AP184)/SQRT(COUNT($AK184:$AN184,$AP184)),$AP$135="X",STDEV($AK184:$AO184)/SQRT(COUNT($AK184:$AO184))),"")</f>
        <v>0</v>
      </c>
      <c r="AE184" cm="1">
        <f t="array" ref="AE184">_xlfn.IFS(SUM($AK184:$AP184)="","",AK184="","",AK184=0,0,AK184&gt;0,AK184/AE$198*100)</f>
        <v>0</v>
      </c>
      <c r="AF184" cm="1">
        <f t="array" ref="AF184">_xlfn.IFS(SUM($AK184:$AP184)="","",AL184="","",AL184=0,0,AL184&gt;0,AL184/AF$198*100)</f>
        <v>0</v>
      </c>
      <c r="AG184" cm="1">
        <f t="array" ref="AG184">_xlfn.IFS(SUM($AK184:$AP184)="","",AM184="","",AM184=0,0,AM184&gt;0,AM184/AG$198*100)</f>
        <v>0</v>
      </c>
      <c r="AH184" cm="1">
        <f t="array" ref="AH184">_xlfn.IFS(SUM($AK184:$AP184)="","",AN184="","",AN184=0,0,AN184&gt;0,AN184/AH$198*100)</f>
        <v>0</v>
      </c>
      <c r="AI184" cm="1">
        <f t="array" ref="AI184">_xlfn.IFS(SUM($AK184:$AP184)="","",AO184="","",AO184=0,0,AO184&gt;0,AO184/AI$198*100)</f>
        <v>0</v>
      </c>
      <c r="AJ184" s="1" t="str" cm="1">
        <f t="array" ref="AJ184">_xlfn.IFS(SUM($AK184:$AP184)="","",AP184="","",AP184=0,0,AP184&gt;0,AP184/AJ$198*100)</f>
        <v/>
      </c>
      <c r="AK184" s="85">
        <f t="shared" si="198"/>
        <v>0</v>
      </c>
      <c r="AL184" s="39">
        <f t="shared" si="198"/>
        <v>0</v>
      </c>
      <c r="AM184" s="39">
        <f t="shared" si="198"/>
        <v>0</v>
      </c>
      <c r="AN184" s="39">
        <f t="shared" si="198"/>
        <v>0</v>
      </c>
      <c r="AO184" s="39">
        <f t="shared" si="198"/>
        <v>0</v>
      </c>
      <c r="AP184" s="98" t="str">
        <f t="shared" si="198"/>
        <v/>
      </c>
      <c r="AQ184" s="89">
        <v>0</v>
      </c>
      <c r="AR184" s="89">
        <v>0</v>
      </c>
      <c r="AS184" s="89">
        <v>0</v>
      </c>
      <c r="AT184" s="89">
        <v>0</v>
      </c>
      <c r="AU184" s="89">
        <v>0</v>
      </c>
      <c r="AV184" s="89"/>
      <c r="AW184" s="1"/>
      <c r="AX184" s="1"/>
      <c r="AY184" s="39" t="str">
        <f t="shared" si="204"/>
        <v/>
      </c>
      <c r="AZ184" s="39" t="str">
        <f t="shared" si="205"/>
        <v/>
      </c>
      <c r="BA184" s="39" t="str">
        <f t="shared" si="206"/>
        <v/>
      </c>
      <c r="BB184" s="39" t="str">
        <f t="shared" si="207"/>
        <v/>
      </c>
      <c r="BC184" s="39" t="str">
        <f t="shared" si="208"/>
        <v/>
      </c>
      <c r="BD184" s="39" t="str">
        <f t="shared" si="209"/>
        <v/>
      </c>
      <c r="BE184" s="39" t="str">
        <f t="shared" si="210"/>
        <v/>
      </c>
      <c r="BF184" s="39" t="str">
        <f t="shared" si="211"/>
        <v/>
      </c>
      <c r="BG184" s="39" t="str">
        <f t="shared" si="212"/>
        <v/>
      </c>
      <c r="BH184" s="39" t="str">
        <f t="shared" si="213"/>
        <v/>
      </c>
      <c r="BI184" s="39" t="str">
        <f t="shared" si="214"/>
        <v/>
      </c>
      <c r="BJ184" s="39" t="str">
        <f t="shared" si="215"/>
        <v/>
      </c>
      <c r="BK184" s="42" t="str">
        <f t="shared" si="200"/>
        <v/>
      </c>
      <c r="BL184" t="str">
        <f t="shared" si="200"/>
        <v/>
      </c>
      <c r="BM184" t="str">
        <f t="shared" si="200"/>
        <v/>
      </c>
      <c r="BN184" t="str">
        <f t="shared" si="199"/>
        <v/>
      </c>
      <c r="BO184" t="str">
        <f t="shared" si="199"/>
        <v/>
      </c>
      <c r="BP184" t="str">
        <f t="shared" si="199"/>
        <v/>
      </c>
      <c r="BQ184" t="str">
        <f t="shared" si="199"/>
        <v/>
      </c>
      <c r="BR184" t="str">
        <f t="shared" si="199"/>
        <v/>
      </c>
      <c r="BS184" t="str">
        <f t="shared" si="199"/>
        <v/>
      </c>
      <c r="BT184" t="str">
        <f t="shared" si="199"/>
        <v/>
      </c>
      <c r="BU184" t="str">
        <f t="shared" si="199"/>
        <v/>
      </c>
      <c r="BV184" t="str">
        <f t="shared" si="199"/>
        <v/>
      </c>
      <c r="BW184" t="str">
        <f t="shared" si="187"/>
        <v/>
      </c>
      <c r="BX184" t="str">
        <f t="shared" si="188"/>
        <v/>
      </c>
      <c r="BY184" t="str">
        <f t="shared" si="189"/>
        <v/>
      </c>
      <c r="BZ184" t="str">
        <f t="shared" si="190"/>
        <v/>
      </c>
      <c r="CA184" t="str">
        <f t="shared" si="216"/>
        <v/>
      </c>
      <c r="CB184" s="39" t="str">
        <f t="shared" si="216"/>
        <v/>
      </c>
      <c r="CC184" s="46" t="str">
        <f t="shared" si="192"/>
        <v/>
      </c>
      <c r="CD184" s="44" t="str">
        <f t="shared" si="193"/>
        <v/>
      </c>
      <c r="CE184" t="str" cm="1">
        <f t="array" ref="CE184">_xlfn.IFS($CC184="","",$CC184&lt;=CE$136,"yes",$CC184&gt;CE$136,"no")</f>
        <v/>
      </c>
      <c r="CF184" s="42" t="str">
        <f t="shared" si="201"/>
        <v/>
      </c>
      <c r="CG184" s="1" t="str">
        <f t="shared" si="202"/>
        <v/>
      </c>
      <c r="CH184" s="1" t="str">
        <f t="shared" si="203"/>
        <v/>
      </c>
      <c r="CI184" s="76" t="str">
        <f>IF(CE184="yes",VLOOKUP(CH184,'z-Table'!$A$1:$K$74,7,TRUE)*$CE$135,"")</f>
        <v/>
      </c>
    </row>
    <row r="185" spans="1:87" ht="12" x14ac:dyDescent="0.2">
      <c r="A185" s="6" t="s">
        <v>74</v>
      </c>
      <c r="B185" s="18" cm="1">
        <f t="array" ref="B185">IFERROR(_xlfn.IFS(COUNTA($F$135:$K$135)=0,AVERAGE($F185:$K185),$F$135="X",AVERAGE($G185:$K185),$G$135="X",AVERAGE($F185,$H185:$K185),$H$135="X",AVERAGE($F185:$G185,$I185:$K185),$I$135="X",AVERAGE($F185:$H185,$J185:$K185),$J$135="X",AVERAGE($F185:$I185,$K185:$K185),$K$135="X",AVERAGE($F185:$J185)),"")</f>
        <v>0</v>
      </c>
      <c r="C185" s="19" cm="1">
        <f t="array" ref="C185">IFERROR(_xlfn.IFS(COUNTA($F$135:$K$135)=0,STDEV($F185:$K185)/SQRT(COUNT($F185:$K185)),$F$135="X",STDEV($G185:$K185)/SQRT(COUNT($G185:$K185)),$G$135="X",STDEV($F185,$H185:$K185)/SQRT(COUNT($F185,$H185:$K185)),$H$135="X",STDEV($F185:$G185,$I185:$K185)/SQRT(COUNT($F185:$G185,$I185:$K185)),$I$135="X",STDEV($F185:$H185,$J185:$K185)/SQRT(COUNT($F185:$H185,$J185:$K185)),$J$135="X",STDEV($F185:$I185,$K185)/SQRT(COUNT($F185:$I185,$K185)),$K$135="X",STDEV($F185:$J185)/SQRT(COUNT($F185:$J185))),"")</f>
        <v>0</v>
      </c>
      <c r="D185" s="113" cm="1">
        <f t="array" ref="D185">IFERROR(_xlfn.IFS(COUNTA($L$135:$Q$135)=0,AVERAGE($L185:$Q185),$L$135="X",AVERAGE($M185:$Q185),$M$135="X",AVERAGE($L185,$N185:$Q185),$N$135="X",AVERAGE($L185:$M185,$O185:$Q185),$O$135="X",AVERAGE($L185:$N185,$P185:$Q185),$P$135="X",AVERAGE($L185:$O185,$Q185:$Q185),$Q$135="X",AVERAGE($L185:$P185)),"")</f>
        <v>0</v>
      </c>
      <c r="E185" s="111" cm="1">
        <f t="array" ref="E185">IFERROR(_xlfn.IFS(COUNTA($L$135:$Q$135)=0,STDEV($L185:$Q185)/SQRT(COUNT($L185:$Q185)),$L$135="X",STDEV($M185:$Q185)/SQRT(COUNT($M185:$Q185)),$M$135="X",STDEV($L185,$N185:$Q185)/SQRT(COUNT($L185,$N185:$Q185)),$N$135="X",STDEV($L185:$M185,$O185:$Q185)/SQRT(COUNT($L185:$M185,$O185:$Q185)),$O$135="X",STDEV($L185:$N185,$P185:$Q185)/SQRT(COUNT($L185:$N185,$P185:$Q185)),$P$135="X",STDEV($L185:$O185,$Q185)/SQRT(COUNT($L185:$O185,$Q185)),$Q$135="X",STDEV($L185:$P185)/SQRT(COUNT($L185:$P185))),"")</f>
        <v>0</v>
      </c>
      <c r="F185" cm="1">
        <f t="array" ref="F185">_xlfn.IFS(SUM($L185:$Q185)="","",L185="","",L185=0,0,L185&gt;0,L185/F$198*100)</f>
        <v>0</v>
      </c>
      <c r="G185" cm="1">
        <f t="array" ref="G185">_xlfn.IFS(SUM($L185:$Q185)="","",M185="","",M185=0,0,M185&gt;0,M185/G$198*100)</f>
        <v>0</v>
      </c>
      <c r="H185" cm="1">
        <f t="array" ref="H185">_xlfn.IFS(SUM($L185:$Q185)="","",N185="","",N185=0,0,N185&gt;0,N185/H$198*100)</f>
        <v>0</v>
      </c>
      <c r="I185" cm="1">
        <f t="array" ref="I185">_xlfn.IFS(SUM($L185:$Q185)="","",O185="","",O185=0,0,O185&gt;0,O185/I$198*100)</f>
        <v>0</v>
      </c>
      <c r="J185" cm="1">
        <f t="array" ref="J185">_xlfn.IFS(SUM($L185:$Q185)="","",P185="","",P185=0,0,P185&gt;0,P185/J$198*100)</f>
        <v>0</v>
      </c>
      <c r="K185" s="1" t="str" cm="1">
        <f t="array" ref="K185">_xlfn.IFS(SUM($L185:$Q185)="","",Q185="","",Q185=0,0,Q185&gt;0,Q185/K$198*100)</f>
        <v/>
      </c>
      <c r="L185" s="85">
        <f t="shared" si="197"/>
        <v>0</v>
      </c>
      <c r="M185" s="39">
        <f t="shared" si="170"/>
        <v>0</v>
      </c>
      <c r="N185" s="39">
        <f t="shared" si="170"/>
        <v>0</v>
      </c>
      <c r="O185" s="39">
        <f t="shared" si="170"/>
        <v>0</v>
      </c>
      <c r="P185" s="39">
        <f t="shared" si="170"/>
        <v>0</v>
      </c>
      <c r="Q185" s="98" t="str">
        <f t="shared" si="170"/>
        <v/>
      </c>
      <c r="R185" s="89">
        <v>0</v>
      </c>
      <c r="S185" s="89">
        <v>0</v>
      </c>
      <c r="T185" s="89">
        <v>0</v>
      </c>
      <c r="U185" s="89">
        <v>0</v>
      </c>
      <c r="V185" s="89">
        <v>0</v>
      </c>
      <c r="W185" s="89"/>
      <c r="X185" s="1"/>
      <c r="Y185" s="1"/>
      <c r="Z185" s="6" t="s">
        <v>74</v>
      </c>
      <c r="AA185" s="18" cm="1">
        <f t="array" ref="AA185">IFERROR(_xlfn.IFS(COUNTA($AE$135:$AJ$135)=0,AVERAGE($AE185:$AJ185),$AE$135="X",AVERAGE($AF185:$AJ185),$AF$135="X",AVERAGE($AE185,$AG185:$AJ185),$AG$135="X",AVERAGE($AE185:$AF185,$AH185:$AJ185),$AH$135="X",AVERAGE($AE185:$AG185,$AI185:$AJ185),$AI$135="X",AVERAGE($AE185:$AH185,$AJ185:$AJ185),$AJ$135="X",AVERAGE($AE185:$AI185)),"")</f>
        <v>0</v>
      </c>
      <c r="AB185" s="19" cm="1">
        <f t="array" ref="AB185">IFERROR(_xlfn.IFS(COUNTA($AE$135:$AJ$135)=0,STDEV($AE185:$AJ185)/SQRT(COUNT($AE185:$AJ185)),$AE$135="X",STDEV($AF185:$AJ185)/SQRT(COUNT($AF185:$AJ185)),$AF$135="X",STDEV($AE185,$AG185:$AJ185)/SQRT(COUNT($AE185,$AG185:$AJ185)),$AG$135="X",STDEV($AE185:$AF185,$AH185:$AJ185)/SQRT(COUNT($AE185:$AF185,$AH185:$AJ185)),$AH$135="X",STDEV($AE185:$AG185,$AI185:$AJ185)/SQRT(COUNT($AE185:$AG185,$AI185:$AJ185)),$AI$135="X",STDEV($AE185:$AH185,$AJ185)/SQRT(COUNT($AE185:$AH185,$AJ185)),$AJ$135="X",STDEV($AE185:$AI185)/SQRT(COUNT($AE185:$AI185))),"")</f>
        <v>0</v>
      </c>
      <c r="AC185" s="113" cm="1">
        <f t="array" ref="AC185">IFERROR(_xlfn.IFS(COUNTA($AK$135:$AP$135)=0,AVERAGE($AK185:$AP185),$AK$135="X",AVERAGE($AL185:$AP185),$AL$135="X",AVERAGE($AK185,$AM185:$AP185),$AM$135="X",AVERAGE($AK185:$AL185,$AN185:$AP185),$AN$135="X",AVERAGE($AK185:$AM185,$AO185:$AP185),$AO$135="X",AVERAGE($AK185:$AN185,$AP185:$AP185),$AP$135="X",AVERAGE($AK185:$AO185)),"")</f>
        <v>0</v>
      </c>
      <c r="AD185" s="111" cm="1">
        <f t="array" ref="AD185">IFERROR(_xlfn.IFS(COUNTA($AK$135:$AP$135)=0,STDEV($AK185:$AP185)/SQRT(COUNT($AK185:$AP185)),$AK$135="X",STDEV($AL185:$AP185)/SQRT(COUNT($AL185:$AP185)),$AL$135="X",STDEV($AK185,$AM185:$AP185)/SQRT(COUNT($AK185,$AM185:$AP185)),$AM$135="X",STDEV($AK185:$AL185,$AN185:$AP185)/SQRT(COUNT($AK185:$AL185,$AN185:$AP185)),$AN$135="X",STDEV($AK185:$AM185,$AO185:$AP185)/SQRT(COUNT($AK185:$AM185,$AO185:$AP185)),$AO$135="X",STDEV($AK185:$AN185,$AP185)/SQRT(COUNT($AK185:$AN185,$AP185)),$AP$135="X",STDEV($AK185:$AO185)/SQRT(COUNT($AK185:$AO185))),"")</f>
        <v>0</v>
      </c>
      <c r="AE185" cm="1">
        <f t="array" ref="AE185">_xlfn.IFS(SUM($AK185:$AP185)="","",AK185="","",AK185=0,0,AK185&gt;0,AK185/AE$198*100)</f>
        <v>0</v>
      </c>
      <c r="AF185" cm="1">
        <f t="array" ref="AF185">_xlfn.IFS(SUM($AK185:$AP185)="","",AL185="","",AL185=0,0,AL185&gt;0,AL185/AF$198*100)</f>
        <v>0</v>
      </c>
      <c r="AG185" cm="1">
        <f t="array" ref="AG185">_xlfn.IFS(SUM($AK185:$AP185)="","",AM185="","",AM185=0,0,AM185&gt;0,AM185/AG$198*100)</f>
        <v>0</v>
      </c>
      <c r="AH185" cm="1">
        <f t="array" ref="AH185">_xlfn.IFS(SUM($AK185:$AP185)="","",AN185="","",AN185=0,0,AN185&gt;0,AN185/AH$198*100)</f>
        <v>0</v>
      </c>
      <c r="AI185" cm="1">
        <f t="array" ref="AI185">_xlfn.IFS(SUM($AK185:$AP185)="","",AO185="","",AO185=0,0,AO185&gt;0,AO185/AI$198*100)</f>
        <v>0</v>
      </c>
      <c r="AJ185" s="1" t="str" cm="1">
        <f t="array" ref="AJ185">_xlfn.IFS(SUM($AK185:$AP185)="","",AP185="","",AP185=0,0,AP185&gt;0,AP185/AJ$198*100)</f>
        <v/>
      </c>
      <c r="AK185" s="85">
        <f t="shared" si="198"/>
        <v>0</v>
      </c>
      <c r="AL185" s="39">
        <f t="shared" si="198"/>
        <v>0</v>
      </c>
      <c r="AM185" s="39">
        <f t="shared" si="198"/>
        <v>0</v>
      </c>
      <c r="AN185" s="39">
        <f t="shared" si="198"/>
        <v>0</v>
      </c>
      <c r="AO185" s="39">
        <f t="shared" si="198"/>
        <v>0</v>
      </c>
      <c r="AP185" s="98" t="str">
        <f t="shared" si="198"/>
        <v/>
      </c>
      <c r="AQ185" s="89">
        <v>0</v>
      </c>
      <c r="AR185" s="89">
        <v>0</v>
      </c>
      <c r="AS185" s="89">
        <v>0</v>
      </c>
      <c r="AT185" s="89">
        <v>0</v>
      </c>
      <c r="AU185" s="89">
        <v>0</v>
      </c>
      <c r="AV185" s="89"/>
      <c r="AW185" s="1"/>
      <c r="AX185" s="1"/>
      <c r="AY185" s="39" t="str">
        <f t="shared" si="204"/>
        <v/>
      </c>
      <c r="AZ185" s="39" t="str">
        <f t="shared" si="205"/>
        <v/>
      </c>
      <c r="BA185" s="39" t="str">
        <f t="shared" si="206"/>
        <v/>
      </c>
      <c r="BB185" s="39" t="str">
        <f t="shared" si="207"/>
        <v/>
      </c>
      <c r="BC185" s="39" t="str">
        <f t="shared" si="208"/>
        <v/>
      </c>
      <c r="BD185" s="39" t="str">
        <f t="shared" si="209"/>
        <v/>
      </c>
      <c r="BE185" s="39" t="str">
        <f t="shared" si="210"/>
        <v/>
      </c>
      <c r="BF185" s="39" t="str">
        <f t="shared" si="211"/>
        <v/>
      </c>
      <c r="BG185" s="39" t="str">
        <f t="shared" si="212"/>
        <v/>
      </c>
      <c r="BH185" s="39" t="str">
        <f t="shared" si="213"/>
        <v/>
      </c>
      <c r="BI185" s="39" t="str">
        <f t="shared" si="214"/>
        <v/>
      </c>
      <c r="BJ185" s="39" t="str">
        <f t="shared" si="215"/>
        <v/>
      </c>
      <c r="BK185" s="42" t="str">
        <f t="shared" si="200"/>
        <v/>
      </c>
      <c r="BL185" t="str">
        <f t="shared" si="200"/>
        <v/>
      </c>
      <c r="BM185" t="str">
        <f t="shared" si="200"/>
        <v/>
      </c>
      <c r="BN185" t="str">
        <f t="shared" si="199"/>
        <v/>
      </c>
      <c r="BO185" t="str">
        <f t="shared" si="199"/>
        <v/>
      </c>
      <c r="BP185" t="str">
        <f t="shared" si="199"/>
        <v/>
      </c>
      <c r="BQ185" t="str">
        <f t="shared" si="199"/>
        <v/>
      </c>
      <c r="BR185" t="str">
        <f t="shared" si="199"/>
        <v/>
      </c>
      <c r="BS185" t="str">
        <f t="shared" si="199"/>
        <v/>
      </c>
      <c r="BT185" t="str">
        <f t="shared" si="199"/>
        <v/>
      </c>
      <c r="BU185" t="str">
        <f t="shared" si="199"/>
        <v/>
      </c>
      <c r="BV185" t="str">
        <f t="shared" si="199"/>
        <v/>
      </c>
      <c r="BW185" t="str">
        <f t="shared" si="187"/>
        <v/>
      </c>
      <c r="BX185" t="str">
        <f t="shared" si="188"/>
        <v/>
      </c>
      <c r="BY185" t="str">
        <f t="shared" si="189"/>
        <v/>
      </c>
      <c r="BZ185" t="str">
        <f t="shared" si="190"/>
        <v/>
      </c>
      <c r="CA185" t="str">
        <f t="shared" si="216"/>
        <v/>
      </c>
      <c r="CB185" s="39" t="str">
        <f t="shared" si="216"/>
        <v/>
      </c>
      <c r="CC185" s="46" t="str">
        <f t="shared" si="192"/>
        <v/>
      </c>
      <c r="CD185" s="44" t="str">
        <f t="shared" si="193"/>
        <v/>
      </c>
      <c r="CE185" t="str" cm="1">
        <f t="array" ref="CE185">_xlfn.IFS($CC185="","",$CC185&lt;=CE$136,"yes",$CC185&gt;CE$136,"no")</f>
        <v/>
      </c>
      <c r="CF185" s="42" t="str">
        <f t="shared" si="201"/>
        <v/>
      </c>
      <c r="CG185" s="1" t="str">
        <f t="shared" si="202"/>
        <v/>
      </c>
      <c r="CH185" s="1" t="str">
        <f t="shared" si="203"/>
        <v/>
      </c>
      <c r="CI185" s="76" t="str">
        <f>IF(CE185="yes",VLOOKUP(CH185,'z-Table'!$A$1:$K$74,7,TRUE)*$CE$135,"")</f>
        <v/>
      </c>
    </row>
    <row r="186" spans="1:87" ht="12" x14ac:dyDescent="0.2">
      <c r="A186" s="7" t="s">
        <v>75</v>
      </c>
      <c r="B186" s="18" cm="1">
        <f t="array" ref="B186">IFERROR(_xlfn.IFS(COUNTA($F$135:$K$135)=0,AVERAGE($F186:$K186),$F$135="X",AVERAGE($G186:$K186),$G$135="X",AVERAGE($F186,$H186:$K186),$H$135="X",AVERAGE($F186:$G186,$I186:$K186),$I$135="X",AVERAGE($F186:$H186,$J186:$K186),$J$135="X",AVERAGE($F186:$I186,$K186:$K186),$K$135="X",AVERAGE($F186:$J186)),"")</f>
        <v>0</v>
      </c>
      <c r="C186" s="19" cm="1">
        <f t="array" ref="C186">IFERROR(_xlfn.IFS(COUNTA($F$135:$K$135)=0,STDEV($F186:$K186)/SQRT(COUNT($F186:$K186)),$F$135="X",STDEV($G186:$K186)/SQRT(COUNT($G186:$K186)),$G$135="X",STDEV($F186,$H186:$K186)/SQRT(COUNT($F186,$H186:$K186)),$H$135="X",STDEV($F186:$G186,$I186:$K186)/SQRT(COUNT($F186:$G186,$I186:$K186)),$I$135="X",STDEV($F186:$H186,$J186:$K186)/SQRT(COUNT($F186:$H186,$J186:$K186)),$J$135="X",STDEV($F186:$I186,$K186)/SQRT(COUNT($F186:$I186,$K186)),$K$135="X",STDEV($F186:$J186)/SQRT(COUNT($F186:$J186))),"")</f>
        <v>0</v>
      </c>
      <c r="D186" s="113" cm="1">
        <f t="array" ref="D186">IFERROR(_xlfn.IFS(COUNTA($L$135:$Q$135)=0,AVERAGE($L186:$Q186),$L$135="X",AVERAGE($M186:$Q186),$M$135="X",AVERAGE($L186,$N186:$Q186),$N$135="X",AVERAGE($L186:$M186,$O186:$Q186),$O$135="X",AVERAGE($L186:$N186,$P186:$Q186),$P$135="X",AVERAGE($L186:$O186,$Q186:$Q186),$Q$135="X",AVERAGE($L186:$P186)),"")</f>
        <v>0</v>
      </c>
      <c r="E186" s="111" cm="1">
        <f t="array" ref="E186">IFERROR(_xlfn.IFS(COUNTA($L$135:$Q$135)=0,STDEV($L186:$Q186)/SQRT(COUNT($L186:$Q186)),$L$135="X",STDEV($M186:$Q186)/SQRT(COUNT($M186:$Q186)),$M$135="X",STDEV($L186,$N186:$Q186)/SQRT(COUNT($L186,$N186:$Q186)),$N$135="X",STDEV($L186:$M186,$O186:$Q186)/SQRT(COUNT($L186:$M186,$O186:$Q186)),$O$135="X",STDEV($L186:$N186,$P186:$Q186)/SQRT(COUNT($L186:$N186,$P186:$Q186)),$P$135="X",STDEV($L186:$O186,$Q186)/SQRT(COUNT($L186:$O186,$Q186)),$Q$135="X",STDEV($L186:$P186)/SQRT(COUNT($L186:$P186))),"")</f>
        <v>0</v>
      </c>
      <c r="F186" cm="1">
        <f t="array" ref="F186">_xlfn.IFS(SUM($L186:$Q186)="","",L186="","",L186=0,0,L186&gt;0,L186/F$198*100)</f>
        <v>0</v>
      </c>
      <c r="G186" cm="1">
        <f t="array" ref="G186">_xlfn.IFS(SUM($L186:$Q186)="","",M186="","",M186=0,0,M186&gt;0,M186/G$198*100)</f>
        <v>0</v>
      </c>
      <c r="H186" cm="1">
        <f t="array" ref="H186">_xlfn.IFS(SUM($L186:$Q186)="","",N186="","",N186=0,0,N186&gt;0,N186/H$198*100)</f>
        <v>0</v>
      </c>
      <c r="I186" cm="1">
        <f t="array" ref="I186">_xlfn.IFS(SUM($L186:$Q186)="","",O186="","",O186=0,0,O186&gt;0,O186/I$198*100)</f>
        <v>0</v>
      </c>
      <c r="J186" cm="1">
        <f t="array" ref="J186">_xlfn.IFS(SUM($L186:$Q186)="","",P186="","",P186=0,0,P186&gt;0,P186/J$198*100)</f>
        <v>0</v>
      </c>
      <c r="K186" s="1" t="str" cm="1">
        <f t="array" ref="K186">_xlfn.IFS(SUM($L186:$Q186)="","",Q186="","",Q186=0,0,Q186&gt;0,Q186/K$198*100)</f>
        <v/>
      </c>
      <c r="L186" s="85">
        <f t="shared" si="197"/>
        <v>0</v>
      </c>
      <c r="M186" s="39">
        <f t="shared" si="170"/>
        <v>0</v>
      </c>
      <c r="N186" s="39">
        <f t="shared" si="170"/>
        <v>0</v>
      </c>
      <c r="O186" s="39">
        <f t="shared" si="170"/>
        <v>0</v>
      </c>
      <c r="P186" s="39">
        <f t="shared" si="170"/>
        <v>0</v>
      </c>
      <c r="Q186" s="98" t="str">
        <f t="shared" si="170"/>
        <v/>
      </c>
      <c r="R186" s="89">
        <v>0</v>
      </c>
      <c r="S186" s="89">
        <v>0</v>
      </c>
      <c r="T186" s="89">
        <v>0</v>
      </c>
      <c r="U186" s="89">
        <v>0</v>
      </c>
      <c r="V186" s="89">
        <v>0</v>
      </c>
      <c r="W186" s="89"/>
      <c r="X186" s="1"/>
      <c r="Y186" s="1"/>
      <c r="Z186" s="7" t="s">
        <v>75</v>
      </c>
      <c r="AA186" s="18" cm="1">
        <f t="array" ref="AA186">IFERROR(_xlfn.IFS(COUNTA($AE$135:$AJ$135)=0,AVERAGE($AE186:$AJ186),$AE$135="X",AVERAGE($AF186:$AJ186),$AF$135="X",AVERAGE($AE186,$AG186:$AJ186),$AG$135="X",AVERAGE($AE186:$AF186,$AH186:$AJ186),$AH$135="X",AVERAGE($AE186:$AG186,$AI186:$AJ186),$AI$135="X",AVERAGE($AE186:$AH186,$AJ186:$AJ186),$AJ$135="X",AVERAGE($AE186:$AI186)),"")</f>
        <v>0</v>
      </c>
      <c r="AB186" s="19" cm="1">
        <f t="array" ref="AB186">IFERROR(_xlfn.IFS(COUNTA($AE$135:$AJ$135)=0,STDEV($AE186:$AJ186)/SQRT(COUNT($AE186:$AJ186)),$AE$135="X",STDEV($AF186:$AJ186)/SQRT(COUNT($AF186:$AJ186)),$AF$135="X",STDEV($AE186,$AG186:$AJ186)/SQRT(COUNT($AE186,$AG186:$AJ186)),$AG$135="X",STDEV($AE186:$AF186,$AH186:$AJ186)/SQRT(COUNT($AE186:$AF186,$AH186:$AJ186)),$AH$135="X",STDEV($AE186:$AG186,$AI186:$AJ186)/SQRT(COUNT($AE186:$AG186,$AI186:$AJ186)),$AI$135="X",STDEV($AE186:$AH186,$AJ186)/SQRT(COUNT($AE186:$AH186,$AJ186)),$AJ$135="X",STDEV($AE186:$AI186)/SQRT(COUNT($AE186:$AI186))),"")</f>
        <v>0</v>
      </c>
      <c r="AC186" s="113" cm="1">
        <f t="array" ref="AC186">IFERROR(_xlfn.IFS(COUNTA($AK$135:$AP$135)=0,AVERAGE($AK186:$AP186),$AK$135="X",AVERAGE($AL186:$AP186),$AL$135="X",AVERAGE($AK186,$AM186:$AP186),$AM$135="X",AVERAGE($AK186:$AL186,$AN186:$AP186),$AN$135="X",AVERAGE($AK186:$AM186,$AO186:$AP186),$AO$135="X",AVERAGE($AK186:$AN186,$AP186:$AP186),$AP$135="X",AVERAGE($AK186:$AO186)),"")</f>
        <v>0</v>
      </c>
      <c r="AD186" s="111" cm="1">
        <f t="array" ref="AD186">IFERROR(_xlfn.IFS(COUNTA($AK$135:$AP$135)=0,STDEV($AK186:$AP186)/SQRT(COUNT($AK186:$AP186)),$AK$135="X",STDEV($AL186:$AP186)/SQRT(COUNT($AL186:$AP186)),$AL$135="X",STDEV($AK186,$AM186:$AP186)/SQRT(COUNT($AK186,$AM186:$AP186)),$AM$135="X",STDEV($AK186:$AL186,$AN186:$AP186)/SQRT(COUNT($AK186:$AL186,$AN186:$AP186)),$AN$135="X",STDEV($AK186:$AM186,$AO186:$AP186)/SQRT(COUNT($AK186:$AM186,$AO186:$AP186)),$AO$135="X",STDEV($AK186:$AN186,$AP186)/SQRT(COUNT($AK186:$AN186,$AP186)),$AP$135="X",STDEV($AK186:$AO186)/SQRT(COUNT($AK186:$AO186))),"")</f>
        <v>0</v>
      </c>
      <c r="AE186" cm="1">
        <f t="array" ref="AE186">_xlfn.IFS(SUM($AK186:$AP186)="","",AK186="","",AK186=0,0,AK186&gt;0,AK186/AE$198*100)</f>
        <v>0</v>
      </c>
      <c r="AF186" cm="1">
        <f t="array" ref="AF186">_xlfn.IFS(SUM($AK186:$AP186)="","",AL186="","",AL186=0,0,AL186&gt;0,AL186/AF$198*100)</f>
        <v>0</v>
      </c>
      <c r="AG186" cm="1">
        <f t="array" ref="AG186">_xlfn.IFS(SUM($AK186:$AP186)="","",AM186="","",AM186=0,0,AM186&gt;0,AM186/AG$198*100)</f>
        <v>0</v>
      </c>
      <c r="AH186" cm="1">
        <f t="array" ref="AH186">_xlfn.IFS(SUM($AK186:$AP186)="","",AN186="","",AN186=0,0,AN186&gt;0,AN186/AH$198*100)</f>
        <v>0</v>
      </c>
      <c r="AI186" cm="1">
        <f t="array" ref="AI186">_xlfn.IFS(SUM($AK186:$AP186)="","",AO186="","",AO186=0,0,AO186&gt;0,AO186/AI$198*100)</f>
        <v>0</v>
      </c>
      <c r="AJ186" s="1" t="str" cm="1">
        <f t="array" ref="AJ186">_xlfn.IFS(SUM($AK186:$AP186)="","",AP186="","",AP186=0,0,AP186&gt;0,AP186/AJ$198*100)</f>
        <v/>
      </c>
      <c r="AK186" s="85">
        <f t="shared" si="198"/>
        <v>0</v>
      </c>
      <c r="AL186" s="39">
        <f t="shared" si="198"/>
        <v>0</v>
      </c>
      <c r="AM186" s="39">
        <f t="shared" si="198"/>
        <v>0</v>
      </c>
      <c r="AN186" s="39">
        <f t="shared" si="198"/>
        <v>0</v>
      </c>
      <c r="AO186" s="39">
        <f t="shared" si="198"/>
        <v>0</v>
      </c>
      <c r="AP186" s="98" t="str">
        <f t="shared" si="198"/>
        <v/>
      </c>
      <c r="AQ186" s="89">
        <v>0</v>
      </c>
      <c r="AR186" s="89">
        <v>0</v>
      </c>
      <c r="AS186" s="89">
        <v>0</v>
      </c>
      <c r="AT186" s="89">
        <v>0</v>
      </c>
      <c r="AU186" s="89">
        <v>0</v>
      </c>
      <c r="AV186" s="89"/>
      <c r="AW186" s="1"/>
      <c r="AX186" s="1"/>
      <c r="AY186" s="39" t="str">
        <f t="shared" si="204"/>
        <v/>
      </c>
      <c r="AZ186" s="39" t="str">
        <f t="shared" si="205"/>
        <v/>
      </c>
      <c r="BA186" s="39" t="str">
        <f t="shared" si="206"/>
        <v/>
      </c>
      <c r="BB186" s="39" t="str">
        <f t="shared" si="207"/>
        <v/>
      </c>
      <c r="BC186" s="39" t="str">
        <f t="shared" si="208"/>
        <v/>
      </c>
      <c r="BD186" s="39" t="str">
        <f t="shared" si="209"/>
        <v/>
      </c>
      <c r="BE186" s="39" t="str">
        <f t="shared" si="210"/>
        <v/>
      </c>
      <c r="BF186" s="39" t="str">
        <f t="shared" si="211"/>
        <v/>
      </c>
      <c r="BG186" s="39" t="str">
        <f t="shared" si="212"/>
        <v/>
      </c>
      <c r="BH186" s="39" t="str">
        <f t="shared" si="213"/>
        <v/>
      </c>
      <c r="BI186" s="39" t="str">
        <f t="shared" si="214"/>
        <v/>
      </c>
      <c r="BJ186" s="39" t="str">
        <f t="shared" si="215"/>
        <v/>
      </c>
      <c r="BK186" s="42" t="str">
        <f t="shared" si="200"/>
        <v/>
      </c>
      <c r="BL186" t="str">
        <f t="shared" si="200"/>
        <v/>
      </c>
      <c r="BM186" t="str">
        <f t="shared" si="200"/>
        <v/>
      </c>
      <c r="BN186" t="str">
        <f t="shared" si="199"/>
        <v/>
      </c>
      <c r="BO186" t="str">
        <f t="shared" si="199"/>
        <v/>
      </c>
      <c r="BP186" t="str">
        <f t="shared" si="199"/>
        <v/>
      </c>
      <c r="BQ186" t="str">
        <f t="shared" ref="BQ186:BV198" si="217">IFERROR(_xlfn.RANK.AVG(BE186,$AY186:$BJ186,1),"")</f>
        <v/>
      </c>
      <c r="BR186" t="str">
        <f t="shared" si="217"/>
        <v/>
      </c>
      <c r="BS186" t="str">
        <f t="shared" si="217"/>
        <v/>
      </c>
      <c r="BT186" t="str">
        <f t="shared" si="217"/>
        <v/>
      </c>
      <c r="BU186" t="str">
        <f t="shared" si="217"/>
        <v/>
      </c>
      <c r="BV186" t="str">
        <f t="shared" si="217"/>
        <v/>
      </c>
      <c r="BW186" t="str">
        <f t="shared" si="187"/>
        <v/>
      </c>
      <c r="BX186" t="str">
        <f t="shared" si="188"/>
        <v/>
      </c>
      <c r="BY186" t="str">
        <f t="shared" si="189"/>
        <v/>
      </c>
      <c r="BZ186" t="str">
        <f t="shared" si="190"/>
        <v/>
      </c>
      <c r="CA186" t="str">
        <f t="shared" si="216"/>
        <v/>
      </c>
      <c r="CB186" s="39" t="str">
        <f t="shared" si="216"/>
        <v/>
      </c>
      <c r="CC186" s="46" t="str">
        <f t="shared" si="192"/>
        <v/>
      </c>
      <c r="CD186" s="44" t="str">
        <f t="shared" si="193"/>
        <v/>
      </c>
      <c r="CE186" t="str" cm="1">
        <f t="array" ref="CE186">_xlfn.IFS($CC186="","",$CC186&lt;=CE$136,"yes",$CC186&gt;CE$136,"no")</f>
        <v/>
      </c>
      <c r="CF186" s="42" t="str">
        <f t="shared" si="201"/>
        <v/>
      </c>
      <c r="CG186" s="1" t="str">
        <f t="shared" si="202"/>
        <v/>
      </c>
      <c r="CH186" s="1" t="str">
        <f t="shared" si="203"/>
        <v/>
      </c>
      <c r="CI186" s="76" t="str">
        <f>IF(CE186="yes",VLOOKUP(CH186,'z-Table'!$A$1:$K$74,7,TRUE)*$CE$135,"")</f>
        <v/>
      </c>
    </row>
    <row r="187" spans="1:87" ht="12" x14ac:dyDescent="0.2">
      <c r="A187" s="7" t="s">
        <v>76</v>
      </c>
      <c r="B187" s="18" cm="1">
        <f t="array" ref="B187">IFERROR(_xlfn.IFS(COUNTA($F$135:$K$135)=0,AVERAGE($F187:$K187),$F$135="X",AVERAGE($G187:$K187),$G$135="X",AVERAGE($F187,$H187:$K187),$H$135="X",AVERAGE($F187:$G187,$I187:$K187),$I$135="X",AVERAGE($F187:$H187,$J187:$K187),$J$135="X",AVERAGE($F187:$I187,$K187:$K187),$K$135="X",AVERAGE($F187:$J187)),"")</f>
        <v>6.9818669010330875E-2</v>
      </c>
      <c r="C187" s="19" cm="1">
        <f t="array" ref="C187">IFERROR(_xlfn.IFS(COUNTA($F$135:$K$135)=0,STDEV($F187:$K187)/SQRT(COUNT($F187:$K187)),$F$135="X",STDEV($G187:$K187)/SQRT(COUNT($G187:$K187)),$G$135="X",STDEV($F187,$H187:$K187)/SQRT(COUNT($F187,$H187:$K187)),$H$135="X",STDEV($F187:$G187,$I187:$K187)/SQRT(COUNT($F187:$G187,$I187:$K187)),$I$135="X",STDEV($F187:$H187,$J187:$K187)/SQRT(COUNT($F187:$H187,$J187:$K187)),$J$135="X",STDEV($F187:$I187,$K187)/SQRT(COUNT($F187:$I187,$K187)),$K$135="X",STDEV($F187:$J187)/SQRT(COUNT($F187:$J187))),"")</f>
        <v>2.0537109686534702E-2</v>
      </c>
      <c r="D187" s="113" cm="1">
        <f t="array" ref="D187">IFERROR(_xlfn.IFS(COUNTA($L$135:$Q$135)=0,AVERAGE($L187:$Q187),$L$135="X",AVERAGE($M187:$Q187),$M$135="X",AVERAGE($L187,$N187:$Q187),$N$135="X",AVERAGE($L187:$M187,$O187:$Q187),$O$135="X",AVERAGE($L187:$N187,$P187:$Q187),$P$135="X",AVERAGE($L187:$O187,$Q187:$Q187),$Q$135="X",AVERAGE($L187:$P187)),"")</f>
        <v>42064.866666666661</v>
      </c>
      <c r="E187" s="111" cm="1">
        <f t="array" ref="E187">IFERROR(_xlfn.IFS(COUNTA($L$135:$Q$135)=0,STDEV($L187:$Q187)/SQRT(COUNT($L187:$Q187)),$L$135="X",STDEV($M187:$Q187)/SQRT(COUNT($M187:$Q187)),$M$135="X",STDEV($L187,$N187:$Q187)/SQRT(COUNT($L187,$N187:$Q187)),$N$135="X",STDEV($L187:$M187,$O187:$Q187)/SQRT(COUNT($L187:$M187,$O187:$Q187)),$O$135="X",STDEV($L187:$N187,$P187:$Q187)/SQRT(COUNT($L187:$N187,$P187:$Q187)),$P$135="X",STDEV($L187:$O187,$Q187)/SQRT(COUNT($L187:$O187,$Q187)),$Q$135="X",STDEV($L187:$P187)/SQRT(COUNT($L187:$P187))),"")</f>
        <v>17697.509497898129</v>
      </c>
      <c r="F187" cm="1">
        <f t="array" ref="F187">_xlfn.IFS(SUM($L187:$Q187)="","",L187="","",L187=0,0,L187&gt;0,L187/F$198*100)</f>
        <v>9.3151892945242676E-2</v>
      </c>
      <c r="G187" cm="1">
        <f t="array" ref="G187">_xlfn.IFS(SUM($L187:$Q187)="","",M187="","",M187=0,0,M187&gt;0,M187/G$198*100)</f>
        <v>0.13233415658481107</v>
      </c>
      <c r="H187" cm="1">
        <f t="array" ref="H187">_xlfn.IFS(SUM($L187:$Q187)="","",N187="","",N187=0,0,N187&gt;0,N187/H$198*100)</f>
        <v>5.1652825506803432E-2</v>
      </c>
      <c r="I187" cm="1">
        <f t="array" ref="I187">_xlfn.IFS(SUM($L187:$Q187)="","",O187="","",O187=0,0,O187&gt;0,O187/I$198*100)</f>
        <v>9.8779172124913717E-3</v>
      </c>
      <c r="J187" cm="1">
        <f t="array" ref="J187">_xlfn.IFS(SUM($L187:$Q187)="","",P187="","",P187=0,0,P187&gt;0,P187/J$198*100)</f>
        <v>6.2076552802305812E-2</v>
      </c>
      <c r="K187" s="1" t="str" cm="1">
        <f t="array" ref="K187">_xlfn.IFS(SUM($L187:$Q187)="","",Q187="","",Q187=0,0,Q187&gt;0,Q187/K$198*100)</f>
        <v/>
      </c>
      <c r="L187" s="85">
        <f t="shared" si="197"/>
        <v>99849.333333333328</v>
      </c>
      <c r="M187" s="39">
        <f t="shared" si="170"/>
        <v>66556.5</v>
      </c>
      <c r="N187" s="39">
        <f t="shared" si="170"/>
        <v>11140.75</v>
      </c>
      <c r="O187" s="39">
        <f t="shared" si="170"/>
        <v>11372</v>
      </c>
      <c r="P187" s="39">
        <f t="shared" si="170"/>
        <v>21405.75</v>
      </c>
      <c r="Q187" s="98" t="str">
        <f t="shared" si="170"/>
        <v/>
      </c>
      <c r="R187" s="89">
        <v>299548</v>
      </c>
      <c r="S187" s="89">
        <v>133113</v>
      </c>
      <c r="T187" s="89">
        <v>44563</v>
      </c>
      <c r="U187" s="89">
        <v>34116</v>
      </c>
      <c r="V187" s="89">
        <v>85623</v>
      </c>
      <c r="W187" s="89"/>
      <c r="X187" s="1"/>
      <c r="Y187" s="1"/>
      <c r="Z187" s="7" t="s">
        <v>76</v>
      </c>
      <c r="AA187" s="18" cm="1">
        <f t="array" ref="AA187">IFERROR(_xlfn.IFS(COUNTA($AE$135:$AJ$135)=0,AVERAGE($AE187:$AJ187),$AE$135="X",AVERAGE($AF187:$AJ187),$AF$135="X",AVERAGE($AE187,$AG187:$AJ187),$AG$135="X",AVERAGE($AE187:$AF187,$AH187:$AJ187),$AH$135="X",AVERAGE($AE187:$AG187,$AI187:$AJ187),$AI$135="X",AVERAGE($AE187:$AH187,$AJ187:$AJ187),$AJ$135="X",AVERAGE($AE187:$AI187)),"")</f>
        <v>9.8281164603501309E-2</v>
      </c>
      <c r="AB187" s="19" cm="1">
        <f t="array" ref="AB187">IFERROR(_xlfn.IFS(COUNTA($AE$135:$AJ$135)=0,STDEV($AE187:$AJ187)/SQRT(COUNT($AE187:$AJ187)),$AE$135="X",STDEV($AF187:$AJ187)/SQRT(COUNT($AF187:$AJ187)),$AF$135="X",STDEV($AE187,$AG187:$AJ187)/SQRT(COUNT($AE187,$AG187:$AJ187)),$AG$135="X",STDEV($AE187:$AF187,$AH187:$AJ187)/SQRT(COUNT($AE187:$AF187,$AH187:$AJ187)),$AH$135="X",STDEV($AE187:$AG187,$AI187:$AJ187)/SQRT(COUNT($AE187:$AG187,$AI187:$AJ187)),$AI$135="X",STDEV($AE187:$AH187,$AJ187)/SQRT(COUNT($AE187:$AH187,$AJ187)),$AJ$135="X",STDEV($AE187:$AI187)/SQRT(COUNT($AE187:$AI187))),"")</f>
        <v>5.841770105336147E-2</v>
      </c>
      <c r="AC187" s="113" cm="1">
        <f t="array" ref="AC187">IFERROR(_xlfn.IFS(COUNTA($AK$135:$AP$135)=0,AVERAGE($AK187:$AP187),$AK$135="X",AVERAGE($AL187:$AP187),$AL$135="X",AVERAGE($AK187,$AM187:$AP187),$AM$135="X",AVERAGE($AK187:$AL187,$AN187:$AP187),$AN$135="X",AVERAGE($AK187:$AM187,$AO187:$AP187),$AO$135="X",AVERAGE($AK187:$AN187,$AP187:$AP187),$AP$135="X",AVERAGE($AK187:$AO187)),"")</f>
        <v>31551.966666666667</v>
      </c>
      <c r="AD187" s="111" cm="1">
        <f t="array" ref="AD187">IFERROR(_xlfn.IFS(COUNTA($AK$135:$AP$135)=0,STDEV($AK187:$AP187)/SQRT(COUNT($AK187:$AP187)),$AK$135="X",STDEV($AL187:$AP187)/SQRT(COUNT($AL187:$AP187)),$AL$135="X",STDEV($AK187,$AM187:$AP187)/SQRT(COUNT($AK187,$AM187:$AP187)),$AM$135="X",STDEV($AK187:$AL187,$AN187:$AP187)/SQRT(COUNT($AK187:$AL187,$AN187:$AP187)),$AN$135="X",STDEV($AK187:$AM187,$AO187:$AP187)/SQRT(COUNT($AK187:$AM187,$AO187:$AP187)),$AO$135="X",STDEV($AK187:$AN187,$AP187)/SQRT(COUNT($AK187:$AN187,$AP187)),$AP$135="X",STDEV($AK187:$AO187)/SQRT(COUNT($AK187:$AO187))),"")</f>
        <v>7809.4142703249854</v>
      </c>
      <c r="AE187" cm="1">
        <f t="array" ref="AE187">_xlfn.IFS(SUM($AK187:$AP187)="","",AK187="","",AK187=0,0,AK187&gt;0,AK187/AE$198*100)</f>
        <v>0.33029937922849784</v>
      </c>
      <c r="AF187" cm="1">
        <f t="array" ref="AF187">_xlfn.IFS(SUM($AK187:$AP187)="","",AL187="","",AL187=0,0,AL187&gt;0,AL187/AF$198*100)</f>
        <v>5.4422957289565935E-2</v>
      </c>
      <c r="AG187" cm="1">
        <f t="array" ref="AG187">_xlfn.IFS(SUM($AK187:$AP187)="","",AM187="","",AM187=0,0,AM187&gt;0,AM187/AG$198*100)</f>
        <v>2.6980588433130968E-2</v>
      </c>
      <c r="AH187" cm="1">
        <f t="array" ref="AH187">_xlfn.IFS(SUM($AK187:$AP187)="","",AN187="","",AN187=0,0,AN187&gt;0,AN187/AH$198*100)</f>
        <v>5.6950077269733862E-2</v>
      </c>
      <c r="AI187" cm="1">
        <f t="array" ref="AI187">_xlfn.IFS(SUM($AK187:$AP187)="","",AO187="","",AO187=0,0,AO187&gt;0,AO187/AI$198*100)</f>
        <v>2.275282079657804E-2</v>
      </c>
      <c r="AJ187" s="1" t="str" cm="1">
        <f t="array" ref="AJ187">_xlfn.IFS(SUM($AK187:$AP187)="","",AP187="","",AP187=0,0,AP187&gt;0,AP187/AJ$198*100)</f>
        <v/>
      </c>
      <c r="AK187" s="85">
        <f t="shared" si="198"/>
        <v>59454.666666666664</v>
      </c>
      <c r="AL187" s="39">
        <f t="shared" si="198"/>
        <v>32724.5</v>
      </c>
      <c r="AM187" s="39">
        <f t="shared" si="198"/>
        <v>31391</v>
      </c>
      <c r="AN187" s="39">
        <f t="shared" si="198"/>
        <v>13796.333333333334</v>
      </c>
      <c r="AO187" s="39">
        <f t="shared" si="198"/>
        <v>20393.333333333332</v>
      </c>
      <c r="AP187" s="98" t="str">
        <f t="shared" si="198"/>
        <v/>
      </c>
      <c r="AQ187" s="89">
        <v>178364</v>
      </c>
      <c r="AR187" s="89">
        <v>130898</v>
      </c>
      <c r="AS187" s="89">
        <v>62782</v>
      </c>
      <c r="AT187" s="89">
        <v>41389</v>
      </c>
      <c r="AU187" s="89">
        <v>61180</v>
      </c>
      <c r="AV187" s="89"/>
      <c r="AW187" s="1"/>
      <c r="AX187" s="1"/>
      <c r="AY187" s="39" t="str">
        <f t="shared" si="204"/>
        <v/>
      </c>
      <c r="AZ187" s="39" t="str">
        <f t="shared" si="205"/>
        <v/>
      </c>
      <c r="BA187" s="39" t="str">
        <f t="shared" si="206"/>
        <v/>
      </c>
      <c r="BB187" s="39" t="str">
        <f t="shared" si="207"/>
        <v/>
      </c>
      <c r="BC187" s="39" t="str">
        <f t="shared" si="208"/>
        <v/>
      </c>
      <c r="BD187" s="39" t="str">
        <f t="shared" si="209"/>
        <v/>
      </c>
      <c r="BE187" s="39" t="str">
        <f t="shared" si="210"/>
        <v/>
      </c>
      <c r="BF187" s="39" t="str">
        <f t="shared" si="211"/>
        <v/>
      </c>
      <c r="BG187" s="39" t="str">
        <f t="shared" si="212"/>
        <v/>
      </c>
      <c r="BH187" s="39" t="str">
        <f t="shared" si="213"/>
        <v/>
      </c>
      <c r="BI187" s="39" t="str">
        <f t="shared" si="214"/>
        <v/>
      </c>
      <c r="BJ187" s="39" t="str">
        <f t="shared" si="215"/>
        <v/>
      </c>
      <c r="BK187" s="42" t="str">
        <f t="shared" si="200"/>
        <v/>
      </c>
      <c r="BL187" t="str">
        <f t="shared" si="200"/>
        <v/>
      </c>
      <c r="BM187" t="str">
        <f t="shared" si="200"/>
        <v/>
      </c>
      <c r="BN187" t="str">
        <f t="shared" si="200"/>
        <v/>
      </c>
      <c r="BO187" t="str">
        <f t="shared" si="200"/>
        <v/>
      </c>
      <c r="BP187" t="str">
        <f t="shared" si="200"/>
        <v/>
      </c>
      <c r="BQ187" t="str">
        <f t="shared" si="217"/>
        <v/>
      </c>
      <c r="BR187" t="str">
        <f t="shared" si="217"/>
        <v/>
      </c>
      <c r="BS187" t="str">
        <f t="shared" si="217"/>
        <v/>
      </c>
      <c r="BT187" t="str">
        <f t="shared" si="217"/>
        <v/>
      </c>
      <c r="BU187" t="str">
        <f t="shared" si="217"/>
        <v/>
      </c>
      <c r="BV187" t="str">
        <f t="shared" si="217"/>
        <v/>
      </c>
      <c r="BW187" t="str">
        <f t="shared" si="187"/>
        <v/>
      </c>
      <c r="BX187" t="str">
        <f t="shared" si="188"/>
        <v/>
      </c>
      <c r="BY187" t="str">
        <f t="shared" si="189"/>
        <v/>
      </c>
      <c r="BZ187" t="str">
        <f t="shared" si="190"/>
        <v/>
      </c>
      <c r="CA187" t="str">
        <f t="shared" si="216"/>
        <v/>
      </c>
      <c r="CB187" s="39" t="str">
        <f t="shared" si="216"/>
        <v/>
      </c>
      <c r="CC187" s="46" t="str">
        <f t="shared" si="192"/>
        <v/>
      </c>
      <c r="CD187" s="44" t="str">
        <f t="shared" si="193"/>
        <v/>
      </c>
      <c r="CE187" t="str" cm="1">
        <f t="array" ref="CE187">_xlfn.IFS($CC187="","",$CC187&lt;=CE$136,"yes",$CC187&gt;CE$136,"no")</f>
        <v/>
      </c>
      <c r="CF187" s="42" t="str">
        <f t="shared" si="201"/>
        <v/>
      </c>
      <c r="CG187" s="1" t="str">
        <f t="shared" si="202"/>
        <v/>
      </c>
      <c r="CH187" s="1" t="str">
        <f t="shared" si="203"/>
        <v/>
      </c>
      <c r="CI187" s="76" t="str">
        <f>IF(CE187="yes",VLOOKUP(CH187,'z-Table'!$A$1:$K$74,7,TRUE)*$CE$135,"")</f>
        <v/>
      </c>
    </row>
    <row r="188" spans="1:87" ht="12" x14ac:dyDescent="0.2">
      <c r="A188" s="7" t="s">
        <v>77</v>
      </c>
      <c r="B188" s="18" cm="1">
        <f t="array" ref="B188">IFERROR(_xlfn.IFS(COUNTA($F$135:$K$135)=0,AVERAGE($F188:$K188),$F$135="X",AVERAGE($G188:$K188),$G$135="X",AVERAGE($F188,$H188:$K188),$H$135="X",AVERAGE($F188:$G188,$I188:$K188),$I$135="X",AVERAGE($F188:$H188,$J188:$K188),$J$135="X",AVERAGE($F188:$I188,$K188:$K188),$K$135="X",AVERAGE($F188:$J188)),"")</f>
        <v>3.2283233911799422E-2</v>
      </c>
      <c r="C188" s="19" cm="1">
        <f t="array" ref="C188">IFERROR(_xlfn.IFS(COUNTA($F$135:$K$135)=0,STDEV($F188:$K188)/SQRT(COUNT($F188:$K188)),$F$135="X",STDEV($G188:$K188)/SQRT(COUNT($G188:$K188)),$G$135="X",STDEV($F188,$H188:$K188)/SQRT(COUNT($F188,$H188:$K188)),$H$135="X",STDEV($F188:$G188,$I188:$K188)/SQRT(COUNT($F188:$G188,$I188:$K188)),$I$135="X",STDEV($F188:$H188,$J188:$K188)/SQRT(COUNT($F188:$H188,$J188:$K188)),$J$135="X",STDEV($F188:$I188,$K188)/SQRT(COUNT($F188:$I188,$K188)),$K$135="X",STDEV($F188:$J188)/SQRT(COUNT($F188:$J188))),"")</f>
        <v>1.5241098771019972E-2</v>
      </c>
      <c r="D188" s="113" cm="1">
        <f t="array" ref="D188">IFERROR(_xlfn.IFS(COUNTA($L$135:$Q$135)=0,AVERAGE($L188:$Q188),$L$135="X",AVERAGE($M188:$Q188),$M$135="X",AVERAGE($L188,$N188:$Q188),$N$135="X",AVERAGE($L188:$M188,$O188:$Q188),$O$135="X",AVERAGE($L188:$N188,$P188:$Q188),$P$135="X",AVERAGE($L188:$O188,$Q188:$Q188),$Q$135="X",AVERAGE($L188:$P188)),"")</f>
        <v>23911.766666666666</v>
      </c>
      <c r="E188" s="111" cm="1">
        <f t="array" ref="E188">IFERROR(_xlfn.IFS(COUNTA($L$135:$Q$135)=0,STDEV($L188:$Q188)/SQRT(COUNT($L188:$Q188)),$L$135="X",STDEV($M188:$Q188)/SQRT(COUNT($M188:$Q188)),$M$135="X",STDEV($L188,$N188:$Q188)/SQRT(COUNT($L188,$N188:$Q188)),$N$135="X",STDEV($L188:$M188,$O188:$Q188)/SQRT(COUNT($L188:$M188,$O188:$Q188)),$O$135="X",STDEV($L188:$N188,$P188:$Q188)/SQRT(COUNT($L188:$N188,$P188:$Q188)),$P$135="X",STDEV($L188:$O188,$Q188)/SQRT(COUNT($L188:$O188,$Q188)),$Q$135="X",STDEV($L188:$P188)/SQRT(COUNT($L188:$P188))),"")</f>
        <v>15140.422706156887</v>
      </c>
      <c r="F188" cm="1">
        <f t="array" ref="F188">_xlfn.IFS(SUM($L188:$Q188)="","",L188="","",L188=0,0,L188&gt;0,L188/F$198*100)</f>
        <v>7.5083943461315084E-2</v>
      </c>
      <c r="G188" cm="1">
        <f t="array" ref="G188">_xlfn.IFS(SUM($L188:$Q188)="","",M188="","",M188=0,0,M188&gt;0,M188/G$198*100)</f>
        <v>5.8860580175617024E-2</v>
      </c>
      <c r="H188" cm="1">
        <f t="array" ref="H188">_xlfn.IFS(SUM($L188:$Q188)="","",N188="","",N188=0,0,N188&gt;0,N188/H$198*100)</f>
        <v>0</v>
      </c>
      <c r="I188" cm="1">
        <f t="array" ref="I188">_xlfn.IFS(SUM($L188:$Q188)="","",O188="","",O188=0,0,O188&gt;0,O188/I$198*100)</f>
        <v>0</v>
      </c>
      <c r="J188" cm="1">
        <f t="array" ref="J188">_xlfn.IFS(SUM($L188:$Q188)="","",P188="","",P188=0,0,P188&gt;0,P188/J$198*100)</f>
        <v>2.7471645922065004E-2</v>
      </c>
      <c r="K188" s="1" t="str" cm="1">
        <f t="array" ref="K188">_xlfn.IFS(SUM($L188:$Q188)="","",Q188="","",Q188=0,0,Q188&gt;0,Q188/K$198*100)</f>
        <v/>
      </c>
      <c r="L188" s="85">
        <f t="shared" si="197"/>
        <v>80482.333333333328</v>
      </c>
      <c r="M188" s="39">
        <f t="shared" si="197"/>
        <v>29603.5</v>
      </c>
      <c r="N188" s="39">
        <f t="shared" si="197"/>
        <v>0</v>
      </c>
      <c r="O188" s="39">
        <f t="shared" si="197"/>
        <v>0</v>
      </c>
      <c r="P188" s="39">
        <f t="shared" si="197"/>
        <v>9473</v>
      </c>
      <c r="Q188" s="98" t="str">
        <f t="shared" si="197"/>
        <v/>
      </c>
      <c r="R188" s="89">
        <v>241447</v>
      </c>
      <c r="S188" s="89">
        <v>59207</v>
      </c>
      <c r="T188" s="89">
        <v>0</v>
      </c>
      <c r="U188" s="89">
        <v>0</v>
      </c>
      <c r="V188" s="89">
        <v>37892</v>
      </c>
      <c r="W188" s="89"/>
      <c r="X188" s="1"/>
      <c r="Y188" s="1"/>
      <c r="Z188" s="7" t="s">
        <v>77</v>
      </c>
      <c r="AA188" s="18" cm="1">
        <f t="array" ref="AA188">IFERROR(_xlfn.IFS(COUNTA($AE$135:$AJ$135)=0,AVERAGE($AE188:$AJ188),$AE$135="X",AVERAGE($AF188:$AJ188),$AF$135="X",AVERAGE($AE188,$AG188:$AJ188),$AG$135="X",AVERAGE($AE188:$AF188,$AH188:$AJ188),$AH$135="X",AVERAGE($AE188:$AG188,$AI188:$AJ188),$AI$135="X",AVERAGE($AE188:$AH188,$AJ188:$AJ188),$AJ$135="X",AVERAGE($AE188:$AI188)),"")</f>
        <v>7.3037950112748523E-2</v>
      </c>
      <c r="AB188" s="19" cm="1">
        <f t="array" ref="AB188">IFERROR(_xlfn.IFS(COUNTA($AE$135:$AJ$135)=0,STDEV($AE188:$AJ188)/SQRT(COUNT($AE188:$AJ188)),$AE$135="X",STDEV($AF188:$AJ188)/SQRT(COUNT($AF188:$AJ188)),$AF$135="X",STDEV($AE188,$AG188:$AJ188)/SQRT(COUNT($AE188,$AG188:$AJ188)),$AG$135="X",STDEV($AE188:$AF188,$AH188:$AJ188)/SQRT(COUNT($AE188:$AF188,$AH188:$AJ188)),$AH$135="X",STDEV($AE188:$AG188,$AI188:$AJ188)/SQRT(COUNT($AE188:$AG188,$AI188:$AJ188)),$AI$135="X",STDEV($AE188:$AH188,$AJ188)/SQRT(COUNT($AE188:$AH188,$AJ188)),$AJ$135="X",STDEV($AE188:$AI188)/SQRT(COUNT($AE188:$AI188))),"")</f>
        <v>5.4689034552681468E-2</v>
      </c>
      <c r="AC188" s="113" cm="1">
        <f t="array" ref="AC188">IFERROR(_xlfn.IFS(COUNTA($AK$135:$AP$135)=0,AVERAGE($AK188:$AP188),$AK$135="X",AVERAGE($AL188:$AP188),$AL$135="X",AVERAGE($AK188,$AM188:$AP188),$AM$135="X",AVERAGE($AK188:$AL188,$AN188:$AP188),$AN$135="X",AVERAGE($AK188:$AM188,$AO188:$AP188),$AO$135="X",AVERAGE($AK188:$AN188,$AP188:$AP188),$AP$135="X",AVERAGE($AK188:$AO188)),"")</f>
        <v>21909.016666666666</v>
      </c>
      <c r="AD188" s="111" cm="1">
        <f t="array" ref="AD188">IFERROR(_xlfn.IFS(COUNTA($AK$135:$AP$135)=0,STDEV($AK188:$AP188)/SQRT(COUNT($AK188:$AP188)),$AK$135="X",STDEV($AL188:$AP188)/SQRT(COUNT($AL188:$AP188)),$AL$135="X",STDEV($AK188,$AM188:$AP188)/SQRT(COUNT($AK188,$AM188:$AP188)),$AM$135="X",STDEV($AK188:$AL188,$AN188:$AP188)/SQRT(COUNT($AK188:$AL188,$AN188:$AP188)),$AN$135="X",STDEV($AK188:$AM188,$AO188:$AP188)/SQRT(COUNT($AK188:$AM188,$AO188:$AP188)),$AO$135="X",STDEV($AK188:$AN188,$AP188)/SQRT(COUNT($AK188:$AN188,$AP188)),$AP$135="X",STDEV($AK188:$AO188)/SQRT(COUNT($AK188:$AO188))),"")</f>
        <v>8721.6194368744764</v>
      </c>
      <c r="AE188" cm="1">
        <f t="array" ref="AE188">_xlfn.IFS(SUM($AK188:$AP188)="","",AK188="","",AK188=0,0,AK188&gt;0,AK188/AE$198*100)</f>
        <v>0.28975546560899657</v>
      </c>
      <c r="AF188" cm="1">
        <f t="array" ref="AF188">_xlfn.IFS(SUM($AK188:$AP188)="","",AL188="","",AL188=0,0,AL188&gt;0,AL188/AF$198*100)</f>
        <v>4.540540529753094E-2</v>
      </c>
      <c r="AG188" cm="1">
        <f t="array" ref="AG188">_xlfn.IFS(SUM($AK188:$AP188)="","",AM188="","",AM188=0,0,AM188&gt;0,AM188/AG$198*100)</f>
        <v>1.1870135279403499E-2</v>
      </c>
      <c r="AH188" cm="1">
        <f t="array" ref="AH188">_xlfn.IFS(SUM($AK188:$AP188)="","",AN188="","",AN188=0,0,AN188&gt;0,AN188/AH$198*100)</f>
        <v>0</v>
      </c>
      <c r="AI188" cm="1">
        <f t="array" ref="AI188">_xlfn.IFS(SUM($AK188:$AP188)="","",AO188="","",AO188=0,0,AO188&gt;0,AO188/AI$198*100)</f>
        <v>1.8158744377811641E-2</v>
      </c>
      <c r="AJ188" s="1" t="str" cm="1">
        <f t="array" ref="AJ188">_xlfn.IFS(SUM($AK188:$AP188)="","",AP188="","",AP188=0,0,AP188&gt;0,AP188/AJ$198*100)</f>
        <v/>
      </c>
      <c r="AK188" s="85">
        <f t="shared" si="198"/>
        <v>52156.666666666664</v>
      </c>
      <c r="AL188" s="39">
        <f t="shared" si="198"/>
        <v>27302.25</v>
      </c>
      <c r="AM188" s="39">
        <f t="shared" si="198"/>
        <v>13810.5</v>
      </c>
      <c r="AN188" s="39">
        <f t="shared" si="198"/>
        <v>0</v>
      </c>
      <c r="AO188" s="39">
        <f t="shared" si="198"/>
        <v>16275.666666666666</v>
      </c>
      <c r="AP188" s="98" t="str">
        <f t="shared" si="198"/>
        <v/>
      </c>
      <c r="AQ188" s="89">
        <v>156470</v>
      </c>
      <c r="AR188" s="89">
        <v>109209</v>
      </c>
      <c r="AS188" s="89">
        <v>27621</v>
      </c>
      <c r="AT188" s="89">
        <v>0</v>
      </c>
      <c r="AU188" s="89">
        <v>48827</v>
      </c>
      <c r="AV188" s="89"/>
      <c r="AW188" s="1"/>
      <c r="AX188" s="1"/>
      <c r="AY188" s="39" t="str">
        <f t="shared" si="204"/>
        <v/>
      </c>
      <c r="AZ188" s="39" t="str">
        <f t="shared" si="205"/>
        <v/>
      </c>
      <c r="BA188" s="39" t="str">
        <f t="shared" si="206"/>
        <v/>
      </c>
      <c r="BB188" s="39" t="str">
        <f t="shared" si="207"/>
        <v/>
      </c>
      <c r="BC188" s="39" t="str">
        <f t="shared" si="208"/>
        <v/>
      </c>
      <c r="BD188" s="39" t="str">
        <f t="shared" si="209"/>
        <v/>
      </c>
      <c r="BE188" s="39" t="str">
        <f t="shared" si="210"/>
        <v/>
      </c>
      <c r="BF188" s="39" t="str">
        <f t="shared" si="211"/>
        <v/>
      </c>
      <c r="BG188" s="39" t="str">
        <f t="shared" si="212"/>
        <v/>
      </c>
      <c r="BH188" s="39" t="str">
        <f t="shared" si="213"/>
        <v/>
      </c>
      <c r="BI188" s="39" t="str">
        <f t="shared" si="214"/>
        <v/>
      </c>
      <c r="BJ188" s="39" t="str">
        <f t="shared" si="215"/>
        <v/>
      </c>
      <c r="BK188" s="42" t="str">
        <f t="shared" si="200"/>
        <v/>
      </c>
      <c r="BL188" t="str">
        <f t="shared" si="200"/>
        <v/>
      </c>
      <c r="BM188" t="str">
        <f t="shared" si="200"/>
        <v/>
      </c>
      <c r="BN188" t="str">
        <f t="shared" si="200"/>
        <v/>
      </c>
      <c r="BO188" t="str">
        <f t="shared" si="200"/>
        <v/>
      </c>
      <c r="BP188" t="str">
        <f t="shared" si="200"/>
        <v/>
      </c>
      <c r="BQ188" t="str">
        <f t="shared" si="217"/>
        <v/>
      </c>
      <c r="BR188" t="str">
        <f t="shared" si="217"/>
        <v/>
      </c>
      <c r="BS188" t="str">
        <f t="shared" si="217"/>
        <v/>
      </c>
      <c r="BT188" t="str">
        <f t="shared" si="217"/>
        <v/>
      </c>
      <c r="BU188" t="str">
        <f t="shared" si="217"/>
        <v/>
      </c>
      <c r="BV188" t="str">
        <f t="shared" si="217"/>
        <v/>
      </c>
      <c r="BW188" t="str">
        <f t="shared" si="187"/>
        <v/>
      </c>
      <c r="BX188" t="str">
        <f t="shared" si="188"/>
        <v/>
      </c>
      <c r="BY188" t="str">
        <f t="shared" si="189"/>
        <v/>
      </c>
      <c r="BZ188" t="str">
        <f t="shared" si="190"/>
        <v/>
      </c>
      <c r="CA188" t="str">
        <f t="shared" si="216"/>
        <v/>
      </c>
      <c r="CB188" s="39" t="str">
        <f t="shared" si="216"/>
        <v/>
      </c>
      <c r="CC188" s="46" t="str">
        <f t="shared" si="192"/>
        <v/>
      </c>
      <c r="CD188" s="44" t="str">
        <f t="shared" si="193"/>
        <v/>
      </c>
      <c r="CE188" t="str" cm="1">
        <f t="array" ref="CE188">_xlfn.IFS($CC188="","",$CC188&lt;=CE$136,"yes",$CC188&gt;CE$136,"no")</f>
        <v/>
      </c>
      <c r="CF188" s="42" t="str">
        <f t="shared" si="201"/>
        <v/>
      </c>
      <c r="CG188" s="1" t="str">
        <f t="shared" si="202"/>
        <v/>
      </c>
      <c r="CH188" s="1" t="str">
        <f t="shared" si="203"/>
        <v/>
      </c>
      <c r="CI188" s="76" t="str">
        <f>IF(CE188="yes",VLOOKUP(CH188,'z-Table'!$A$1:$K$74,7,TRUE)*$CE$135,"")</f>
        <v/>
      </c>
    </row>
    <row r="189" spans="1:87" ht="12" x14ac:dyDescent="0.2">
      <c r="A189" s="7" t="s">
        <v>78</v>
      </c>
      <c r="B189" s="18" cm="1">
        <f t="array" ref="B189">IFERROR(_xlfn.IFS(COUNTA($F$135:$K$135)=0,AVERAGE($F189:$K189),$F$135="X",AVERAGE($G189:$K189),$G$135="X",AVERAGE($F189,$H189:$K189),$H$135="X",AVERAGE($F189:$G189,$I189:$K189),$I$135="X",AVERAGE($F189:$H189,$J189:$K189),$J$135="X",AVERAGE($F189:$I189,$K189:$K189),$K$135="X",AVERAGE($F189:$J189)),"")</f>
        <v>0</v>
      </c>
      <c r="C189" s="19" cm="1">
        <f t="array" ref="C189">IFERROR(_xlfn.IFS(COUNTA($F$135:$K$135)=0,STDEV($F189:$K189)/SQRT(COUNT($F189:$K189)),$F$135="X",STDEV($G189:$K189)/SQRT(COUNT($G189:$K189)),$G$135="X",STDEV($F189,$H189:$K189)/SQRT(COUNT($F189,$H189:$K189)),$H$135="X",STDEV($F189:$G189,$I189:$K189)/SQRT(COUNT($F189:$G189,$I189:$K189)),$I$135="X",STDEV($F189:$H189,$J189:$K189)/SQRT(COUNT($F189:$H189,$J189:$K189)),$J$135="X",STDEV($F189:$I189,$K189)/SQRT(COUNT($F189:$I189,$K189)),$K$135="X",STDEV($F189:$J189)/SQRT(COUNT($F189:$J189))),"")</f>
        <v>0</v>
      </c>
      <c r="D189" s="113" cm="1">
        <f t="array" ref="D189">IFERROR(_xlfn.IFS(COUNTA($L$135:$Q$135)=0,AVERAGE($L189:$Q189),$L$135="X",AVERAGE($M189:$Q189),$M$135="X",AVERAGE($L189,$N189:$Q189),$N$135="X",AVERAGE($L189:$M189,$O189:$Q189),$O$135="X",AVERAGE($L189:$N189,$P189:$Q189),$P$135="X",AVERAGE($L189:$O189,$Q189:$Q189),$Q$135="X",AVERAGE($L189:$P189)),"")</f>
        <v>0</v>
      </c>
      <c r="E189" s="111" cm="1">
        <f t="array" ref="E189">IFERROR(_xlfn.IFS(COUNTA($L$135:$Q$135)=0,STDEV($L189:$Q189)/SQRT(COUNT($L189:$Q189)),$L$135="X",STDEV($M189:$Q189)/SQRT(COUNT($M189:$Q189)),$M$135="X",STDEV($L189,$N189:$Q189)/SQRT(COUNT($L189,$N189:$Q189)),$N$135="X",STDEV($L189:$M189,$O189:$Q189)/SQRT(COUNT($L189:$M189,$O189:$Q189)),$O$135="X",STDEV($L189:$N189,$P189:$Q189)/SQRT(COUNT($L189:$N189,$P189:$Q189)),$P$135="X",STDEV($L189:$O189,$Q189)/SQRT(COUNT($L189:$O189,$Q189)),$Q$135="X",STDEV($L189:$P189)/SQRT(COUNT($L189:$P189))),"")</f>
        <v>0</v>
      </c>
      <c r="F189" cm="1">
        <f t="array" ref="F189">_xlfn.IFS(SUM($L189:$Q189)="","",L189="","",L189=0,0,L189&gt;0,L189/F$198*100)</f>
        <v>0</v>
      </c>
      <c r="G189" cm="1">
        <f t="array" ref="G189">_xlfn.IFS(SUM($L189:$Q189)="","",M189="","",M189=0,0,M189&gt;0,M189/G$198*100)</f>
        <v>0</v>
      </c>
      <c r="H189" cm="1">
        <f t="array" ref="H189">_xlfn.IFS(SUM($L189:$Q189)="","",N189="","",N189=0,0,N189&gt;0,N189/H$198*100)</f>
        <v>0</v>
      </c>
      <c r="I189" cm="1">
        <f t="array" ref="I189">_xlfn.IFS(SUM($L189:$Q189)="","",O189="","",O189=0,0,O189&gt;0,O189/I$198*100)</f>
        <v>0</v>
      </c>
      <c r="J189" cm="1">
        <f t="array" ref="J189">_xlfn.IFS(SUM($L189:$Q189)="","",P189="","",P189=0,0,P189&gt;0,P189/J$198*100)</f>
        <v>0</v>
      </c>
      <c r="K189" s="1" t="str" cm="1">
        <f t="array" ref="K189">_xlfn.IFS(SUM($L189:$Q189)="","",Q189="","",Q189=0,0,Q189&gt;0,Q189/K$198*100)</f>
        <v/>
      </c>
      <c r="L189" s="85">
        <f t="shared" si="197"/>
        <v>0</v>
      </c>
      <c r="M189" s="39">
        <f t="shared" si="197"/>
        <v>0</v>
      </c>
      <c r="N189" s="39">
        <f t="shared" si="197"/>
        <v>0</v>
      </c>
      <c r="O189" s="39">
        <f t="shared" si="197"/>
        <v>0</v>
      </c>
      <c r="P189" s="39">
        <f t="shared" si="197"/>
        <v>0</v>
      </c>
      <c r="Q189" s="98" t="str">
        <f t="shared" si="197"/>
        <v/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89"/>
      <c r="X189" s="1"/>
      <c r="Y189" s="1"/>
      <c r="Z189" s="7" t="s">
        <v>78</v>
      </c>
      <c r="AA189" s="18" cm="1">
        <f t="array" ref="AA189">IFERROR(_xlfn.IFS(COUNTA($AE$135:$AJ$135)=0,AVERAGE($AE189:$AJ189),$AE$135="X",AVERAGE($AF189:$AJ189),$AF$135="X",AVERAGE($AE189,$AG189:$AJ189),$AG$135="X",AVERAGE($AE189:$AF189,$AH189:$AJ189),$AH$135="X",AVERAGE($AE189:$AG189,$AI189:$AJ189),$AI$135="X",AVERAGE($AE189:$AH189,$AJ189:$AJ189),$AJ$135="X",AVERAGE($AE189:$AI189)),"")</f>
        <v>0</v>
      </c>
      <c r="AB189" s="19" cm="1">
        <f t="array" ref="AB189">IFERROR(_xlfn.IFS(COUNTA($AE$135:$AJ$135)=0,STDEV($AE189:$AJ189)/SQRT(COUNT($AE189:$AJ189)),$AE$135="X",STDEV($AF189:$AJ189)/SQRT(COUNT($AF189:$AJ189)),$AF$135="X",STDEV($AE189,$AG189:$AJ189)/SQRT(COUNT($AE189,$AG189:$AJ189)),$AG$135="X",STDEV($AE189:$AF189,$AH189:$AJ189)/SQRT(COUNT($AE189:$AF189,$AH189:$AJ189)),$AH$135="X",STDEV($AE189:$AG189,$AI189:$AJ189)/SQRT(COUNT($AE189:$AG189,$AI189:$AJ189)),$AI$135="X",STDEV($AE189:$AH189,$AJ189)/SQRT(COUNT($AE189:$AH189,$AJ189)),$AJ$135="X",STDEV($AE189:$AI189)/SQRT(COUNT($AE189:$AI189))),"")</f>
        <v>0</v>
      </c>
      <c r="AC189" s="113" cm="1">
        <f t="array" ref="AC189">IFERROR(_xlfn.IFS(COUNTA($AK$135:$AP$135)=0,AVERAGE($AK189:$AP189),$AK$135="X",AVERAGE($AL189:$AP189),$AL$135="X",AVERAGE($AK189,$AM189:$AP189),$AM$135="X",AVERAGE($AK189:$AL189,$AN189:$AP189),$AN$135="X",AVERAGE($AK189:$AM189,$AO189:$AP189),$AO$135="X",AVERAGE($AK189:$AN189,$AP189:$AP189),$AP$135="X",AVERAGE($AK189:$AO189)),"")</f>
        <v>0</v>
      </c>
      <c r="AD189" s="111" cm="1">
        <f t="array" ref="AD189">IFERROR(_xlfn.IFS(COUNTA($AK$135:$AP$135)=0,STDEV($AK189:$AP189)/SQRT(COUNT($AK189:$AP189)),$AK$135="X",STDEV($AL189:$AP189)/SQRT(COUNT($AL189:$AP189)),$AL$135="X",STDEV($AK189,$AM189:$AP189)/SQRT(COUNT($AK189,$AM189:$AP189)),$AM$135="X",STDEV($AK189:$AL189,$AN189:$AP189)/SQRT(COUNT($AK189:$AL189,$AN189:$AP189)),$AN$135="X",STDEV($AK189:$AM189,$AO189:$AP189)/SQRT(COUNT($AK189:$AM189,$AO189:$AP189)),$AO$135="X",STDEV($AK189:$AN189,$AP189)/SQRT(COUNT($AK189:$AN189,$AP189)),$AP$135="X",STDEV($AK189:$AO189)/SQRT(COUNT($AK189:$AO189))),"")</f>
        <v>0</v>
      </c>
      <c r="AE189" cm="1">
        <f t="array" ref="AE189">_xlfn.IFS(SUM($AK189:$AP189)="","",AK189="","",AK189=0,0,AK189&gt;0,AK189/AE$198*100)</f>
        <v>0</v>
      </c>
      <c r="AF189" cm="1">
        <f t="array" ref="AF189">_xlfn.IFS(SUM($AK189:$AP189)="","",AL189="","",AL189=0,0,AL189&gt;0,AL189/AF$198*100)</f>
        <v>0</v>
      </c>
      <c r="AG189" cm="1">
        <f t="array" ref="AG189">_xlfn.IFS(SUM($AK189:$AP189)="","",AM189="","",AM189=0,0,AM189&gt;0,AM189/AG$198*100)</f>
        <v>0</v>
      </c>
      <c r="AH189" cm="1">
        <f t="array" ref="AH189">_xlfn.IFS(SUM($AK189:$AP189)="","",AN189="","",AN189=0,0,AN189&gt;0,AN189/AH$198*100)</f>
        <v>0</v>
      </c>
      <c r="AI189" cm="1">
        <f t="array" ref="AI189">_xlfn.IFS(SUM($AK189:$AP189)="","",AO189="","",AO189=0,0,AO189&gt;0,AO189/AI$198*100)</f>
        <v>0</v>
      </c>
      <c r="AJ189" s="1" t="str" cm="1">
        <f t="array" ref="AJ189">_xlfn.IFS(SUM($AK189:$AP189)="","",AP189="","",AP189=0,0,AP189&gt;0,AP189/AJ$198*100)</f>
        <v/>
      </c>
      <c r="AK189" s="85">
        <f t="shared" si="198"/>
        <v>0</v>
      </c>
      <c r="AL189" s="39">
        <f t="shared" si="198"/>
        <v>0</v>
      </c>
      <c r="AM189" s="39">
        <f t="shared" si="198"/>
        <v>0</v>
      </c>
      <c r="AN189" s="39">
        <f t="shared" si="198"/>
        <v>0</v>
      </c>
      <c r="AO189" s="39">
        <f t="shared" si="198"/>
        <v>0</v>
      </c>
      <c r="AP189" s="98" t="str">
        <f t="shared" si="198"/>
        <v/>
      </c>
      <c r="AQ189" s="89">
        <v>0</v>
      </c>
      <c r="AR189" s="89">
        <v>0</v>
      </c>
      <c r="AS189" s="89">
        <v>0</v>
      </c>
      <c r="AT189" s="89">
        <v>0</v>
      </c>
      <c r="AU189" s="89">
        <v>0</v>
      </c>
      <c r="AV189" s="89"/>
      <c r="AW189" s="1"/>
      <c r="AX189" s="1"/>
      <c r="AY189" s="39" t="str">
        <f t="shared" si="204"/>
        <v/>
      </c>
      <c r="AZ189" s="39" t="str">
        <f t="shared" si="205"/>
        <v/>
      </c>
      <c r="BA189" s="39" t="str">
        <f t="shared" si="206"/>
        <v/>
      </c>
      <c r="BB189" s="39" t="str">
        <f t="shared" si="207"/>
        <v/>
      </c>
      <c r="BC189" s="39" t="str">
        <f t="shared" si="208"/>
        <v/>
      </c>
      <c r="BD189" s="39" t="str">
        <f t="shared" si="209"/>
        <v/>
      </c>
      <c r="BE189" s="39" t="str">
        <f t="shared" si="210"/>
        <v/>
      </c>
      <c r="BF189" s="39" t="str">
        <f t="shared" si="211"/>
        <v/>
      </c>
      <c r="BG189" s="39" t="str">
        <f t="shared" si="212"/>
        <v/>
      </c>
      <c r="BH189" s="39" t="str">
        <f t="shared" si="213"/>
        <v/>
      </c>
      <c r="BI189" s="39" t="str">
        <f t="shared" si="214"/>
        <v/>
      </c>
      <c r="BJ189" s="39" t="str">
        <f t="shared" si="215"/>
        <v/>
      </c>
      <c r="BK189" s="42" t="str">
        <f t="shared" si="200"/>
        <v/>
      </c>
      <c r="BL189" t="str">
        <f t="shared" si="200"/>
        <v/>
      </c>
      <c r="BM189" t="str">
        <f t="shared" si="200"/>
        <v/>
      </c>
      <c r="BN189" t="str">
        <f t="shared" si="200"/>
        <v/>
      </c>
      <c r="BO189" t="str">
        <f t="shared" si="200"/>
        <v/>
      </c>
      <c r="BP189" t="str">
        <f t="shared" si="200"/>
        <v/>
      </c>
      <c r="BQ189" t="str">
        <f t="shared" si="217"/>
        <v/>
      </c>
      <c r="BR189" t="str">
        <f t="shared" si="217"/>
        <v/>
      </c>
      <c r="BS189" t="str">
        <f t="shared" si="217"/>
        <v/>
      </c>
      <c r="BT189" t="str">
        <f t="shared" si="217"/>
        <v/>
      </c>
      <c r="BU189" t="str">
        <f t="shared" si="217"/>
        <v/>
      </c>
      <c r="BV189" t="str">
        <f t="shared" si="217"/>
        <v/>
      </c>
      <c r="BW189" t="str">
        <f t="shared" si="187"/>
        <v/>
      </c>
      <c r="BX189" t="str">
        <f t="shared" si="188"/>
        <v/>
      </c>
      <c r="BY189" t="str">
        <f t="shared" si="189"/>
        <v/>
      </c>
      <c r="BZ189" t="str">
        <f t="shared" si="190"/>
        <v/>
      </c>
      <c r="CA189" t="str">
        <f t="shared" si="216"/>
        <v/>
      </c>
      <c r="CB189" s="39" t="str">
        <f t="shared" si="216"/>
        <v/>
      </c>
      <c r="CC189" s="46" t="str">
        <f t="shared" si="192"/>
        <v/>
      </c>
      <c r="CD189" s="44" t="str">
        <f t="shared" si="193"/>
        <v/>
      </c>
      <c r="CE189" t="str" cm="1">
        <f t="array" ref="CE189">_xlfn.IFS($CC189="","",$CC189&lt;=CE$136,"yes",$CC189&gt;CE$136,"no")</f>
        <v/>
      </c>
      <c r="CF189" s="42" t="str">
        <f t="shared" si="201"/>
        <v/>
      </c>
      <c r="CG189" s="1" t="str">
        <f t="shared" si="202"/>
        <v/>
      </c>
      <c r="CH189" s="1" t="str">
        <f t="shared" si="203"/>
        <v/>
      </c>
      <c r="CI189" s="76" t="str">
        <f>IF(CE189="yes",VLOOKUP(CH189,'z-Table'!$A$1:$K$74,7,TRUE)*$CE$135,"")</f>
        <v/>
      </c>
    </row>
    <row r="190" spans="1:87" ht="12" x14ac:dyDescent="0.2">
      <c r="A190" s="7" t="s">
        <v>79</v>
      </c>
      <c r="B190" s="18" cm="1">
        <f t="array" ref="B190">IFERROR(_xlfn.IFS(COUNTA($F$135:$K$135)=0,AVERAGE($F190:$K190),$F$135="X",AVERAGE($G190:$K190),$G$135="X",AVERAGE($F190,$H190:$K190),$H$135="X",AVERAGE($F190:$G190,$I190:$K190),$I$135="X",AVERAGE($F190:$H190,$J190:$K190),$J$135="X",AVERAGE($F190:$I190,$K190:$K190),$K$135="X",AVERAGE($F190:$J190)),"")</f>
        <v>7.9739529529786919E-3</v>
      </c>
      <c r="C190" s="19" cm="1">
        <f t="array" ref="C190">IFERROR(_xlfn.IFS(COUNTA($F$135:$K$135)=0,STDEV($F190:$K190)/SQRT(COUNT($F190:$K190)),$F$135="X",STDEV($G190:$K190)/SQRT(COUNT($G190:$K190)),$G$135="X",STDEV($F190,$H190:$K190)/SQRT(COUNT($F190,$H190:$K190)),$H$135="X",STDEV($F190:$G190,$I190:$K190)/SQRT(COUNT($F190:$G190,$I190:$K190)),$I$135="X",STDEV($F190:$H190,$J190:$K190)/SQRT(COUNT($F190:$H190,$J190:$K190)),$J$135="X",STDEV($F190:$I190,$K190)/SQRT(COUNT($F190:$I190,$K190)),$K$135="X",STDEV($F190:$J190)/SQRT(COUNT($F190:$J190))),"")</f>
        <v>4.9105104976592288E-3</v>
      </c>
      <c r="D190" s="113" cm="1">
        <f t="array" ref="D190">IFERROR(_xlfn.IFS(COUNTA($L$135:$Q$135)=0,AVERAGE($L190:$Q190),$L$135="X",AVERAGE($M190:$Q190),$M$135="X",AVERAGE($L190,$N190:$Q190),$N$135="X",AVERAGE($L190:$M190,$O190:$Q190),$O$135="X",AVERAGE($L190:$N190,$P190:$Q190),$P$135="X",AVERAGE($L190:$O190,$Q190:$Q190),$Q$135="X",AVERAGE($L190:$P190)),"")</f>
        <v>6465.5333333333338</v>
      </c>
      <c r="E190" s="111" cm="1">
        <f t="array" ref="E190">IFERROR(_xlfn.IFS(COUNTA($L$135:$Q$135)=0,STDEV($L190:$Q190)/SQRT(COUNT($L190:$Q190)),$L$135="X",STDEV($M190:$Q190)/SQRT(COUNT($M190:$Q190)),$M$135="X",STDEV($L190,$N190:$Q190)/SQRT(COUNT($L190,$N190:$Q190)),$N$135="X",STDEV($L190:$M190,$O190:$Q190)/SQRT(COUNT($L190:$M190,$O190:$Q190)),$O$135="X",STDEV($L190:$N190,$P190:$Q190)/SQRT(COUNT($L190:$N190,$P190:$Q190)),$P$135="X",STDEV($L190:$O190,$Q190)/SQRT(COUNT($L190:$O190,$Q190)),$Q$135="X",STDEV($L190:$P190)/SQRT(COUNT($L190:$P190))),"")</f>
        <v>4530.3725326339827</v>
      </c>
      <c r="F190" cm="1">
        <f t="array" ref="F190">_xlfn.IFS(SUM($L190:$Q190)="","",L190="","",L190=0,0,L190&gt;0,L190/F$198*100)</f>
        <v>2.1575434763513486E-2</v>
      </c>
      <c r="G190" cm="1">
        <f t="array" ref="G190">_xlfn.IFS(SUM($L190:$Q190)="","",M190="","",M190=0,0,M190&gt;0,M190/G$198*100)</f>
        <v>1.8294330001379977E-2</v>
      </c>
      <c r="H190" cm="1">
        <f t="array" ref="H190">_xlfn.IFS(SUM($L190:$Q190)="","",N190="","",N190=0,0,N190&gt;0,N190/H$198*100)</f>
        <v>0</v>
      </c>
      <c r="I190" cm="1">
        <f t="array" ref="I190">_xlfn.IFS(SUM($L190:$Q190)="","",O190="","",O190=0,0,O190&gt;0,O190/I$198*100)</f>
        <v>0</v>
      </c>
      <c r="J190" cm="1">
        <f t="array" ref="J190">_xlfn.IFS(SUM($L190:$Q190)="","",P190="","",P190=0,0,P190&gt;0,P190/J$198*100)</f>
        <v>0</v>
      </c>
      <c r="K190" s="1" t="str" cm="1">
        <f t="array" ref="K190">_xlfn.IFS(SUM($L190:$Q190)="","",Q190="","",Q190=0,0,Q190&gt;0,Q190/K$198*100)</f>
        <v/>
      </c>
      <c r="L190" s="85">
        <f t="shared" si="197"/>
        <v>23126.666666666668</v>
      </c>
      <c r="M190" s="39">
        <f t="shared" si="197"/>
        <v>9201</v>
      </c>
      <c r="N190" s="39">
        <f t="shared" si="197"/>
        <v>0</v>
      </c>
      <c r="O190" s="39">
        <f t="shared" si="197"/>
        <v>0</v>
      </c>
      <c r="P190" s="39">
        <f t="shared" si="197"/>
        <v>0</v>
      </c>
      <c r="Q190" s="98" t="str">
        <f t="shared" si="197"/>
        <v/>
      </c>
      <c r="R190" s="89">
        <v>69380</v>
      </c>
      <c r="S190" s="89">
        <v>18402</v>
      </c>
      <c r="T190" s="89">
        <v>0</v>
      </c>
      <c r="U190" s="89">
        <v>0</v>
      </c>
      <c r="V190" s="89">
        <v>0</v>
      </c>
      <c r="W190" s="89"/>
      <c r="X190" s="1"/>
      <c r="Y190" s="1"/>
      <c r="Z190" s="7" t="s">
        <v>79</v>
      </c>
      <c r="AA190" s="18" cm="1">
        <f t="array" ref="AA190">IFERROR(_xlfn.IFS(COUNTA($AE$135:$AJ$135)=0,AVERAGE($AE190:$AJ190),$AE$135="X",AVERAGE($AF190:$AJ190),$AF$135="X",AVERAGE($AE190,$AG190:$AJ190),$AG$135="X",AVERAGE($AE190:$AF190,$AH190:$AJ190),$AH$135="X",AVERAGE($AE190:$AG190,$AI190:$AJ190),$AI$135="X",AVERAGE($AE190:$AH190,$AJ190:$AJ190),$AJ$135="X",AVERAGE($AE190:$AI190)),"")</f>
        <v>0</v>
      </c>
      <c r="AB190" s="19" cm="1">
        <f t="array" ref="AB190">IFERROR(_xlfn.IFS(COUNTA($AE$135:$AJ$135)=0,STDEV($AE190:$AJ190)/SQRT(COUNT($AE190:$AJ190)),$AE$135="X",STDEV($AF190:$AJ190)/SQRT(COUNT($AF190:$AJ190)),$AF$135="X",STDEV($AE190,$AG190:$AJ190)/SQRT(COUNT($AE190,$AG190:$AJ190)),$AG$135="X",STDEV($AE190:$AF190,$AH190:$AJ190)/SQRT(COUNT($AE190:$AF190,$AH190:$AJ190)),$AH$135="X",STDEV($AE190:$AG190,$AI190:$AJ190)/SQRT(COUNT($AE190:$AG190,$AI190:$AJ190)),$AI$135="X",STDEV($AE190:$AH190,$AJ190)/SQRT(COUNT($AE190:$AH190,$AJ190)),$AJ$135="X",STDEV($AE190:$AI190)/SQRT(COUNT($AE190:$AI190))),"")</f>
        <v>0</v>
      </c>
      <c r="AC190" s="113" cm="1">
        <f t="array" ref="AC190">IFERROR(_xlfn.IFS(COUNTA($AK$135:$AP$135)=0,AVERAGE($AK190:$AP190),$AK$135="X",AVERAGE($AL190:$AP190),$AL$135="X",AVERAGE($AK190,$AM190:$AP190),$AM$135="X",AVERAGE($AK190:$AL190,$AN190:$AP190),$AN$135="X",AVERAGE($AK190:$AM190,$AO190:$AP190),$AO$135="X",AVERAGE($AK190:$AN190,$AP190:$AP190),$AP$135="X",AVERAGE($AK190:$AO190)),"")</f>
        <v>0</v>
      </c>
      <c r="AD190" s="111" cm="1">
        <f t="array" ref="AD190">IFERROR(_xlfn.IFS(COUNTA($AK$135:$AP$135)=0,STDEV($AK190:$AP190)/SQRT(COUNT($AK190:$AP190)),$AK$135="X",STDEV($AL190:$AP190)/SQRT(COUNT($AL190:$AP190)),$AL$135="X",STDEV($AK190,$AM190:$AP190)/SQRT(COUNT($AK190,$AM190:$AP190)),$AM$135="X",STDEV($AK190:$AL190,$AN190:$AP190)/SQRT(COUNT($AK190:$AL190,$AN190:$AP190)),$AN$135="X",STDEV($AK190:$AM190,$AO190:$AP190)/SQRT(COUNT($AK190:$AM190,$AO190:$AP190)),$AO$135="X",STDEV($AK190:$AN190,$AP190)/SQRT(COUNT($AK190:$AN190,$AP190)),$AP$135="X",STDEV($AK190:$AO190)/SQRT(COUNT($AK190:$AO190))),"")</f>
        <v>0</v>
      </c>
      <c r="AE190" cm="1">
        <f t="array" ref="AE190">_xlfn.IFS(SUM($AK190:$AP190)="","",AK190="","",AK190=0,0,AK190&gt;0,AK190/AE$198*100)</f>
        <v>0</v>
      </c>
      <c r="AF190" cm="1">
        <f t="array" ref="AF190">_xlfn.IFS(SUM($AK190:$AP190)="","",AL190="","",AL190=0,0,AL190&gt;0,AL190/AF$198*100)</f>
        <v>0</v>
      </c>
      <c r="AG190" cm="1">
        <f t="array" ref="AG190">_xlfn.IFS(SUM($AK190:$AP190)="","",AM190="","",AM190=0,0,AM190&gt;0,AM190/AG$198*100)</f>
        <v>0</v>
      </c>
      <c r="AH190" cm="1">
        <f t="array" ref="AH190">_xlfn.IFS(SUM($AK190:$AP190)="","",AN190="","",AN190=0,0,AN190&gt;0,AN190/AH$198*100)</f>
        <v>0</v>
      </c>
      <c r="AI190" cm="1">
        <f t="array" ref="AI190">_xlfn.IFS(SUM($AK190:$AP190)="","",AO190="","",AO190=0,0,AO190&gt;0,AO190/AI$198*100)</f>
        <v>0</v>
      </c>
      <c r="AJ190" s="1" t="str" cm="1">
        <f t="array" ref="AJ190">_xlfn.IFS(SUM($AK190:$AP190)="","",AP190="","",AP190=0,0,AP190&gt;0,AP190/AJ$198*100)</f>
        <v/>
      </c>
      <c r="AK190" s="85">
        <f t="shared" si="198"/>
        <v>0</v>
      </c>
      <c r="AL190" s="39">
        <f t="shared" si="198"/>
        <v>0</v>
      </c>
      <c r="AM190" s="39">
        <f t="shared" si="198"/>
        <v>0</v>
      </c>
      <c r="AN190" s="39">
        <f t="shared" si="198"/>
        <v>0</v>
      </c>
      <c r="AO190" s="39">
        <f t="shared" si="198"/>
        <v>0</v>
      </c>
      <c r="AP190" s="98" t="str">
        <f t="shared" si="198"/>
        <v/>
      </c>
      <c r="AQ190" s="89">
        <v>0</v>
      </c>
      <c r="AR190" s="89">
        <v>0</v>
      </c>
      <c r="AS190" s="89">
        <v>0</v>
      </c>
      <c r="AT190" s="89">
        <v>0</v>
      </c>
      <c r="AU190" s="89">
        <v>0</v>
      </c>
      <c r="AV190" s="89"/>
      <c r="AW190" s="1"/>
      <c r="AX190" s="1"/>
      <c r="AY190" s="39" t="str">
        <f t="shared" si="204"/>
        <v/>
      </c>
      <c r="AZ190" s="39" t="str">
        <f t="shared" si="205"/>
        <v/>
      </c>
      <c r="BA190" s="39" t="str">
        <f t="shared" si="206"/>
        <v/>
      </c>
      <c r="BB190" s="39" t="str">
        <f t="shared" si="207"/>
        <v/>
      </c>
      <c r="BC190" s="39" t="str">
        <f t="shared" si="208"/>
        <v/>
      </c>
      <c r="BD190" s="39" t="str">
        <f t="shared" si="209"/>
        <v/>
      </c>
      <c r="BE190" s="39" t="str">
        <f t="shared" si="210"/>
        <v/>
      </c>
      <c r="BF190" s="39" t="str">
        <f t="shared" si="211"/>
        <v/>
      </c>
      <c r="BG190" s="39" t="str">
        <f t="shared" si="212"/>
        <v/>
      </c>
      <c r="BH190" s="39" t="str">
        <f t="shared" si="213"/>
        <v/>
      </c>
      <c r="BI190" s="39" t="str">
        <f t="shared" si="214"/>
        <v/>
      </c>
      <c r="BJ190" s="39" t="str">
        <f t="shared" si="215"/>
        <v/>
      </c>
      <c r="BK190" s="42" t="str">
        <f t="shared" si="200"/>
        <v/>
      </c>
      <c r="BL190" t="str">
        <f t="shared" si="200"/>
        <v/>
      </c>
      <c r="BM190" t="str">
        <f t="shared" si="200"/>
        <v/>
      </c>
      <c r="BN190" t="str">
        <f t="shared" si="200"/>
        <v/>
      </c>
      <c r="BO190" t="str">
        <f t="shared" si="200"/>
        <v/>
      </c>
      <c r="BP190" t="str">
        <f t="shared" si="200"/>
        <v/>
      </c>
      <c r="BQ190" t="str">
        <f t="shared" si="217"/>
        <v/>
      </c>
      <c r="BR190" t="str">
        <f t="shared" si="217"/>
        <v/>
      </c>
      <c r="BS190" t="str">
        <f t="shared" si="217"/>
        <v/>
      </c>
      <c r="BT190" t="str">
        <f t="shared" si="217"/>
        <v/>
      </c>
      <c r="BU190" t="str">
        <f t="shared" si="217"/>
        <v/>
      </c>
      <c r="BV190" t="str">
        <f t="shared" si="217"/>
        <v/>
      </c>
      <c r="BW190" t="str">
        <f t="shared" si="187"/>
        <v/>
      </c>
      <c r="BX190" t="str">
        <f t="shared" si="188"/>
        <v/>
      </c>
      <c r="BY190" t="str">
        <f t="shared" si="189"/>
        <v/>
      </c>
      <c r="BZ190" t="str">
        <f t="shared" si="190"/>
        <v/>
      </c>
      <c r="CA190" t="str">
        <f t="shared" si="216"/>
        <v/>
      </c>
      <c r="CB190" s="39" t="str">
        <f t="shared" si="216"/>
        <v/>
      </c>
      <c r="CC190" s="46" t="str">
        <f t="shared" si="192"/>
        <v/>
      </c>
      <c r="CD190" s="44" t="str">
        <f t="shared" si="193"/>
        <v/>
      </c>
      <c r="CE190" t="str" cm="1">
        <f t="array" ref="CE190">_xlfn.IFS($CC190="","",$CC190&lt;=CE$136,"yes",$CC190&gt;CE$136,"no")</f>
        <v/>
      </c>
      <c r="CF190" s="42" t="str">
        <f t="shared" si="201"/>
        <v/>
      </c>
      <c r="CG190" s="1" t="str">
        <f t="shared" si="202"/>
        <v/>
      </c>
      <c r="CH190" s="1" t="str">
        <f t="shared" si="203"/>
        <v/>
      </c>
      <c r="CI190" s="76" t="str">
        <f>IF(CE190="yes",VLOOKUP(CH190,'z-Table'!$A$1:$K$74,7,TRUE)*$CE$135,"")</f>
        <v/>
      </c>
    </row>
    <row r="191" spans="1:87" ht="12" x14ac:dyDescent="0.2">
      <c r="A191" s="7" t="s">
        <v>80</v>
      </c>
      <c r="B191" s="18" cm="1">
        <f t="array" ref="B191">IFERROR(_xlfn.IFS(COUNTA($F$135:$K$135)=0,AVERAGE($F191:$K191),$F$135="X",AVERAGE($G191:$K191),$G$135="X",AVERAGE($F191,$H191:$K191),$H$135="X",AVERAGE($F191:$G191,$I191:$K191),$I$135="X",AVERAGE($F191:$H191,$J191:$K191),$J$135="X",AVERAGE($F191:$I191,$K191:$K191),$K$135="X",AVERAGE($F191:$J191)),"")</f>
        <v>7.5948004125298882E-2</v>
      </c>
      <c r="C191" s="19" cm="1">
        <f t="array" ref="C191">IFERROR(_xlfn.IFS(COUNTA($F$135:$K$135)=0,STDEV($F191:$K191)/SQRT(COUNT($F191:$K191)),$F$135="X",STDEV($G191:$K191)/SQRT(COUNT($G191:$K191)),$G$135="X",STDEV($F191,$H191:$K191)/SQRT(COUNT($F191,$H191:$K191)),$H$135="X",STDEV($F191:$G191,$I191:$K191)/SQRT(COUNT($F191:$G191,$I191:$K191)),$I$135="X",STDEV($F191:$H191,$J191:$K191)/SQRT(COUNT($F191:$H191,$J191:$K191)),$J$135="X",STDEV($F191:$I191,$K191)/SQRT(COUNT($F191:$I191,$K191)),$K$135="X",STDEV($F191:$J191)/SQRT(COUNT($F191:$J191))),"")</f>
        <v>3.710755556955031E-2</v>
      </c>
      <c r="D191" s="113" cm="1">
        <f t="array" ref="D191">IFERROR(_xlfn.IFS(COUNTA($L$135:$Q$135)=0,AVERAGE($L191:$Q191),$L$135="X",AVERAGE($M191:$Q191),$M$135="X",AVERAGE($L191,$N191:$Q191),$N$135="X",AVERAGE($L191:$M191,$O191:$Q191),$O$135="X",AVERAGE($L191:$N191,$P191:$Q191),$P$135="X",AVERAGE($L191:$O191,$Q191:$Q191),$Q$135="X",AVERAGE($L191:$P191)),"")</f>
        <v>49089.28333333334</v>
      </c>
      <c r="E191" s="111" cm="1">
        <f t="array" ref="E191">IFERROR(_xlfn.IFS(COUNTA($L$135:$Q$135)=0,STDEV($L191:$Q191)/SQRT(COUNT($L191:$Q191)),$L$135="X",STDEV($M191:$Q191)/SQRT(COUNT($M191:$Q191)),$M$135="X",STDEV($L191,$N191:$Q191)/SQRT(COUNT($L191,$N191:$Q191)),$N$135="X",STDEV($L191:$M191,$O191:$Q191)/SQRT(COUNT($L191:$M191,$O191:$Q191)),$O$135="X",STDEV($L191:$N191,$P191:$Q191)/SQRT(COUNT($L191:$N191,$P191:$Q191)),$P$135="X",STDEV($L191:$O191,$Q191)/SQRT(COUNT($L191:$O191,$Q191)),$Q$135="X",STDEV($L191:$P191)/SQRT(COUNT($L191:$P191))),"")</f>
        <v>25780.147337330025</v>
      </c>
      <c r="F191" cm="1">
        <f t="array" ref="F191">_xlfn.IFS(SUM($L191:$Q191)="","",L191="","",L191=0,0,L191&gt;0,L191/F$198*100)</f>
        <v>0.11247307105553177</v>
      </c>
      <c r="G191" cm="1">
        <f t="array" ref="G191">_xlfn.IFS(SUM($L191:$Q191)="","",M191="","",M191=0,0,M191&gt;0,M191/G$198*100)</f>
        <v>0.20488913931281416</v>
      </c>
      <c r="H191" cm="1">
        <f t="array" ref="H191">_xlfn.IFS(SUM($L191:$Q191)="","",N191="","",N191=0,0,N191&gt;0,N191/H$198*100)</f>
        <v>2.4291189196106178E-2</v>
      </c>
      <c r="I191" cm="1">
        <f t="array" ref="I191">_xlfn.IFS(SUM($L191:$Q191)="","",O191="","",O191=0,0,O191&gt;0,O191/I$198*100)</f>
        <v>4.2987875733925254E-3</v>
      </c>
      <c r="J191" cm="1">
        <f t="array" ref="J191">_xlfn.IFS(SUM($L191:$Q191)="","",P191="","",P191=0,0,P191&gt;0,P191/J$198*100)</f>
        <v>3.3787833488649777E-2</v>
      </c>
      <c r="K191" s="1" t="str" cm="1">
        <f t="array" ref="K191">_xlfn.IFS(SUM($L191:$Q191)="","",Q191="","",Q191=0,0,Q191&gt;0,Q191/K$198*100)</f>
        <v/>
      </c>
      <c r="L191" s="85">
        <f t="shared" si="197"/>
        <v>120559.66666666667</v>
      </c>
      <c r="M191" s="39">
        <f t="shared" si="197"/>
        <v>103047.5</v>
      </c>
      <c r="N191" s="39">
        <f t="shared" si="197"/>
        <v>5239.25</v>
      </c>
      <c r="O191" s="39">
        <f t="shared" si="197"/>
        <v>4949</v>
      </c>
      <c r="P191" s="39">
        <f t="shared" si="197"/>
        <v>11651</v>
      </c>
      <c r="Q191" s="98" t="str">
        <f t="shared" si="197"/>
        <v/>
      </c>
      <c r="R191" s="89">
        <v>361679</v>
      </c>
      <c r="S191" s="89">
        <v>206095</v>
      </c>
      <c r="T191" s="89">
        <v>20957</v>
      </c>
      <c r="U191" s="89">
        <v>14847</v>
      </c>
      <c r="V191" s="89">
        <v>46604</v>
      </c>
      <c r="W191" s="89"/>
      <c r="X191" s="1"/>
      <c r="Y191" s="1"/>
      <c r="Z191" s="7" t="s">
        <v>80</v>
      </c>
      <c r="AA191" s="18" cm="1">
        <f t="array" ref="AA191">IFERROR(_xlfn.IFS(COUNTA($AE$135:$AJ$135)=0,AVERAGE($AE191:$AJ191),$AE$135="X",AVERAGE($AF191:$AJ191),$AF$135="X",AVERAGE($AE191,$AG191:$AJ191),$AG$135="X",AVERAGE($AE191:$AF191,$AH191:$AJ191),$AH$135="X",AVERAGE($AE191:$AG191,$AI191:$AJ191),$AI$135="X",AVERAGE($AE191:$AH191,$AJ191:$AJ191),$AJ$135="X",AVERAGE($AE191:$AI191)),"")</f>
        <v>4.8137197871473976E-2</v>
      </c>
      <c r="AB191" s="19" cm="1">
        <f t="array" ref="AB191">IFERROR(_xlfn.IFS(COUNTA($AE$135:$AJ$135)=0,STDEV($AE191:$AJ191)/SQRT(COUNT($AE191:$AJ191)),$AE$135="X",STDEV($AF191:$AJ191)/SQRT(COUNT($AF191:$AJ191)),$AF$135="X",STDEV($AE191,$AG191:$AJ191)/SQRT(COUNT($AE191,$AG191:$AJ191)),$AG$135="X",STDEV($AE191:$AF191,$AH191:$AJ191)/SQRT(COUNT($AE191:$AF191,$AH191:$AJ191)),$AH$135="X",STDEV($AE191:$AG191,$AI191:$AJ191)/SQRT(COUNT($AE191:$AG191,$AI191:$AJ191)),$AI$135="X",STDEV($AE191:$AH191,$AJ191)/SQRT(COUNT($AE191:$AH191,$AJ191)),$AJ$135="X",STDEV($AE191:$AI191)/SQRT(COUNT($AE191:$AI191))),"")</f>
        <v>2.4892386347031135E-2</v>
      </c>
      <c r="AC191" s="113" cm="1">
        <f t="array" ref="AC191">IFERROR(_xlfn.IFS(COUNTA($AK$135:$AP$135)=0,AVERAGE($AK191:$AP191),$AK$135="X",AVERAGE($AL191:$AP191),$AL$135="X",AVERAGE($AK191,$AM191:$AP191),$AM$135="X",AVERAGE($AK191:$AL191,$AN191:$AP191),$AN$135="X",AVERAGE($AK191:$AM191,$AO191:$AP191),$AO$135="X",AVERAGE($AK191:$AN191,$AP191:$AP191),$AP$135="X",AVERAGE($AK191:$AO191)),"")</f>
        <v>17947.483333333334</v>
      </c>
      <c r="AD191" s="111" cm="1">
        <f t="array" ref="AD191">IFERROR(_xlfn.IFS(COUNTA($AK$135:$AP$135)=0,STDEV($AK191:$AP191)/SQRT(COUNT($AK191:$AP191)),$AK$135="X",STDEV($AL191:$AP191)/SQRT(COUNT($AL191:$AP191)),$AL$135="X",STDEV($AK191,$AM191:$AP191)/SQRT(COUNT($AK191,$AM191:$AP191)),$AM$135="X",STDEV($AK191:$AL191,$AN191:$AP191)/SQRT(COUNT($AK191:$AL191,$AN191:$AP191)),$AN$135="X",STDEV($AK191:$AM191,$AO191:$AP191)/SQRT(COUNT($AK191:$AM191,$AO191:$AP191)),$AO$135="X",STDEV($AK191:$AN191,$AP191)/SQRT(COUNT($AK191:$AN191,$AP191)),$AP$135="X",STDEV($AK191:$AO191)/SQRT(COUNT($AK191:$AO191))),"")</f>
        <v>3634.2187650473411</v>
      </c>
      <c r="AE191" cm="1">
        <f t="array" ref="AE191">_xlfn.IFS(SUM($AK191:$AP191)="","",AK191="","",AK191=0,0,AK191&gt;0,AK191/AE$198*100)</f>
        <v>0.14675178234240524</v>
      </c>
      <c r="AF191" cm="1">
        <f t="array" ref="AF191">_xlfn.IFS(SUM($AK191:$AP191)="","",AL191="","",AL191=0,0,AL191&gt;0,AL191/AF$198*100)</f>
        <v>3.6009090344329295E-2</v>
      </c>
      <c r="AG191" cm="1">
        <f t="array" ref="AG191">_xlfn.IFS(SUM($AK191:$AP191)="","",AM191="","",AM191=0,0,AM191&gt;0,AM191/AG$198*100)</f>
        <v>1.8657612800235434E-2</v>
      </c>
      <c r="AH191" cm="1">
        <f t="array" ref="AH191">_xlfn.IFS(SUM($AK191:$AP191)="","",AN191="","",AN191=0,0,AN191&gt;0,AN191/AH$198*100)</f>
        <v>2.3291066658889685E-2</v>
      </c>
      <c r="AI191" cm="1">
        <f t="array" ref="AI191">_xlfn.IFS(SUM($AK191:$AP191)="","",AO191="","",AO191=0,0,AO191&gt;0,AO191/AI$198*100)</f>
        <v>1.5976437211510233E-2</v>
      </c>
      <c r="AJ191" s="1" t="str" cm="1">
        <f t="array" ref="AJ191">_xlfn.IFS(SUM($AK191:$AP191)="","",AP191="","",AP191=0,0,AP191&gt;0,AP191/AJ$198*100)</f>
        <v/>
      </c>
      <c r="AK191" s="85">
        <f t="shared" si="198"/>
        <v>26415.666666666668</v>
      </c>
      <c r="AL191" s="39">
        <f t="shared" si="198"/>
        <v>21652.25</v>
      </c>
      <c r="AM191" s="39">
        <f t="shared" si="198"/>
        <v>21707.5</v>
      </c>
      <c r="AN191" s="39">
        <f t="shared" si="198"/>
        <v>5642.333333333333</v>
      </c>
      <c r="AO191" s="39">
        <f t="shared" si="198"/>
        <v>14319.666666666666</v>
      </c>
      <c r="AP191" s="98" t="str">
        <f t="shared" si="198"/>
        <v/>
      </c>
      <c r="AQ191" s="89">
        <v>79247</v>
      </c>
      <c r="AR191" s="89">
        <v>86609</v>
      </c>
      <c r="AS191" s="89">
        <v>43415</v>
      </c>
      <c r="AT191" s="89">
        <v>16927</v>
      </c>
      <c r="AU191" s="89">
        <v>42959</v>
      </c>
      <c r="AV191" s="89"/>
      <c r="AW191" s="1"/>
      <c r="AX191" s="1"/>
      <c r="AY191" s="39" t="str">
        <f t="shared" si="204"/>
        <v/>
      </c>
      <c r="AZ191" s="39" t="str">
        <f t="shared" si="205"/>
        <v/>
      </c>
      <c r="BA191" s="39" t="str">
        <f t="shared" si="206"/>
        <v/>
      </c>
      <c r="BB191" s="39" t="str">
        <f t="shared" si="207"/>
        <v/>
      </c>
      <c r="BC191" s="39" t="str">
        <f t="shared" si="208"/>
        <v/>
      </c>
      <c r="BD191" s="39" t="str">
        <f t="shared" si="209"/>
        <v/>
      </c>
      <c r="BE191" s="39" t="str">
        <f t="shared" si="210"/>
        <v/>
      </c>
      <c r="BF191" s="39" t="str">
        <f t="shared" si="211"/>
        <v/>
      </c>
      <c r="BG191" s="39" t="str">
        <f t="shared" si="212"/>
        <v/>
      </c>
      <c r="BH191" s="39" t="str">
        <f t="shared" si="213"/>
        <v/>
      </c>
      <c r="BI191" s="39" t="str">
        <f t="shared" si="214"/>
        <v/>
      </c>
      <c r="BJ191" s="39" t="str">
        <f t="shared" si="215"/>
        <v/>
      </c>
      <c r="BK191" s="42" t="str">
        <f t="shared" ref="BK191:BP198" si="218">IFERROR(_xlfn.RANK.AVG(AY191,$AY191:$BJ191,1),"")</f>
        <v/>
      </c>
      <c r="BL191" t="str">
        <f t="shared" si="218"/>
        <v/>
      </c>
      <c r="BM191" t="str">
        <f t="shared" si="218"/>
        <v/>
      </c>
      <c r="BN191" t="str">
        <f t="shared" si="218"/>
        <v/>
      </c>
      <c r="BO191" t="str">
        <f t="shared" si="218"/>
        <v/>
      </c>
      <c r="BP191" t="str">
        <f t="shared" si="218"/>
        <v/>
      </c>
      <c r="BQ191" t="str">
        <f t="shared" si="217"/>
        <v/>
      </c>
      <c r="BR191" t="str">
        <f t="shared" si="217"/>
        <v/>
      </c>
      <c r="BS191" t="str">
        <f t="shared" si="217"/>
        <v/>
      </c>
      <c r="BT191" t="str">
        <f t="shared" si="217"/>
        <v/>
      </c>
      <c r="BU191" t="str">
        <f t="shared" si="217"/>
        <v/>
      </c>
      <c r="BV191" t="str">
        <f t="shared" si="217"/>
        <v/>
      </c>
      <c r="BW191" t="str">
        <f t="shared" si="187"/>
        <v/>
      </c>
      <c r="BX191" t="str">
        <f t="shared" si="188"/>
        <v/>
      </c>
      <c r="BY191" t="str">
        <f t="shared" si="189"/>
        <v/>
      </c>
      <c r="BZ191" t="str">
        <f t="shared" si="190"/>
        <v/>
      </c>
      <c r="CA191" t="str">
        <f t="shared" si="216"/>
        <v/>
      </c>
      <c r="CB191" s="39" t="str">
        <f t="shared" si="216"/>
        <v/>
      </c>
      <c r="CC191" s="46" t="str">
        <f t="shared" si="192"/>
        <v/>
      </c>
      <c r="CD191" s="44" t="str">
        <f t="shared" si="193"/>
        <v/>
      </c>
      <c r="CE191" t="str" cm="1">
        <f t="array" ref="CE191">_xlfn.IFS($CC191="","",$CC191&lt;=CE$136,"yes",$CC191&gt;CE$136,"no")</f>
        <v/>
      </c>
      <c r="CF191" s="42" t="str">
        <f t="shared" si="201"/>
        <v/>
      </c>
      <c r="CG191" s="1" t="str">
        <f t="shared" si="202"/>
        <v/>
      </c>
      <c r="CH191" s="1" t="str">
        <f t="shared" si="203"/>
        <v/>
      </c>
      <c r="CI191" s="76" t="str">
        <f>IF(CE191="yes",VLOOKUP(CH191,'z-Table'!$A$1:$K$74,7,TRUE)*$CE$135,"")</f>
        <v/>
      </c>
    </row>
    <row r="192" spans="1:87" ht="12" x14ac:dyDescent="0.2">
      <c r="A192" s="6" t="s">
        <v>81</v>
      </c>
      <c r="B192" s="18" cm="1">
        <f t="array" ref="B192">IFERROR(_xlfn.IFS(COUNTA($F$135:$K$135)=0,AVERAGE($F192:$K192),$F$135="X",AVERAGE($G192:$K192),$G$135="X",AVERAGE($F192,$H192:$K192),$H$135="X",AVERAGE($F192:$G192,$I192:$K192),$I$135="X",AVERAGE($F192:$H192,$J192:$K192),$J$135="X",AVERAGE($F192:$I192,$K192:$K192),$K$135="X",AVERAGE($F192:$J192)),"")</f>
        <v>8.6805518303360537E-4</v>
      </c>
      <c r="C192" s="19" cm="1">
        <f t="array" ref="C192">IFERROR(_xlfn.IFS(COUNTA($F$135:$K$135)=0,STDEV($F192:$K192)/SQRT(COUNT($F192:$K192)),$F$135="X",STDEV($G192:$K192)/SQRT(COUNT($G192:$K192)),$G$135="X",STDEV($F192,$H192:$K192)/SQRT(COUNT($F192,$H192:$K192)),$H$135="X",STDEV($F192:$G192,$I192:$K192)/SQRT(COUNT($F192:$G192,$I192:$K192)),$I$135="X",STDEV($F192:$H192,$J192:$K192)/SQRT(COUNT($F192:$H192,$J192:$K192)),$J$135="X",STDEV($F192:$I192,$K192)/SQRT(COUNT($F192:$I192,$K192)),$K$135="X",STDEV($F192:$J192)/SQRT(COUNT($F192:$J192))),"")</f>
        <v>8.6805518303360526E-4</v>
      </c>
      <c r="D192" s="113" cm="1">
        <f t="array" ref="D192">IFERROR(_xlfn.IFS(COUNTA($L$135:$Q$135)=0,AVERAGE($L192:$Q192),$L$135="X",AVERAGE($M192:$Q192),$M$135="X",AVERAGE($L192,$N192:$Q192),$N$135="X",AVERAGE($L192:$M192,$O192:$Q192),$O$135="X",AVERAGE($L192:$N192,$P192:$Q192),$P$135="X",AVERAGE($L192:$O192,$Q192:$Q192),$Q$135="X",AVERAGE($L192:$P192)),"")</f>
        <v>930.46666666666658</v>
      </c>
      <c r="E192" s="111" cm="1">
        <f t="array" ref="E192">IFERROR(_xlfn.IFS(COUNTA($L$135:$Q$135)=0,STDEV($L192:$Q192)/SQRT(COUNT($L192:$Q192)),$L$135="X",STDEV($M192:$Q192)/SQRT(COUNT($M192:$Q192)),$M$135="X",STDEV($L192,$N192:$Q192)/SQRT(COUNT($L192,$N192:$Q192)),$N$135="X",STDEV($L192:$M192,$O192:$Q192)/SQRT(COUNT($L192:$M192,$O192:$Q192)),$O$135="X",STDEV($L192:$N192,$P192:$Q192)/SQRT(COUNT($L192:$N192,$P192:$Q192)),$P$135="X",STDEV($L192:$O192,$Q192)/SQRT(COUNT($L192:$O192,$Q192)),$Q$135="X",STDEV($L192:$P192)/SQRT(COUNT($L192:$P192))),"")</f>
        <v>930.46666666666647</v>
      </c>
      <c r="F192" cm="1">
        <f t="array" ref="F192">_xlfn.IFS(SUM($L192:$Q192)="","",L192="","",L192=0,0,L192&gt;0,L192/F$198*100)</f>
        <v>4.3402759151680266E-3</v>
      </c>
      <c r="G192" cm="1">
        <f t="array" ref="G192">_xlfn.IFS(SUM($L192:$Q192)="","",M192="","",M192=0,0,M192&gt;0,M192/G$198*100)</f>
        <v>0</v>
      </c>
      <c r="H192" cm="1">
        <f t="array" ref="H192">_xlfn.IFS(SUM($L192:$Q192)="","",N192="","",N192=0,0,N192&gt;0,N192/H$198*100)</f>
        <v>0</v>
      </c>
      <c r="I192" cm="1">
        <f t="array" ref="I192">_xlfn.IFS(SUM($L192:$Q192)="","",O192="","",O192=0,0,O192&gt;0,O192/I$198*100)</f>
        <v>0</v>
      </c>
      <c r="J192" cm="1">
        <f t="array" ref="J192">_xlfn.IFS(SUM($L192:$Q192)="","",P192="","",P192=0,0,P192&gt;0,P192/J$198*100)</f>
        <v>0</v>
      </c>
      <c r="K192" s="1" t="str" cm="1">
        <f t="array" ref="K192">_xlfn.IFS(SUM($L192:$Q192)="","",Q192="","",Q192=0,0,Q192&gt;0,Q192/K$198*100)</f>
        <v/>
      </c>
      <c r="L192" s="85">
        <f t="shared" si="197"/>
        <v>4652.333333333333</v>
      </c>
      <c r="M192" s="39">
        <f t="shared" si="197"/>
        <v>0</v>
      </c>
      <c r="N192" s="39">
        <f t="shared" si="197"/>
        <v>0</v>
      </c>
      <c r="O192" s="39">
        <f t="shared" si="197"/>
        <v>0</v>
      </c>
      <c r="P192" s="39">
        <f t="shared" si="197"/>
        <v>0</v>
      </c>
      <c r="Q192" s="98" t="str">
        <f t="shared" si="197"/>
        <v/>
      </c>
      <c r="R192" s="89">
        <v>13957</v>
      </c>
      <c r="S192" s="89">
        <v>0</v>
      </c>
      <c r="T192" s="89">
        <v>0</v>
      </c>
      <c r="U192" s="89">
        <v>0</v>
      </c>
      <c r="V192" s="89">
        <v>0</v>
      </c>
      <c r="W192" s="89"/>
      <c r="X192" s="1"/>
      <c r="Y192" s="1"/>
      <c r="Z192" s="6" t="s">
        <v>81</v>
      </c>
      <c r="AA192" s="18" cm="1">
        <f t="array" ref="AA192">IFERROR(_xlfn.IFS(COUNTA($AE$135:$AJ$135)=0,AVERAGE($AE192:$AJ192),$AE$135="X",AVERAGE($AF192:$AJ192),$AF$135="X",AVERAGE($AE192,$AG192:$AJ192),$AG$135="X",AVERAGE($AE192:$AF192,$AH192:$AJ192),$AH$135="X",AVERAGE($AE192:$AG192,$AI192:$AJ192),$AI$135="X",AVERAGE($AE192:$AH192,$AJ192:$AJ192),$AJ$135="X",AVERAGE($AE192:$AI192)),"")</f>
        <v>0</v>
      </c>
      <c r="AB192" s="19" cm="1">
        <f t="array" ref="AB192">IFERROR(_xlfn.IFS(COUNTA($AE$135:$AJ$135)=0,STDEV($AE192:$AJ192)/SQRT(COUNT($AE192:$AJ192)),$AE$135="X",STDEV($AF192:$AJ192)/SQRT(COUNT($AF192:$AJ192)),$AF$135="X",STDEV($AE192,$AG192:$AJ192)/SQRT(COUNT($AE192,$AG192:$AJ192)),$AG$135="X",STDEV($AE192:$AF192,$AH192:$AJ192)/SQRT(COUNT($AE192:$AF192,$AH192:$AJ192)),$AH$135="X",STDEV($AE192:$AG192,$AI192:$AJ192)/SQRT(COUNT($AE192:$AG192,$AI192:$AJ192)),$AI$135="X",STDEV($AE192:$AH192,$AJ192)/SQRT(COUNT($AE192:$AH192,$AJ192)),$AJ$135="X",STDEV($AE192:$AI192)/SQRT(COUNT($AE192:$AI192))),"")</f>
        <v>0</v>
      </c>
      <c r="AC192" s="113" cm="1">
        <f t="array" ref="AC192">IFERROR(_xlfn.IFS(COUNTA($AK$135:$AP$135)=0,AVERAGE($AK192:$AP192),$AK$135="X",AVERAGE($AL192:$AP192),$AL$135="X",AVERAGE($AK192,$AM192:$AP192),$AM$135="X",AVERAGE($AK192:$AL192,$AN192:$AP192),$AN$135="X",AVERAGE($AK192:$AM192,$AO192:$AP192),$AO$135="X",AVERAGE($AK192:$AN192,$AP192:$AP192),$AP$135="X",AVERAGE($AK192:$AO192)),"")</f>
        <v>0</v>
      </c>
      <c r="AD192" s="111" cm="1">
        <f t="array" ref="AD192">IFERROR(_xlfn.IFS(COUNTA($AK$135:$AP$135)=0,STDEV($AK192:$AP192)/SQRT(COUNT($AK192:$AP192)),$AK$135="X",STDEV($AL192:$AP192)/SQRT(COUNT($AL192:$AP192)),$AL$135="X",STDEV($AK192,$AM192:$AP192)/SQRT(COUNT($AK192,$AM192:$AP192)),$AM$135="X",STDEV($AK192:$AL192,$AN192:$AP192)/SQRT(COUNT($AK192:$AL192,$AN192:$AP192)),$AN$135="X",STDEV($AK192:$AM192,$AO192:$AP192)/SQRT(COUNT($AK192:$AM192,$AO192:$AP192)),$AO$135="X",STDEV($AK192:$AN192,$AP192)/SQRT(COUNT($AK192:$AN192,$AP192)),$AP$135="X",STDEV($AK192:$AO192)/SQRT(COUNT($AK192:$AO192))),"")</f>
        <v>0</v>
      </c>
      <c r="AE192" cm="1">
        <f t="array" ref="AE192">_xlfn.IFS(SUM($AK192:$AP192)="","",AK192="","",AK192=0,0,AK192&gt;0,AK192/AE$198*100)</f>
        <v>0</v>
      </c>
      <c r="AF192" cm="1">
        <f t="array" ref="AF192">_xlfn.IFS(SUM($AK192:$AP192)="","",AL192="","",AL192=0,0,AL192&gt;0,AL192/AF$198*100)</f>
        <v>0</v>
      </c>
      <c r="AG192" cm="1">
        <f t="array" ref="AG192">_xlfn.IFS(SUM($AK192:$AP192)="","",AM192="","",AM192=0,0,AM192&gt;0,AM192/AG$198*100)</f>
        <v>0</v>
      </c>
      <c r="AH192" cm="1">
        <f t="array" ref="AH192">_xlfn.IFS(SUM($AK192:$AP192)="","",AN192="","",AN192=0,0,AN192&gt;0,AN192/AH$198*100)</f>
        <v>0</v>
      </c>
      <c r="AI192" cm="1">
        <f t="array" ref="AI192">_xlfn.IFS(SUM($AK192:$AP192)="","",AO192="","",AO192=0,0,AO192&gt;0,AO192/AI$198*100)</f>
        <v>0</v>
      </c>
      <c r="AJ192" s="1" t="str" cm="1">
        <f t="array" ref="AJ192">_xlfn.IFS(SUM($AK192:$AP192)="","",AP192="","",AP192=0,0,AP192&gt;0,AP192/AJ$198*100)</f>
        <v/>
      </c>
      <c r="AK192" s="85">
        <f t="shared" si="198"/>
        <v>0</v>
      </c>
      <c r="AL192" s="39">
        <f t="shared" si="198"/>
        <v>0</v>
      </c>
      <c r="AM192" s="39">
        <f t="shared" si="198"/>
        <v>0</v>
      </c>
      <c r="AN192" s="39">
        <f t="shared" si="198"/>
        <v>0</v>
      </c>
      <c r="AO192" s="39">
        <f t="shared" si="198"/>
        <v>0</v>
      </c>
      <c r="AP192" s="98" t="str">
        <f t="shared" si="198"/>
        <v/>
      </c>
      <c r="AQ192" s="89">
        <v>0</v>
      </c>
      <c r="AR192" s="89">
        <v>0</v>
      </c>
      <c r="AS192" s="89">
        <v>0</v>
      </c>
      <c r="AT192" s="89">
        <v>0</v>
      </c>
      <c r="AU192" s="89">
        <v>0</v>
      </c>
      <c r="AV192" s="89"/>
      <c r="AW192" s="1"/>
      <c r="AX192" s="1"/>
      <c r="AY192" s="39" t="str">
        <f t="shared" si="204"/>
        <v/>
      </c>
      <c r="AZ192" s="39" t="str">
        <f t="shared" si="205"/>
        <v/>
      </c>
      <c r="BA192" s="39" t="str">
        <f t="shared" si="206"/>
        <v/>
      </c>
      <c r="BB192" s="39" t="str">
        <f t="shared" si="207"/>
        <v/>
      </c>
      <c r="BC192" s="39" t="str">
        <f t="shared" si="208"/>
        <v/>
      </c>
      <c r="BD192" s="39" t="str">
        <f t="shared" si="209"/>
        <v/>
      </c>
      <c r="BE192" s="39" t="str">
        <f t="shared" si="210"/>
        <v/>
      </c>
      <c r="BF192" s="39" t="str">
        <f t="shared" si="211"/>
        <v/>
      </c>
      <c r="BG192" s="39" t="str">
        <f t="shared" si="212"/>
        <v/>
      </c>
      <c r="BH192" s="39" t="str">
        <f t="shared" si="213"/>
        <v/>
      </c>
      <c r="BI192" s="39" t="str">
        <f t="shared" si="214"/>
        <v/>
      </c>
      <c r="BJ192" s="39" t="str">
        <f t="shared" si="215"/>
        <v/>
      </c>
      <c r="BK192" s="42" t="str">
        <f t="shared" si="218"/>
        <v/>
      </c>
      <c r="BL192" t="str">
        <f t="shared" si="218"/>
        <v/>
      </c>
      <c r="BM192" t="str">
        <f t="shared" si="218"/>
        <v/>
      </c>
      <c r="BN192" t="str">
        <f t="shared" si="218"/>
        <v/>
      </c>
      <c r="BO192" t="str">
        <f t="shared" si="218"/>
        <v/>
      </c>
      <c r="BP192" t="str">
        <f t="shared" si="218"/>
        <v/>
      </c>
      <c r="BQ192" t="str">
        <f t="shared" si="217"/>
        <v/>
      </c>
      <c r="BR192" t="str">
        <f t="shared" si="217"/>
        <v/>
      </c>
      <c r="BS192" t="str">
        <f t="shared" si="217"/>
        <v/>
      </c>
      <c r="BT192" t="str">
        <f t="shared" si="217"/>
        <v/>
      </c>
      <c r="BU192" t="str">
        <f t="shared" si="217"/>
        <v/>
      </c>
      <c r="BV192" t="str">
        <f t="shared" si="217"/>
        <v/>
      </c>
      <c r="BW192" t="str">
        <f t="shared" si="187"/>
        <v/>
      </c>
      <c r="BX192" t="str">
        <f t="shared" si="188"/>
        <v/>
      </c>
      <c r="BY192" t="str">
        <f t="shared" si="189"/>
        <v/>
      </c>
      <c r="BZ192" t="str">
        <f t="shared" si="190"/>
        <v/>
      </c>
      <c r="CA192" t="str">
        <f t="shared" si="216"/>
        <v/>
      </c>
      <c r="CB192" s="39" t="str">
        <f t="shared" si="216"/>
        <v/>
      </c>
      <c r="CC192" s="46" t="str">
        <f t="shared" si="192"/>
        <v/>
      </c>
      <c r="CD192" s="44" t="str">
        <f t="shared" si="193"/>
        <v/>
      </c>
      <c r="CE192" t="str" cm="1">
        <f t="array" ref="CE192">_xlfn.IFS($CC192="","",$CC192&lt;=CE$136,"yes",$CC192&gt;CE$136,"no")</f>
        <v/>
      </c>
      <c r="CF192" s="42" t="str">
        <f t="shared" si="201"/>
        <v/>
      </c>
      <c r="CG192" s="1" t="str">
        <f t="shared" si="202"/>
        <v/>
      </c>
      <c r="CH192" s="1" t="str">
        <f t="shared" si="203"/>
        <v/>
      </c>
      <c r="CI192" s="76" t="str">
        <f>IF(CE192="yes",VLOOKUP(CH192,'z-Table'!$A$1:$K$74,7,TRUE)*$CE$135,"")</f>
        <v/>
      </c>
    </row>
    <row r="193" spans="1:87" ht="12" x14ac:dyDescent="0.2">
      <c r="A193" s="6" t="s">
        <v>82</v>
      </c>
      <c r="B193" s="18" cm="1">
        <f t="array" ref="B193">IFERROR(_xlfn.IFS(COUNTA($F$135:$K$135)=0,AVERAGE($F193:$K193),$F$135="X",AVERAGE($G193:$K193),$G$135="X",AVERAGE($F193,$H193:$K193),$H$135="X",AVERAGE($F193:$G193,$I193:$K193),$I$135="X",AVERAGE($F193:$H193,$J193:$K193),$J$135="X",AVERAGE($F193:$I193,$K193:$K193),$K$135="X",AVERAGE($F193:$J193)),"")</f>
        <v>0</v>
      </c>
      <c r="C193" s="19" cm="1">
        <f t="array" ref="C193">IFERROR(_xlfn.IFS(COUNTA($F$135:$K$135)=0,STDEV($F193:$K193)/SQRT(COUNT($F193:$K193)),$F$135="X",STDEV($G193:$K193)/SQRT(COUNT($G193:$K193)),$G$135="X",STDEV($F193,$H193:$K193)/SQRT(COUNT($F193,$H193:$K193)),$H$135="X",STDEV($F193:$G193,$I193:$K193)/SQRT(COUNT($F193:$G193,$I193:$K193)),$I$135="X",STDEV($F193:$H193,$J193:$K193)/SQRT(COUNT($F193:$H193,$J193:$K193)),$J$135="X",STDEV($F193:$I193,$K193)/SQRT(COUNT($F193:$I193,$K193)),$K$135="X",STDEV($F193:$J193)/SQRT(COUNT($F193:$J193))),"")</f>
        <v>0</v>
      </c>
      <c r="D193" s="113" cm="1">
        <f t="array" ref="D193">IFERROR(_xlfn.IFS(COUNTA($L$135:$Q$135)=0,AVERAGE($L193:$Q193),$L$135="X",AVERAGE($M193:$Q193),$M$135="X",AVERAGE($L193,$N193:$Q193),$N$135="X",AVERAGE($L193:$M193,$O193:$Q193),$O$135="X",AVERAGE($L193:$N193,$P193:$Q193),$P$135="X",AVERAGE($L193:$O193,$Q193:$Q193),$Q$135="X",AVERAGE($L193:$P193)),"")</f>
        <v>0</v>
      </c>
      <c r="E193" s="111" cm="1">
        <f t="array" ref="E193">IFERROR(_xlfn.IFS(COUNTA($L$135:$Q$135)=0,STDEV($L193:$Q193)/SQRT(COUNT($L193:$Q193)),$L$135="X",STDEV($M193:$Q193)/SQRT(COUNT($M193:$Q193)),$M$135="X",STDEV($L193,$N193:$Q193)/SQRT(COUNT($L193,$N193:$Q193)),$N$135="X",STDEV($L193:$M193,$O193:$Q193)/SQRT(COUNT($L193:$M193,$O193:$Q193)),$O$135="X",STDEV($L193:$N193,$P193:$Q193)/SQRT(COUNT($L193:$N193,$P193:$Q193)),$P$135="X",STDEV($L193:$O193,$Q193)/SQRT(COUNT($L193:$O193,$Q193)),$Q$135="X",STDEV($L193:$P193)/SQRT(COUNT($L193:$P193))),"")</f>
        <v>0</v>
      </c>
      <c r="F193" cm="1">
        <f t="array" ref="F193">_xlfn.IFS(SUM($L193:$Q193)="","",L193="","",L193=0,0,L193&gt;0,L193/F$198*100)</f>
        <v>0</v>
      </c>
      <c r="G193" cm="1">
        <f t="array" ref="G193">_xlfn.IFS(SUM($L193:$Q193)="","",M193="","",M193=0,0,M193&gt;0,M193/G$198*100)</f>
        <v>0</v>
      </c>
      <c r="H193" cm="1">
        <f t="array" ref="H193">_xlfn.IFS(SUM($L193:$Q193)="","",N193="","",N193=0,0,N193&gt;0,N193/H$198*100)</f>
        <v>0</v>
      </c>
      <c r="I193" cm="1">
        <f t="array" ref="I193">_xlfn.IFS(SUM($L193:$Q193)="","",O193="","",O193=0,0,O193&gt;0,O193/I$198*100)</f>
        <v>0</v>
      </c>
      <c r="J193" cm="1">
        <f t="array" ref="J193">_xlfn.IFS(SUM($L193:$Q193)="","",P193="","",P193=0,0,P193&gt;0,P193/J$198*100)</f>
        <v>0</v>
      </c>
      <c r="K193" s="1" t="str" cm="1">
        <f t="array" ref="K193">_xlfn.IFS(SUM($L193:$Q193)="","",Q193="","",Q193=0,0,Q193&gt;0,Q193/K$198*100)</f>
        <v/>
      </c>
      <c r="L193" s="85">
        <f t="shared" si="197"/>
        <v>0</v>
      </c>
      <c r="M193" s="39">
        <f t="shared" si="197"/>
        <v>0</v>
      </c>
      <c r="N193" s="39">
        <f t="shared" si="197"/>
        <v>0</v>
      </c>
      <c r="O193" s="39">
        <f t="shared" si="197"/>
        <v>0</v>
      </c>
      <c r="P193" s="39">
        <f t="shared" si="197"/>
        <v>0</v>
      </c>
      <c r="Q193" s="98" t="str">
        <f t="shared" si="197"/>
        <v/>
      </c>
      <c r="R193" s="89">
        <v>0</v>
      </c>
      <c r="S193" s="89">
        <v>0</v>
      </c>
      <c r="T193" s="89">
        <v>0</v>
      </c>
      <c r="U193" s="89">
        <v>0</v>
      </c>
      <c r="V193" s="89">
        <v>0</v>
      </c>
      <c r="W193" s="89"/>
      <c r="X193" s="1"/>
      <c r="Y193" s="1"/>
      <c r="Z193" s="6" t="s">
        <v>82</v>
      </c>
      <c r="AA193" s="18" cm="1">
        <f t="array" ref="AA193">IFERROR(_xlfn.IFS(COUNTA($AE$135:$AJ$135)=0,AVERAGE($AE193:$AJ193),$AE$135="X",AVERAGE($AF193:$AJ193),$AF$135="X",AVERAGE($AE193,$AG193:$AJ193),$AG$135="X",AVERAGE($AE193:$AF193,$AH193:$AJ193),$AH$135="X",AVERAGE($AE193:$AG193,$AI193:$AJ193),$AI$135="X",AVERAGE($AE193:$AH193,$AJ193:$AJ193),$AJ$135="X",AVERAGE($AE193:$AI193)),"")</f>
        <v>0</v>
      </c>
      <c r="AB193" s="19" cm="1">
        <f t="array" ref="AB193">IFERROR(_xlfn.IFS(COUNTA($AE$135:$AJ$135)=0,STDEV($AE193:$AJ193)/SQRT(COUNT($AE193:$AJ193)),$AE$135="X",STDEV($AF193:$AJ193)/SQRT(COUNT($AF193:$AJ193)),$AF$135="X",STDEV($AE193,$AG193:$AJ193)/SQRT(COUNT($AE193,$AG193:$AJ193)),$AG$135="X",STDEV($AE193:$AF193,$AH193:$AJ193)/SQRT(COUNT($AE193:$AF193,$AH193:$AJ193)),$AH$135="X",STDEV($AE193:$AG193,$AI193:$AJ193)/SQRT(COUNT($AE193:$AG193,$AI193:$AJ193)),$AI$135="X",STDEV($AE193:$AH193,$AJ193)/SQRT(COUNT($AE193:$AH193,$AJ193)),$AJ$135="X",STDEV($AE193:$AI193)/SQRT(COUNT($AE193:$AI193))),"")</f>
        <v>0</v>
      </c>
      <c r="AC193" s="113" cm="1">
        <f t="array" ref="AC193">IFERROR(_xlfn.IFS(COUNTA($AK$135:$AP$135)=0,AVERAGE($AK193:$AP193),$AK$135="X",AVERAGE($AL193:$AP193),$AL$135="X",AVERAGE($AK193,$AM193:$AP193),$AM$135="X",AVERAGE($AK193:$AL193,$AN193:$AP193),$AN$135="X",AVERAGE($AK193:$AM193,$AO193:$AP193),$AO$135="X",AVERAGE($AK193:$AN193,$AP193:$AP193),$AP$135="X",AVERAGE($AK193:$AO193)),"")</f>
        <v>0</v>
      </c>
      <c r="AD193" s="111" cm="1">
        <f t="array" ref="AD193">IFERROR(_xlfn.IFS(COUNTA($AK$135:$AP$135)=0,STDEV($AK193:$AP193)/SQRT(COUNT($AK193:$AP193)),$AK$135="X",STDEV($AL193:$AP193)/SQRT(COUNT($AL193:$AP193)),$AL$135="X",STDEV($AK193,$AM193:$AP193)/SQRT(COUNT($AK193,$AM193:$AP193)),$AM$135="X",STDEV($AK193:$AL193,$AN193:$AP193)/SQRT(COUNT($AK193:$AL193,$AN193:$AP193)),$AN$135="X",STDEV($AK193:$AM193,$AO193:$AP193)/SQRT(COUNT($AK193:$AM193,$AO193:$AP193)),$AO$135="X",STDEV($AK193:$AN193,$AP193)/SQRT(COUNT($AK193:$AN193,$AP193)),$AP$135="X",STDEV($AK193:$AO193)/SQRT(COUNT($AK193:$AO193))),"")</f>
        <v>0</v>
      </c>
      <c r="AE193" cm="1">
        <f t="array" ref="AE193">_xlfn.IFS(SUM($AK193:$AP193)="","",AK193="","",AK193=0,0,AK193&gt;0,AK193/AE$198*100)</f>
        <v>0</v>
      </c>
      <c r="AF193" cm="1">
        <f t="array" ref="AF193">_xlfn.IFS(SUM($AK193:$AP193)="","",AL193="","",AL193=0,0,AL193&gt;0,AL193/AF$198*100)</f>
        <v>0</v>
      </c>
      <c r="AG193" cm="1">
        <f t="array" ref="AG193">_xlfn.IFS(SUM($AK193:$AP193)="","",AM193="","",AM193=0,0,AM193&gt;0,AM193/AG$198*100)</f>
        <v>0</v>
      </c>
      <c r="AH193" cm="1">
        <f t="array" ref="AH193">_xlfn.IFS(SUM($AK193:$AP193)="","",AN193="","",AN193=0,0,AN193&gt;0,AN193/AH$198*100)</f>
        <v>0</v>
      </c>
      <c r="AI193" cm="1">
        <f t="array" ref="AI193">_xlfn.IFS(SUM($AK193:$AP193)="","",AO193="","",AO193=0,0,AO193&gt;0,AO193/AI$198*100)</f>
        <v>0</v>
      </c>
      <c r="AJ193" s="1" t="str" cm="1">
        <f t="array" ref="AJ193">_xlfn.IFS(SUM($AK193:$AP193)="","",AP193="","",AP193=0,0,AP193&gt;0,AP193/AJ$198*100)</f>
        <v/>
      </c>
      <c r="AK193" s="85">
        <f t="shared" ref="AK193:AP196" si="219">IF(AQ193="","",AQ193/AQ$135)</f>
        <v>0</v>
      </c>
      <c r="AL193" s="39">
        <f t="shared" si="219"/>
        <v>0</v>
      </c>
      <c r="AM193" s="39">
        <f t="shared" si="219"/>
        <v>0</v>
      </c>
      <c r="AN193" s="39">
        <f t="shared" si="219"/>
        <v>0</v>
      </c>
      <c r="AO193" s="39">
        <f t="shared" si="219"/>
        <v>0</v>
      </c>
      <c r="AP193" s="98" t="str">
        <f t="shared" si="219"/>
        <v/>
      </c>
      <c r="AQ193" s="89">
        <v>0</v>
      </c>
      <c r="AR193" s="89">
        <v>0</v>
      </c>
      <c r="AS193" s="89">
        <v>0</v>
      </c>
      <c r="AT193" s="89">
        <v>0</v>
      </c>
      <c r="AU193" s="89">
        <v>0</v>
      </c>
      <c r="AV193" s="89"/>
      <c r="AW193" s="1"/>
      <c r="AX193" s="1"/>
      <c r="AY193" s="39" t="str">
        <f t="shared" si="204"/>
        <v/>
      </c>
      <c r="AZ193" s="39" t="str">
        <f t="shared" si="205"/>
        <v/>
      </c>
      <c r="BA193" s="39" t="str">
        <f t="shared" si="206"/>
        <v/>
      </c>
      <c r="BB193" s="39" t="str">
        <f t="shared" si="207"/>
        <v/>
      </c>
      <c r="BC193" s="39" t="str">
        <f t="shared" si="208"/>
        <v/>
      </c>
      <c r="BD193" s="39" t="str">
        <f t="shared" si="209"/>
        <v/>
      </c>
      <c r="BE193" s="39" t="str">
        <f t="shared" si="210"/>
        <v/>
      </c>
      <c r="BF193" s="39" t="str">
        <f t="shared" si="211"/>
        <v/>
      </c>
      <c r="BG193" s="39" t="str">
        <f t="shared" si="212"/>
        <v/>
      </c>
      <c r="BH193" s="39" t="str">
        <f t="shared" si="213"/>
        <v/>
      </c>
      <c r="BI193" s="39" t="str">
        <f t="shared" si="214"/>
        <v/>
      </c>
      <c r="BJ193" s="39" t="str">
        <f t="shared" si="215"/>
        <v/>
      </c>
      <c r="BK193" s="42" t="str">
        <f t="shared" si="218"/>
        <v/>
      </c>
      <c r="BL193" t="str">
        <f t="shared" si="218"/>
        <v/>
      </c>
      <c r="BM193" t="str">
        <f t="shared" si="218"/>
        <v/>
      </c>
      <c r="BN193" t="str">
        <f t="shared" si="218"/>
        <v/>
      </c>
      <c r="BO193" t="str">
        <f t="shared" si="218"/>
        <v/>
      </c>
      <c r="BP193" t="str">
        <f t="shared" si="218"/>
        <v/>
      </c>
      <c r="BQ193" t="str">
        <f t="shared" si="217"/>
        <v/>
      </c>
      <c r="BR193" t="str">
        <f t="shared" si="217"/>
        <v/>
      </c>
      <c r="BS193" t="str">
        <f t="shared" si="217"/>
        <v/>
      </c>
      <c r="BT193" t="str">
        <f t="shared" si="217"/>
        <v/>
      </c>
      <c r="BU193" t="str">
        <f t="shared" si="217"/>
        <v/>
      </c>
      <c r="BV193" t="str">
        <f t="shared" si="217"/>
        <v/>
      </c>
      <c r="BW193" t="str">
        <f t="shared" si="187"/>
        <v/>
      </c>
      <c r="BX193" t="str">
        <f t="shared" si="188"/>
        <v/>
      </c>
      <c r="BY193" t="str">
        <f t="shared" si="189"/>
        <v/>
      </c>
      <c r="BZ193" t="str">
        <f t="shared" si="190"/>
        <v/>
      </c>
      <c r="CA193" t="str">
        <f t="shared" si="216"/>
        <v/>
      </c>
      <c r="CB193" s="39" t="str">
        <f t="shared" si="216"/>
        <v/>
      </c>
      <c r="CC193" s="46" t="str">
        <f t="shared" si="192"/>
        <v/>
      </c>
      <c r="CD193" s="44" t="str">
        <f t="shared" si="193"/>
        <v/>
      </c>
      <c r="CE193" t="str" cm="1">
        <f t="array" ref="CE193">_xlfn.IFS($CC193="","",$CC193&lt;=CE$136,"yes",$CC193&gt;CE$136,"no")</f>
        <v/>
      </c>
      <c r="CF193" s="42" t="str">
        <f t="shared" si="201"/>
        <v/>
      </c>
      <c r="CG193" s="1" t="str">
        <f t="shared" si="202"/>
        <v/>
      </c>
      <c r="CH193" s="1" t="str">
        <f t="shared" si="203"/>
        <v/>
      </c>
      <c r="CI193" s="76" t="str">
        <f>IF(CE193="yes",VLOOKUP(CH193,'z-Table'!$A$1:$K$74,7,TRUE)*$CE$135,"")</f>
        <v/>
      </c>
    </row>
    <row r="194" spans="1:87" ht="12" x14ac:dyDescent="0.2">
      <c r="A194" s="6" t="s">
        <v>83</v>
      </c>
      <c r="B194" s="18" cm="1">
        <f t="array" ref="B194">IFERROR(_xlfn.IFS(COUNTA($F$135:$K$135)=0,AVERAGE($F194:$K194),$F$135="X",AVERAGE($G194:$K194),$G$135="X",AVERAGE($F194,$H194:$K194),$H$135="X",AVERAGE($F194:$G194,$I194:$K194),$I$135="X",AVERAGE($F194:$H194,$J194:$K194),$J$135="X",AVERAGE($F194:$I194,$K194:$K194),$K$135="X",AVERAGE($F194:$J194)),"")</f>
        <v>1.0332212169677765E-2</v>
      </c>
      <c r="C194" s="19" cm="1">
        <f t="array" ref="C194">IFERROR(_xlfn.IFS(COUNTA($F$135:$K$135)=0,STDEV($F194:$K194)/SQRT(COUNT($F194:$K194)),$F$135="X",STDEV($G194:$K194)/SQRT(COUNT($G194:$K194)),$G$135="X",STDEV($F194,$H194:$K194)/SQRT(COUNT($F194,$H194:$K194)),$H$135="X",STDEV($F194:$G194,$I194:$K194)/SQRT(COUNT($F194:$G194,$I194:$K194)),$I$135="X",STDEV($F194:$H194,$J194:$K194)/SQRT(COUNT($F194:$H194,$J194:$K194)),$J$135="X",STDEV($F194:$I194,$K194)/SQRT(COUNT($F194:$I194,$K194)),$K$135="X",STDEV($F194:$J194)/SQRT(COUNT($F194:$J194))),"")</f>
        <v>6.800300912909266E-3</v>
      </c>
      <c r="D194" s="113" cm="1">
        <f t="array" ref="D194">IFERROR(_xlfn.IFS(COUNTA($L$135:$Q$135)=0,AVERAGE($L194:$Q194),$L$135="X",AVERAGE($M194:$Q194),$M$135="X",AVERAGE($L194,$N194:$Q194),$N$135="X",AVERAGE($L194:$M194,$O194:$Q194),$O$135="X",AVERAGE($L194:$N194,$P194:$Q194),$P$135="X",AVERAGE($L194:$O194,$Q194:$Q194),$Q$135="X",AVERAGE($L194:$P194)),"")</f>
        <v>7239</v>
      </c>
      <c r="E194" s="111" cm="1">
        <f t="array" ref="E194">IFERROR(_xlfn.IFS(COUNTA($L$135:$Q$135)=0,STDEV($L194:$Q194)/SQRT(COUNT($L194:$Q194)),$L$135="X",STDEV($M194:$Q194)/SQRT(COUNT($M194:$Q194)),$M$135="X",STDEV($L194,$N194:$Q194)/SQRT(COUNT($L194,$N194:$Q194)),$N$135="X",STDEV($L194:$M194,$O194:$Q194)/SQRT(COUNT($L194:$M194,$O194:$Q194)),$O$135="X",STDEV($L194:$N194,$P194:$Q194)/SQRT(COUNT($L194:$N194,$P194:$Q194)),$P$135="X",STDEV($L194:$O194,$Q194)/SQRT(COUNT($L194:$O194,$Q194)),$Q$135="X",STDEV($L194:$P194)/SQRT(COUNT($L194:$P194))),"")</f>
        <v>4447.6624197436568</v>
      </c>
      <c r="F194" cm="1">
        <f t="array" ref="F194">_xlfn.IFS(SUM($L194:$Q194)="","",L194="","",L194=0,0,L194&gt;0,L194/F$198*100)</f>
        <v>1.7949468067886977E-2</v>
      </c>
      <c r="G194" cm="1">
        <f t="array" ref="G194">_xlfn.IFS(SUM($L194:$Q194)="","",M194="","",M194=0,0,M194&gt;0,M194/G$198*100)</f>
        <v>3.3711592780501849E-2</v>
      </c>
      <c r="H194" cm="1">
        <f t="array" ref="H194">_xlfn.IFS(SUM($L194:$Q194)="","",N194="","",N194=0,0,N194&gt;0,N194/H$198*100)</f>
        <v>0</v>
      </c>
      <c r="I194" cm="1">
        <f t="array" ref="I194">_xlfn.IFS(SUM($L194:$Q194)="","",O194="","",O194=0,0,O194&gt;0,O194/I$198*100)</f>
        <v>0</v>
      </c>
      <c r="J194" cm="1">
        <f t="array" ref="J194">_xlfn.IFS(SUM($L194:$Q194)="","",P194="","",P194=0,0,P194&gt;0,P194/J$198*100)</f>
        <v>0</v>
      </c>
      <c r="K194" s="1" t="str" cm="1">
        <f t="array" ref="K194">_xlfn.IFS(SUM($L194:$Q194)="","",Q194="","",Q194=0,0,Q194&gt;0,Q194/K$198*100)</f>
        <v/>
      </c>
      <c r="L194" s="85">
        <f t="shared" si="197"/>
        <v>19240</v>
      </c>
      <c r="M194" s="39">
        <f t="shared" si="197"/>
        <v>16955</v>
      </c>
      <c r="N194" s="39">
        <f t="shared" si="197"/>
        <v>0</v>
      </c>
      <c r="O194" s="39">
        <f t="shared" si="197"/>
        <v>0</v>
      </c>
      <c r="P194" s="39">
        <f t="shared" si="197"/>
        <v>0</v>
      </c>
      <c r="Q194" s="98" t="str">
        <f t="shared" si="197"/>
        <v/>
      </c>
      <c r="R194" s="89">
        <v>57720</v>
      </c>
      <c r="S194" s="89">
        <v>33910</v>
      </c>
      <c r="T194" s="89">
        <v>0</v>
      </c>
      <c r="U194" s="89">
        <v>0</v>
      </c>
      <c r="V194" s="89">
        <v>0</v>
      </c>
      <c r="W194" s="89"/>
      <c r="X194" s="1"/>
      <c r="Y194" s="1"/>
      <c r="Z194" s="6" t="s">
        <v>83</v>
      </c>
      <c r="AA194" s="18" cm="1">
        <f t="array" ref="AA194">IFERROR(_xlfn.IFS(COUNTA($AE$135:$AJ$135)=0,AVERAGE($AE194:$AJ194),$AE$135="X",AVERAGE($AF194:$AJ194),$AF$135="X",AVERAGE($AE194,$AG194:$AJ194),$AG$135="X",AVERAGE($AE194:$AF194,$AH194:$AJ194),$AH$135="X",AVERAGE($AE194:$AG194,$AI194:$AJ194),$AI$135="X",AVERAGE($AE194:$AH194,$AJ194:$AJ194),$AJ$135="X",AVERAGE($AE194:$AI194)),"")</f>
        <v>1.4429579945390114E-3</v>
      </c>
      <c r="AB194" s="19" cm="1">
        <f t="array" ref="AB194">IFERROR(_xlfn.IFS(COUNTA($AE$135:$AJ$135)=0,STDEV($AE194:$AJ194)/SQRT(COUNT($AE194:$AJ194)),$AE$135="X",STDEV($AF194:$AJ194)/SQRT(COUNT($AF194:$AJ194)),$AF$135="X",STDEV($AE194,$AG194:$AJ194)/SQRT(COUNT($AE194,$AG194:$AJ194)),$AG$135="X",STDEV($AE194:$AF194,$AH194:$AJ194)/SQRT(COUNT($AE194:$AF194,$AH194:$AJ194)),$AH$135="X",STDEV($AE194:$AG194,$AI194:$AJ194)/SQRT(COUNT($AE194:$AG194,$AI194:$AJ194)),$AI$135="X",STDEV($AE194:$AH194,$AJ194)/SQRT(COUNT($AE194:$AH194,$AJ194)),$AJ$135="X",STDEV($AE194:$AI194)/SQRT(COUNT($AE194:$AI194))),"")</f>
        <v>1.4429579945390114E-3</v>
      </c>
      <c r="AC194" s="113" cm="1">
        <f t="array" ref="AC194">IFERROR(_xlfn.IFS(COUNTA($AK$135:$AP$135)=0,AVERAGE($AK194:$AP194),$AK$135="X",AVERAGE($AL194:$AP194),$AL$135="X",AVERAGE($AK194,$AM194:$AP194),$AM$135="X",AVERAGE($AK194:$AL194,$AN194:$AP194),$AN$135="X",AVERAGE($AK194:$AM194,$AO194:$AP194),$AO$135="X",AVERAGE($AK194:$AN194,$AP194:$AP194),$AP$135="X",AVERAGE($AK194:$AO194)),"")</f>
        <v>867.65</v>
      </c>
      <c r="AD194" s="111" cm="1">
        <f t="array" ref="AD194">IFERROR(_xlfn.IFS(COUNTA($AK$135:$AP$135)=0,STDEV($AK194:$AP194)/SQRT(COUNT($AK194:$AP194)),$AK$135="X",STDEV($AL194:$AP194)/SQRT(COUNT($AL194:$AP194)),$AL$135="X",STDEV($AK194,$AM194:$AP194)/SQRT(COUNT($AK194,$AM194:$AP194)),$AM$135="X",STDEV($AK194:$AL194,$AN194:$AP194)/SQRT(COUNT($AK194:$AL194,$AN194:$AP194)),$AN$135="X",STDEV($AK194:$AM194,$AO194:$AP194)/SQRT(COUNT($AK194:$AM194,$AO194:$AP194)),$AO$135="X",STDEV($AK194:$AN194,$AP194)/SQRT(COUNT($AK194:$AN194,$AP194)),$AP$135="X",STDEV($AK194:$AO194)/SQRT(COUNT($AK194:$AO194))),"")</f>
        <v>867.64999999999986</v>
      </c>
      <c r="AE194" cm="1">
        <f t="array" ref="AE194">_xlfn.IFS(SUM($AK194:$AP194)="","",AK194="","",AK194=0,0,AK194&gt;0,AK194/AE$198*100)</f>
        <v>0</v>
      </c>
      <c r="AF194" cm="1">
        <f t="array" ref="AF194">_xlfn.IFS(SUM($AK194:$AP194)="","",AL194="","",AL194=0,0,AL194&gt;0,AL194/AF$198*100)</f>
        <v>7.2147899726950574E-3</v>
      </c>
      <c r="AG194" cm="1">
        <f t="array" ref="AG194">_xlfn.IFS(SUM($AK194:$AP194)="","",AM194="","",AM194=0,0,AM194&gt;0,AM194/AG$198*100)</f>
        <v>0</v>
      </c>
      <c r="AH194" cm="1">
        <f t="array" ref="AH194">_xlfn.IFS(SUM($AK194:$AP194)="","",AN194="","",AN194=0,0,AN194&gt;0,AN194/AH$198*100)</f>
        <v>0</v>
      </c>
      <c r="AI194" cm="1">
        <f t="array" ref="AI194">_xlfn.IFS(SUM($AK194:$AP194)="","",AO194="","",AO194=0,0,AO194&gt;0,AO194/AI$198*100)</f>
        <v>0</v>
      </c>
      <c r="AJ194" s="1" t="str" cm="1">
        <f t="array" ref="AJ194">_xlfn.IFS(SUM($AK194:$AP194)="","",AP194="","",AP194=0,0,AP194&gt;0,AP194/AJ$198*100)</f>
        <v/>
      </c>
      <c r="AK194" s="85">
        <f t="shared" si="219"/>
        <v>0</v>
      </c>
      <c r="AL194" s="39">
        <f t="shared" si="219"/>
        <v>4338.25</v>
      </c>
      <c r="AM194" s="39">
        <f t="shared" si="219"/>
        <v>0</v>
      </c>
      <c r="AN194" s="39">
        <f t="shared" si="219"/>
        <v>0</v>
      </c>
      <c r="AO194" s="39">
        <f t="shared" si="219"/>
        <v>0</v>
      </c>
      <c r="AP194" s="98" t="str">
        <f t="shared" si="219"/>
        <v/>
      </c>
      <c r="AQ194" s="89">
        <v>0</v>
      </c>
      <c r="AR194" s="89">
        <v>17353</v>
      </c>
      <c r="AS194" s="89">
        <v>0</v>
      </c>
      <c r="AT194" s="89">
        <v>0</v>
      </c>
      <c r="AU194" s="89">
        <v>0</v>
      </c>
      <c r="AV194" s="89"/>
      <c r="AW194" s="1"/>
      <c r="AX194" s="1"/>
      <c r="AY194" s="39" t="str">
        <f t="shared" si="204"/>
        <v/>
      </c>
      <c r="AZ194" s="39" t="str">
        <f t="shared" si="205"/>
        <v/>
      </c>
      <c r="BA194" s="39" t="str">
        <f t="shared" si="206"/>
        <v/>
      </c>
      <c r="BB194" s="39" t="str">
        <f t="shared" si="207"/>
        <v/>
      </c>
      <c r="BC194" s="39" t="str">
        <f t="shared" si="208"/>
        <v/>
      </c>
      <c r="BD194" s="39" t="str">
        <f t="shared" si="209"/>
        <v/>
      </c>
      <c r="BE194" s="39" t="str">
        <f t="shared" si="210"/>
        <v/>
      </c>
      <c r="BF194" s="39" t="str">
        <f t="shared" si="211"/>
        <v/>
      </c>
      <c r="BG194" s="39" t="str">
        <f t="shared" si="212"/>
        <v/>
      </c>
      <c r="BH194" s="39" t="str">
        <f t="shared" si="213"/>
        <v/>
      </c>
      <c r="BI194" s="39" t="str">
        <f t="shared" si="214"/>
        <v/>
      </c>
      <c r="BJ194" s="39" t="str">
        <f t="shared" si="215"/>
        <v/>
      </c>
      <c r="BK194" s="42" t="str">
        <f t="shared" si="218"/>
        <v/>
      </c>
      <c r="BL194" t="str">
        <f t="shared" si="218"/>
        <v/>
      </c>
      <c r="BM194" t="str">
        <f t="shared" si="218"/>
        <v/>
      </c>
      <c r="BN194" t="str">
        <f t="shared" si="218"/>
        <v/>
      </c>
      <c r="BO194" t="str">
        <f t="shared" si="218"/>
        <v/>
      </c>
      <c r="BP194" t="str">
        <f t="shared" si="218"/>
        <v/>
      </c>
      <c r="BQ194" t="str">
        <f t="shared" si="217"/>
        <v/>
      </c>
      <c r="BR194" t="str">
        <f t="shared" si="217"/>
        <v/>
      </c>
      <c r="BS194" t="str">
        <f t="shared" si="217"/>
        <v/>
      </c>
      <c r="BT194" t="str">
        <f t="shared" si="217"/>
        <v/>
      </c>
      <c r="BU194" t="str">
        <f t="shared" si="217"/>
        <v/>
      </c>
      <c r="BV194" t="str">
        <f t="shared" si="217"/>
        <v/>
      </c>
      <c r="BW194" t="str">
        <f t="shared" si="187"/>
        <v/>
      </c>
      <c r="BX194" t="str">
        <f t="shared" si="188"/>
        <v/>
      </c>
      <c r="BY194" t="str">
        <f t="shared" si="189"/>
        <v/>
      </c>
      <c r="BZ194" t="str">
        <f t="shared" si="190"/>
        <v/>
      </c>
      <c r="CA194" t="str">
        <f t="shared" si="216"/>
        <v/>
      </c>
      <c r="CB194" s="39" t="str">
        <f t="shared" si="216"/>
        <v/>
      </c>
      <c r="CC194" s="46" t="str">
        <f t="shared" si="192"/>
        <v/>
      </c>
      <c r="CD194" s="44" t="str">
        <f t="shared" si="193"/>
        <v/>
      </c>
      <c r="CE194" t="str" cm="1">
        <f t="array" ref="CE194">_xlfn.IFS($CC194="","",$CC194&lt;=CE$136,"yes",$CC194&gt;CE$136,"no")</f>
        <v/>
      </c>
      <c r="CF194" s="42" t="str">
        <f t="shared" si="201"/>
        <v/>
      </c>
      <c r="CG194" s="1" t="str">
        <f t="shared" si="202"/>
        <v/>
      </c>
      <c r="CH194" s="1" t="str">
        <f t="shared" si="203"/>
        <v/>
      </c>
      <c r="CI194" s="76" t="str">
        <f>IF(CE194="yes",VLOOKUP(CH194,'z-Table'!$A$1:$K$74,7,TRUE)*$CE$135,"")</f>
        <v/>
      </c>
    </row>
    <row r="195" spans="1:87" ht="12" x14ac:dyDescent="0.2">
      <c r="A195" s="6" t="s">
        <v>84</v>
      </c>
      <c r="B195" s="18" cm="1">
        <f t="array" ref="B195">IFERROR(_xlfn.IFS(COUNTA($F$135:$K$135)=0,AVERAGE($F195:$K195),$F$135="X",AVERAGE($G195:$K195),$G$135="X",AVERAGE($F195,$H195:$K195),$H$135="X",AVERAGE($F195:$G195,$I195:$K195),$I$135="X",AVERAGE($F195:$H195,$J195:$K195),$J$135="X",AVERAGE($F195:$I195,$K195:$K195),$K$135="X",AVERAGE($F195:$J195)),"")</f>
        <v>2.6688853690982711E-2</v>
      </c>
      <c r="C195" s="19" cm="1">
        <f t="array" ref="C195">IFERROR(_xlfn.IFS(COUNTA($F$135:$K$135)=0,STDEV($F195:$K195)/SQRT(COUNT($F195:$K195)),$F$135="X",STDEV($G195:$K195)/SQRT(COUNT($G195:$K195)),$G$135="X",STDEV($F195,$H195:$K195)/SQRT(COUNT($F195,$H195:$K195)),$H$135="X",STDEV($F195:$G195,$I195:$K195)/SQRT(COUNT($F195:$G195,$I195:$K195)),$I$135="X",STDEV($F195:$H195,$J195:$K195)/SQRT(COUNT($F195:$H195,$J195:$K195)),$J$135="X",STDEV($F195:$I195,$K195)/SQRT(COUNT($F195:$I195,$K195)),$K$135="X",STDEV($F195:$J195)/SQRT(COUNT($F195:$J195))),"")</f>
        <v>1.3000297591209896E-2</v>
      </c>
      <c r="D195" s="113" cm="1">
        <f t="array" ref="D195">IFERROR(_xlfn.IFS(COUNTA($L$135:$Q$135)=0,AVERAGE($L195:$Q195),$L$135="X",AVERAGE($M195:$Q195),$M$135="X",AVERAGE($L195,$N195:$Q195),$N$135="X",AVERAGE($L195:$M195,$O195:$Q195),$O$135="X",AVERAGE($L195:$N195,$P195:$Q195),$P$135="X",AVERAGE($L195:$O195,$Q195:$Q195),$Q$135="X",AVERAGE($L195:$P195)),"")</f>
        <v>17563.183333333331</v>
      </c>
      <c r="E195" s="111" cm="1">
        <f t="array" ref="E195">IFERROR(_xlfn.IFS(COUNTA($L$135:$Q$135)=0,STDEV($L195:$Q195)/SQRT(COUNT($L195:$Q195)),$L$135="X",STDEV($M195:$Q195)/SQRT(COUNT($M195:$Q195)),$M$135="X",STDEV($L195,$N195:$Q195)/SQRT(COUNT($L195,$N195:$Q195)),$N$135="X",STDEV($L195:$M195,$O195:$Q195)/SQRT(COUNT($L195:$M195,$O195:$Q195)),$O$135="X",STDEV($L195:$N195,$P195:$Q195)/SQRT(COUNT($L195:$N195,$P195:$Q195)),$P$135="X",STDEV($L195:$O195,$Q195)/SQRT(COUNT($L195:$O195,$Q195)),$Q$135="X",STDEV($L195:$P195)/SQRT(COUNT($L195:$P195))),"")</f>
        <v>9330.6555061945019</v>
      </c>
      <c r="F195" cm="1">
        <f t="array" ref="F195">_xlfn.IFS(SUM($L195:$Q195)="","",L195="","",L195=0,0,L195&gt;0,L195/F$198*100)</f>
        <v>4.170514747145513E-2</v>
      </c>
      <c r="G195" cm="1">
        <f t="array" ref="G195">_xlfn.IFS(SUM($L195:$Q195)="","",M195="","",M195=0,0,M195&gt;0,M195/G$198*100)</f>
        <v>7.0537854395604477E-2</v>
      </c>
      <c r="H195" cm="1">
        <f t="array" ref="H195">_xlfn.IFS(SUM($L195:$Q195)="","",N195="","",N195=0,0,N195&gt;0,N195/H$198*100)</f>
        <v>6.1350987457646604E-3</v>
      </c>
      <c r="I195" cm="1">
        <f t="array" ref="I195">_xlfn.IFS(SUM($L195:$Q195)="","",O195="","",O195=0,0,O195&gt;0,O195/I$198*100)</f>
        <v>1.3854447725926606E-3</v>
      </c>
      <c r="J195" cm="1">
        <f t="array" ref="J195">_xlfn.IFS(SUM($L195:$Q195)="","",P195="","",P195=0,0,P195&gt;0,P195/J$198*100)</f>
        <v>1.3680723069496638E-2</v>
      </c>
      <c r="K195" s="1" t="str" cm="1">
        <f t="array" ref="K195">_xlfn.IFS(SUM($L195:$Q195)="","",Q195="","",Q195=0,0,Q195&gt;0,Q195/K$198*100)</f>
        <v/>
      </c>
      <c r="L195" s="85">
        <f t="shared" si="197"/>
        <v>44703.666666666664</v>
      </c>
      <c r="M195" s="39">
        <f t="shared" si="197"/>
        <v>35476.5</v>
      </c>
      <c r="N195" s="39">
        <f t="shared" si="197"/>
        <v>1323.25</v>
      </c>
      <c r="O195" s="39">
        <f t="shared" si="197"/>
        <v>1595</v>
      </c>
      <c r="P195" s="39">
        <f t="shared" si="197"/>
        <v>4717.5</v>
      </c>
      <c r="Q195" s="98" t="str">
        <f t="shared" si="197"/>
        <v/>
      </c>
      <c r="R195" s="89">
        <v>134111</v>
      </c>
      <c r="S195" s="89">
        <v>70953</v>
      </c>
      <c r="T195" s="89">
        <v>5293</v>
      </c>
      <c r="U195" s="89">
        <v>4785</v>
      </c>
      <c r="V195" s="89">
        <v>18870</v>
      </c>
      <c r="W195" s="89"/>
      <c r="X195" s="1"/>
      <c r="Y195" s="1"/>
      <c r="Z195" s="6" t="s">
        <v>84</v>
      </c>
      <c r="AA195" s="18" cm="1">
        <f t="array" ref="AA195">IFERROR(_xlfn.IFS(COUNTA($AE$135:$AJ$135)=0,AVERAGE($AE195:$AJ195),$AE$135="X",AVERAGE($AF195:$AJ195),$AF$135="X",AVERAGE($AE195,$AG195:$AJ195),$AG$135="X",AVERAGE($AE195:$AF195,$AH195:$AJ195),$AH$135="X",AVERAGE($AE195:$AG195,$AI195:$AJ195),$AI$135="X",AVERAGE($AE195:$AH195,$AJ195:$AJ195),$AJ$135="X",AVERAGE($AE195:$AI195)),"")</f>
        <v>2.1334875649226429E-2</v>
      </c>
      <c r="AB195" s="19" cm="1">
        <f t="array" ref="AB195">IFERROR(_xlfn.IFS(COUNTA($AE$135:$AJ$135)=0,STDEV($AE195:$AJ195)/SQRT(COUNT($AE195:$AJ195)),$AE$135="X",STDEV($AF195:$AJ195)/SQRT(COUNT($AF195:$AJ195)),$AF$135="X",STDEV($AE195,$AG195:$AJ195)/SQRT(COUNT($AE195,$AG195:$AJ195)),$AG$135="X",STDEV($AE195:$AF195,$AH195:$AJ195)/SQRT(COUNT($AE195:$AF195,$AH195:$AJ195)),$AH$135="X",STDEV($AE195:$AG195,$AI195:$AJ195)/SQRT(COUNT($AE195:$AG195,$AI195:$AJ195)),$AI$135="X",STDEV($AE195:$AH195,$AJ195)/SQRT(COUNT($AE195:$AH195,$AJ195)),$AJ$135="X",STDEV($AE195:$AI195)/SQRT(COUNT($AE195:$AI195))),"")</f>
        <v>1.0980682472741827E-2</v>
      </c>
      <c r="AC195" s="113" cm="1">
        <f t="array" ref="AC195">IFERROR(_xlfn.IFS(COUNTA($AK$135:$AP$135)=0,AVERAGE($AK195:$AP195),$AK$135="X",AVERAGE($AL195:$AP195),$AL$135="X",AVERAGE($AK195,$AM195:$AP195),$AM$135="X",AVERAGE($AK195:$AL195,$AN195:$AP195),$AN$135="X",AVERAGE($AK195:$AM195,$AO195:$AP195),$AO$135="X",AVERAGE($AK195:$AN195,$AP195:$AP195),$AP$135="X",AVERAGE($AK195:$AO195)),"")</f>
        <v>7599.6333333333341</v>
      </c>
      <c r="AD195" s="111" cm="1">
        <f t="array" ref="AD195">IFERROR(_xlfn.IFS(COUNTA($AK$135:$AP$135)=0,STDEV($AK195:$AP195)/SQRT(COUNT($AK195:$AP195)),$AK$135="X",STDEV($AL195:$AP195)/SQRT(COUNT($AL195:$AP195)),$AL$135="X",STDEV($AK195,$AM195:$AP195)/SQRT(COUNT($AK195,$AM195:$AP195)),$AM$135="X",STDEV($AK195:$AL195,$AN195:$AP195)/SQRT(COUNT($AK195:$AL195,$AN195:$AP195)),$AN$135="X",STDEV($AK195:$AM195,$AO195:$AP195)/SQRT(COUNT($AK195:$AM195,$AO195:$AP195)),$AO$135="X",STDEV($AK195:$AN195,$AP195)/SQRT(COUNT($AK195:$AN195,$AP195)),$AP$135="X",STDEV($AK195:$AO195)/SQRT(COUNT($AK195:$AO195))),"")</f>
        <v>1523.0880550162979</v>
      </c>
      <c r="AE195" cm="1">
        <f t="array" ref="AE195">_xlfn.IFS(SUM($AK195:$AP195)="","",AK195="","",AK195=0,0,AK195&gt;0,AK195/AE$198*100)</f>
        <v>6.4589895091558699E-2</v>
      </c>
      <c r="AF195" cm="1">
        <f t="array" ref="AF195">_xlfn.IFS(SUM($AK195:$AP195)="","",AL195="","",AL195=0,0,AL195&gt;0,AL195/AF$198*100)</f>
        <v>1.6411121408529895E-2</v>
      </c>
      <c r="AG195" cm="1">
        <f t="array" ref="AG195">_xlfn.IFS(SUM($AK195:$AP195)="","",AM195="","",AM195=0,0,AM195&gt;0,AM195/AG$198*100)</f>
        <v>6.8326013108589937E-3</v>
      </c>
      <c r="AH195" cm="1">
        <f t="array" ref="AH195">_xlfn.IFS(SUM($AK195:$AP195)="","",AN195="","",AN195=0,0,AN195&gt;0,AN195/AH$198*100)</f>
        <v>1.2740118520391065E-2</v>
      </c>
      <c r="AI195" cm="1">
        <f t="array" ref="AI195">_xlfn.IFS(SUM($AK195:$AP195)="","",AO195="","",AO195=0,0,AO195&gt;0,AO195/AI$198*100)</f>
        <v>6.1006419147934983E-3</v>
      </c>
      <c r="AJ195" s="1" t="str" cm="1">
        <f t="array" ref="AJ195">_xlfn.IFS(SUM($AK195:$AP195)="","",AP195="","",AP195=0,0,AP195&gt;0,AP195/AJ$198*100)</f>
        <v/>
      </c>
      <c r="AK195" s="85">
        <f t="shared" si="219"/>
        <v>11626.333333333334</v>
      </c>
      <c r="AL195" s="39">
        <f t="shared" si="219"/>
        <v>9868</v>
      </c>
      <c r="AM195" s="39">
        <f t="shared" si="219"/>
        <v>7949.5</v>
      </c>
      <c r="AN195" s="39">
        <f t="shared" si="219"/>
        <v>3086.3333333333335</v>
      </c>
      <c r="AO195" s="39">
        <f t="shared" si="219"/>
        <v>5468</v>
      </c>
      <c r="AP195" s="98" t="str">
        <f t="shared" si="219"/>
        <v/>
      </c>
      <c r="AQ195" s="89">
        <v>34879</v>
      </c>
      <c r="AR195" s="89">
        <v>39472</v>
      </c>
      <c r="AS195" s="89">
        <v>15899</v>
      </c>
      <c r="AT195" s="89">
        <v>9259</v>
      </c>
      <c r="AU195" s="89">
        <v>16404</v>
      </c>
      <c r="AV195" s="89"/>
      <c r="AW195" s="1"/>
      <c r="AX195" s="1"/>
      <c r="AY195" s="39" t="str">
        <f t="shared" si="204"/>
        <v/>
      </c>
      <c r="AZ195" s="39" t="str">
        <f t="shared" si="205"/>
        <v/>
      </c>
      <c r="BA195" s="39" t="str">
        <f t="shared" si="206"/>
        <v/>
      </c>
      <c r="BB195" s="39" t="str">
        <f t="shared" si="207"/>
        <v/>
      </c>
      <c r="BC195" s="39" t="str">
        <f t="shared" si="208"/>
        <v/>
      </c>
      <c r="BD195" s="39" t="str">
        <f t="shared" si="209"/>
        <v/>
      </c>
      <c r="BE195" s="39" t="str">
        <f t="shared" si="210"/>
        <v/>
      </c>
      <c r="BF195" s="39" t="str">
        <f t="shared" si="211"/>
        <v/>
      </c>
      <c r="BG195" s="39" t="str">
        <f t="shared" si="212"/>
        <v/>
      </c>
      <c r="BH195" s="39" t="str">
        <f t="shared" si="213"/>
        <v/>
      </c>
      <c r="BI195" s="39" t="str">
        <f t="shared" si="214"/>
        <v/>
      </c>
      <c r="BJ195" s="39" t="str">
        <f t="shared" si="215"/>
        <v/>
      </c>
      <c r="BK195" s="42" t="str">
        <f t="shared" si="218"/>
        <v/>
      </c>
      <c r="BL195" t="str">
        <f t="shared" si="218"/>
        <v/>
      </c>
      <c r="BM195" t="str">
        <f t="shared" si="218"/>
        <v/>
      </c>
      <c r="BN195" t="str">
        <f t="shared" si="218"/>
        <v/>
      </c>
      <c r="BO195" t="str">
        <f t="shared" si="218"/>
        <v/>
      </c>
      <c r="BP195" t="str">
        <f t="shared" si="218"/>
        <v/>
      </c>
      <c r="BQ195" t="str">
        <f t="shared" si="217"/>
        <v/>
      </c>
      <c r="BR195" t="str">
        <f t="shared" si="217"/>
        <v/>
      </c>
      <c r="BS195" t="str">
        <f t="shared" si="217"/>
        <v/>
      </c>
      <c r="BT195" t="str">
        <f t="shared" si="217"/>
        <v/>
      </c>
      <c r="BU195" t="str">
        <f t="shared" si="217"/>
        <v/>
      </c>
      <c r="BV195" t="str">
        <f t="shared" si="217"/>
        <v/>
      </c>
      <c r="BW195" t="str">
        <f t="shared" si="187"/>
        <v/>
      </c>
      <c r="BX195" t="str">
        <f t="shared" si="188"/>
        <v/>
      </c>
      <c r="BY195" t="str">
        <f t="shared" si="189"/>
        <v/>
      </c>
      <c r="BZ195" t="str">
        <f t="shared" si="190"/>
        <v/>
      </c>
      <c r="CA195" t="str">
        <f t="shared" si="216"/>
        <v/>
      </c>
      <c r="CB195" s="39" t="str">
        <f t="shared" si="216"/>
        <v/>
      </c>
      <c r="CC195" s="46" t="str">
        <f t="shared" si="192"/>
        <v/>
      </c>
      <c r="CD195" s="44" t="str">
        <f t="shared" si="193"/>
        <v/>
      </c>
      <c r="CE195" t="str" cm="1">
        <f t="array" ref="CE195">_xlfn.IFS($CC195="","",$CC195&lt;=CE$136,"yes",$CC195&gt;CE$136,"no")</f>
        <v/>
      </c>
      <c r="CF195" s="42" t="str">
        <f t="shared" si="201"/>
        <v/>
      </c>
      <c r="CG195" s="1" t="str">
        <f t="shared" si="202"/>
        <v/>
      </c>
      <c r="CH195" s="1" t="str">
        <f t="shared" si="203"/>
        <v/>
      </c>
      <c r="CI195" s="76" t="str">
        <f>IF(CE195="yes",VLOOKUP(CH195,'z-Table'!$A$1:$K$74,7,TRUE)*$CE$135,"")</f>
        <v/>
      </c>
    </row>
    <row r="196" spans="1:87" ht="12" x14ac:dyDescent="0.2">
      <c r="A196" s="6" t="s">
        <v>85</v>
      </c>
      <c r="B196" s="18" cm="1">
        <f t="array" ref="B196">IFERROR(_xlfn.IFS(COUNTA($F$135:$K$135)=0,AVERAGE($F196:$K196),$F$135="X",AVERAGE($G196:$K196),$G$135="X",AVERAGE($F196,$H196:$K196),$H$135="X",AVERAGE($F196:$G196,$I196:$K196),$I$135="X",AVERAGE($F196:$H196,$J196:$K196),$J$135="X",AVERAGE($F196:$I196,$K196:$K196),$K$135="X",AVERAGE($F196:$J196)),"")</f>
        <v>1.4431098668717308E-3</v>
      </c>
      <c r="C196" s="19" cm="1">
        <f t="array" ref="C196">IFERROR(_xlfn.IFS(COUNTA($F$135:$K$135)=0,STDEV($F196:$K196)/SQRT(COUNT($F196:$K196)),$F$135="X",STDEV($G196:$K196)/SQRT(COUNT($G196:$K196)),$G$135="X",STDEV($F196,$H196:$K196)/SQRT(COUNT($F196,$H196:$K196)),$H$135="X",STDEV($F196:$G196,$I196:$K196)/SQRT(COUNT($F196:$G196,$I196:$K196)),$I$135="X",STDEV($F196:$H196,$J196:$K196)/SQRT(COUNT($F196:$H196,$J196:$K196)),$J$135="X",STDEV($F196:$I196,$K196)/SQRT(COUNT($F196:$I196,$K196)),$K$135="X",STDEV($F196:$J196)/SQRT(COUNT($F196:$J196))),"")</f>
        <v>1.4431098668717306E-3</v>
      </c>
      <c r="D196" s="113" cm="1">
        <f t="array" ref="D196">IFERROR(_xlfn.IFS(COUNTA($L$135:$Q$135)=0,AVERAGE($L196:$Q196),$L$135="X",AVERAGE($M196:$Q196),$M$135="X",AVERAGE($L196,$N196:$Q196),$N$135="X",AVERAGE($L196:$M196,$O196:$Q196),$O$135="X",AVERAGE($L196:$N196,$P196:$Q196),$P$135="X",AVERAGE($L196:$O196,$Q196:$Q196),$Q$135="X",AVERAGE($L196:$P196)),"")</f>
        <v>1546.8666666666666</v>
      </c>
      <c r="E196" s="111" cm="1">
        <f t="array" ref="E196">IFERROR(_xlfn.IFS(COUNTA($L$135:$Q$135)=0,STDEV($L196:$Q196)/SQRT(COUNT($L196:$Q196)),$L$135="X",STDEV($M196:$Q196)/SQRT(COUNT($M196:$Q196)),$M$135="X",STDEV($L196,$N196:$Q196)/SQRT(COUNT($L196,$N196:$Q196)),$N$135="X",STDEV($L196:$M196,$O196:$Q196)/SQRT(COUNT($L196:$M196,$O196:$Q196)),$O$135="X",STDEV($L196:$N196,$P196:$Q196)/SQRT(COUNT($L196:$N196,$P196:$Q196)),$P$135="X",STDEV($L196:$O196,$Q196)/SQRT(COUNT($L196:$O196,$Q196)),$Q$135="X",STDEV($L196:$P196)/SQRT(COUNT($L196:$P196))),"")</f>
        <v>1546.8666666666666</v>
      </c>
      <c r="F196" cm="1">
        <f t="array" ref="F196">_xlfn.IFS(SUM($L196:$Q196)="","",L196="","",L196=0,0,L196&gt;0,L196/F$198*100)</f>
        <v>7.2155493343586535E-3</v>
      </c>
      <c r="G196" cm="1">
        <f t="array" ref="G196">_xlfn.IFS(SUM($L196:$Q196)="","",M196="","",M196=0,0,M196&gt;0,M196/G$198*100)</f>
        <v>0</v>
      </c>
      <c r="H196" cm="1">
        <f t="array" ref="H196">_xlfn.IFS(SUM($L196:$Q196)="","",N196="","",N196=0,0,N196&gt;0,N196/H$198*100)</f>
        <v>0</v>
      </c>
      <c r="I196" cm="1">
        <f t="array" ref="I196">_xlfn.IFS(SUM($L196:$Q196)="","",O196="","",O196=0,0,O196&gt;0,O196/I$198*100)</f>
        <v>0</v>
      </c>
      <c r="J196" cm="1">
        <f t="array" ref="J196">_xlfn.IFS(SUM($L196:$Q196)="","",P196="","",P196=0,0,P196&gt;0,P196/J$198*100)</f>
        <v>0</v>
      </c>
      <c r="K196" s="1" t="str" cm="1">
        <f t="array" ref="K196">_xlfn.IFS(SUM($L196:$Q196)="","",Q196="","",Q196=0,0,Q196&gt;0,Q196/K$198*100)</f>
        <v/>
      </c>
      <c r="L196" s="85">
        <f t="shared" si="197"/>
        <v>7734.333333333333</v>
      </c>
      <c r="M196" s="39">
        <f t="shared" si="197"/>
        <v>0</v>
      </c>
      <c r="N196" s="39">
        <f t="shared" si="197"/>
        <v>0</v>
      </c>
      <c r="O196" s="39">
        <f t="shared" si="197"/>
        <v>0</v>
      </c>
      <c r="P196" s="39">
        <f t="shared" si="197"/>
        <v>0</v>
      </c>
      <c r="Q196" s="98" t="str">
        <f t="shared" si="197"/>
        <v/>
      </c>
      <c r="R196" s="89">
        <v>23203</v>
      </c>
      <c r="S196" s="89">
        <v>0</v>
      </c>
      <c r="T196" s="89">
        <v>0</v>
      </c>
      <c r="U196" s="89">
        <v>0</v>
      </c>
      <c r="V196" s="89">
        <v>0</v>
      </c>
      <c r="W196" s="89"/>
      <c r="X196" s="1"/>
      <c r="Y196" s="1"/>
      <c r="Z196" s="6" t="s">
        <v>85</v>
      </c>
      <c r="AA196" s="18" cm="1">
        <f t="array" ref="AA196">IFERROR(_xlfn.IFS(COUNTA($AE$135:$AJ$135)=0,AVERAGE($AE196:$AJ196),$AE$135="X",AVERAGE($AF196:$AJ196),$AF$135="X",AVERAGE($AE196,$AG196:$AJ196),$AG$135="X",AVERAGE($AE196:$AF196,$AH196:$AJ196),$AH$135="X",AVERAGE($AE196:$AG196,$AI196:$AJ196),$AI$135="X",AVERAGE($AE196:$AH196,$AJ196:$AJ196),$AJ$135="X",AVERAGE($AE196:$AI196)),"")</f>
        <v>0</v>
      </c>
      <c r="AB196" s="19" cm="1">
        <f t="array" ref="AB196">IFERROR(_xlfn.IFS(COUNTA($AE$135:$AJ$135)=0,STDEV($AE196:$AJ196)/SQRT(COUNT($AE196:$AJ196)),$AE$135="X",STDEV($AF196:$AJ196)/SQRT(COUNT($AF196:$AJ196)),$AF$135="X",STDEV($AE196,$AG196:$AJ196)/SQRT(COUNT($AE196,$AG196:$AJ196)),$AG$135="X",STDEV($AE196:$AF196,$AH196:$AJ196)/SQRT(COUNT($AE196:$AF196,$AH196:$AJ196)),$AH$135="X",STDEV($AE196:$AG196,$AI196:$AJ196)/SQRT(COUNT($AE196:$AG196,$AI196:$AJ196)),$AI$135="X",STDEV($AE196:$AH196,$AJ196)/SQRT(COUNT($AE196:$AH196,$AJ196)),$AJ$135="X",STDEV($AE196:$AI196)/SQRT(COUNT($AE196:$AI196))),"")</f>
        <v>0</v>
      </c>
      <c r="AC196" s="113" cm="1">
        <f t="array" ref="AC196">IFERROR(_xlfn.IFS(COUNTA($AK$135:$AP$135)=0,AVERAGE($AK196:$AP196),$AK$135="X",AVERAGE($AL196:$AP196),$AL$135="X",AVERAGE($AK196,$AM196:$AP196),$AM$135="X",AVERAGE($AK196:$AL196,$AN196:$AP196),$AN$135="X",AVERAGE($AK196:$AM196,$AO196:$AP196),$AO$135="X",AVERAGE($AK196:$AN196,$AP196:$AP196),$AP$135="X",AVERAGE($AK196:$AO196)),"")</f>
        <v>0</v>
      </c>
      <c r="AD196" s="111" cm="1">
        <f t="array" ref="AD196">IFERROR(_xlfn.IFS(COUNTA($AK$135:$AP$135)=0,STDEV($AK196:$AP196)/SQRT(COUNT($AK196:$AP196)),$AK$135="X",STDEV($AL196:$AP196)/SQRT(COUNT($AL196:$AP196)),$AL$135="X",STDEV($AK196,$AM196:$AP196)/SQRT(COUNT($AK196,$AM196:$AP196)),$AM$135="X",STDEV($AK196:$AL196,$AN196:$AP196)/SQRT(COUNT($AK196:$AL196,$AN196:$AP196)),$AN$135="X",STDEV($AK196:$AM196,$AO196:$AP196)/SQRT(COUNT($AK196:$AM196,$AO196:$AP196)),$AO$135="X",STDEV($AK196:$AN196,$AP196)/SQRT(COUNT($AK196:$AN196,$AP196)),$AP$135="X",STDEV($AK196:$AO196)/SQRT(COUNT($AK196:$AO196))),"")</f>
        <v>0</v>
      </c>
      <c r="AE196" cm="1">
        <f t="array" ref="AE196">_xlfn.IFS(SUM($AK196:$AP196)="","",AK196="","",AK196=0,0,AK196&gt;0,AK196/AE$198*100)</f>
        <v>0</v>
      </c>
      <c r="AF196" cm="1">
        <f t="array" ref="AF196">_xlfn.IFS(SUM($AK196:$AP196)="","",AL196="","",AL196=0,0,AL196&gt;0,AL196/AF$198*100)</f>
        <v>0</v>
      </c>
      <c r="AG196" cm="1">
        <f t="array" ref="AG196">_xlfn.IFS(SUM($AK196:$AP196)="","",AM196="","",AM196=0,0,AM196&gt;0,AM196/AG$198*100)</f>
        <v>0</v>
      </c>
      <c r="AH196" cm="1">
        <f t="array" ref="AH196">_xlfn.IFS(SUM($AK196:$AP196)="","",AN196="","",AN196=0,0,AN196&gt;0,AN196/AH$198*100)</f>
        <v>0</v>
      </c>
      <c r="AI196" cm="1">
        <f t="array" ref="AI196">_xlfn.IFS(SUM($AK196:$AP196)="","",AO196="","",AO196=0,0,AO196&gt;0,AO196/AI$198*100)</f>
        <v>0</v>
      </c>
      <c r="AJ196" s="1" t="str" cm="1">
        <f t="array" ref="AJ196">_xlfn.IFS(SUM($AK196:$AP196)="","",AP196="","",AP196=0,0,AP196&gt;0,AP196/AJ$198*100)</f>
        <v/>
      </c>
      <c r="AK196" s="85">
        <f t="shared" si="219"/>
        <v>0</v>
      </c>
      <c r="AL196" s="39">
        <f t="shared" si="219"/>
        <v>0</v>
      </c>
      <c r="AM196" s="39">
        <f t="shared" si="219"/>
        <v>0</v>
      </c>
      <c r="AN196" s="39">
        <f t="shared" si="219"/>
        <v>0</v>
      </c>
      <c r="AO196" s="39">
        <f t="shared" si="219"/>
        <v>0</v>
      </c>
      <c r="AP196" s="98" t="str">
        <f t="shared" si="219"/>
        <v/>
      </c>
      <c r="AQ196" s="89">
        <v>0</v>
      </c>
      <c r="AR196" s="89">
        <v>0</v>
      </c>
      <c r="AS196" s="89">
        <v>0</v>
      </c>
      <c r="AT196" s="89">
        <v>0</v>
      </c>
      <c r="AU196" s="89">
        <v>0</v>
      </c>
      <c r="AV196" s="89"/>
      <c r="AW196" s="1"/>
      <c r="AX196" s="1"/>
      <c r="AY196" s="39" t="str">
        <f t="shared" si="204"/>
        <v/>
      </c>
      <c r="AZ196" s="39" t="str">
        <f t="shared" si="205"/>
        <v/>
      </c>
      <c r="BA196" s="39" t="str">
        <f t="shared" si="206"/>
        <v/>
      </c>
      <c r="BB196" s="39" t="str">
        <f t="shared" si="207"/>
        <v/>
      </c>
      <c r="BC196" s="39" t="str">
        <f t="shared" si="208"/>
        <v/>
      </c>
      <c r="BD196" s="39" t="str">
        <f t="shared" si="209"/>
        <v/>
      </c>
      <c r="BE196" s="39" t="str">
        <f t="shared" si="210"/>
        <v/>
      </c>
      <c r="BF196" s="39" t="str">
        <f t="shared" si="211"/>
        <v/>
      </c>
      <c r="BG196" s="39" t="str">
        <f t="shared" si="212"/>
        <v/>
      </c>
      <c r="BH196" s="39" t="str">
        <f t="shared" si="213"/>
        <v/>
      </c>
      <c r="BI196" s="39" t="str">
        <f t="shared" si="214"/>
        <v/>
      </c>
      <c r="BJ196" s="39" t="str">
        <f t="shared" si="215"/>
        <v/>
      </c>
      <c r="BK196" s="42" t="str">
        <f t="shared" si="218"/>
        <v/>
      </c>
      <c r="BL196" t="str">
        <f t="shared" si="218"/>
        <v/>
      </c>
      <c r="BM196" t="str">
        <f t="shared" si="218"/>
        <v/>
      </c>
      <c r="BN196" t="str">
        <f t="shared" si="218"/>
        <v/>
      </c>
      <c r="BO196" t="str">
        <f t="shared" si="218"/>
        <v/>
      </c>
      <c r="BP196" t="str">
        <f t="shared" si="218"/>
        <v/>
      </c>
      <c r="BQ196" t="str">
        <f t="shared" si="217"/>
        <v/>
      </c>
      <c r="BR196" t="str">
        <f t="shared" si="217"/>
        <v/>
      </c>
      <c r="BS196" t="str">
        <f t="shared" si="217"/>
        <v/>
      </c>
      <c r="BT196" t="str">
        <f t="shared" si="217"/>
        <v/>
      </c>
      <c r="BU196" t="str">
        <f t="shared" si="217"/>
        <v/>
      </c>
      <c r="BV196" t="str">
        <f t="shared" si="217"/>
        <v/>
      </c>
      <c r="BW196" t="str">
        <f t="shared" si="187"/>
        <v/>
      </c>
      <c r="BX196" t="str">
        <f t="shared" si="188"/>
        <v/>
      </c>
      <c r="BY196" t="str">
        <f t="shared" si="189"/>
        <v/>
      </c>
      <c r="BZ196" t="str">
        <f t="shared" si="190"/>
        <v/>
      </c>
      <c r="CA196" t="str">
        <f t="shared" si="216"/>
        <v/>
      </c>
      <c r="CB196" s="39" t="str">
        <f t="shared" si="216"/>
        <v/>
      </c>
      <c r="CC196" s="46" t="str">
        <f t="shared" si="192"/>
        <v/>
      </c>
      <c r="CD196" s="44" t="str">
        <f t="shared" si="193"/>
        <v/>
      </c>
      <c r="CE196" t="str" cm="1">
        <f t="array" ref="CE196">_xlfn.IFS($CC196="","",$CC196&lt;=CE$136,"yes",$CC196&gt;CE$136,"no")</f>
        <v/>
      </c>
      <c r="CF196" s="42" t="str">
        <f t="shared" si="201"/>
        <v/>
      </c>
      <c r="CG196" s="1" t="str">
        <f t="shared" si="202"/>
        <v/>
      </c>
      <c r="CH196" s="1" t="str">
        <f t="shared" si="203"/>
        <v/>
      </c>
      <c r="CI196" s="76" t="str">
        <f>IF(CE196="yes",VLOOKUP(CH196,'z-Table'!$A$1:$K$74,7,TRUE)*$CE$135,"")</f>
        <v/>
      </c>
    </row>
    <row r="197" spans="1:87" ht="12" x14ac:dyDescent="0.2">
      <c r="A197" s="6"/>
      <c r="B197" s="18"/>
      <c r="C197" s="19"/>
      <c r="D197" s="113"/>
      <c r="E197" s="111"/>
      <c r="K197" s="1"/>
      <c r="L197" s="85"/>
      <c r="M197" s="39"/>
      <c r="N197" s="39"/>
      <c r="O197" s="39"/>
      <c r="P197" s="39"/>
      <c r="Q197" s="98"/>
      <c r="R197" s="89"/>
      <c r="S197" s="89"/>
      <c r="T197" s="89"/>
      <c r="U197" s="89"/>
      <c r="V197" s="89"/>
      <c r="W197" s="89"/>
      <c r="X197" s="1"/>
      <c r="Y197" s="1"/>
      <c r="Z197" s="6"/>
      <c r="AA197" s="18"/>
      <c r="AB197" s="19"/>
      <c r="AC197" s="113"/>
      <c r="AD197" s="111"/>
      <c r="AJ197" s="1"/>
      <c r="AK197" s="85"/>
      <c r="AL197" s="39"/>
      <c r="AM197" s="39"/>
      <c r="AN197" s="39"/>
      <c r="AO197" s="39"/>
      <c r="AP197" s="98"/>
      <c r="AQ197" s="89"/>
      <c r="AR197" s="89"/>
      <c r="AS197" s="89"/>
      <c r="AT197" s="89"/>
      <c r="AU197" s="89"/>
      <c r="AV197" s="89"/>
      <c r="AW197" s="1"/>
      <c r="AX197" s="1" t="s">
        <v>86</v>
      </c>
      <c r="AY197" s="39">
        <f t="shared" ref="AY197:BD197" si="220">IF(AY136="","",F198-SUM(AY137:AY196))</f>
        <v>10557894.333333343</v>
      </c>
      <c r="AZ197" s="39">
        <f t="shared" si="220"/>
        <v>11611881</v>
      </c>
      <c r="BA197" s="39">
        <f t="shared" si="220"/>
        <v>1327770.5</v>
      </c>
      <c r="BB197" s="39">
        <f t="shared" si="220"/>
        <v>4488091.6666666716</v>
      </c>
      <c r="BC197" s="39">
        <f t="shared" si="220"/>
        <v>2694455.25</v>
      </c>
      <c r="BD197" s="39" t="str">
        <f t="shared" si="220"/>
        <v/>
      </c>
      <c r="BE197" s="39">
        <f>IF(BE136="","",AE198-SUM(BE137:BE196))</f>
        <v>2568113</v>
      </c>
      <c r="BF197" s="39">
        <f t="shared" ref="BF197" si="221">IF(BF136="","",AF198-SUM(BF137:BF196))</f>
        <v>5294747.75</v>
      </c>
      <c r="BG197" s="39">
        <f t="shared" ref="BG197" si="222">IF(BG136="","",AG198-SUM(BG137:BG196))</f>
        <v>9608972</v>
      </c>
      <c r="BH197" s="39">
        <f t="shared" ref="BH197" si="223">IF(BH136="","",AH198-SUM(BH137:BH196))</f>
        <v>1977033.6666666605</v>
      </c>
      <c r="BI197" s="39">
        <f t="shared" ref="BI197" si="224">IF(BI136="","",AI198-SUM(BI137:BI196))</f>
        <v>6109340.3333333284</v>
      </c>
      <c r="BJ197" s="39" t="str">
        <f>IF(BJ136="","",AJ198-SUM(BJ137:BJ196))</f>
        <v/>
      </c>
      <c r="BK197" s="42">
        <f t="shared" ref="BK197" si="225">IFERROR(_xlfn.RANK.AVG(AY197,$AY197:$BJ197,1),"")</f>
        <v>9</v>
      </c>
      <c r="BL197">
        <f t="shared" ref="BL197" si="226">IFERROR(_xlfn.RANK.AVG(AZ197,$AY197:$BJ197,1),"")</f>
        <v>10</v>
      </c>
      <c r="BM197">
        <f t="shared" ref="BM197" si="227">IFERROR(_xlfn.RANK.AVG(BA197,$AY197:$BJ197,1),"")</f>
        <v>1</v>
      </c>
      <c r="BN197">
        <f t="shared" ref="BN197" si="228">IFERROR(_xlfn.RANK.AVG(BB197,$AY197:$BJ197,1),"")</f>
        <v>5</v>
      </c>
      <c r="BO197">
        <f t="shared" ref="BO197" si="229">IFERROR(_xlfn.RANK.AVG(BC197,$AY197:$BJ197,1),"")</f>
        <v>4</v>
      </c>
      <c r="BP197" t="str">
        <f t="shared" ref="BP197" si="230">IFERROR(_xlfn.RANK.AVG(BD197,$AY197:$BJ197,1),"")</f>
        <v/>
      </c>
      <c r="BQ197">
        <f t="shared" ref="BQ197" si="231">IFERROR(_xlfn.RANK.AVG(BE197,$AY197:$BJ197,1),"")</f>
        <v>3</v>
      </c>
      <c r="BR197">
        <f t="shared" ref="BR197" si="232">IFERROR(_xlfn.RANK.AVG(BF197,$AY197:$BJ197,1),"")</f>
        <v>6</v>
      </c>
      <c r="BS197">
        <f t="shared" ref="BS197" si="233">IFERROR(_xlfn.RANK.AVG(BG197,$AY197:$BJ197,1),"")</f>
        <v>8</v>
      </c>
      <c r="BT197">
        <f t="shared" ref="BT197" si="234">IFERROR(_xlfn.RANK.AVG(BH197,$AY197:$BJ197,1),"")</f>
        <v>2</v>
      </c>
      <c r="BU197">
        <f t="shared" ref="BU197" si="235">IFERROR(_xlfn.RANK.AVG(BI197,$AY197:$BJ197,1),"")</f>
        <v>7</v>
      </c>
      <c r="BV197" t="str">
        <f t="shared" ref="BV197" si="236">IFERROR(_xlfn.RANK.AVG(BJ197,$AY197:$BJ197,1),"")</f>
        <v/>
      </c>
      <c r="BW197">
        <f t="shared" ref="BW197" si="237">IF($AX197&lt;&gt;0,SUM(BK197:BP197),"")</f>
        <v>29</v>
      </c>
      <c r="BX197">
        <f t="shared" ref="BX197" si="238">IF($AX197&lt;&gt;0,SUM(BQ197:BV197),"")</f>
        <v>26</v>
      </c>
      <c r="BY197">
        <f t="shared" si="189"/>
        <v>5</v>
      </c>
      <c r="BZ197">
        <f t="shared" si="190"/>
        <v>5</v>
      </c>
      <c r="CA197">
        <f t="shared" ref="CA197" si="239">IF($AX197&lt;&gt;0,IF(($BY197*$BZ197)+(BY197*(BY197+1)/2)-BW197&lt;0,0,($BY197*$BZ197)+(BY197*(BY197+1)/2)-BW197),"")</f>
        <v>11</v>
      </c>
      <c r="CB197" s="39">
        <f t="shared" ref="CB197" si="240">IF($AX197&lt;&gt;0,IF(($BY197*$BZ197)+(BZ197*(BZ197+1)/2)-BX197&lt;0,0,($BY197*$BZ197)+(BZ197*(BZ197+1)/2)-BX197),"")</f>
        <v>14</v>
      </c>
      <c r="CC197" s="46">
        <f t="shared" ref="CC197" si="241">IF($AX197&lt;&gt;0,MIN(CA197:CB197),"")</f>
        <v>11</v>
      </c>
      <c r="CD197" s="44" t="str">
        <f t="shared" ref="CD197" si="242">IF(CC197="","","sig = ")</f>
        <v xml:space="preserve">sig = </v>
      </c>
      <c r="CE197" t="str" cm="1">
        <f t="array" ref="CE197">_xlfn.IFS($CC197="","",$CC197&lt;=CE$136,"yes",$CC197&gt;CE$136,"no")</f>
        <v>no</v>
      </c>
      <c r="CF197" s="42"/>
      <c r="CG197" s="1"/>
      <c r="CH197" s="1"/>
      <c r="CI197" s="76"/>
    </row>
    <row r="198" spans="1:87" ht="12" x14ac:dyDescent="0.2">
      <c r="A198" s="6" t="s">
        <v>87</v>
      </c>
      <c r="B198" s="87" cm="1">
        <f t="array" ref="B198">IFERROR(ROUND(_xlfn.IFS(COUNTA($F$135:$K$135)=0,AVERAGE($F198:$K198),$F$135="X",AVERAGE($G198:$K198),$G$135="X",AVERAGE($F198,$H198:$K198),$H$135="X",AVERAGE($F198:$G198,$I198:$K198),$I$135="X",AVERAGE($F198:$H198,$J198:$K198),$J$135="X",AVERAGE($F198:$I198,$K198:$K198),$K$135="X",AVERAGE($F198:$J198)),0),"")</f>
        <v>65732182</v>
      </c>
      <c r="C198" s="88" cm="1">
        <f t="array" ref="C198">IFERROR(ROUND(_xlfn.IFS(COUNTA($F$135:$K$135)=0,STDEV($F198:$K198)/SQRT(COUNT($F198:$K198)),$F$135="X",STDEV($G198:$K198)/SQRT(COUNT($G198:$K198)),$G$135="X",STDEV($F198,$H198:$K198)/SQRT(COUNT($F198,$H198:$K198)),$H$135="X",STDEV($F198:$G198,$I198:$K198)/SQRT(COUNT($F198:$G198,$I198:$K198)),$I$135="X",STDEV($F198:$H198,$J198:$K198)/SQRT(COUNT($F198:$H198,$J198:$K198)),$J$135="X",STDEV($F198:$I198,$K198)/SQRT(COUNT($F198:$I198,$K198)),$K$135="X",STDEV($F198:$J198)/SQRT(COUNT($F198:$J198))),0),"")</f>
        <v>19135978</v>
      </c>
      <c r="D198" s="103" cm="1">
        <f t="array" ref="D198">IFERROR(ROUND(_xlfn.IFS(COUNTA($L$135:$Q$135)=0,AVERAGE($L198:$Q198),$L$135="X",AVERAGE($M198:$Q198),$M$135="X",AVERAGE($L198,$N198:$Q198),$N$135="X",AVERAGE($L198:$M198,$O198:$Q198),$O$135="X",AVERAGE($L198:$N198,$P198:$Q198),$P$135="X",AVERAGE($L198:$O198,$Q198:$Q198),$Q$135="X",AVERAGE($L198:$P198)),0),"")</f>
        <v>65732182</v>
      </c>
      <c r="E198" s="105" cm="1">
        <f t="array" ref="E198">IFERROR(ROUND(_xlfn.IFS(COUNTA($L$135:$Q$135)=0,STDEV($L198:$Q198)/SQRT(COUNT($L198:$Q198)),$L$135="X",STDEV($M198:$Q198)/SQRT(COUNT($M198:$Q198)),$M$135="X",STDEV($L198,$N198:$Q198)/SQRT(COUNT($L198,$N198:$Q198)),$N$135="X",STDEV($L198:$M198,$O198:$Q198)/SQRT(COUNT($L198:$M198,$O198:$Q198)),$O$135="X",STDEV($L198:$N198,$P198:$Q198)/SQRT(COUNT($L198:$N198,$P198:$Q198)),$P$135="X",STDEV($L198:$O198,$Q198)/SQRT(COUNT($L198:$O198,$Q198)),$Q$135="X",STDEV($L198:$P198)/SQRT(COUNT($L198:$P198))),0),"")</f>
        <v>19135978</v>
      </c>
      <c r="F198">
        <f t="shared" ref="F198" si="243">IF(SUM(L137:L196)=0,"",SUM(L137:L196))</f>
        <v>107189806.00000001</v>
      </c>
      <c r="G198">
        <f t="shared" ref="G198" si="244">IF(SUM(M137:M196)=0,"",SUM(M137:M196))</f>
        <v>50294271.5</v>
      </c>
      <c r="H198">
        <f t="shared" ref="H198" si="245">IF(SUM(N137:N196)=0,"",SUM(N137:N196))</f>
        <v>21568520</v>
      </c>
      <c r="I198">
        <f t="shared" ref="I198" si="246">IF(SUM(O137:O196)=0,"",SUM(O137:O196))</f>
        <v>115125484</v>
      </c>
      <c r="J198">
        <f t="shared" ref="J198" si="247">IF(SUM(P137:P196)=0,"",SUM(P137:P196))</f>
        <v>34482826.5</v>
      </c>
      <c r="K198" s="1" t="str">
        <f>IF(SUM(Q137:Q196)=0,"",SUM(Q137:Q196))</f>
        <v/>
      </c>
      <c r="L198" s="42">
        <f>IF(SUM(L137:L196)=0,"",SUM(L137:L196))</f>
        <v>107189806.00000001</v>
      </c>
      <c r="M198">
        <f t="shared" ref="M198:Q198" si="248">IF(SUM(M137:M196)=0,"",SUM(M137:M196))</f>
        <v>50294271.5</v>
      </c>
      <c r="N198">
        <f t="shared" si="248"/>
        <v>21568520</v>
      </c>
      <c r="O198">
        <f t="shared" si="248"/>
        <v>115125484</v>
      </c>
      <c r="P198">
        <f t="shared" si="248"/>
        <v>34482826.5</v>
      </c>
      <c r="Q198" s="95" t="str">
        <f t="shared" si="248"/>
        <v/>
      </c>
      <c r="R198" s="92"/>
      <c r="S198" s="89"/>
      <c r="T198" s="1"/>
      <c r="U198" s="1"/>
      <c r="V198" s="1"/>
      <c r="W198" s="1"/>
      <c r="X198" s="1"/>
      <c r="Y198" s="1"/>
      <c r="Z198" s="6" t="s">
        <v>87</v>
      </c>
      <c r="AA198" s="87" cm="1">
        <f t="array" ref="AA198">IFERROR(ROUND(_xlfn.IFS(COUNTA($AE$135:$AJ$135)=0,AVERAGE($AE198:$AJ198),$AE$135="X",AVERAGE($AF198:$AJ198),$AF$135="X",AVERAGE($AE198,$AG198:$AJ198),$AG$135="X",AVERAGE($AE198:$AF198,$AH198:$AJ198),$AH$135="X",AVERAGE($AE198:$AG198,$AI198:$AJ198),$AI$135="X",AVERAGE($AE198:$AH198,$AJ198:$AJ198),$AJ$135="X",AVERAGE($AE198:$AI198)),0),"")</f>
        <v>61666405</v>
      </c>
      <c r="AB198" s="88" cm="1">
        <f t="array" ref="AB198">IFERROR(ROUND(_xlfn.IFS(COUNTA($AE$135:$AJ$135)=0,STDEV($AE198:$AJ198)/SQRT(COUNT($AE198:$AJ198)),$AE$135="X",STDEV($AF198:$AJ198)/SQRT(COUNT($AF198:$AJ198)),$AF$135="X",STDEV($AE198,$AG198:$AJ198)/SQRT(COUNT($AE198,$AG198:$AJ198)),$AG$135="X",STDEV($AE198:$AF198,$AH198:$AJ198)/SQRT(COUNT($AE198:$AF198,$AH198:$AJ198)),$AH$135="X",STDEV($AE198:$AG198,$AI198:$AJ198)/SQRT(COUNT($AE198:$AG198,$AI198:$AJ198)),$AI$135="X",STDEV($AE198:$AH198,$AJ198)/SQRT(COUNT($AE198:$AH198,$AJ198)),$AJ$135="X",STDEV($AE198:$AI198)/SQRT(COUNT($AE198:$AI198))),0),"")</f>
        <v>18818625</v>
      </c>
      <c r="AC198" s="103" cm="1">
        <f t="array" ref="AC198">IFERROR(ROUND(_xlfn.IFS(COUNTA($AK$135:$AP$135)=0,AVERAGE($AK198:$AP198),$AK$135="X",AVERAGE($AL198:$AP198),$AL$135="X",AVERAGE($AK198,$AM198:$AP198),$AM$135="X",AVERAGE($AK198:$AL198,$AN198:$AP198),$AN$135="X",AVERAGE($AK198:$AM198,$AO198:$AP198),$AO$135="X",AVERAGE($AK198:$AN198,$AP198:$AP198),$AP$135="X",AVERAGE($AK198:$AO198)),0),"")</f>
        <v>61666405</v>
      </c>
      <c r="AD198" s="105" cm="1">
        <f t="array" ref="AD198">IFERROR(ROUND(_xlfn.IFS(COUNTA($AK$135:$AP$135)=0,STDEV($AK198:$AP198)/SQRT(COUNT($AK198:$AP198)),$AK$135="X",STDEV($AL198:$AP198)/SQRT(COUNT($AL198:$AP198)),$AL$135="X",STDEV($AK198,$AM198:$AP198)/SQRT(COUNT($AK198,$AM198:$AP198)),$AM$135="X",STDEV($AK198:$AL198,$AN198:$AP198)/SQRT(COUNT($AK198:$AL198,$AN198:$AP198)),$AN$135="X",STDEV($AK198:$AM198,$AO198:$AP198)/SQRT(COUNT($AK198:$AM198,$AO198:$AP198)),$AO$135="X",STDEV($AK198:$AN198,$AP198)/SQRT(COUNT($AK198:$AN198,$AP198)),$AP$135="X",STDEV($AK198:$AO198)/SQRT(COUNT($AK198:$AO198))),0),"")</f>
        <v>18818625</v>
      </c>
      <c r="AE198">
        <f t="shared" ref="AE198" si="249">IF(SUM(AK137:AK196)=0,"",SUM(AK137:AK196))</f>
        <v>18000235.666666668</v>
      </c>
      <c r="AF198">
        <f t="shared" ref="AF198" si="250">IF(SUM(AL137:AL196)=0,"",SUM(AL137:AL196))</f>
        <v>60129955.5</v>
      </c>
      <c r="AG198">
        <f t="shared" ref="AG198" si="251">IF(SUM(AM137:AM196)=0,"",SUM(AM137:AM196))</f>
        <v>116346610</v>
      </c>
      <c r="AH198">
        <f t="shared" ref="AH198" si="252">IF(SUM(AN137:AN196)=0,"",SUM(AN137:AN196))</f>
        <v>24225310.999999993</v>
      </c>
      <c r="AI198">
        <f t="shared" ref="AI198" si="253">IF(SUM(AO137:AO196)=0,"",SUM(AO137:AO196))</f>
        <v>89629912.333333328</v>
      </c>
      <c r="AJ198" s="1" t="str">
        <f>IF(SUM(AP137:AP196)=0,"",SUM(AP137:AP196))</f>
        <v/>
      </c>
      <c r="AK198" s="42">
        <f>IF(SUM(AK137:AK196)=0,"",SUM(AK137:AK196))</f>
        <v>18000235.666666668</v>
      </c>
      <c r="AL198">
        <f t="shared" ref="AL198:AP198" si="254">IF(SUM(AL137:AL196)=0,"",SUM(AL137:AL196))</f>
        <v>60129955.5</v>
      </c>
      <c r="AM198">
        <f t="shared" si="254"/>
        <v>116346610</v>
      </c>
      <c r="AN198">
        <f t="shared" si="254"/>
        <v>24225310.999999993</v>
      </c>
      <c r="AO198">
        <f t="shared" si="254"/>
        <v>89629912.333333328</v>
      </c>
      <c r="AP198" s="95" t="str">
        <f t="shared" si="254"/>
        <v/>
      </c>
      <c r="AQ198" s="92"/>
      <c r="AR198" s="89"/>
      <c r="AS198" s="1"/>
      <c r="AT198" s="1"/>
      <c r="AU198" s="1"/>
      <c r="AV198" s="1"/>
      <c r="AW198" s="1"/>
      <c r="AX198" s="1" t="str">
        <f>A198</f>
        <v>Response ÷ d.w.</v>
      </c>
      <c r="AY198" s="39">
        <f t="shared" ref="AY198:BD198" si="255">IF($AX198&lt;&gt;0,IF(SUM(L$137:L$196)=0,"",IF(L$135="x","",F198)),"")</f>
        <v>107189806.00000001</v>
      </c>
      <c r="AZ198" s="39">
        <f t="shared" si="255"/>
        <v>50294271.5</v>
      </c>
      <c r="BA198" s="39">
        <f t="shared" si="255"/>
        <v>21568520</v>
      </c>
      <c r="BB198" s="39">
        <f t="shared" si="255"/>
        <v>115125484</v>
      </c>
      <c r="BC198" s="39">
        <f t="shared" si="255"/>
        <v>34482826.5</v>
      </c>
      <c r="BD198" s="39" t="str">
        <f t="shared" si="255"/>
        <v/>
      </c>
      <c r="BE198" s="39">
        <f>IF($AX198&lt;&gt;0,IF(SUM(AK$137:AK$196)=0,"",IF(AK$135="x","",AE198)),"")</f>
        <v>18000235.666666668</v>
      </c>
      <c r="BF198" s="39">
        <f t="shared" ref="BF198:BJ198" si="256">IF($AX198&lt;&gt;0,IF(SUM(AL$137:AL$196)=0,"",IF(AL$135="x","",AF198)),"")</f>
        <v>60129955.5</v>
      </c>
      <c r="BG198" s="39">
        <f t="shared" si="256"/>
        <v>116346610</v>
      </c>
      <c r="BH198" s="39">
        <f t="shared" si="256"/>
        <v>24225310.999999993</v>
      </c>
      <c r="BI198" s="39">
        <f t="shared" si="256"/>
        <v>89629912.333333328</v>
      </c>
      <c r="BJ198" s="39" t="str">
        <f t="shared" si="256"/>
        <v/>
      </c>
      <c r="BK198" s="42">
        <f t="shared" si="218"/>
        <v>8</v>
      </c>
      <c r="BL198">
        <f t="shared" si="218"/>
        <v>5</v>
      </c>
      <c r="BM198">
        <f t="shared" si="218"/>
        <v>2</v>
      </c>
      <c r="BN198">
        <f t="shared" si="218"/>
        <v>9</v>
      </c>
      <c r="BO198">
        <f t="shared" si="218"/>
        <v>4</v>
      </c>
      <c r="BP198" t="str">
        <f t="shared" si="218"/>
        <v/>
      </c>
      <c r="BQ198">
        <f t="shared" si="217"/>
        <v>1</v>
      </c>
      <c r="BR198">
        <f t="shared" si="217"/>
        <v>6</v>
      </c>
      <c r="BS198">
        <f t="shared" si="217"/>
        <v>10</v>
      </c>
      <c r="BT198">
        <f t="shared" si="217"/>
        <v>3</v>
      </c>
      <c r="BU198">
        <f t="shared" si="217"/>
        <v>7</v>
      </c>
      <c r="BV198" t="str">
        <f t="shared" si="217"/>
        <v/>
      </c>
      <c r="BW198">
        <f t="shared" si="187"/>
        <v>28</v>
      </c>
      <c r="BX198">
        <f t="shared" si="188"/>
        <v>27</v>
      </c>
      <c r="BY198">
        <f t="shared" si="189"/>
        <v>5</v>
      </c>
      <c r="BZ198">
        <f t="shared" si="190"/>
        <v>5</v>
      </c>
      <c r="CA198">
        <f t="shared" si="216"/>
        <v>12</v>
      </c>
      <c r="CB198" s="39">
        <f t="shared" si="216"/>
        <v>13</v>
      </c>
      <c r="CC198" s="46">
        <f t="shared" si="192"/>
        <v>12</v>
      </c>
      <c r="CD198" s="44" t="str">
        <f t="shared" si="193"/>
        <v xml:space="preserve">sig = </v>
      </c>
      <c r="CE198" t="str" cm="1">
        <f t="array" ref="CE198">_xlfn.IFS($CC198="","",$CC198&lt;=CE$136,"yes",$CC198&gt;CE$136,"no")</f>
        <v>no</v>
      </c>
      <c r="CF198" s="42" t="str">
        <f t="shared" si="201"/>
        <v/>
      </c>
      <c r="CG198" s="1" t="str">
        <f t="shared" si="202"/>
        <v/>
      </c>
      <c r="CH198" s="1" t="str">
        <f t="shared" si="203"/>
        <v/>
      </c>
      <c r="CI198" s="76" t="str">
        <f>IF(CE198="yes",VLOOKUP(CH198,'z-Table'!$A$1:$K$74,7,TRUE)*$CE$135,"")</f>
        <v/>
      </c>
    </row>
    <row r="199" spans="1:87" ht="12" x14ac:dyDescent="0.2">
      <c r="A199" s="6" t="s">
        <v>88</v>
      </c>
      <c r="B199" s="20">
        <f>ROUND(AA198/$B198,2)</f>
        <v>0.94</v>
      </c>
      <c r="C199" s="10"/>
      <c r="D199" s="117">
        <f>ROUND($AC198/$D198,2)</f>
        <v>0.94</v>
      </c>
      <c r="E199" s="111"/>
      <c r="L199" s="92"/>
      <c r="M199" s="1"/>
      <c r="N199" s="1"/>
      <c r="O199" s="1"/>
      <c r="P199" s="1"/>
      <c r="Q199" s="95"/>
      <c r="R199" s="92"/>
      <c r="S199" s="1"/>
      <c r="T199" s="1"/>
      <c r="U199" s="1"/>
      <c r="V199" s="1"/>
      <c r="W199" s="1"/>
      <c r="X199" s="1"/>
      <c r="Y199" s="1"/>
      <c r="Z199" s="6"/>
      <c r="AA199" s="20"/>
      <c r="AB199" s="10"/>
      <c r="AC199" s="113"/>
      <c r="AD199" s="111"/>
      <c r="AJ199" s="1"/>
      <c r="AK199" s="92"/>
      <c r="AL199" s="1"/>
      <c r="AM199" s="1"/>
      <c r="AN199" s="1"/>
      <c r="AO199" s="1"/>
      <c r="AP199" s="95"/>
      <c r="AQ199" s="92"/>
      <c r="AR199" s="1"/>
      <c r="AS199" s="1"/>
      <c r="AT199" s="1"/>
      <c r="AU199" s="1"/>
      <c r="AV199" s="1"/>
      <c r="AW199" s="1"/>
    </row>
    <row r="200" spans="1:87" ht="12" x14ac:dyDescent="0.2">
      <c r="A200" s="6" t="s">
        <v>92</v>
      </c>
      <c r="B200" s="12">
        <f>ROUND(B198/$B65,0)</f>
        <v>435</v>
      </c>
      <c r="C200" s="10"/>
      <c r="D200" s="21">
        <f>ROUND($D198/$D65,0)</f>
        <v>435</v>
      </c>
      <c r="E200" s="113"/>
      <c r="Z200" s="6" t="s">
        <v>92</v>
      </c>
      <c r="AA200" s="12">
        <f>ROUND($AA198/$AA65,0)</f>
        <v>706</v>
      </c>
      <c r="AB200" s="10"/>
      <c r="AC200" s="21">
        <f>ROUND($AC198/$AC65,0)</f>
        <v>706</v>
      </c>
      <c r="AD200" s="113"/>
    </row>
    <row r="201" spans="1:87" ht="12" x14ac:dyDescent="0.2">
      <c r="A201" s="6" t="s">
        <v>93</v>
      </c>
      <c r="B201" s="18">
        <f>ROUND(B198/$B131,0)</f>
        <v>2</v>
      </c>
      <c r="C201" s="10"/>
      <c r="D201" s="102">
        <f>ROUND($D198/$D131,0)</f>
        <v>2</v>
      </c>
      <c r="E201" s="113"/>
      <c r="Z201" s="6" t="s">
        <v>93</v>
      </c>
      <c r="AA201" s="18">
        <f>ROUND($AA198/$AA131,2)</f>
        <v>3.31</v>
      </c>
      <c r="AB201" s="10"/>
      <c r="AC201" s="102">
        <f>ROUND($AC198/$AC131,2)</f>
        <v>3.31</v>
      </c>
      <c r="AD201" s="113"/>
    </row>
  </sheetData>
  <conditionalFormatting sqref="F3:Q65 AE3:AP65">
    <cfRule type="expression" dxfId="47" priority="2">
      <formula>F$2="X"</formula>
    </cfRule>
  </conditionalFormatting>
  <conditionalFormatting sqref="F69:Q131 AE69:AP131">
    <cfRule type="expression" dxfId="46" priority="3">
      <formula>F$68="X"</formula>
    </cfRule>
  </conditionalFormatting>
  <conditionalFormatting sqref="F136:Q198 AE136:AP198">
    <cfRule type="expression" dxfId="45" priority="4">
      <formula>F$135="X"</formula>
    </cfRule>
  </conditionalFormatting>
  <conditionalFormatting sqref="CE3:CE196">
    <cfRule type="cellIs" dxfId="44" priority="1" operator="equal">
      <formula>"yes"</formula>
    </cfRule>
  </conditionalFormatting>
  <conditionalFormatting sqref="A4:K64 A70:K130 A137:K197">
    <cfRule type="expression" dxfId="43" priority="9">
      <formula>$B4&gt;=10</formula>
    </cfRule>
    <cfRule type="expression" dxfId="42" priority="11">
      <formula>$B4=0</formula>
    </cfRule>
    <cfRule type="expression" dxfId="41" priority="13">
      <formula>$B4&gt;=5</formula>
    </cfRule>
    <cfRule type="expression" dxfId="40" priority="15">
      <formula>$B4&lt;5</formula>
    </cfRule>
  </conditionalFormatting>
  <conditionalFormatting sqref="Z4:AJ64 Z70:AJ130 Z137:AJ197">
    <cfRule type="expression" dxfId="39" priority="10">
      <formula>$AA4&gt;=10</formula>
    </cfRule>
    <cfRule type="expression" dxfId="38" priority="12">
      <formula>$AA4=0</formula>
    </cfRule>
    <cfRule type="expression" dxfId="37" priority="14">
      <formula>$AA4&gt;=5</formula>
    </cfRule>
    <cfRule type="expression" dxfId="36" priority="16">
      <formula>$AA4&lt;5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38B5-E6B5-495E-88EC-26A92F6479B6}">
  <dimension ref="A1:CI201"/>
  <sheetViews>
    <sheetView workbookViewId="0">
      <selection activeCell="E24" sqref="E24"/>
    </sheetView>
    <sheetView workbookViewId="1"/>
  </sheetViews>
  <sheetFormatPr defaultRowHeight="11.25" outlineLevelCol="1" x14ac:dyDescent="0.2"/>
  <cols>
    <col min="1" max="1" width="18.1640625" bestFit="1" customWidth="1"/>
    <col min="2" max="2" width="9.6640625" style="3" bestFit="1" customWidth="1"/>
    <col min="3" max="3" width="9.6640625" style="3" customWidth="1"/>
    <col min="4" max="5" width="9.6640625" style="103" customWidth="1"/>
    <col min="6" max="10" width="4.6640625" hidden="1" customWidth="1" outlineLevel="1"/>
    <col min="11" max="11" width="4.6640625" hidden="1" customWidth="1" outlineLevel="1" collapsed="1"/>
    <col min="12" max="23" width="4.6640625" hidden="1" customWidth="1" outlineLevel="1"/>
    <col min="24" max="24" width="4.6640625" customWidth="1" collapsed="1"/>
    <col min="25" max="25" width="4.6640625" customWidth="1"/>
    <col min="26" max="26" width="18.1640625" bestFit="1" customWidth="1"/>
    <col min="27" max="27" width="9.6640625" style="4" bestFit="1" customWidth="1"/>
    <col min="28" max="28" width="9.6640625" style="4" customWidth="1"/>
    <col min="29" max="30" width="9.6640625" style="115" customWidth="1"/>
    <col min="31" max="35" width="4.6640625" hidden="1" customWidth="1" outlineLevel="1"/>
    <col min="36" max="36" width="4.6640625" hidden="1" customWidth="1" outlineLevel="1" collapsed="1"/>
    <col min="37" max="48" width="4.6640625" hidden="1" customWidth="1" outlineLevel="1"/>
    <col min="49" max="49" width="4.6640625" customWidth="1" collapsed="1"/>
    <col min="50" max="50" width="14.33203125" bestFit="1" customWidth="1"/>
    <col min="51" max="62" width="4.83203125" style="39" hidden="1" customWidth="1" outlineLevel="1"/>
    <col min="63" max="80" width="3.83203125" hidden="1" customWidth="1" outlineLevel="1"/>
    <col min="81" max="81" width="3.83203125" customWidth="1" collapsed="1"/>
    <col min="82" max="82" width="6.1640625" bestFit="1" customWidth="1"/>
    <col min="83" max="83" width="5.5" bestFit="1" customWidth="1"/>
    <col min="84" max="84" width="3.1640625" bestFit="1" customWidth="1"/>
    <col min="85" max="85" width="3.6640625" bestFit="1" customWidth="1"/>
    <col min="86" max="86" width="4.1640625" bestFit="1" customWidth="1"/>
  </cols>
  <sheetData>
    <row r="1" spans="1:87" x14ac:dyDescent="0.2">
      <c r="F1" s="40" t="s">
        <v>3</v>
      </c>
      <c r="L1" s="40" t="s">
        <v>114</v>
      </c>
      <c r="R1" s="42" t="s">
        <v>0</v>
      </c>
      <c r="AA1" s="3"/>
      <c r="AB1" s="3"/>
      <c r="AC1" s="103"/>
      <c r="AD1" s="103"/>
      <c r="AE1" s="40" t="s">
        <v>3</v>
      </c>
      <c r="AK1" s="40" t="s">
        <v>114</v>
      </c>
      <c r="AQ1" s="42" t="s">
        <v>0</v>
      </c>
      <c r="CD1" s="100" t="s">
        <v>1</v>
      </c>
      <c r="CE1">
        <v>0.05</v>
      </c>
    </row>
    <row r="2" spans="1:87" ht="12.75" x14ac:dyDescent="0.25">
      <c r="A2" s="5" t="s">
        <v>2</v>
      </c>
      <c r="B2" s="40" t="s">
        <v>3</v>
      </c>
      <c r="D2" s="104" t="s">
        <v>114</v>
      </c>
      <c r="E2" s="105"/>
      <c r="K2" s="3"/>
      <c r="L2" s="42"/>
      <c r="Q2" s="3"/>
      <c r="R2" s="41">
        <v>17</v>
      </c>
      <c r="S2" s="8">
        <v>10</v>
      </c>
      <c r="T2" s="8">
        <v>10</v>
      </c>
      <c r="U2" s="8">
        <v>14</v>
      </c>
      <c r="V2" s="8">
        <v>11</v>
      </c>
      <c r="W2" s="8"/>
      <c r="Z2" s="5" t="s">
        <v>2</v>
      </c>
      <c r="AA2" s="40" t="s">
        <v>3</v>
      </c>
      <c r="AB2" s="3"/>
      <c r="AC2" s="104" t="s">
        <v>114</v>
      </c>
      <c r="AD2" s="105"/>
      <c r="AE2" s="3"/>
      <c r="AH2" s="3"/>
      <c r="AK2" s="99"/>
      <c r="AN2" s="3"/>
      <c r="AQ2" s="41">
        <v>17</v>
      </c>
      <c r="AR2" s="8">
        <v>10</v>
      </c>
      <c r="AS2" s="8">
        <v>10</v>
      </c>
      <c r="AT2" s="8">
        <v>14</v>
      </c>
      <c r="AU2" s="8">
        <v>11</v>
      </c>
      <c r="AV2" s="8"/>
      <c r="BK2" s="5" t="s">
        <v>5</v>
      </c>
      <c r="BX2" s="38" t="s">
        <v>6</v>
      </c>
      <c r="BY2">
        <f>COUNT(F3:K3)-COUNTIF(F2:K2,"X")</f>
        <v>5</v>
      </c>
      <c r="BZ2" s="38" t="s">
        <v>7</v>
      </c>
      <c r="CA2">
        <f>COUNT(AE3:AJ3)-COUNTIF(AE2:AJ2,"X")</f>
        <v>5</v>
      </c>
      <c r="CD2" s="100" t="s">
        <v>8</v>
      </c>
      <c r="CE2">
        <v>2</v>
      </c>
    </row>
    <row r="3" spans="1:87" ht="12.75" x14ac:dyDescent="0.25">
      <c r="A3" s="2" t="s">
        <v>94</v>
      </c>
      <c r="B3" s="11" t="s">
        <v>10</v>
      </c>
      <c r="C3" s="9" t="s">
        <v>11</v>
      </c>
      <c r="D3" s="106" t="s">
        <v>10</v>
      </c>
      <c r="E3" s="107" t="s">
        <v>11</v>
      </c>
      <c r="F3" s="2">
        <v>1</v>
      </c>
      <c r="G3" s="2">
        <v>2</v>
      </c>
      <c r="H3" s="2">
        <v>3</v>
      </c>
      <c r="I3" s="2">
        <v>4</v>
      </c>
      <c r="J3" s="2">
        <v>5</v>
      </c>
      <c r="K3" s="2"/>
      <c r="L3" s="91">
        <v>1</v>
      </c>
      <c r="M3" s="2">
        <v>2</v>
      </c>
      <c r="N3" s="2">
        <v>3</v>
      </c>
      <c r="O3" s="2">
        <v>4</v>
      </c>
      <c r="P3" s="2">
        <v>5</v>
      </c>
      <c r="Q3" s="2"/>
      <c r="R3" s="91">
        <v>1</v>
      </c>
      <c r="S3" s="2">
        <v>2</v>
      </c>
      <c r="T3" s="2">
        <v>3</v>
      </c>
      <c r="U3" s="2">
        <v>4</v>
      </c>
      <c r="V3" s="2">
        <v>5</v>
      </c>
      <c r="W3" s="2"/>
      <c r="X3" s="5"/>
      <c r="Y3" s="5"/>
      <c r="Z3" s="2" t="s">
        <v>95</v>
      </c>
      <c r="AA3" s="11" t="s">
        <v>10</v>
      </c>
      <c r="AB3" s="9" t="s">
        <v>11</v>
      </c>
      <c r="AC3" s="106" t="s">
        <v>10</v>
      </c>
      <c r="AD3" s="107" t="s">
        <v>11</v>
      </c>
      <c r="AE3" s="2">
        <v>1</v>
      </c>
      <c r="AF3" s="2">
        <v>2</v>
      </c>
      <c r="AG3" s="2">
        <v>3</v>
      </c>
      <c r="AH3" s="2">
        <v>4</v>
      </c>
      <c r="AI3" s="2">
        <v>5</v>
      </c>
      <c r="AJ3" s="2"/>
      <c r="AK3" s="91">
        <v>1</v>
      </c>
      <c r="AL3" s="2">
        <v>2</v>
      </c>
      <c r="AM3" s="2">
        <v>3</v>
      </c>
      <c r="AN3" s="2">
        <v>4</v>
      </c>
      <c r="AO3" s="2">
        <v>5</v>
      </c>
      <c r="AP3" s="2"/>
      <c r="AQ3" s="91">
        <v>1</v>
      </c>
      <c r="AR3" s="2">
        <v>2</v>
      </c>
      <c r="AS3" s="2">
        <v>3</v>
      </c>
      <c r="AT3" s="2">
        <v>4</v>
      </c>
      <c r="AU3" s="2">
        <v>5</v>
      </c>
      <c r="AV3" s="2"/>
      <c r="AW3" s="5"/>
      <c r="AX3" s="8" t="s">
        <v>13</v>
      </c>
      <c r="AY3" s="90" cm="1">
        <f t="array" ref="AY3">_xlfn.IFS(F2="X","",F3="","",F3&gt;0,F3)</f>
        <v>1</v>
      </c>
      <c r="AZ3" s="90" cm="1">
        <f t="array" ref="AZ3">_xlfn.IFS(G2="X","",G3="","",G3&gt;0,G3)</f>
        <v>2</v>
      </c>
      <c r="BA3" s="90" cm="1">
        <f t="array" ref="BA3">_xlfn.IFS(H2="X","",H3="","",H3&gt;0,H3)</f>
        <v>3</v>
      </c>
      <c r="BB3" s="90" cm="1">
        <f t="array" ref="BB3">_xlfn.IFS(I2="X","",I3="","",I3&gt;0,I3)</f>
        <v>4</v>
      </c>
      <c r="BC3" s="90" cm="1">
        <f t="array" ref="BC3">_xlfn.IFS(J2="X","",J3="","",J3&gt;0,J3)</f>
        <v>5</v>
      </c>
      <c r="BD3" s="90" t="str" cm="1">
        <f t="array" ref="BD3">_xlfn.IFS(K2="X","",K3="","",K3&gt;0,K3)</f>
        <v/>
      </c>
      <c r="BE3" s="90" cm="1">
        <f t="array" ref="BE3">_xlfn.IFS(AE2="X","",AE3="","",AE3&gt;0,AE3)</f>
        <v>1</v>
      </c>
      <c r="BF3" s="90" cm="1">
        <f t="array" ref="BF3">_xlfn.IFS(AF2="X","",AF3="","",AF3&gt;0,AF3)</f>
        <v>2</v>
      </c>
      <c r="BG3" s="90" cm="1">
        <f t="array" ref="BG3">_xlfn.IFS(AG2="X","",AG3="","",AG3&gt;0,AG3)</f>
        <v>3</v>
      </c>
      <c r="BH3" s="90" cm="1">
        <f t="array" ref="BH3">_xlfn.IFS(AH2="X","",AH3="","",AH3&gt;0,AH3)</f>
        <v>4</v>
      </c>
      <c r="BI3" s="90" cm="1">
        <f t="array" ref="BI3">_xlfn.IFS(AI2="X","",AI3="","",AI3&gt;0,AI3)</f>
        <v>5</v>
      </c>
      <c r="BJ3" s="90" t="str" cm="1">
        <f t="array" ref="BJ3">_xlfn.IFS(AJ2="X","",AJ3="","",AJ3&gt;0,AJ3)</f>
        <v/>
      </c>
      <c r="BK3" s="41" t="str">
        <f>A3</f>
        <v>NSM - Control</v>
      </c>
      <c r="BL3" s="8"/>
      <c r="BM3" s="8"/>
      <c r="BN3" s="8"/>
      <c r="BO3" s="8"/>
      <c r="BP3" s="8"/>
      <c r="BQ3" s="8" t="str">
        <f>Z3</f>
        <v>NSM - Treamtent</v>
      </c>
      <c r="BR3" s="8"/>
      <c r="BS3" s="8"/>
      <c r="BT3" s="8"/>
      <c r="BU3" s="8"/>
      <c r="BV3" s="8"/>
      <c r="BW3" s="8" t="s">
        <v>14</v>
      </c>
      <c r="BX3" s="8" t="s">
        <v>15</v>
      </c>
      <c r="BY3" s="8" t="s">
        <v>16</v>
      </c>
      <c r="BZ3" s="8" t="s">
        <v>17</v>
      </c>
      <c r="CA3" s="8" t="s">
        <v>18</v>
      </c>
      <c r="CB3" s="8" t="s">
        <v>19</v>
      </c>
      <c r="CC3" s="45" t="s">
        <v>20</v>
      </c>
      <c r="CD3" s="43" t="s">
        <v>21</v>
      </c>
      <c r="CE3" s="8">
        <f>VLOOKUP(CA2,'Mann Table'!$A$10:$O$29,BY2,FALSE)</f>
        <v>2</v>
      </c>
      <c r="CF3" s="41" t="s">
        <v>22</v>
      </c>
      <c r="CG3" s="8" t="s">
        <v>23</v>
      </c>
      <c r="CH3" s="8" t="s">
        <v>24</v>
      </c>
      <c r="CI3" s="75" t="s">
        <v>25</v>
      </c>
    </row>
    <row r="4" spans="1:87" ht="12" x14ac:dyDescent="0.2">
      <c r="A4" s="6" t="s">
        <v>26</v>
      </c>
      <c r="B4" s="18" cm="1">
        <f t="array" ref="B4">IFERROR(_xlfn.IFS(COUNTA($F$2:$K$2)=0,AVERAGE($F4:$K4),$F$2="X",AVERAGE(G4:$K4),$G$2="X",AVERAGE($F4,$H4:$K4),$H$2="X",AVERAGE($F4:$G4,$I4:$K4),$I$2="X",AVERAGE($F4:$H4,$J4:$K4),$J$2="X",AVERAGE($F4:$I4,$K4:$K4),$K$2="X",AVERAGE($F4:$J4)),"")</f>
        <v>0</v>
      </c>
      <c r="C4" s="19" cm="1">
        <f t="array" ref="C4">IFERROR(_xlfn.IFS(COUNTA($F$2:$K$2)=0,STDEV($F4:$K4)/SQRT(COUNT($F4:$K4)),$F$2="X",STDEV(G4:$K4)/SQRT(COUNT(G4:$K4)),$G$2="X",STDEV($F4,$H4:$K4)/SQRT(COUNT($F4,$H4:$K4)),$H$2="X",STDEV($F4:$G4,$I4:$K4)/SQRT(COUNT($F4:$G4,$I4:$K4)),$I$2="X",STDEV($F4:$H4,$J4:$K4)/SQRT(COUNT($F4:$H4,$J4:$K4)),$J$2="X",STDEV($F4:$I4,$K4)/SQRT(COUNT($F4:$I4,$K4)),$K$2="X",STDEV($F4:$J4)/SQRT(COUNT($F4:$J4))),"")</f>
        <v>0</v>
      </c>
      <c r="D4" s="108" cm="1">
        <f t="array" ref="D4">IFERROR(_xlfn.IFS(COUNTA($L$2:$Q$2)=0,AVERAGE($L4:$Q4),$L$2="X",AVERAGE($M4:$Q4),$M$2="X",AVERAGE($L4,$N4:$Q4),$N$2="X",AVERAGE($L4:$M4,$O4:$Q4),$O$2="X",AVERAGE($L4:$N4,$P4:$Q4),$P$2="X",AVERAGE($L4:$O4,$Q4:$Q4),$Q$2="X",AVERAGE($L4:$P4)),"")</f>
        <v>0</v>
      </c>
      <c r="E4" s="109" cm="1">
        <f t="array" ref="E4">IFERROR(_xlfn.IFS(COUNTA($L$2:$Q$2)=0,STDEV($L4:$Q4)/SQRT(COUNT($L4:$Q4)),$L$2="X",STDEV($M4:$Q4)/SQRT(COUNT($M4:$Q4)),$M$2="X",STDEV($L4,$N4:$Q4)/SQRT(COUNT($L4,$N4:$Q4)),$N$2="X",STDEV($L4:$M4,$O4:$Q4)/SQRT(COUNT($L4:$M4,$O4:$Q4)),$O$2="X",STDEV($L4:$N4,$P4:$Q4)/SQRT(COUNT($L4:$N4,$P4:$Q4)),$P$2="X",STDEV($L4:$O4,$Q4)/SQRT(COUNT($L4:$O4,$Q4)),$Q$2="X",STDEV($L4:$P4)/SQRT(COUNT($L4:$P4))),"")</f>
        <v>0</v>
      </c>
      <c r="F4" s="1" cm="1">
        <f t="array" ref="F4">_xlfn.IFS(SUM($L4:$Q4)="","",L4="","",L4=0,0,L4&gt;0,L4/F$65*100)</f>
        <v>0</v>
      </c>
      <c r="G4" s="1" cm="1">
        <f t="array" ref="G4">_xlfn.IFS(SUM($L4:$Q4)="","",M4="","",M4=0,0,M4&gt;0,M4/G$65*100)</f>
        <v>0</v>
      </c>
      <c r="H4" s="1" cm="1">
        <f t="array" ref="H4">_xlfn.IFS(SUM($L4:$Q4)="","",N4="","",N4=0,0,N4&gt;0,N4/H$65*100)</f>
        <v>0</v>
      </c>
      <c r="I4" s="1" cm="1">
        <f t="array" ref="I4">_xlfn.IFS(SUM($L4:$Q4)="","",O4="","",O4=0,0,O4&gt;0,O4/I$65*100)</f>
        <v>0</v>
      </c>
      <c r="J4" s="1" cm="1">
        <f t="array" ref="J4">_xlfn.IFS(SUM($L4:$Q4)="","",P4="","",P4=0,0,P4&gt;0,P4/J$65*100)</f>
        <v>0</v>
      </c>
      <c r="K4" s="1" t="str" cm="1">
        <f t="array" ref="K4">_xlfn.IFS(SUM($L4:$Q4)="","",Q4="","",Q4=0,0,Q4&gt;0,Q4/K$65*100)</f>
        <v/>
      </c>
      <c r="L4" s="85">
        <f t="shared" ref="L4:Q50" si="0">IF(R4="","",R4/R$2)</f>
        <v>0</v>
      </c>
      <c r="M4" s="39">
        <f t="shared" si="0"/>
        <v>0</v>
      </c>
      <c r="N4" s="39">
        <f t="shared" si="0"/>
        <v>0</v>
      </c>
      <c r="O4" s="39">
        <f t="shared" si="0"/>
        <v>0</v>
      </c>
      <c r="P4" s="39">
        <f t="shared" si="0"/>
        <v>0</v>
      </c>
      <c r="Q4" s="97" t="str">
        <f t="shared" si="0"/>
        <v/>
      </c>
      <c r="R4" s="89">
        <v>0</v>
      </c>
      <c r="S4" s="89">
        <v>0</v>
      </c>
      <c r="T4" s="89">
        <v>0</v>
      </c>
      <c r="U4" s="89">
        <v>0</v>
      </c>
      <c r="V4" s="89">
        <v>0</v>
      </c>
      <c r="W4" s="89"/>
      <c r="X4" s="1"/>
      <c r="Y4" s="1"/>
      <c r="Z4" s="6" t="s">
        <v>26</v>
      </c>
      <c r="AA4" s="18" cm="1">
        <f t="array" ref="AA4">IFERROR(_xlfn.IFS(COUNTA($AE$2:$AJ$2)=0,AVERAGE($AE4:$AJ4),$AE$2="X",AVERAGE($AF4:$AJ4),$AF$2="X",AVERAGE($AE4,$AG4:$AJ4),$AG$2="X",AVERAGE($AE4:$AF4,$AH4:$AJ4),$AH$2="X",AVERAGE($AE4:$AG4,$AI4:$AJ4),$AI$2="X",AVERAGE($AE4:$AH4,$AJ4:$AJ4),$AJ$2="X",AVERAGE($AE4:$AI4)),"")</f>
        <v>0</v>
      </c>
      <c r="AB4" s="19" cm="1">
        <f t="array" ref="AB4">IFERROR(_xlfn.IFS(COUNTA($AE$2:$AJ$2)=0,STDEV($AE4:$AJ4)/SQRT(COUNT($AE4:$AJ4)),$AE$2="X",STDEV($AF4:$AJ4)/SQRT(COUNT($AF4:$AJ4)),$AF$2="X",STDEV($AE4,$AG4:$AJ4)/SQRT(COUNT($AE4,$AG4:$AJ4)),$AG$2="X",STDEV($AE4:$AF4,$AH4:$AJ4)/SQRT(COUNT($AE4:$AF4,$AH4:$AJ4)),$AH$2="X",STDEV($AE4:$AG4,$AI4:$AJ4)/SQRT(COUNT($AE4:$AG4,$AI4:$AJ4)),$AI$2="X",STDEV($AE4:$AH4,$AJ4)/SQRT(COUNT($AE4:$AH4,$AJ4)),$AJ$2="X",STDEV($AE4:$AI4)/SQRT(COUNT($AE4:$AI4))),"")</f>
        <v>0</v>
      </c>
      <c r="AC4" s="113" cm="1">
        <f t="array" ref="AC4">IFERROR(_xlfn.IFS(COUNTA($AK$2:$AP$2)=0,AVERAGE($AK4:$AP4),$AK$2="X",AVERAGE($AL4:$AP4),$AL$2="X",AVERAGE($AK4,$AM4:$AP4),$AM$2="X",AVERAGE($AK4:$AL4,$AN4:$AP4),$AN$2="X",AVERAGE($AK4:$AM4,$AO4:$AP4),$AO$2="X",AVERAGE($AK4:$AN4,$AP4:$AP4),$AP$2="X",AVERAGE($AK4:$AO4)),"")</f>
        <v>0</v>
      </c>
      <c r="AD4" s="111" cm="1">
        <f t="array" ref="AD4">IFERROR(_xlfn.IFS(COUNTA($AK$2:$AP$2)=0,STDEV($AK4:$AP4)/SQRT(COUNT($AK4:$AP4)),$AK$2="X",STDEV($AL4:$AP4)/SQRT(COUNT($AL4:$AP4)),$AL$2="X",STDEV($AK4,$AM4:$AP4)/SQRT(COUNT($AK4,$AM4:$AP4)),$AM$2="X",STDEV($AK4:$AL4,$AN4:$AP4)/SQRT(COUNT($AK4:$AL4,$AN4:$AP4)),$AN$2="X",STDEV($AK4:$AM4,$AO4:$AP4)/SQRT(COUNT($AK4:$AM4,$AO4:$AP4)),$AO$2="X",STDEV($AK4:$AN4,$AP4)/SQRT(COUNT($AK4:$AN4,$AP4)),$AP$2="X",STDEV($AK4:$AO4)/SQRT(COUNT($AK4:$AO4))),"")</f>
        <v>0</v>
      </c>
      <c r="AE4" s="1" cm="1">
        <f t="array" ref="AE4">_xlfn.IFS(SUM($AK4:$AP4)="","",AK4="","",AK4=0,0,AK4&gt;0,AK4/AE$65*100)</f>
        <v>0</v>
      </c>
      <c r="AF4" s="1" cm="1">
        <f t="array" ref="AF4">_xlfn.IFS(SUM($AK4:$AP4)="","",AL4="","",AL4=0,0,AL4&gt;0,AL4/AF$65*100)</f>
        <v>0</v>
      </c>
      <c r="AG4" s="1" cm="1">
        <f t="array" ref="AG4">_xlfn.IFS(SUM($AK4:$AP4)="","",AM4="","",AM4=0,0,AM4&gt;0,AM4/AG$65*100)</f>
        <v>0</v>
      </c>
      <c r="AH4" s="1" cm="1">
        <f t="array" ref="AH4">_xlfn.IFS(SUM($AK4:$AP4)="","",AN4="","",AN4=0,0,AN4&gt;0,AN4/AH$65*100)</f>
        <v>0</v>
      </c>
      <c r="AI4" s="1" cm="1">
        <f t="array" ref="AI4">_xlfn.IFS(SUM($AK4:$AP4)="","",AO4="","",AO4=0,0,AO4&gt;0,AO4/AI$65*100)</f>
        <v>0</v>
      </c>
      <c r="AJ4" s="1" t="str" cm="1">
        <f t="array" ref="AJ4">_xlfn.IFS(SUM($AK4:$AP4)="","",AP4="","",AP4=0,0,AP4&gt;0,AP4/AJ$65*100)</f>
        <v/>
      </c>
      <c r="AK4" s="92">
        <f t="shared" ref="AK4:AP46" si="1">IF(AQ4="","",AQ4/AQ$2)</f>
        <v>0</v>
      </c>
      <c r="AL4" s="1">
        <f t="shared" si="1"/>
        <v>0</v>
      </c>
      <c r="AM4" s="1">
        <f t="shared" si="1"/>
        <v>0</v>
      </c>
      <c r="AN4" s="1">
        <f t="shared" si="1"/>
        <v>0</v>
      </c>
      <c r="AO4" s="1">
        <f t="shared" si="1"/>
        <v>0</v>
      </c>
      <c r="AP4" s="94" t="str">
        <f t="shared" si="1"/>
        <v/>
      </c>
      <c r="AQ4" s="89">
        <v>0</v>
      </c>
      <c r="AR4" s="89">
        <v>0</v>
      </c>
      <c r="AS4" s="89">
        <v>0</v>
      </c>
      <c r="AT4" s="89">
        <v>0</v>
      </c>
      <c r="AU4" s="89">
        <v>0</v>
      </c>
      <c r="AV4" s="89"/>
      <c r="AW4" s="1"/>
      <c r="AX4" s="1"/>
      <c r="AY4" s="39" t="str">
        <f t="shared" ref="AY4:AY35" si="2">IF($AX4&lt;&gt;0,IF(SUM(L$4:L$65)=0,"",IF(L$2="x","",L4)),"")</f>
        <v/>
      </c>
      <c r="AZ4" s="39" t="str">
        <f t="shared" ref="AZ4:AZ35" si="3">IF($AX4&lt;&gt;0,IF(SUM(M$4:M$65)=0,"",IF(M$2="x","",M4)),"")</f>
        <v/>
      </c>
      <c r="BA4" s="39" t="str">
        <f t="shared" ref="BA4:BA35" si="4">IF($AX4&lt;&gt;0,IF(SUM(N$4:N$65)=0,"",IF(N$2="x","",N4)),"")</f>
        <v/>
      </c>
      <c r="BB4" s="39" t="str">
        <f t="shared" ref="BB4:BB35" si="5">IF($AX4&lt;&gt;0,IF(SUM(O$4:O$65)=0,"",IF(O$2="x","",O4)),"")</f>
        <v/>
      </c>
      <c r="BC4" s="39" t="str">
        <f t="shared" ref="BC4:BC35" si="6">IF($AX4&lt;&gt;0,IF(SUM(P$4:P$65)=0,"",IF(P$2="x","",P4)),"")</f>
        <v/>
      </c>
      <c r="BD4" s="39" t="str">
        <f t="shared" ref="BD4:BD35" si="7">IF($AX4&lt;&gt;0,IF(SUM(Q$4:Q$65)=0,"",IF(Q$2="x","",Q4)),"")</f>
        <v/>
      </c>
      <c r="BE4" s="39" t="str">
        <f t="shared" ref="BE4:BE35" si="8">IF($AX4&lt;&gt;0,IF(SUM(AK$4:AK$65)=0,"",IF(AK$2="x","",AK4)),"")</f>
        <v/>
      </c>
      <c r="BF4" s="39" t="str">
        <f t="shared" ref="BF4:BF35" si="9">IF($AX4&lt;&gt;0,IF(SUM(AL$4:AL$65)=0,"",IF(AL$2="x","",AL4)),"")</f>
        <v/>
      </c>
      <c r="BG4" s="39" t="str">
        <f t="shared" ref="BG4:BG35" si="10">IF($AX4&lt;&gt;0,IF(SUM(AM$4:AM$65)=0,"",IF(AM$2="x","",AM4)),"")</f>
        <v/>
      </c>
      <c r="BH4" s="39" t="str">
        <f t="shared" ref="BH4:BH35" si="11">IF($AX4&lt;&gt;0,IF(SUM(AN$4:AN$65)=0,"",IF(AN$2="x","",AN4)),"")</f>
        <v/>
      </c>
      <c r="BI4" s="39" t="str">
        <f t="shared" ref="BI4:BI35" si="12">IF($AX4&lt;&gt;0,IF(SUM(AO$4:AO$65)=0,"",IF(AO$2="x","",AO4)),"")</f>
        <v/>
      </c>
      <c r="BJ4" s="39" t="str">
        <f t="shared" ref="BJ4:BJ35" si="13">IF($AX4&lt;&gt;0,IF(SUM(AP$4:AP$65)=0,"",IF(AP$2="x","",AP4)),"")</f>
        <v/>
      </c>
      <c r="BK4" s="42" t="str">
        <f t="shared" ref="BK4:BV25" si="14">IFERROR(_xlfn.RANK.AVG(AY4,$AY4:$BJ4,1),"")</f>
        <v/>
      </c>
      <c r="BL4" t="str">
        <f t="shared" si="14"/>
        <v/>
      </c>
      <c r="BM4" t="str">
        <f t="shared" si="14"/>
        <v/>
      </c>
      <c r="BN4" t="str">
        <f t="shared" si="14"/>
        <v/>
      </c>
      <c r="BO4" t="str">
        <f t="shared" si="14"/>
        <v/>
      </c>
      <c r="BP4" t="str">
        <f t="shared" si="14"/>
        <v/>
      </c>
      <c r="BQ4" t="str">
        <f t="shared" si="14"/>
        <v/>
      </c>
      <c r="BR4" t="str">
        <f t="shared" si="14"/>
        <v/>
      </c>
      <c r="BS4" t="str">
        <f t="shared" si="14"/>
        <v/>
      </c>
      <c r="BT4" t="str">
        <f t="shared" si="14"/>
        <v/>
      </c>
      <c r="BU4" t="str">
        <f t="shared" si="14"/>
        <v/>
      </c>
      <c r="BV4" t="str">
        <f t="shared" si="14"/>
        <v/>
      </c>
      <c r="BW4" t="str">
        <f t="shared" ref="BW4:BW65" si="15">IF($AX4&lt;&gt;0,SUM(BK4:BP4),"")</f>
        <v/>
      </c>
      <c r="BX4" t="str">
        <f t="shared" ref="BX4:BX65" si="16">IF($AX4&lt;&gt;0,SUM(BQ4:BV4),"")</f>
        <v/>
      </c>
      <c r="BY4" t="str">
        <f t="shared" ref="BY4:BY65" si="17">IF($AX4&lt;&gt;0,$BY$2,"")</f>
        <v/>
      </c>
      <c r="BZ4" t="str">
        <f t="shared" ref="BZ4:BZ65" si="18">IF($AX4&lt;&gt;0,$CA$2,"")</f>
        <v/>
      </c>
      <c r="CA4" t="str">
        <f t="shared" ref="CA4:CB35" si="19">IF($AX4&lt;&gt;0,IF(($BY4*$BZ4)+(BY4*(BY4+1)/2)-BW4&lt;0,0,($BY4*$BZ4)+(BY4*(BY4+1)/2)-BW4),"")</f>
        <v/>
      </c>
      <c r="CB4" s="39" t="str">
        <f t="shared" si="19"/>
        <v/>
      </c>
      <c r="CC4" s="46" t="str">
        <f t="shared" ref="CC4:CC65" si="20">IF($AX4&lt;&gt;0,MIN(CA4:CB4),"")</f>
        <v/>
      </c>
      <c r="CD4" s="44" t="str">
        <f t="shared" ref="CD4:CD65" si="21">IF(CC4="","","sig = ")</f>
        <v/>
      </c>
      <c r="CE4" t="str" cm="1">
        <f t="array" ref="CE4">_xlfn.IFS($CC4="","",$CC4&lt;=CE$3,"yes",$CC4&gt;CE$3,"no")</f>
        <v/>
      </c>
      <c r="CF4" s="42" t="str">
        <f t="shared" ref="CF4:CF28" si="22">IF(CE4="yes",(BY4*BZ4)/2,"")</f>
        <v/>
      </c>
      <c r="CG4" s="1" t="str">
        <f t="shared" ref="CG4:CG28" si="23">IF(CE4="yes",SQRT(((BY4*BZ4)*(BY4+BZ4+1))/12),"")</f>
        <v/>
      </c>
      <c r="CH4" s="1" t="str">
        <f t="shared" ref="CH4:CH28" si="24">IF(CE4="yes",ROUND(((CC4-CF4)+IF(CC4&gt;CF4,-0.5,0.5))/CG4,1),"")</f>
        <v/>
      </c>
      <c r="CI4" s="76" t="str">
        <f>IF(CE4="yes",VLOOKUP(CH4,'z-Table'!$A$1:$K$74,7,TRUE)*$CE$2,"")</f>
        <v/>
      </c>
    </row>
    <row r="5" spans="1:87" ht="12" x14ac:dyDescent="0.2">
      <c r="A5" s="7" t="s">
        <v>27</v>
      </c>
      <c r="B5" s="18" cm="1">
        <f t="array" ref="B5">IFERROR(_xlfn.IFS(COUNTA($F$2:$K$2)=0,AVERAGE($F5:$K5),$F$2="X",AVERAGE(G5:$K5),$G$2="X",AVERAGE($F5,$H5:$K5),$H$2="X",AVERAGE($F5:$G5,$I5:$K5),$I$2="X",AVERAGE($F5:$H5,$J5:$K5),$J$2="X",AVERAGE($F5:$I5,$K5:$K5),$K$2="X",AVERAGE($F5:$J5)),"")</f>
        <v>0</v>
      </c>
      <c r="C5" s="19" cm="1">
        <f t="array" ref="C5">IFERROR(_xlfn.IFS(COUNTA($F$2:$K$2)=0,STDEV($F5:$K5)/SQRT(COUNT($F5:$K5)),$F$2="X",STDEV(G5:$K5)/SQRT(COUNT(G5:$K5)),$G$2="X",STDEV($F5,$H5:$K5)/SQRT(COUNT($F5,$H5:$K5)),$H$2="X",STDEV($F5:$G5,$I5:$K5)/SQRT(COUNT($F5:$G5,$I5:$K5)),$I$2="X",STDEV($F5:$H5,$J5:$K5)/SQRT(COUNT($F5:$H5,$J5:$K5)),$J$2="X",STDEV($F5:$I5,$K5)/SQRT(COUNT($F5:$I5,$K5)),$K$2="X",STDEV($F5:$J5)/SQRT(COUNT($F5:$J5))),"")</f>
        <v>0</v>
      </c>
      <c r="D5" s="110" cm="1">
        <f t="array" ref="D5">IFERROR(_xlfn.IFS(COUNTA($L$2:$Q$2)=0,AVERAGE($L5:$Q5),$L$2="X",AVERAGE($M5:$Q5),$M$2="X",AVERAGE($L5,$N5:$Q5),$N$2="X",AVERAGE($L5:$M5,$O5:$Q5),$O$2="X",AVERAGE($L5:$N5,$P5:$Q5),$P$2="X",AVERAGE($L5:$O5,$Q5:$Q5),$Q$2="X",AVERAGE($L5:$P5)),"")</f>
        <v>0</v>
      </c>
      <c r="E5" s="111" cm="1">
        <f t="array" ref="E5">IFERROR(_xlfn.IFS(COUNTA($L$2:$Q$2)=0,STDEV($L5:$Q5)/SQRT(COUNT($L5:$Q5)),$L$2="X",STDEV($M5:$Q5)/SQRT(COUNT($M5:$Q5)),$M$2="X",STDEV($L5,$N5:$Q5)/SQRT(COUNT($L5,$N5:$Q5)),$N$2="X",STDEV($L5:$M5,$O5:$Q5)/SQRT(COUNT($L5:$M5,$O5:$Q5)),$O$2="X",STDEV($L5:$N5,$P5:$Q5)/SQRT(COUNT($L5:$N5,$P5:$Q5)),$P$2="X",STDEV($L5:$O5,$Q5)/SQRT(COUNT($L5:$O5,$Q5)),$Q$2="X",STDEV($L5:$P5)/SQRT(COUNT($L5:$P5))),"")</f>
        <v>0</v>
      </c>
      <c r="F5" s="1" cm="1">
        <f t="array" ref="F5">_xlfn.IFS(SUM($L5:$Q5)="","",L5="","",L5=0,0,L5&gt;0,L5/F$65*100)</f>
        <v>0</v>
      </c>
      <c r="G5" s="1" cm="1">
        <f t="array" ref="G5">_xlfn.IFS(SUM($L5:$Q5)="","",M5="","",M5=0,0,M5&gt;0,M5/G$65*100)</f>
        <v>0</v>
      </c>
      <c r="H5" s="1" cm="1">
        <f t="array" ref="H5">_xlfn.IFS(SUM($L5:$Q5)="","",N5="","",N5=0,0,N5&gt;0,N5/H$65*100)</f>
        <v>0</v>
      </c>
      <c r="I5" s="1" cm="1">
        <f t="array" ref="I5">_xlfn.IFS(SUM($L5:$Q5)="","",O5="","",O5=0,0,O5&gt;0,O5/I$65*100)</f>
        <v>0</v>
      </c>
      <c r="J5" s="1" cm="1">
        <f t="array" ref="J5">_xlfn.IFS(SUM($L5:$Q5)="","",P5="","",P5=0,0,P5&gt;0,P5/J$65*100)</f>
        <v>0</v>
      </c>
      <c r="K5" s="1" t="str" cm="1">
        <f t="array" ref="K5">_xlfn.IFS(SUM($L5:$Q5)="","",Q5="","",Q5=0,0,Q5&gt;0,Q5/K$65*100)</f>
        <v/>
      </c>
      <c r="L5" s="85">
        <f t="shared" si="0"/>
        <v>0</v>
      </c>
      <c r="M5" s="39">
        <f t="shared" si="0"/>
        <v>0</v>
      </c>
      <c r="N5" s="39">
        <f t="shared" si="0"/>
        <v>0</v>
      </c>
      <c r="O5" s="39">
        <f t="shared" si="0"/>
        <v>0</v>
      </c>
      <c r="P5" s="39">
        <f t="shared" si="0"/>
        <v>0</v>
      </c>
      <c r="Q5" s="98" t="str">
        <f t="shared" si="0"/>
        <v/>
      </c>
      <c r="R5" s="89">
        <v>0</v>
      </c>
      <c r="S5" s="89">
        <v>0</v>
      </c>
      <c r="T5" s="89">
        <v>0</v>
      </c>
      <c r="U5" s="89">
        <v>0</v>
      </c>
      <c r="V5" s="89">
        <v>0</v>
      </c>
      <c r="W5" s="89"/>
      <c r="X5" s="1"/>
      <c r="Y5" s="1"/>
      <c r="Z5" s="7" t="s">
        <v>27</v>
      </c>
      <c r="AA5" s="18" cm="1">
        <f t="array" ref="AA5">IFERROR(_xlfn.IFS(COUNTA($AE$2:$AJ$2)=0,AVERAGE($AE5:$AJ5),$AE$2="X",AVERAGE($AF5:$AJ5),$AF$2="X",AVERAGE($AE5,$AG5:$AJ5),$AG$2="X",AVERAGE($AE5:$AF5,$AH5:$AJ5),$AH$2="X",AVERAGE($AE5:$AG5,$AI5:$AJ5),$AI$2="X",AVERAGE($AE5:$AH5,$AJ5:$AJ5),$AJ$2="X",AVERAGE($AE5:$AI5)),"")</f>
        <v>0.35771013614600544</v>
      </c>
      <c r="AB5" s="19" cm="1">
        <f t="array" ref="AB5">IFERROR(_xlfn.IFS(COUNTA($AE$2:$AJ$2)=0,STDEV($AE5:$AJ5)/SQRT(COUNT($AE5:$AJ5)),$AE$2="X",STDEV($AF5:$AJ5)/SQRT(COUNT($AF5:$AJ5)),$AF$2="X",STDEV($AE5,$AG5:$AJ5)/SQRT(COUNT($AE5,$AG5:$AJ5)),$AG$2="X",STDEV($AE5:$AF5,$AH5:$AJ5)/SQRT(COUNT($AE5:$AF5,$AH5:$AJ5)),$AH$2="X",STDEV($AE5:$AG5,$AI5:$AJ5)/SQRT(COUNT($AE5:$AG5,$AI5:$AJ5)),$AI$2="X",STDEV($AE5:$AH5,$AJ5)/SQRT(COUNT($AE5:$AH5,$AJ5)),$AJ$2="X",STDEV($AE5:$AI5)/SQRT(COUNT($AE5:$AI5))),"")</f>
        <v>0.35771013614600539</v>
      </c>
      <c r="AC5" s="113" cm="1">
        <f t="array" ref="AC5">IFERROR(_xlfn.IFS(COUNTA($AK$2:$AP$2)=0,AVERAGE($AK5:$AP5),$AK$2="X",AVERAGE($AL5:$AP5),$AL$2="X",AVERAGE($AK5,$AM5:$AP5),$AM$2="X",AVERAGE($AK5:$AL5,$AN5:$AP5),$AN$2="X",AVERAGE($AK5:$AM5,$AO5:$AP5),$AO$2="X",AVERAGE($AK5:$AN5,$AP5:$AP5),$AP$2="X",AVERAGE($AK5:$AO5)),"")</f>
        <v>534.86</v>
      </c>
      <c r="AD5" s="111" cm="1">
        <f t="array" ref="AD5">IFERROR(_xlfn.IFS(COUNTA($AK$2:$AP$2)=0,STDEV($AK5:$AP5)/SQRT(COUNT($AK5:$AP5)),$AK$2="X",STDEV($AL5:$AP5)/SQRT(COUNT($AL5:$AP5)),$AL$2="X",STDEV($AK5,$AM5:$AP5)/SQRT(COUNT($AK5,$AM5:$AP5)),$AM$2="X",STDEV($AK5:$AL5,$AN5:$AP5)/SQRT(COUNT($AK5:$AL5,$AN5:$AP5)),$AN$2="X",STDEV($AK5:$AM5,$AO5:$AP5)/SQRT(COUNT($AK5:$AM5,$AO5:$AP5)),$AO$2="X",STDEV($AK5:$AN5,$AP5)/SQRT(COUNT($AK5:$AN5,$AP5)),$AP$2="X",STDEV($AK5:$AO5)/SQRT(COUNT($AK5:$AO5))),"")</f>
        <v>534.86</v>
      </c>
      <c r="AE5" s="1" cm="1">
        <f t="array" ref="AE5">_xlfn.IFS(SUM($AK5:$AP5)="","",AK5="","",AK5=0,0,AK5&gt;0,AK5/AE$65*100)</f>
        <v>0</v>
      </c>
      <c r="AF5" s="1" cm="1">
        <f t="array" ref="AF5">_xlfn.IFS(SUM($AK5:$AP5)="","",AL5="","",AL5=0,0,AL5&gt;0,AL5/AF$65*100)</f>
        <v>1.7885506807300271</v>
      </c>
      <c r="AG5" s="1" cm="1">
        <f t="array" ref="AG5">_xlfn.IFS(SUM($AK5:$AP5)="","",AM5="","",AM5=0,0,AM5&gt;0,AM5/AG$65*100)</f>
        <v>0</v>
      </c>
      <c r="AH5" s="1" cm="1">
        <f t="array" ref="AH5">_xlfn.IFS(SUM($AK5:$AP5)="","",AN5="","",AN5=0,0,AN5&gt;0,AN5/AH$65*100)</f>
        <v>0</v>
      </c>
      <c r="AI5" s="1" cm="1">
        <f t="array" ref="AI5">_xlfn.IFS(SUM($AK5:$AP5)="","",AO5="","",AO5=0,0,AO5&gt;0,AO5/AI$65*100)</f>
        <v>0</v>
      </c>
      <c r="AJ5" s="1" t="str" cm="1">
        <f t="array" ref="AJ5">_xlfn.IFS(SUM($AK5:$AP5)="","",AP5="","",AP5=0,0,AP5&gt;0,AP5/AJ$65*100)</f>
        <v/>
      </c>
      <c r="AK5" s="92">
        <f t="shared" si="1"/>
        <v>0</v>
      </c>
      <c r="AL5" s="1">
        <f t="shared" si="1"/>
        <v>2674.3</v>
      </c>
      <c r="AM5" s="1">
        <f t="shared" si="1"/>
        <v>0</v>
      </c>
      <c r="AN5" s="1">
        <f t="shared" si="1"/>
        <v>0</v>
      </c>
      <c r="AO5" s="1">
        <f t="shared" si="1"/>
        <v>0</v>
      </c>
      <c r="AP5" s="95" t="str">
        <f t="shared" si="1"/>
        <v/>
      </c>
      <c r="AQ5" s="89">
        <v>0</v>
      </c>
      <c r="AR5" s="89">
        <v>26743</v>
      </c>
      <c r="AS5" s="89">
        <v>0</v>
      </c>
      <c r="AT5" s="89">
        <v>0</v>
      </c>
      <c r="AU5" s="89">
        <v>0</v>
      </c>
      <c r="AV5" s="89"/>
      <c r="AW5" s="1"/>
      <c r="AX5" s="1"/>
      <c r="AY5" s="39" t="str">
        <f t="shared" si="2"/>
        <v/>
      </c>
      <c r="AZ5" s="39" t="str">
        <f t="shared" si="3"/>
        <v/>
      </c>
      <c r="BA5" s="39" t="str">
        <f t="shared" si="4"/>
        <v/>
      </c>
      <c r="BB5" s="39" t="str">
        <f t="shared" si="5"/>
        <v/>
      </c>
      <c r="BC5" s="39" t="str">
        <f t="shared" si="6"/>
        <v/>
      </c>
      <c r="BD5" s="39" t="str">
        <f t="shared" si="7"/>
        <v/>
      </c>
      <c r="BE5" s="39" t="str">
        <f t="shared" si="8"/>
        <v/>
      </c>
      <c r="BF5" s="39" t="str">
        <f t="shared" si="9"/>
        <v/>
      </c>
      <c r="BG5" s="39" t="str">
        <f t="shared" si="10"/>
        <v/>
      </c>
      <c r="BH5" s="39" t="str">
        <f t="shared" si="11"/>
        <v/>
      </c>
      <c r="BI5" s="39" t="str">
        <f t="shared" si="12"/>
        <v/>
      </c>
      <c r="BJ5" s="39" t="str">
        <f t="shared" si="13"/>
        <v/>
      </c>
      <c r="BK5" s="42" t="str">
        <f t="shared" si="14"/>
        <v/>
      </c>
      <c r="BL5" t="str">
        <f t="shared" si="14"/>
        <v/>
      </c>
      <c r="BM5" t="str">
        <f t="shared" si="14"/>
        <v/>
      </c>
      <c r="BN5" t="str">
        <f t="shared" si="14"/>
        <v/>
      </c>
      <c r="BO5" t="str">
        <f t="shared" si="14"/>
        <v/>
      </c>
      <c r="BP5" t="str">
        <f t="shared" si="14"/>
        <v/>
      </c>
      <c r="BQ5" t="str">
        <f t="shared" si="14"/>
        <v/>
      </c>
      <c r="BR5" t="str">
        <f t="shared" si="14"/>
        <v/>
      </c>
      <c r="BS5" t="str">
        <f t="shared" si="14"/>
        <v/>
      </c>
      <c r="BT5" t="str">
        <f t="shared" si="14"/>
        <v/>
      </c>
      <c r="BU5" t="str">
        <f t="shared" si="14"/>
        <v/>
      </c>
      <c r="BV5" t="str">
        <f t="shared" si="14"/>
        <v/>
      </c>
      <c r="BW5" t="str">
        <f t="shared" si="15"/>
        <v/>
      </c>
      <c r="BX5" t="str">
        <f t="shared" si="16"/>
        <v/>
      </c>
      <c r="BY5" t="str">
        <f t="shared" si="17"/>
        <v/>
      </c>
      <c r="BZ5" t="str">
        <f t="shared" si="18"/>
        <v/>
      </c>
      <c r="CA5" t="str">
        <f t="shared" si="19"/>
        <v/>
      </c>
      <c r="CB5" s="39" t="str">
        <f t="shared" si="19"/>
        <v/>
      </c>
      <c r="CC5" s="46" t="str">
        <f t="shared" si="20"/>
        <v/>
      </c>
      <c r="CD5" s="44" t="str">
        <f t="shared" si="21"/>
        <v/>
      </c>
      <c r="CE5" t="str" cm="1">
        <f t="array" ref="CE5">_xlfn.IFS($CC5="","",$CC5&lt;=CE$3,"yes",$CC5&gt;CE$3,"no")</f>
        <v/>
      </c>
      <c r="CF5" s="42" t="str">
        <f t="shared" si="22"/>
        <v/>
      </c>
      <c r="CG5" s="1" t="str">
        <f t="shared" si="23"/>
        <v/>
      </c>
      <c r="CH5" s="1" t="str">
        <f t="shared" si="24"/>
        <v/>
      </c>
      <c r="CI5" s="76" t="str">
        <f>IF(CE5="yes",VLOOKUP(CH5,'z-Table'!$A$1:$K$74,7,TRUE)*$CE$2,"")</f>
        <v/>
      </c>
    </row>
    <row r="6" spans="1:87" ht="12" x14ac:dyDescent="0.2">
      <c r="A6" s="7" t="s">
        <v>28</v>
      </c>
      <c r="B6" s="18" cm="1">
        <f t="array" ref="B6">IFERROR(_xlfn.IFS(COUNTA($F$2:$K$2)=0,AVERAGE($F6:$K6),$F$2="X",AVERAGE(G6:$K6),$G$2="X",AVERAGE($F6,$H6:$K6),$H$2="X",AVERAGE($F6:$G6,$I6:$K6),$I$2="X",AVERAGE($F6:$H6,$J6:$K6),$J$2="X",AVERAGE($F6:$I6,$K6:$K6),$K$2="X",AVERAGE($F6:$J6)),"")</f>
        <v>0</v>
      </c>
      <c r="C6" s="19" cm="1">
        <f t="array" ref="C6">IFERROR(_xlfn.IFS(COUNTA($F$2:$K$2)=0,STDEV($F6:$K6)/SQRT(COUNT($F6:$K6)),$F$2="X",STDEV(G6:$K6)/SQRT(COUNT(G6:$K6)),$G$2="X",STDEV($F6,$H6:$K6)/SQRT(COUNT($F6,$H6:$K6)),$H$2="X",STDEV($F6:$G6,$I6:$K6)/SQRT(COUNT($F6:$G6,$I6:$K6)),$I$2="X",STDEV($F6:$H6,$J6:$K6)/SQRT(COUNT($F6:$H6,$J6:$K6)),$J$2="X",STDEV($F6:$I6,$K6)/SQRT(COUNT($F6:$I6,$K6)),$K$2="X",STDEV($F6:$J6)/SQRT(COUNT($F6:$J6))),"")</f>
        <v>0</v>
      </c>
      <c r="D6" s="110" cm="1">
        <f t="array" ref="D6">IFERROR(_xlfn.IFS(COUNTA($L$2:$Q$2)=0,AVERAGE($L6:$Q6),$L$2="X",AVERAGE($M6:$Q6),$M$2="X",AVERAGE($L6,$N6:$Q6),$N$2="X",AVERAGE($L6:$M6,$O6:$Q6),$O$2="X",AVERAGE($L6:$N6,$P6:$Q6),$P$2="X",AVERAGE($L6:$O6,$Q6:$Q6),$Q$2="X",AVERAGE($L6:$P6)),"")</f>
        <v>0</v>
      </c>
      <c r="E6" s="111" cm="1">
        <f t="array" ref="E6">IFERROR(_xlfn.IFS(COUNTA($L$2:$Q$2)=0,STDEV($L6:$Q6)/SQRT(COUNT($L6:$Q6)),$L$2="X",STDEV($M6:$Q6)/SQRT(COUNT($M6:$Q6)),$M$2="X",STDEV($L6,$N6:$Q6)/SQRT(COUNT($L6,$N6:$Q6)),$N$2="X",STDEV($L6:$M6,$O6:$Q6)/SQRT(COUNT($L6:$M6,$O6:$Q6)),$O$2="X",STDEV($L6:$N6,$P6:$Q6)/SQRT(COUNT($L6:$N6,$P6:$Q6)),$P$2="X",STDEV($L6:$O6,$Q6)/SQRT(COUNT($L6:$O6,$Q6)),$Q$2="X",STDEV($L6:$P6)/SQRT(COUNT($L6:$P6))),"")</f>
        <v>0</v>
      </c>
      <c r="F6" s="1" cm="1">
        <f t="array" ref="F6">_xlfn.IFS(SUM($L6:$Q6)="","",L6="","",L6=0,0,L6&gt;0,L6/F$65*100)</f>
        <v>0</v>
      </c>
      <c r="G6" s="1" cm="1">
        <f t="array" ref="G6">_xlfn.IFS(SUM($L6:$Q6)="","",M6="","",M6=0,0,M6&gt;0,M6/G$65*100)</f>
        <v>0</v>
      </c>
      <c r="H6" s="1" cm="1">
        <f t="array" ref="H6">_xlfn.IFS(SUM($L6:$Q6)="","",N6="","",N6=0,0,N6&gt;0,N6/H$65*100)</f>
        <v>0</v>
      </c>
      <c r="I6" s="1" cm="1">
        <f t="array" ref="I6">_xlfn.IFS(SUM($L6:$Q6)="","",O6="","",O6=0,0,O6&gt;0,O6/I$65*100)</f>
        <v>0</v>
      </c>
      <c r="J6" s="1" cm="1">
        <f t="array" ref="J6">_xlfn.IFS(SUM($L6:$Q6)="","",P6="","",P6=0,0,P6&gt;0,P6/J$65*100)</f>
        <v>0</v>
      </c>
      <c r="K6" s="1" t="str" cm="1">
        <f t="array" ref="K6">_xlfn.IFS(SUM($L6:$Q6)="","",Q6="","",Q6=0,0,Q6&gt;0,Q6/K$65*100)</f>
        <v/>
      </c>
      <c r="L6" s="85">
        <f t="shared" si="0"/>
        <v>0</v>
      </c>
      <c r="M6" s="39">
        <f t="shared" si="0"/>
        <v>0</v>
      </c>
      <c r="N6" s="39">
        <f t="shared" si="0"/>
        <v>0</v>
      </c>
      <c r="O6" s="39">
        <f t="shared" si="0"/>
        <v>0</v>
      </c>
      <c r="P6" s="39">
        <f t="shared" si="0"/>
        <v>0</v>
      </c>
      <c r="Q6" s="98" t="str">
        <f t="shared" si="0"/>
        <v/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/>
      <c r="X6" s="1"/>
      <c r="Y6" s="1"/>
      <c r="Z6" s="7" t="s">
        <v>28</v>
      </c>
      <c r="AA6" s="18" cm="1">
        <f t="array" ref="AA6">IFERROR(_xlfn.IFS(COUNTA($AE$2:$AJ$2)=0,AVERAGE($AE6:$AJ6),$AE$2="X",AVERAGE($AF6:$AJ6),$AF$2="X",AVERAGE($AE6,$AG6:$AJ6),$AG$2="X",AVERAGE($AE6:$AF6,$AH6:$AJ6),$AH$2="X",AVERAGE($AE6:$AG6,$AI6:$AJ6),$AI$2="X",AVERAGE($AE6:$AH6,$AJ6:$AJ6),$AJ$2="X",AVERAGE($AE6:$AI6)),"")</f>
        <v>0.34986326523547678</v>
      </c>
      <c r="AB6" s="19" cm="1">
        <f t="array" ref="AB6">IFERROR(_xlfn.IFS(COUNTA($AE$2:$AJ$2)=0,STDEV($AE6:$AJ6)/SQRT(COUNT($AE6:$AJ6)),$AE$2="X",STDEV($AF6:$AJ6)/SQRT(COUNT($AF6:$AJ6)),$AF$2="X",STDEV($AE6,$AG6:$AJ6)/SQRT(COUNT($AE6,$AG6:$AJ6)),$AG$2="X",STDEV($AE6:$AF6,$AH6:$AJ6)/SQRT(COUNT($AE6:$AF6,$AH6:$AJ6)),$AH$2="X",STDEV($AE6:$AG6,$AI6:$AJ6)/SQRT(COUNT($AE6:$AG6,$AI6:$AJ6)),$AI$2="X",STDEV($AE6:$AH6,$AJ6)/SQRT(COUNT($AE6:$AH6,$AJ6)),$AJ$2="X",STDEV($AE6:$AI6)/SQRT(COUNT($AE6:$AI6))),"")</f>
        <v>0.34986326523547673</v>
      </c>
      <c r="AC6" s="113" cm="1">
        <f t="array" ref="AC6">IFERROR(_xlfn.IFS(COUNTA($AK$2:$AP$2)=0,AVERAGE($AK6:$AP6),$AK$2="X",AVERAGE($AL6:$AP6),$AL$2="X",AVERAGE($AK6,$AM6:$AP6),$AM$2="X",AVERAGE($AK6:$AL6,$AN6:$AP6),$AN$2="X",AVERAGE($AK6:$AM6,$AO6:$AP6),$AO$2="X",AVERAGE($AK6:$AN6,$AP6:$AP6),$AP$2="X",AVERAGE($AK6:$AO6)),"")</f>
        <v>677.16000000000008</v>
      </c>
      <c r="AD6" s="111" cm="1">
        <f t="array" ref="AD6">IFERROR(_xlfn.IFS(COUNTA($AK$2:$AP$2)=0,STDEV($AK6:$AP6)/SQRT(COUNT($AK6:$AP6)),$AK$2="X",STDEV($AL6:$AP6)/SQRT(COUNT($AL6:$AP6)),$AL$2="X",STDEV($AK6,$AM6:$AP6)/SQRT(COUNT($AK6,$AM6:$AP6)),$AM$2="X",STDEV($AK6:$AL6,$AN6:$AP6)/SQRT(COUNT($AK6:$AL6,$AN6:$AP6)),$AN$2="X",STDEV($AK6:$AM6,$AO6:$AP6)/SQRT(COUNT($AK6:$AM6,$AO6:$AP6)),$AO$2="X",STDEV($AK6:$AN6,$AP6)/SQRT(COUNT($AK6:$AN6,$AP6)),$AP$2="X",STDEV($AK6:$AO6)/SQRT(COUNT($AK6:$AO6))),"")</f>
        <v>677.16000000000008</v>
      </c>
      <c r="AE6" s="1" cm="1">
        <f t="array" ref="AE6">_xlfn.IFS(SUM($AK6:$AP6)="","",AK6="","",AK6=0,0,AK6&gt;0,AK6/AE$65*100)</f>
        <v>0</v>
      </c>
      <c r="AF6" s="1" cm="1">
        <f t="array" ref="AF6">_xlfn.IFS(SUM($AK6:$AP6)="","",AL6="","",AL6=0,0,AL6&gt;0,AL6/AF$65*100)</f>
        <v>0</v>
      </c>
      <c r="AG6" s="1" cm="1">
        <f t="array" ref="AG6">_xlfn.IFS(SUM($AK6:$AP6)="","",AM6="","",AM6=0,0,AM6&gt;0,AM6/AG$65*100)</f>
        <v>1.7493163261773839</v>
      </c>
      <c r="AH6" s="1" cm="1">
        <f t="array" ref="AH6">_xlfn.IFS(SUM($AK6:$AP6)="","",AN6="","",AN6=0,0,AN6&gt;0,AN6/AH$65*100)</f>
        <v>0</v>
      </c>
      <c r="AI6" s="1" cm="1">
        <f t="array" ref="AI6">_xlfn.IFS(SUM($AK6:$AP6)="","",AO6="","",AO6=0,0,AO6&gt;0,AO6/AI$65*100)</f>
        <v>0</v>
      </c>
      <c r="AJ6" s="1" t="str" cm="1">
        <f t="array" ref="AJ6">_xlfn.IFS(SUM($AK6:$AP6)="","",AP6="","",AP6=0,0,AP6&gt;0,AP6/AJ$65*100)</f>
        <v/>
      </c>
      <c r="AK6" s="92">
        <f t="shared" si="1"/>
        <v>0</v>
      </c>
      <c r="AL6" s="1">
        <f t="shared" si="1"/>
        <v>0</v>
      </c>
      <c r="AM6" s="1">
        <f t="shared" si="1"/>
        <v>3385.8</v>
      </c>
      <c r="AN6" s="1">
        <f t="shared" si="1"/>
        <v>0</v>
      </c>
      <c r="AO6" s="1">
        <f t="shared" si="1"/>
        <v>0</v>
      </c>
      <c r="AP6" s="95" t="str">
        <f t="shared" si="1"/>
        <v/>
      </c>
      <c r="AQ6" s="89">
        <v>0</v>
      </c>
      <c r="AR6" s="89">
        <v>0</v>
      </c>
      <c r="AS6" s="89">
        <v>33858</v>
      </c>
      <c r="AT6" s="89">
        <v>0</v>
      </c>
      <c r="AU6" s="89">
        <v>0</v>
      </c>
      <c r="AV6" s="89"/>
      <c r="AW6" s="1"/>
      <c r="AX6" s="1"/>
      <c r="AY6" s="39" t="str">
        <f t="shared" si="2"/>
        <v/>
      </c>
      <c r="AZ6" s="39" t="str">
        <f t="shared" si="3"/>
        <v/>
      </c>
      <c r="BA6" s="39" t="str">
        <f t="shared" si="4"/>
        <v/>
      </c>
      <c r="BB6" s="39" t="str">
        <f t="shared" si="5"/>
        <v/>
      </c>
      <c r="BC6" s="39" t="str">
        <f t="shared" si="6"/>
        <v/>
      </c>
      <c r="BD6" s="39" t="str">
        <f t="shared" si="7"/>
        <v/>
      </c>
      <c r="BE6" s="39" t="str">
        <f t="shared" si="8"/>
        <v/>
      </c>
      <c r="BF6" s="39" t="str">
        <f t="shared" si="9"/>
        <v/>
      </c>
      <c r="BG6" s="39" t="str">
        <f t="shared" si="10"/>
        <v/>
      </c>
      <c r="BH6" s="39" t="str">
        <f t="shared" si="11"/>
        <v/>
      </c>
      <c r="BI6" s="39" t="str">
        <f t="shared" si="12"/>
        <v/>
      </c>
      <c r="BJ6" s="39" t="str">
        <f t="shared" si="13"/>
        <v/>
      </c>
      <c r="BK6" s="42" t="str">
        <f t="shared" si="14"/>
        <v/>
      </c>
      <c r="BL6" t="str">
        <f t="shared" si="14"/>
        <v/>
      </c>
      <c r="BM6" t="str">
        <f t="shared" si="14"/>
        <v/>
      </c>
      <c r="BN6" t="str">
        <f t="shared" si="14"/>
        <v/>
      </c>
      <c r="BO6" t="str">
        <f t="shared" si="14"/>
        <v/>
      </c>
      <c r="BP6" t="str">
        <f t="shared" si="14"/>
        <v/>
      </c>
      <c r="BQ6" t="str">
        <f t="shared" si="14"/>
        <v/>
      </c>
      <c r="BR6" t="str">
        <f t="shared" si="14"/>
        <v/>
      </c>
      <c r="BS6" t="str">
        <f t="shared" si="14"/>
        <v/>
      </c>
      <c r="BT6" t="str">
        <f t="shared" si="14"/>
        <v/>
      </c>
      <c r="BU6" t="str">
        <f t="shared" si="14"/>
        <v/>
      </c>
      <c r="BV6" t="str">
        <f t="shared" si="14"/>
        <v/>
      </c>
      <c r="BW6" t="str">
        <f t="shared" si="15"/>
        <v/>
      </c>
      <c r="BX6" t="str">
        <f t="shared" si="16"/>
        <v/>
      </c>
      <c r="BY6" t="str">
        <f t="shared" si="17"/>
        <v/>
      </c>
      <c r="BZ6" t="str">
        <f t="shared" si="18"/>
        <v/>
      </c>
      <c r="CA6" t="str">
        <f t="shared" si="19"/>
        <v/>
      </c>
      <c r="CB6" s="39" t="str">
        <f t="shared" si="19"/>
        <v/>
      </c>
      <c r="CC6" s="46" t="str">
        <f t="shared" si="20"/>
        <v/>
      </c>
      <c r="CD6" s="44" t="str">
        <f t="shared" si="21"/>
        <v/>
      </c>
      <c r="CE6" t="str" cm="1">
        <f t="array" ref="CE6">_xlfn.IFS($CC6="","",$CC6&lt;=CE$3,"yes",$CC6&gt;CE$3,"no")</f>
        <v/>
      </c>
      <c r="CF6" s="42" t="str">
        <f t="shared" si="22"/>
        <v/>
      </c>
      <c r="CG6" s="1" t="str">
        <f t="shared" si="23"/>
        <v/>
      </c>
      <c r="CH6" s="1" t="str">
        <f t="shared" si="24"/>
        <v/>
      </c>
      <c r="CI6" s="76" t="str">
        <f>IF(CE6="yes",VLOOKUP(CH6,'z-Table'!$A$1:$K$74,7,TRUE)*$CE$2,"")</f>
        <v/>
      </c>
    </row>
    <row r="7" spans="1:87" ht="12" x14ac:dyDescent="0.2">
      <c r="A7" s="7" t="s">
        <v>29</v>
      </c>
      <c r="B7" s="18" cm="1">
        <f t="array" ref="B7">IFERROR(_xlfn.IFS(COUNTA($F$2:$K$2)=0,AVERAGE($F7:$K7),$F$2="X",AVERAGE(G7:$K7),$G$2="X",AVERAGE($F7,$H7:$K7),$H$2="X",AVERAGE($F7:$G7,$I7:$K7),$I$2="X",AVERAGE($F7:$H7,$J7:$K7),$J$2="X",AVERAGE($F7:$I7,$K7:$K7),$K$2="X",AVERAGE($F7:$J7)),"")</f>
        <v>0</v>
      </c>
      <c r="C7" s="19" cm="1">
        <f t="array" ref="C7">IFERROR(_xlfn.IFS(COUNTA($F$2:$K$2)=0,STDEV($F7:$K7)/SQRT(COUNT($F7:$K7)),$F$2="X",STDEV(G7:$K7)/SQRT(COUNT(G7:$K7)),$G$2="X",STDEV($F7,$H7:$K7)/SQRT(COUNT($F7,$H7:$K7)),$H$2="X",STDEV($F7:$G7,$I7:$K7)/SQRT(COUNT($F7:$G7,$I7:$K7)),$I$2="X",STDEV($F7:$H7,$J7:$K7)/SQRT(COUNT($F7:$H7,$J7:$K7)),$J$2="X",STDEV($F7:$I7,$K7)/SQRT(COUNT($F7:$I7,$K7)),$K$2="X",STDEV($F7:$J7)/SQRT(COUNT($F7:$J7))),"")</f>
        <v>0</v>
      </c>
      <c r="D7" s="110" cm="1">
        <f t="array" ref="D7">IFERROR(_xlfn.IFS(COUNTA($L$2:$Q$2)=0,AVERAGE($L7:$Q7),$L$2="X",AVERAGE($M7:$Q7),$M$2="X",AVERAGE($L7,$N7:$Q7),$N$2="X",AVERAGE($L7:$M7,$O7:$Q7),$O$2="X",AVERAGE($L7:$N7,$P7:$Q7),$P$2="X",AVERAGE($L7:$O7,$Q7:$Q7),$Q$2="X",AVERAGE($L7:$P7)),"")</f>
        <v>0</v>
      </c>
      <c r="E7" s="111" cm="1">
        <f t="array" ref="E7">IFERROR(_xlfn.IFS(COUNTA($L$2:$Q$2)=0,STDEV($L7:$Q7)/SQRT(COUNT($L7:$Q7)),$L$2="X",STDEV($M7:$Q7)/SQRT(COUNT($M7:$Q7)),$M$2="X",STDEV($L7,$N7:$Q7)/SQRT(COUNT($L7,$N7:$Q7)),$N$2="X",STDEV($L7:$M7,$O7:$Q7)/SQRT(COUNT($L7:$M7,$O7:$Q7)),$O$2="X",STDEV($L7:$N7,$P7:$Q7)/SQRT(COUNT($L7:$N7,$P7:$Q7)),$P$2="X",STDEV($L7:$O7,$Q7)/SQRT(COUNT($L7:$O7,$Q7)),$Q$2="X",STDEV($L7:$P7)/SQRT(COUNT($L7:$P7))),"")</f>
        <v>0</v>
      </c>
      <c r="F7" s="1" cm="1">
        <f t="array" ref="F7">_xlfn.IFS(SUM($L7:$Q7)="","",L7="","",L7=0,0,L7&gt;0,L7/F$65*100)</f>
        <v>0</v>
      </c>
      <c r="G7" s="1" cm="1">
        <f t="array" ref="G7">_xlfn.IFS(SUM($L7:$Q7)="","",M7="","",M7=0,0,M7&gt;0,M7/G$65*100)</f>
        <v>0</v>
      </c>
      <c r="H7" s="1" cm="1">
        <f t="array" ref="H7">_xlfn.IFS(SUM($L7:$Q7)="","",N7="","",N7=0,0,N7&gt;0,N7/H$65*100)</f>
        <v>0</v>
      </c>
      <c r="I7" s="1" cm="1">
        <f t="array" ref="I7">_xlfn.IFS(SUM($L7:$Q7)="","",O7="","",O7=0,0,O7&gt;0,O7/I$65*100)</f>
        <v>0</v>
      </c>
      <c r="J7" s="1" cm="1">
        <f t="array" ref="J7">_xlfn.IFS(SUM($L7:$Q7)="","",P7="","",P7=0,0,P7&gt;0,P7/J$65*100)</f>
        <v>0</v>
      </c>
      <c r="K7" s="1" t="str" cm="1">
        <f t="array" ref="K7">_xlfn.IFS(SUM($L7:$Q7)="","",Q7="","",Q7=0,0,Q7&gt;0,Q7/K$65*100)</f>
        <v/>
      </c>
      <c r="L7" s="85">
        <f t="shared" si="0"/>
        <v>0</v>
      </c>
      <c r="M7" s="39">
        <f t="shared" si="0"/>
        <v>0</v>
      </c>
      <c r="N7" s="39">
        <f t="shared" si="0"/>
        <v>0</v>
      </c>
      <c r="O7" s="39">
        <f t="shared" si="0"/>
        <v>0</v>
      </c>
      <c r="P7" s="39">
        <f t="shared" si="0"/>
        <v>0</v>
      </c>
      <c r="Q7" s="98" t="str">
        <f t="shared" si="0"/>
        <v/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/>
      <c r="X7" s="1"/>
      <c r="Y7" s="1"/>
      <c r="Z7" s="7" t="s">
        <v>29</v>
      </c>
      <c r="AA7" s="18" cm="1">
        <f t="array" ref="AA7">IFERROR(_xlfn.IFS(COUNTA($AE$2:$AJ$2)=0,AVERAGE($AE7:$AJ7),$AE$2="X",AVERAGE($AF7:$AJ7),$AF$2="X",AVERAGE($AE7,$AG7:$AJ7),$AG$2="X",AVERAGE($AE7:$AF7,$AH7:$AJ7),$AH$2="X",AVERAGE($AE7:$AG7,$AI7:$AJ7),$AI$2="X",AVERAGE($AE7:$AH7,$AJ7:$AJ7),$AJ$2="X",AVERAGE($AE7:$AI7)),"")</f>
        <v>0.63308333225005442</v>
      </c>
      <c r="AB7" s="19" cm="1">
        <f t="array" ref="AB7">IFERROR(_xlfn.IFS(COUNTA($AE$2:$AJ$2)=0,STDEV($AE7:$AJ7)/SQRT(COUNT($AE7:$AJ7)),$AE$2="X",STDEV($AF7:$AJ7)/SQRT(COUNT($AF7:$AJ7)),$AF$2="X",STDEV($AE7,$AG7:$AJ7)/SQRT(COUNT($AE7,$AG7:$AJ7)),$AG$2="X",STDEV($AE7:$AF7,$AH7:$AJ7)/SQRT(COUNT($AE7:$AF7,$AH7:$AJ7)),$AH$2="X",STDEV($AE7:$AG7,$AI7:$AJ7)/SQRT(COUNT($AE7:$AG7,$AI7:$AJ7)),$AI$2="X",STDEV($AE7:$AH7,$AJ7)/SQRT(COUNT($AE7:$AH7,$AJ7)),$AJ$2="X",STDEV($AE7:$AI7)/SQRT(COUNT($AE7:$AI7))),"")</f>
        <v>0.38768286280131137</v>
      </c>
      <c r="AC7" s="113" cm="1">
        <f t="array" ref="AC7">IFERROR(_xlfn.IFS(COUNTA($AK$2:$AP$2)=0,AVERAGE($AK7:$AP7),$AK$2="X",AVERAGE($AL7:$AP7),$AL$2="X",AVERAGE($AK7,$AM7:$AP7),$AM$2="X",AVERAGE($AK7:$AL7,$AN7:$AP7),$AN$2="X",AVERAGE($AK7:$AM7,$AO7:$AP7),$AO$2="X",AVERAGE($AK7:$AN7,$AP7:$AP7),$AP$2="X",AVERAGE($AK7:$AO7)),"")</f>
        <v>1085.9000000000001</v>
      </c>
      <c r="AD7" s="111" cm="1">
        <f t="array" ref="AD7">IFERROR(_xlfn.IFS(COUNTA($AK$2:$AP$2)=0,STDEV($AK7:$AP7)/SQRT(COUNT($AK7:$AP7)),$AK$2="X",STDEV($AL7:$AP7)/SQRT(COUNT($AL7:$AP7)),$AL$2="X",STDEV($AK7,$AM7:$AP7)/SQRT(COUNT($AK7,$AM7:$AP7)),$AM$2="X",STDEV($AK7:$AL7,$AN7:$AP7)/SQRT(COUNT($AK7:$AL7,$AN7:$AP7)),$AN$2="X",STDEV($AK7:$AM7,$AO7:$AP7)/SQRT(COUNT($AK7:$AM7,$AO7:$AP7)),$AO$2="X",STDEV($AK7:$AN7,$AP7)/SQRT(COUNT($AK7:$AN7,$AP7)),$AP$2="X",STDEV($AK7:$AO7)/SQRT(COUNT($AK7:$AO7))),"")</f>
        <v>673.9706403100954</v>
      </c>
      <c r="AE7" s="1" cm="1">
        <f t="array" ref="AE7">_xlfn.IFS(SUM($AK7:$AP7)="","",AK7="","",AK7=0,0,AK7&gt;0,AK7/AE$65*100)</f>
        <v>0</v>
      </c>
      <c r="AF7" s="1" cm="1">
        <f t="array" ref="AF7">_xlfn.IFS(SUM($AK7:$AP7)="","",AL7="","",AL7=0,0,AL7&gt;0,AL7/AF$65*100)</f>
        <v>1.5834990265731159</v>
      </c>
      <c r="AG7" s="1" cm="1">
        <f t="array" ref="AG7">_xlfn.IFS(SUM($AK7:$AP7)="","",AM7="","",AM7=0,0,AM7&gt;0,AM7/AG$65*100)</f>
        <v>1.5819176346771557</v>
      </c>
      <c r="AH7" s="1" cm="1">
        <f t="array" ref="AH7">_xlfn.IFS(SUM($AK7:$AP7)="","",AN7="","",AN7=0,0,AN7&gt;0,AN7/AH$65*100)</f>
        <v>0</v>
      </c>
      <c r="AI7" s="1" cm="1">
        <f t="array" ref="AI7">_xlfn.IFS(SUM($AK7:$AP7)="","",AO7="","",AO7=0,0,AO7&gt;0,AO7/AI$65*100)</f>
        <v>0</v>
      </c>
      <c r="AJ7" s="1" t="str" cm="1">
        <f t="array" ref="AJ7">_xlfn.IFS(SUM($AK7:$AP7)="","",AP7="","",AP7=0,0,AP7&gt;0,AP7/AJ$65*100)</f>
        <v/>
      </c>
      <c r="AK7" s="92">
        <f t="shared" si="1"/>
        <v>0</v>
      </c>
      <c r="AL7" s="1">
        <f t="shared" si="1"/>
        <v>2367.6999999999998</v>
      </c>
      <c r="AM7" s="1">
        <f t="shared" si="1"/>
        <v>3061.8</v>
      </c>
      <c r="AN7" s="1">
        <f t="shared" si="1"/>
        <v>0</v>
      </c>
      <c r="AO7" s="1">
        <f t="shared" si="1"/>
        <v>0</v>
      </c>
      <c r="AP7" s="95" t="str">
        <f t="shared" si="1"/>
        <v/>
      </c>
      <c r="AQ7" s="89">
        <v>0</v>
      </c>
      <c r="AR7" s="89">
        <v>23677</v>
      </c>
      <c r="AS7" s="89">
        <v>30618</v>
      </c>
      <c r="AT7" s="89">
        <v>0</v>
      </c>
      <c r="AU7" s="89">
        <v>0</v>
      </c>
      <c r="AV7" s="89"/>
      <c r="AW7" s="1"/>
      <c r="AX7" s="1"/>
      <c r="AY7" s="39" t="str">
        <f t="shared" si="2"/>
        <v/>
      </c>
      <c r="AZ7" s="39" t="str">
        <f t="shared" si="3"/>
        <v/>
      </c>
      <c r="BA7" s="39" t="str">
        <f t="shared" si="4"/>
        <v/>
      </c>
      <c r="BB7" s="39" t="str">
        <f t="shared" si="5"/>
        <v/>
      </c>
      <c r="BC7" s="39" t="str">
        <f t="shared" si="6"/>
        <v/>
      </c>
      <c r="BD7" s="39" t="str">
        <f t="shared" si="7"/>
        <v/>
      </c>
      <c r="BE7" s="39" t="str">
        <f t="shared" si="8"/>
        <v/>
      </c>
      <c r="BF7" s="39" t="str">
        <f t="shared" si="9"/>
        <v/>
      </c>
      <c r="BG7" s="39" t="str">
        <f t="shared" si="10"/>
        <v/>
      </c>
      <c r="BH7" s="39" t="str">
        <f t="shared" si="11"/>
        <v/>
      </c>
      <c r="BI7" s="39" t="str">
        <f t="shared" si="12"/>
        <v/>
      </c>
      <c r="BJ7" s="39" t="str">
        <f t="shared" si="13"/>
        <v/>
      </c>
      <c r="BK7" s="42" t="str">
        <f t="shared" si="14"/>
        <v/>
      </c>
      <c r="BL7" t="str">
        <f t="shared" si="14"/>
        <v/>
      </c>
      <c r="BM7" t="str">
        <f t="shared" si="14"/>
        <v/>
      </c>
      <c r="BN7" t="str">
        <f t="shared" si="14"/>
        <v/>
      </c>
      <c r="BO7" t="str">
        <f t="shared" si="14"/>
        <v/>
      </c>
      <c r="BP7" t="str">
        <f t="shared" si="14"/>
        <v/>
      </c>
      <c r="BQ7" t="str">
        <f t="shared" si="14"/>
        <v/>
      </c>
      <c r="BR7" t="str">
        <f t="shared" si="14"/>
        <v/>
      </c>
      <c r="BS7" t="str">
        <f t="shared" si="14"/>
        <v/>
      </c>
      <c r="BT7" t="str">
        <f t="shared" si="14"/>
        <v/>
      </c>
      <c r="BU7" t="str">
        <f t="shared" si="14"/>
        <v/>
      </c>
      <c r="BV7" t="str">
        <f t="shared" si="14"/>
        <v/>
      </c>
      <c r="BW7" t="str">
        <f t="shared" si="15"/>
        <v/>
      </c>
      <c r="BX7" t="str">
        <f t="shared" si="16"/>
        <v/>
      </c>
      <c r="BY7" t="str">
        <f t="shared" si="17"/>
        <v/>
      </c>
      <c r="BZ7" t="str">
        <f t="shared" si="18"/>
        <v/>
      </c>
      <c r="CA7" t="str">
        <f t="shared" si="19"/>
        <v/>
      </c>
      <c r="CB7" s="39" t="str">
        <f t="shared" si="19"/>
        <v/>
      </c>
      <c r="CC7" s="46" t="str">
        <f t="shared" si="20"/>
        <v/>
      </c>
      <c r="CD7" s="44" t="str">
        <f t="shared" si="21"/>
        <v/>
      </c>
      <c r="CE7" t="str" cm="1">
        <f t="array" ref="CE7">_xlfn.IFS($CC7="","",$CC7&lt;=CE$3,"yes",$CC7&gt;CE$3,"no")</f>
        <v/>
      </c>
      <c r="CF7" s="42" t="str">
        <f t="shared" si="22"/>
        <v/>
      </c>
      <c r="CG7" s="1" t="str">
        <f t="shared" si="23"/>
        <v/>
      </c>
      <c r="CH7" s="1" t="str">
        <f t="shared" si="24"/>
        <v/>
      </c>
      <c r="CI7" s="76" t="str">
        <f>IF(CE7="yes",VLOOKUP(CH7,'z-Table'!$A$1:$K$74,7,TRUE)*$CE$2,"")</f>
        <v/>
      </c>
    </row>
    <row r="8" spans="1:87" ht="12" x14ac:dyDescent="0.2">
      <c r="A8" s="6" t="s">
        <v>30</v>
      </c>
      <c r="B8" s="18" cm="1">
        <f t="array" ref="B8">IFERROR(_xlfn.IFS(COUNTA($F$2:$K$2)=0,AVERAGE($F8:$K8),$F$2="X",AVERAGE(G8:$K8),$G$2="X",AVERAGE($F8,$H8:$K8),$H$2="X",AVERAGE($F8:$G8,$I8:$K8),$I$2="X",AVERAGE($F8:$H8,$J8:$K8),$J$2="X",AVERAGE($F8:$I8,$K8:$K8),$K$2="X",AVERAGE($F8:$J8)),"")</f>
        <v>2.9282556739281405</v>
      </c>
      <c r="C8" s="19" cm="1">
        <f t="array" ref="C8">IFERROR(_xlfn.IFS(COUNTA($F$2:$K$2)=0,STDEV($F8:$K8)/SQRT(COUNT($F8:$K8)),$F$2="X",STDEV(G8:$K8)/SQRT(COUNT(G8:$K8)),$G$2="X",STDEV($F8,$H8:$K8)/SQRT(COUNT($F8,$H8:$K8)),$H$2="X",STDEV($F8:$G8,$I8:$K8)/SQRT(COUNT($F8:$G8,$I8:$K8)),$I$2="X",STDEV($F8:$H8,$J8:$K8)/SQRT(COUNT($F8:$H8,$J8:$K8)),$J$2="X",STDEV($F8:$I8,$K8)/SQRT(COUNT($F8:$I8,$K8)),$K$2="X",STDEV($F8:$J8)/SQRT(COUNT($F8:$J8))),"")</f>
        <v>1.5854428764011019</v>
      </c>
      <c r="D8" s="110" cm="1">
        <f t="array" ref="D8">IFERROR(_xlfn.IFS(COUNTA($L$2:$Q$2)=0,AVERAGE($L8:$Q8),$L$2="X",AVERAGE($M8:$Q8),$M$2="X",AVERAGE($L8,$N8:$Q8),$N$2="X",AVERAGE($L8:$M8,$O8:$Q8),$O$2="X",AVERAGE($L8:$N8,$P8:$Q8),$P$2="X",AVERAGE($L8:$O8,$Q8:$Q8),$Q$2="X",AVERAGE($L8:$P8)),"")</f>
        <v>1205.3668907563026</v>
      </c>
      <c r="E8" s="111" cm="1">
        <f t="array" ref="E8">IFERROR(_xlfn.IFS(COUNTA($L$2:$Q$2)=0,STDEV($L8:$Q8)/SQRT(COUNT($L8:$Q8)),$L$2="X",STDEV($M8:$Q8)/SQRT(COUNT($M8:$Q8)),$M$2="X",STDEV($L8,$N8:$Q8)/SQRT(COUNT($L8,$N8:$Q8)),$N$2="X",STDEV($L8:$M8,$O8:$Q8)/SQRT(COUNT($L8:$M8,$O8:$Q8)),$O$2="X",STDEV($L8:$N8,$P8:$Q8)/SQRT(COUNT($L8:$N8,$P8:$Q8)),$P$2="X",STDEV($L8:$O8,$Q8)/SQRT(COUNT($L8:$O8,$Q8)),$Q$2="X",STDEV($L8:$P8)/SQRT(COUNT($L8:$P8))),"")</f>
        <v>695.51885413521791</v>
      </c>
      <c r="F8" s="1" cm="1">
        <f t="array" ref="F8">_xlfn.IFS(SUM($L8:$Q8)="","",L8="","",L8=0,0,L8&gt;0,L8/F$65*100)</f>
        <v>0.45078607971036605</v>
      </c>
      <c r="G8" s="1" cm="1">
        <f t="array" ref="G8">_xlfn.IFS(SUM($L8:$Q8)="","",M8="","",M8=0,0,M8&gt;0,M8/G$65*100)</f>
        <v>8.8422717126143446</v>
      </c>
      <c r="H8" s="1" cm="1">
        <f t="array" ref="H8">_xlfn.IFS(SUM($L8:$Q8)="","",N8="","",N8=0,0,N8&gt;0,N8/H$65*100)</f>
        <v>2.1969939795109568</v>
      </c>
      <c r="I8" s="1" cm="1">
        <f t="array" ref="I8">_xlfn.IFS(SUM($L8:$Q8)="","",O8="","",O8=0,0,O8&gt;0,O8/I$65*100)</f>
        <v>3.1512265978050356</v>
      </c>
      <c r="J8" s="1" cm="1">
        <f t="array" ref="J8">_xlfn.IFS(SUM($L8:$Q8)="","",P8="","",P8=0,0,P8&gt;0,P8/J$65*100)</f>
        <v>0</v>
      </c>
      <c r="K8" s="1" t="str" cm="1">
        <f t="array" ref="K8">_xlfn.IFS(SUM($L8:$Q8)="","",Q8="","",Q8=0,0,Q8&gt;0,Q8/K$65*100)</f>
        <v/>
      </c>
      <c r="L8" s="85">
        <f t="shared" si="0"/>
        <v>547.70588235294122</v>
      </c>
      <c r="M8" s="39">
        <f t="shared" si="0"/>
        <v>3925.5</v>
      </c>
      <c r="N8" s="39">
        <f t="shared" si="0"/>
        <v>884.2</v>
      </c>
      <c r="O8" s="39">
        <f t="shared" si="0"/>
        <v>669.42857142857144</v>
      </c>
      <c r="P8" s="39">
        <f t="shared" si="0"/>
        <v>0</v>
      </c>
      <c r="Q8" s="98" t="str">
        <f t="shared" si="0"/>
        <v/>
      </c>
      <c r="R8" s="89">
        <v>9311</v>
      </c>
      <c r="S8" s="89">
        <v>39255</v>
      </c>
      <c r="T8" s="89">
        <v>8842</v>
      </c>
      <c r="U8" s="89">
        <v>9372</v>
      </c>
      <c r="V8" s="89">
        <v>0</v>
      </c>
      <c r="W8" s="89"/>
      <c r="X8" s="1"/>
      <c r="Y8" s="1"/>
      <c r="Z8" s="6" t="s">
        <v>30</v>
      </c>
      <c r="AA8" s="18" cm="1">
        <f t="array" ref="AA8">IFERROR(_xlfn.IFS(COUNTA($AE$2:$AJ$2)=0,AVERAGE($AE8:$AJ8),$AE$2="X",AVERAGE($AF8:$AJ8),$AF$2="X",AVERAGE($AE8,$AG8:$AJ8),$AG$2="X",AVERAGE($AE8:$AF8,$AH8:$AJ8),$AH$2="X",AVERAGE($AE8:$AG8,$AI8:$AJ8),$AI$2="X",AVERAGE($AE8:$AH8,$AJ8:$AJ8),$AJ$2="X",AVERAGE($AE8:$AI8)),"")</f>
        <v>3.6422449282908489</v>
      </c>
      <c r="AB8" s="19" cm="1">
        <f t="array" ref="AB8">IFERROR(_xlfn.IFS(COUNTA($AE$2:$AJ$2)=0,STDEV($AE8:$AJ8)/SQRT(COUNT($AE8:$AJ8)),$AE$2="X",STDEV($AF8:$AJ8)/SQRT(COUNT($AF8:$AJ8)),$AF$2="X",STDEV($AE8,$AG8:$AJ8)/SQRT(COUNT($AE8,$AG8:$AJ8)),$AG$2="X",STDEV($AE8:$AF8,$AH8:$AJ8)/SQRT(COUNT($AE8:$AF8,$AH8:$AJ8)),$AH$2="X",STDEV($AE8:$AG8,$AI8:$AJ8)/SQRT(COUNT($AE8:$AG8,$AI8:$AJ8)),$AI$2="X",STDEV($AE8:$AH8,$AJ8)/SQRT(COUNT($AE8:$AH8,$AJ8)),$AJ$2="X",STDEV($AE8:$AI8)/SQRT(COUNT($AE8:$AI8))),"")</f>
        <v>0.57793758324063993</v>
      </c>
      <c r="AC8" s="113" cm="1">
        <f t="array" ref="AC8">IFERROR(_xlfn.IFS(COUNTA($AK$2:$AP$2)=0,AVERAGE($AK8:$AP8),$AK$2="X",AVERAGE($AL8:$AP8),$AL$2="X",AVERAGE($AK8,$AM8:$AP8),$AM$2="X",AVERAGE($AK8:$AL8,$AN8:$AP8),$AN$2="X",AVERAGE($AK8:$AM8,$AO8:$AP8),$AO$2="X",AVERAGE($AK8:$AN8,$AP8:$AP8),$AP$2="X",AVERAGE($AK8:$AO8)),"")</f>
        <v>3614.0049656226133</v>
      </c>
      <c r="AD8" s="111" cm="1">
        <f t="array" ref="AD8">IFERROR(_xlfn.IFS(COUNTA($AK$2:$AP$2)=0,STDEV($AK8:$AP8)/SQRT(COUNT($AK8:$AP8)),$AK$2="X",STDEV($AL8:$AP8)/SQRT(COUNT($AL8:$AP8)),$AL$2="X",STDEV($AK8,$AM8:$AP8)/SQRT(COUNT($AK8,$AM8:$AP8)),$AM$2="X",STDEV($AK8:$AL8,$AN8:$AP8)/SQRT(COUNT($AK8:$AL8,$AN8:$AP8)),$AN$2="X",STDEV($AK8:$AM8,$AO8:$AP8)/SQRT(COUNT($AK8:$AM8,$AO8:$AP8)),$AO$2="X",STDEV($AK8:$AN8,$AP8)/SQRT(COUNT($AK8:$AN8,$AP8)),$AP$2="X",STDEV($AK8:$AO8)/SQRT(COUNT($AK8:$AO8))),"")</f>
        <v>1763.2134524502874</v>
      </c>
      <c r="AE8" s="1" cm="1">
        <f t="array" ref="AE8">_xlfn.IFS(SUM($AK8:$AP8)="","",AK8="","",AK8=0,0,AK8&gt;0,AK8/AE$65*100)</f>
        <v>1.7462218217458663</v>
      </c>
      <c r="AF8" s="1" cm="1">
        <f t="array" ref="AF8">_xlfn.IFS(SUM($AK8:$AP8)="","",AL8="","",AL8=0,0,AL8&gt;0,AL8/AF$65*100)</f>
        <v>5.0975332941421172</v>
      </c>
      <c r="AG8" s="1" cm="1">
        <f t="array" ref="AG8">_xlfn.IFS(SUM($AK8:$AP8)="","",AM8="","",AM8=0,0,AM8&gt;0,AM8/AG$65*100)</f>
        <v>4.2495501160165938</v>
      </c>
      <c r="AH8" s="1" cm="1">
        <f t="array" ref="AH8">_xlfn.IFS(SUM($AK8:$AP8)="","",AN8="","",AN8=0,0,AN8&gt;0,AN8/AH$65*100)</f>
        <v>4.099689168626794</v>
      </c>
      <c r="AI8" s="1" cm="1">
        <f t="array" ref="AI8">_xlfn.IFS(SUM($AK8:$AP8)="","",AO8="","",AO8=0,0,AO8&gt;0,AO8/AI$65*100)</f>
        <v>3.0182302409228741</v>
      </c>
      <c r="AJ8" s="1" t="str" cm="1">
        <f t="array" ref="AJ8">_xlfn.IFS(SUM($AK8:$AP8)="","",AP8="","",AP8=0,0,AP8&gt;0,AP8/AJ$65*100)</f>
        <v/>
      </c>
      <c r="AK8" s="92">
        <f t="shared" si="1"/>
        <v>519.82352941176475</v>
      </c>
      <c r="AL8" s="1">
        <f t="shared" si="1"/>
        <v>7622</v>
      </c>
      <c r="AM8" s="1">
        <f t="shared" si="1"/>
        <v>8225</v>
      </c>
      <c r="AN8" s="1">
        <f t="shared" si="1"/>
        <v>944.92857142857144</v>
      </c>
      <c r="AO8" s="1">
        <f t="shared" si="1"/>
        <v>758.27272727272725</v>
      </c>
      <c r="AP8" s="95" t="str">
        <f t="shared" si="1"/>
        <v/>
      </c>
      <c r="AQ8" s="89">
        <v>8837</v>
      </c>
      <c r="AR8" s="89">
        <v>76220</v>
      </c>
      <c r="AS8" s="89">
        <v>82250</v>
      </c>
      <c r="AT8" s="89">
        <v>13229</v>
      </c>
      <c r="AU8" s="89">
        <v>8341</v>
      </c>
      <c r="AV8" s="89"/>
      <c r="AW8" s="1"/>
      <c r="AX8" s="1"/>
      <c r="AY8" s="39" t="str">
        <f t="shared" si="2"/>
        <v/>
      </c>
      <c r="AZ8" s="39" t="str">
        <f t="shared" si="3"/>
        <v/>
      </c>
      <c r="BA8" s="39" t="str">
        <f t="shared" si="4"/>
        <v/>
      </c>
      <c r="BB8" s="39" t="str">
        <f t="shared" si="5"/>
        <v/>
      </c>
      <c r="BC8" s="39" t="str">
        <f t="shared" si="6"/>
        <v/>
      </c>
      <c r="BD8" s="39" t="str">
        <f t="shared" si="7"/>
        <v/>
      </c>
      <c r="BE8" s="39" t="str">
        <f t="shared" si="8"/>
        <v/>
      </c>
      <c r="BF8" s="39" t="str">
        <f t="shared" si="9"/>
        <v/>
      </c>
      <c r="BG8" s="39" t="str">
        <f t="shared" si="10"/>
        <v/>
      </c>
      <c r="BH8" s="39" t="str">
        <f t="shared" si="11"/>
        <v/>
      </c>
      <c r="BI8" s="39" t="str">
        <f t="shared" si="12"/>
        <v/>
      </c>
      <c r="BJ8" s="39" t="str">
        <f t="shared" si="13"/>
        <v/>
      </c>
      <c r="BK8" s="42" t="str">
        <f t="shared" si="14"/>
        <v/>
      </c>
      <c r="BL8" t="str">
        <f t="shared" si="14"/>
        <v/>
      </c>
      <c r="BM8" t="str">
        <f t="shared" si="14"/>
        <v/>
      </c>
      <c r="BN8" t="str">
        <f t="shared" si="14"/>
        <v/>
      </c>
      <c r="BO8" t="str">
        <f t="shared" si="14"/>
        <v/>
      </c>
      <c r="BP8" t="str">
        <f t="shared" si="14"/>
        <v/>
      </c>
      <c r="BQ8" t="str">
        <f t="shared" si="14"/>
        <v/>
      </c>
      <c r="BR8" t="str">
        <f t="shared" si="14"/>
        <v/>
      </c>
      <c r="BS8" t="str">
        <f t="shared" si="14"/>
        <v/>
      </c>
      <c r="BT8" t="str">
        <f t="shared" si="14"/>
        <v/>
      </c>
      <c r="BU8" t="str">
        <f t="shared" si="14"/>
        <v/>
      </c>
      <c r="BV8" t="str">
        <f t="shared" si="14"/>
        <v/>
      </c>
      <c r="BW8" t="str">
        <f t="shared" si="15"/>
        <v/>
      </c>
      <c r="BX8" t="str">
        <f t="shared" si="16"/>
        <v/>
      </c>
      <c r="BY8" t="str">
        <f t="shared" si="17"/>
        <v/>
      </c>
      <c r="BZ8" t="str">
        <f t="shared" si="18"/>
        <v/>
      </c>
      <c r="CA8" t="str">
        <f t="shared" si="19"/>
        <v/>
      </c>
      <c r="CB8" s="39" t="str">
        <f t="shared" si="19"/>
        <v/>
      </c>
      <c r="CC8" s="46" t="str">
        <f t="shared" si="20"/>
        <v/>
      </c>
      <c r="CD8" s="44" t="str">
        <f t="shared" si="21"/>
        <v/>
      </c>
      <c r="CE8" t="str" cm="1">
        <f t="array" ref="CE8">_xlfn.IFS($CC8="","",$CC8&lt;=CE$3,"yes",$CC8&gt;CE$3,"no")</f>
        <v/>
      </c>
      <c r="CF8" s="42" t="str">
        <f t="shared" si="22"/>
        <v/>
      </c>
      <c r="CG8" s="1" t="str">
        <f t="shared" si="23"/>
        <v/>
      </c>
      <c r="CH8" s="1" t="str">
        <f t="shared" si="24"/>
        <v/>
      </c>
      <c r="CI8" s="76" t="str">
        <f>IF(CE8="yes",VLOOKUP(CH8,'z-Table'!$A$1:$K$74,7,TRUE)*$CE$2,"")</f>
        <v/>
      </c>
    </row>
    <row r="9" spans="1:87" ht="12" x14ac:dyDescent="0.2">
      <c r="A9" s="7" t="s">
        <v>31</v>
      </c>
      <c r="B9" s="18" cm="1">
        <f t="array" ref="B9">IFERROR(_xlfn.IFS(COUNTA($F$2:$K$2)=0,AVERAGE($F9:$K9),$F$2="X",AVERAGE(G9:$K9),$G$2="X",AVERAGE($F9,$H9:$K9),$H$2="X",AVERAGE($F9:$G9,$I9:$K9),$I$2="X",AVERAGE($F9:$H9,$J9:$K9),$J$2="X",AVERAGE($F9:$I9,$K9:$K9),$K$2="X",AVERAGE($F9:$J9)),"")</f>
        <v>0</v>
      </c>
      <c r="C9" s="19" cm="1">
        <f t="array" ref="C9">IFERROR(_xlfn.IFS(COUNTA($F$2:$K$2)=0,STDEV($F9:$K9)/SQRT(COUNT($F9:$K9)),$F$2="X",STDEV(G9:$K9)/SQRT(COUNT(G9:$K9)),$G$2="X",STDEV($F9,$H9:$K9)/SQRT(COUNT($F9,$H9:$K9)),$H$2="X",STDEV($F9:$G9,$I9:$K9)/SQRT(COUNT($F9:$G9,$I9:$K9)),$I$2="X",STDEV($F9:$H9,$J9:$K9)/SQRT(COUNT($F9:$H9,$J9:$K9)),$J$2="X",STDEV($F9:$I9,$K9)/SQRT(COUNT($F9:$I9,$K9)),$K$2="X",STDEV($F9:$J9)/SQRT(COUNT($F9:$J9))),"")</f>
        <v>0</v>
      </c>
      <c r="D9" s="110" cm="1">
        <f t="array" ref="D9">IFERROR(_xlfn.IFS(COUNTA($L$2:$Q$2)=0,AVERAGE($L9:$Q9),$L$2="X",AVERAGE($M9:$Q9),$M$2="X",AVERAGE($L9,$N9:$Q9),$N$2="X",AVERAGE($L9:$M9,$O9:$Q9),$O$2="X",AVERAGE($L9:$N9,$P9:$Q9),$P$2="X",AVERAGE($L9:$O9,$Q9:$Q9),$Q$2="X",AVERAGE($L9:$P9)),"")</f>
        <v>0</v>
      </c>
      <c r="E9" s="111" cm="1">
        <f t="array" ref="E9">IFERROR(_xlfn.IFS(COUNTA($L$2:$Q$2)=0,STDEV($L9:$Q9)/SQRT(COUNT($L9:$Q9)),$L$2="X",STDEV($M9:$Q9)/SQRT(COUNT($M9:$Q9)),$M$2="X",STDEV($L9,$N9:$Q9)/SQRT(COUNT($L9,$N9:$Q9)),$N$2="X",STDEV($L9:$M9,$O9:$Q9)/SQRT(COUNT($L9:$M9,$O9:$Q9)),$O$2="X",STDEV($L9:$N9,$P9:$Q9)/SQRT(COUNT($L9:$N9,$P9:$Q9)),$P$2="X",STDEV($L9:$O9,$Q9)/SQRT(COUNT($L9:$O9,$Q9)),$Q$2="X",STDEV($L9:$P9)/SQRT(COUNT($L9:$P9))),"")</f>
        <v>0</v>
      </c>
      <c r="F9" s="1" cm="1">
        <f t="array" ref="F9">_xlfn.IFS(SUM($L9:$Q9)="","",L9="","",L9=0,0,L9&gt;0,L9/F$65*100)</f>
        <v>0</v>
      </c>
      <c r="G9" s="1" cm="1">
        <f t="array" ref="G9">_xlfn.IFS(SUM($L9:$Q9)="","",M9="","",M9=0,0,M9&gt;0,M9/G$65*100)</f>
        <v>0</v>
      </c>
      <c r="H9" s="1" cm="1">
        <f t="array" ref="H9">_xlfn.IFS(SUM($L9:$Q9)="","",N9="","",N9=0,0,N9&gt;0,N9/H$65*100)</f>
        <v>0</v>
      </c>
      <c r="I9" s="1" cm="1">
        <f t="array" ref="I9">_xlfn.IFS(SUM($L9:$Q9)="","",O9="","",O9=0,0,O9&gt;0,O9/I$65*100)</f>
        <v>0</v>
      </c>
      <c r="J9" s="1" cm="1">
        <f t="array" ref="J9">_xlfn.IFS(SUM($L9:$Q9)="","",P9="","",P9=0,0,P9&gt;0,P9/J$65*100)</f>
        <v>0</v>
      </c>
      <c r="K9" s="1" t="str" cm="1">
        <f t="array" ref="K9">_xlfn.IFS(SUM($L9:$Q9)="","",Q9="","",Q9=0,0,Q9&gt;0,Q9/K$65*100)</f>
        <v/>
      </c>
      <c r="L9" s="85">
        <f t="shared" si="0"/>
        <v>0</v>
      </c>
      <c r="M9" s="39">
        <f t="shared" si="0"/>
        <v>0</v>
      </c>
      <c r="N9" s="39">
        <f t="shared" si="0"/>
        <v>0</v>
      </c>
      <c r="O9" s="39">
        <f t="shared" si="0"/>
        <v>0</v>
      </c>
      <c r="P9" s="39">
        <f t="shared" si="0"/>
        <v>0</v>
      </c>
      <c r="Q9" s="98" t="str">
        <f t="shared" si="0"/>
        <v/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/>
      <c r="X9" s="1"/>
      <c r="Y9" s="1"/>
      <c r="Z9" s="7" t="s">
        <v>31</v>
      </c>
      <c r="AA9" s="18" cm="1">
        <f t="array" ref="AA9">IFERROR(_xlfn.IFS(COUNTA($AE$2:$AJ$2)=0,AVERAGE($AE9:$AJ9),$AE$2="X",AVERAGE($AF9:$AJ9),$AF$2="X",AVERAGE($AE9,$AG9:$AJ9),$AG$2="X",AVERAGE($AE9:$AF9,$AH9:$AJ9),$AH$2="X",AVERAGE($AE9:$AG9,$AI9:$AJ9),$AI$2="X",AVERAGE($AE9:$AH9,$AJ9:$AJ9),$AJ$2="X",AVERAGE($AE9:$AI9)),"")</f>
        <v>0.43052821867896174</v>
      </c>
      <c r="AB9" s="19" cm="1">
        <f t="array" ref="AB9">IFERROR(_xlfn.IFS(COUNTA($AE$2:$AJ$2)=0,STDEV($AE9:$AJ9)/SQRT(COUNT($AE9:$AJ9)),$AE$2="X",STDEV($AF9:$AJ9)/SQRT(COUNT($AF9:$AJ9)),$AF$2="X",STDEV($AE9,$AG9:$AJ9)/SQRT(COUNT($AE9,$AG9:$AJ9)),$AG$2="X",STDEV($AE9:$AF9,$AH9:$AJ9)/SQRT(COUNT($AE9:$AF9,$AH9:$AJ9)),$AH$2="X",STDEV($AE9:$AG9,$AI9:$AJ9)/SQRT(COUNT($AE9:$AG9,$AI9:$AJ9)),$AI$2="X",STDEV($AE9:$AH9,$AJ9)/SQRT(COUNT($AE9:$AH9,$AJ9)),$AJ$2="X",STDEV($AE9:$AI9)/SQRT(COUNT($AE9:$AI9))),"")</f>
        <v>0.43052821867896174</v>
      </c>
      <c r="AC9" s="113" cm="1">
        <f t="array" ref="AC9">IFERROR(_xlfn.IFS(COUNTA($AK$2:$AP$2)=0,AVERAGE($AK9:$AP9),$AK$2="X",AVERAGE($AL9:$AP9),$AL$2="X",AVERAGE($AK9,$AM9:$AP9),$AM$2="X",AVERAGE($AK9:$AL9,$AN9:$AP9),$AN$2="X",AVERAGE($AK9:$AM9,$AO9:$AP9),$AO$2="X",AVERAGE($AK9:$AN9,$AP9:$AP9),$AP$2="X",AVERAGE($AK9:$AO9)),"")</f>
        <v>643.74</v>
      </c>
      <c r="AD9" s="111" cm="1">
        <f t="array" ref="AD9">IFERROR(_xlfn.IFS(COUNTA($AK$2:$AP$2)=0,STDEV($AK9:$AP9)/SQRT(COUNT($AK9:$AP9)),$AK$2="X",STDEV($AL9:$AP9)/SQRT(COUNT($AL9:$AP9)),$AL$2="X",STDEV($AK9,$AM9:$AP9)/SQRT(COUNT($AK9,$AM9:$AP9)),$AM$2="X",STDEV($AK9:$AL9,$AN9:$AP9)/SQRT(COUNT($AK9:$AL9,$AN9:$AP9)),$AN$2="X",STDEV($AK9:$AM9,$AO9:$AP9)/SQRT(COUNT($AK9:$AM9,$AO9:$AP9)),$AO$2="X",STDEV($AK9:$AN9,$AP9)/SQRT(COUNT($AK9:$AN9,$AP9)),$AP$2="X",STDEV($AK9:$AO9)/SQRT(COUNT($AK9:$AO9))),"")</f>
        <v>643.74</v>
      </c>
      <c r="AE9" s="1" cm="1">
        <f t="array" ref="AE9">_xlfn.IFS(SUM($AK9:$AP9)="","",AK9="","",AK9=0,0,AK9&gt;0,AK9/AE$65*100)</f>
        <v>0</v>
      </c>
      <c r="AF9" s="1" cm="1">
        <f t="array" ref="AF9">_xlfn.IFS(SUM($AK9:$AP9)="","",AL9="","",AL9=0,0,AL9&gt;0,AL9/AF$65*100)</f>
        <v>2.1526410933948088</v>
      </c>
      <c r="AG9" s="1" cm="1">
        <f t="array" ref="AG9">_xlfn.IFS(SUM($AK9:$AP9)="","",AM9="","",AM9=0,0,AM9&gt;0,AM9/AG$65*100)</f>
        <v>0</v>
      </c>
      <c r="AH9" s="1" cm="1">
        <f t="array" ref="AH9">_xlfn.IFS(SUM($AK9:$AP9)="","",AN9="","",AN9=0,0,AN9&gt;0,AN9/AH$65*100)</f>
        <v>0</v>
      </c>
      <c r="AI9" s="1" cm="1">
        <f t="array" ref="AI9">_xlfn.IFS(SUM($AK9:$AP9)="","",AO9="","",AO9=0,0,AO9&gt;0,AO9/AI$65*100)</f>
        <v>0</v>
      </c>
      <c r="AJ9" s="1" t="str" cm="1">
        <f t="array" ref="AJ9">_xlfn.IFS(SUM($AK9:$AP9)="","",AP9="","",AP9=0,0,AP9&gt;0,AP9/AJ$65*100)</f>
        <v/>
      </c>
      <c r="AK9" s="92">
        <f t="shared" si="1"/>
        <v>0</v>
      </c>
      <c r="AL9" s="1">
        <f t="shared" si="1"/>
        <v>3218.7</v>
      </c>
      <c r="AM9" s="1">
        <f t="shared" si="1"/>
        <v>0</v>
      </c>
      <c r="AN9" s="1">
        <f t="shared" si="1"/>
        <v>0</v>
      </c>
      <c r="AO9" s="1">
        <f t="shared" si="1"/>
        <v>0</v>
      </c>
      <c r="AP9" s="95" t="str">
        <f t="shared" si="1"/>
        <v/>
      </c>
      <c r="AQ9" s="89">
        <v>0</v>
      </c>
      <c r="AR9" s="89">
        <v>32187</v>
      </c>
      <c r="AS9" s="89">
        <v>0</v>
      </c>
      <c r="AT9" s="89">
        <v>0</v>
      </c>
      <c r="AU9" s="89">
        <v>0</v>
      </c>
      <c r="AV9" s="89"/>
      <c r="AW9" s="1"/>
      <c r="AX9" s="1"/>
      <c r="AY9" s="39" t="str">
        <f t="shared" si="2"/>
        <v/>
      </c>
      <c r="AZ9" s="39" t="str">
        <f t="shared" si="3"/>
        <v/>
      </c>
      <c r="BA9" s="39" t="str">
        <f t="shared" si="4"/>
        <v/>
      </c>
      <c r="BB9" s="39" t="str">
        <f t="shared" si="5"/>
        <v/>
      </c>
      <c r="BC9" s="39" t="str">
        <f t="shared" si="6"/>
        <v/>
      </c>
      <c r="BD9" s="39" t="str">
        <f t="shared" si="7"/>
        <v/>
      </c>
      <c r="BE9" s="39" t="str">
        <f t="shared" si="8"/>
        <v/>
      </c>
      <c r="BF9" s="39" t="str">
        <f t="shared" si="9"/>
        <v/>
      </c>
      <c r="BG9" s="39" t="str">
        <f t="shared" si="10"/>
        <v/>
      </c>
      <c r="BH9" s="39" t="str">
        <f t="shared" si="11"/>
        <v/>
      </c>
      <c r="BI9" s="39" t="str">
        <f t="shared" si="12"/>
        <v/>
      </c>
      <c r="BJ9" s="39" t="str">
        <f t="shared" si="13"/>
        <v/>
      </c>
      <c r="BK9" s="42" t="str">
        <f t="shared" si="14"/>
        <v/>
      </c>
      <c r="BL9" t="str">
        <f t="shared" si="14"/>
        <v/>
      </c>
      <c r="BM9" t="str">
        <f t="shared" si="14"/>
        <v/>
      </c>
      <c r="BN9" t="str">
        <f t="shared" si="14"/>
        <v/>
      </c>
      <c r="BO9" t="str">
        <f t="shared" si="14"/>
        <v/>
      </c>
      <c r="BP9" t="str">
        <f t="shared" si="14"/>
        <v/>
      </c>
      <c r="BQ9" t="str">
        <f t="shared" si="14"/>
        <v/>
      </c>
      <c r="BR9" t="str">
        <f t="shared" si="14"/>
        <v/>
      </c>
      <c r="BS9" t="str">
        <f t="shared" si="14"/>
        <v/>
      </c>
      <c r="BT9" t="str">
        <f t="shared" si="14"/>
        <v/>
      </c>
      <c r="BU9" t="str">
        <f t="shared" si="14"/>
        <v/>
      </c>
      <c r="BV9" t="str">
        <f t="shared" si="14"/>
        <v/>
      </c>
      <c r="BW9" t="str">
        <f t="shared" si="15"/>
        <v/>
      </c>
      <c r="BX9" t="str">
        <f t="shared" si="16"/>
        <v/>
      </c>
      <c r="BY9" t="str">
        <f t="shared" si="17"/>
        <v/>
      </c>
      <c r="BZ9" t="str">
        <f t="shared" si="18"/>
        <v/>
      </c>
      <c r="CA9" t="str">
        <f t="shared" si="19"/>
        <v/>
      </c>
      <c r="CB9" s="39" t="str">
        <f t="shared" si="19"/>
        <v/>
      </c>
      <c r="CC9" s="46" t="str">
        <f t="shared" si="20"/>
        <v/>
      </c>
      <c r="CD9" s="44" t="str">
        <f t="shared" si="21"/>
        <v/>
      </c>
      <c r="CE9" t="str" cm="1">
        <f t="array" ref="CE9">_xlfn.IFS($CC9="","",$CC9&lt;=CE$3,"yes",$CC9&gt;CE$3,"no")</f>
        <v/>
      </c>
      <c r="CF9" s="42" t="str">
        <f t="shared" si="22"/>
        <v/>
      </c>
      <c r="CG9" s="1" t="str">
        <f t="shared" si="23"/>
        <v/>
      </c>
      <c r="CH9" s="1" t="str">
        <f t="shared" si="24"/>
        <v/>
      </c>
      <c r="CI9" s="76" t="str">
        <f>IF(CE9="yes",VLOOKUP(CH9,'z-Table'!$A$1:$K$74,7,TRUE)*$CE$2,"")</f>
        <v/>
      </c>
    </row>
    <row r="10" spans="1:87" ht="12" x14ac:dyDescent="0.2">
      <c r="A10" s="7" t="s">
        <v>32</v>
      </c>
      <c r="B10" s="18" cm="1">
        <f t="array" ref="B10">IFERROR(_xlfn.IFS(COUNTA($F$2:$K$2)=0,AVERAGE($F10:$K10),$F$2="X",AVERAGE(G10:$K10),$G$2="X",AVERAGE($F10,$H10:$K10),$H$2="X",AVERAGE($F10:$G10,$I10:$K10),$I$2="X",AVERAGE($F10:$H10,$J10:$K10),$J$2="X",AVERAGE($F10:$I10,$K10:$K10),$K$2="X",AVERAGE($F10:$J10)),"")</f>
        <v>0</v>
      </c>
      <c r="C10" s="19" cm="1">
        <f t="array" ref="C10">IFERROR(_xlfn.IFS(COUNTA($F$2:$K$2)=0,STDEV($F10:$K10)/SQRT(COUNT($F10:$K10)),$F$2="X",STDEV(G10:$K10)/SQRT(COUNT(G10:$K10)),$G$2="X",STDEV($F10,$H10:$K10)/SQRT(COUNT($F10,$H10:$K10)),$H$2="X",STDEV($F10:$G10,$I10:$K10)/SQRT(COUNT($F10:$G10,$I10:$K10)),$I$2="X",STDEV($F10:$H10,$J10:$K10)/SQRT(COUNT($F10:$H10,$J10:$K10)),$J$2="X",STDEV($F10:$I10,$K10)/SQRT(COUNT($F10:$I10,$K10)),$K$2="X",STDEV($F10:$J10)/SQRT(COUNT($F10:$J10))),"")</f>
        <v>0</v>
      </c>
      <c r="D10" s="110" cm="1">
        <f t="array" ref="D10">IFERROR(_xlfn.IFS(COUNTA($L$2:$Q$2)=0,AVERAGE($L10:$Q10),$L$2="X",AVERAGE($M10:$Q10),$M$2="X",AVERAGE($L10,$N10:$Q10),$N$2="X",AVERAGE($L10:$M10,$O10:$Q10),$O$2="X",AVERAGE($L10:$N10,$P10:$Q10),$P$2="X",AVERAGE($L10:$O10,$Q10:$Q10),$Q$2="X",AVERAGE($L10:$P10)),"")</f>
        <v>0</v>
      </c>
      <c r="E10" s="111" cm="1">
        <f t="array" ref="E10">IFERROR(_xlfn.IFS(COUNTA($L$2:$Q$2)=0,STDEV($L10:$Q10)/SQRT(COUNT($L10:$Q10)),$L$2="X",STDEV($M10:$Q10)/SQRT(COUNT($M10:$Q10)),$M$2="X",STDEV($L10,$N10:$Q10)/SQRT(COUNT($L10,$N10:$Q10)),$N$2="X",STDEV($L10:$M10,$O10:$Q10)/SQRT(COUNT($L10:$M10,$O10:$Q10)),$O$2="X",STDEV($L10:$N10,$P10:$Q10)/SQRT(COUNT($L10:$N10,$P10:$Q10)),$P$2="X",STDEV($L10:$O10,$Q10)/SQRT(COUNT($L10:$O10,$Q10)),$Q$2="X",STDEV($L10:$P10)/SQRT(COUNT($L10:$P10))),"")</f>
        <v>0</v>
      </c>
      <c r="F10" s="1" cm="1">
        <f t="array" ref="F10">_xlfn.IFS(SUM($L10:$Q10)="","",L10="","",L10=0,0,L10&gt;0,L10/F$65*100)</f>
        <v>0</v>
      </c>
      <c r="G10" s="1" cm="1">
        <f t="array" ref="G10">_xlfn.IFS(SUM($L10:$Q10)="","",M10="","",M10=0,0,M10&gt;0,M10/G$65*100)</f>
        <v>0</v>
      </c>
      <c r="H10" s="1" cm="1">
        <f t="array" ref="H10">_xlfn.IFS(SUM($L10:$Q10)="","",N10="","",N10=0,0,N10&gt;0,N10/H$65*100)</f>
        <v>0</v>
      </c>
      <c r="I10" s="1" cm="1">
        <f t="array" ref="I10">_xlfn.IFS(SUM($L10:$Q10)="","",O10="","",O10=0,0,O10&gt;0,O10/I$65*100)</f>
        <v>0</v>
      </c>
      <c r="J10" s="1" cm="1">
        <f t="array" ref="J10">_xlfn.IFS(SUM($L10:$Q10)="","",P10="","",P10=0,0,P10&gt;0,P10/J$65*100)</f>
        <v>0</v>
      </c>
      <c r="K10" s="1" t="str" cm="1">
        <f t="array" ref="K10">_xlfn.IFS(SUM($L10:$Q10)="","",Q10="","",Q10=0,0,Q10&gt;0,Q10/K$65*100)</f>
        <v/>
      </c>
      <c r="L10" s="85">
        <f t="shared" si="0"/>
        <v>0</v>
      </c>
      <c r="M10" s="39">
        <f t="shared" si="0"/>
        <v>0</v>
      </c>
      <c r="N10" s="39">
        <f t="shared" si="0"/>
        <v>0</v>
      </c>
      <c r="O10" s="39">
        <f t="shared" si="0"/>
        <v>0</v>
      </c>
      <c r="P10" s="39">
        <f t="shared" si="0"/>
        <v>0</v>
      </c>
      <c r="Q10" s="98" t="str">
        <f t="shared" si="0"/>
        <v/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/>
      <c r="X10" s="1"/>
      <c r="Y10" s="1"/>
      <c r="Z10" s="7" t="s">
        <v>32</v>
      </c>
      <c r="AA10" s="18" cm="1">
        <f t="array" ref="AA10">IFERROR(_xlfn.IFS(COUNTA($AE$2:$AJ$2)=0,AVERAGE($AE10:$AJ10),$AE$2="X",AVERAGE($AF10:$AJ10),$AF$2="X",AVERAGE($AE10,$AG10:$AJ10),$AG$2="X",AVERAGE($AE10:$AF10,$AH10:$AJ10),$AH$2="X",AVERAGE($AE10:$AG10,$AI10:$AJ10),$AI$2="X",AVERAGE($AE10:$AH10,$AJ10:$AJ10),$AJ$2="X",AVERAGE($AE10:$AI10)),"")</f>
        <v>0</v>
      </c>
      <c r="AB10" s="19" cm="1">
        <f t="array" ref="AB10">IFERROR(_xlfn.IFS(COUNTA($AE$2:$AJ$2)=0,STDEV($AE10:$AJ10)/SQRT(COUNT($AE10:$AJ10)),$AE$2="X",STDEV($AF10:$AJ10)/SQRT(COUNT($AF10:$AJ10)),$AF$2="X",STDEV($AE10,$AG10:$AJ10)/SQRT(COUNT($AE10,$AG10:$AJ10)),$AG$2="X",STDEV($AE10:$AF10,$AH10:$AJ10)/SQRT(COUNT($AE10:$AF10,$AH10:$AJ10)),$AH$2="X",STDEV($AE10:$AG10,$AI10:$AJ10)/SQRT(COUNT($AE10:$AG10,$AI10:$AJ10)),$AI$2="X",STDEV($AE10:$AH10,$AJ10)/SQRT(COUNT($AE10:$AH10,$AJ10)),$AJ$2="X",STDEV($AE10:$AI10)/SQRT(COUNT($AE10:$AI10))),"")</f>
        <v>0</v>
      </c>
      <c r="AC10" s="113" cm="1">
        <f t="array" ref="AC10">IFERROR(_xlfn.IFS(COUNTA($AK$2:$AP$2)=0,AVERAGE($AK10:$AP10),$AK$2="X",AVERAGE($AL10:$AP10),$AL$2="X",AVERAGE($AK10,$AM10:$AP10),$AM$2="X",AVERAGE($AK10:$AL10,$AN10:$AP10),$AN$2="X",AVERAGE($AK10:$AM10,$AO10:$AP10),$AO$2="X",AVERAGE($AK10:$AN10,$AP10:$AP10),$AP$2="X",AVERAGE($AK10:$AO10)),"")</f>
        <v>0</v>
      </c>
      <c r="AD10" s="111" cm="1">
        <f t="array" ref="AD10">IFERROR(_xlfn.IFS(COUNTA($AK$2:$AP$2)=0,STDEV($AK10:$AP10)/SQRT(COUNT($AK10:$AP10)),$AK$2="X",STDEV($AL10:$AP10)/SQRT(COUNT($AL10:$AP10)),$AL$2="X",STDEV($AK10,$AM10:$AP10)/SQRT(COUNT($AK10,$AM10:$AP10)),$AM$2="X",STDEV($AK10:$AL10,$AN10:$AP10)/SQRT(COUNT($AK10:$AL10,$AN10:$AP10)),$AN$2="X",STDEV($AK10:$AM10,$AO10:$AP10)/SQRT(COUNT($AK10:$AM10,$AO10:$AP10)),$AO$2="X",STDEV($AK10:$AN10,$AP10)/SQRT(COUNT($AK10:$AN10,$AP10)),$AP$2="X",STDEV($AK10:$AO10)/SQRT(COUNT($AK10:$AO10))),"")</f>
        <v>0</v>
      </c>
      <c r="AE10" s="1" cm="1">
        <f t="array" ref="AE10">_xlfn.IFS(SUM($AK10:$AP10)="","",AK10="","",AK10=0,0,AK10&gt;0,AK10/AE$65*100)</f>
        <v>0</v>
      </c>
      <c r="AF10" s="1" cm="1">
        <f t="array" ref="AF10">_xlfn.IFS(SUM($AK10:$AP10)="","",AL10="","",AL10=0,0,AL10&gt;0,AL10/AF$65*100)</f>
        <v>0</v>
      </c>
      <c r="AG10" s="1" cm="1">
        <f t="array" ref="AG10">_xlfn.IFS(SUM($AK10:$AP10)="","",AM10="","",AM10=0,0,AM10&gt;0,AM10/AG$65*100)</f>
        <v>0</v>
      </c>
      <c r="AH10" s="1" cm="1">
        <f t="array" ref="AH10">_xlfn.IFS(SUM($AK10:$AP10)="","",AN10="","",AN10=0,0,AN10&gt;0,AN10/AH$65*100)</f>
        <v>0</v>
      </c>
      <c r="AI10" s="1" cm="1">
        <f t="array" ref="AI10">_xlfn.IFS(SUM($AK10:$AP10)="","",AO10="","",AO10=0,0,AO10&gt;0,AO10/AI$65*100)</f>
        <v>0</v>
      </c>
      <c r="AJ10" s="1" t="str" cm="1">
        <f t="array" ref="AJ10">_xlfn.IFS(SUM($AK10:$AP10)="","",AP10="","",AP10=0,0,AP10&gt;0,AP10/AJ$65*100)</f>
        <v/>
      </c>
      <c r="AK10" s="92">
        <f t="shared" si="1"/>
        <v>0</v>
      </c>
      <c r="AL10" s="1">
        <f t="shared" si="1"/>
        <v>0</v>
      </c>
      <c r="AM10" s="1">
        <f t="shared" si="1"/>
        <v>0</v>
      </c>
      <c r="AN10" s="1">
        <f t="shared" si="1"/>
        <v>0</v>
      </c>
      <c r="AO10" s="1">
        <f t="shared" si="1"/>
        <v>0</v>
      </c>
      <c r="AP10" s="95" t="str">
        <f t="shared" si="1"/>
        <v/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/>
      <c r="AW10" s="1"/>
      <c r="AX10" s="1"/>
      <c r="AY10" s="39" t="str">
        <f t="shared" si="2"/>
        <v/>
      </c>
      <c r="AZ10" s="39" t="str">
        <f t="shared" si="3"/>
        <v/>
      </c>
      <c r="BA10" s="39" t="str">
        <f t="shared" si="4"/>
        <v/>
      </c>
      <c r="BB10" s="39" t="str">
        <f t="shared" si="5"/>
        <v/>
      </c>
      <c r="BC10" s="39" t="str">
        <f t="shared" si="6"/>
        <v/>
      </c>
      <c r="BD10" s="39" t="str">
        <f t="shared" si="7"/>
        <v/>
      </c>
      <c r="BE10" s="39" t="str">
        <f t="shared" si="8"/>
        <v/>
      </c>
      <c r="BF10" s="39" t="str">
        <f t="shared" si="9"/>
        <v/>
      </c>
      <c r="BG10" s="39" t="str">
        <f t="shared" si="10"/>
        <v/>
      </c>
      <c r="BH10" s="39" t="str">
        <f t="shared" si="11"/>
        <v/>
      </c>
      <c r="BI10" s="39" t="str">
        <f t="shared" si="12"/>
        <v/>
      </c>
      <c r="BJ10" s="39" t="str">
        <f t="shared" si="13"/>
        <v/>
      </c>
      <c r="BK10" s="42" t="str">
        <f t="shared" si="14"/>
        <v/>
      </c>
      <c r="BL10" t="str">
        <f t="shared" si="14"/>
        <v/>
      </c>
      <c r="BM10" t="str">
        <f t="shared" si="14"/>
        <v/>
      </c>
      <c r="BN10" t="str">
        <f t="shared" si="14"/>
        <v/>
      </c>
      <c r="BO10" t="str">
        <f t="shared" si="14"/>
        <v/>
      </c>
      <c r="BP10" t="str">
        <f t="shared" si="14"/>
        <v/>
      </c>
      <c r="BQ10" t="str">
        <f t="shared" si="14"/>
        <v/>
      </c>
      <c r="BR10" t="str">
        <f t="shared" si="14"/>
        <v/>
      </c>
      <c r="BS10" t="str">
        <f t="shared" si="14"/>
        <v/>
      </c>
      <c r="BT10" t="str">
        <f t="shared" si="14"/>
        <v/>
      </c>
      <c r="BU10" t="str">
        <f t="shared" si="14"/>
        <v/>
      </c>
      <c r="BV10" t="str">
        <f t="shared" si="14"/>
        <v/>
      </c>
      <c r="BW10" t="str">
        <f t="shared" si="15"/>
        <v/>
      </c>
      <c r="BX10" t="str">
        <f t="shared" si="16"/>
        <v/>
      </c>
      <c r="BY10" t="str">
        <f t="shared" si="17"/>
        <v/>
      </c>
      <c r="BZ10" t="str">
        <f t="shared" si="18"/>
        <v/>
      </c>
      <c r="CA10" t="str">
        <f t="shared" si="19"/>
        <v/>
      </c>
      <c r="CB10" s="39" t="str">
        <f t="shared" si="19"/>
        <v/>
      </c>
      <c r="CC10" s="46" t="str">
        <f t="shared" si="20"/>
        <v/>
      </c>
      <c r="CD10" s="44" t="str">
        <f t="shared" si="21"/>
        <v/>
      </c>
      <c r="CE10" t="str" cm="1">
        <f t="array" ref="CE10">_xlfn.IFS($CC10="","",$CC10&lt;=CE$3,"yes",$CC10&gt;CE$3,"no")</f>
        <v/>
      </c>
      <c r="CF10" s="42" t="str">
        <f t="shared" si="22"/>
        <v/>
      </c>
      <c r="CG10" s="1" t="str">
        <f t="shared" si="23"/>
        <v/>
      </c>
      <c r="CH10" s="1" t="str">
        <f t="shared" si="24"/>
        <v/>
      </c>
      <c r="CI10" s="76" t="str">
        <f>IF(CE10="yes",VLOOKUP(CH10,'z-Table'!$A$1:$K$74,7,TRUE)*$CE$2,"")</f>
        <v/>
      </c>
    </row>
    <row r="11" spans="1:87" ht="12" x14ac:dyDescent="0.2">
      <c r="A11" s="7" t="s">
        <v>33</v>
      </c>
      <c r="B11" s="18" cm="1">
        <f t="array" ref="B11">IFERROR(_xlfn.IFS(COUNTA($F$2:$K$2)=0,AVERAGE($F11:$K11),$F$2="X",AVERAGE(G11:$K11),$G$2="X",AVERAGE($F11,$H11:$K11),$H$2="X",AVERAGE($F11:$G11,$I11:$K11),$I$2="X",AVERAGE($F11:$H11,$J11:$K11),$J$2="X",AVERAGE($F11:$I11,$K11:$K11),$K$2="X",AVERAGE($F11:$J11)),"")</f>
        <v>0.61961866812618538</v>
      </c>
      <c r="C11" s="19" cm="1">
        <f t="array" ref="C11">IFERROR(_xlfn.IFS(COUNTA($F$2:$K$2)=0,STDEV($F11:$K11)/SQRT(COUNT($F11:$K11)),$F$2="X",STDEV(G11:$K11)/SQRT(COUNT(G11:$K11)),$G$2="X",STDEV($F11,$H11:$K11)/SQRT(COUNT($F11,$H11:$K11)),$H$2="X",STDEV($F11:$G11,$I11:$K11)/SQRT(COUNT($F11:$G11,$I11:$K11)),$I$2="X",STDEV($F11:$H11,$J11:$K11)/SQRT(COUNT($F11:$H11,$J11:$K11)),$J$2="X",STDEV($F11:$I11,$K11)/SQRT(COUNT($F11:$I11,$K11)),$K$2="X",STDEV($F11:$J11)/SQRT(COUNT($F11:$J11))),"")</f>
        <v>0.37950434692247048</v>
      </c>
      <c r="D11" s="110" cm="1">
        <f t="array" ref="D11">IFERROR(_xlfn.IFS(COUNTA($L$2:$Q$2)=0,AVERAGE($L11:$Q11),$L$2="X",AVERAGE($M11:$Q11),$M$2="X",AVERAGE($L11,$N11:$Q11),$N$2="X",AVERAGE($L11:$M11,$O11:$Q11),$O$2="X",AVERAGE($L11:$N11,$P11:$Q11),$P$2="X",AVERAGE($L11:$O11,$Q11:$Q11),$Q$2="X",AVERAGE($L11:$P11)),"")</f>
        <v>497.44117647058829</v>
      </c>
      <c r="E11" s="111" cm="1">
        <f t="array" ref="E11">IFERROR(_xlfn.IFS(COUNTA($L$2:$Q$2)=0,STDEV($L11:$Q11)/SQRT(COUNT($L11:$Q11)),$L$2="X",STDEV($M11:$Q11)/SQRT(COUNT($M11:$Q11)),$M$2="X",STDEV($L11,$N11:$Q11)/SQRT(COUNT($L11,$N11:$Q11)),$N$2="X",STDEV($L11:$M11,$O11:$Q11)/SQRT(COUNT($L11:$M11,$O11:$Q11)),$O$2="X",STDEV($L11:$N11,$P11:$Q11)/SQRT(COUNT($L11:$N11,$P11:$Q11)),$P$2="X",STDEV($L11:$O11,$Q11)/SQRT(COUNT($L11:$O11,$Q11)),$Q$2="X",STDEV($L11:$P11)/SQRT(COUNT($L11:$P11))),"")</f>
        <v>360.74586205474259</v>
      </c>
      <c r="F11" s="1" cm="1">
        <f t="array" ref="F11">_xlfn.IFS(SUM($L11:$Q11)="","",L11="","",L11=0,0,L11&gt;0,L11/F$65*100)</f>
        <v>1.5265046819104113</v>
      </c>
      <c r="G11" s="1" cm="1">
        <f t="array" ref="G11">_xlfn.IFS(SUM($L11:$Q11)="","",M11="","",M11=0,0,M11&gt;0,M11/G$65*100)</f>
        <v>0</v>
      </c>
      <c r="H11" s="1" cm="1">
        <f t="array" ref="H11">_xlfn.IFS(SUM($L11:$Q11)="","",N11="","",N11=0,0,N11&gt;0,N11/H$65*100)</f>
        <v>1.5715886587205157</v>
      </c>
      <c r="I11" s="1" cm="1">
        <f t="array" ref="I11">_xlfn.IFS(SUM($L11:$Q11)="","",O11="","",O11=0,0,O11&gt;0,O11/I$65*100)</f>
        <v>0</v>
      </c>
      <c r="J11" s="1" cm="1">
        <f t="array" ref="J11">_xlfn.IFS(SUM($L11:$Q11)="","",P11="","",P11=0,0,P11&gt;0,P11/J$65*100)</f>
        <v>0</v>
      </c>
      <c r="K11" s="1" t="str" cm="1">
        <f t="array" ref="K11">_xlfn.IFS(SUM($L11:$Q11)="","",Q11="","",Q11=0,0,Q11&gt;0,Q11/K$65*100)</f>
        <v/>
      </c>
      <c r="L11" s="85">
        <f t="shared" si="0"/>
        <v>1854.7058823529412</v>
      </c>
      <c r="M11" s="39">
        <f t="shared" si="0"/>
        <v>0</v>
      </c>
      <c r="N11" s="39">
        <f t="shared" si="0"/>
        <v>632.5</v>
      </c>
      <c r="O11" s="39">
        <f t="shared" si="0"/>
        <v>0</v>
      </c>
      <c r="P11" s="39">
        <f t="shared" si="0"/>
        <v>0</v>
      </c>
      <c r="Q11" s="98" t="str">
        <f t="shared" si="0"/>
        <v/>
      </c>
      <c r="R11" s="89">
        <v>31530</v>
      </c>
      <c r="S11" s="89">
        <v>0</v>
      </c>
      <c r="T11" s="89">
        <v>6325</v>
      </c>
      <c r="U11" s="89">
        <v>0</v>
      </c>
      <c r="V11" s="89">
        <v>0</v>
      </c>
      <c r="W11" s="89"/>
      <c r="X11" s="1"/>
      <c r="Y11" s="1"/>
      <c r="Z11" s="7" t="s">
        <v>33</v>
      </c>
      <c r="AA11" s="18" cm="1">
        <f t="array" ref="AA11">IFERROR(_xlfn.IFS(COUNTA($AE$2:$AJ$2)=0,AVERAGE($AE11:$AJ11),$AE$2="X",AVERAGE($AF11:$AJ11),$AF$2="X",AVERAGE($AE11,$AG11:$AJ11),$AG$2="X",AVERAGE($AE11:$AF11,$AH11:$AJ11),$AH$2="X",AVERAGE($AE11:$AG11,$AI11:$AJ11),$AI$2="X",AVERAGE($AE11:$AH11,$AJ11:$AJ11),$AJ$2="X",AVERAGE($AE11:$AI11)),"")</f>
        <v>2.0303348451420939</v>
      </c>
      <c r="AB11" s="19" cm="1">
        <f t="array" ref="AB11">IFERROR(_xlfn.IFS(COUNTA($AE$2:$AJ$2)=0,STDEV($AE11:$AJ11)/SQRT(COUNT($AE11:$AJ11)),$AE$2="X",STDEV($AF11:$AJ11)/SQRT(COUNT($AF11:$AJ11)),$AF$2="X",STDEV($AE11,$AG11:$AJ11)/SQRT(COUNT($AE11,$AG11:$AJ11)),$AG$2="X",STDEV($AE11:$AF11,$AH11:$AJ11)/SQRT(COUNT($AE11:$AF11,$AH11:$AJ11)),$AH$2="X",STDEV($AE11:$AG11,$AI11:$AJ11)/SQRT(COUNT($AE11:$AG11,$AI11:$AJ11)),$AI$2="X",STDEV($AE11:$AH11,$AJ11)/SQRT(COUNT($AE11:$AH11,$AJ11)),$AJ$2="X",STDEV($AE11:$AI11)/SQRT(COUNT($AE11:$AI11))),"")</f>
        <v>1.0945417640548072</v>
      </c>
      <c r="AC11" s="113" cm="1">
        <f t="array" ref="AC11">IFERROR(_xlfn.IFS(COUNTA($AK$2:$AP$2)=0,AVERAGE($AK11:$AP11),$AK$2="X",AVERAGE($AL11:$AP11),$AL$2="X",AVERAGE($AK11,$AM11:$AP11),$AM$2="X",AVERAGE($AK11:$AL11,$AN11:$AP11),$AN$2="X",AVERAGE($AK11:$AM11,$AO11:$AP11),$AO$2="X",AVERAGE($AK11:$AN11,$AP11:$AP11),$AP$2="X",AVERAGE($AK11:$AO11)),"")</f>
        <v>2611</v>
      </c>
      <c r="AD11" s="111" cm="1">
        <f t="array" ref="AD11">IFERROR(_xlfn.IFS(COUNTA($AK$2:$AP$2)=0,STDEV($AK11:$AP11)/SQRT(COUNT($AK11:$AP11)),$AK$2="X",STDEV($AL11:$AP11)/SQRT(COUNT($AL11:$AP11)),$AL$2="X",STDEV($AK11,$AM11:$AP11)/SQRT(COUNT($AK11,$AM11:$AP11)),$AM$2="X",STDEV($AK11:$AL11,$AN11:$AP11)/SQRT(COUNT($AK11:$AL11,$AN11:$AP11)),$AN$2="X",STDEV($AK11:$AM11,$AO11:$AP11)/SQRT(COUNT($AK11:$AM11,$AO11:$AP11)),$AO$2="X",STDEV($AK11:$AN11,$AP11)/SQRT(COUNT($AK11:$AN11,$AP11)),$AP$2="X",STDEV($AK11:$AO11)/SQRT(COUNT($AK11:$AO11))),"")</f>
        <v>1698.0127269841057</v>
      </c>
      <c r="AE11" s="1" cm="1">
        <f t="array" ref="AE11">_xlfn.IFS(SUM($AK11:$AP11)="","",AK11="","",AK11=0,0,AK11&gt;0,AK11/AE$65*100)</f>
        <v>2.4220256726421958</v>
      </c>
      <c r="AF11" s="1" cm="1">
        <f t="array" ref="AF11">_xlfn.IFS(SUM($AK11:$AP11)="","",AL11="","",AL11=0,0,AL11&gt;0,AL11/AF$65*100)</f>
        <v>5.9662273371441108</v>
      </c>
      <c r="AG11" s="1" cm="1">
        <f t="array" ref="AG11">_xlfn.IFS(SUM($AK11:$AP11)="","",AM11="","",AM11=0,0,AM11&gt;0,AM11/AG$65*100)</f>
        <v>1.7634212159241622</v>
      </c>
      <c r="AH11" s="1" cm="1">
        <f t="array" ref="AH11">_xlfn.IFS(SUM($AK11:$AP11)="","",AN11="","",AN11=0,0,AN11&gt;0,AN11/AH$65*100)</f>
        <v>0</v>
      </c>
      <c r="AI11" s="1" cm="1">
        <f t="array" ref="AI11">_xlfn.IFS(SUM($AK11:$AP11)="","",AO11="","",AO11=0,0,AO11&gt;0,AO11/AI$65*100)</f>
        <v>0</v>
      </c>
      <c r="AJ11" s="1" t="str" cm="1">
        <f t="array" ref="AJ11">_xlfn.IFS(SUM($AK11:$AP11)="","",AP11="","",AP11=0,0,AP11&gt;0,AP11/AJ$65*100)</f>
        <v/>
      </c>
      <c r="AK11" s="92">
        <f t="shared" si="1"/>
        <v>721</v>
      </c>
      <c r="AL11" s="1">
        <f t="shared" si="1"/>
        <v>8920.9</v>
      </c>
      <c r="AM11" s="1">
        <f t="shared" si="1"/>
        <v>3413.1</v>
      </c>
      <c r="AN11" s="1">
        <f t="shared" si="1"/>
        <v>0</v>
      </c>
      <c r="AO11" s="1">
        <f t="shared" si="1"/>
        <v>0</v>
      </c>
      <c r="AP11" s="95" t="str">
        <f t="shared" si="1"/>
        <v/>
      </c>
      <c r="AQ11" s="89">
        <v>12257</v>
      </c>
      <c r="AR11" s="89">
        <v>89209</v>
      </c>
      <c r="AS11" s="89">
        <v>34131</v>
      </c>
      <c r="AT11" s="89">
        <v>0</v>
      </c>
      <c r="AU11" s="89">
        <v>0</v>
      </c>
      <c r="AV11" s="89"/>
      <c r="AW11" s="1"/>
      <c r="AX11" s="1"/>
      <c r="AY11" s="39" t="str">
        <f t="shared" si="2"/>
        <v/>
      </c>
      <c r="AZ11" s="39" t="str">
        <f t="shared" si="3"/>
        <v/>
      </c>
      <c r="BA11" s="39" t="str">
        <f t="shared" si="4"/>
        <v/>
      </c>
      <c r="BB11" s="39" t="str">
        <f t="shared" si="5"/>
        <v/>
      </c>
      <c r="BC11" s="39" t="str">
        <f t="shared" si="6"/>
        <v/>
      </c>
      <c r="BD11" s="39" t="str">
        <f t="shared" si="7"/>
        <v/>
      </c>
      <c r="BE11" s="39" t="str">
        <f t="shared" si="8"/>
        <v/>
      </c>
      <c r="BF11" s="39" t="str">
        <f t="shared" si="9"/>
        <v/>
      </c>
      <c r="BG11" s="39" t="str">
        <f t="shared" si="10"/>
        <v/>
      </c>
      <c r="BH11" s="39" t="str">
        <f t="shared" si="11"/>
        <v/>
      </c>
      <c r="BI11" s="39" t="str">
        <f t="shared" si="12"/>
        <v/>
      </c>
      <c r="BJ11" s="39" t="str">
        <f t="shared" si="13"/>
        <v/>
      </c>
      <c r="BK11" s="42" t="str">
        <f t="shared" si="14"/>
        <v/>
      </c>
      <c r="BL11" t="str">
        <f t="shared" si="14"/>
        <v/>
      </c>
      <c r="BM11" t="str">
        <f t="shared" si="14"/>
        <v/>
      </c>
      <c r="BN11" t="str">
        <f t="shared" si="14"/>
        <v/>
      </c>
      <c r="BO11" t="str">
        <f t="shared" si="14"/>
        <v/>
      </c>
      <c r="BP11" t="str">
        <f t="shared" si="14"/>
        <v/>
      </c>
      <c r="BQ11" t="str">
        <f t="shared" si="14"/>
        <v/>
      </c>
      <c r="BR11" t="str">
        <f t="shared" si="14"/>
        <v/>
      </c>
      <c r="BS11" t="str">
        <f t="shared" si="14"/>
        <v/>
      </c>
      <c r="BT11" t="str">
        <f t="shared" si="14"/>
        <v/>
      </c>
      <c r="BU11" t="str">
        <f t="shared" si="14"/>
        <v/>
      </c>
      <c r="BV11" t="str">
        <f t="shared" si="14"/>
        <v/>
      </c>
      <c r="BW11" t="str">
        <f t="shared" si="15"/>
        <v/>
      </c>
      <c r="BX11" t="str">
        <f t="shared" si="16"/>
        <v/>
      </c>
      <c r="BY11" t="str">
        <f t="shared" si="17"/>
        <v/>
      </c>
      <c r="BZ11" t="str">
        <f t="shared" si="18"/>
        <v/>
      </c>
      <c r="CA11" t="str">
        <f t="shared" si="19"/>
        <v/>
      </c>
      <c r="CB11" s="39" t="str">
        <f t="shared" si="19"/>
        <v/>
      </c>
      <c r="CC11" s="46" t="str">
        <f t="shared" si="20"/>
        <v/>
      </c>
      <c r="CD11" s="44" t="str">
        <f t="shared" si="21"/>
        <v/>
      </c>
      <c r="CE11" t="str" cm="1">
        <f t="array" ref="CE11">_xlfn.IFS($CC11="","",$CC11&lt;=CE$3,"yes",$CC11&gt;CE$3,"no")</f>
        <v/>
      </c>
      <c r="CF11" s="42" t="str">
        <f t="shared" si="22"/>
        <v/>
      </c>
      <c r="CG11" s="1" t="str">
        <f t="shared" si="23"/>
        <v/>
      </c>
      <c r="CH11" s="1" t="str">
        <f t="shared" si="24"/>
        <v/>
      </c>
      <c r="CI11" s="76" t="str">
        <f>IF(CE11="yes",VLOOKUP(CH11,'z-Table'!$A$1:$K$74,7,TRUE)*$CE$2,"")</f>
        <v/>
      </c>
    </row>
    <row r="12" spans="1:87" ht="12" x14ac:dyDescent="0.2">
      <c r="A12" s="7" t="s">
        <v>34</v>
      </c>
      <c r="B12" s="18" cm="1">
        <f t="array" ref="B12">IFERROR(_xlfn.IFS(COUNTA($F$2:$K$2)=0,AVERAGE($F12:$K12),$F$2="X",AVERAGE(G12:$K12),$G$2="X",AVERAGE($F12,$H12:$K12),$H$2="X",AVERAGE($F12:$G12,$I12:$K12),$I$2="X",AVERAGE($F12:$H12,$J12:$K12),$J$2="X",AVERAGE($F12:$I12,$K12:$K12),$K$2="X",AVERAGE($F12:$J12)),"")</f>
        <v>0.68637666342051085</v>
      </c>
      <c r="C12" s="19" cm="1">
        <f t="array" ref="C12">IFERROR(_xlfn.IFS(COUNTA($F$2:$K$2)=0,STDEV($F12:$K12)/SQRT(COUNT($F12:$K12)),$F$2="X",STDEV(G12:$K12)/SQRT(COUNT(G12:$K12)),$G$2="X",STDEV($F12,$H12:$K12)/SQRT(COUNT($F12,$H12:$K12)),$H$2="X",STDEV($F12:$G12,$I12:$K12)/SQRT(COUNT($F12:$G12,$I12:$K12)),$I$2="X",STDEV($F12:$H12,$J12:$K12)/SQRT(COUNT($F12:$H12,$J12:$K12)),$J$2="X",STDEV($F12:$I12,$K12)/SQRT(COUNT($F12:$I12,$K12)),$K$2="X",STDEV($F12:$J12)/SQRT(COUNT($F12:$J12))),"")</f>
        <v>0.44214385443071175</v>
      </c>
      <c r="D12" s="110" cm="1">
        <f t="array" ref="D12">IFERROR(_xlfn.IFS(COUNTA($L$2:$Q$2)=0,AVERAGE($L12:$Q12),$L$2="X",AVERAGE($M12:$Q12),$M$2="X",AVERAGE($L12,$N12:$Q12),$N$2="X",AVERAGE($L12:$M12,$O12:$Q12),$O$2="X",AVERAGE($L12:$N12,$P12:$Q12),$P$2="X",AVERAGE($L12:$O12,$Q12:$Q12),$Q$2="X",AVERAGE($L12:$P12)),"")</f>
        <v>245.35142857142856</v>
      </c>
      <c r="E12" s="111" cm="1">
        <f t="array" ref="E12">IFERROR(_xlfn.IFS(COUNTA($L$2:$Q$2)=0,STDEV($L12:$Q12)/SQRT(COUNT($L12:$Q12)),$L$2="X",STDEV($M12:$Q12)/SQRT(COUNT($M12:$Q12)),$M$2="X",STDEV($L12,$N12:$Q12)/SQRT(COUNT($L12,$N12:$Q12)),$N$2="X",STDEV($L12:$M12,$O12:$Q12)/SQRT(COUNT($L12:$M12,$O12:$Q12)),$O$2="X",STDEV($L12:$N12,$P12:$Q12)/SQRT(COUNT($L12:$N12,$P12:$Q12)),$P$2="X",STDEV($L12:$O12,$Q12)/SQRT(COUNT($L12:$O12,$Q12)),$Q$2="X",STDEV($L12:$P12)/SQRT(COUNT($L12:$P12))),"")</f>
        <v>184.94203899534335</v>
      </c>
      <c r="F12" s="1" cm="1">
        <f t="array" ref="F12">_xlfn.IFS(SUM($L12:$Q12)="","",L12="","",L12=0,0,L12&gt;0,L12/F$65*100)</f>
        <v>0</v>
      </c>
      <c r="G12" s="1" cm="1">
        <f t="array" ref="G12">_xlfn.IFS(SUM($L12:$Q12)="","",M12="","",M12=0,0,M12&gt;0,M12/G$65*100)</f>
        <v>2.1498061705563956</v>
      </c>
      <c r="H12" s="1" cm="1">
        <f t="array" ref="H12">_xlfn.IFS(SUM($L12:$Q12)="","",N12="","",N12=0,0,N12&gt;0,N12/H$65*100)</f>
        <v>0</v>
      </c>
      <c r="I12" s="1" cm="1">
        <f t="array" ref="I12">_xlfn.IFS(SUM($L12:$Q12)="","",O12="","",O12=0,0,O12&gt;0,O12/I$65*100)</f>
        <v>1.2820771465461587</v>
      </c>
      <c r="J12" s="1" cm="1">
        <f t="array" ref="J12">_xlfn.IFS(SUM($L12:$Q12)="","",P12="","",P12=0,0,P12&gt;0,P12/J$65*100)</f>
        <v>0</v>
      </c>
      <c r="K12" s="1" t="str" cm="1">
        <f t="array" ref="K12">_xlfn.IFS(SUM($L12:$Q12)="","",Q12="","",Q12=0,0,Q12&gt;0,Q12/K$65*100)</f>
        <v/>
      </c>
      <c r="L12" s="85">
        <f t="shared" si="0"/>
        <v>0</v>
      </c>
      <c r="M12" s="39">
        <f t="shared" si="0"/>
        <v>954.4</v>
      </c>
      <c r="N12" s="39">
        <f t="shared" si="0"/>
        <v>0</v>
      </c>
      <c r="O12" s="39">
        <f t="shared" si="0"/>
        <v>272.35714285714283</v>
      </c>
      <c r="P12" s="39">
        <f t="shared" si="0"/>
        <v>0</v>
      </c>
      <c r="Q12" s="98" t="str">
        <f t="shared" si="0"/>
        <v/>
      </c>
      <c r="R12" s="89">
        <v>0</v>
      </c>
      <c r="S12" s="89">
        <v>9544</v>
      </c>
      <c r="T12" s="89">
        <v>0</v>
      </c>
      <c r="U12" s="89">
        <v>3813</v>
      </c>
      <c r="V12" s="89">
        <v>0</v>
      </c>
      <c r="W12" s="89"/>
      <c r="X12" s="1"/>
      <c r="Y12" s="1"/>
      <c r="Z12" s="7" t="s">
        <v>34</v>
      </c>
      <c r="AA12" s="18" cm="1">
        <f t="array" ref="AA12">IFERROR(_xlfn.IFS(COUNTA($AE$2:$AJ$2)=0,AVERAGE($AE12:$AJ12),$AE$2="X",AVERAGE($AF12:$AJ12),$AF$2="X",AVERAGE($AE12,$AG12:$AJ12),$AG$2="X",AVERAGE($AE12:$AF12,$AH12:$AJ12),$AH$2="X",AVERAGE($AE12:$AG12,$AI12:$AJ12),$AI$2="X",AVERAGE($AE12:$AH12,$AJ12:$AJ12),$AJ$2="X",AVERAGE($AE12:$AI12)),"")</f>
        <v>1.6235163525091856</v>
      </c>
      <c r="AB12" s="19" cm="1">
        <f t="array" ref="AB12">IFERROR(_xlfn.IFS(COUNTA($AE$2:$AJ$2)=0,STDEV($AE12:$AJ12)/SQRT(COUNT($AE12:$AJ12)),$AE$2="X",STDEV($AF12:$AJ12)/SQRT(COUNT($AF12:$AJ12)),$AF$2="X",STDEV($AE12,$AG12:$AJ12)/SQRT(COUNT($AE12,$AG12:$AJ12)),$AG$2="X",STDEV($AE12:$AF12,$AH12:$AJ12)/SQRT(COUNT($AE12:$AF12,$AH12:$AJ12)),$AH$2="X",STDEV($AE12:$AG12,$AI12:$AJ12)/SQRT(COUNT($AE12:$AG12,$AI12:$AJ12)),$AI$2="X",STDEV($AE12:$AH12,$AJ12)/SQRT(COUNT($AE12:$AH12,$AJ12)),$AJ$2="X",STDEV($AE12:$AI12)/SQRT(COUNT($AE12:$AI12))),"")</f>
        <v>0.60174782334294419</v>
      </c>
      <c r="AC12" s="113" cm="1">
        <f t="array" ref="AC12">IFERROR(_xlfn.IFS(COUNTA($AK$2:$AP$2)=0,AVERAGE($AK12:$AP12),$AK$2="X",AVERAGE($AL12:$AP12),$AL$2="X",AVERAGE($AK12,$AM12:$AP12),$AM$2="X",AVERAGE($AK12:$AL12,$AN12:$AP12),$AN$2="X",AVERAGE($AK12:$AM12,$AO12:$AP12),$AO$2="X",AVERAGE($AK12:$AN12,$AP12:$AP12),$AP$2="X",AVERAGE($AK12:$AO12)),"")</f>
        <v>2129.9749732620321</v>
      </c>
      <c r="AD12" s="111" cm="1">
        <f t="array" ref="AD12">IFERROR(_xlfn.IFS(COUNTA($AK$2:$AP$2)=0,STDEV($AK12:$AP12)/SQRT(COUNT($AK12:$AP12)),$AK$2="X",STDEV($AL12:$AP12)/SQRT(COUNT($AL12:$AP12)),$AL$2="X",STDEV($AK12,$AM12:$AP12)/SQRT(COUNT($AK12,$AM12:$AP12)),$AM$2="X",STDEV($AK12:$AL12,$AN12:$AP12)/SQRT(COUNT($AK12:$AL12,$AN12:$AP12)),$AN$2="X",STDEV($AK12:$AM12,$AO12:$AP12)/SQRT(COUNT($AK12:$AM12,$AO12:$AP12)),$AO$2="X",STDEV($AK12:$AN12,$AP12)/SQRT(COUNT($AK12:$AN12,$AP12)),$AP$2="X",STDEV($AK12:$AO12)/SQRT(COUNT($AK12:$AO12))),"")</f>
        <v>1352.1516638664932</v>
      </c>
      <c r="AE12" s="1" cm="1">
        <f t="array" ref="AE12">_xlfn.IFS(SUM($AK12:$AP12)="","",AK12="","",AK12=0,0,AK12&gt;0,AK12/AE$65*100)</f>
        <v>1.2178301558696132</v>
      </c>
      <c r="AF12" s="1" cm="1">
        <f t="array" ref="AF12">_xlfn.IFS(SUM($AK12:$AP12)="","",AL12="","",AL12=0,0,AL12&gt;0,AL12/AF$65*100)</f>
        <v>1.8722834501378718</v>
      </c>
      <c r="AG12" s="1" cm="1">
        <f t="array" ref="AG12">_xlfn.IFS(SUM($AK12:$AP12)="","",AM12="","",AM12=0,0,AM12&gt;0,AM12/AG$65*100)</f>
        <v>3.6958427774956224</v>
      </c>
      <c r="AH12" s="1" cm="1">
        <f t="array" ref="AH12">_xlfn.IFS(SUM($AK12:$AP12)="","",AN12="","",AN12=0,0,AN12&gt;0,AN12/AH$65*100)</f>
        <v>0</v>
      </c>
      <c r="AI12" s="1" cm="1">
        <f t="array" ref="AI12">_xlfn.IFS(SUM($AK12:$AP12)="","",AO12="","",AO12=0,0,AO12&gt;0,AO12/AI$65*100)</f>
        <v>1.3316253790428219</v>
      </c>
      <c r="AJ12" s="1" t="str" cm="1">
        <f t="array" ref="AJ12">_xlfn.IFS(SUM($AK12:$AP12)="","",AP12="","",AP12=0,0,AP12&gt;0,AP12/AJ$65*100)</f>
        <v/>
      </c>
      <c r="AK12" s="92">
        <f t="shared" si="1"/>
        <v>362.52941176470586</v>
      </c>
      <c r="AL12" s="1">
        <f t="shared" si="1"/>
        <v>2799.5</v>
      </c>
      <c r="AM12" s="1">
        <f t="shared" si="1"/>
        <v>7153.3</v>
      </c>
      <c r="AN12" s="1">
        <f t="shared" si="1"/>
        <v>0</v>
      </c>
      <c r="AO12" s="1">
        <f t="shared" si="1"/>
        <v>334.54545454545456</v>
      </c>
      <c r="AP12" s="95" t="str">
        <f t="shared" si="1"/>
        <v/>
      </c>
      <c r="AQ12" s="89">
        <v>6163</v>
      </c>
      <c r="AR12" s="89">
        <v>27995</v>
      </c>
      <c r="AS12" s="89">
        <v>71533</v>
      </c>
      <c r="AT12" s="89">
        <v>0</v>
      </c>
      <c r="AU12" s="89">
        <v>3680</v>
      </c>
      <c r="AV12" s="89"/>
      <c r="AW12" s="1"/>
      <c r="AX12" s="1"/>
      <c r="AY12" s="39" t="str">
        <f t="shared" si="2"/>
        <v/>
      </c>
      <c r="AZ12" s="39" t="str">
        <f t="shared" si="3"/>
        <v/>
      </c>
      <c r="BA12" s="39" t="str">
        <f t="shared" si="4"/>
        <v/>
      </c>
      <c r="BB12" s="39" t="str">
        <f t="shared" si="5"/>
        <v/>
      </c>
      <c r="BC12" s="39" t="str">
        <f t="shared" si="6"/>
        <v/>
      </c>
      <c r="BD12" s="39" t="str">
        <f t="shared" si="7"/>
        <v/>
      </c>
      <c r="BE12" s="39" t="str">
        <f t="shared" si="8"/>
        <v/>
      </c>
      <c r="BF12" s="39" t="str">
        <f t="shared" si="9"/>
        <v/>
      </c>
      <c r="BG12" s="39" t="str">
        <f t="shared" si="10"/>
        <v/>
      </c>
      <c r="BH12" s="39" t="str">
        <f t="shared" si="11"/>
        <v/>
      </c>
      <c r="BI12" s="39" t="str">
        <f t="shared" si="12"/>
        <v/>
      </c>
      <c r="BJ12" s="39" t="str">
        <f t="shared" si="13"/>
        <v/>
      </c>
      <c r="BK12" s="42" t="str">
        <f t="shared" si="14"/>
        <v/>
      </c>
      <c r="BL12" t="str">
        <f t="shared" si="14"/>
        <v/>
      </c>
      <c r="BM12" t="str">
        <f t="shared" si="14"/>
        <v/>
      </c>
      <c r="BN12" t="str">
        <f t="shared" si="14"/>
        <v/>
      </c>
      <c r="BO12" t="str">
        <f t="shared" si="14"/>
        <v/>
      </c>
      <c r="BP12" t="str">
        <f t="shared" si="14"/>
        <v/>
      </c>
      <c r="BQ12" t="str">
        <f t="shared" si="14"/>
        <v/>
      </c>
      <c r="BR12" t="str">
        <f t="shared" si="14"/>
        <v/>
      </c>
      <c r="BS12" t="str">
        <f t="shared" si="14"/>
        <v/>
      </c>
      <c r="BT12" t="str">
        <f t="shared" si="14"/>
        <v/>
      </c>
      <c r="BU12" t="str">
        <f t="shared" si="14"/>
        <v/>
      </c>
      <c r="BV12" t="str">
        <f t="shared" si="14"/>
        <v/>
      </c>
      <c r="BW12" t="str">
        <f t="shared" si="15"/>
        <v/>
      </c>
      <c r="BX12" t="str">
        <f t="shared" si="16"/>
        <v/>
      </c>
      <c r="BY12" t="str">
        <f t="shared" si="17"/>
        <v/>
      </c>
      <c r="BZ12" t="str">
        <f t="shared" si="18"/>
        <v/>
      </c>
      <c r="CA12" t="str">
        <f t="shared" si="19"/>
        <v/>
      </c>
      <c r="CB12" s="39" t="str">
        <f t="shared" si="19"/>
        <v/>
      </c>
      <c r="CC12" s="46" t="str">
        <f t="shared" si="20"/>
        <v/>
      </c>
      <c r="CD12" s="44" t="str">
        <f t="shared" si="21"/>
        <v/>
      </c>
      <c r="CE12" t="str" cm="1">
        <f t="array" ref="CE12">_xlfn.IFS($CC12="","",$CC12&lt;=CE$3,"yes",$CC12&gt;CE$3,"no")</f>
        <v/>
      </c>
      <c r="CF12" s="42" t="str">
        <f t="shared" si="22"/>
        <v/>
      </c>
      <c r="CG12" s="1" t="str">
        <f t="shared" si="23"/>
        <v/>
      </c>
      <c r="CH12" s="1" t="str">
        <f t="shared" si="24"/>
        <v/>
      </c>
      <c r="CI12" s="76" t="str">
        <f>IF(CE12="yes",VLOOKUP(CH12,'z-Table'!$A$1:$K$74,7,TRUE)*$CE$2,"")</f>
        <v/>
      </c>
    </row>
    <row r="13" spans="1:87" ht="12" x14ac:dyDescent="0.2">
      <c r="A13" s="7" t="s">
        <v>35</v>
      </c>
      <c r="B13" s="18" cm="1">
        <f t="array" ref="B13">IFERROR(_xlfn.IFS(COUNTA($F$2:$K$2)=0,AVERAGE($F13:$K13),$F$2="X",AVERAGE(G13:$K13),$G$2="X",AVERAGE($F13,$H13:$K13),$H$2="X",AVERAGE($F13:$G13,$I13:$K13),$I$2="X",AVERAGE($F13:$H13,$J13:$K13),$J$2="X",AVERAGE($F13:$I13,$K13:$K13),$K$2="X",AVERAGE($F13:$J13)),"")</f>
        <v>0</v>
      </c>
      <c r="C13" s="19" cm="1">
        <f t="array" ref="C13">IFERROR(_xlfn.IFS(COUNTA($F$2:$K$2)=0,STDEV($F13:$K13)/SQRT(COUNT($F13:$K13)),$F$2="X",STDEV(G13:$K13)/SQRT(COUNT(G13:$K13)),$G$2="X",STDEV($F13,$H13:$K13)/SQRT(COUNT($F13,$H13:$K13)),$H$2="X",STDEV($F13:$G13,$I13:$K13)/SQRT(COUNT($F13:$G13,$I13:$K13)),$I$2="X",STDEV($F13:$H13,$J13:$K13)/SQRT(COUNT($F13:$H13,$J13:$K13)),$J$2="X",STDEV($F13:$I13,$K13)/SQRT(COUNT($F13:$I13,$K13)),$K$2="X",STDEV($F13:$J13)/SQRT(COUNT($F13:$J13))),"")</f>
        <v>0</v>
      </c>
      <c r="D13" s="110" cm="1">
        <f t="array" ref="D13">IFERROR(_xlfn.IFS(COUNTA($L$2:$Q$2)=0,AVERAGE($L13:$Q13),$L$2="X",AVERAGE($M13:$Q13),$M$2="X",AVERAGE($L13,$N13:$Q13),$N$2="X",AVERAGE($L13:$M13,$O13:$Q13),$O$2="X",AVERAGE($L13:$N13,$P13:$Q13),$P$2="X",AVERAGE($L13:$O13,$Q13:$Q13),$Q$2="X",AVERAGE($L13:$P13)),"")</f>
        <v>0</v>
      </c>
      <c r="E13" s="111" cm="1">
        <f t="array" ref="E13">IFERROR(_xlfn.IFS(COUNTA($L$2:$Q$2)=0,STDEV($L13:$Q13)/SQRT(COUNT($L13:$Q13)),$L$2="X",STDEV($M13:$Q13)/SQRT(COUNT($M13:$Q13)),$M$2="X",STDEV($L13,$N13:$Q13)/SQRT(COUNT($L13,$N13:$Q13)),$N$2="X",STDEV($L13:$M13,$O13:$Q13)/SQRT(COUNT($L13:$M13,$O13:$Q13)),$O$2="X",STDEV($L13:$N13,$P13:$Q13)/SQRT(COUNT($L13:$N13,$P13:$Q13)),$P$2="X",STDEV($L13:$O13,$Q13)/SQRT(COUNT($L13:$O13,$Q13)),$Q$2="X",STDEV($L13:$P13)/SQRT(COUNT($L13:$P13))),"")</f>
        <v>0</v>
      </c>
      <c r="F13" s="1" cm="1">
        <f t="array" ref="F13">_xlfn.IFS(SUM($L13:$Q13)="","",L13="","",L13=0,0,L13&gt;0,L13/F$65*100)</f>
        <v>0</v>
      </c>
      <c r="G13" s="1" cm="1">
        <f t="array" ref="G13">_xlfn.IFS(SUM($L13:$Q13)="","",M13="","",M13=0,0,M13&gt;0,M13/G$65*100)</f>
        <v>0</v>
      </c>
      <c r="H13" s="1" cm="1">
        <f t="array" ref="H13">_xlfn.IFS(SUM($L13:$Q13)="","",N13="","",N13=0,0,N13&gt;0,N13/H$65*100)</f>
        <v>0</v>
      </c>
      <c r="I13" s="1" cm="1">
        <f t="array" ref="I13">_xlfn.IFS(SUM($L13:$Q13)="","",O13="","",O13=0,0,O13&gt;0,O13/I$65*100)</f>
        <v>0</v>
      </c>
      <c r="J13" s="1" cm="1">
        <f t="array" ref="J13">_xlfn.IFS(SUM($L13:$Q13)="","",P13="","",P13=0,0,P13&gt;0,P13/J$65*100)</f>
        <v>0</v>
      </c>
      <c r="K13" s="1" t="str" cm="1">
        <f t="array" ref="K13">_xlfn.IFS(SUM($L13:$Q13)="","",Q13="","",Q13=0,0,Q13&gt;0,Q13/K$65*100)</f>
        <v/>
      </c>
      <c r="L13" s="85">
        <f t="shared" si="0"/>
        <v>0</v>
      </c>
      <c r="M13" s="39">
        <f t="shared" si="0"/>
        <v>0</v>
      </c>
      <c r="N13" s="39">
        <f t="shared" si="0"/>
        <v>0</v>
      </c>
      <c r="O13" s="39">
        <f t="shared" si="0"/>
        <v>0</v>
      </c>
      <c r="P13" s="39">
        <f t="shared" si="0"/>
        <v>0</v>
      </c>
      <c r="Q13" s="98" t="str">
        <f t="shared" si="0"/>
        <v/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/>
      <c r="X13" s="1"/>
      <c r="Y13" s="1"/>
      <c r="Z13" s="7" t="s">
        <v>35</v>
      </c>
      <c r="AA13" s="18" cm="1">
        <f t="array" ref="AA13">IFERROR(_xlfn.IFS(COUNTA($AE$2:$AJ$2)=0,AVERAGE($AE13:$AJ13),$AE$2="X",AVERAGE($AF13:$AJ13),$AF$2="X",AVERAGE($AE13,$AG13:$AJ13),$AG$2="X",AVERAGE($AE13:$AF13,$AH13:$AJ13),$AH$2="X",AVERAGE($AE13:$AG13,$AI13:$AJ13),$AI$2="X",AVERAGE($AE13:$AH13,$AJ13:$AJ13),$AJ$2="X",AVERAGE($AE13:$AI13)),"")</f>
        <v>0</v>
      </c>
      <c r="AB13" s="19" cm="1">
        <f t="array" ref="AB13">IFERROR(_xlfn.IFS(COUNTA($AE$2:$AJ$2)=0,STDEV($AE13:$AJ13)/SQRT(COUNT($AE13:$AJ13)),$AE$2="X",STDEV($AF13:$AJ13)/SQRT(COUNT($AF13:$AJ13)),$AF$2="X",STDEV($AE13,$AG13:$AJ13)/SQRT(COUNT($AE13,$AG13:$AJ13)),$AG$2="X",STDEV($AE13:$AF13,$AH13:$AJ13)/SQRT(COUNT($AE13:$AF13,$AH13:$AJ13)),$AH$2="X",STDEV($AE13:$AG13,$AI13:$AJ13)/SQRT(COUNT($AE13:$AG13,$AI13:$AJ13)),$AI$2="X",STDEV($AE13:$AH13,$AJ13)/SQRT(COUNT($AE13:$AH13,$AJ13)),$AJ$2="X",STDEV($AE13:$AI13)/SQRT(COUNT($AE13:$AI13))),"")</f>
        <v>0</v>
      </c>
      <c r="AC13" s="113" cm="1">
        <f t="array" ref="AC13">IFERROR(_xlfn.IFS(COUNTA($AK$2:$AP$2)=0,AVERAGE($AK13:$AP13),$AK$2="X",AVERAGE($AL13:$AP13),$AL$2="X",AVERAGE($AK13,$AM13:$AP13),$AM$2="X",AVERAGE($AK13:$AL13,$AN13:$AP13),$AN$2="X",AVERAGE($AK13:$AM13,$AO13:$AP13),$AO$2="X",AVERAGE($AK13:$AN13,$AP13:$AP13),$AP$2="X",AVERAGE($AK13:$AO13)),"")</f>
        <v>0</v>
      </c>
      <c r="AD13" s="111" cm="1">
        <f t="array" ref="AD13">IFERROR(_xlfn.IFS(COUNTA($AK$2:$AP$2)=0,STDEV($AK13:$AP13)/SQRT(COUNT($AK13:$AP13)),$AK$2="X",STDEV($AL13:$AP13)/SQRT(COUNT($AL13:$AP13)),$AL$2="X",STDEV($AK13,$AM13:$AP13)/SQRT(COUNT($AK13,$AM13:$AP13)),$AM$2="X",STDEV($AK13:$AL13,$AN13:$AP13)/SQRT(COUNT($AK13:$AL13,$AN13:$AP13)),$AN$2="X",STDEV($AK13:$AM13,$AO13:$AP13)/SQRT(COUNT($AK13:$AM13,$AO13:$AP13)),$AO$2="X",STDEV($AK13:$AN13,$AP13)/SQRT(COUNT($AK13:$AN13,$AP13)),$AP$2="X",STDEV($AK13:$AO13)/SQRT(COUNT($AK13:$AO13))),"")</f>
        <v>0</v>
      </c>
      <c r="AE13" s="1" cm="1">
        <f t="array" ref="AE13">_xlfn.IFS(SUM($AK13:$AP13)="","",AK13="","",AK13=0,0,AK13&gt;0,AK13/AE$65*100)</f>
        <v>0</v>
      </c>
      <c r="AF13" s="1" cm="1">
        <f t="array" ref="AF13">_xlfn.IFS(SUM($AK13:$AP13)="","",AL13="","",AL13=0,0,AL13&gt;0,AL13/AF$65*100)</f>
        <v>0</v>
      </c>
      <c r="AG13" s="1" cm="1">
        <f t="array" ref="AG13">_xlfn.IFS(SUM($AK13:$AP13)="","",AM13="","",AM13=0,0,AM13&gt;0,AM13/AG$65*100)</f>
        <v>0</v>
      </c>
      <c r="AH13" s="1" cm="1">
        <f t="array" ref="AH13">_xlfn.IFS(SUM($AK13:$AP13)="","",AN13="","",AN13=0,0,AN13&gt;0,AN13/AH$65*100)</f>
        <v>0</v>
      </c>
      <c r="AI13" s="1" cm="1">
        <f t="array" ref="AI13">_xlfn.IFS(SUM($AK13:$AP13)="","",AO13="","",AO13=0,0,AO13&gt;0,AO13/AI$65*100)</f>
        <v>0</v>
      </c>
      <c r="AJ13" s="1" t="str" cm="1">
        <f t="array" ref="AJ13">_xlfn.IFS(SUM($AK13:$AP13)="","",AP13="","",AP13=0,0,AP13&gt;0,AP13/AJ$65*100)</f>
        <v/>
      </c>
      <c r="AK13" s="92">
        <f t="shared" si="1"/>
        <v>0</v>
      </c>
      <c r="AL13" s="1">
        <f t="shared" si="1"/>
        <v>0</v>
      </c>
      <c r="AM13" s="1">
        <f t="shared" si="1"/>
        <v>0</v>
      </c>
      <c r="AN13" s="1">
        <f t="shared" si="1"/>
        <v>0</v>
      </c>
      <c r="AO13" s="1">
        <f t="shared" si="1"/>
        <v>0</v>
      </c>
      <c r="AP13" s="95" t="str">
        <f t="shared" si="1"/>
        <v/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/>
      <c r="AW13" s="1"/>
      <c r="AX13" s="1"/>
      <c r="AY13" s="39" t="str">
        <f t="shared" si="2"/>
        <v/>
      </c>
      <c r="AZ13" s="39" t="str">
        <f t="shared" si="3"/>
        <v/>
      </c>
      <c r="BA13" s="39" t="str">
        <f t="shared" si="4"/>
        <v/>
      </c>
      <c r="BB13" s="39" t="str">
        <f t="shared" si="5"/>
        <v/>
      </c>
      <c r="BC13" s="39" t="str">
        <f t="shared" si="6"/>
        <v/>
      </c>
      <c r="BD13" s="39" t="str">
        <f t="shared" si="7"/>
        <v/>
      </c>
      <c r="BE13" s="39" t="str">
        <f t="shared" si="8"/>
        <v/>
      </c>
      <c r="BF13" s="39" t="str">
        <f t="shared" si="9"/>
        <v/>
      </c>
      <c r="BG13" s="39" t="str">
        <f t="shared" si="10"/>
        <v/>
      </c>
      <c r="BH13" s="39" t="str">
        <f t="shared" si="11"/>
        <v/>
      </c>
      <c r="BI13" s="39" t="str">
        <f t="shared" si="12"/>
        <v/>
      </c>
      <c r="BJ13" s="39" t="str">
        <f t="shared" si="13"/>
        <v/>
      </c>
      <c r="BK13" s="42" t="str">
        <f t="shared" si="14"/>
        <v/>
      </c>
      <c r="BL13" t="str">
        <f t="shared" si="14"/>
        <v/>
      </c>
      <c r="BM13" t="str">
        <f t="shared" si="14"/>
        <v/>
      </c>
      <c r="BN13" t="str">
        <f t="shared" si="14"/>
        <v/>
      </c>
      <c r="BO13" t="str">
        <f t="shared" si="14"/>
        <v/>
      </c>
      <c r="BP13" t="str">
        <f t="shared" si="14"/>
        <v/>
      </c>
      <c r="BQ13" t="str">
        <f t="shared" si="14"/>
        <v/>
      </c>
      <c r="BR13" t="str">
        <f t="shared" si="14"/>
        <v/>
      </c>
      <c r="BS13" t="str">
        <f t="shared" si="14"/>
        <v/>
      </c>
      <c r="BT13" t="str">
        <f t="shared" si="14"/>
        <v/>
      </c>
      <c r="BU13" t="str">
        <f t="shared" si="14"/>
        <v/>
      </c>
      <c r="BV13" t="str">
        <f t="shared" si="14"/>
        <v/>
      </c>
      <c r="BW13" t="str">
        <f t="shared" si="15"/>
        <v/>
      </c>
      <c r="BX13" t="str">
        <f t="shared" si="16"/>
        <v/>
      </c>
      <c r="BY13" t="str">
        <f t="shared" si="17"/>
        <v/>
      </c>
      <c r="BZ13" t="str">
        <f t="shared" si="18"/>
        <v/>
      </c>
      <c r="CA13" t="str">
        <f t="shared" si="19"/>
        <v/>
      </c>
      <c r="CB13" s="39" t="str">
        <f t="shared" si="19"/>
        <v/>
      </c>
      <c r="CC13" s="46" t="str">
        <f t="shared" si="20"/>
        <v/>
      </c>
      <c r="CD13" s="44" t="str">
        <f t="shared" si="21"/>
        <v/>
      </c>
      <c r="CE13" t="str" cm="1">
        <f t="array" ref="CE13">_xlfn.IFS($CC13="","",$CC13&lt;=CE$3,"yes",$CC13&gt;CE$3,"no")</f>
        <v/>
      </c>
      <c r="CF13" s="42" t="str">
        <f t="shared" si="22"/>
        <v/>
      </c>
      <c r="CG13" s="1" t="str">
        <f t="shared" si="23"/>
        <v/>
      </c>
      <c r="CH13" s="1" t="str">
        <f t="shared" si="24"/>
        <v/>
      </c>
      <c r="CI13" s="76" t="str">
        <f>IF(CE13="yes",VLOOKUP(CH13,'z-Table'!$A$1:$K$74,7,TRUE)*$CE$2,"")</f>
        <v/>
      </c>
    </row>
    <row r="14" spans="1:87" ht="12" x14ac:dyDescent="0.2">
      <c r="A14" s="6" t="s">
        <v>36</v>
      </c>
      <c r="B14" s="18" cm="1">
        <f t="array" ref="B14">IFERROR(_xlfn.IFS(COUNTA($F$2:$K$2)=0,AVERAGE($F14:$K14),$F$2="X",AVERAGE(G14:$K14),$G$2="X",AVERAGE($F14,$H14:$K14),$H$2="X",AVERAGE($F14:$G14,$I14:$K14),$I$2="X",AVERAGE($F14:$H14,$J14:$K14),$J$2="X",AVERAGE($F14:$I14,$K14:$K14),$K$2="X",AVERAGE($F14:$J14)),"")</f>
        <v>4.2347694580124537</v>
      </c>
      <c r="C14" s="19" cm="1">
        <f t="array" ref="C14">IFERROR(_xlfn.IFS(COUNTA($F$2:$K$2)=0,STDEV($F14:$K14)/SQRT(COUNT($F14:$K14)),$F$2="X",STDEV(G14:$K14)/SQRT(COUNT(G14:$K14)),$G$2="X",STDEV($F14,$H14:$K14)/SQRT(COUNT($F14,$H14:$K14)),$H$2="X",STDEV($F14:$G14,$I14:$K14)/SQRT(COUNT($F14:$G14,$I14:$K14)),$I$2="X",STDEV($F14:$H14,$J14:$K14)/SQRT(COUNT($F14:$H14,$J14:$K14)),$J$2="X",STDEV($F14:$I14,$K14)/SQRT(COUNT($F14:$I14,$K14)),$K$2="X",STDEV($F14:$J14)/SQRT(COUNT($F14:$J14))),"")</f>
        <v>0.76733265610820645</v>
      </c>
      <c r="D14" s="110" cm="1">
        <f t="array" ref="D14">IFERROR(_xlfn.IFS(COUNTA($L$2:$Q$2)=0,AVERAGE($L14:$Q14),$L$2="X",AVERAGE($M14:$Q14),$M$2="X",AVERAGE($L14,$N14:$Q14),$N$2="X",AVERAGE($L14:$M14,$O14:$Q14),$O$2="X",AVERAGE($L14:$N14,$P14:$Q14),$P$2="X",AVERAGE($L14:$O14,$Q14:$Q14),$Q$2="X",AVERAGE($L14:$P14)),"")</f>
        <v>1942.7616653934303</v>
      </c>
      <c r="E14" s="111" cm="1">
        <f t="array" ref="E14">IFERROR(_xlfn.IFS(COUNTA($L$2:$Q$2)=0,STDEV($L14:$Q14)/SQRT(COUNT($L14:$Q14)),$L$2="X",STDEV($M14:$Q14)/SQRT(COUNT($M14:$Q14)),$M$2="X",STDEV($L14,$N14:$Q14)/SQRT(COUNT($L14,$N14:$Q14)),$N$2="X",STDEV($L14:$M14,$O14:$Q14)/SQRT(COUNT($L14:$M14,$O14:$Q14)),$O$2="X",STDEV($L14:$N14,$P14:$Q14)/SQRT(COUNT($L14:$N14,$P14:$Q14)),$P$2="X",STDEV($L14:$O14,$Q14)/SQRT(COUNT($L14:$O14,$Q14)),$Q$2="X",STDEV($L14:$P14)/SQRT(COUNT($L14:$P14))),"")</f>
        <v>463.848822934297</v>
      </c>
      <c r="F14" s="1" cm="1">
        <f t="array" ref="F14">_xlfn.IFS(SUM($L14:$Q14)="","",L14="","",L14=0,0,L14&gt;0,L14/F$65*100)</f>
        <v>2.5817924253801623</v>
      </c>
      <c r="G14" s="1" cm="1">
        <f t="array" ref="G14">_xlfn.IFS(SUM($L14:$Q14)="","",M14="","",M14=0,0,M14&gt;0,M14/G$65*100)</f>
        <v>4.2185215802787273</v>
      </c>
      <c r="H14" s="1" cm="1">
        <f t="array" ref="H14">_xlfn.IFS(SUM($L14:$Q14)="","",N14="","",N14=0,0,N14&gt;0,N14/H$65*100)</f>
        <v>7.0668068051652471</v>
      </c>
      <c r="I14" s="1" cm="1">
        <f t="array" ref="I14">_xlfn.IFS(SUM($L14:$Q14)="","",O14="","",O14=0,0,O14&gt;0,O14/I$65*100)</f>
        <v>4.069829997848073</v>
      </c>
      <c r="J14" s="1" cm="1">
        <f t="array" ref="J14">_xlfn.IFS(SUM($L14:$Q14)="","",P14="","",P14=0,0,P14&gt;0,P14/J$65*100)</f>
        <v>3.2368964813900623</v>
      </c>
      <c r="K14" s="1" t="str" cm="1">
        <f t="array" ref="K14">_xlfn.IFS(SUM($L14:$Q14)="","",Q14="","",Q14=0,0,Q14&gt;0,Q14/K$65*100)</f>
        <v/>
      </c>
      <c r="L14" s="85">
        <f t="shared" si="0"/>
        <v>3136.8823529411766</v>
      </c>
      <c r="M14" s="39">
        <f t="shared" si="0"/>
        <v>1872.8</v>
      </c>
      <c r="N14" s="39">
        <f t="shared" si="0"/>
        <v>2844.1</v>
      </c>
      <c r="O14" s="39">
        <f t="shared" si="0"/>
        <v>864.57142857142856</v>
      </c>
      <c r="P14" s="39">
        <f t="shared" si="0"/>
        <v>995.4545454545455</v>
      </c>
      <c r="Q14" s="98" t="str">
        <f t="shared" si="0"/>
        <v/>
      </c>
      <c r="R14" s="89">
        <v>53327</v>
      </c>
      <c r="S14" s="89">
        <v>18728</v>
      </c>
      <c r="T14" s="89">
        <v>28441</v>
      </c>
      <c r="U14" s="89">
        <v>12104</v>
      </c>
      <c r="V14" s="89">
        <v>10950</v>
      </c>
      <c r="W14" s="89"/>
      <c r="X14" s="1"/>
      <c r="Y14" s="1"/>
      <c r="Z14" s="6" t="s">
        <v>36</v>
      </c>
      <c r="AA14" s="18" cm="1">
        <f t="array" ref="AA14">IFERROR(_xlfn.IFS(COUNTA($AE$2:$AJ$2)=0,AVERAGE($AE14:$AJ14),$AE$2="X",AVERAGE($AF14:$AJ14),$AF$2="X",AVERAGE($AE14,$AG14:$AJ14),$AG$2="X",AVERAGE($AE14:$AF14,$AH14:$AJ14),$AH$2="X",AVERAGE($AE14:$AG14,$AI14:$AJ14),$AI$2="X",AVERAGE($AE14:$AH14,$AJ14:$AJ14),$AJ$2="X",AVERAGE($AE14:$AI14)),"")</f>
        <v>3.3602133082757959</v>
      </c>
      <c r="AB14" s="19" cm="1">
        <f t="array" ref="AB14">IFERROR(_xlfn.IFS(COUNTA($AE$2:$AJ$2)=0,STDEV($AE14:$AJ14)/SQRT(COUNT($AE14:$AJ14)),$AE$2="X",STDEV($AF14:$AJ14)/SQRT(COUNT($AF14:$AJ14)),$AF$2="X",STDEV($AE14,$AG14:$AJ14)/SQRT(COUNT($AE14,$AG14:$AJ14)),$AG$2="X",STDEV($AE14:$AF14,$AH14:$AJ14)/SQRT(COUNT($AE14:$AF14,$AH14:$AJ14)),$AH$2="X",STDEV($AE14:$AG14,$AI14:$AJ14)/SQRT(COUNT($AE14:$AG14,$AI14:$AJ14)),$AI$2="X",STDEV($AE14:$AH14,$AJ14)/SQRT(COUNT($AE14:$AH14,$AJ14)),$AJ$2="X",STDEV($AE14:$AI14)/SQRT(COUNT($AE14:$AI14))),"")</f>
        <v>0.73606621167519048</v>
      </c>
      <c r="AC14" s="113" cm="1">
        <f t="array" ref="AC14">IFERROR(_xlfn.IFS(COUNTA($AK$2:$AP$2)=0,AVERAGE($AK14:$AP14),$AK$2="X",AVERAGE($AL14:$AP14),$AL$2="X",AVERAGE($AK14,$AM14:$AP14),$AM$2="X",AVERAGE($AK14:$AL14,$AN14:$AP14),$AN$2="X",AVERAGE($AK14:$AM14,$AO14:$AP14),$AO$2="X",AVERAGE($AK14:$AN14,$AP14:$AP14),$AP$2="X",AVERAGE($AK14:$AO14)),"")</f>
        <v>1848.0908326967151</v>
      </c>
      <c r="AD14" s="111" cm="1">
        <f t="array" ref="AD14">IFERROR(_xlfn.IFS(COUNTA($AK$2:$AP$2)=0,STDEV($AK14:$AP14)/SQRT(COUNT($AK14:$AP14)),$AK$2="X",STDEV($AL14:$AP14)/SQRT(COUNT($AL14:$AP14)),$AL$2="X",STDEV($AK14,$AM14:$AP14)/SQRT(COUNT($AK14,$AM14:$AP14)),$AM$2="X",STDEV($AK14:$AL14,$AN14:$AP14)/SQRT(COUNT($AK14:$AL14,$AN14:$AP14)),$AN$2="X",STDEV($AK14:$AM14,$AO14:$AP14)/SQRT(COUNT($AK14:$AM14,$AO14:$AP14)),$AO$2="X",STDEV($AK14:$AN14,$AP14)/SQRT(COUNT($AK14:$AN14,$AP14)),$AP$2="X",STDEV($AK14:$AO14)/SQRT(COUNT($AK14:$AO14))),"")</f>
        <v>438.93703791243541</v>
      </c>
      <c r="AE14" s="1" cm="1">
        <f t="array" ref="AE14">_xlfn.IFS(SUM($AK14:$AP14)="","",AK14="","",AK14=0,0,AK14&gt;0,AK14/AE$65*100)</f>
        <v>3.335546492143286</v>
      </c>
      <c r="AF14" s="1" cm="1">
        <f t="array" ref="AF14">_xlfn.IFS(SUM($AK14:$AP14)="","",AL14="","",AL14=0,0,AL14&gt;0,AL14/AF$65*100)</f>
        <v>1.9289301399848719</v>
      </c>
      <c r="AG14" s="1" cm="1">
        <f t="array" ref="AG14">_xlfn.IFS(SUM($AK14:$AP14)="","",AM14="","",AM14=0,0,AM14&gt;0,AM14/AG$65*100)</f>
        <v>1.5248264142735286</v>
      </c>
      <c r="AH14" s="1" cm="1">
        <f t="array" ref="AH14">_xlfn.IFS(SUM($AK14:$AP14)="","",AN14="","",AN14=0,0,AN14&gt;0,AN14/AH$65*100)</f>
        <v>4.9776405946393192</v>
      </c>
      <c r="AI14" s="1" cm="1">
        <f t="array" ref="AI14">_xlfn.IFS(SUM($AK14:$AP14)="","",AO14="","",AO14=0,0,AO14&gt;0,AO14/AI$65*100)</f>
        <v>5.0341229003379731</v>
      </c>
      <c r="AJ14" s="1" t="str" cm="1">
        <f t="array" ref="AJ14">_xlfn.IFS(SUM($AK14:$AP14)="","",AP14="","",AP14=0,0,AP14&gt;0,AP14/AJ$65*100)</f>
        <v/>
      </c>
      <c r="AK14" s="92">
        <f t="shared" si="1"/>
        <v>992.94117647058829</v>
      </c>
      <c r="AL14" s="1">
        <f t="shared" si="1"/>
        <v>2884.2</v>
      </c>
      <c r="AM14" s="1">
        <f t="shared" si="1"/>
        <v>2951.3</v>
      </c>
      <c r="AN14" s="1">
        <f t="shared" si="1"/>
        <v>1147.2857142857142</v>
      </c>
      <c r="AO14" s="1">
        <f t="shared" si="1"/>
        <v>1264.7272727272727</v>
      </c>
      <c r="AP14" s="95" t="str">
        <f t="shared" si="1"/>
        <v/>
      </c>
      <c r="AQ14" s="89">
        <v>16880</v>
      </c>
      <c r="AR14" s="89">
        <v>28842</v>
      </c>
      <c r="AS14" s="89">
        <v>29513</v>
      </c>
      <c r="AT14" s="89">
        <v>16062</v>
      </c>
      <c r="AU14" s="89">
        <v>13912</v>
      </c>
      <c r="AV14" s="89"/>
      <c r="AW14" s="1"/>
      <c r="AX14" s="1"/>
      <c r="AY14" s="39" t="str">
        <f t="shared" si="2"/>
        <v/>
      </c>
      <c r="AZ14" s="39" t="str">
        <f t="shared" si="3"/>
        <v/>
      </c>
      <c r="BA14" s="39" t="str">
        <f t="shared" si="4"/>
        <v/>
      </c>
      <c r="BB14" s="39" t="str">
        <f t="shared" si="5"/>
        <v/>
      </c>
      <c r="BC14" s="39" t="str">
        <f t="shared" si="6"/>
        <v/>
      </c>
      <c r="BD14" s="39" t="str">
        <f t="shared" si="7"/>
        <v/>
      </c>
      <c r="BE14" s="39" t="str">
        <f t="shared" si="8"/>
        <v/>
      </c>
      <c r="BF14" s="39" t="str">
        <f t="shared" si="9"/>
        <v/>
      </c>
      <c r="BG14" s="39" t="str">
        <f t="shared" si="10"/>
        <v/>
      </c>
      <c r="BH14" s="39" t="str">
        <f t="shared" si="11"/>
        <v/>
      </c>
      <c r="BI14" s="39" t="str">
        <f t="shared" si="12"/>
        <v/>
      </c>
      <c r="BJ14" s="39" t="str">
        <f t="shared" si="13"/>
        <v/>
      </c>
      <c r="BK14" s="42" t="str">
        <f t="shared" si="14"/>
        <v/>
      </c>
      <c r="BL14" t="str">
        <f t="shared" si="14"/>
        <v/>
      </c>
      <c r="BM14" t="str">
        <f t="shared" si="14"/>
        <v/>
      </c>
      <c r="BN14" t="str">
        <f t="shared" si="14"/>
        <v/>
      </c>
      <c r="BO14" t="str">
        <f t="shared" si="14"/>
        <v/>
      </c>
      <c r="BP14" t="str">
        <f t="shared" si="14"/>
        <v/>
      </c>
      <c r="BQ14" t="str">
        <f t="shared" si="14"/>
        <v/>
      </c>
      <c r="BR14" t="str">
        <f t="shared" si="14"/>
        <v/>
      </c>
      <c r="BS14" t="str">
        <f t="shared" si="14"/>
        <v/>
      </c>
      <c r="BT14" t="str">
        <f t="shared" si="14"/>
        <v/>
      </c>
      <c r="BU14" t="str">
        <f t="shared" si="14"/>
        <v/>
      </c>
      <c r="BV14" t="str">
        <f t="shared" si="14"/>
        <v/>
      </c>
      <c r="BW14" t="str">
        <f t="shared" si="15"/>
        <v/>
      </c>
      <c r="BX14" t="str">
        <f t="shared" si="16"/>
        <v/>
      </c>
      <c r="BY14" t="str">
        <f t="shared" si="17"/>
        <v/>
      </c>
      <c r="BZ14" t="str">
        <f t="shared" si="18"/>
        <v/>
      </c>
      <c r="CA14" t="str">
        <f t="shared" si="19"/>
        <v/>
      </c>
      <c r="CB14" s="39" t="str">
        <f t="shared" si="19"/>
        <v/>
      </c>
      <c r="CC14" s="46" t="str">
        <f t="shared" si="20"/>
        <v/>
      </c>
      <c r="CD14" s="44" t="str">
        <f t="shared" si="21"/>
        <v/>
      </c>
      <c r="CE14" t="str" cm="1">
        <f t="array" ref="CE14">_xlfn.IFS($CC14="","",$CC14&lt;=CE$3,"yes",$CC14&gt;CE$3,"no")</f>
        <v/>
      </c>
      <c r="CF14" s="42" t="str">
        <f t="shared" si="22"/>
        <v/>
      </c>
      <c r="CG14" s="1" t="str">
        <f t="shared" si="23"/>
        <v/>
      </c>
      <c r="CH14" s="1" t="str">
        <f t="shared" si="24"/>
        <v/>
      </c>
      <c r="CI14" s="76" t="str">
        <f>IF(CE14="yes",VLOOKUP(CH14,'z-Table'!$A$1:$K$74,7,TRUE)*$CE$2,"")</f>
        <v/>
      </c>
    </row>
    <row r="15" spans="1:87" ht="12" x14ac:dyDescent="0.2">
      <c r="A15" s="6" t="s">
        <v>37</v>
      </c>
      <c r="B15" s="18" cm="1">
        <f t="array" ref="B15">IFERROR(_xlfn.IFS(COUNTA($F$2:$K$2)=0,AVERAGE($F15:$K15),$F$2="X",AVERAGE(G15:$K15),$G$2="X",AVERAGE($F15,$H15:$K15),$H$2="X",AVERAGE($F15:$G15,$I15:$K15),$I$2="X",AVERAGE($F15:$H15,$J15:$K15),$J$2="X",AVERAGE($F15:$I15,$K15:$K15),$K$2="X",AVERAGE($F15:$J15)),"")</f>
        <v>13.153618900040462</v>
      </c>
      <c r="C15" s="19" cm="1">
        <f t="array" ref="C15">IFERROR(_xlfn.IFS(COUNTA($F$2:$K$2)=0,STDEV($F15:$K15)/SQRT(COUNT($F15:$K15)),$F$2="X",STDEV(G15:$K15)/SQRT(COUNT(G15:$K15)),$G$2="X",STDEV($F15,$H15:$K15)/SQRT(COUNT($F15,$H15:$K15)),$H$2="X",STDEV($F15:$G15,$I15:$K15)/SQRT(COUNT($F15:$G15,$I15:$K15)),$I$2="X",STDEV($F15:$H15,$J15:$K15)/SQRT(COUNT($F15:$H15,$J15:$K15)),$J$2="X",STDEV($F15:$I15,$K15)/SQRT(COUNT($F15:$I15,$K15)),$K$2="X",STDEV($F15:$J15)/SQRT(COUNT($F15:$J15))),"")</f>
        <v>2.1417389040356651</v>
      </c>
      <c r="D15" s="110" cm="1">
        <f t="array" ref="D15">IFERROR(_xlfn.IFS(COUNTA($L$2:$Q$2)=0,AVERAGE($L15:$Q15),$L$2="X",AVERAGE($M15:$Q15),$M$2="X",AVERAGE($L15,$N15:$Q15),$N$2="X",AVERAGE($L15:$M15,$O15:$Q15),$O$2="X",AVERAGE($L15:$N15,$P15:$Q15),$P$2="X",AVERAGE($L15:$O15,$Q15:$Q15),$Q$2="X",AVERAGE($L15:$P15)),"")</f>
        <v>7989.5174789915964</v>
      </c>
      <c r="E15" s="111" cm="1">
        <f t="array" ref="E15">IFERROR(_xlfn.IFS(COUNTA($L$2:$Q$2)=0,STDEV($L15:$Q15)/SQRT(COUNT($L15:$Q15)),$L$2="X",STDEV($M15:$Q15)/SQRT(COUNT($M15:$Q15)),$M$2="X",STDEV($L15,$N15:$Q15)/SQRT(COUNT($L15,$N15:$Q15)),$N$2="X",STDEV($L15:$M15,$O15:$Q15)/SQRT(COUNT($L15:$M15,$O15:$Q15)),$O$2="X",STDEV($L15:$N15,$P15:$Q15)/SQRT(COUNT($L15:$N15,$P15:$Q15)),$P$2="X",STDEV($L15:$O15,$Q15)/SQRT(COUNT($L15:$O15,$Q15)),$Q$2="X",STDEV($L15:$P15)/SQRT(COUNT($L15:$P15))),"")</f>
        <v>4151.499200303504</v>
      </c>
      <c r="F15" s="1" cm="1">
        <f t="array" ref="F15">_xlfn.IFS(SUM($L15:$Q15)="","",L15="","",L15=0,0,L15&gt;0,L15/F$65*100)</f>
        <v>20.074916376301562</v>
      </c>
      <c r="G15" s="1" cm="1">
        <f t="array" ref="G15">_xlfn.IFS(SUM($L15:$Q15)="","",M15="","",M15=0,0,M15&gt;0,M15/G$65*100)</f>
        <v>9.3353485889081345</v>
      </c>
      <c r="H15" s="1" cm="1">
        <f t="array" ref="H15">_xlfn.IFS(SUM($L15:$Q15)="","",N15="","",N15=0,0,N15&gt;0,N15/H$65*100)</f>
        <v>15.306403882134578</v>
      </c>
      <c r="I15" s="1" cm="1">
        <f t="array" ref="I15">_xlfn.IFS(SUM($L15:$Q15)="","",O15="","",O15=0,0,O15&gt;0,O15/I$65*100)</f>
        <v>12.850696686033999</v>
      </c>
      <c r="J15" s="1" cm="1">
        <f t="array" ref="J15">_xlfn.IFS(SUM($L15:$Q15)="","",P15="","",P15=0,0,P15&gt;0,P15/J$65*100)</f>
        <v>8.2007289668240269</v>
      </c>
      <c r="K15" s="1" t="str" cm="1">
        <f t="array" ref="K15">_xlfn.IFS(SUM($L15:$Q15)="","",Q15="","",Q15=0,0,Q15&gt;0,Q15/K$65*100)</f>
        <v/>
      </c>
      <c r="L15" s="85">
        <f t="shared" si="0"/>
        <v>24391.058823529413</v>
      </c>
      <c r="M15" s="39">
        <f t="shared" si="0"/>
        <v>4144.3999999999996</v>
      </c>
      <c r="N15" s="39">
        <f t="shared" si="0"/>
        <v>6160.2</v>
      </c>
      <c r="O15" s="39">
        <f t="shared" si="0"/>
        <v>2729.9285714285716</v>
      </c>
      <c r="P15" s="39">
        <f t="shared" si="0"/>
        <v>2522</v>
      </c>
      <c r="Q15" s="98" t="str">
        <f t="shared" si="0"/>
        <v/>
      </c>
      <c r="R15" s="89">
        <v>414648</v>
      </c>
      <c r="S15" s="89">
        <v>41444</v>
      </c>
      <c r="T15" s="89">
        <v>61602</v>
      </c>
      <c r="U15" s="89">
        <v>38219</v>
      </c>
      <c r="V15" s="89">
        <v>27742</v>
      </c>
      <c r="W15" s="89"/>
      <c r="X15" s="1"/>
      <c r="Y15" s="1"/>
      <c r="Z15" s="6" t="s">
        <v>37</v>
      </c>
      <c r="AA15" s="18" cm="1">
        <f t="array" ref="AA15">IFERROR(_xlfn.IFS(COUNTA($AE$2:$AJ$2)=0,AVERAGE($AE15:$AJ15),$AE$2="X",AVERAGE($AF15:$AJ15),$AF$2="X",AVERAGE($AE15,$AG15:$AJ15),$AG$2="X",AVERAGE($AE15:$AF15,$AH15:$AJ15),$AH$2="X",AVERAGE($AE15:$AG15,$AI15:$AJ15),$AI$2="X",AVERAGE($AE15:$AH15,$AJ15:$AJ15),$AJ$2="X",AVERAGE($AE15:$AI15)),"")</f>
        <v>9.5150219091125496</v>
      </c>
      <c r="AB15" s="19" cm="1">
        <f t="array" ref="AB15">IFERROR(_xlfn.IFS(COUNTA($AE$2:$AJ$2)=0,STDEV($AE15:$AJ15)/SQRT(COUNT($AE15:$AJ15)),$AE$2="X",STDEV($AF15:$AJ15)/SQRT(COUNT($AF15:$AJ15)),$AF$2="X",STDEV($AE15,$AG15:$AJ15)/SQRT(COUNT($AE15,$AG15:$AJ15)),$AG$2="X",STDEV($AE15:$AF15,$AH15:$AJ15)/SQRT(COUNT($AE15:$AF15,$AH15:$AJ15)),$AH$2="X",STDEV($AE15:$AG15,$AI15:$AJ15)/SQRT(COUNT($AE15:$AG15,$AI15:$AJ15)),$AI$2="X",STDEV($AE15:$AH15,$AJ15)/SQRT(COUNT($AE15:$AH15,$AJ15)),$AJ$2="X",STDEV($AE15:$AI15)/SQRT(COUNT($AE15:$AI15))),"")</f>
        <v>2.9539588646475079</v>
      </c>
      <c r="AC15" s="113" cm="1">
        <f t="array" ref="AC15">IFERROR(_xlfn.IFS(COUNTA($AK$2:$AP$2)=0,AVERAGE($AK15:$AP15),$AK$2="X",AVERAGE($AL15:$AP15),$AL$2="X",AVERAGE($AK15,$AM15:$AP15),$AM$2="X",AVERAGE($AK15:$AL15,$AN15:$AP15),$AN$2="X",AVERAGE($AK15:$AM15,$AO15:$AP15),$AO$2="X",AVERAGE($AK15:$AN15,$AP15:$AP15),$AP$2="X",AVERAGE($AK15:$AO15)),"")</f>
        <v>4183.0482658517958</v>
      </c>
      <c r="AD15" s="111" cm="1">
        <f t="array" ref="AD15">IFERROR(_xlfn.IFS(COUNTA($AK$2:$AP$2)=0,STDEV($AK15:$AP15)/SQRT(COUNT($AK15:$AP15)),$AK$2="X",STDEV($AL15:$AP15)/SQRT(COUNT($AL15:$AP15)),$AL$2="X",STDEV($AK15,$AM15:$AP15)/SQRT(COUNT($AK15,$AM15:$AP15)),$AM$2="X",STDEV($AK15:$AL15,$AN15:$AP15)/SQRT(COUNT($AK15:$AL15,$AN15:$AP15)),$AN$2="X",STDEV($AK15:$AM15,$AO15:$AP15)/SQRT(COUNT($AK15:$AM15,$AO15:$AP15)),$AO$2="X",STDEV($AK15:$AN15,$AP15)/SQRT(COUNT($AK15:$AN15,$AP15)),$AP$2="X",STDEV($AK15:$AO15)/SQRT(COUNT($AK15:$AO15))),"")</f>
        <v>557.59597163673357</v>
      </c>
      <c r="AE15" s="1" cm="1">
        <f t="array" ref="AE15">_xlfn.IFS(SUM($AK15:$AP15)="","",AK15="","",AK15=0,0,AK15&gt;0,AK15/AE$65*100)</f>
        <v>17.951089190300042</v>
      </c>
      <c r="AF15" s="1" cm="1">
        <f t="array" ref="AF15">_xlfn.IFS(SUM($AK15:$AP15)="","",AL15="","",AL15=0,0,AL15&gt;0,AL15/AF$65*100)</f>
        <v>3.1714120809265181</v>
      </c>
      <c r="AG15" s="1" cm="1">
        <f t="array" ref="AG15">_xlfn.IFS(SUM($AK15:$AP15)="","",AM15="","",AM15=0,0,AM15&gt;0,AM15/AG$65*100)</f>
        <v>2.6135895704415248</v>
      </c>
      <c r="AH15" s="1" cm="1">
        <f t="array" ref="AH15">_xlfn.IFS(SUM($AK15:$AP15)="","",AN15="","",AN15=0,0,AN15&gt;0,AN15/AH$65*100)</f>
        <v>10.520231930408478</v>
      </c>
      <c r="AI15" s="1" cm="1">
        <f t="array" ref="AI15">_xlfn.IFS(SUM($AK15:$AP15)="","",AO15="","",AO15=0,0,AO15&gt;0,AO15/AI$65*100)</f>
        <v>13.318786773486179</v>
      </c>
      <c r="AJ15" s="1" t="str" cm="1">
        <f t="array" ref="AJ15">_xlfn.IFS(SUM($AK15:$AP15)="","",AP15="","",AP15=0,0,AP15&gt;0,AP15/AJ$65*100)</f>
        <v/>
      </c>
      <c r="AK15" s="92">
        <f t="shared" si="1"/>
        <v>5343.7647058823532</v>
      </c>
      <c r="AL15" s="1">
        <f t="shared" si="1"/>
        <v>4742</v>
      </c>
      <c r="AM15" s="1">
        <f t="shared" si="1"/>
        <v>5058.6000000000004</v>
      </c>
      <c r="AN15" s="1">
        <f t="shared" si="1"/>
        <v>2424.7857142857142</v>
      </c>
      <c r="AO15" s="1">
        <f t="shared" si="1"/>
        <v>3346.090909090909</v>
      </c>
      <c r="AP15" s="95" t="str">
        <f t="shared" si="1"/>
        <v/>
      </c>
      <c r="AQ15" s="89">
        <v>90844</v>
      </c>
      <c r="AR15" s="89">
        <v>47420</v>
      </c>
      <c r="AS15" s="89">
        <v>50586</v>
      </c>
      <c r="AT15" s="89">
        <v>33947</v>
      </c>
      <c r="AU15" s="89">
        <v>36807</v>
      </c>
      <c r="AV15" s="89"/>
      <c r="AW15" s="1"/>
      <c r="AX15" s="1" t="str">
        <f>Z15</f>
        <v>p-cymene</v>
      </c>
      <c r="AY15" s="39">
        <f t="shared" si="2"/>
        <v>24391.058823529413</v>
      </c>
      <c r="AZ15" s="39">
        <f t="shared" si="3"/>
        <v>4144.3999999999996</v>
      </c>
      <c r="BA15" s="39">
        <f t="shared" si="4"/>
        <v>6160.2</v>
      </c>
      <c r="BB15" s="39">
        <f t="shared" si="5"/>
        <v>2729.9285714285716</v>
      </c>
      <c r="BC15" s="39">
        <f t="shared" si="6"/>
        <v>2522</v>
      </c>
      <c r="BD15" s="39" t="str">
        <f t="shared" si="7"/>
        <v/>
      </c>
      <c r="BE15" s="39">
        <f t="shared" si="8"/>
        <v>5343.7647058823532</v>
      </c>
      <c r="BF15" s="39">
        <f t="shared" si="9"/>
        <v>4742</v>
      </c>
      <c r="BG15" s="39">
        <f t="shared" si="10"/>
        <v>5058.6000000000004</v>
      </c>
      <c r="BH15" s="39">
        <f t="shared" si="11"/>
        <v>2424.7857142857142</v>
      </c>
      <c r="BI15" s="39">
        <f t="shared" si="12"/>
        <v>3346.090909090909</v>
      </c>
      <c r="BJ15" s="39" t="str">
        <f t="shared" si="13"/>
        <v/>
      </c>
      <c r="BK15" s="42">
        <f t="shared" si="14"/>
        <v>10</v>
      </c>
      <c r="BL15">
        <f t="shared" si="14"/>
        <v>5</v>
      </c>
      <c r="BM15">
        <f t="shared" si="14"/>
        <v>9</v>
      </c>
      <c r="BN15">
        <f t="shared" si="14"/>
        <v>3</v>
      </c>
      <c r="BO15">
        <f t="shared" si="14"/>
        <v>2</v>
      </c>
      <c r="BP15" t="str">
        <f t="shared" si="14"/>
        <v/>
      </c>
      <c r="BQ15">
        <f t="shared" si="14"/>
        <v>8</v>
      </c>
      <c r="BR15">
        <f t="shared" si="14"/>
        <v>6</v>
      </c>
      <c r="BS15">
        <f t="shared" si="14"/>
        <v>7</v>
      </c>
      <c r="BT15">
        <f t="shared" si="14"/>
        <v>1</v>
      </c>
      <c r="BU15">
        <f t="shared" si="14"/>
        <v>4</v>
      </c>
      <c r="BV15" t="str">
        <f t="shared" si="14"/>
        <v/>
      </c>
      <c r="BW15">
        <f t="shared" si="15"/>
        <v>29</v>
      </c>
      <c r="BX15">
        <f t="shared" si="16"/>
        <v>26</v>
      </c>
      <c r="BY15">
        <f t="shared" si="17"/>
        <v>5</v>
      </c>
      <c r="BZ15">
        <f t="shared" si="18"/>
        <v>5</v>
      </c>
      <c r="CA15">
        <f t="shared" si="19"/>
        <v>11</v>
      </c>
      <c r="CB15" s="39">
        <f t="shared" si="19"/>
        <v>14</v>
      </c>
      <c r="CC15" s="46">
        <f t="shared" si="20"/>
        <v>11</v>
      </c>
      <c r="CD15" s="44" t="str">
        <f t="shared" si="21"/>
        <v xml:space="preserve">sig = </v>
      </c>
      <c r="CE15" t="str" cm="1">
        <f t="array" ref="CE15">_xlfn.IFS($CC15="","",$CC15&lt;=CE$3,"yes",$CC15&gt;CE$3,"no")</f>
        <v>no</v>
      </c>
      <c r="CF15" s="42" t="str">
        <f t="shared" si="22"/>
        <v/>
      </c>
      <c r="CG15" s="1" t="str">
        <f t="shared" si="23"/>
        <v/>
      </c>
      <c r="CH15" s="1" t="str">
        <f t="shared" si="24"/>
        <v/>
      </c>
      <c r="CI15" s="76" t="str">
        <f>IF(CE15="yes",VLOOKUP(CH15,'z-Table'!$A$1:$K$74,7,TRUE)*$CE$2,"")</f>
        <v/>
      </c>
    </row>
    <row r="16" spans="1:87" ht="12" x14ac:dyDescent="0.2">
      <c r="A16" s="7" t="s">
        <v>38</v>
      </c>
      <c r="B16" s="18" cm="1">
        <f t="array" ref="B16">IFERROR(_xlfn.IFS(COUNTA($F$2:$K$2)=0,AVERAGE($F16:$K16),$F$2="X",AVERAGE(G16:$K16),$G$2="X",AVERAGE($F16,$H16:$K16),$H$2="X",AVERAGE($F16:$G16,$I16:$K16),$I$2="X",AVERAGE($F16:$H16,$J16:$K16),$J$2="X",AVERAGE($F16:$I16,$K16:$K16),$K$2="X",AVERAGE($F16:$J16)),"")</f>
        <v>0.83759742784203173</v>
      </c>
      <c r="C16" s="19" cm="1">
        <f t="array" ref="C16">IFERROR(_xlfn.IFS(COUNTA($F$2:$K$2)=0,STDEV($F16:$K16)/SQRT(COUNT($F16:$K16)),$F$2="X",STDEV(G16:$K16)/SQRT(COUNT(G16:$K16)),$G$2="X",STDEV($F16,$H16:$K16)/SQRT(COUNT($F16,$H16:$K16)),$H$2="X",STDEV($F16:$G16,$I16:$K16)/SQRT(COUNT($F16:$G16,$I16:$K16)),$I$2="X",STDEV($F16:$H16,$J16:$K16)/SQRT(COUNT($F16:$H16,$J16:$K16)),$J$2="X",STDEV($F16:$I16,$K16)/SQRT(COUNT($F16:$I16,$K16)),$K$2="X",STDEV($F16:$J16)/SQRT(COUNT($F16:$J16))),"")</f>
        <v>0.83759742784203173</v>
      </c>
      <c r="D16" s="110" cm="1">
        <f t="array" ref="D16">IFERROR(_xlfn.IFS(COUNTA($L$2:$Q$2)=0,AVERAGE($L16:$Q16),$L$2="X",AVERAGE($M16:$Q16),$M$2="X",AVERAGE($L16,$N16:$Q16),$N$2="X",AVERAGE($L16:$M16,$O16:$Q16),$O$2="X",AVERAGE($L16:$N16,$P16:$Q16),$P$2="X",AVERAGE($L16:$O16,$Q16:$Q16),$Q$2="X",AVERAGE($L16:$P16)),"")</f>
        <v>1017.6823529411764</v>
      </c>
      <c r="E16" s="111" cm="1">
        <f t="array" ref="E16">IFERROR(_xlfn.IFS(COUNTA($L$2:$Q$2)=0,STDEV($L16:$Q16)/SQRT(COUNT($L16:$Q16)),$L$2="X",STDEV($M16:$Q16)/SQRT(COUNT($M16:$Q16)),$M$2="X",STDEV($L16,$N16:$Q16)/SQRT(COUNT($L16,$N16:$Q16)),$N$2="X",STDEV($L16:$M16,$O16:$Q16)/SQRT(COUNT($L16:$M16,$O16:$Q16)),$O$2="X",STDEV($L16:$N16,$P16:$Q16)/SQRT(COUNT($L16:$N16,$P16:$Q16)),$P$2="X",STDEV($L16:$O16,$Q16)/SQRT(COUNT($L16:$O16,$Q16)),$Q$2="X",STDEV($L16:$P16)/SQRT(COUNT($L16:$P16))),"")</f>
        <v>1017.6823529411762</v>
      </c>
      <c r="F16" cm="1">
        <f t="array" ref="F16">_xlfn.IFS(SUM($L16:$Q16)="","",L16="","",L16=0,0,L16&gt;0,L16/F$65*100)</f>
        <v>4.1879871392101586</v>
      </c>
      <c r="G16" cm="1">
        <f t="array" ref="G16">_xlfn.IFS(SUM($L16:$Q16)="","",M16="","",M16=0,0,M16&gt;0,M16/G$65*100)</f>
        <v>0</v>
      </c>
      <c r="H16" cm="1">
        <f t="array" ref="H16">_xlfn.IFS(SUM($L16:$Q16)="","",N16="","",N16=0,0,N16&gt;0,N16/H$65*100)</f>
        <v>0</v>
      </c>
      <c r="I16" cm="1">
        <f t="array" ref="I16">_xlfn.IFS(SUM($L16:$Q16)="","",O16="","",O16=0,0,O16&gt;0,O16/I$65*100)</f>
        <v>0</v>
      </c>
      <c r="J16" cm="1">
        <f t="array" ref="J16">_xlfn.IFS(SUM($L16:$Q16)="","",P16="","",P16=0,0,P16&gt;0,P16/J$65*100)</f>
        <v>0</v>
      </c>
      <c r="K16" t="str" cm="1">
        <f t="array" ref="K16">_xlfn.IFS(SUM($L16:$Q16)="","",Q16="","",Q16=0,0,Q16&gt;0,Q16/K$65*100)</f>
        <v/>
      </c>
      <c r="L16" s="85">
        <f t="shared" si="0"/>
        <v>5088.411764705882</v>
      </c>
      <c r="M16" s="39">
        <f t="shared" si="0"/>
        <v>0</v>
      </c>
      <c r="N16" s="39">
        <f t="shared" si="0"/>
        <v>0</v>
      </c>
      <c r="O16" s="39">
        <f t="shared" si="0"/>
        <v>0</v>
      </c>
      <c r="P16" s="39">
        <f t="shared" si="0"/>
        <v>0</v>
      </c>
      <c r="Q16" s="98" t="str">
        <f t="shared" si="0"/>
        <v/>
      </c>
      <c r="R16" s="89">
        <v>86503</v>
      </c>
      <c r="S16" s="89">
        <v>0</v>
      </c>
      <c r="T16" s="89">
        <v>0</v>
      </c>
      <c r="U16" s="89">
        <v>0</v>
      </c>
      <c r="V16" s="89">
        <v>0</v>
      </c>
      <c r="W16" s="89"/>
      <c r="Z16" s="7" t="s">
        <v>38</v>
      </c>
      <c r="AA16" s="18" cm="1">
        <f t="array" ref="AA16">IFERROR(_xlfn.IFS(COUNTA($AE$2:$AJ$2)=0,AVERAGE($AE16:$AJ16),$AE$2="X",AVERAGE($AF16:$AJ16),$AF$2="X",AVERAGE($AE16,$AG16:$AJ16),$AG$2="X",AVERAGE($AE16:$AF16,$AH16:$AJ16),$AH$2="X",AVERAGE($AE16:$AG16,$AI16:$AJ16),$AI$2="X",AVERAGE($AE16:$AH16,$AJ16:$AJ16),$AJ$2="X",AVERAGE($AE16:$AI16)),"")</f>
        <v>1.598512406044291</v>
      </c>
      <c r="AB16" s="19" cm="1">
        <f t="array" ref="AB16">IFERROR(_xlfn.IFS(COUNTA($AE$2:$AJ$2)=0,STDEV($AE16:$AJ16)/SQRT(COUNT($AE16:$AJ16)),$AE$2="X",STDEV($AF16:$AJ16)/SQRT(COUNT($AF16:$AJ16)),$AF$2="X",STDEV($AE16,$AG16:$AJ16)/SQRT(COUNT($AE16,$AG16:$AJ16)),$AG$2="X",STDEV($AE16:$AF16,$AH16:$AJ16)/SQRT(COUNT($AE16:$AF16,$AH16:$AJ16)),$AH$2="X",STDEV($AE16:$AG16,$AI16:$AJ16)/SQRT(COUNT($AE16:$AG16,$AI16:$AJ16)),$AI$2="X",STDEV($AE16:$AH16,$AJ16)/SQRT(COUNT($AE16:$AH16,$AJ16)),$AJ$2="X",STDEV($AE16:$AI16)/SQRT(COUNT($AE16:$AI16))),"")</f>
        <v>1.0246846985192897</v>
      </c>
      <c r="AC16" s="113" cm="1">
        <f t="array" ref="AC16">IFERROR(_xlfn.IFS(COUNTA($AK$2:$AP$2)=0,AVERAGE($AK16:$AP16),$AK$2="X",AVERAGE($AL16:$AP16),$AL$2="X",AVERAGE($AK16,$AM16:$AP16),$AM$2="X",AVERAGE($AK16:$AL16,$AN16:$AP16),$AN$2="X",AVERAGE($AK16:$AM16,$AO16:$AP16),$AO$2="X",AVERAGE($AK16:$AN16,$AP16:$AP16),$AP$2="X",AVERAGE($AK16:$AO16)),"")</f>
        <v>1662.4341176470589</v>
      </c>
      <c r="AD16" s="111" cm="1">
        <f t="array" ref="AD16">IFERROR(_xlfn.IFS(COUNTA($AK$2:$AP$2)=0,STDEV($AK16:$AP16)/SQRT(COUNT($AK16:$AP16)),$AK$2="X",STDEV($AL16:$AP16)/SQRT(COUNT($AL16:$AP16)),$AL$2="X",STDEV($AK16,$AM16:$AP16)/SQRT(COUNT($AK16,$AM16:$AP16)),$AM$2="X",STDEV($AK16:$AL16,$AN16:$AP16)/SQRT(COUNT($AK16:$AL16,$AN16:$AP16)),$AN$2="X",STDEV($AK16:$AM16,$AO16:$AP16)/SQRT(COUNT($AK16:$AM16,$AO16:$AP16)),$AO$2="X",STDEV($AK16:$AN16,$AP16)/SQRT(COUNT($AK16:$AN16,$AP16)),$AP$2="X",STDEV($AK16:$AO16)/SQRT(COUNT($AK16:$AO16))),"")</f>
        <v>1446.9562943882916</v>
      </c>
      <c r="AE16" cm="1">
        <f t="array" ref="AE16">_xlfn.IFS(SUM($AK16:$AP16)="","",AK16="","",AK16=0,0,AK16&gt;0,AK16/AE$65*100)</f>
        <v>3.0383508805210409</v>
      </c>
      <c r="AF16" cm="1">
        <f t="array" ref="AF16">_xlfn.IFS(SUM($AK16:$AP16)="","",AL16="","",AL16=0,0,AL16&gt;0,AL16/AF$65*100)</f>
        <v>4.9542111497004147</v>
      </c>
      <c r="AG16" cm="1">
        <f t="array" ref="AG16">_xlfn.IFS(SUM($AK16:$AP16)="","",AM16="","",AM16=0,0,AM16&gt;0,AM16/AG$65*100)</f>
        <v>0</v>
      </c>
      <c r="AH16" cm="1">
        <f t="array" ref="AH16">_xlfn.IFS(SUM($AK16:$AP16)="","",AN16="","",AN16=0,0,AN16&gt;0,AN16/AH$65*100)</f>
        <v>0</v>
      </c>
      <c r="AI16" cm="1">
        <f t="array" ref="AI16">_xlfn.IFS(SUM($AK16:$AP16)="","",AO16="","",AO16=0,0,AO16&gt;0,AO16/AI$65*100)</f>
        <v>0</v>
      </c>
      <c r="AJ16" t="str" cm="1">
        <f t="array" ref="AJ16">_xlfn.IFS(SUM($AK16:$AP16)="","",AP16="","",AP16=0,0,AP16&gt;0,AP16/AJ$65*100)</f>
        <v/>
      </c>
      <c r="AK16" s="42">
        <f t="shared" si="1"/>
        <v>904.47058823529414</v>
      </c>
      <c r="AL16">
        <f t="shared" si="1"/>
        <v>7407.7</v>
      </c>
      <c r="AM16">
        <f t="shared" si="1"/>
        <v>0</v>
      </c>
      <c r="AN16">
        <f t="shared" si="1"/>
        <v>0</v>
      </c>
      <c r="AO16">
        <f t="shared" si="1"/>
        <v>0</v>
      </c>
      <c r="AP16" s="96" t="str">
        <f t="shared" si="1"/>
        <v/>
      </c>
      <c r="AQ16" s="89">
        <v>15376</v>
      </c>
      <c r="AR16" s="89">
        <v>74077</v>
      </c>
      <c r="AS16" s="89">
        <v>0</v>
      </c>
      <c r="AT16" s="89">
        <v>0</v>
      </c>
      <c r="AU16" s="89">
        <v>0</v>
      </c>
      <c r="AV16" s="89"/>
      <c r="AX16" s="1" t="str">
        <f>Z16</f>
        <v>limonene</v>
      </c>
      <c r="AY16" s="39">
        <f t="shared" si="2"/>
        <v>5088.411764705882</v>
      </c>
      <c r="AZ16" s="39">
        <f t="shared" si="3"/>
        <v>0</v>
      </c>
      <c r="BA16" s="39">
        <f t="shared" si="4"/>
        <v>0</v>
      </c>
      <c r="BB16" s="39">
        <f t="shared" si="5"/>
        <v>0</v>
      </c>
      <c r="BC16" s="39">
        <f t="shared" si="6"/>
        <v>0</v>
      </c>
      <c r="BD16" s="39" t="str">
        <f t="shared" si="7"/>
        <v/>
      </c>
      <c r="BE16" s="39">
        <f t="shared" si="8"/>
        <v>904.47058823529414</v>
      </c>
      <c r="BF16" s="39">
        <f t="shared" si="9"/>
        <v>7407.7</v>
      </c>
      <c r="BG16" s="39">
        <f t="shared" si="10"/>
        <v>0</v>
      </c>
      <c r="BH16" s="39">
        <f t="shared" si="11"/>
        <v>0</v>
      </c>
      <c r="BI16" s="39">
        <f t="shared" si="12"/>
        <v>0</v>
      </c>
      <c r="BJ16" s="39" t="str">
        <f t="shared" si="13"/>
        <v/>
      </c>
      <c r="BK16" s="42">
        <f t="shared" si="14"/>
        <v>9</v>
      </c>
      <c r="BL16">
        <f t="shared" si="14"/>
        <v>4</v>
      </c>
      <c r="BM16">
        <f t="shared" si="14"/>
        <v>4</v>
      </c>
      <c r="BN16">
        <f t="shared" si="14"/>
        <v>4</v>
      </c>
      <c r="BO16">
        <f t="shared" si="14"/>
        <v>4</v>
      </c>
      <c r="BP16" t="str">
        <f t="shared" si="14"/>
        <v/>
      </c>
      <c r="BQ16">
        <f t="shared" si="14"/>
        <v>8</v>
      </c>
      <c r="BR16">
        <f t="shared" si="14"/>
        <v>10</v>
      </c>
      <c r="BS16">
        <f t="shared" si="14"/>
        <v>4</v>
      </c>
      <c r="BT16">
        <f t="shared" si="14"/>
        <v>4</v>
      </c>
      <c r="BU16">
        <f t="shared" si="14"/>
        <v>4</v>
      </c>
      <c r="BV16" t="str">
        <f t="shared" si="14"/>
        <v/>
      </c>
      <c r="BW16">
        <f t="shared" si="15"/>
        <v>25</v>
      </c>
      <c r="BX16">
        <f t="shared" si="16"/>
        <v>30</v>
      </c>
      <c r="BY16">
        <f t="shared" si="17"/>
        <v>5</v>
      </c>
      <c r="BZ16">
        <f t="shared" si="18"/>
        <v>5</v>
      </c>
      <c r="CA16">
        <f t="shared" si="19"/>
        <v>15</v>
      </c>
      <c r="CB16" s="39">
        <f t="shared" si="19"/>
        <v>10</v>
      </c>
      <c r="CC16" s="46">
        <f t="shared" si="20"/>
        <v>10</v>
      </c>
      <c r="CD16" s="44" t="str">
        <f t="shared" si="21"/>
        <v xml:space="preserve">sig = </v>
      </c>
      <c r="CE16" t="str" cm="1">
        <f t="array" ref="CE16">_xlfn.IFS($CC16="","",$CC16&lt;=CE$3,"yes",$CC16&gt;CE$3,"no")</f>
        <v>no</v>
      </c>
      <c r="CF16" s="42" t="str">
        <f t="shared" si="22"/>
        <v/>
      </c>
      <c r="CG16" s="1" t="str">
        <f t="shared" si="23"/>
        <v/>
      </c>
      <c r="CH16" s="1" t="str">
        <f t="shared" si="24"/>
        <v/>
      </c>
      <c r="CI16" s="76" t="str">
        <f>IF(CE16="yes",VLOOKUP(CH16,'z-Table'!$A$1:$K$74,7,TRUE)*$CE$2,"")</f>
        <v/>
      </c>
    </row>
    <row r="17" spans="1:87" ht="12" x14ac:dyDescent="0.2">
      <c r="A17" s="7" t="s">
        <v>39</v>
      </c>
      <c r="B17" s="18" cm="1">
        <f t="array" ref="B17">IFERROR(_xlfn.IFS(COUNTA($F$2:$K$2)=0,AVERAGE($F17:$K17),$F$2="X",AVERAGE(G17:$K17),$G$2="X",AVERAGE($F17,$H17:$K17),$H$2="X",AVERAGE($F17:$G17,$I17:$K17),$I$2="X",AVERAGE($F17:$H17,$J17:$K17),$J$2="X",AVERAGE($F17:$I17,$K17:$K17),$K$2="X",AVERAGE($F17:$J17)),"")</f>
        <v>6.9526678013450205</v>
      </c>
      <c r="C17" s="19" cm="1">
        <f t="array" ref="C17">IFERROR(_xlfn.IFS(COUNTA($F$2:$K$2)=0,STDEV($F17:$K17)/SQRT(COUNT($F17:$K17)),$F$2="X",STDEV(G17:$K17)/SQRT(COUNT(G17:$K17)),$G$2="X",STDEV($F17,$H17:$K17)/SQRT(COUNT($F17,$H17:$K17)),$H$2="X",STDEV($F17:$G17,$I17:$K17)/SQRT(COUNT($F17:$G17,$I17:$K17)),$I$2="X",STDEV($F17:$H17,$J17:$K17)/SQRT(COUNT($F17:$H17,$J17:$K17)),$J$2="X",STDEV($F17:$I17,$K17)/SQRT(COUNT($F17:$I17,$K17)),$K$2="X",STDEV($F17:$J17)/SQRT(COUNT($F17:$J17))),"")</f>
        <v>0.57024223701576093</v>
      </c>
      <c r="D17" s="110" cm="1">
        <f t="array" ref="D17">IFERROR(_xlfn.IFS(COUNTA($L$2:$Q$2)=0,AVERAGE($L17:$Q17),$L$2="X",AVERAGE($M17:$Q17),$M$2="X",AVERAGE($L17,$N17:$Q17),$N$2="X",AVERAGE($L17:$M17,$O17:$Q17),$O$2="X",AVERAGE($L17:$N17,$P17:$Q17),$P$2="X",AVERAGE($L17:$O17,$Q17:$Q17),$Q$2="X",AVERAGE($L17:$P17)),"")</f>
        <v>3269.4575553857908</v>
      </c>
      <c r="E17" s="111" cm="1">
        <f t="array" ref="E17">IFERROR(_xlfn.IFS(COUNTA($L$2:$Q$2)=0,STDEV($L17:$Q17)/SQRT(COUNT($L17:$Q17)),$L$2="X",STDEV($M17:$Q17)/SQRT(COUNT($M17:$Q17)),$M$2="X",STDEV($L17,$N17:$Q17)/SQRT(COUNT($L17,$N17:$Q17)),$N$2="X",STDEV($L17:$M17,$O17:$Q17)/SQRT(COUNT($L17:$M17,$O17:$Q17)),$O$2="X",STDEV($L17:$N17,$P17:$Q17)/SQRT(COUNT($L17:$N17,$P17:$Q17)),$P$2="X",STDEV($L17:$O17,$Q17)/SQRT(COUNT($L17:$O17,$Q17)),$Q$2="X",STDEV($L17:$P17)/SQRT(COUNT($L17:$P17))),"")</f>
        <v>872.65802258247606</v>
      </c>
      <c r="F17" cm="1">
        <f t="array" ref="F17">_xlfn.IFS(SUM($L17:$Q17)="","",L17="","",L17=0,0,L17&gt;0,L17/F$65*100)</f>
        <v>5.5136690675346403</v>
      </c>
      <c r="G17" cm="1">
        <f t="array" ref="G17">_xlfn.IFS(SUM($L17:$Q17)="","",M17="","",M17=0,0,M17&gt;0,M17/G$65*100)</f>
        <v>6.1484816881294391</v>
      </c>
      <c r="H17" cm="1">
        <f t="array" ref="H17">_xlfn.IFS(SUM($L17:$Q17)="","",N17="","",N17=0,0,N17&gt;0,N17/H$65*100)</f>
        <v>6.5365664577012819</v>
      </c>
      <c r="I17" cm="1">
        <f t="array" ref="I17">_xlfn.IFS(SUM($L17:$Q17)="","",O17="","",O17=0,0,O17&gt;0,O17/I$65*100)</f>
        <v>8.4785883365612218</v>
      </c>
      <c r="J17" cm="1">
        <f t="array" ref="J17">_xlfn.IFS(SUM($L17:$Q17)="","",P17="","",P17=0,0,P17&gt;0,P17/J$65*100)</f>
        <v>8.0860334567985159</v>
      </c>
      <c r="K17" t="str" cm="1">
        <f t="array" ref="K17">_xlfn.IFS(SUM($L17:$Q17)="","",Q17="","",Q17=0,0,Q17&gt;0,Q17/K$65*100)</f>
        <v/>
      </c>
      <c r="L17" s="85">
        <f t="shared" si="0"/>
        <v>6699.1176470588234</v>
      </c>
      <c r="M17" s="39">
        <f t="shared" si="0"/>
        <v>2729.6</v>
      </c>
      <c r="N17" s="39">
        <f t="shared" si="0"/>
        <v>2630.7</v>
      </c>
      <c r="O17" s="39">
        <f t="shared" si="0"/>
        <v>1801.1428571428571</v>
      </c>
      <c r="P17" s="39">
        <f t="shared" si="0"/>
        <v>2486.7272727272725</v>
      </c>
      <c r="Q17" s="98" t="str">
        <f t="shared" si="0"/>
        <v/>
      </c>
      <c r="R17" s="89">
        <v>113885</v>
      </c>
      <c r="S17" s="89">
        <v>27296</v>
      </c>
      <c r="T17" s="89">
        <v>26307</v>
      </c>
      <c r="U17" s="89">
        <v>25216</v>
      </c>
      <c r="V17" s="89">
        <v>27354</v>
      </c>
      <c r="W17" s="89"/>
      <c r="Z17" s="7" t="s">
        <v>39</v>
      </c>
      <c r="AA17" s="18" cm="1">
        <f t="array" ref="AA17">IFERROR(_xlfn.IFS(COUNTA($AE$2:$AJ$2)=0,AVERAGE($AE17:$AJ17),$AE$2="X",AVERAGE($AF17:$AJ17),$AF$2="X",AVERAGE($AE17,$AG17:$AJ17),$AG$2="X",AVERAGE($AE17:$AF17,$AH17:$AJ17),$AH$2="X",AVERAGE($AE17:$AG17,$AI17:$AJ17),$AI$2="X",AVERAGE($AE17:$AH17,$AJ17:$AJ17),$AJ$2="X",AVERAGE($AE17:$AI17)),"")</f>
        <v>6.2074485248506477</v>
      </c>
      <c r="AB17" s="19" cm="1">
        <f t="array" ref="AB17">IFERROR(_xlfn.IFS(COUNTA($AE$2:$AJ$2)=0,STDEV($AE17:$AJ17)/SQRT(COUNT($AE17:$AJ17)),$AE$2="X",STDEV($AF17:$AJ17)/SQRT(COUNT($AF17:$AJ17)),$AF$2="X",STDEV($AE17,$AG17:$AJ17)/SQRT(COUNT($AE17,$AG17:$AJ17)),$AG$2="X",STDEV($AE17:$AF17,$AH17:$AJ17)/SQRT(COUNT($AE17:$AF17,$AH17:$AJ17)),$AH$2="X",STDEV($AE17:$AG17,$AI17:$AJ17)/SQRT(COUNT($AE17:$AG17,$AI17:$AJ17)),$AI$2="X",STDEV($AE17:$AH17,$AJ17)/SQRT(COUNT($AE17:$AH17,$AJ17)),$AJ$2="X",STDEV($AE17:$AI17)/SQRT(COUNT($AE17:$AI17))),"")</f>
        <v>1.7204888039642765</v>
      </c>
      <c r="AC17" s="113" cm="1">
        <f t="array" ref="AC17">IFERROR(_xlfn.IFS(COUNTA($AK$2:$AP$2)=0,AVERAGE($AK17:$AP17),$AK$2="X",AVERAGE($AL17:$AP17),$AL$2="X",AVERAGE($AK17,$AM17:$AP17),$AM$2="X",AVERAGE($AK17:$AL17,$AN17:$AP17),$AN$2="X",AVERAGE($AK17:$AM17,$AO17:$AP17),$AO$2="X",AVERAGE($AK17:$AN17,$AP17:$AP17),$AP$2="X",AVERAGE($AK17:$AO17)),"")</f>
        <v>4761.7916883116886</v>
      </c>
      <c r="AD17" s="111" cm="1">
        <f t="array" ref="AD17">IFERROR(_xlfn.IFS(COUNTA($AK$2:$AP$2)=0,STDEV($AK17:$AP17)/SQRT(COUNT($AK17:$AP17)),$AK$2="X",STDEV($AL17:$AP17)/SQRT(COUNT($AL17:$AP17)),$AL$2="X",STDEV($AK17,$AM17:$AP17)/SQRT(COUNT($AK17,$AM17:$AP17)),$AM$2="X",STDEV($AK17:$AL17,$AN17:$AP17)/SQRT(COUNT($AK17:$AL17,$AN17:$AP17)),$AN$2="X",STDEV($AK17:$AM17,$AO17:$AP17)/SQRT(COUNT($AK17:$AM17,$AO17:$AP17)),$AO$2="X",STDEV($AK17:$AN17,$AP17)/SQRT(COUNT($AK17:$AN17,$AP17)),$AP$2="X",STDEV($AK17:$AO17)/SQRT(COUNT($AK17:$AO17))),"")</f>
        <v>1965.4203029837593</v>
      </c>
      <c r="AE17" cm="1">
        <f t="array" ref="AE17">_xlfn.IFS(SUM($AK17:$AP17)="","",AK17="","",AK17=0,0,AK17&gt;0,AK17/AE$65*100)</f>
        <v>2.5765515824085492</v>
      </c>
      <c r="AF17" cm="1">
        <f t="array" ref="AF17">_xlfn.IFS(SUM($AK17:$AP17)="","",AL17="","",AL17=0,0,AL17&gt;0,AL17/AF$65*100)</f>
        <v>6.4242161589531541</v>
      </c>
      <c r="AG17" cm="1">
        <f t="array" ref="AG17">_xlfn.IFS(SUM($AK17:$AP17)="","",AM17="","",AM17=0,0,AM17&gt;0,AM17/AG$65*100)</f>
        <v>4.8461404526687959</v>
      </c>
      <c r="AH17" cm="1">
        <f t="array" ref="AH17">_xlfn.IFS(SUM($AK17:$AP17)="","",AN17="","",AN17=0,0,AN17&gt;0,AN17/AH$65*100)</f>
        <v>12.639649439232928</v>
      </c>
      <c r="AI17" cm="1">
        <f t="array" ref="AI17">_xlfn.IFS(SUM($AK17:$AP17)="","",AO17="","",AO17=0,0,AO17&gt;0,AO17/AI$65*100)</f>
        <v>4.5506849909898168</v>
      </c>
      <c r="AJ17" t="str" cm="1">
        <f t="array" ref="AJ17">_xlfn.IFS(SUM($AK17:$AP17)="","",AP17="","",AP17=0,0,AP17&gt;0,AP17/AJ$65*100)</f>
        <v/>
      </c>
      <c r="AK17" s="42">
        <f t="shared" si="1"/>
        <v>767</v>
      </c>
      <c r="AL17">
        <f t="shared" si="1"/>
        <v>9605.7000000000007</v>
      </c>
      <c r="AM17">
        <f t="shared" si="1"/>
        <v>9379.7000000000007</v>
      </c>
      <c r="AN17">
        <f t="shared" si="1"/>
        <v>2913.2857142857142</v>
      </c>
      <c r="AO17">
        <f t="shared" si="1"/>
        <v>1143.2727272727273</v>
      </c>
      <c r="AP17" s="96" t="str">
        <f t="shared" si="1"/>
        <v/>
      </c>
      <c r="AQ17" s="89">
        <v>13039</v>
      </c>
      <c r="AR17" s="89">
        <v>96057</v>
      </c>
      <c r="AS17" s="89">
        <v>93797</v>
      </c>
      <c r="AT17" s="89">
        <v>40786</v>
      </c>
      <c r="AU17" s="89">
        <v>12576</v>
      </c>
      <c r="AV17" s="89"/>
      <c r="AX17" s="1" t="str">
        <f>Z17</f>
        <v>1,8-cineole</v>
      </c>
      <c r="AY17" s="39">
        <f t="shared" si="2"/>
        <v>6699.1176470588234</v>
      </c>
      <c r="AZ17" s="39">
        <f t="shared" si="3"/>
        <v>2729.6</v>
      </c>
      <c r="BA17" s="39">
        <f t="shared" si="4"/>
        <v>2630.7</v>
      </c>
      <c r="BB17" s="39">
        <f t="shared" si="5"/>
        <v>1801.1428571428571</v>
      </c>
      <c r="BC17" s="39">
        <f t="shared" si="6"/>
        <v>2486.7272727272725</v>
      </c>
      <c r="BD17" s="39" t="str">
        <f t="shared" si="7"/>
        <v/>
      </c>
      <c r="BE17" s="39">
        <f t="shared" si="8"/>
        <v>767</v>
      </c>
      <c r="BF17" s="39">
        <f t="shared" si="9"/>
        <v>9605.7000000000007</v>
      </c>
      <c r="BG17" s="39">
        <f t="shared" si="10"/>
        <v>9379.7000000000007</v>
      </c>
      <c r="BH17" s="39">
        <f t="shared" si="11"/>
        <v>2913.2857142857142</v>
      </c>
      <c r="BI17" s="39">
        <f t="shared" si="12"/>
        <v>1143.2727272727273</v>
      </c>
      <c r="BJ17" s="39" t="str">
        <f t="shared" si="13"/>
        <v/>
      </c>
      <c r="BK17" s="42">
        <f t="shared" si="14"/>
        <v>8</v>
      </c>
      <c r="BL17">
        <f t="shared" si="14"/>
        <v>6</v>
      </c>
      <c r="BM17">
        <f t="shared" si="14"/>
        <v>5</v>
      </c>
      <c r="BN17">
        <f t="shared" si="14"/>
        <v>3</v>
      </c>
      <c r="BO17">
        <f t="shared" si="14"/>
        <v>4</v>
      </c>
      <c r="BP17" t="str">
        <f t="shared" si="14"/>
        <v/>
      </c>
      <c r="BQ17">
        <f t="shared" si="14"/>
        <v>1</v>
      </c>
      <c r="BR17">
        <f t="shared" si="14"/>
        <v>10</v>
      </c>
      <c r="BS17">
        <f t="shared" si="14"/>
        <v>9</v>
      </c>
      <c r="BT17">
        <f t="shared" si="14"/>
        <v>7</v>
      </c>
      <c r="BU17">
        <f t="shared" si="14"/>
        <v>2</v>
      </c>
      <c r="BV17" t="str">
        <f t="shared" si="14"/>
        <v/>
      </c>
      <c r="BW17">
        <f t="shared" si="15"/>
        <v>26</v>
      </c>
      <c r="BX17">
        <f t="shared" si="16"/>
        <v>29</v>
      </c>
      <c r="BY17">
        <f t="shared" si="17"/>
        <v>5</v>
      </c>
      <c r="BZ17">
        <f t="shared" si="18"/>
        <v>5</v>
      </c>
      <c r="CA17">
        <f t="shared" si="19"/>
        <v>14</v>
      </c>
      <c r="CB17" s="39">
        <f t="shared" si="19"/>
        <v>11</v>
      </c>
      <c r="CC17" s="46">
        <f t="shared" si="20"/>
        <v>11</v>
      </c>
      <c r="CD17" s="44" t="str">
        <f t="shared" si="21"/>
        <v xml:space="preserve">sig = </v>
      </c>
      <c r="CE17" t="str" cm="1">
        <f t="array" ref="CE17">_xlfn.IFS($CC17="","",$CC17&lt;=CE$3,"yes",$CC17&gt;CE$3,"no")</f>
        <v>no</v>
      </c>
      <c r="CF17" s="42" t="str">
        <f t="shared" si="22"/>
        <v/>
      </c>
      <c r="CG17" s="1" t="str">
        <f t="shared" si="23"/>
        <v/>
      </c>
      <c r="CH17" s="1" t="str">
        <f t="shared" si="24"/>
        <v/>
      </c>
      <c r="CI17" s="76" t="str">
        <f>IF(CE17="yes",VLOOKUP(CH17,'z-Table'!$A$1:$K$74,7,TRUE)*$CE$2,"")</f>
        <v/>
      </c>
    </row>
    <row r="18" spans="1:87" ht="12" x14ac:dyDescent="0.2">
      <c r="A18" s="7" t="s">
        <v>40</v>
      </c>
      <c r="B18" s="18" cm="1">
        <f t="array" ref="B18">IFERROR(_xlfn.IFS(COUNTA($F$2:$K$2)=0,AVERAGE($F18:$K18),$F$2="X",AVERAGE(G18:$K18),$G$2="X",AVERAGE($F18,$H18:$K18),$H$2="X",AVERAGE($F18:$G18,$I18:$K18),$I$2="X",AVERAGE($F18:$H18,$J18:$K18),$J$2="X",AVERAGE($F18:$I18,$K18:$K18),$K$2="X",AVERAGE($F18:$J18)),"")</f>
        <v>6.9290064643434901</v>
      </c>
      <c r="C18" s="19" cm="1">
        <f t="array" ref="C18">IFERROR(_xlfn.IFS(COUNTA($F$2:$K$2)=0,STDEV($F18:$K18)/SQRT(COUNT($F18:$K18)),$F$2="X",STDEV(G18:$K18)/SQRT(COUNT(G18:$K18)),$G$2="X",STDEV($F18,$H18:$K18)/SQRT(COUNT($F18,$H18:$K18)),$H$2="X",STDEV($F18:$G18,$I18:$K18)/SQRT(COUNT($F18:$G18,$I18:$K18)),$I$2="X",STDEV($F18:$H18,$J18:$K18)/SQRT(COUNT($F18:$H18,$J18:$K18)),$J$2="X",STDEV($F18:$I18,$K18)/SQRT(COUNT($F18:$I18,$K18)),$K$2="X",STDEV($F18:$J18)/SQRT(COUNT($F18:$J18))),"")</f>
        <v>1.2316306907160584</v>
      </c>
      <c r="D18" s="110" cm="1">
        <f t="array" ref="D18">IFERROR(_xlfn.IFS(COUNTA($L$2:$Q$2)=0,AVERAGE($L18:$Q18),$L$2="X",AVERAGE($M18:$Q18),$M$2="X",AVERAGE($L18,$N18:$Q18),$N$2="X",AVERAGE($L18:$M18,$O18:$Q18),$O$2="X",AVERAGE($L18:$N18,$P18:$Q18),$P$2="X",AVERAGE($L18:$O18,$Q18:$Q18),$Q$2="X",AVERAGE($L18:$P18)),"")</f>
        <v>3289.6035752482808</v>
      </c>
      <c r="E18" s="111" cm="1">
        <f t="array" ref="E18">IFERROR(_xlfn.IFS(COUNTA($L$2:$Q$2)=0,STDEV($L18:$Q18)/SQRT(COUNT($L18:$Q18)),$L$2="X",STDEV($M18:$Q18)/SQRT(COUNT($M18:$Q18)),$M$2="X",STDEV($L18,$N18:$Q18)/SQRT(COUNT($L18,$N18:$Q18)),$N$2="X",STDEV($L18:$M18,$O18:$Q18)/SQRT(COUNT($L18:$M18,$O18:$Q18)),$O$2="X",STDEV($L18:$N18,$P18:$Q18)/SQRT(COUNT($L18:$N18,$P18:$Q18)),$P$2="X",STDEV($L18:$O18,$Q18)/SQRT(COUNT($L18:$O18,$Q18)),$Q$2="X",STDEV($L18:$P18)/SQRT(COUNT($L18:$P18))),"")</f>
        <v>906.01438193006618</v>
      </c>
      <c r="F18" cm="1">
        <f t="array" ref="F18">_xlfn.IFS(SUM($L18:$Q18)="","",L18="","",L18=0,0,L18&gt;0,L18/F$65*100)</f>
        <v>5.0011062680615819</v>
      </c>
      <c r="G18" cm="1">
        <f t="array" ref="G18">_xlfn.IFS(SUM($L18:$Q18)="","",M18="","",M18=0,0,M18&gt;0,M18/G$65*100)</f>
        <v>5.6452684667313884</v>
      </c>
      <c r="H18" cm="1">
        <f t="array" ref="H18">_xlfn.IFS(SUM($L18:$Q18)="","",N18="","",N18=0,0,N18&gt;0,N18/H$65*100)</f>
        <v>11.745047321590523</v>
      </c>
      <c r="I18" cm="1">
        <f t="array" ref="I18">_xlfn.IFS(SUM($L18:$Q18)="","",O18="","",O18=0,0,O18&gt;0,O18/I$65*100)</f>
        <v>6.6228884226382609</v>
      </c>
      <c r="J18" cm="1">
        <f t="array" ref="J18">_xlfn.IFS(SUM($L18:$Q18)="","",P18="","",P18=0,0,P18&gt;0,P18/J$65*100)</f>
        <v>5.6307218426956993</v>
      </c>
      <c r="K18" t="str" cm="1">
        <f t="array" ref="K18">_xlfn.IFS(SUM($L18:$Q18)="","",Q18="","",Q18=0,0,Q18&gt;0,Q18/K$65*100)</f>
        <v/>
      </c>
      <c r="L18" s="85">
        <f t="shared" si="0"/>
        <v>6076.3529411764703</v>
      </c>
      <c r="M18" s="39">
        <f t="shared" si="0"/>
        <v>2506.1999999999998</v>
      </c>
      <c r="N18" s="39">
        <f t="shared" si="0"/>
        <v>4726.8999999999996</v>
      </c>
      <c r="O18" s="39">
        <f t="shared" si="0"/>
        <v>1406.9285714285713</v>
      </c>
      <c r="P18" s="39">
        <f t="shared" si="0"/>
        <v>1731.6363636363637</v>
      </c>
      <c r="Q18" s="98" t="str">
        <f t="shared" si="0"/>
        <v/>
      </c>
      <c r="R18" s="89">
        <v>103298</v>
      </c>
      <c r="S18" s="89">
        <v>25062</v>
      </c>
      <c r="T18" s="89">
        <v>47269</v>
      </c>
      <c r="U18" s="89">
        <v>19697</v>
      </c>
      <c r="V18" s="89">
        <v>19048</v>
      </c>
      <c r="W18" s="89"/>
      <c r="Z18" s="7" t="s">
        <v>40</v>
      </c>
      <c r="AA18" s="18" cm="1">
        <f t="array" ref="AA18">IFERROR(_xlfn.IFS(COUNTA($AE$2:$AJ$2)=0,AVERAGE($AE18:$AJ18),$AE$2="X",AVERAGE($AF18:$AJ18),$AF$2="X",AVERAGE($AE18,$AG18:$AJ18),$AG$2="X",AVERAGE($AE18:$AF18,$AH18:$AJ18),$AH$2="X",AVERAGE($AE18:$AG18,$AI18:$AJ18),$AI$2="X",AVERAGE($AE18:$AH18,$AJ18:$AJ18),$AJ$2="X",AVERAGE($AE18:$AI18)),"")</f>
        <v>5.1203458717013044</v>
      </c>
      <c r="AB18" s="19" cm="1">
        <f t="array" ref="AB18">IFERROR(_xlfn.IFS(COUNTA($AE$2:$AJ$2)=0,STDEV($AE18:$AJ18)/SQRT(COUNT($AE18:$AJ18)),$AE$2="X",STDEV($AF18:$AJ18)/SQRT(COUNT($AF18:$AJ18)),$AF$2="X",STDEV($AE18,$AG18:$AJ18)/SQRT(COUNT($AE18,$AG18:$AJ18)),$AG$2="X",STDEV($AE18:$AF18,$AH18:$AJ18)/SQRT(COUNT($AE18:$AF18,$AH18:$AJ18)),$AH$2="X",STDEV($AE18:$AG18,$AI18:$AJ18)/SQRT(COUNT($AE18:$AG18,$AI18:$AJ18)),$AI$2="X",STDEV($AE18:$AH18,$AJ18)/SQRT(COUNT($AE18:$AH18,$AJ18)),$AJ$2="X",STDEV($AE18:$AI18)/SQRT(COUNT($AE18:$AI18))),"")</f>
        <v>1.595855651836108</v>
      </c>
      <c r="AC18" s="113" cm="1">
        <f t="array" ref="AC18">IFERROR(_xlfn.IFS(COUNTA($AK$2:$AP$2)=0,AVERAGE($AK18:$AP18),$AK$2="X",AVERAGE($AL18:$AP18),$AL$2="X",AVERAGE($AK18,$AM18:$AP18),$AM$2="X",AVERAGE($AK18:$AL18,$AN18:$AP18),$AN$2="X",AVERAGE($AK18:$AM18,$AO18:$AP18),$AO$2="X",AVERAGE($AK18:$AN18,$AP18:$AP18),$AP$2="X",AVERAGE($AK18:$AO18)),"")</f>
        <v>3465.9053323147441</v>
      </c>
      <c r="AD18" s="111" cm="1">
        <f t="array" ref="AD18">IFERROR(_xlfn.IFS(COUNTA($AK$2:$AP$2)=0,STDEV($AK18:$AP18)/SQRT(COUNT($AK18:$AP18)),$AK$2="X",STDEV($AL18:$AP18)/SQRT(COUNT($AL18:$AP18)),$AL$2="X",STDEV($AK18,$AM18:$AP18)/SQRT(COUNT($AK18,$AM18:$AP18)),$AM$2="X",STDEV($AK18:$AL18,$AN18:$AP18)/SQRT(COUNT($AK18:$AL18,$AN18:$AP18)),$AN$2="X",STDEV($AK18:$AM18,$AO18:$AP18)/SQRT(COUNT($AK18:$AM18,$AO18:$AP18)),$AO$2="X",STDEV($AK18:$AN18,$AP18)/SQRT(COUNT($AK18:$AN18,$AP18)),$AP$2="X",STDEV($AK18:$AO18)/SQRT(COUNT($AK18:$AO18))),"")</f>
        <v>1281.3048586416207</v>
      </c>
      <c r="AE18" cm="1">
        <f t="array" ref="AE18">_xlfn.IFS(SUM($AK18:$AP18)="","",AK18="","",AK18=0,0,AK18&gt;0,AK18/AE$65*100)</f>
        <v>3.4960005058648713</v>
      </c>
      <c r="AF18" cm="1">
        <f t="array" ref="AF18">_xlfn.IFS(SUM($AK18:$AP18)="","",AL18="","",AL18=0,0,AL18&gt;0,AL18/AF$65*100)</f>
        <v>3.7045731334180023</v>
      </c>
      <c r="AG18" cm="1">
        <f t="array" ref="AG18">_xlfn.IFS(SUM($AK18:$AP18)="","",AM18="","",AM18=0,0,AM18&gt;0,AM18/AG$65*100)</f>
        <v>3.7790771268804582</v>
      </c>
      <c r="AH18" cm="1">
        <f t="array" ref="AH18">_xlfn.IFS(SUM($AK18:$AP18)="","",AN18="","",AN18=0,0,AN18&gt;0,AN18/AH$65*100)</f>
        <v>11.488054840199201</v>
      </c>
      <c r="AI18" cm="1">
        <f t="array" ref="AI18">_xlfn.IFS(SUM($AK18:$AP18)="","",AO18="","",AO18=0,0,AO18&gt;0,AO18/AI$65*100)</f>
        <v>3.1340237521439893</v>
      </c>
      <c r="AJ18" t="str" cm="1">
        <f t="array" ref="AJ18">_xlfn.IFS(SUM($AK18:$AP18)="","",AP18="","",AP18=0,0,AP18&gt;0,AP18/AJ$65*100)</f>
        <v/>
      </c>
      <c r="AK18" s="42">
        <f t="shared" si="1"/>
        <v>1040.7058823529412</v>
      </c>
      <c r="AL18">
        <f t="shared" si="1"/>
        <v>5539.2</v>
      </c>
      <c r="AM18">
        <f t="shared" si="1"/>
        <v>7314.4</v>
      </c>
      <c r="AN18">
        <f t="shared" si="1"/>
        <v>2647.8571428571427</v>
      </c>
      <c r="AO18">
        <f t="shared" si="1"/>
        <v>787.36363636363637</v>
      </c>
      <c r="AP18" s="96" t="str">
        <f t="shared" si="1"/>
        <v/>
      </c>
      <c r="AQ18" s="89">
        <v>17692</v>
      </c>
      <c r="AR18" s="89">
        <v>55392</v>
      </c>
      <c r="AS18" s="89">
        <v>73144</v>
      </c>
      <c r="AT18" s="89">
        <v>37070</v>
      </c>
      <c r="AU18" s="89">
        <v>8661</v>
      </c>
      <c r="AV18" s="89"/>
      <c r="AX18" s="1"/>
      <c r="AY18" s="39" t="str">
        <f t="shared" si="2"/>
        <v/>
      </c>
      <c r="AZ18" s="39" t="str">
        <f t="shared" si="3"/>
        <v/>
      </c>
      <c r="BA18" s="39" t="str">
        <f t="shared" si="4"/>
        <v/>
      </c>
      <c r="BB18" s="39" t="str">
        <f t="shared" si="5"/>
        <v/>
      </c>
      <c r="BC18" s="39" t="str">
        <f t="shared" si="6"/>
        <v/>
      </c>
      <c r="BD18" s="39" t="str">
        <f t="shared" si="7"/>
        <v/>
      </c>
      <c r="BE18" s="39" t="str">
        <f t="shared" si="8"/>
        <v/>
      </c>
      <c r="BF18" s="39" t="str">
        <f t="shared" si="9"/>
        <v/>
      </c>
      <c r="BG18" s="39" t="str">
        <f t="shared" si="10"/>
        <v/>
      </c>
      <c r="BH18" s="39" t="str">
        <f t="shared" si="11"/>
        <v/>
      </c>
      <c r="BI18" s="39" t="str">
        <f t="shared" si="12"/>
        <v/>
      </c>
      <c r="BJ18" s="39" t="str">
        <f t="shared" si="13"/>
        <v/>
      </c>
      <c r="BK18" s="42" t="str">
        <f t="shared" si="14"/>
        <v/>
      </c>
      <c r="BL18" t="str">
        <f t="shared" si="14"/>
        <v/>
      </c>
      <c r="BM18" t="str">
        <f t="shared" si="14"/>
        <v/>
      </c>
      <c r="BN18" t="str">
        <f t="shared" si="14"/>
        <v/>
      </c>
      <c r="BO18" t="str">
        <f t="shared" si="14"/>
        <v/>
      </c>
      <c r="BP18" t="str">
        <f t="shared" si="14"/>
        <v/>
      </c>
      <c r="BQ18" t="str">
        <f t="shared" si="14"/>
        <v/>
      </c>
      <c r="BR18" t="str">
        <f t="shared" si="14"/>
        <v/>
      </c>
      <c r="BS18" t="str">
        <f t="shared" si="14"/>
        <v/>
      </c>
      <c r="BT18" t="str">
        <f t="shared" si="14"/>
        <v/>
      </c>
      <c r="BU18" t="str">
        <f t="shared" si="14"/>
        <v/>
      </c>
      <c r="BV18" t="str">
        <f t="shared" si="14"/>
        <v/>
      </c>
      <c r="BW18" t="str">
        <f t="shared" si="15"/>
        <v/>
      </c>
      <c r="BX18" t="str">
        <f t="shared" si="16"/>
        <v/>
      </c>
      <c r="BY18" t="str">
        <f t="shared" si="17"/>
        <v/>
      </c>
      <c r="BZ18" t="str">
        <f t="shared" si="18"/>
        <v/>
      </c>
      <c r="CA18" t="str">
        <f t="shared" si="19"/>
        <v/>
      </c>
      <c r="CB18" s="39" t="str">
        <f t="shared" si="19"/>
        <v/>
      </c>
      <c r="CC18" s="46" t="str">
        <f t="shared" si="20"/>
        <v/>
      </c>
      <c r="CD18" s="44" t="str">
        <f t="shared" si="21"/>
        <v/>
      </c>
      <c r="CE18" t="str" cm="1">
        <f t="array" ref="CE18">_xlfn.IFS($CC18="","",$CC18&lt;=CE$3,"yes",$CC18&gt;CE$3,"no")</f>
        <v/>
      </c>
      <c r="CF18" s="42" t="str">
        <f t="shared" si="22"/>
        <v/>
      </c>
      <c r="CG18" s="1" t="str">
        <f t="shared" si="23"/>
        <v/>
      </c>
      <c r="CH18" s="1" t="str">
        <f t="shared" si="24"/>
        <v/>
      </c>
      <c r="CI18" s="76" t="str">
        <f>IF(CE18="yes",VLOOKUP(CH18,'z-Table'!$A$1:$K$74,7,TRUE)*$CE$2,"")</f>
        <v/>
      </c>
    </row>
    <row r="19" spans="1:87" ht="12" x14ac:dyDescent="0.2">
      <c r="A19" s="7" t="s">
        <v>41</v>
      </c>
      <c r="B19" s="18" cm="1">
        <f t="array" ref="B19">IFERROR(_xlfn.IFS(COUNTA($F$2:$K$2)=0,AVERAGE($F19:$K19),$F$2="X",AVERAGE(G19:$K19),$G$2="X",AVERAGE($F19,$H19:$K19),$H$2="X",AVERAGE($F19:$G19,$I19:$K19),$I$2="X",AVERAGE($F19:$H19,$J19:$K19),$J$2="X",AVERAGE($F19:$I19,$K19:$K19),$K$2="X",AVERAGE($F19:$J19)),"")</f>
        <v>0</v>
      </c>
      <c r="C19" s="19" cm="1">
        <f t="array" ref="C19">IFERROR(_xlfn.IFS(COUNTA($F$2:$K$2)=0,STDEV($F19:$K19)/SQRT(COUNT($F19:$K19)),$F$2="X",STDEV(G19:$K19)/SQRT(COUNT(G19:$K19)),$G$2="X",STDEV($F19,$H19:$K19)/SQRT(COUNT($F19,$H19:$K19)),$H$2="X",STDEV($F19:$G19,$I19:$K19)/SQRT(COUNT($F19:$G19,$I19:$K19)),$I$2="X",STDEV($F19:$H19,$J19:$K19)/SQRT(COUNT($F19:$H19,$J19:$K19)),$J$2="X",STDEV($F19:$I19,$K19)/SQRT(COUNT($F19:$I19,$K19)),$K$2="X",STDEV($F19:$J19)/SQRT(COUNT($F19:$J19))),"")</f>
        <v>0</v>
      </c>
      <c r="D19" s="110" cm="1">
        <f t="array" ref="D19">IFERROR(_xlfn.IFS(COUNTA($L$2:$Q$2)=0,AVERAGE($L19:$Q19),$L$2="X",AVERAGE($M19:$Q19),$M$2="X",AVERAGE($L19,$N19:$Q19),$N$2="X",AVERAGE($L19:$M19,$O19:$Q19),$O$2="X",AVERAGE($L19:$N19,$P19:$Q19),$P$2="X",AVERAGE($L19:$O19,$Q19:$Q19),$Q$2="X",AVERAGE($L19:$P19)),"")</f>
        <v>0</v>
      </c>
      <c r="E19" s="111" cm="1">
        <f t="array" ref="E19">IFERROR(_xlfn.IFS(COUNTA($L$2:$Q$2)=0,STDEV($L19:$Q19)/SQRT(COUNT($L19:$Q19)),$L$2="X",STDEV($M19:$Q19)/SQRT(COUNT($M19:$Q19)),$M$2="X",STDEV($L19,$N19:$Q19)/SQRT(COUNT($L19,$N19:$Q19)),$N$2="X",STDEV($L19:$M19,$O19:$Q19)/SQRT(COUNT($L19:$M19,$O19:$Q19)),$O$2="X",STDEV($L19:$N19,$P19:$Q19)/SQRT(COUNT($L19:$N19,$P19:$Q19)),$P$2="X",STDEV($L19:$O19,$Q19)/SQRT(COUNT($L19:$O19,$Q19)),$Q$2="X",STDEV($L19:$P19)/SQRT(COUNT($L19:$P19))),"")</f>
        <v>0</v>
      </c>
      <c r="F19" cm="1">
        <f t="array" ref="F19">_xlfn.IFS(SUM($L19:$Q19)="","",L19="","",L19=0,0,L19&gt;0,L19/F$65*100)</f>
        <v>0</v>
      </c>
      <c r="G19" cm="1">
        <f t="array" ref="G19">_xlfn.IFS(SUM($L19:$Q19)="","",M19="","",M19=0,0,M19&gt;0,M19/G$65*100)</f>
        <v>0</v>
      </c>
      <c r="H19" cm="1">
        <f t="array" ref="H19">_xlfn.IFS(SUM($L19:$Q19)="","",N19="","",N19=0,0,N19&gt;0,N19/H$65*100)</f>
        <v>0</v>
      </c>
      <c r="I19" cm="1">
        <f t="array" ref="I19">_xlfn.IFS(SUM($L19:$Q19)="","",O19="","",O19=0,0,O19&gt;0,O19/I$65*100)</f>
        <v>0</v>
      </c>
      <c r="J19" cm="1">
        <f t="array" ref="J19">_xlfn.IFS(SUM($L19:$Q19)="","",P19="","",P19=0,0,P19&gt;0,P19/J$65*100)</f>
        <v>0</v>
      </c>
      <c r="K19" t="str" cm="1">
        <f t="array" ref="K19">_xlfn.IFS(SUM($L19:$Q19)="","",Q19="","",Q19=0,0,Q19&gt;0,Q19/K$65*100)</f>
        <v/>
      </c>
      <c r="L19" s="85">
        <f t="shared" si="0"/>
        <v>0</v>
      </c>
      <c r="M19" s="39">
        <f t="shared" si="0"/>
        <v>0</v>
      </c>
      <c r="N19" s="39">
        <f t="shared" si="0"/>
        <v>0</v>
      </c>
      <c r="O19" s="39">
        <f t="shared" si="0"/>
        <v>0</v>
      </c>
      <c r="P19" s="39">
        <f t="shared" si="0"/>
        <v>0</v>
      </c>
      <c r="Q19" s="98" t="str">
        <f t="shared" si="0"/>
        <v/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/>
      <c r="Z19" s="7" t="s">
        <v>41</v>
      </c>
      <c r="AA19" s="18" cm="1">
        <f t="array" ref="AA19">IFERROR(_xlfn.IFS(COUNTA($AE$2:$AJ$2)=0,AVERAGE($AE19:$AJ19),$AE$2="X",AVERAGE($AF19:$AJ19),$AF$2="X",AVERAGE($AE19,$AG19:$AJ19),$AG$2="X",AVERAGE($AE19:$AF19,$AH19:$AJ19),$AH$2="X",AVERAGE($AE19:$AG19,$AI19:$AJ19),$AI$2="X",AVERAGE($AE19:$AH19,$AJ19:$AJ19),$AJ$2="X",AVERAGE($AE19:$AI19)),"")</f>
        <v>0.5062354830317416</v>
      </c>
      <c r="AB19" s="19" cm="1">
        <f t="array" ref="AB19">IFERROR(_xlfn.IFS(COUNTA($AE$2:$AJ$2)=0,STDEV($AE19:$AJ19)/SQRT(COUNT($AE19:$AJ19)),$AE$2="X",STDEV($AF19:$AJ19)/SQRT(COUNT($AF19:$AJ19)),$AF$2="X",STDEV($AE19,$AG19:$AJ19)/SQRT(COUNT($AE19,$AG19:$AJ19)),$AG$2="X",STDEV($AE19:$AF19,$AH19:$AJ19)/SQRT(COUNT($AE19:$AF19,$AH19:$AJ19)),$AH$2="X",STDEV($AE19:$AG19,$AI19:$AJ19)/SQRT(COUNT($AE19:$AG19,$AI19:$AJ19)),$AI$2="X",STDEV($AE19:$AH19,$AJ19)/SQRT(COUNT($AE19:$AH19,$AJ19)),$AJ$2="X",STDEV($AE19:$AI19)/SQRT(COUNT($AE19:$AI19))),"")</f>
        <v>0.50623548303174148</v>
      </c>
      <c r="AC19" s="113" cm="1">
        <f t="array" ref="AC19">IFERROR(_xlfn.IFS(COUNTA($AK$2:$AP$2)=0,AVERAGE($AK19:$AP19),$AK$2="X",AVERAGE($AL19:$AP19),$AL$2="X",AVERAGE($AK19,$AM19:$AP19),$AM$2="X",AVERAGE($AK19:$AL19,$AN19:$AP19),$AN$2="X",AVERAGE($AK19:$AM19,$AO19:$AP19),$AO$2="X",AVERAGE($AK19:$AN19,$AP19:$AP19),$AP$2="X",AVERAGE($AK19:$AO19)),"")</f>
        <v>756.93999999999994</v>
      </c>
      <c r="AD19" s="111" cm="1">
        <f t="array" ref="AD19">IFERROR(_xlfn.IFS(COUNTA($AK$2:$AP$2)=0,STDEV($AK19:$AP19)/SQRT(COUNT($AK19:$AP19)),$AK$2="X",STDEV($AL19:$AP19)/SQRT(COUNT($AL19:$AP19)),$AL$2="X",STDEV($AK19,$AM19:$AP19)/SQRT(COUNT($AK19,$AM19:$AP19)),$AM$2="X",STDEV($AK19:$AL19,$AN19:$AP19)/SQRT(COUNT($AK19:$AL19,$AN19:$AP19)),$AN$2="X",STDEV($AK19:$AM19,$AO19:$AP19)/SQRT(COUNT($AK19:$AM19,$AO19:$AP19)),$AO$2="X",STDEV($AK19:$AN19,$AP19)/SQRT(COUNT($AK19:$AN19,$AP19)),$AP$2="X",STDEV($AK19:$AO19)/SQRT(COUNT($AK19:$AO19))),"")</f>
        <v>756.93999999999983</v>
      </c>
      <c r="AE19" cm="1">
        <f t="array" ref="AE19">_xlfn.IFS(SUM($AK19:$AP19)="","",AK19="","",AK19=0,0,AK19&gt;0,AK19/AE$65*100)</f>
        <v>0</v>
      </c>
      <c r="AF19" cm="1">
        <f t="array" ref="AF19">_xlfn.IFS(SUM($AK19:$AP19)="","",AL19="","",AL19=0,0,AL19&gt;0,AL19/AF$65*100)</f>
        <v>2.5311774151587079</v>
      </c>
      <c r="AG19" cm="1">
        <f t="array" ref="AG19">_xlfn.IFS(SUM($AK19:$AP19)="","",AM19="","",AM19=0,0,AM19&gt;0,AM19/AG$65*100)</f>
        <v>0</v>
      </c>
      <c r="AH19" cm="1">
        <f t="array" ref="AH19">_xlfn.IFS(SUM($AK19:$AP19)="","",AN19="","",AN19=0,0,AN19&gt;0,AN19/AH$65*100)</f>
        <v>0</v>
      </c>
      <c r="AI19" cm="1">
        <f t="array" ref="AI19">_xlfn.IFS(SUM($AK19:$AP19)="","",AO19="","",AO19=0,0,AO19&gt;0,AO19/AI$65*100)</f>
        <v>0</v>
      </c>
      <c r="AJ19" t="str" cm="1">
        <f t="array" ref="AJ19">_xlfn.IFS(SUM($AK19:$AP19)="","",AP19="","",AP19=0,0,AP19&gt;0,AP19/AJ$65*100)</f>
        <v/>
      </c>
      <c r="AK19" s="42">
        <f t="shared" si="1"/>
        <v>0</v>
      </c>
      <c r="AL19">
        <f t="shared" si="1"/>
        <v>3784.7</v>
      </c>
      <c r="AM19">
        <f t="shared" si="1"/>
        <v>0</v>
      </c>
      <c r="AN19">
        <f t="shared" si="1"/>
        <v>0</v>
      </c>
      <c r="AO19">
        <f t="shared" si="1"/>
        <v>0</v>
      </c>
      <c r="AP19" s="96" t="str">
        <f t="shared" si="1"/>
        <v/>
      </c>
      <c r="AQ19" s="89">
        <v>0</v>
      </c>
      <c r="AR19" s="89">
        <v>37847</v>
      </c>
      <c r="AS19" s="89">
        <v>0</v>
      </c>
      <c r="AT19" s="89">
        <v>0</v>
      </c>
      <c r="AU19" s="89">
        <v>0</v>
      </c>
      <c r="AV19" s="89"/>
      <c r="AX19" s="1"/>
      <c r="AY19" s="39" t="str">
        <f t="shared" si="2"/>
        <v/>
      </c>
      <c r="AZ19" s="39" t="str">
        <f t="shared" si="3"/>
        <v/>
      </c>
      <c r="BA19" s="39" t="str">
        <f t="shared" si="4"/>
        <v/>
      </c>
      <c r="BB19" s="39" t="str">
        <f t="shared" si="5"/>
        <v/>
      </c>
      <c r="BC19" s="39" t="str">
        <f t="shared" si="6"/>
        <v/>
      </c>
      <c r="BD19" s="39" t="str">
        <f t="shared" si="7"/>
        <v/>
      </c>
      <c r="BE19" s="39" t="str">
        <f t="shared" si="8"/>
        <v/>
      </c>
      <c r="BF19" s="39" t="str">
        <f t="shared" si="9"/>
        <v/>
      </c>
      <c r="BG19" s="39" t="str">
        <f t="shared" si="10"/>
        <v/>
      </c>
      <c r="BH19" s="39" t="str">
        <f t="shared" si="11"/>
        <v/>
      </c>
      <c r="BI19" s="39" t="str">
        <f t="shared" si="12"/>
        <v/>
      </c>
      <c r="BJ19" s="39" t="str">
        <f t="shared" si="13"/>
        <v/>
      </c>
      <c r="BK19" s="42" t="str">
        <f t="shared" si="14"/>
        <v/>
      </c>
      <c r="BL19" t="str">
        <f t="shared" si="14"/>
        <v/>
      </c>
      <c r="BM19" t="str">
        <f t="shared" si="14"/>
        <v/>
      </c>
      <c r="BN19" t="str">
        <f t="shared" si="14"/>
        <v/>
      </c>
      <c r="BO19" t="str">
        <f t="shared" si="14"/>
        <v/>
      </c>
      <c r="BP19" t="str">
        <f t="shared" si="14"/>
        <v/>
      </c>
      <c r="BQ19" t="str">
        <f t="shared" si="14"/>
        <v/>
      </c>
      <c r="BR19" t="str">
        <f t="shared" si="14"/>
        <v/>
      </c>
      <c r="BS19" t="str">
        <f t="shared" si="14"/>
        <v/>
      </c>
      <c r="BT19" t="str">
        <f t="shared" si="14"/>
        <v/>
      </c>
      <c r="BU19" t="str">
        <f t="shared" si="14"/>
        <v/>
      </c>
      <c r="BV19" t="str">
        <f t="shared" si="14"/>
        <v/>
      </c>
      <c r="BW19" t="str">
        <f t="shared" si="15"/>
        <v/>
      </c>
      <c r="BX19" t="str">
        <f t="shared" si="16"/>
        <v/>
      </c>
      <c r="BY19" t="str">
        <f t="shared" si="17"/>
        <v/>
      </c>
      <c r="BZ19" t="str">
        <f t="shared" si="18"/>
        <v/>
      </c>
      <c r="CA19" t="str">
        <f t="shared" si="19"/>
        <v/>
      </c>
      <c r="CB19" s="39" t="str">
        <f t="shared" si="19"/>
        <v/>
      </c>
      <c r="CC19" s="46" t="str">
        <f t="shared" si="20"/>
        <v/>
      </c>
      <c r="CD19" s="44" t="str">
        <f t="shared" si="21"/>
        <v/>
      </c>
      <c r="CE19" t="str" cm="1">
        <f t="array" ref="CE19">_xlfn.IFS($CC19="","",$CC19&lt;=CE$3,"yes",$CC19&gt;CE$3,"no")</f>
        <v/>
      </c>
      <c r="CF19" s="42" t="str">
        <f t="shared" si="22"/>
        <v/>
      </c>
      <c r="CG19" s="1" t="str">
        <f t="shared" si="23"/>
        <v/>
      </c>
      <c r="CH19" s="1" t="str">
        <f t="shared" si="24"/>
        <v/>
      </c>
      <c r="CI19" s="76" t="str">
        <f>IF(CE19="yes",VLOOKUP(CH19,'z-Table'!$A$1:$K$74,7,TRUE)*$CE$2,"")</f>
        <v/>
      </c>
    </row>
    <row r="20" spans="1:87" ht="12" x14ac:dyDescent="0.2">
      <c r="A20" s="7" t="s">
        <v>42</v>
      </c>
      <c r="B20" s="18" cm="1">
        <f t="array" ref="B20">IFERROR(_xlfn.IFS(COUNTA($F$2:$K$2)=0,AVERAGE($F20:$K20),$F$2="X",AVERAGE(G20:$K20),$G$2="X",AVERAGE($F20,$H20:$K20),$H$2="X",AVERAGE($F20:$G20,$I20:$K20),$I$2="X",AVERAGE($F20:$H20,$J20:$K20),$J$2="X",AVERAGE($F20:$I20,$K20:$K20),$K$2="X",AVERAGE($F20:$J20)),"")</f>
        <v>0.48913025059755427</v>
      </c>
      <c r="C20" s="19" cm="1">
        <f t="array" ref="C20">IFERROR(_xlfn.IFS(COUNTA($F$2:$K$2)=0,STDEV($F20:$K20)/SQRT(COUNT($F20:$K20)),$F$2="X",STDEV(G20:$K20)/SQRT(COUNT(G20:$K20)),$G$2="X",STDEV($F20,$H20:$K20)/SQRT(COUNT($F20,$H20:$K20)),$H$2="X",STDEV($F20:$G20,$I20:$K20)/SQRT(COUNT($F20:$G20,$I20:$K20)),$I$2="X",STDEV($F20:$H20,$J20:$K20)/SQRT(COUNT($F20:$H20,$J20:$K20)),$J$2="X",STDEV($F20:$I20,$K20)/SQRT(COUNT($F20:$I20,$K20)),$K$2="X",STDEV($F20:$J20)/SQRT(COUNT($F20:$J20))),"")</f>
        <v>0.48913025059755427</v>
      </c>
      <c r="D20" s="110" cm="1">
        <f t="array" ref="D20">IFERROR(_xlfn.IFS(COUNTA($L$2:$Q$2)=0,AVERAGE($L20:$Q20),$L$2="X",AVERAGE($M20:$Q20),$M$2="X",AVERAGE($L20,$N20:$Q20),$N$2="X",AVERAGE($L20:$M20,$O20:$Q20),$O$2="X",AVERAGE($L20:$N20,$P20:$Q20),$P$2="X",AVERAGE($L20:$O20,$Q20:$Q20),$Q$2="X",AVERAGE($L20:$P20)),"")</f>
        <v>594.29411764705878</v>
      </c>
      <c r="E20" s="111" cm="1">
        <f t="array" ref="E20">IFERROR(_xlfn.IFS(COUNTA($L$2:$Q$2)=0,STDEV($L20:$Q20)/SQRT(COUNT($L20:$Q20)),$L$2="X",STDEV($M20:$Q20)/SQRT(COUNT($M20:$Q20)),$M$2="X",STDEV($L20,$N20:$Q20)/SQRT(COUNT($L20,$N20:$Q20)),$N$2="X",STDEV($L20:$M20,$O20:$Q20)/SQRT(COUNT($L20:$M20,$O20:$Q20)),$O$2="X",STDEV($L20:$N20,$P20:$Q20)/SQRT(COUNT($L20:$N20,$P20:$Q20)),$P$2="X",STDEV($L20:$O20,$Q20)/SQRT(COUNT($L20:$O20,$Q20)),$Q$2="X",STDEV($L20:$P20)/SQRT(COUNT($L20:$P20))),"")</f>
        <v>594.2941176470589</v>
      </c>
      <c r="F20" cm="1">
        <f t="array" ref="F20">_xlfn.IFS(SUM($L20:$Q20)="","",L20="","",L20=0,0,L20&gt;0,L20/F$65*100)</f>
        <v>2.4456512529877714</v>
      </c>
      <c r="G20" cm="1">
        <f t="array" ref="G20">_xlfn.IFS(SUM($L20:$Q20)="","",M20="","",M20=0,0,M20&gt;0,M20/G$65*100)</f>
        <v>0</v>
      </c>
      <c r="H20" cm="1">
        <f t="array" ref="H20">_xlfn.IFS(SUM($L20:$Q20)="","",N20="","",N20=0,0,N20&gt;0,N20/H$65*100)</f>
        <v>0</v>
      </c>
      <c r="I20" cm="1">
        <f t="array" ref="I20">_xlfn.IFS(SUM($L20:$Q20)="","",O20="","",O20=0,0,O20&gt;0,O20/I$65*100)</f>
        <v>0</v>
      </c>
      <c r="J20" cm="1">
        <f t="array" ref="J20">_xlfn.IFS(SUM($L20:$Q20)="","",P20="","",P20=0,0,P20&gt;0,P20/J$65*100)</f>
        <v>0</v>
      </c>
      <c r="K20" t="str" cm="1">
        <f t="array" ref="K20">_xlfn.IFS(SUM($L20:$Q20)="","",Q20="","",Q20=0,0,Q20&gt;0,Q20/K$65*100)</f>
        <v/>
      </c>
      <c r="L20" s="85">
        <f t="shared" si="0"/>
        <v>2971.4705882352941</v>
      </c>
      <c r="M20" s="39">
        <f t="shared" si="0"/>
        <v>0</v>
      </c>
      <c r="N20" s="39">
        <f t="shared" si="0"/>
        <v>0</v>
      </c>
      <c r="O20" s="39">
        <f t="shared" si="0"/>
        <v>0</v>
      </c>
      <c r="P20" s="39">
        <f t="shared" si="0"/>
        <v>0</v>
      </c>
      <c r="Q20" s="98" t="str">
        <f t="shared" si="0"/>
        <v/>
      </c>
      <c r="R20" s="89">
        <v>50515</v>
      </c>
      <c r="S20" s="89">
        <v>0</v>
      </c>
      <c r="T20" s="89">
        <v>0</v>
      </c>
      <c r="U20" s="89">
        <v>0</v>
      </c>
      <c r="V20" s="89">
        <v>0</v>
      </c>
      <c r="W20" s="89"/>
      <c r="Z20" s="7" t="s">
        <v>42</v>
      </c>
      <c r="AA20" s="18" cm="1">
        <f t="array" ref="AA20">IFERROR(_xlfn.IFS(COUNTA($AE$2:$AJ$2)=0,AVERAGE($AE20:$AJ20),$AE$2="X",AVERAGE($AF20:$AJ20),$AF$2="X",AVERAGE($AE20,$AG20:$AJ20),$AG$2="X",AVERAGE($AE20:$AF20,$AH20:$AJ20),$AH$2="X",AVERAGE($AE20:$AG20,$AI20:$AJ20),$AI$2="X",AVERAGE($AE20:$AH20,$AJ20:$AJ20),$AJ$2="X",AVERAGE($AE20:$AI20)),"")</f>
        <v>0</v>
      </c>
      <c r="AB20" s="19" cm="1">
        <f t="array" ref="AB20">IFERROR(_xlfn.IFS(COUNTA($AE$2:$AJ$2)=0,STDEV($AE20:$AJ20)/SQRT(COUNT($AE20:$AJ20)),$AE$2="X",STDEV($AF20:$AJ20)/SQRT(COUNT($AF20:$AJ20)),$AF$2="X",STDEV($AE20,$AG20:$AJ20)/SQRT(COUNT($AE20,$AG20:$AJ20)),$AG$2="X",STDEV($AE20:$AF20,$AH20:$AJ20)/SQRT(COUNT($AE20:$AF20,$AH20:$AJ20)),$AH$2="X",STDEV($AE20:$AG20,$AI20:$AJ20)/SQRT(COUNT($AE20:$AG20,$AI20:$AJ20)),$AI$2="X",STDEV($AE20:$AH20,$AJ20)/SQRT(COUNT($AE20:$AH20,$AJ20)),$AJ$2="X",STDEV($AE20:$AI20)/SQRT(COUNT($AE20:$AI20))),"")</f>
        <v>0</v>
      </c>
      <c r="AC20" s="113" cm="1">
        <f t="array" ref="AC20">IFERROR(_xlfn.IFS(COUNTA($AK$2:$AP$2)=0,AVERAGE($AK20:$AP20),$AK$2="X",AVERAGE($AL20:$AP20),$AL$2="X",AVERAGE($AK20,$AM20:$AP20),$AM$2="X",AVERAGE($AK20:$AL20,$AN20:$AP20),$AN$2="X",AVERAGE($AK20:$AM20,$AO20:$AP20),$AO$2="X",AVERAGE($AK20:$AN20,$AP20:$AP20),$AP$2="X",AVERAGE($AK20:$AO20)),"")</f>
        <v>0</v>
      </c>
      <c r="AD20" s="111" cm="1">
        <f t="array" ref="AD20">IFERROR(_xlfn.IFS(COUNTA($AK$2:$AP$2)=0,STDEV($AK20:$AP20)/SQRT(COUNT($AK20:$AP20)),$AK$2="X",STDEV($AL20:$AP20)/SQRT(COUNT($AL20:$AP20)),$AL$2="X",STDEV($AK20,$AM20:$AP20)/SQRT(COUNT($AK20,$AM20:$AP20)),$AM$2="X",STDEV($AK20:$AL20,$AN20:$AP20)/SQRT(COUNT($AK20:$AL20,$AN20:$AP20)),$AN$2="X",STDEV($AK20:$AM20,$AO20:$AP20)/SQRT(COUNT($AK20:$AM20,$AO20:$AP20)),$AO$2="X",STDEV($AK20:$AN20,$AP20)/SQRT(COUNT($AK20:$AN20,$AP20)),$AP$2="X",STDEV($AK20:$AO20)/SQRT(COUNT($AK20:$AO20))),"")</f>
        <v>0</v>
      </c>
      <c r="AE20" cm="1">
        <f t="array" ref="AE20">_xlfn.IFS(SUM($AK20:$AP20)="","",AK20="","",AK20=0,0,AK20&gt;0,AK20/AE$65*100)</f>
        <v>0</v>
      </c>
      <c r="AF20" cm="1">
        <f t="array" ref="AF20">_xlfn.IFS(SUM($AK20:$AP20)="","",AL20="","",AL20=0,0,AL20&gt;0,AL20/AF$65*100)</f>
        <v>0</v>
      </c>
      <c r="AG20" cm="1">
        <f t="array" ref="AG20">_xlfn.IFS(SUM($AK20:$AP20)="","",AM20="","",AM20=0,0,AM20&gt;0,AM20/AG$65*100)</f>
        <v>0</v>
      </c>
      <c r="AH20" cm="1">
        <f t="array" ref="AH20">_xlfn.IFS(SUM($AK20:$AP20)="","",AN20="","",AN20=0,0,AN20&gt;0,AN20/AH$65*100)</f>
        <v>0</v>
      </c>
      <c r="AI20" cm="1">
        <f t="array" ref="AI20">_xlfn.IFS(SUM($AK20:$AP20)="","",AO20="","",AO20=0,0,AO20&gt;0,AO20/AI$65*100)</f>
        <v>0</v>
      </c>
      <c r="AJ20" t="str" cm="1">
        <f t="array" ref="AJ20">_xlfn.IFS(SUM($AK20:$AP20)="","",AP20="","",AP20=0,0,AP20&gt;0,AP20/AJ$65*100)</f>
        <v/>
      </c>
      <c r="AK20" s="42">
        <f t="shared" si="1"/>
        <v>0</v>
      </c>
      <c r="AL20">
        <f t="shared" si="1"/>
        <v>0</v>
      </c>
      <c r="AM20">
        <f t="shared" si="1"/>
        <v>0</v>
      </c>
      <c r="AN20">
        <f t="shared" si="1"/>
        <v>0</v>
      </c>
      <c r="AO20">
        <f t="shared" si="1"/>
        <v>0</v>
      </c>
      <c r="AP20" s="96" t="str">
        <f t="shared" si="1"/>
        <v/>
      </c>
      <c r="AQ20" s="89">
        <v>0</v>
      </c>
      <c r="AR20" s="89">
        <v>0</v>
      </c>
      <c r="AS20" s="89">
        <v>0</v>
      </c>
      <c r="AT20" s="89">
        <v>0</v>
      </c>
      <c r="AU20" s="89">
        <v>0</v>
      </c>
      <c r="AV20" s="89"/>
      <c r="AX20" s="1"/>
      <c r="AY20" s="39" t="str">
        <f t="shared" si="2"/>
        <v/>
      </c>
      <c r="AZ20" s="39" t="str">
        <f t="shared" si="3"/>
        <v/>
      </c>
      <c r="BA20" s="39" t="str">
        <f t="shared" si="4"/>
        <v/>
      </c>
      <c r="BB20" s="39" t="str">
        <f t="shared" si="5"/>
        <v/>
      </c>
      <c r="BC20" s="39" t="str">
        <f t="shared" si="6"/>
        <v/>
      </c>
      <c r="BD20" s="39" t="str">
        <f t="shared" si="7"/>
        <v/>
      </c>
      <c r="BE20" s="39" t="str">
        <f t="shared" si="8"/>
        <v/>
      </c>
      <c r="BF20" s="39" t="str">
        <f t="shared" si="9"/>
        <v/>
      </c>
      <c r="BG20" s="39" t="str">
        <f t="shared" si="10"/>
        <v/>
      </c>
      <c r="BH20" s="39" t="str">
        <f t="shared" si="11"/>
        <v/>
      </c>
      <c r="BI20" s="39" t="str">
        <f t="shared" si="12"/>
        <v/>
      </c>
      <c r="BJ20" s="39" t="str">
        <f t="shared" si="13"/>
        <v/>
      </c>
      <c r="BK20" s="42" t="str">
        <f t="shared" si="14"/>
        <v/>
      </c>
      <c r="BL20" t="str">
        <f t="shared" si="14"/>
        <v/>
      </c>
      <c r="BM20" t="str">
        <f t="shared" si="14"/>
        <v/>
      </c>
      <c r="BN20" t="str">
        <f t="shared" si="14"/>
        <v/>
      </c>
      <c r="BO20" t="str">
        <f t="shared" si="14"/>
        <v/>
      </c>
      <c r="BP20" t="str">
        <f t="shared" si="14"/>
        <v/>
      </c>
      <c r="BQ20" t="str">
        <f t="shared" si="14"/>
        <v/>
      </c>
      <c r="BR20" t="str">
        <f t="shared" si="14"/>
        <v/>
      </c>
      <c r="BS20" t="str">
        <f t="shared" si="14"/>
        <v/>
      </c>
      <c r="BT20" t="str">
        <f t="shared" si="14"/>
        <v/>
      </c>
      <c r="BU20" t="str">
        <f t="shared" si="14"/>
        <v/>
      </c>
      <c r="BV20" t="str">
        <f t="shared" si="14"/>
        <v/>
      </c>
      <c r="BW20" t="str">
        <f t="shared" si="15"/>
        <v/>
      </c>
      <c r="BX20" t="str">
        <f t="shared" si="16"/>
        <v/>
      </c>
      <c r="BY20" t="str">
        <f t="shared" si="17"/>
        <v/>
      </c>
      <c r="BZ20" t="str">
        <f t="shared" si="18"/>
        <v/>
      </c>
      <c r="CA20" t="str">
        <f t="shared" si="19"/>
        <v/>
      </c>
      <c r="CB20" s="39" t="str">
        <f t="shared" si="19"/>
        <v/>
      </c>
      <c r="CC20" s="46" t="str">
        <f t="shared" si="20"/>
        <v/>
      </c>
      <c r="CD20" s="44" t="str">
        <f t="shared" si="21"/>
        <v/>
      </c>
      <c r="CE20" t="str" cm="1">
        <f t="array" ref="CE20">_xlfn.IFS($CC20="","",$CC20&lt;=CE$3,"yes",$CC20&gt;CE$3,"no")</f>
        <v/>
      </c>
      <c r="CF20" s="42" t="str">
        <f t="shared" si="22"/>
        <v/>
      </c>
      <c r="CG20" s="1" t="str">
        <f t="shared" si="23"/>
        <v/>
      </c>
      <c r="CH20" s="1" t="str">
        <f t="shared" si="24"/>
        <v/>
      </c>
      <c r="CI20" s="76" t="str">
        <f>IF(CE20="yes",VLOOKUP(CH20,'z-Table'!$A$1:$K$74,7,TRUE)*$CE$2,"")</f>
        <v/>
      </c>
    </row>
    <row r="21" spans="1:87" ht="12" x14ac:dyDescent="0.2">
      <c r="A21" s="7" t="s">
        <v>43</v>
      </c>
      <c r="B21" s="18" cm="1">
        <f t="array" ref="B21">IFERROR(_xlfn.IFS(COUNTA($F$2:$K$2)=0,AVERAGE($F21:$K21),$F$2="X",AVERAGE(G21:$K21),$G$2="X",AVERAGE($F21,$H21:$K21),$H$2="X",AVERAGE($F21:$G21,$I21:$K21),$I$2="X",AVERAGE($F21:$H21,$J21:$K21),$J$2="X",AVERAGE($F21:$I21,$K21:$K21),$K$2="X",AVERAGE($F21:$J21)),"")</f>
        <v>0</v>
      </c>
      <c r="C21" s="19" cm="1">
        <f t="array" ref="C21">IFERROR(_xlfn.IFS(COUNTA($F$2:$K$2)=0,STDEV($F21:$K21)/SQRT(COUNT($F21:$K21)),$F$2="X",STDEV(G21:$K21)/SQRT(COUNT(G21:$K21)),$G$2="X",STDEV($F21,$H21:$K21)/SQRT(COUNT($F21,$H21:$K21)),$H$2="X",STDEV($F21:$G21,$I21:$K21)/SQRT(COUNT($F21:$G21,$I21:$K21)),$I$2="X",STDEV($F21:$H21,$J21:$K21)/SQRT(COUNT($F21:$H21,$J21:$K21)),$J$2="X",STDEV($F21:$I21,$K21)/SQRT(COUNT($F21:$I21,$K21)),$K$2="X",STDEV($F21:$J21)/SQRT(COUNT($F21:$J21))),"")</f>
        <v>0</v>
      </c>
      <c r="D21" s="110" cm="1">
        <f t="array" ref="D21">IFERROR(_xlfn.IFS(COUNTA($L$2:$Q$2)=0,AVERAGE($L21:$Q21),$L$2="X",AVERAGE($M21:$Q21),$M$2="X",AVERAGE($L21,$N21:$Q21),$N$2="X",AVERAGE($L21:$M21,$O21:$Q21),$O$2="X",AVERAGE($L21:$N21,$P21:$Q21),$P$2="X",AVERAGE($L21:$O21,$Q21:$Q21),$Q$2="X",AVERAGE($L21:$P21)),"")</f>
        <v>0</v>
      </c>
      <c r="E21" s="111" cm="1">
        <f t="array" ref="E21">IFERROR(_xlfn.IFS(COUNTA($L$2:$Q$2)=0,STDEV($L21:$Q21)/SQRT(COUNT($L21:$Q21)),$L$2="X",STDEV($M21:$Q21)/SQRT(COUNT($M21:$Q21)),$M$2="X",STDEV($L21,$N21:$Q21)/SQRT(COUNT($L21,$N21:$Q21)),$N$2="X",STDEV($L21:$M21,$O21:$Q21)/SQRT(COUNT($L21:$M21,$O21:$Q21)),$O$2="X",STDEV($L21:$N21,$P21:$Q21)/SQRT(COUNT($L21:$N21,$P21:$Q21)),$P$2="X",STDEV($L21:$O21,$Q21)/SQRT(COUNT($L21:$O21,$Q21)),$Q$2="X",STDEV($L21:$P21)/SQRT(COUNT($L21:$P21))),"")</f>
        <v>0</v>
      </c>
      <c r="F21" cm="1">
        <f t="array" ref="F21">_xlfn.IFS(SUM($L21:$Q21)="","",L21="","",L21=0,0,L21&gt;0,L21/F$65*100)</f>
        <v>0</v>
      </c>
      <c r="G21" cm="1">
        <f t="array" ref="G21">_xlfn.IFS(SUM($L21:$Q21)="","",M21="","",M21=0,0,M21&gt;0,M21/G$65*100)</f>
        <v>0</v>
      </c>
      <c r="H21" cm="1">
        <f t="array" ref="H21">_xlfn.IFS(SUM($L21:$Q21)="","",N21="","",N21=0,0,N21&gt;0,N21/H$65*100)</f>
        <v>0</v>
      </c>
      <c r="I21" cm="1">
        <f t="array" ref="I21">_xlfn.IFS(SUM($L21:$Q21)="","",O21="","",O21=0,0,O21&gt;0,O21/I$65*100)</f>
        <v>0</v>
      </c>
      <c r="J21" cm="1">
        <f t="array" ref="J21">_xlfn.IFS(SUM($L21:$Q21)="","",P21="","",P21=0,0,P21&gt;0,P21/J$65*100)</f>
        <v>0</v>
      </c>
      <c r="K21" t="str" cm="1">
        <f t="array" ref="K21">_xlfn.IFS(SUM($L21:$Q21)="","",Q21="","",Q21=0,0,Q21&gt;0,Q21/K$65*100)</f>
        <v/>
      </c>
      <c r="L21" s="85">
        <f t="shared" si="0"/>
        <v>0</v>
      </c>
      <c r="M21" s="39">
        <f t="shared" si="0"/>
        <v>0</v>
      </c>
      <c r="N21" s="39">
        <f t="shared" si="0"/>
        <v>0</v>
      </c>
      <c r="O21" s="39">
        <f t="shared" si="0"/>
        <v>0</v>
      </c>
      <c r="P21" s="39">
        <f t="shared" si="0"/>
        <v>0</v>
      </c>
      <c r="Q21" s="98" t="str">
        <f t="shared" si="0"/>
        <v/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/>
      <c r="Z21" s="7" t="s">
        <v>43</v>
      </c>
      <c r="AA21" s="18" cm="1">
        <f t="array" ref="AA21">IFERROR(_xlfn.IFS(COUNTA($AE$2:$AJ$2)=0,AVERAGE($AE21:$AJ21),$AE$2="X",AVERAGE($AF21:$AJ21),$AF$2="X",AVERAGE($AE21,$AG21:$AJ21),$AG$2="X",AVERAGE($AE21:$AF21,$AH21:$AJ21),$AH$2="X",AVERAGE($AE21:$AG21,$AI21:$AJ21),$AI$2="X",AVERAGE($AE21:$AH21,$AJ21:$AJ21),$AJ$2="X",AVERAGE($AE21:$AI21)),"")</f>
        <v>0</v>
      </c>
      <c r="AB21" s="19" cm="1">
        <f t="array" ref="AB21">IFERROR(_xlfn.IFS(COUNTA($AE$2:$AJ$2)=0,STDEV($AE21:$AJ21)/SQRT(COUNT($AE21:$AJ21)),$AE$2="X",STDEV($AF21:$AJ21)/SQRT(COUNT($AF21:$AJ21)),$AF$2="X",STDEV($AE21,$AG21:$AJ21)/SQRT(COUNT($AE21,$AG21:$AJ21)),$AG$2="X",STDEV($AE21:$AF21,$AH21:$AJ21)/SQRT(COUNT($AE21:$AF21,$AH21:$AJ21)),$AH$2="X",STDEV($AE21:$AG21,$AI21:$AJ21)/SQRT(COUNT($AE21:$AG21,$AI21:$AJ21)),$AI$2="X",STDEV($AE21:$AH21,$AJ21)/SQRT(COUNT($AE21:$AH21,$AJ21)),$AJ$2="X",STDEV($AE21:$AI21)/SQRT(COUNT($AE21:$AI21))),"")</f>
        <v>0</v>
      </c>
      <c r="AC21" s="113" cm="1">
        <f t="array" ref="AC21">IFERROR(_xlfn.IFS(COUNTA($AK$2:$AP$2)=0,AVERAGE($AK21:$AP21),$AK$2="X",AVERAGE($AL21:$AP21),$AL$2="X",AVERAGE($AK21,$AM21:$AP21),$AM$2="X",AVERAGE($AK21:$AL21,$AN21:$AP21),$AN$2="X",AVERAGE($AK21:$AM21,$AO21:$AP21),$AO$2="X",AVERAGE($AK21:$AN21,$AP21:$AP21),$AP$2="X",AVERAGE($AK21:$AO21)),"")</f>
        <v>0</v>
      </c>
      <c r="AD21" s="111" cm="1">
        <f t="array" ref="AD21">IFERROR(_xlfn.IFS(COUNTA($AK$2:$AP$2)=0,STDEV($AK21:$AP21)/SQRT(COUNT($AK21:$AP21)),$AK$2="X",STDEV($AL21:$AP21)/SQRT(COUNT($AL21:$AP21)),$AL$2="X",STDEV($AK21,$AM21:$AP21)/SQRT(COUNT($AK21,$AM21:$AP21)),$AM$2="X",STDEV($AK21:$AL21,$AN21:$AP21)/SQRT(COUNT($AK21:$AL21,$AN21:$AP21)),$AN$2="X",STDEV($AK21:$AM21,$AO21:$AP21)/SQRT(COUNT($AK21:$AM21,$AO21:$AP21)),$AO$2="X",STDEV($AK21:$AN21,$AP21)/SQRT(COUNT($AK21:$AN21,$AP21)),$AP$2="X",STDEV($AK21:$AO21)/SQRT(COUNT($AK21:$AO21))),"")</f>
        <v>0</v>
      </c>
      <c r="AE21" cm="1">
        <f t="array" ref="AE21">_xlfn.IFS(SUM($AK21:$AP21)="","",AK21="","",AK21=0,0,AK21&gt;0,AK21/AE$65*100)</f>
        <v>0</v>
      </c>
      <c r="AF21" cm="1">
        <f t="array" ref="AF21">_xlfn.IFS(SUM($AK21:$AP21)="","",AL21="","",AL21=0,0,AL21&gt;0,AL21/AF$65*100)</f>
        <v>0</v>
      </c>
      <c r="AG21" cm="1">
        <f t="array" ref="AG21">_xlfn.IFS(SUM($AK21:$AP21)="","",AM21="","",AM21=0,0,AM21&gt;0,AM21/AG$65*100)</f>
        <v>0</v>
      </c>
      <c r="AH21" cm="1">
        <f t="array" ref="AH21">_xlfn.IFS(SUM($AK21:$AP21)="","",AN21="","",AN21=0,0,AN21&gt;0,AN21/AH$65*100)</f>
        <v>0</v>
      </c>
      <c r="AI21" cm="1">
        <f t="array" ref="AI21">_xlfn.IFS(SUM($AK21:$AP21)="","",AO21="","",AO21=0,0,AO21&gt;0,AO21/AI$65*100)</f>
        <v>0</v>
      </c>
      <c r="AJ21" t="str" cm="1">
        <f t="array" ref="AJ21">_xlfn.IFS(SUM($AK21:$AP21)="","",AP21="","",AP21=0,0,AP21&gt;0,AP21/AJ$65*100)</f>
        <v/>
      </c>
      <c r="AK21" s="42">
        <f t="shared" si="1"/>
        <v>0</v>
      </c>
      <c r="AL21">
        <f t="shared" si="1"/>
        <v>0</v>
      </c>
      <c r="AM21">
        <f t="shared" si="1"/>
        <v>0</v>
      </c>
      <c r="AN21">
        <f t="shared" si="1"/>
        <v>0</v>
      </c>
      <c r="AO21">
        <f t="shared" si="1"/>
        <v>0</v>
      </c>
      <c r="AP21" s="96" t="str">
        <f t="shared" si="1"/>
        <v/>
      </c>
      <c r="AQ21" s="89">
        <v>0</v>
      </c>
      <c r="AR21" s="89">
        <v>0</v>
      </c>
      <c r="AS21" s="89">
        <v>0</v>
      </c>
      <c r="AT21" s="89">
        <v>0</v>
      </c>
      <c r="AU21" s="89">
        <v>0</v>
      </c>
      <c r="AV21" s="89"/>
      <c r="AX21" s="1"/>
      <c r="AY21" s="39" t="str">
        <f t="shared" si="2"/>
        <v/>
      </c>
      <c r="AZ21" s="39" t="str">
        <f t="shared" si="3"/>
        <v/>
      </c>
      <c r="BA21" s="39" t="str">
        <f t="shared" si="4"/>
        <v/>
      </c>
      <c r="BB21" s="39" t="str">
        <f t="shared" si="5"/>
        <v/>
      </c>
      <c r="BC21" s="39" t="str">
        <f t="shared" si="6"/>
        <v/>
      </c>
      <c r="BD21" s="39" t="str">
        <f t="shared" si="7"/>
        <v/>
      </c>
      <c r="BE21" s="39" t="str">
        <f t="shared" si="8"/>
        <v/>
      </c>
      <c r="BF21" s="39" t="str">
        <f t="shared" si="9"/>
        <v/>
      </c>
      <c r="BG21" s="39" t="str">
        <f t="shared" si="10"/>
        <v/>
      </c>
      <c r="BH21" s="39" t="str">
        <f t="shared" si="11"/>
        <v/>
      </c>
      <c r="BI21" s="39" t="str">
        <f t="shared" si="12"/>
        <v/>
      </c>
      <c r="BJ21" s="39" t="str">
        <f t="shared" si="13"/>
        <v/>
      </c>
      <c r="BK21" s="42" t="str">
        <f t="shared" si="14"/>
        <v/>
      </c>
      <c r="BL21" t="str">
        <f t="shared" si="14"/>
        <v/>
      </c>
      <c r="BM21" t="str">
        <f t="shared" si="14"/>
        <v/>
      </c>
      <c r="BN21" t="str">
        <f t="shared" si="14"/>
        <v/>
      </c>
      <c r="BO21" t="str">
        <f t="shared" si="14"/>
        <v/>
      </c>
      <c r="BP21" t="str">
        <f t="shared" si="14"/>
        <v/>
      </c>
      <c r="BQ21" t="str">
        <f t="shared" si="14"/>
        <v/>
      </c>
      <c r="BR21" t="str">
        <f t="shared" si="14"/>
        <v/>
      </c>
      <c r="BS21" t="str">
        <f t="shared" si="14"/>
        <v/>
      </c>
      <c r="BT21" t="str">
        <f t="shared" si="14"/>
        <v/>
      </c>
      <c r="BU21" t="str">
        <f t="shared" si="14"/>
        <v/>
      </c>
      <c r="BV21" t="str">
        <f t="shared" si="14"/>
        <v/>
      </c>
      <c r="BW21" t="str">
        <f t="shared" si="15"/>
        <v/>
      </c>
      <c r="BX21" t="str">
        <f t="shared" si="16"/>
        <v/>
      </c>
      <c r="BY21" t="str">
        <f t="shared" si="17"/>
        <v/>
      </c>
      <c r="BZ21" t="str">
        <f t="shared" si="18"/>
        <v/>
      </c>
      <c r="CA21" t="str">
        <f t="shared" si="19"/>
        <v/>
      </c>
      <c r="CB21" s="39" t="str">
        <f t="shared" si="19"/>
        <v/>
      </c>
      <c r="CC21" s="46" t="str">
        <f t="shared" si="20"/>
        <v/>
      </c>
      <c r="CD21" s="44" t="str">
        <f t="shared" si="21"/>
        <v/>
      </c>
      <c r="CE21" t="str" cm="1">
        <f t="array" ref="CE21">_xlfn.IFS($CC21="","",$CC21&lt;=CE$3,"yes",$CC21&gt;CE$3,"no")</f>
        <v/>
      </c>
      <c r="CF21" s="42" t="str">
        <f t="shared" si="22"/>
        <v/>
      </c>
      <c r="CG21" s="1" t="str">
        <f t="shared" si="23"/>
        <v/>
      </c>
      <c r="CH21" s="1" t="str">
        <f t="shared" si="24"/>
        <v/>
      </c>
      <c r="CI21" s="76" t="str">
        <f>IF(CE21="yes",VLOOKUP(CH21,'z-Table'!$A$1:$K$74,7,TRUE)*$CE$2,"")</f>
        <v/>
      </c>
    </row>
    <row r="22" spans="1:87" ht="12" x14ac:dyDescent="0.2">
      <c r="A22" s="7" t="s">
        <v>44</v>
      </c>
      <c r="B22" s="18" cm="1">
        <f t="array" ref="B22">IFERROR(_xlfn.IFS(COUNTA($F$2:$K$2)=0,AVERAGE($F22:$K22),$F$2="X",AVERAGE(G22:$K22),$G$2="X",AVERAGE($F22,$H22:$K22),$H$2="X",AVERAGE($F22:$G22,$I22:$K22),$I$2="X",AVERAGE($F22:$H22,$J22:$K22),$J$2="X",AVERAGE($F22:$I22,$K22:$K22),$K$2="X",AVERAGE($F22:$J22)),"")</f>
        <v>0.44611893567813743</v>
      </c>
      <c r="C22" s="19" cm="1">
        <f t="array" ref="C22">IFERROR(_xlfn.IFS(COUNTA($F$2:$K$2)=0,STDEV($F22:$K22)/SQRT(COUNT($F22:$K22)),$F$2="X",STDEV(G22:$K22)/SQRT(COUNT(G22:$K22)),$G$2="X",STDEV($F22,$H22:$K22)/SQRT(COUNT($F22,$H22:$K22)),$H$2="X",STDEV($F22:$G22,$I22:$K22)/SQRT(COUNT($F22:$G22,$I22:$K22)),$I$2="X",STDEV($F22:$H22,$J22:$K22)/SQRT(COUNT($F22:$H22,$J22:$K22)),$J$2="X",STDEV($F22:$I22,$K22)/SQRT(COUNT($F22:$I22,$K22)),$K$2="X",STDEV($F22:$J22)/SQRT(COUNT($F22:$J22))),"")</f>
        <v>0.44611893567813743</v>
      </c>
      <c r="D22" s="110" cm="1">
        <f t="array" ref="D22">IFERROR(_xlfn.IFS(COUNTA($L$2:$Q$2)=0,AVERAGE($L22:$Q22),$L$2="X",AVERAGE($M22:$Q22),$M$2="X",AVERAGE($L22,$N22:$Q22),$N$2="X",AVERAGE($L22:$M22,$O22:$Q22),$O$2="X",AVERAGE($L22:$N22,$P22:$Q22),$P$2="X",AVERAGE($L22:$O22,$Q22:$Q22),$Q$2="X",AVERAGE($L22:$P22)),"")</f>
        <v>542.03529411764703</v>
      </c>
      <c r="E22" s="111" cm="1">
        <f t="array" ref="E22">IFERROR(_xlfn.IFS(COUNTA($L$2:$Q$2)=0,STDEV($L22:$Q22)/SQRT(COUNT($L22:$Q22)),$L$2="X",STDEV($M22:$Q22)/SQRT(COUNT($M22:$Q22)),$M$2="X",STDEV($L22,$N22:$Q22)/SQRT(COUNT($L22,$N22:$Q22)),$N$2="X",STDEV($L22:$M22,$O22:$Q22)/SQRT(COUNT($L22:$M22,$O22:$Q22)),$O$2="X",STDEV($L22:$N22,$P22:$Q22)/SQRT(COUNT($L22:$N22,$P22:$Q22)),$P$2="X",STDEV($L22:$O22,$Q22)/SQRT(COUNT($L22:$O22,$Q22)),$Q$2="X",STDEV($L22:$P22)/SQRT(COUNT($L22:$P22))),"")</f>
        <v>542.03529411764703</v>
      </c>
      <c r="F22" cm="1">
        <f t="array" ref="F22">_xlfn.IFS(SUM($L22:$Q22)="","",L22="","",L22=0,0,L22&gt;0,L22/F$65*100)</f>
        <v>2.2305946783906871</v>
      </c>
      <c r="G22" cm="1">
        <f t="array" ref="G22">_xlfn.IFS(SUM($L22:$Q22)="","",M22="","",M22=0,0,M22&gt;0,M22/G$65*100)</f>
        <v>0</v>
      </c>
      <c r="H22" cm="1">
        <f t="array" ref="H22">_xlfn.IFS(SUM($L22:$Q22)="","",N22="","",N22=0,0,N22&gt;0,N22/H$65*100)</f>
        <v>0</v>
      </c>
      <c r="I22" cm="1">
        <f t="array" ref="I22">_xlfn.IFS(SUM($L22:$Q22)="","",O22="","",O22=0,0,O22&gt;0,O22/I$65*100)</f>
        <v>0</v>
      </c>
      <c r="J22" cm="1">
        <f t="array" ref="J22">_xlfn.IFS(SUM($L22:$Q22)="","",P22="","",P22=0,0,P22&gt;0,P22/J$65*100)</f>
        <v>0</v>
      </c>
      <c r="K22" t="str" cm="1">
        <f t="array" ref="K22">_xlfn.IFS(SUM($L22:$Q22)="","",Q22="","",Q22=0,0,Q22&gt;0,Q22/K$65*100)</f>
        <v/>
      </c>
      <c r="L22" s="85">
        <f t="shared" si="0"/>
        <v>2710.1764705882351</v>
      </c>
      <c r="M22" s="39">
        <f t="shared" si="0"/>
        <v>0</v>
      </c>
      <c r="N22" s="39">
        <f t="shared" si="0"/>
        <v>0</v>
      </c>
      <c r="O22" s="39">
        <f t="shared" si="0"/>
        <v>0</v>
      </c>
      <c r="P22" s="39">
        <f t="shared" si="0"/>
        <v>0</v>
      </c>
      <c r="Q22" s="98" t="str">
        <f t="shared" si="0"/>
        <v/>
      </c>
      <c r="R22" s="89">
        <v>46073</v>
      </c>
      <c r="S22" s="89">
        <v>0</v>
      </c>
      <c r="T22" s="89">
        <v>0</v>
      </c>
      <c r="U22" s="89">
        <v>0</v>
      </c>
      <c r="V22" s="89">
        <v>0</v>
      </c>
      <c r="W22" s="89"/>
      <c r="Z22" s="7" t="s">
        <v>44</v>
      </c>
      <c r="AA22" s="18" cm="1">
        <f t="array" ref="AA22">IFERROR(_xlfn.IFS(COUNTA($AE$2:$AJ$2)=0,AVERAGE($AE22:$AJ22),$AE$2="X",AVERAGE($AF22:$AJ22),$AF$2="X",AVERAGE($AE22,$AG22:$AJ22),$AG$2="X",AVERAGE($AE22:$AF22,$AH22:$AJ22),$AH$2="X",AVERAGE($AE22:$AG22,$AI22:$AJ22),$AI$2="X",AVERAGE($AE22:$AH22,$AJ22:$AJ22),$AJ$2="X",AVERAGE($AE22:$AI22)),"")</f>
        <v>0.91142818904569756</v>
      </c>
      <c r="AB22" s="19" cm="1">
        <f t="array" ref="AB22">IFERROR(_xlfn.IFS(COUNTA($AE$2:$AJ$2)=0,STDEV($AE22:$AJ22)/SQRT(COUNT($AE22:$AJ22)),$AE$2="X",STDEV($AF22:$AJ22)/SQRT(COUNT($AF22:$AJ22)),$AF$2="X",STDEV($AE22,$AG22:$AJ22)/SQRT(COUNT($AE22,$AG22:$AJ22)),$AG$2="X",STDEV($AE22:$AF22,$AH22:$AJ22)/SQRT(COUNT($AE22:$AF22,$AH22:$AJ22)),$AH$2="X",STDEV($AE22:$AG22,$AI22:$AJ22)/SQRT(COUNT($AE22:$AG22,$AI22:$AJ22)),$AI$2="X",STDEV($AE22:$AH22,$AJ22)/SQRT(COUNT($AE22:$AH22,$AJ22)),$AJ$2="X",STDEV($AE22:$AI22)/SQRT(COUNT($AE22:$AI22))),"")</f>
        <v>0.64055037154367844</v>
      </c>
      <c r="AC22" s="113" cm="1">
        <f t="array" ref="AC22">IFERROR(_xlfn.IFS(COUNTA($AK$2:$AP$2)=0,AVERAGE($AK22:$AP22),$AK$2="X",AVERAGE($AL22:$AP22),$AL$2="X",AVERAGE($AK22,$AM22:$AP22),$AM$2="X",AVERAGE($AK22:$AL22,$AN22:$AP22),$AN$2="X",AVERAGE($AK22:$AM22,$AO22:$AP22),$AO$2="X",AVERAGE($AK22:$AN22,$AP22:$AP22),$AP$2="X",AVERAGE($AK22:$AO22)),"")</f>
        <v>692.11529411764707</v>
      </c>
      <c r="AD22" s="111" cm="1">
        <f t="array" ref="AD22">IFERROR(_xlfn.IFS(COUNTA($AK$2:$AP$2)=0,STDEV($AK22:$AP22)/SQRT(COUNT($AK22:$AP22)),$AK$2="X",STDEV($AL22:$AP22)/SQRT(COUNT($AL22:$AP22)),$AL$2="X",STDEV($AK22,$AM22:$AP22)/SQRT(COUNT($AK22,$AM22:$AP22)),$AM$2="X",STDEV($AK22:$AL22,$AN22:$AP22)/SQRT(COUNT($AK22:$AL22,$AN22:$AP22)),$AN$2="X",STDEV($AK22:$AM22,$AO22:$AP22)/SQRT(COUNT($AK22:$AM22,$AO22:$AP22)),$AO$2="X",STDEV($AK22:$AN22,$AP22)/SQRT(COUNT($AK22:$AN22,$AP22)),$AP$2="X",STDEV($AK22:$AO22)/SQRT(COUNT($AK22:$AO22))),"")</f>
        <v>486.62546450478555</v>
      </c>
      <c r="AE22" cm="1">
        <f t="array" ref="AE22">_xlfn.IFS(SUM($AK22:$AP22)="","",AK22="","",AK22=0,0,AK22&gt;0,AK22/AE$65*100)</f>
        <v>3.2725109867526636</v>
      </c>
      <c r="AF22" cm="1">
        <f t="array" ref="AF22">_xlfn.IFS(SUM($AK22:$AP22)="","",AL22="","",AL22=0,0,AL22&gt;0,AL22/AF$65*100)</f>
        <v>0</v>
      </c>
      <c r="AG22" cm="1">
        <f t="array" ref="AG22">_xlfn.IFS(SUM($AK22:$AP22)="","",AM22="","",AM22=0,0,AM22&gt;0,AM22/AG$65*100)</f>
        <v>1.2846299584758247</v>
      </c>
      <c r="AH22" cm="1">
        <f t="array" ref="AH22">_xlfn.IFS(SUM($AK22:$AP22)="","",AN22="","",AN22=0,0,AN22&gt;0,AN22/AH$65*100)</f>
        <v>0</v>
      </c>
      <c r="AI22" cm="1">
        <f t="array" ref="AI22">_xlfn.IFS(SUM($AK22:$AP22)="","",AO22="","",AO22=0,0,AO22&gt;0,AO22/AI$65*100)</f>
        <v>0</v>
      </c>
      <c r="AJ22" t="str" cm="1">
        <f t="array" ref="AJ22">_xlfn.IFS(SUM($AK22:$AP22)="","",AP22="","",AP22=0,0,AP22&gt;0,AP22/AJ$65*100)</f>
        <v/>
      </c>
      <c r="AK22" s="42">
        <f t="shared" si="1"/>
        <v>974.17647058823525</v>
      </c>
      <c r="AL22">
        <f t="shared" si="1"/>
        <v>0</v>
      </c>
      <c r="AM22">
        <f t="shared" si="1"/>
        <v>2486.4</v>
      </c>
      <c r="AN22">
        <f t="shared" si="1"/>
        <v>0</v>
      </c>
      <c r="AO22">
        <f t="shared" si="1"/>
        <v>0</v>
      </c>
      <c r="AP22" s="96" t="str">
        <f t="shared" si="1"/>
        <v/>
      </c>
      <c r="AQ22" s="89">
        <v>16561</v>
      </c>
      <c r="AR22" s="89">
        <v>0</v>
      </c>
      <c r="AS22" s="89">
        <v>24864</v>
      </c>
      <c r="AT22" s="89">
        <v>0</v>
      </c>
      <c r="AU22" s="89">
        <v>0</v>
      </c>
      <c r="AV22" s="89"/>
      <c r="AX22" s="1"/>
      <c r="AY22" s="39" t="str">
        <f t="shared" si="2"/>
        <v/>
      </c>
      <c r="AZ22" s="39" t="str">
        <f t="shared" si="3"/>
        <v/>
      </c>
      <c r="BA22" s="39" t="str">
        <f t="shared" si="4"/>
        <v/>
      </c>
      <c r="BB22" s="39" t="str">
        <f t="shared" si="5"/>
        <v/>
      </c>
      <c r="BC22" s="39" t="str">
        <f t="shared" si="6"/>
        <v/>
      </c>
      <c r="BD22" s="39" t="str">
        <f t="shared" si="7"/>
        <v/>
      </c>
      <c r="BE22" s="39" t="str">
        <f t="shared" si="8"/>
        <v/>
      </c>
      <c r="BF22" s="39" t="str">
        <f t="shared" si="9"/>
        <v/>
      </c>
      <c r="BG22" s="39" t="str">
        <f t="shared" si="10"/>
        <v/>
      </c>
      <c r="BH22" s="39" t="str">
        <f t="shared" si="11"/>
        <v/>
      </c>
      <c r="BI22" s="39" t="str">
        <f t="shared" si="12"/>
        <v/>
      </c>
      <c r="BJ22" s="39" t="str">
        <f t="shared" si="13"/>
        <v/>
      </c>
      <c r="BK22" s="42" t="str">
        <f t="shared" si="14"/>
        <v/>
      </c>
      <c r="BL22" t="str">
        <f t="shared" si="14"/>
        <v/>
      </c>
      <c r="BM22" t="str">
        <f t="shared" si="14"/>
        <v/>
      </c>
      <c r="BN22" t="str">
        <f t="shared" si="14"/>
        <v/>
      </c>
      <c r="BO22" t="str">
        <f t="shared" si="14"/>
        <v/>
      </c>
      <c r="BP22" t="str">
        <f t="shared" si="14"/>
        <v/>
      </c>
      <c r="BQ22" t="str">
        <f t="shared" si="14"/>
        <v/>
      </c>
      <c r="BR22" t="str">
        <f t="shared" si="14"/>
        <v/>
      </c>
      <c r="BS22" t="str">
        <f t="shared" si="14"/>
        <v/>
      </c>
      <c r="BT22" t="str">
        <f t="shared" si="14"/>
        <v/>
      </c>
      <c r="BU22" t="str">
        <f t="shared" si="14"/>
        <v/>
      </c>
      <c r="BV22" t="str">
        <f t="shared" si="14"/>
        <v/>
      </c>
      <c r="BW22" t="str">
        <f t="shared" si="15"/>
        <v/>
      </c>
      <c r="BX22" t="str">
        <f t="shared" si="16"/>
        <v/>
      </c>
      <c r="BY22" t="str">
        <f t="shared" si="17"/>
        <v/>
      </c>
      <c r="BZ22" t="str">
        <f t="shared" si="18"/>
        <v/>
      </c>
      <c r="CA22" t="str">
        <f t="shared" si="19"/>
        <v/>
      </c>
      <c r="CB22" s="39" t="str">
        <f t="shared" si="19"/>
        <v/>
      </c>
      <c r="CC22" s="46" t="str">
        <f t="shared" si="20"/>
        <v/>
      </c>
      <c r="CD22" s="44" t="str">
        <f t="shared" si="21"/>
        <v/>
      </c>
      <c r="CE22" t="str" cm="1">
        <f t="array" ref="CE22">_xlfn.IFS($CC22="","",$CC22&lt;=CE$3,"yes",$CC22&gt;CE$3,"no")</f>
        <v/>
      </c>
      <c r="CF22" s="42" t="str">
        <f t="shared" si="22"/>
        <v/>
      </c>
      <c r="CG22" s="1" t="str">
        <f t="shared" si="23"/>
        <v/>
      </c>
      <c r="CH22" s="1" t="str">
        <f t="shared" si="24"/>
        <v/>
      </c>
      <c r="CI22" s="76" t="str">
        <f>IF(CE22="yes",VLOOKUP(CH22,'z-Table'!$A$1:$K$74,7,TRUE)*$CE$2,"")</f>
        <v/>
      </c>
    </row>
    <row r="23" spans="1:87" ht="12" x14ac:dyDescent="0.2">
      <c r="A23" s="6" t="s">
        <v>45</v>
      </c>
      <c r="B23" s="18" cm="1">
        <f t="array" ref="B23">IFERROR(_xlfn.IFS(COUNTA($F$2:$K$2)=0,AVERAGE($F23:$K23),$F$2="X",AVERAGE(G23:$K23),$G$2="X",AVERAGE($F23,$H23:$K23),$H$2="X",AVERAGE($F23:$G23,$I23:$K23),$I$2="X",AVERAGE($F23:$H23,$J23:$K23),$J$2="X",AVERAGE($F23:$I23,$K23:$K23),$K$2="X",AVERAGE($F23:$J23)),"")</f>
        <v>0</v>
      </c>
      <c r="C23" s="19" cm="1">
        <f t="array" ref="C23">IFERROR(_xlfn.IFS(COUNTA($F$2:$K$2)=0,STDEV($F23:$K23)/SQRT(COUNT($F23:$K23)),$F$2="X",STDEV(G23:$K23)/SQRT(COUNT(G23:$K23)),$G$2="X",STDEV($F23,$H23:$K23)/SQRT(COUNT($F23,$H23:$K23)),$H$2="X",STDEV($F23:$G23,$I23:$K23)/SQRT(COUNT($F23:$G23,$I23:$K23)),$I$2="X",STDEV($F23:$H23,$J23:$K23)/SQRT(COUNT($F23:$H23,$J23:$K23)),$J$2="X",STDEV($F23:$I23,$K23)/SQRT(COUNT($F23:$I23,$K23)),$K$2="X",STDEV($F23:$J23)/SQRT(COUNT($F23:$J23))),"")</f>
        <v>0</v>
      </c>
      <c r="D23" s="110" cm="1">
        <f t="array" ref="D23">IFERROR(_xlfn.IFS(COUNTA($L$2:$Q$2)=0,AVERAGE($L23:$Q23),$L$2="X",AVERAGE($M23:$Q23),$M$2="X",AVERAGE($L23,$N23:$Q23),$N$2="X",AVERAGE($L23:$M23,$O23:$Q23),$O$2="X",AVERAGE($L23:$N23,$P23:$Q23),$P$2="X",AVERAGE($L23:$O23,$Q23:$Q23),$Q$2="X",AVERAGE($L23:$P23)),"")</f>
        <v>0</v>
      </c>
      <c r="E23" s="111" cm="1">
        <f t="array" ref="E23">IFERROR(_xlfn.IFS(COUNTA($L$2:$Q$2)=0,STDEV($L23:$Q23)/SQRT(COUNT($L23:$Q23)),$L$2="X",STDEV($M23:$Q23)/SQRT(COUNT($M23:$Q23)),$M$2="X",STDEV($L23,$N23:$Q23)/SQRT(COUNT($L23,$N23:$Q23)),$N$2="X",STDEV($L23:$M23,$O23:$Q23)/SQRT(COUNT($L23:$M23,$O23:$Q23)),$O$2="X",STDEV($L23:$N23,$P23:$Q23)/SQRT(COUNT($L23:$N23,$P23:$Q23)),$P$2="X",STDEV($L23:$O23,$Q23)/SQRT(COUNT($L23:$O23,$Q23)),$Q$2="X",STDEV($L23:$P23)/SQRT(COUNT($L23:$P23))),"")</f>
        <v>0</v>
      </c>
      <c r="F23" cm="1">
        <f t="array" ref="F23">_xlfn.IFS(SUM($L23:$Q23)="","",L23="","",L23=0,0,L23&gt;0,L23/F$65*100)</f>
        <v>0</v>
      </c>
      <c r="G23" cm="1">
        <f t="array" ref="G23">_xlfn.IFS(SUM($L23:$Q23)="","",M23="","",M23=0,0,M23&gt;0,M23/G$65*100)</f>
        <v>0</v>
      </c>
      <c r="H23" cm="1">
        <f t="array" ref="H23">_xlfn.IFS(SUM($L23:$Q23)="","",N23="","",N23=0,0,N23&gt;0,N23/H$65*100)</f>
        <v>0</v>
      </c>
      <c r="I23" cm="1">
        <f t="array" ref="I23">_xlfn.IFS(SUM($L23:$Q23)="","",O23="","",O23=0,0,O23&gt;0,O23/I$65*100)</f>
        <v>0</v>
      </c>
      <c r="J23" cm="1">
        <f t="array" ref="J23">_xlfn.IFS(SUM($L23:$Q23)="","",P23="","",P23=0,0,P23&gt;0,P23/J$65*100)</f>
        <v>0</v>
      </c>
      <c r="K23" t="str" cm="1">
        <f t="array" ref="K23">_xlfn.IFS(SUM($L23:$Q23)="","",Q23="","",Q23=0,0,Q23&gt;0,Q23/K$65*100)</f>
        <v/>
      </c>
      <c r="L23" s="85">
        <f t="shared" si="0"/>
        <v>0</v>
      </c>
      <c r="M23" s="39">
        <f t="shared" si="0"/>
        <v>0</v>
      </c>
      <c r="N23" s="39">
        <f t="shared" si="0"/>
        <v>0</v>
      </c>
      <c r="O23" s="39">
        <f t="shared" si="0"/>
        <v>0</v>
      </c>
      <c r="P23" s="39">
        <f t="shared" si="0"/>
        <v>0</v>
      </c>
      <c r="Q23" s="98" t="str">
        <f t="shared" si="0"/>
        <v/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/>
      <c r="Z23" s="6" t="s">
        <v>45</v>
      </c>
      <c r="AA23" s="18" cm="1">
        <f t="array" ref="AA23">IFERROR(_xlfn.IFS(COUNTA($AE$2:$AJ$2)=0,AVERAGE($AE23:$AJ23),$AE$2="X",AVERAGE($AF23:$AJ23),$AF$2="X",AVERAGE($AE23,$AG23:$AJ23),$AG$2="X",AVERAGE($AE23:$AF23,$AH23:$AJ23),$AH$2="X",AVERAGE($AE23:$AG23,$AI23:$AJ23),$AI$2="X",AVERAGE($AE23:$AH23,$AJ23:$AJ23),$AJ$2="X",AVERAGE($AE23:$AI23)),"")</f>
        <v>0</v>
      </c>
      <c r="AB23" s="19" cm="1">
        <f t="array" ref="AB23">IFERROR(_xlfn.IFS(COUNTA($AE$2:$AJ$2)=0,STDEV($AE23:$AJ23)/SQRT(COUNT($AE23:$AJ23)),$AE$2="X",STDEV($AF23:$AJ23)/SQRT(COUNT($AF23:$AJ23)),$AF$2="X",STDEV($AE23,$AG23:$AJ23)/SQRT(COUNT($AE23,$AG23:$AJ23)),$AG$2="X",STDEV($AE23:$AF23,$AH23:$AJ23)/SQRT(COUNT($AE23:$AF23,$AH23:$AJ23)),$AH$2="X",STDEV($AE23:$AG23,$AI23:$AJ23)/SQRT(COUNT($AE23:$AG23,$AI23:$AJ23)),$AI$2="X",STDEV($AE23:$AH23,$AJ23)/SQRT(COUNT($AE23:$AH23,$AJ23)),$AJ$2="X",STDEV($AE23:$AI23)/SQRT(COUNT($AE23:$AI23))),"")</f>
        <v>0</v>
      </c>
      <c r="AC23" s="113" cm="1">
        <f t="array" ref="AC23">IFERROR(_xlfn.IFS(COUNTA($AK$2:$AP$2)=0,AVERAGE($AK23:$AP23),$AK$2="X",AVERAGE($AL23:$AP23),$AL$2="X",AVERAGE($AK23,$AM23:$AP23),$AM$2="X",AVERAGE($AK23:$AL23,$AN23:$AP23),$AN$2="X",AVERAGE($AK23:$AM23,$AO23:$AP23),$AO$2="X",AVERAGE($AK23:$AN23,$AP23:$AP23),$AP$2="X",AVERAGE($AK23:$AO23)),"")</f>
        <v>0</v>
      </c>
      <c r="AD23" s="111" cm="1">
        <f t="array" ref="AD23">IFERROR(_xlfn.IFS(COUNTA($AK$2:$AP$2)=0,STDEV($AK23:$AP23)/SQRT(COUNT($AK23:$AP23)),$AK$2="X",STDEV($AL23:$AP23)/SQRT(COUNT($AL23:$AP23)),$AL$2="X",STDEV($AK23,$AM23:$AP23)/SQRT(COUNT($AK23,$AM23:$AP23)),$AM$2="X",STDEV($AK23:$AL23,$AN23:$AP23)/SQRT(COUNT($AK23:$AL23,$AN23:$AP23)),$AN$2="X",STDEV($AK23:$AM23,$AO23:$AP23)/SQRT(COUNT($AK23:$AM23,$AO23:$AP23)),$AO$2="X",STDEV($AK23:$AN23,$AP23)/SQRT(COUNT($AK23:$AN23,$AP23)),$AP$2="X",STDEV($AK23:$AO23)/SQRT(COUNT($AK23:$AO23))),"")</f>
        <v>0</v>
      </c>
      <c r="AE23" cm="1">
        <f t="array" ref="AE23">_xlfn.IFS(SUM($AK23:$AP23)="","",AK23="","",AK23=0,0,AK23&gt;0,AK23/AE$65*100)</f>
        <v>0</v>
      </c>
      <c r="AF23" cm="1">
        <f t="array" ref="AF23">_xlfn.IFS(SUM($AK23:$AP23)="","",AL23="","",AL23=0,0,AL23&gt;0,AL23/AF$65*100)</f>
        <v>0</v>
      </c>
      <c r="AG23" cm="1">
        <f t="array" ref="AG23">_xlfn.IFS(SUM($AK23:$AP23)="","",AM23="","",AM23=0,0,AM23&gt;0,AM23/AG$65*100)</f>
        <v>0</v>
      </c>
      <c r="AH23" cm="1">
        <f t="array" ref="AH23">_xlfn.IFS(SUM($AK23:$AP23)="","",AN23="","",AN23=0,0,AN23&gt;0,AN23/AH$65*100)</f>
        <v>0</v>
      </c>
      <c r="AI23" cm="1">
        <f t="array" ref="AI23">_xlfn.IFS(SUM($AK23:$AP23)="","",AO23="","",AO23=0,0,AO23&gt;0,AO23/AI$65*100)</f>
        <v>0</v>
      </c>
      <c r="AJ23" t="str" cm="1">
        <f t="array" ref="AJ23">_xlfn.IFS(SUM($AK23:$AP23)="","",AP23="","",AP23=0,0,AP23&gt;0,AP23/AJ$65*100)</f>
        <v/>
      </c>
      <c r="AK23" s="42">
        <f t="shared" si="1"/>
        <v>0</v>
      </c>
      <c r="AL23">
        <f t="shared" si="1"/>
        <v>0</v>
      </c>
      <c r="AM23">
        <f t="shared" si="1"/>
        <v>0</v>
      </c>
      <c r="AN23">
        <f t="shared" si="1"/>
        <v>0</v>
      </c>
      <c r="AO23">
        <f t="shared" si="1"/>
        <v>0</v>
      </c>
      <c r="AP23" s="96" t="str">
        <f t="shared" si="1"/>
        <v/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/>
      <c r="AX23" s="1"/>
      <c r="AY23" s="39" t="str">
        <f t="shared" si="2"/>
        <v/>
      </c>
      <c r="AZ23" s="39" t="str">
        <f t="shared" si="3"/>
        <v/>
      </c>
      <c r="BA23" s="39" t="str">
        <f t="shared" si="4"/>
        <v/>
      </c>
      <c r="BB23" s="39" t="str">
        <f t="shared" si="5"/>
        <v/>
      </c>
      <c r="BC23" s="39" t="str">
        <f t="shared" si="6"/>
        <v/>
      </c>
      <c r="BD23" s="39" t="str">
        <f t="shared" si="7"/>
        <v/>
      </c>
      <c r="BE23" s="39" t="str">
        <f t="shared" si="8"/>
        <v/>
      </c>
      <c r="BF23" s="39" t="str">
        <f t="shared" si="9"/>
        <v/>
      </c>
      <c r="BG23" s="39" t="str">
        <f t="shared" si="10"/>
        <v/>
      </c>
      <c r="BH23" s="39" t="str">
        <f t="shared" si="11"/>
        <v/>
      </c>
      <c r="BI23" s="39" t="str">
        <f t="shared" si="12"/>
        <v/>
      </c>
      <c r="BJ23" s="39" t="str">
        <f t="shared" si="13"/>
        <v/>
      </c>
      <c r="BK23" s="42" t="str">
        <f t="shared" si="14"/>
        <v/>
      </c>
      <c r="BL23" t="str">
        <f t="shared" si="14"/>
        <v/>
      </c>
      <c r="BM23" t="str">
        <f t="shared" si="14"/>
        <v/>
      </c>
      <c r="BN23" t="str">
        <f t="shared" si="14"/>
        <v/>
      </c>
      <c r="BO23" t="str">
        <f t="shared" si="14"/>
        <v/>
      </c>
      <c r="BP23" t="str">
        <f t="shared" si="14"/>
        <v/>
      </c>
      <c r="BQ23" t="str">
        <f t="shared" si="14"/>
        <v/>
      </c>
      <c r="BR23" t="str">
        <f t="shared" si="14"/>
        <v/>
      </c>
      <c r="BS23" t="str">
        <f t="shared" si="14"/>
        <v/>
      </c>
      <c r="BT23" t="str">
        <f t="shared" si="14"/>
        <v/>
      </c>
      <c r="BU23" t="str">
        <f t="shared" si="14"/>
        <v/>
      </c>
      <c r="BV23" t="str">
        <f t="shared" si="14"/>
        <v/>
      </c>
      <c r="BW23" t="str">
        <f t="shared" si="15"/>
        <v/>
      </c>
      <c r="BX23" t="str">
        <f t="shared" si="16"/>
        <v/>
      </c>
      <c r="BY23" t="str">
        <f t="shared" si="17"/>
        <v/>
      </c>
      <c r="BZ23" t="str">
        <f t="shared" si="18"/>
        <v/>
      </c>
      <c r="CA23" t="str">
        <f t="shared" si="19"/>
        <v/>
      </c>
      <c r="CB23" s="39" t="str">
        <f t="shared" si="19"/>
        <v/>
      </c>
      <c r="CC23" s="46" t="str">
        <f t="shared" si="20"/>
        <v/>
      </c>
      <c r="CD23" s="44" t="str">
        <f t="shared" si="21"/>
        <v/>
      </c>
      <c r="CE23" t="str" cm="1">
        <f t="array" ref="CE23">_xlfn.IFS($CC23="","",$CC23&lt;=CE$3,"yes",$CC23&gt;CE$3,"no")</f>
        <v/>
      </c>
      <c r="CF23" s="42" t="str">
        <f t="shared" si="22"/>
        <v/>
      </c>
      <c r="CG23" s="1" t="str">
        <f t="shared" si="23"/>
        <v/>
      </c>
      <c r="CH23" s="1" t="str">
        <f t="shared" si="24"/>
        <v/>
      </c>
      <c r="CI23" s="76" t="str">
        <f>IF(CE23="yes",VLOOKUP(CH23,'z-Table'!$A$1:$K$74,7,TRUE)*$CE$2,"")</f>
        <v/>
      </c>
    </row>
    <row r="24" spans="1:87" ht="12" x14ac:dyDescent="0.2">
      <c r="A24" s="6" t="s">
        <v>46</v>
      </c>
      <c r="B24" s="18" cm="1">
        <f t="array" ref="B24">IFERROR(_xlfn.IFS(COUNTA($F$2:$K$2)=0,AVERAGE($F24:$K24),$F$2="X",AVERAGE(G24:$K24),$G$2="X",AVERAGE($F24,$H24:$K24),$H$2="X",AVERAGE($F24:$G24,$I24:$K24),$I$2="X",AVERAGE($F24:$H24,$J24:$K24),$J$2="X",AVERAGE($F24:$I24,$K24:$K24),$K$2="X",AVERAGE($F24:$J24)),"")</f>
        <v>25.935176684076129</v>
      </c>
      <c r="C24" s="19" cm="1">
        <f t="array" ref="C24">IFERROR(_xlfn.IFS(COUNTA($F$2:$K$2)=0,STDEV($F24:$K24)/SQRT(COUNT($F24:$K24)),$F$2="X",STDEV(G24:$K24)/SQRT(COUNT(G24:$K24)),$G$2="X",STDEV($F24,$H24:$K24)/SQRT(COUNT($F24,$H24:$K24)),$H$2="X",STDEV($F24:$G24,$I24:$K24)/SQRT(COUNT($F24:$G24,$I24:$K24)),$I$2="X",STDEV($F24:$H24,$J24:$K24)/SQRT(COUNT($F24:$H24,$J24:$K24)),$J$2="X",STDEV($F24:$I24,$K24)/SQRT(COUNT($F24:$I24,$K24)),$K$2="X",STDEV($F24:$J24)/SQRT(COUNT($F24:$J24))),"")</f>
        <v>4.6034787389299012</v>
      </c>
      <c r="D24" s="110" cm="1">
        <f t="array" ref="D24">IFERROR(_xlfn.IFS(COUNTA($L$2:$Q$2)=0,AVERAGE($L24:$Q24),$L$2="X",AVERAGE($M24:$Q24),$M$2="X",AVERAGE($L24,$N24:$Q24),$N$2="X",AVERAGE($L24:$M24,$O24:$Q24),$O$2="X",AVERAGE($L24:$N24,$P24:$Q24),$P$2="X",AVERAGE($L24:$O24,$Q24:$Q24),$Q$2="X",AVERAGE($L24:$P24)),"")</f>
        <v>10519.072207792207</v>
      </c>
      <c r="E24" s="111" cm="1">
        <f t="array" ref="E24">IFERROR(_xlfn.IFS(COUNTA($L$2:$Q$2)=0,STDEV($L24:$Q24)/SQRT(COUNT($L24:$Q24)),$L$2="X",STDEV($M24:$Q24)/SQRT(COUNT($M24:$Q24)),$M$2="X",STDEV($L24,$N24:$Q24)/SQRT(COUNT($L24,$N24:$Q24)),$N$2="X",STDEV($L24:$M24,$O24:$Q24)/SQRT(COUNT($L24:$M24,$O24:$Q24)),$O$2="X",STDEV($L24:$N24,$P24:$Q24)/SQRT(COUNT($L24:$N24,$P24:$Q24)),$P$2="X",STDEV($L24:$O24,$Q24)/SQRT(COUNT($L24:$O24,$Q24)),$Q$2="X",STDEV($L24:$P24)/SQRT(COUNT($L24:$P24))),"")</f>
        <v>1446.8254894610545</v>
      </c>
      <c r="F24" cm="1">
        <f t="array" ref="F24">_xlfn.IFS(SUM($L24:$Q24)="","",L24="","",L24=0,0,L24&gt;0,L24/F$65*100)</f>
        <v>9.7053356978905398</v>
      </c>
      <c r="G24" cm="1">
        <f t="array" ref="G24">_xlfn.IFS(SUM($L24:$Q24)="","",M24="","",M24=0,0,M24&gt;0,M24/G$65*100)</f>
        <v>24.115040759369926</v>
      </c>
      <c r="H24" cm="1">
        <f t="array" ref="H24">_xlfn.IFS(SUM($L24:$Q24)="","",N24="","",N24=0,0,N24&gt;0,N24/H$65*100)</f>
        <v>37.356848772173073</v>
      </c>
      <c r="I24" cm="1">
        <f t="array" ref="I24">_xlfn.IFS(SUM($L24:$Q24)="","",O24="","",O24=0,0,O24&gt;0,O24/I$65*100)</f>
        <v>30.781956100710133</v>
      </c>
      <c r="J24" cm="1">
        <f t="array" ref="J24">_xlfn.IFS(SUM($L24:$Q24)="","",P24="","",P24=0,0,P24&gt;0,P24/J$65*100)</f>
        <v>27.716702090236982</v>
      </c>
      <c r="K24" t="str" cm="1">
        <f t="array" ref="K24">_xlfn.IFS(SUM($L24:$Q24)="","",Q24="","",Q24=0,0,Q24&gt;0,Q24/K$65*100)</f>
        <v/>
      </c>
      <c r="L24" s="85">
        <f t="shared" si="0"/>
        <v>11792</v>
      </c>
      <c r="M24" s="39">
        <f t="shared" si="0"/>
        <v>10705.8</v>
      </c>
      <c r="N24" s="39">
        <f t="shared" si="0"/>
        <v>15034.6</v>
      </c>
      <c r="O24" s="39">
        <f t="shared" si="0"/>
        <v>6539.1428571428569</v>
      </c>
      <c r="P24" s="39">
        <f t="shared" si="0"/>
        <v>8523.818181818182</v>
      </c>
      <c r="Q24" s="98" t="str">
        <f t="shared" si="0"/>
        <v/>
      </c>
      <c r="R24" s="89">
        <v>200464</v>
      </c>
      <c r="S24" s="89">
        <v>107058</v>
      </c>
      <c r="T24" s="89">
        <v>150346</v>
      </c>
      <c r="U24" s="89">
        <v>91548</v>
      </c>
      <c r="V24" s="89">
        <v>93762</v>
      </c>
      <c r="W24" s="89"/>
      <c r="Z24" s="6" t="s">
        <v>46</v>
      </c>
      <c r="AA24" s="18" cm="1">
        <f t="array" ref="AA24">IFERROR(_xlfn.IFS(COUNTA($AE$2:$AJ$2)=0,AVERAGE($AE24:$AJ24),$AE$2="X",AVERAGE($AF24:$AJ24),$AF$2="X",AVERAGE($AE24,$AG24:$AJ24),$AG$2="X",AVERAGE($AE24:$AF24,$AH24:$AJ24),$AH$2="X",AVERAGE($AE24:$AG24,$AI24:$AJ24),$AI$2="X",AVERAGE($AE24:$AH24,$AJ24:$AJ24),$AJ$2="X",AVERAGE($AE24:$AI24)),"")</f>
        <v>24.20448316064784</v>
      </c>
      <c r="AB24" s="19" cm="1">
        <f t="array" ref="AB24">IFERROR(_xlfn.IFS(COUNTA($AE$2:$AJ$2)=0,STDEV($AE24:$AJ24)/SQRT(COUNT($AE24:$AJ24)),$AE$2="X",STDEV($AF24:$AJ24)/SQRT(COUNT($AF24:$AJ24)),$AF$2="X",STDEV($AE24,$AG24:$AJ24)/SQRT(COUNT($AE24,$AG24:$AJ24)),$AG$2="X",STDEV($AE24:$AF24,$AH24:$AJ24)/SQRT(COUNT($AE24:$AF24,$AH24:$AJ24)),$AH$2="X",STDEV($AE24:$AG24,$AI24:$AJ24)/SQRT(COUNT($AE24:$AG24,$AI24:$AJ24)),$AI$2="X",STDEV($AE24:$AH24,$AJ24)/SQRT(COUNT($AE24:$AH24,$AJ24)),$AJ$2="X",STDEV($AE24:$AI24)/SQRT(COUNT($AE24:$AI24))),"")</f>
        <v>6.926222090202824</v>
      </c>
      <c r="AC24" s="113" cm="1">
        <f t="array" ref="AC24">IFERROR(_xlfn.IFS(COUNTA($AK$2:$AP$2)=0,AVERAGE($AK24:$AP24),$AK$2="X",AVERAGE($AL24:$AP24),$AL$2="X",AVERAGE($AK24,$AM24:$AP24),$AM$2="X",AVERAGE($AK24:$AL24,$AN24:$AP24),$AN$2="X",AVERAGE($AK24:$AM24,$AO24:$AP24),$AO$2="X",AVERAGE($AK24:$AN24,$AP24:$AP24),$AP$2="X",AVERAGE($AK24:$AO24)),"")</f>
        <v>13094.939969442323</v>
      </c>
      <c r="AD24" s="111" cm="1">
        <f t="array" ref="AD24">IFERROR(_xlfn.IFS(COUNTA($AK$2:$AP$2)=0,STDEV($AK24:$AP24)/SQRT(COUNT($AK24:$AP24)),$AK$2="X",STDEV($AL24:$AP24)/SQRT(COUNT($AL24:$AP24)),$AL$2="X",STDEV($AK24,$AM24:$AP24)/SQRT(COUNT($AK24,$AM24:$AP24)),$AM$2="X",STDEV($AK24:$AL24,$AN24:$AP24)/SQRT(COUNT($AK24:$AL24,$AN24:$AP24)),$AN$2="X",STDEV($AK24:$AM24,$AO24:$AP24)/SQRT(COUNT($AK24:$AM24,$AO24:$AP24)),$AO$2="X",STDEV($AK24:$AN24,$AP24)/SQRT(COUNT($AK24:$AN24,$AP24)),$AP$2="X",STDEV($AK24:$AO24)/SQRT(COUNT($AK24:$AO24))),"")</f>
        <v>3722.5847349969599</v>
      </c>
      <c r="AE24" cm="1">
        <f t="array" ref="AE24">_xlfn.IFS(SUM($AK24:$AP24)="","",AK24="","",AK24=0,0,AK24&gt;0,AK24/AE$65*100)</f>
        <v>15.916761516329951</v>
      </c>
      <c r="AF24" cm="1">
        <f t="array" ref="AF24">_xlfn.IFS(SUM($AK24:$AP24)="","",AL24="","",AL24=0,0,AL24&gt;0,AL24/AF$65*100)</f>
        <v>9.6211092184295026</v>
      </c>
      <c r="AG24" cm="1">
        <f t="array" ref="AG24">_xlfn.IFS(SUM($AK24:$AP24)="","",AM24="","",AM24=0,0,AM24&gt;0,AM24/AG$65*100)</f>
        <v>13.748444199661172</v>
      </c>
      <c r="AH24" cm="1">
        <f t="array" ref="AH24">_xlfn.IFS(SUM($AK24:$AP24)="","",AN24="","",AN24=0,0,AN24&gt;0,AN24/AH$65*100)</f>
        <v>38.278434252811572</v>
      </c>
      <c r="AI24" cm="1">
        <f t="array" ref="AI24">_xlfn.IFS(SUM($AK24:$AP24)="","",AO24="","",AO24=0,0,AO24&gt;0,AO24/AI$65*100)</f>
        <v>43.457666616007003</v>
      </c>
      <c r="AJ24" t="str" cm="1">
        <f t="array" ref="AJ24">_xlfn.IFS(SUM($AK24:$AP24)="","",AP24="","",AP24=0,0,AP24&gt;0,AP24/AJ$65*100)</f>
        <v/>
      </c>
      <c r="AK24" s="42">
        <f t="shared" si="1"/>
        <v>4738.1764705882351</v>
      </c>
      <c r="AL24">
        <f t="shared" si="1"/>
        <v>14385.8</v>
      </c>
      <c r="AM24">
        <f t="shared" si="1"/>
        <v>26610.1</v>
      </c>
      <c r="AN24">
        <f t="shared" si="1"/>
        <v>8822.7142857142862</v>
      </c>
      <c r="AO24">
        <f t="shared" si="1"/>
        <v>10917.90909090909</v>
      </c>
      <c r="AP24" s="96" t="str">
        <f t="shared" si="1"/>
        <v/>
      </c>
      <c r="AQ24" s="89">
        <v>80549</v>
      </c>
      <c r="AR24" s="89">
        <v>143858</v>
      </c>
      <c r="AS24" s="89">
        <v>266101</v>
      </c>
      <c r="AT24" s="89">
        <v>123518</v>
      </c>
      <c r="AU24" s="89">
        <v>120097</v>
      </c>
      <c r="AV24" s="89"/>
      <c r="AX24" s="1" t="str">
        <f>Z24</f>
        <v>pinocarvone</v>
      </c>
      <c r="AY24" s="39">
        <f t="shared" si="2"/>
        <v>11792</v>
      </c>
      <c r="AZ24" s="39">
        <f t="shared" si="3"/>
        <v>10705.8</v>
      </c>
      <c r="BA24" s="39">
        <f t="shared" si="4"/>
        <v>15034.6</v>
      </c>
      <c r="BB24" s="39">
        <f t="shared" si="5"/>
        <v>6539.1428571428569</v>
      </c>
      <c r="BC24" s="39">
        <f t="shared" si="6"/>
        <v>8523.818181818182</v>
      </c>
      <c r="BD24" s="39" t="str">
        <f t="shared" si="7"/>
        <v/>
      </c>
      <c r="BE24" s="39">
        <f t="shared" si="8"/>
        <v>4738.1764705882351</v>
      </c>
      <c r="BF24" s="39">
        <f t="shared" si="9"/>
        <v>14385.8</v>
      </c>
      <c r="BG24" s="39">
        <f t="shared" si="10"/>
        <v>26610.1</v>
      </c>
      <c r="BH24" s="39">
        <f t="shared" si="11"/>
        <v>8822.7142857142862</v>
      </c>
      <c r="BI24" s="39">
        <f t="shared" si="12"/>
        <v>10917.90909090909</v>
      </c>
      <c r="BJ24" s="39" t="str">
        <f t="shared" si="13"/>
        <v/>
      </c>
      <c r="BK24" s="42">
        <f t="shared" si="14"/>
        <v>7</v>
      </c>
      <c r="BL24">
        <f t="shared" si="14"/>
        <v>5</v>
      </c>
      <c r="BM24">
        <f t="shared" si="14"/>
        <v>9</v>
      </c>
      <c r="BN24">
        <f t="shared" si="14"/>
        <v>2</v>
      </c>
      <c r="BO24">
        <f t="shared" si="14"/>
        <v>3</v>
      </c>
      <c r="BP24" t="str">
        <f t="shared" si="14"/>
        <v/>
      </c>
      <c r="BQ24">
        <f t="shared" si="14"/>
        <v>1</v>
      </c>
      <c r="BR24">
        <f t="shared" si="14"/>
        <v>8</v>
      </c>
      <c r="BS24">
        <f t="shared" si="14"/>
        <v>10</v>
      </c>
      <c r="BT24">
        <f t="shared" si="14"/>
        <v>4</v>
      </c>
      <c r="BU24">
        <f t="shared" si="14"/>
        <v>6</v>
      </c>
      <c r="BV24" t="str">
        <f t="shared" si="14"/>
        <v/>
      </c>
      <c r="BW24">
        <f t="shared" si="15"/>
        <v>26</v>
      </c>
      <c r="BX24">
        <f t="shared" si="16"/>
        <v>29</v>
      </c>
      <c r="BY24">
        <f t="shared" si="17"/>
        <v>5</v>
      </c>
      <c r="BZ24">
        <f t="shared" si="18"/>
        <v>5</v>
      </c>
      <c r="CA24">
        <f t="shared" si="19"/>
        <v>14</v>
      </c>
      <c r="CB24" s="39">
        <f t="shared" si="19"/>
        <v>11</v>
      </c>
      <c r="CC24" s="46">
        <f t="shared" si="20"/>
        <v>11</v>
      </c>
      <c r="CD24" s="44" t="str">
        <f t="shared" si="21"/>
        <v xml:space="preserve">sig = </v>
      </c>
      <c r="CE24" t="str" cm="1">
        <f t="array" ref="CE24">_xlfn.IFS($CC24="","",$CC24&lt;=CE$3,"yes",$CC24&gt;CE$3,"no")</f>
        <v>no</v>
      </c>
      <c r="CF24" s="42" t="str">
        <f t="shared" si="22"/>
        <v/>
      </c>
      <c r="CG24" s="1" t="str">
        <f t="shared" si="23"/>
        <v/>
      </c>
      <c r="CH24" s="1" t="str">
        <f t="shared" si="24"/>
        <v/>
      </c>
      <c r="CI24" s="76" t="str">
        <f>IF(CE24="yes",VLOOKUP(CH24,'z-Table'!$A$1:$K$74,7,TRUE)*$CE$2,"")</f>
        <v/>
      </c>
    </row>
    <row r="25" spans="1:87" ht="12" x14ac:dyDescent="0.2">
      <c r="A25" s="7" t="s">
        <v>47</v>
      </c>
      <c r="B25" s="18" cm="1">
        <f t="array" ref="B25">IFERROR(_xlfn.IFS(COUNTA($F$2:$K$2)=0,AVERAGE($F25:$K25),$F$2="X",AVERAGE(G25:$K25),$G$2="X",AVERAGE($F25,$H25:$K25),$H$2="X",AVERAGE($F25:$G25,$I25:$K25),$I$2="X",AVERAGE($F25:$H25,$J25:$K25),$J$2="X",AVERAGE($F25:$I25,$K25:$K25),$K$2="X",AVERAGE($F25:$J25)),"")</f>
        <v>0</v>
      </c>
      <c r="C25" s="19" cm="1">
        <f t="array" ref="C25">IFERROR(_xlfn.IFS(COUNTA($F$2:$K$2)=0,STDEV($F25:$K25)/SQRT(COUNT($F25:$K25)),$F$2="X",STDEV(G25:$K25)/SQRT(COUNT(G25:$K25)),$G$2="X",STDEV($F25,$H25:$K25)/SQRT(COUNT($F25,$H25:$K25)),$H$2="X",STDEV($F25:$G25,$I25:$K25)/SQRT(COUNT($F25:$G25,$I25:$K25)),$I$2="X",STDEV($F25:$H25,$J25:$K25)/SQRT(COUNT($F25:$H25,$J25:$K25)),$J$2="X",STDEV($F25:$I25,$K25)/SQRT(COUNT($F25:$I25,$K25)),$K$2="X",STDEV($F25:$J25)/SQRT(COUNT($F25:$J25))),"")</f>
        <v>0</v>
      </c>
      <c r="D25" s="110" cm="1">
        <f t="array" ref="D25">IFERROR(_xlfn.IFS(COUNTA($L$2:$Q$2)=0,AVERAGE($L25:$Q25),$L$2="X",AVERAGE($M25:$Q25),$M$2="X",AVERAGE($L25,$N25:$Q25),$N$2="X",AVERAGE($L25:$M25,$O25:$Q25),$O$2="X",AVERAGE($L25:$N25,$P25:$Q25),$P$2="X",AVERAGE($L25:$O25,$Q25:$Q25),$Q$2="X",AVERAGE($L25:$P25)),"")</f>
        <v>0</v>
      </c>
      <c r="E25" s="111" cm="1">
        <f t="array" ref="E25">IFERROR(_xlfn.IFS(COUNTA($L$2:$Q$2)=0,STDEV($L25:$Q25)/SQRT(COUNT($L25:$Q25)),$L$2="X",STDEV($M25:$Q25)/SQRT(COUNT($M25:$Q25)),$M$2="X",STDEV($L25,$N25:$Q25)/SQRT(COUNT($L25,$N25:$Q25)),$N$2="X",STDEV($L25:$M25,$O25:$Q25)/SQRT(COUNT($L25:$M25,$O25:$Q25)),$O$2="X",STDEV($L25:$N25,$P25:$Q25)/SQRT(COUNT($L25:$N25,$P25:$Q25)),$P$2="X",STDEV($L25:$O25,$Q25)/SQRT(COUNT($L25:$O25,$Q25)),$Q$2="X",STDEV($L25:$P25)/SQRT(COUNT($L25:$P25))),"")</f>
        <v>0</v>
      </c>
      <c r="F25" cm="1">
        <f t="array" ref="F25">_xlfn.IFS(SUM($L25:$Q25)="","",L25="","",L25=0,0,L25&gt;0,L25/F$65*100)</f>
        <v>0</v>
      </c>
      <c r="G25" cm="1">
        <f t="array" ref="G25">_xlfn.IFS(SUM($L25:$Q25)="","",M25="","",M25=0,0,M25&gt;0,M25/G$65*100)</f>
        <v>0</v>
      </c>
      <c r="H25" cm="1">
        <f t="array" ref="H25">_xlfn.IFS(SUM($L25:$Q25)="","",N25="","",N25=0,0,N25&gt;0,N25/H$65*100)</f>
        <v>0</v>
      </c>
      <c r="I25" cm="1">
        <f t="array" ref="I25">_xlfn.IFS(SUM($L25:$Q25)="","",O25="","",O25=0,0,O25&gt;0,O25/I$65*100)</f>
        <v>0</v>
      </c>
      <c r="J25" cm="1">
        <f t="array" ref="J25">_xlfn.IFS(SUM($L25:$Q25)="","",P25="","",P25=0,0,P25&gt;0,P25/J$65*100)</f>
        <v>0</v>
      </c>
      <c r="K25" t="str" cm="1">
        <f t="array" ref="K25">_xlfn.IFS(SUM($L25:$Q25)="","",Q25="","",Q25=0,0,Q25&gt;0,Q25/K$65*100)</f>
        <v/>
      </c>
      <c r="L25" s="85">
        <f>IF(R25="","",R25/R$2)</f>
        <v>0</v>
      </c>
      <c r="M25" s="39">
        <f t="shared" si="0"/>
        <v>0</v>
      </c>
      <c r="N25" s="39">
        <f t="shared" si="0"/>
        <v>0</v>
      </c>
      <c r="O25" s="39">
        <f t="shared" si="0"/>
        <v>0</v>
      </c>
      <c r="P25" s="39">
        <f t="shared" si="0"/>
        <v>0</v>
      </c>
      <c r="Q25" s="98" t="str">
        <f t="shared" si="0"/>
        <v/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/>
      <c r="Z25" s="7" t="s">
        <v>47</v>
      </c>
      <c r="AA25" s="18" cm="1">
        <f t="array" ref="AA25">IFERROR(_xlfn.IFS(COUNTA($AE$2:$AJ$2)=0,AVERAGE($AE25:$AJ25),$AE$2="X",AVERAGE($AF25:$AJ25),$AF$2="X",AVERAGE($AE25,$AG25:$AJ25),$AG$2="X",AVERAGE($AE25:$AF25,$AH25:$AJ25),$AH$2="X",AVERAGE($AE25:$AG25,$AI25:$AJ25),$AI$2="X",AVERAGE($AE25:$AH25,$AJ25:$AJ25),$AJ$2="X",AVERAGE($AE25:$AI25)),"")</f>
        <v>0</v>
      </c>
      <c r="AB25" s="19" cm="1">
        <f t="array" ref="AB25">IFERROR(_xlfn.IFS(COUNTA($AE$2:$AJ$2)=0,STDEV($AE25:$AJ25)/SQRT(COUNT($AE25:$AJ25)),$AE$2="X",STDEV($AF25:$AJ25)/SQRT(COUNT($AF25:$AJ25)),$AF$2="X",STDEV($AE25,$AG25:$AJ25)/SQRT(COUNT($AE25,$AG25:$AJ25)),$AG$2="X",STDEV($AE25:$AF25,$AH25:$AJ25)/SQRT(COUNT($AE25:$AF25,$AH25:$AJ25)),$AH$2="X",STDEV($AE25:$AG25,$AI25:$AJ25)/SQRT(COUNT($AE25:$AG25,$AI25:$AJ25)),$AI$2="X",STDEV($AE25:$AH25,$AJ25)/SQRT(COUNT($AE25:$AH25,$AJ25)),$AJ$2="X",STDEV($AE25:$AI25)/SQRT(COUNT($AE25:$AI25))),"")</f>
        <v>0</v>
      </c>
      <c r="AC25" s="113" cm="1">
        <f t="array" ref="AC25">IFERROR(_xlfn.IFS(COUNTA($AK$2:$AP$2)=0,AVERAGE($AK25:$AP25),$AK$2="X",AVERAGE($AL25:$AP25),$AL$2="X",AVERAGE($AK25,$AM25:$AP25),$AM$2="X",AVERAGE($AK25:$AL25,$AN25:$AP25),$AN$2="X",AVERAGE($AK25:$AM25,$AO25:$AP25),$AO$2="X",AVERAGE($AK25:$AN25,$AP25:$AP25),$AP$2="X",AVERAGE($AK25:$AO25)),"")</f>
        <v>0</v>
      </c>
      <c r="AD25" s="111" cm="1">
        <f t="array" ref="AD25">IFERROR(_xlfn.IFS(COUNTA($AK$2:$AP$2)=0,STDEV($AK25:$AP25)/SQRT(COUNT($AK25:$AP25)),$AK$2="X",STDEV($AL25:$AP25)/SQRT(COUNT($AL25:$AP25)),$AL$2="X",STDEV($AK25,$AM25:$AP25)/SQRT(COUNT($AK25,$AM25:$AP25)),$AM$2="X",STDEV($AK25:$AL25,$AN25:$AP25)/SQRT(COUNT($AK25:$AL25,$AN25:$AP25)),$AN$2="X",STDEV($AK25:$AM25,$AO25:$AP25)/SQRT(COUNT($AK25:$AM25,$AO25:$AP25)),$AO$2="X",STDEV($AK25:$AN25,$AP25)/SQRT(COUNT($AK25:$AN25,$AP25)),$AP$2="X",STDEV($AK25:$AO25)/SQRT(COUNT($AK25:$AO25))),"")</f>
        <v>0</v>
      </c>
      <c r="AE25" cm="1">
        <f t="array" ref="AE25">_xlfn.IFS(SUM($AK25:$AP25)="","",AK25="","",AK25=0,0,AK25&gt;0,AK25/AE$65*100)</f>
        <v>0</v>
      </c>
      <c r="AF25" cm="1">
        <f t="array" ref="AF25">_xlfn.IFS(SUM($AK25:$AP25)="","",AL25="","",AL25=0,0,AL25&gt;0,AL25/AF$65*100)</f>
        <v>0</v>
      </c>
      <c r="AG25" cm="1">
        <f t="array" ref="AG25">_xlfn.IFS(SUM($AK25:$AP25)="","",AM25="","",AM25=0,0,AM25&gt;0,AM25/AG$65*100)</f>
        <v>0</v>
      </c>
      <c r="AH25" cm="1">
        <f t="array" ref="AH25">_xlfn.IFS(SUM($AK25:$AP25)="","",AN25="","",AN25=0,0,AN25&gt;0,AN25/AH$65*100)</f>
        <v>0</v>
      </c>
      <c r="AI25" cm="1">
        <f t="array" ref="AI25">_xlfn.IFS(SUM($AK25:$AP25)="","",AO25="","",AO25=0,0,AO25&gt;0,AO25/AI$65*100)</f>
        <v>0</v>
      </c>
      <c r="AJ25" t="str" cm="1">
        <f t="array" ref="AJ25">_xlfn.IFS(SUM($AK25:$AP25)="","",AP25="","",AP25=0,0,AP25&gt;0,AP25/AJ$65*100)</f>
        <v/>
      </c>
      <c r="AK25" s="42">
        <f t="shared" si="1"/>
        <v>0</v>
      </c>
      <c r="AL25">
        <f t="shared" si="1"/>
        <v>0</v>
      </c>
      <c r="AM25">
        <f t="shared" si="1"/>
        <v>0</v>
      </c>
      <c r="AN25">
        <f t="shared" si="1"/>
        <v>0</v>
      </c>
      <c r="AO25">
        <f t="shared" si="1"/>
        <v>0</v>
      </c>
      <c r="AP25" s="96" t="str">
        <f t="shared" si="1"/>
        <v/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/>
      <c r="AX25" s="1"/>
      <c r="AY25" s="39" t="str">
        <f t="shared" si="2"/>
        <v/>
      </c>
      <c r="AZ25" s="39" t="str">
        <f t="shared" si="3"/>
        <v/>
      </c>
      <c r="BA25" s="39" t="str">
        <f t="shared" si="4"/>
        <v/>
      </c>
      <c r="BB25" s="39" t="str">
        <f t="shared" si="5"/>
        <v/>
      </c>
      <c r="BC25" s="39" t="str">
        <f t="shared" si="6"/>
        <v/>
      </c>
      <c r="BD25" s="39" t="str">
        <f t="shared" si="7"/>
        <v/>
      </c>
      <c r="BE25" s="39" t="str">
        <f t="shared" si="8"/>
        <v/>
      </c>
      <c r="BF25" s="39" t="str">
        <f t="shared" si="9"/>
        <v/>
      </c>
      <c r="BG25" s="39" t="str">
        <f t="shared" si="10"/>
        <v/>
      </c>
      <c r="BH25" s="39" t="str">
        <f t="shared" si="11"/>
        <v/>
      </c>
      <c r="BI25" s="39" t="str">
        <f t="shared" si="12"/>
        <v/>
      </c>
      <c r="BJ25" s="39" t="str">
        <f t="shared" si="13"/>
        <v/>
      </c>
      <c r="BK25" s="42" t="str">
        <f t="shared" si="14"/>
        <v/>
      </c>
      <c r="BL25" t="str">
        <f t="shared" si="14"/>
        <v/>
      </c>
      <c r="BM25" t="str">
        <f t="shared" si="14"/>
        <v/>
      </c>
      <c r="BN25" t="str">
        <f t="shared" ref="BN25:BV53" si="25">IFERROR(_xlfn.RANK.AVG(BB25,$AY25:$BJ25,1),"")</f>
        <v/>
      </c>
      <c r="BO25" t="str">
        <f t="shared" si="25"/>
        <v/>
      </c>
      <c r="BP25" t="str">
        <f t="shared" si="25"/>
        <v/>
      </c>
      <c r="BQ25" t="str">
        <f t="shared" si="25"/>
        <v/>
      </c>
      <c r="BR25" t="str">
        <f t="shared" si="25"/>
        <v/>
      </c>
      <c r="BS25" t="str">
        <f t="shared" si="25"/>
        <v/>
      </c>
      <c r="BT25" t="str">
        <f t="shared" si="25"/>
        <v/>
      </c>
      <c r="BU25" t="str">
        <f t="shared" si="25"/>
        <v/>
      </c>
      <c r="BV25" t="str">
        <f t="shared" si="25"/>
        <v/>
      </c>
      <c r="BW25" t="str">
        <f t="shared" si="15"/>
        <v/>
      </c>
      <c r="BX25" t="str">
        <f t="shared" si="16"/>
        <v/>
      </c>
      <c r="BY25" t="str">
        <f t="shared" si="17"/>
        <v/>
      </c>
      <c r="BZ25" t="str">
        <f t="shared" si="18"/>
        <v/>
      </c>
      <c r="CA25" t="str">
        <f t="shared" si="19"/>
        <v/>
      </c>
      <c r="CB25" s="39" t="str">
        <f t="shared" si="19"/>
        <v/>
      </c>
      <c r="CC25" s="46" t="str">
        <f t="shared" si="20"/>
        <v/>
      </c>
      <c r="CD25" s="44" t="str">
        <f t="shared" si="21"/>
        <v/>
      </c>
      <c r="CE25" t="str" cm="1">
        <f t="array" ref="CE25">_xlfn.IFS($CC25="","",$CC25&lt;=CE$3,"yes",$CC25&gt;CE$3,"no")</f>
        <v/>
      </c>
      <c r="CF25" s="42" t="str">
        <f t="shared" si="22"/>
        <v/>
      </c>
      <c r="CG25" s="1" t="str">
        <f t="shared" si="23"/>
        <v/>
      </c>
      <c r="CH25" s="1" t="str">
        <f t="shared" si="24"/>
        <v/>
      </c>
      <c r="CI25" s="76" t="str">
        <f>IF(CE25="yes",VLOOKUP(CH25,'z-Table'!$A$1:$K$74,7,TRUE)*$CE$2,"")</f>
        <v/>
      </c>
    </row>
    <row r="26" spans="1:87" ht="12" x14ac:dyDescent="0.2">
      <c r="A26" s="7" t="s">
        <v>48</v>
      </c>
      <c r="B26" s="18" cm="1">
        <f t="array" ref="B26">IFERROR(_xlfn.IFS(COUNTA($F$2:$K$2)=0,AVERAGE($F26:$K26),$F$2="X",AVERAGE(G26:$K26),$G$2="X",AVERAGE($F26,$H26:$K26),$H$2="X",AVERAGE($F26:$G26,$I26:$K26),$I$2="X",AVERAGE($F26:$H26,$J26:$K26),$J$2="X",AVERAGE($F26:$I26,$K26:$K26),$K$2="X",AVERAGE($F26:$J26)),"")</f>
        <v>2.1323813134137302</v>
      </c>
      <c r="C26" s="19" cm="1">
        <f t="array" ref="C26">IFERROR(_xlfn.IFS(COUNTA($F$2:$K$2)=0,STDEV($F26:$K26)/SQRT(COUNT($F26:$K26)),$F$2="X",STDEV(G26:$K26)/SQRT(COUNT(G26:$K26)),$G$2="X",STDEV($F26,$H26:$K26)/SQRT(COUNT($F26,$H26:$K26)),$H$2="X",STDEV($F26:$G26,$I26:$K26)/SQRT(COUNT($F26:$G26,$I26:$K26)),$I$2="X",STDEV($F26:$H26,$J26:$K26)/SQRT(COUNT($F26:$H26,$J26:$K26)),$J$2="X",STDEV($F26:$I26,$K26)/SQRT(COUNT($F26:$I26,$K26)),$K$2="X",STDEV($F26:$J26)/SQRT(COUNT($F26:$J26))),"")</f>
        <v>2.1323813134137302</v>
      </c>
      <c r="D26" s="110" cm="1">
        <f t="array" ref="D26">IFERROR(_xlfn.IFS(COUNTA($L$2:$Q$2)=0,AVERAGE($L26:$Q26),$L$2="X",AVERAGE($M26:$Q26),$M$2="X",AVERAGE($L26,$N26:$Q26),$N$2="X",AVERAGE($L26:$M26,$O26:$Q26),$O$2="X",AVERAGE($L26:$N26,$P26:$Q26),$P$2="X",AVERAGE($L26:$O26,$Q26:$Q26),$Q$2="X",AVERAGE($L26:$P26)),"")</f>
        <v>2590.8470588235296</v>
      </c>
      <c r="E26" s="111" cm="1">
        <f t="array" ref="E26">IFERROR(_xlfn.IFS(COUNTA($L$2:$Q$2)=0,STDEV($L26:$Q26)/SQRT(COUNT($L26:$Q26)),$L$2="X",STDEV($M26:$Q26)/SQRT(COUNT($M26:$Q26)),$M$2="X",STDEV($L26,$N26:$Q26)/SQRT(COUNT($L26,$N26:$Q26)),$N$2="X",STDEV($L26:$M26,$O26:$Q26)/SQRT(COUNT($L26:$M26,$O26:$Q26)),$O$2="X",STDEV($L26:$N26,$P26:$Q26)/SQRT(COUNT($L26:$N26,$P26:$Q26)),$P$2="X",STDEV($L26:$O26,$Q26)/SQRT(COUNT($L26:$O26,$Q26)),$Q$2="X",STDEV($L26:$P26)/SQRT(COUNT($L26:$P26))),"")</f>
        <v>2590.8470588235296</v>
      </c>
      <c r="F26" cm="1">
        <f t="array" ref="F26">_xlfn.IFS(SUM($L26:$Q26)="","",L26="","",L26=0,0,L26&gt;0,L26/F$65*100)</f>
        <v>10.661906567068652</v>
      </c>
      <c r="G26" cm="1">
        <f t="array" ref="G26">_xlfn.IFS(SUM($L26:$Q26)="","",M26="","",M26=0,0,M26&gt;0,M26/G$65*100)</f>
        <v>0</v>
      </c>
      <c r="H26" cm="1">
        <f t="array" ref="H26">_xlfn.IFS(SUM($L26:$Q26)="","",N26="","",N26=0,0,N26&gt;0,N26/H$65*100)</f>
        <v>0</v>
      </c>
      <c r="I26" cm="1">
        <f t="array" ref="I26">_xlfn.IFS(SUM($L26:$Q26)="","",O26="","",O26=0,0,O26&gt;0,O26/I$65*100)</f>
        <v>0</v>
      </c>
      <c r="J26" cm="1">
        <f t="array" ref="J26">_xlfn.IFS(SUM($L26:$Q26)="","",P26="","",P26=0,0,P26&gt;0,P26/J$65*100)</f>
        <v>0</v>
      </c>
      <c r="K26" t="str" cm="1">
        <f t="array" ref="K26">_xlfn.IFS(SUM($L26:$Q26)="","",Q26="","",Q26=0,0,Q26&gt;0,Q26/K$65*100)</f>
        <v/>
      </c>
      <c r="L26" s="85">
        <f t="shared" ref="L26:P63" si="26">IF(R26="","",R26/R$2)</f>
        <v>12954.235294117647</v>
      </c>
      <c r="M26" s="39">
        <f t="shared" si="0"/>
        <v>0</v>
      </c>
      <c r="N26" s="39">
        <f t="shared" si="0"/>
        <v>0</v>
      </c>
      <c r="O26" s="39">
        <f t="shared" si="0"/>
        <v>0</v>
      </c>
      <c r="P26" s="39">
        <f t="shared" si="0"/>
        <v>0</v>
      </c>
      <c r="Q26" s="98" t="str">
        <f t="shared" si="0"/>
        <v/>
      </c>
      <c r="R26" s="89">
        <v>220222</v>
      </c>
      <c r="S26" s="89">
        <v>0</v>
      </c>
      <c r="T26" s="89">
        <v>0</v>
      </c>
      <c r="U26" s="89">
        <v>0</v>
      </c>
      <c r="V26" s="89">
        <v>0</v>
      </c>
      <c r="W26" s="89"/>
      <c r="Z26" s="7" t="s">
        <v>48</v>
      </c>
      <c r="AA26" s="18" cm="1">
        <f t="array" ref="AA26">IFERROR(_xlfn.IFS(COUNTA($AE$2:$AJ$2)=0,AVERAGE($AE26:$AJ26),$AE$2="X",AVERAGE($AF26:$AJ26),$AF$2="X",AVERAGE($AE26,$AG26:$AJ26),$AG$2="X",AVERAGE($AE26:$AF26,$AH26:$AJ26),$AH$2="X",AVERAGE($AE26:$AG26,$AI26:$AJ26),$AI$2="X",AVERAGE($AE26:$AH26,$AJ26:$AJ26),$AJ$2="X",AVERAGE($AE26:$AI26)),"")</f>
        <v>0</v>
      </c>
      <c r="AB26" s="19" cm="1">
        <f t="array" ref="AB26">IFERROR(_xlfn.IFS(COUNTA($AE$2:$AJ$2)=0,STDEV($AE26:$AJ26)/SQRT(COUNT($AE26:$AJ26)),$AE$2="X",STDEV($AF26:$AJ26)/SQRT(COUNT($AF26:$AJ26)),$AF$2="X",STDEV($AE26,$AG26:$AJ26)/SQRT(COUNT($AE26,$AG26:$AJ26)),$AG$2="X",STDEV($AE26:$AF26,$AH26:$AJ26)/SQRT(COUNT($AE26:$AF26,$AH26:$AJ26)),$AH$2="X",STDEV($AE26:$AG26,$AI26:$AJ26)/SQRT(COUNT($AE26:$AG26,$AI26:$AJ26)),$AI$2="X",STDEV($AE26:$AH26,$AJ26)/SQRT(COUNT($AE26:$AH26,$AJ26)),$AJ$2="X",STDEV($AE26:$AI26)/SQRT(COUNT($AE26:$AI26))),"")</f>
        <v>0</v>
      </c>
      <c r="AC26" s="113" cm="1">
        <f t="array" ref="AC26">IFERROR(_xlfn.IFS(COUNTA($AK$2:$AP$2)=0,AVERAGE($AK26:$AP26),$AK$2="X",AVERAGE($AL26:$AP26),$AL$2="X",AVERAGE($AK26,$AM26:$AP26),$AM$2="X",AVERAGE($AK26:$AL26,$AN26:$AP26),$AN$2="X",AVERAGE($AK26:$AM26,$AO26:$AP26),$AO$2="X",AVERAGE($AK26:$AN26,$AP26:$AP26),$AP$2="X",AVERAGE($AK26:$AO26)),"")</f>
        <v>0</v>
      </c>
      <c r="AD26" s="111" cm="1">
        <f t="array" ref="AD26">IFERROR(_xlfn.IFS(COUNTA($AK$2:$AP$2)=0,STDEV($AK26:$AP26)/SQRT(COUNT($AK26:$AP26)),$AK$2="X",STDEV($AL26:$AP26)/SQRT(COUNT($AL26:$AP26)),$AL$2="X",STDEV($AK26,$AM26:$AP26)/SQRT(COUNT($AK26,$AM26:$AP26)),$AM$2="X",STDEV($AK26:$AL26,$AN26:$AP26)/SQRT(COUNT($AK26:$AL26,$AN26:$AP26)),$AN$2="X",STDEV($AK26:$AM26,$AO26:$AP26)/SQRT(COUNT($AK26:$AM26,$AO26:$AP26)),$AO$2="X",STDEV($AK26:$AN26,$AP26)/SQRT(COUNT($AK26:$AN26,$AP26)),$AP$2="X",STDEV($AK26:$AO26)/SQRT(COUNT($AK26:$AO26))),"")</f>
        <v>0</v>
      </c>
      <c r="AE26" cm="1">
        <f t="array" ref="AE26">_xlfn.IFS(SUM($AK26:$AP26)="","",AK26="","",AK26=0,0,AK26&gt;0,AK26/AE$65*100)</f>
        <v>0</v>
      </c>
      <c r="AF26" cm="1">
        <f t="array" ref="AF26">_xlfn.IFS(SUM($AK26:$AP26)="","",AL26="","",AL26=0,0,AL26&gt;0,AL26/AF$65*100)</f>
        <v>0</v>
      </c>
      <c r="AG26" cm="1">
        <f t="array" ref="AG26">_xlfn.IFS(SUM($AK26:$AP26)="","",AM26="","",AM26=0,0,AM26&gt;0,AM26/AG$65*100)</f>
        <v>0</v>
      </c>
      <c r="AH26" cm="1">
        <f t="array" ref="AH26">_xlfn.IFS(SUM($AK26:$AP26)="","",AN26="","",AN26=0,0,AN26&gt;0,AN26/AH$65*100)</f>
        <v>0</v>
      </c>
      <c r="AI26" cm="1">
        <f t="array" ref="AI26">_xlfn.IFS(SUM($AK26:$AP26)="","",AO26="","",AO26=0,0,AO26&gt;0,AO26/AI$65*100)</f>
        <v>0</v>
      </c>
      <c r="AJ26" t="str" cm="1">
        <f t="array" ref="AJ26">_xlfn.IFS(SUM($AK26:$AP26)="","",AP26="","",AP26=0,0,AP26&gt;0,AP26/AJ$65*100)</f>
        <v/>
      </c>
      <c r="AK26" s="42">
        <f t="shared" si="1"/>
        <v>0</v>
      </c>
      <c r="AL26">
        <f t="shared" si="1"/>
        <v>0</v>
      </c>
      <c r="AM26">
        <f t="shared" si="1"/>
        <v>0</v>
      </c>
      <c r="AN26">
        <f t="shared" si="1"/>
        <v>0</v>
      </c>
      <c r="AO26">
        <f t="shared" si="1"/>
        <v>0</v>
      </c>
      <c r="AP26" s="96" t="str">
        <f t="shared" si="1"/>
        <v/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/>
      <c r="AX26" s="1"/>
      <c r="AY26" s="39" t="str">
        <f t="shared" si="2"/>
        <v/>
      </c>
      <c r="AZ26" s="39" t="str">
        <f t="shared" si="3"/>
        <v/>
      </c>
      <c r="BA26" s="39" t="str">
        <f t="shared" si="4"/>
        <v/>
      </c>
      <c r="BB26" s="39" t="str">
        <f t="shared" si="5"/>
        <v/>
      </c>
      <c r="BC26" s="39" t="str">
        <f t="shared" si="6"/>
        <v/>
      </c>
      <c r="BD26" s="39" t="str">
        <f t="shared" si="7"/>
        <v/>
      </c>
      <c r="BE26" s="39" t="str">
        <f t="shared" si="8"/>
        <v/>
      </c>
      <c r="BF26" s="39" t="str">
        <f t="shared" si="9"/>
        <v/>
      </c>
      <c r="BG26" s="39" t="str">
        <f t="shared" si="10"/>
        <v/>
      </c>
      <c r="BH26" s="39" t="str">
        <f t="shared" si="11"/>
        <v/>
      </c>
      <c r="BI26" s="39" t="str">
        <f t="shared" si="12"/>
        <v/>
      </c>
      <c r="BJ26" s="39" t="str">
        <f t="shared" si="13"/>
        <v/>
      </c>
      <c r="BK26" s="42" t="str">
        <f t="shared" ref="BK26:BP57" si="27">IFERROR(_xlfn.RANK.AVG(AY26,$AY26:$BJ26,1),"")</f>
        <v/>
      </c>
      <c r="BL26" t="str">
        <f t="shared" si="27"/>
        <v/>
      </c>
      <c r="BM26" t="str">
        <f t="shared" si="27"/>
        <v/>
      </c>
      <c r="BN26" t="str">
        <f t="shared" si="25"/>
        <v/>
      </c>
      <c r="BO26" t="str">
        <f t="shared" si="25"/>
        <v/>
      </c>
      <c r="BP26" t="str">
        <f t="shared" si="25"/>
        <v/>
      </c>
      <c r="BQ26" t="str">
        <f t="shared" si="25"/>
        <v/>
      </c>
      <c r="BR26" t="str">
        <f t="shared" si="25"/>
        <v/>
      </c>
      <c r="BS26" t="str">
        <f t="shared" si="25"/>
        <v/>
      </c>
      <c r="BT26" t="str">
        <f t="shared" si="25"/>
        <v/>
      </c>
      <c r="BU26" t="str">
        <f t="shared" si="25"/>
        <v/>
      </c>
      <c r="BV26" t="str">
        <f t="shared" si="25"/>
        <v/>
      </c>
      <c r="BW26" t="str">
        <f t="shared" si="15"/>
        <v/>
      </c>
      <c r="BX26" t="str">
        <f t="shared" si="16"/>
        <v/>
      </c>
      <c r="BY26" t="str">
        <f t="shared" si="17"/>
        <v/>
      </c>
      <c r="BZ26" t="str">
        <f t="shared" si="18"/>
        <v/>
      </c>
      <c r="CA26" t="str">
        <f t="shared" si="19"/>
        <v/>
      </c>
      <c r="CB26" s="39" t="str">
        <f t="shared" si="19"/>
        <v/>
      </c>
      <c r="CC26" s="46" t="str">
        <f t="shared" si="20"/>
        <v/>
      </c>
      <c r="CD26" s="44" t="str">
        <f t="shared" si="21"/>
        <v/>
      </c>
      <c r="CE26" t="str" cm="1">
        <f t="array" ref="CE26">_xlfn.IFS($CC26="","",$CC26&lt;=CE$3,"yes",$CC26&gt;CE$3,"no")</f>
        <v/>
      </c>
      <c r="CF26" s="42" t="str">
        <f t="shared" si="22"/>
        <v/>
      </c>
      <c r="CG26" s="1" t="str">
        <f t="shared" si="23"/>
        <v/>
      </c>
      <c r="CH26" s="1" t="str">
        <f t="shared" si="24"/>
        <v/>
      </c>
      <c r="CI26" s="76" t="str">
        <f>IF(CE26="yes",VLOOKUP(CH26,'z-Table'!$A$1:$K$74,7,TRUE)*$CE$2,"")</f>
        <v/>
      </c>
    </row>
    <row r="27" spans="1:87" ht="12" x14ac:dyDescent="0.2">
      <c r="A27" s="6" t="s">
        <v>49</v>
      </c>
      <c r="B27" s="18" cm="1">
        <f t="array" ref="B27">IFERROR(_xlfn.IFS(COUNTA($F$2:$K$2)=0,AVERAGE($F27:$K27),$F$2="X",AVERAGE(G27:$K27),$G$2="X",AVERAGE($F27,$H27:$K27),$H$2="X",AVERAGE($F27:$G27,$I27:$K27),$I$2="X",AVERAGE($F27:$H27,$J27:$K27),$J$2="X",AVERAGE($F27:$I27,$K27:$K27),$K$2="X",AVERAGE($F27:$J27)),"")</f>
        <v>0</v>
      </c>
      <c r="C27" s="19" cm="1">
        <f t="array" ref="C27">IFERROR(_xlfn.IFS(COUNTA($F$2:$K$2)=0,STDEV($F27:$K27)/SQRT(COUNT($F27:$K27)),$F$2="X",STDEV(G27:$K27)/SQRT(COUNT(G27:$K27)),$G$2="X",STDEV($F27,$H27:$K27)/SQRT(COUNT($F27,$H27:$K27)),$H$2="X",STDEV($F27:$G27,$I27:$K27)/SQRT(COUNT($F27:$G27,$I27:$K27)),$I$2="X",STDEV($F27:$H27,$J27:$K27)/SQRT(COUNT($F27:$H27,$J27:$K27)),$J$2="X",STDEV($F27:$I27,$K27)/SQRT(COUNT($F27:$I27,$K27)),$K$2="X",STDEV($F27:$J27)/SQRT(COUNT($F27:$J27))),"")</f>
        <v>0</v>
      </c>
      <c r="D27" s="110" cm="1">
        <f t="array" ref="D27">IFERROR(_xlfn.IFS(COUNTA($L$2:$Q$2)=0,AVERAGE($L27:$Q27),$L$2="X",AVERAGE($M27:$Q27),$M$2="X",AVERAGE($L27,$N27:$Q27),$N$2="X",AVERAGE($L27:$M27,$O27:$Q27),$O$2="X",AVERAGE($L27:$N27,$P27:$Q27),$P$2="X",AVERAGE($L27:$O27,$Q27:$Q27),$Q$2="X",AVERAGE($L27:$P27)),"")</f>
        <v>0</v>
      </c>
      <c r="E27" s="111" cm="1">
        <f t="array" ref="E27">IFERROR(_xlfn.IFS(COUNTA($L$2:$Q$2)=0,STDEV($L27:$Q27)/SQRT(COUNT($L27:$Q27)),$L$2="X",STDEV($M27:$Q27)/SQRT(COUNT($M27:$Q27)),$M$2="X",STDEV($L27,$N27:$Q27)/SQRT(COUNT($L27,$N27:$Q27)),$N$2="X",STDEV($L27:$M27,$O27:$Q27)/SQRT(COUNT($L27:$M27,$O27:$Q27)),$O$2="X",STDEV($L27:$N27,$P27:$Q27)/SQRT(COUNT($L27:$N27,$P27:$Q27)),$P$2="X",STDEV($L27:$O27,$Q27)/SQRT(COUNT($L27:$O27,$Q27)),$Q$2="X",STDEV($L27:$P27)/SQRT(COUNT($L27:$P27))),"")</f>
        <v>0</v>
      </c>
      <c r="F27" cm="1">
        <f t="array" ref="F27">_xlfn.IFS(SUM($L27:$Q27)="","",L27="","",L27=0,0,L27&gt;0,L27/F$65*100)</f>
        <v>0</v>
      </c>
      <c r="G27" cm="1">
        <f t="array" ref="G27">_xlfn.IFS(SUM($L27:$Q27)="","",M27="","",M27=0,0,M27&gt;0,M27/G$65*100)</f>
        <v>0</v>
      </c>
      <c r="H27" cm="1">
        <f t="array" ref="H27">_xlfn.IFS(SUM($L27:$Q27)="","",N27="","",N27=0,0,N27&gt;0,N27/H$65*100)</f>
        <v>0</v>
      </c>
      <c r="I27" cm="1">
        <f t="array" ref="I27">_xlfn.IFS(SUM($L27:$Q27)="","",O27="","",O27=0,0,O27&gt;0,O27/I$65*100)</f>
        <v>0</v>
      </c>
      <c r="J27" cm="1">
        <f t="array" ref="J27">_xlfn.IFS(SUM($L27:$Q27)="","",P27="","",P27=0,0,P27&gt;0,P27/J$65*100)</f>
        <v>0</v>
      </c>
      <c r="K27" t="str" cm="1">
        <f t="array" ref="K27">_xlfn.IFS(SUM($L27:$Q27)="","",Q27="","",Q27=0,0,Q27&gt;0,Q27/K$65*100)</f>
        <v/>
      </c>
      <c r="L27" s="85">
        <f t="shared" si="26"/>
        <v>0</v>
      </c>
      <c r="M27" s="39">
        <f t="shared" si="0"/>
        <v>0</v>
      </c>
      <c r="N27" s="39">
        <f t="shared" si="0"/>
        <v>0</v>
      </c>
      <c r="O27" s="39">
        <f t="shared" si="0"/>
        <v>0</v>
      </c>
      <c r="P27" s="39">
        <f t="shared" si="0"/>
        <v>0</v>
      </c>
      <c r="Q27" s="98" t="str">
        <f t="shared" si="0"/>
        <v/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/>
      <c r="Z27" s="6" t="s">
        <v>49</v>
      </c>
      <c r="AA27" s="18" cm="1">
        <f t="array" ref="AA27">IFERROR(_xlfn.IFS(COUNTA($AE$2:$AJ$2)=0,AVERAGE($AE27:$AJ27),$AE$2="X",AVERAGE($AF27:$AJ27),$AF$2="X",AVERAGE($AE27,$AG27:$AJ27),$AG$2="X",AVERAGE($AE27:$AF27,$AH27:$AJ27),$AH$2="X",AVERAGE($AE27:$AG27,$AI27:$AJ27),$AI$2="X",AVERAGE($AE27:$AH27,$AJ27:$AJ27),$AJ$2="X",AVERAGE($AE27:$AI27)),"")</f>
        <v>0</v>
      </c>
      <c r="AB27" s="19" cm="1">
        <f t="array" ref="AB27">IFERROR(_xlfn.IFS(COUNTA($AE$2:$AJ$2)=0,STDEV($AE27:$AJ27)/SQRT(COUNT($AE27:$AJ27)),$AE$2="X",STDEV($AF27:$AJ27)/SQRT(COUNT($AF27:$AJ27)),$AF$2="X",STDEV($AE27,$AG27:$AJ27)/SQRT(COUNT($AE27,$AG27:$AJ27)),$AG$2="X",STDEV($AE27:$AF27,$AH27:$AJ27)/SQRT(COUNT($AE27:$AF27,$AH27:$AJ27)),$AH$2="X",STDEV($AE27:$AG27,$AI27:$AJ27)/SQRT(COUNT($AE27:$AG27,$AI27:$AJ27)),$AI$2="X",STDEV($AE27:$AH27,$AJ27)/SQRT(COUNT($AE27:$AH27,$AJ27)),$AJ$2="X",STDEV($AE27:$AI27)/SQRT(COUNT($AE27:$AI27))),"")</f>
        <v>0</v>
      </c>
      <c r="AC27" s="113" cm="1">
        <f t="array" ref="AC27">IFERROR(_xlfn.IFS(COUNTA($AK$2:$AP$2)=0,AVERAGE($AK27:$AP27),$AK$2="X",AVERAGE($AL27:$AP27),$AL$2="X",AVERAGE($AK27,$AM27:$AP27),$AM$2="X",AVERAGE($AK27:$AL27,$AN27:$AP27),$AN$2="X",AVERAGE($AK27:$AM27,$AO27:$AP27),$AO$2="X",AVERAGE($AK27:$AN27,$AP27:$AP27),$AP$2="X",AVERAGE($AK27:$AO27)),"")</f>
        <v>0</v>
      </c>
      <c r="AD27" s="111" cm="1">
        <f t="array" ref="AD27">IFERROR(_xlfn.IFS(COUNTA($AK$2:$AP$2)=0,STDEV($AK27:$AP27)/SQRT(COUNT($AK27:$AP27)),$AK$2="X",STDEV($AL27:$AP27)/SQRT(COUNT($AL27:$AP27)),$AL$2="X",STDEV($AK27,$AM27:$AP27)/SQRT(COUNT($AK27,$AM27:$AP27)),$AM$2="X",STDEV($AK27:$AL27,$AN27:$AP27)/SQRT(COUNT($AK27:$AL27,$AN27:$AP27)),$AN$2="X",STDEV($AK27:$AM27,$AO27:$AP27)/SQRT(COUNT($AK27:$AM27,$AO27:$AP27)),$AO$2="X",STDEV($AK27:$AN27,$AP27)/SQRT(COUNT($AK27:$AN27,$AP27)),$AP$2="X",STDEV($AK27:$AO27)/SQRT(COUNT($AK27:$AO27))),"")</f>
        <v>0</v>
      </c>
      <c r="AE27" cm="1">
        <f t="array" ref="AE27">_xlfn.IFS(SUM($AK27:$AP27)="","",AK27="","",AK27=0,0,AK27&gt;0,AK27/AE$65*100)</f>
        <v>0</v>
      </c>
      <c r="AF27" cm="1">
        <f t="array" ref="AF27">_xlfn.IFS(SUM($AK27:$AP27)="","",AL27="","",AL27=0,0,AL27&gt;0,AL27/AF$65*100)</f>
        <v>0</v>
      </c>
      <c r="AG27" cm="1">
        <f t="array" ref="AG27">_xlfn.IFS(SUM($AK27:$AP27)="","",AM27="","",AM27=0,0,AM27&gt;0,AM27/AG$65*100)</f>
        <v>0</v>
      </c>
      <c r="AH27" cm="1">
        <f t="array" ref="AH27">_xlfn.IFS(SUM($AK27:$AP27)="","",AN27="","",AN27=0,0,AN27&gt;0,AN27/AH$65*100)</f>
        <v>0</v>
      </c>
      <c r="AI27" cm="1">
        <f t="array" ref="AI27">_xlfn.IFS(SUM($AK27:$AP27)="","",AO27="","",AO27=0,0,AO27&gt;0,AO27/AI$65*100)</f>
        <v>0</v>
      </c>
      <c r="AJ27" t="str" cm="1">
        <f t="array" ref="AJ27">_xlfn.IFS(SUM($AK27:$AP27)="","",AP27="","",AP27=0,0,AP27&gt;0,AP27/AJ$65*100)</f>
        <v/>
      </c>
      <c r="AK27" s="42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  <c r="AO27">
        <f t="shared" si="1"/>
        <v>0</v>
      </c>
      <c r="AP27" s="96" t="str">
        <f t="shared" si="1"/>
        <v/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/>
      <c r="AX27" s="1"/>
      <c r="AY27" s="39" t="str">
        <f t="shared" si="2"/>
        <v/>
      </c>
      <c r="AZ27" s="39" t="str">
        <f t="shared" si="3"/>
        <v/>
      </c>
      <c r="BA27" s="39" t="str">
        <f t="shared" si="4"/>
        <v/>
      </c>
      <c r="BB27" s="39" t="str">
        <f t="shared" si="5"/>
        <v/>
      </c>
      <c r="BC27" s="39" t="str">
        <f t="shared" si="6"/>
        <v/>
      </c>
      <c r="BD27" s="39" t="str">
        <f t="shared" si="7"/>
        <v/>
      </c>
      <c r="BE27" s="39" t="str">
        <f t="shared" si="8"/>
        <v/>
      </c>
      <c r="BF27" s="39" t="str">
        <f t="shared" si="9"/>
        <v/>
      </c>
      <c r="BG27" s="39" t="str">
        <f t="shared" si="10"/>
        <v/>
      </c>
      <c r="BH27" s="39" t="str">
        <f t="shared" si="11"/>
        <v/>
      </c>
      <c r="BI27" s="39" t="str">
        <f t="shared" si="12"/>
        <v/>
      </c>
      <c r="BJ27" s="39" t="str">
        <f t="shared" si="13"/>
        <v/>
      </c>
      <c r="BK27" s="42" t="str">
        <f t="shared" si="27"/>
        <v/>
      </c>
      <c r="BL27" t="str">
        <f t="shared" si="27"/>
        <v/>
      </c>
      <c r="BM27" t="str">
        <f t="shared" si="27"/>
        <v/>
      </c>
      <c r="BN27" t="str">
        <f t="shared" si="25"/>
        <v/>
      </c>
      <c r="BO27" t="str">
        <f t="shared" si="25"/>
        <v/>
      </c>
      <c r="BP27" t="str">
        <f t="shared" si="25"/>
        <v/>
      </c>
      <c r="BQ27" t="str">
        <f t="shared" si="25"/>
        <v/>
      </c>
      <c r="BR27" t="str">
        <f t="shared" si="25"/>
        <v/>
      </c>
      <c r="BS27" t="str">
        <f t="shared" si="25"/>
        <v/>
      </c>
      <c r="BT27" t="str">
        <f t="shared" si="25"/>
        <v/>
      </c>
      <c r="BU27" t="str">
        <f t="shared" si="25"/>
        <v/>
      </c>
      <c r="BV27" t="str">
        <f t="shared" si="25"/>
        <v/>
      </c>
      <c r="BW27" t="str">
        <f t="shared" si="15"/>
        <v/>
      </c>
      <c r="BX27" t="str">
        <f t="shared" si="16"/>
        <v/>
      </c>
      <c r="BY27" t="str">
        <f t="shared" si="17"/>
        <v/>
      </c>
      <c r="BZ27" t="str">
        <f t="shared" si="18"/>
        <v/>
      </c>
      <c r="CA27" t="str">
        <f t="shared" si="19"/>
        <v/>
      </c>
      <c r="CB27" s="39" t="str">
        <f t="shared" si="19"/>
        <v/>
      </c>
      <c r="CC27" s="46" t="str">
        <f t="shared" si="20"/>
        <v/>
      </c>
      <c r="CD27" s="44" t="str">
        <f t="shared" si="21"/>
        <v/>
      </c>
      <c r="CE27" t="str" cm="1">
        <f t="array" ref="CE27">_xlfn.IFS($CC27="","",$CC27&lt;=CE$3,"yes",$CC27&gt;CE$3,"no")</f>
        <v/>
      </c>
      <c r="CF27" s="42" t="str">
        <f t="shared" si="22"/>
        <v/>
      </c>
      <c r="CG27" s="1" t="str">
        <f t="shared" si="23"/>
        <v/>
      </c>
      <c r="CH27" s="1" t="str">
        <f t="shared" si="24"/>
        <v/>
      </c>
      <c r="CI27" s="76" t="str">
        <f>IF(CE27="yes",VLOOKUP(CH27,'z-Table'!$A$1:$K$74,7,TRUE)*$CE$2,"")</f>
        <v/>
      </c>
    </row>
    <row r="28" spans="1:87" ht="12" x14ac:dyDescent="0.2">
      <c r="A28" s="7" t="s">
        <v>50</v>
      </c>
      <c r="B28" s="18" cm="1">
        <f t="array" ref="B28">IFERROR(_xlfn.IFS(COUNTA($F$2:$K$2)=0,AVERAGE($F28:$K28),$F$2="X",AVERAGE(G28:$K28),$G$2="X",AVERAGE($F28,$H28:$K28),$H$2="X",AVERAGE($F28:$G28,$I28:$K28),$I$2="X",AVERAGE($F28:$H28,$J28:$K28),$J$2="X",AVERAGE($F28:$I28,$K28:$K28),$K$2="X",AVERAGE($F28:$J28)),"")</f>
        <v>0</v>
      </c>
      <c r="C28" s="19" cm="1">
        <f t="array" ref="C28">IFERROR(_xlfn.IFS(COUNTA($F$2:$K$2)=0,STDEV($F28:$K28)/SQRT(COUNT($F28:$K28)),$F$2="X",STDEV(G28:$K28)/SQRT(COUNT(G28:$K28)),$G$2="X",STDEV($F28,$H28:$K28)/SQRT(COUNT($F28,$H28:$K28)),$H$2="X",STDEV($F28:$G28,$I28:$K28)/SQRT(COUNT($F28:$G28,$I28:$K28)),$I$2="X",STDEV($F28:$H28,$J28:$K28)/SQRT(COUNT($F28:$H28,$J28:$K28)),$J$2="X",STDEV($F28:$I28,$K28)/SQRT(COUNT($F28:$I28,$K28)),$K$2="X",STDEV($F28:$J28)/SQRT(COUNT($F28:$J28))),"")</f>
        <v>0</v>
      </c>
      <c r="D28" s="110" cm="1">
        <f t="array" ref="D28">IFERROR(_xlfn.IFS(COUNTA($L$2:$Q$2)=0,AVERAGE($L28:$Q28),$L$2="X",AVERAGE($M28:$Q28),$M$2="X",AVERAGE($L28,$N28:$Q28),$N$2="X",AVERAGE($L28:$M28,$O28:$Q28),$O$2="X",AVERAGE($L28:$N28,$P28:$Q28),$P$2="X",AVERAGE($L28:$O28,$Q28:$Q28),$Q$2="X",AVERAGE($L28:$P28)),"")</f>
        <v>0</v>
      </c>
      <c r="E28" s="111" cm="1">
        <f t="array" ref="E28">IFERROR(_xlfn.IFS(COUNTA($L$2:$Q$2)=0,STDEV($L28:$Q28)/SQRT(COUNT($L28:$Q28)),$L$2="X",STDEV($M28:$Q28)/SQRT(COUNT($M28:$Q28)),$M$2="X",STDEV($L28,$N28:$Q28)/SQRT(COUNT($L28,$N28:$Q28)),$N$2="X",STDEV($L28:$M28,$O28:$Q28)/SQRT(COUNT($L28:$M28,$O28:$Q28)),$O$2="X",STDEV($L28:$N28,$P28:$Q28)/SQRT(COUNT($L28:$N28,$P28:$Q28)),$P$2="X",STDEV($L28:$O28,$Q28)/SQRT(COUNT($L28:$O28,$Q28)),$Q$2="X",STDEV($L28:$P28)/SQRT(COUNT($L28:$P28))),"")</f>
        <v>0</v>
      </c>
      <c r="F28" cm="1">
        <f t="array" ref="F28">_xlfn.IFS(SUM($L28:$Q28)="","",L28="","",L28=0,0,L28&gt;0,L28/F$65*100)</f>
        <v>0</v>
      </c>
      <c r="G28" cm="1">
        <f t="array" ref="G28">_xlfn.IFS(SUM($L28:$Q28)="","",M28="","",M28=0,0,M28&gt;0,M28/G$65*100)</f>
        <v>0</v>
      </c>
      <c r="H28" cm="1">
        <f t="array" ref="H28">_xlfn.IFS(SUM($L28:$Q28)="","",N28="","",N28=0,0,N28&gt;0,N28/H$65*100)</f>
        <v>0</v>
      </c>
      <c r="I28" cm="1">
        <f t="array" ref="I28">_xlfn.IFS(SUM($L28:$Q28)="","",O28="","",O28=0,0,O28&gt;0,O28/I$65*100)</f>
        <v>0</v>
      </c>
      <c r="J28" cm="1">
        <f t="array" ref="J28">_xlfn.IFS(SUM($L28:$Q28)="","",P28="","",P28=0,0,P28&gt;0,P28/J$65*100)</f>
        <v>0</v>
      </c>
      <c r="K28" t="str" cm="1">
        <f t="array" ref="K28">_xlfn.IFS(SUM($L28:$Q28)="","",Q28="","",Q28=0,0,Q28&gt;0,Q28/K$65*100)</f>
        <v/>
      </c>
      <c r="L28" s="85">
        <f t="shared" si="26"/>
        <v>0</v>
      </c>
      <c r="M28" s="39">
        <f t="shared" si="0"/>
        <v>0</v>
      </c>
      <c r="N28" s="39">
        <f t="shared" si="0"/>
        <v>0</v>
      </c>
      <c r="O28" s="39">
        <f t="shared" si="0"/>
        <v>0</v>
      </c>
      <c r="P28" s="39">
        <f t="shared" si="0"/>
        <v>0</v>
      </c>
      <c r="Q28" s="98" t="str">
        <f t="shared" si="0"/>
        <v/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/>
      <c r="Z28" s="7" t="s">
        <v>50</v>
      </c>
      <c r="AA28" s="18" cm="1">
        <f t="array" ref="AA28">IFERROR(_xlfn.IFS(COUNTA($AE$2:$AJ$2)=0,AVERAGE($AE28:$AJ28),$AE$2="X",AVERAGE($AF28:$AJ28),$AF$2="X",AVERAGE($AE28,$AG28:$AJ28),$AG$2="X",AVERAGE($AE28:$AF28,$AH28:$AJ28),$AH$2="X",AVERAGE($AE28:$AG28,$AI28:$AJ28),$AI$2="X",AVERAGE($AE28:$AH28,$AJ28:$AJ28),$AJ$2="X",AVERAGE($AE28:$AI28)),"")</f>
        <v>0</v>
      </c>
      <c r="AB28" s="19" cm="1">
        <f t="array" ref="AB28">IFERROR(_xlfn.IFS(COUNTA($AE$2:$AJ$2)=0,STDEV($AE28:$AJ28)/SQRT(COUNT($AE28:$AJ28)),$AE$2="X",STDEV($AF28:$AJ28)/SQRT(COUNT($AF28:$AJ28)),$AF$2="X",STDEV($AE28,$AG28:$AJ28)/SQRT(COUNT($AE28,$AG28:$AJ28)),$AG$2="X",STDEV($AE28:$AF28,$AH28:$AJ28)/SQRT(COUNT($AE28:$AF28,$AH28:$AJ28)),$AH$2="X",STDEV($AE28:$AG28,$AI28:$AJ28)/SQRT(COUNT($AE28:$AG28,$AI28:$AJ28)),$AI$2="X",STDEV($AE28:$AH28,$AJ28)/SQRT(COUNT($AE28:$AH28,$AJ28)),$AJ$2="X",STDEV($AE28:$AI28)/SQRT(COUNT($AE28:$AI28))),"")</f>
        <v>0</v>
      </c>
      <c r="AC28" s="113" cm="1">
        <f t="array" ref="AC28">IFERROR(_xlfn.IFS(COUNTA($AK$2:$AP$2)=0,AVERAGE($AK28:$AP28),$AK$2="X",AVERAGE($AL28:$AP28),$AL$2="X",AVERAGE($AK28,$AM28:$AP28),$AM$2="X",AVERAGE($AK28:$AL28,$AN28:$AP28),$AN$2="X",AVERAGE($AK28:$AM28,$AO28:$AP28),$AO$2="X",AVERAGE($AK28:$AN28,$AP28:$AP28),$AP$2="X",AVERAGE($AK28:$AO28)),"")</f>
        <v>0</v>
      </c>
      <c r="AD28" s="111" cm="1">
        <f t="array" ref="AD28">IFERROR(_xlfn.IFS(COUNTA($AK$2:$AP$2)=0,STDEV($AK28:$AP28)/SQRT(COUNT($AK28:$AP28)),$AK$2="X",STDEV($AL28:$AP28)/SQRT(COUNT($AL28:$AP28)),$AL$2="X",STDEV($AK28,$AM28:$AP28)/SQRT(COUNT($AK28,$AM28:$AP28)),$AM$2="X",STDEV($AK28:$AL28,$AN28:$AP28)/SQRT(COUNT($AK28:$AL28,$AN28:$AP28)),$AN$2="X",STDEV($AK28:$AM28,$AO28:$AP28)/SQRT(COUNT($AK28:$AM28,$AO28:$AP28)),$AO$2="X",STDEV($AK28:$AN28,$AP28)/SQRT(COUNT($AK28:$AN28,$AP28)),$AP$2="X",STDEV($AK28:$AO28)/SQRT(COUNT($AK28:$AO28))),"")</f>
        <v>0</v>
      </c>
      <c r="AE28" cm="1">
        <f t="array" ref="AE28">_xlfn.IFS(SUM($AK28:$AP28)="","",AK28="","",AK28=0,0,AK28&gt;0,AK28/AE$65*100)</f>
        <v>0</v>
      </c>
      <c r="AF28" cm="1">
        <f t="array" ref="AF28">_xlfn.IFS(SUM($AK28:$AP28)="","",AL28="","",AL28=0,0,AL28&gt;0,AL28/AF$65*100)</f>
        <v>0</v>
      </c>
      <c r="AG28" cm="1">
        <f t="array" ref="AG28">_xlfn.IFS(SUM($AK28:$AP28)="","",AM28="","",AM28=0,0,AM28&gt;0,AM28/AG$65*100)</f>
        <v>0</v>
      </c>
      <c r="AH28" cm="1">
        <f t="array" ref="AH28">_xlfn.IFS(SUM($AK28:$AP28)="","",AN28="","",AN28=0,0,AN28&gt;0,AN28/AH$65*100)</f>
        <v>0</v>
      </c>
      <c r="AI28" cm="1">
        <f t="array" ref="AI28">_xlfn.IFS(SUM($AK28:$AP28)="","",AO28="","",AO28=0,0,AO28&gt;0,AO28/AI$65*100)</f>
        <v>0</v>
      </c>
      <c r="AJ28" t="str" cm="1">
        <f t="array" ref="AJ28">_xlfn.IFS(SUM($AK28:$AP28)="","",AP28="","",AP28=0,0,AP28&gt;0,AP28/AJ$65*100)</f>
        <v/>
      </c>
      <c r="AK28" s="42">
        <f t="shared" si="1"/>
        <v>0</v>
      </c>
      <c r="AL28">
        <f t="shared" si="1"/>
        <v>0</v>
      </c>
      <c r="AM28">
        <f t="shared" si="1"/>
        <v>0</v>
      </c>
      <c r="AN28">
        <f t="shared" si="1"/>
        <v>0</v>
      </c>
      <c r="AO28">
        <f t="shared" si="1"/>
        <v>0</v>
      </c>
      <c r="AP28" s="96" t="str">
        <f t="shared" si="1"/>
        <v/>
      </c>
      <c r="AQ28" s="89">
        <v>0</v>
      </c>
      <c r="AR28" s="89">
        <v>0</v>
      </c>
      <c r="AS28" s="89">
        <v>0</v>
      </c>
      <c r="AT28" s="89">
        <v>0</v>
      </c>
      <c r="AU28" s="89">
        <v>0</v>
      </c>
      <c r="AV28" s="89"/>
      <c r="AX28" s="1"/>
      <c r="AY28" s="39" t="str">
        <f t="shared" si="2"/>
        <v/>
      </c>
      <c r="AZ28" s="39" t="str">
        <f t="shared" si="3"/>
        <v/>
      </c>
      <c r="BA28" s="39" t="str">
        <f t="shared" si="4"/>
        <v/>
      </c>
      <c r="BB28" s="39" t="str">
        <f t="shared" si="5"/>
        <v/>
      </c>
      <c r="BC28" s="39" t="str">
        <f t="shared" si="6"/>
        <v/>
      </c>
      <c r="BD28" s="39" t="str">
        <f t="shared" si="7"/>
        <v/>
      </c>
      <c r="BE28" s="39" t="str">
        <f t="shared" si="8"/>
        <v/>
      </c>
      <c r="BF28" s="39" t="str">
        <f t="shared" si="9"/>
        <v/>
      </c>
      <c r="BG28" s="39" t="str">
        <f t="shared" si="10"/>
        <v/>
      </c>
      <c r="BH28" s="39" t="str">
        <f t="shared" si="11"/>
        <v/>
      </c>
      <c r="BI28" s="39" t="str">
        <f t="shared" si="12"/>
        <v/>
      </c>
      <c r="BJ28" s="39" t="str">
        <f t="shared" si="13"/>
        <v/>
      </c>
      <c r="BK28" s="42" t="str">
        <f t="shared" si="27"/>
        <v/>
      </c>
      <c r="BL28" t="str">
        <f t="shared" si="27"/>
        <v/>
      </c>
      <c r="BM28" t="str">
        <f t="shared" si="27"/>
        <v/>
      </c>
      <c r="BN28" t="str">
        <f t="shared" si="25"/>
        <v/>
      </c>
      <c r="BO28" t="str">
        <f t="shared" si="25"/>
        <v/>
      </c>
      <c r="BP28" t="str">
        <f t="shared" si="25"/>
        <v/>
      </c>
      <c r="BQ28" t="str">
        <f t="shared" si="25"/>
        <v/>
      </c>
      <c r="BR28" t="str">
        <f t="shared" si="25"/>
        <v/>
      </c>
      <c r="BS28" t="str">
        <f t="shared" si="25"/>
        <v/>
      </c>
      <c r="BT28" t="str">
        <f t="shared" si="25"/>
        <v/>
      </c>
      <c r="BU28" t="str">
        <f t="shared" si="25"/>
        <v/>
      </c>
      <c r="BV28" t="str">
        <f t="shared" si="25"/>
        <v/>
      </c>
      <c r="BW28" t="str">
        <f t="shared" si="15"/>
        <v/>
      </c>
      <c r="BX28" t="str">
        <f t="shared" si="16"/>
        <v/>
      </c>
      <c r="BY28" t="str">
        <f t="shared" si="17"/>
        <v/>
      </c>
      <c r="BZ28" t="str">
        <f t="shared" si="18"/>
        <v/>
      </c>
      <c r="CA28" t="str">
        <f t="shared" si="19"/>
        <v/>
      </c>
      <c r="CB28" s="39" t="str">
        <f t="shared" si="19"/>
        <v/>
      </c>
      <c r="CC28" s="46" t="str">
        <f t="shared" si="20"/>
        <v/>
      </c>
      <c r="CD28" s="44" t="str">
        <f t="shared" si="21"/>
        <v/>
      </c>
      <c r="CE28" t="str" cm="1">
        <f t="array" ref="CE28">_xlfn.IFS($CC28="","",$CC28&lt;=CE$3,"yes",$CC28&gt;CE$3,"no")</f>
        <v/>
      </c>
      <c r="CF28" s="42" t="str">
        <f t="shared" si="22"/>
        <v/>
      </c>
      <c r="CG28" s="1" t="str">
        <f t="shared" si="23"/>
        <v/>
      </c>
      <c r="CH28" s="1" t="str">
        <f t="shared" si="24"/>
        <v/>
      </c>
      <c r="CI28" s="76" t="str">
        <f>IF(CE28="yes",VLOOKUP(CH28,'z-Table'!$A$1:$K$74,7,TRUE)*$CE$2,"")</f>
        <v/>
      </c>
    </row>
    <row r="29" spans="1:87" ht="12" x14ac:dyDescent="0.2">
      <c r="A29" s="7" t="s">
        <v>51</v>
      </c>
      <c r="B29" s="18" cm="1">
        <f t="array" ref="B29">IFERROR(_xlfn.IFS(COUNTA($F$2:$K$2)=0,AVERAGE($F29:$K29),$F$2="X",AVERAGE(G29:$K29),$G$2="X",AVERAGE($F29,$H29:$K29),$H$2="X",AVERAGE($F29:$G29,$I29:$K29),$I$2="X",AVERAGE($F29:$H29,$J29:$K29),$J$2="X",AVERAGE($F29:$I29,$K29:$K29),$K$2="X",AVERAGE($F29:$J29)),"")</f>
        <v>10.554962987141419</v>
      </c>
      <c r="C29" s="19" cm="1">
        <f t="array" ref="C29">IFERROR(_xlfn.IFS(COUNTA($F$2:$K$2)=0,STDEV($F29:$K29)/SQRT(COUNT($F29:$K29)),$F$2="X",STDEV(G29:$K29)/SQRT(COUNT(G29:$K29)),$G$2="X",STDEV($F29,$H29:$K29)/SQRT(COUNT($F29,$H29:$K29)),$H$2="X",STDEV($F29:$G29,$I29:$K29)/SQRT(COUNT($F29:$G29,$I29:$K29)),$I$2="X",STDEV($F29:$H29,$J29:$K29)/SQRT(COUNT($F29:$H29,$J29:$K29)),$J$2="X",STDEV($F29:$I29,$K29)/SQRT(COUNT($F29:$I29,$K29)),$K$2="X",STDEV($F29:$J29)/SQRT(COUNT($F29:$J29))),"")</f>
        <v>2.2269475324105108</v>
      </c>
      <c r="D29" s="110" cm="1">
        <f t="array" ref="D29">IFERROR(_xlfn.IFS(COUNTA($L$2:$Q$2)=0,AVERAGE($L29:$Q29),$L$2="X",AVERAGE($M29:$Q29),$M$2="X",AVERAGE($L29,$N29:$Q29),$N$2="X",AVERAGE($L29:$M29,$O29:$Q29),$O$2="X",AVERAGE($L29:$N29,$P29:$Q29),$P$2="X",AVERAGE($L29:$O29,$Q29:$Q29),$Q$2="X",AVERAGE($L29:$P29)),"")</f>
        <v>4635.9943009931249</v>
      </c>
      <c r="E29" s="111" cm="1">
        <f t="array" ref="E29">IFERROR(_xlfn.IFS(COUNTA($L$2:$Q$2)=0,STDEV($L29:$Q29)/SQRT(COUNT($L29:$Q29)),$L$2="X",STDEV($M29:$Q29)/SQRT(COUNT($M29:$Q29)),$M$2="X",STDEV($L29,$N29:$Q29)/SQRT(COUNT($L29,$N29:$Q29)),$N$2="X",STDEV($L29:$M29,$O29:$Q29)/SQRT(COUNT($L29:$M29,$O29:$Q29)),$O$2="X",STDEV($L29:$N29,$P29:$Q29)/SQRT(COUNT($L29:$N29,$P29:$Q29)),$P$2="X",STDEV($L29:$O29,$Q29)/SQRT(COUNT($L29:$O29,$Q29)),$Q$2="X",STDEV($L29:$P29)/SQRT(COUNT($L29:$P29))),"")</f>
        <v>1032.3795280638085</v>
      </c>
      <c r="F29" cm="1">
        <f t="array" ref="F29">_xlfn.IFS(SUM($L29:$Q29)="","",L29="","",L29=0,0,L29&gt;0,L29/F$65*100)</f>
        <v>6.5764610363674132</v>
      </c>
      <c r="G29" cm="1">
        <f t="array" ref="G29">_xlfn.IFS(SUM($L29:$Q29)="","",M29="","",M29=0,0,M29&gt;0,M29/G$65*100)</f>
        <v>7.7626383329541593</v>
      </c>
      <c r="H29" cm="1">
        <f t="array" ref="H29">_xlfn.IFS(SUM($L29:$Q29)="","",N29="","",N29=0,0,N29&gt;0,N29/H$65*100)</f>
        <v>9.2546073016133334</v>
      </c>
      <c r="I29" cm="1">
        <f t="array" ref="I29">_xlfn.IFS(SUM($L29:$Q29)="","",O29="","",O29=0,0,O29&gt;0,O29/I$65*100)</f>
        <v>10.046468151495588</v>
      </c>
      <c r="J29" cm="1">
        <f t="array" ref="J29">_xlfn.IFS(SUM($L29:$Q29)="","",P29="","",P29=0,0,P29&gt;0,P29/J$65*100)</f>
        <v>19.134640113276596</v>
      </c>
      <c r="K29" t="str" cm="1">
        <f t="array" ref="K29">_xlfn.IFS(SUM($L29:$Q29)="","",Q29="","",Q29=0,0,Q29&gt;0,Q29/K$65*100)</f>
        <v/>
      </c>
      <c r="L29" s="85">
        <f t="shared" si="26"/>
        <v>7990.411764705882</v>
      </c>
      <c r="M29" s="39">
        <f t="shared" si="0"/>
        <v>3446.2</v>
      </c>
      <c r="N29" s="39">
        <f t="shared" si="0"/>
        <v>3724.6</v>
      </c>
      <c r="O29" s="39">
        <f t="shared" si="0"/>
        <v>2134.2142857142858</v>
      </c>
      <c r="P29" s="39">
        <f t="shared" si="0"/>
        <v>5884.545454545455</v>
      </c>
      <c r="Q29" s="98" t="str">
        <f t="shared" si="0"/>
        <v/>
      </c>
      <c r="R29" s="89">
        <v>135837</v>
      </c>
      <c r="S29" s="89">
        <v>34462</v>
      </c>
      <c r="T29" s="89">
        <v>37246</v>
      </c>
      <c r="U29" s="89">
        <v>29879</v>
      </c>
      <c r="V29" s="89">
        <v>64730</v>
      </c>
      <c r="W29" s="89"/>
      <c r="Z29" s="7" t="s">
        <v>51</v>
      </c>
      <c r="AA29" s="18" cm="1">
        <f t="array" ref="AA29">IFERROR(_xlfn.IFS(COUNTA($AE$2:$AJ$2)=0,AVERAGE($AE29:$AJ29),$AE$2="X",AVERAGE($AF29:$AJ29),$AF$2="X",AVERAGE($AE29,$AG29:$AJ29),$AG$2="X",AVERAGE($AE29:$AF29,$AH29:$AJ29),$AH$2="X",AVERAGE($AE29:$AG29,$AI29:$AJ29),$AI$2="X",AVERAGE($AE29:$AH29,$AJ29:$AJ29),$AJ$2="X",AVERAGE($AE29:$AI29)),"")</f>
        <v>15.173054005033734</v>
      </c>
      <c r="AB29" s="19" cm="1">
        <f t="array" ref="AB29">IFERROR(_xlfn.IFS(COUNTA($AE$2:$AJ$2)=0,STDEV($AE29:$AJ29)/SQRT(COUNT($AE29:$AJ29)),$AE$2="X",STDEV($AF29:$AJ29)/SQRT(COUNT($AF29:$AJ29)),$AF$2="X",STDEV($AE29,$AG29:$AJ29)/SQRT(COUNT($AE29,$AG29:$AJ29)),$AG$2="X",STDEV($AE29:$AF29,$AH29:$AJ29)/SQRT(COUNT($AE29:$AF29,$AH29:$AJ29)),$AH$2="X",STDEV($AE29:$AG29,$AI29:$AJ29)/SQRT(COUNT($AE29:$AG29,$AI29:$AJ29)),$AI$2="X",STDEV($AE29:$AH29,$AJ29)/SQRT(COUNT($AE29:$AH29,$AJ29)),$AJ$2="X",STDEV($AE29:$AI29)/SQRT(COUNT($AE29:$AI29))),"")</f>
        <v>8.3737633895861574</v>
      </c>
      <c r="AC29" s="113" cm="1">
        <f t="array" ref="AC29">IFERROR(_xlfn.IFS(COUNTA($AK$2:$AP$2)=0,AVERAGE($AK29:$AP29),$AK$2="X",AVERAGE($AL29:$AP29),$AL$2="X",AVERAGE($AK29,$AM29:$AP29),$AM$2="X",AVERAGE($AK29:$AL29,$AN29:$AP29),$AN$2="X",AVERAGE($AK29:$AM29,$AO29:$AP29),$AO$2="X",AVERAGE($AK29:$AN29,$AP29:$AP29),$AP$2="X",AVERAGE($AK29:$AO29)),"")</f>
        <v>21475.072299465239</v>
      </c>
      <c r="AD29" s="111" cm="1">
        <f t="array" ref="AD29">IFERROR(_xlfn.IFS(COUNTA($AK$2:$AP$2)=0,STDEV($AK29:$AP29)/SQRT(COUNT($AK29:$AP29)),$AK$2="X",STDEV($AL29:$AP29)/SQRT(COUNT($AL29:$AP29)),$AL$2="X",STDEV($AK29,$AM29:$AP29)/SQRT(COUNT($AK29,$AM29:$AP29)),$AM$2="X",STDEV($AK29:$AL29,$AN29:$AP29)/SQRT(COUNT($AK29:$AL29,$AN29:$AP29)),$AN$2="X",STDEV($AK29:$AM29,$AO29:$AP29)/SQRT(COUNT($AK29:$AM29,$AO29:$AP29)),$AO$2="X",STDEV($AK29:$AN29,$AP29)/SQRT(COUNT($AK29:$AN29,$AP29)),$AP$2="X",STDEV($AK29:$AO29)/SQRT(COUNT($AK29:$AO29))),"")</f>
        <v>18185.168118503843</v>
      </c>
      <c r="AE29" cm="1">
        <f t="array" ref="AE29">_xlfn.IFS(SUM($AK29:$AP29)="","",AK29="","",AK29=0,0,AK29&gt;0,AK29/AE$65*100)</f>
        <v>7.1937541496727695</v>
      </c>
      <c r="AF29" cm="1">
        <f t="array" ref="AF29">_xlfn.IFS(SUM($AK29:$AP29)="","",AL29="","",AL29=0,0,AL29&gt;0,AL29/AF$65*100)</f>
        <v>5.0455681489105713</v>
      </c>
      <c r="AG29" cm="1">
        <f t="array" ref="AG29">_xlfn.IFS(SUM($AK29:$AP29)="","",AM29="","",AM29=0,0,AM29&gt;0,AM29/AG$65*100)</f>
        <v>48.609945032262999</v>
      </c>
      <c r="AH29" cm="1">
        <f t="array" ref="AH29">_xlfn.IFS(SUM($AK29:$AP29)="","",AN29="","",AN29=0,0,AN29&gt;0,AN29/AH$65*100)</f>
        <v>8.069839439945703</v>
      </c>
      <c r="AI29" cm="1">
        <f t="array" ref="AI29">_xlfn.IFS(SUM($AK29:$AP29)="","",AO29="","",AO29=0,0,AO29&gt;0,AO29/AI$65*100)</f>
        <v>6.946163254376633</v>
      </c>
      <c r="AJ29" t="str" cm="1">
        <f t="array" ref="AJ29">_xlfn.IFS(SUM($AK29:$AP29)="","",AP29="","",AP29=0,0,AP29&gt;0,AP29/AJ$65*100)</f>
        <v/>
      </c>
      <c r="AK29" s="42">
        <f t="shared" si="1"/>
        <v>2141.4705882352941</v>
      </c>
      <c r="AL29">
        <f t="shared" si="1"/>
        <v>7544.3</v>
      </c>
      <c r="AM29">
        <f t="shared" si="1"/>
        <v>94084.5</v>
      </c>
      <c r="AN29">
        <f t="shared" si="1"/>
        <v>1860</v>
      </c>
      <c r="AO29">
        <f t="shared" si="1"/>
        <v>1745.090909090909</v>
      </c>
      <c r="AP29" s="96" t="str">
        <f t="shared" si="1"/>
        <v/>
      </c>
      <c r="AQ29" s="89">
        <v>36405</v>
      </c>
      <c r="AR29" s="89">
        <v>75443</v>
      </c>
      <c r="AS29" s="89">
        <v>940845</v>
      </c>
      <c r="AT29" s="89">
        <v>26040</v>
      </c>
      <c r="AU29" s="89">
        <v>19196</v>
      </c>
      <c r="AV29" s="89"/>
      <c r="AX29" s="1" t="str">
        <f>Z29</f>
        <v>borneol</v>
      </c>
      <c r="AY29" s="39">
        <f t="shared" si="2"/>
        <v>7990.411764705882</v>
      </c>
      <c r="AZ29" s="39">
        <f t="shared" si="3"/>
        <v>3446.2</v>
      </c>
      <c r="BA29" s="39">
        <f t="shared" si="4"/>
        <v>3724.6</v>
      </c>
      <c r="BB29" s="39">
        <f t="shared" si="5"/>
        <v>2134.2142857142858</v>
      </c>
      <c r="BC29" s="39">
        <f t="shared" si="6"/>
        <v>5884.545454545455</v>
      </c>
      <c r="BD29" s="39" t="str">
        <f t="shared" si="7"/>
        <v/>
      </c>
      <c r="BE29" s="39">
        <f t="shared" si="8"/>
        <v>2141.4705882352941</v>
      </c>
      <c r="BF29" s="39">
        <f t="shared" si="9"/>
        <v>7544.3</v>
      </c>
      <c r="BG29" s="39">
        <f t="shared" si="10"/>
        <v>94084.5</v>
      </c>
      <c r="BH29" s="39">
        <f t="shared" si="11"/>
        <v>1860</v>
      </c>
      <c r="BI29" s="39">
        <f t="shared" si="12"/>
        <v>1745.090909090909</v>
      </c>
      <c r="BJ29" s="39" t="str">
        <f t="shared" si="13"/>
        <v/>
      </c>
      <c r="BK29" s="42">
        <f t="shared" si="27"/>
        <v>9</v>
      </c>
      <c r="BL29">
        <f t="shared" si="27"/>
        <v>5</v>
      </c>
      <c r="BM29">
        <f t="shared" si="27"/>
        <v>6</v>
      </c>
      <c r="BN29">
        <f t="shared" si="25"/>
        <v>3</v>
      </c>
      <c r="BO29">
        <f t="shared" si="25"/>
        <v>7</v>
      </c>
      <c r="BP29" t="str">
        <f t="shared" si="25"/>
        <v/>
      </c>
      <c r="BQ29">
        <f t="shared" si="25"/>
        <v>4</v>
      </c>
      <c r="BR29">
        <f t="shared" si="25"/>
        <v>8</v>
      </c>
      <c r="BS29">
        <f t="shared" si="25"/>
        <v>10</v>
      </c>
      <c r="BT29">
        <f t="shared" si="25"/>
        <v>2</v>
      </c>
      <c r="BU29">
        <f t="shared" si="25"/>
        <v>1</v>
      </c>
      <c r="BV29" t="str">
        <f t="shared" si="25"/>
        <v/>
      </c>
      <c r="BW29">
        <f t="shared" si="15"/>
        <v>30</v>
      </c>
      <c r="BX29">
        <f t="shared" si="16"/>
        <v>25</v>
      </c>
      <c r="BY29">
        <f t="shared" si="17"/>
        <v>5</v>
      </c>
      <c r="BZ29">
        <f t="shared" si="18"/>
        <v>5</v>
      </c>
      <c r="CA29">
        <f t="shared" si="19"/>
        <v>10</v>
      </c>
      <c r="CB29" s="39">
        <f t="shared" si="19"/>
        <v>15</v>
      </c>
      <c r="CC29" s="46">
        <f t="shared" si="20"/>
        <v>10</v>
      </c>
      <c r="CD29" s="44" t="str">
        <f t="shared" si="21"/>
        <v xml:space="preserve">sig = </v>
      </c>
      <c r="CE29" t="str" cm="1">
        <f t="array" ref="CE29">_xlfn.IFS($CC29="","",$CC29&lt;=CE$3,"yes",$CC29&gt;CE$3,"no")</f>
        <v>no</v>
      </c>
      <c r="CF29" s="42" t="str">
        <f>IF(CE29="yes",(BY29*BZ29)/2,"")</f>
        <v/>
      </c>
      <c r="CG29" s="1" t="str">
        <f>IF(CE29="yes",SQRT(((BY29*BZ29)*(BY29+BZ29+1))/12),"")</f>
        <v/>
      </c>
      <c r="CH29" s="1" t="str">
        <f>IF(CE29="yes",ROUND(((CC29-CF29)+IF(CC29&gt;CF29,-0.5,0.5))/CG29,1),"")</f>
        <v/>
      </c>
      <c r="CI29" s="76" t="str">
        <f>IF(CE29="yes",VLOOKUP(CH29,'z-Table'!$A$1:$K$74,7,TRUE)*$CE$2,"")</f>
        <v/>
      </c>
    </row>
    <row r="30" spans="1:87" ht="12" x14ac:dyDescent="0.2">
      <c r="A30" s="7" t="s">
        <v>52</v>
      </c>
      <c r="B30" s="18" cm="1">
        <f t="array" ref="B30">IFERROR(_xlfn.IFS(COUNTA($F$2:$K$2)=0,AVERAGE($F30:$K30),$F$2="X",AVERAGE(G30:$K30),$G$2="X",AVERAGE($F30,$H30:$K30),$H$2="X",AVERAGE($F30:$G30,$I30:$K30),$I$2="X",AVERAGE($F30:$H30,$J30:$K30),$J$2="X",AVERAGE($F30:$I30,$K30:$K30),$K$2="X",AVERAGE($F30:$J30)),"")</f>
        <v>0</v>
      </c>
      <c r="C30" s="19" cm="1">
        <f t="array" ref="C30">IFERROR(_xlfn.IFS(COUNTA($F$2:$K$2)=0,STDEV($F30:$K30)/SQRT(COUNT($F30:$K30)),$F$2="X",STDEV(G30:$K30)/SQRT(COUNT(G30:$K30)),$G$2="X",STDEV($F30,$H30:$K30)/SQRT(COUNT($F30,$H30:$K30)),$H$2="X",STDEV($F30:$G30,$I30:$K30)/SQRT(COUNT($F30:$G30,$I30:$K30)),$I$2="X",STDEV($F30:$H30,$J30:$K30)/SQRT(COUNT($F30:$H30,$J30:$K30)),$J$2="X",STDEV($F30:$I30,$K30)/SQRT(COUNT($F30:$I30,$K30)),$K$2="X",STDEV($F30:$J30)/SQRT(COUNT($F30:$J30))),"")</f>
        <v>0</v>
      </c>
      <c r="D30" s="110" cm="1">
        <f t="array" ref="D30">IFERROR(_xlfn.IFS(COUNTA($L$2:$Q$2)=0,AVERAGE($L30:$Q30),$L$2="X",AVERAGE($M30:$Q30),$M$2="X",AVERAGE($L30,$N30:$Q30),$N$2="X",AVERAGE($L30:$M30,$O30:$Q30),$O$2="X",AVERAGE($L30:$N30,$P30:$Q30),$P$2="X",AVERAGE($L30:$O30,$Q30:$Q30),$Q$2="X",AVERAGE($L30:$P30)),"")</f>
        <v>0</v>
      </c>
      <c r="E30" s="111" cm="1">
        <f t="array" ref="E30">IFERROR(_xlfn.IFS(COUNTA($L$2:$Q$2)=0,STDEV($L30:$Q30)/SQRT(COUNT($L30:$Q30)),$L$2="X",STDEV($M30:$Q30)/SQRT(COUNT($M30:$Q30)),$M$2="X",STDEV($L30,$N30:$Q30)/SQRT(COUNT($L30,$N30:$Q30)),$N$2="X",STDEV($L30:$M30,$O30:$Q30)/SQRT(COUNT($L30:$M30,$O30:$Q30)),$O$2="X",STDEV($L30:$N30,$P30:$Q30)/SQRT(COUNT($L30:$N30,$P30:$Q30)),$P$2="X",STDEV($L30:$O30,$Q30)/SQRT(COUNT($L30:$O30,$Q30)),$Q$2="X",STDEV($L30:$P30)/SQRT(COUNT($L30:$P30))),"")</f>
        <v>0</v>
      </c>
      <c r="F30" cm="1">
        <f t="array" ref="F30">_xlfn.IFS(SUM($L30:$Q30)="","",L30="","",L30=0,0,L30&gt;0,L30/F$65*100)</f>
        <v>0</v>
      </c>
      <c r="G30" cm="1">
        <f t="array" ref="G30">_xlfn.IFS(SUM($L30:$Q30)="","",M30="","",M30=0,0,M30&gt;0,M30/G$65*100)</f>
        <v>0</v>
      </c>
      <c r="H30" cm="1">
        <f t="array" ref="H30">_xlfn.IFS(SUM($L30:$Q30)="","",N30="","",N30=0,0,N30&gt;0,N30/H$65*100)</f>
        <v>0</v>
      </c>
      <c r="I30" cm="1">
        <f t="array" ref="I30">_xlfn.IFS(SUM($L30:$Q30)="","",O30="","",O30=0,0,O30&gt;0,O30/I$65*100)</f>
        <v>0</v>
      </c>
      <c r="J30" cm="1">
        <f t="array" ref="J30">_xlfn.IFS(SUM($L30:$Q30)="","",P30="","",P30=0,0,P30&gt;0,P30/J$65*100)</f>
        <v>0</v>
      </c>
      <c r="K30" t="str" cm="1">
        <f t="array" ref="K30">_xlfn.IFS(SUM($L30:$Q30)="","",Q30="","",Q30=0,0,Q30&gt;0,Q30/K$65*100)</f>
        <v/>
      </c>
      <c r="L30" s="85">
        <f t="shared" si="26"/>
        <v>0</v>
      </c>
      <c r="M30" s="39">
        <f t="shared" si="0"/>
        <v>0</v>
      </c>
      <c r="N30" s="39">
        <f t="shared" si="0"/>
        <v>0</v>
      </c>
      <c r="O30" s="39">
        <f t="shared" si="0"/>
        <v>0</v>
      </c>
      <c r="P30" s="39">
        <f t="shared" si="0"/>
        <v>0</v>
      </c>
      <c r="Q30" s="98" t="str">
        <f t="shared" si="0"/>
        <v/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/>
      <c r="Z30" s="7" t="s">
        <v>52</v>
      </c>
      <c r="AA30" s="18" cm="1">
        <f t="array" ref="AA30">IFERROR(_xlfn.IFS(COUNTA($AE$2:$AJ$2)=0,AVERAGE($AE30:$AJ30),$AE$2="X",AVERAGE($AF30:$AJ30),$AF$2="X",AVERAGE($AE30,$AG30:$AJ30),$AG$2="X",AVERAGE($AE30:$AF30,$AH30:$AJ30),$AH$2="X",AVERAGE($AE30:$AG30,$AI30:$AJ30),$AI$2="X",AVERAGE($AE30:$AH30,$AJ30:$AJ30),$AJ$2="X",AVERAGE($AE30:$AI30)),"")</f>
        <v>0</v>
      </c>
      <c r="AB30" s="19" cm="1">
        <f t="array" ref="AB30">IFERROR(_xlfn.IFS(COUNTA($AE$2:$AJ$2)=0,STDEV($AE30:$AJ30)/SQRT(COUNT($AE30:$AJ30)),$AE$2="X",STDEV($AF30:$AJ30)/SQRT(COUNT($AF30:$AJ30)),$AF$2="X",STDEV($AE30,$AG30:$AJ30)/SQRT(COUNT($AE30,$AG30:$AJ30)),$AG$2="X",STDEV($AE30:$AF30,$AH30:$AJ30)/SQRT(COUNT($AE30:$AF30,$AH30:$AJ30)),$AH$2="X",STDEV($AE30:$AG30,$AI30:$AJ30)/SQRT(COUNT($AE30:$AG30,$AI30:$AJ30)),$AI$2="X",STDEV($AE30:$AH30,$AJ30)/SQRT(COUNT($AE30:$AH30,$AJ30)),$AJ$2="X",STDEV($AE30:$AI30)/SQRT(COUNT($AE30:$AI30))),"")</f>
        <v>0</v>
      </c>
      <c r="AC30" s="113" cm="1">
        <f t="array" ref="AC30">IFERROR(_xlfn.IFS(COUNTA($AK$2:$AP$2)=0,AVERAGE($AK30:$AP30),$AK$2="X",AVERAGE($AL30:$AP30),$AL$2="X",AVERAGE($AK30,$AM30:$AP30),$AM$2="X",AVERAGE($AK30:$AL30,$AN30:$AP30),$AN$2="X",AVERAGE($AK30:$AM30,$AO30:$AP30),$AO$2="X",AVERAGE($AK30:$AN30,$AP30:$AP30),$AP$2="X",AVERAGE($AK30:$AO30)),"")</f>
        <v>0</v>
      </c>
      <c r="AD30" s="111" cm="1">
        <f t="array" ref="AD30">IFERROR(_xlfn.IFS(COUNTA($AK$2:$AP$2)=0,STDEV($AK30:$AP30)/SQRT(COUNT($AK30:$AP30)),$AK$2="X",STDEV($AL30:$AP30)/SQRT(COUNT($AL30:$AP30)),$AL$2="X",STDEV($AK30,$AM30:$AP30)/SQRT(COUNT($AK30,$AM30:$AP30)),$AM$2="X",STDEV($AK30:$AL30,$AN30:$AP30)/SQRT(COUNT($AK30:$AL30,$AN30:$AP30)),$AN$2="X",STDEV($AK30:$AM30,$AO30:$AP30)/SQRT(COUNT($AK30:$AM30,$AO30:$AP30)),$AO$2="X",STDEV($AK30:$AN30,$AP30)/SQRT(COUNT($AK30:$AN30,$AP30)),$AP$2="X",STDEV($AK30:$AO30)/SQRT(COUNT($AK30:$AO30))),"")</f>
        <v>0</v>
      </c>
      <c r="AE30" cm="1">
        <f t="array" ref="AE30">_xlfn.IFS(SUM($AK30:$AP30)="","",AK30="","",AK30=0,0,AK30&gt;0,AK30/AE$65*100)</f>
        <v>0</v>
      </c>
      <c r="AF30" cm="1">
        <f t="array" ref="AF30">_xlfn.IFS(SUM($AK30:$AP30)="","",AL30="","",AL30=0,0,AL30&gt;0,AL30/AF$65*100)</f>
        <v>0</v>
      </c>
      <c r="AG30" cm="1">
        <f t="array" ref="AG30">_xlfn.IFS(SUM($AK30:$AP30)="","",AM30="","",AM30=0,0,AM30&gt;0,AM30/AG$65*100)</f>
        <v>0</v>
      </c>
      <c r="AH30" cm="1">
        <f t="array" ref="AH30">_xlfn.IFS(SUM($AK30:$AP30)="","",AN30="","",AN30=0,0,AN30&gt;0,AN30/AH$65*100)</f>
        <v>0</v>
      </c>
      <c r="AI30" cm="1">
        <f t="array" ref="AI30">_xlfn.IFS(SUM($AK30:$AP30)="","",AO30="","",AO30=0,0,AO30&gt;0,AO30/AI$65*100)</f>
        <v>0</v>
      </c>
      <c r="AJ30" t="str" cm="1">
        <f t="array" ref="AJ30">_xlfn.IFS(SUM($AK30:$AP30)="","",AP30="","",AP30=0,0,AP30&gt;0,AP30/AJ$65*100)</f>
        <v/>
      </c>
      <c r="AK30" s="42">
        <f t="shared" si="1"/>
        <v>0</v>
      </c>
      <c r="AL30">
        <f t="shared" si="1"/>
        <v>0</v>
      </c>
      <c r="AM30">
        <f t="shared" si="1"/>
        <v>0</v>
      </c>
      <c r="AN30">
        <f t="shared" si="1"/>
        <v>0</v>
      </c>
      <c r="AO30">
        <f t="shared" si="1"/>
        <v>0</v>
      </c>
      <c r="AP30" s="96" t="str">
        <f t="shared" si="1"/>
        <v/>
      </c>
      <c r="AQ30" s="89">
        <v>0</v>
      </c>
      <c r="AR30" s="89">
        <v>0</v>
      </c>
      <c r="AS30" s="89">
        <v>0</v>
      </c>
      <c r="AT30" s="89">
        <v>0</v>
      </c>
      <c r="AU30" s="89">
        <v>0</v>
      </c>
      <c r="AV30" s="89"/>
      <c r="AX30" s="1"/>
      <c r="AY30" s="39" t="str">
        <f t="shared" si="2"/>
        <v/>
      </c>
      <c r="AZ30" s="39" t="str">
        <f t="shared" si="3"/>
        <v/>
      </c>
      <c r="BA30" s="39" t="str">
        <f t="shared" si="4"/>
        <v/>
      </c>
      <c r="BB30" s="39" t="str">
        <f t="shared" si="5"/>
        <v/>
      </c>
      <c r="BC30" s="39" t="str">
        <f t="shared" si="6"/>
        <v/>
      </c>
      <c r="BD30" s="39" t="str">
        <f t="shared" si="7"/>
        <v/>
      </c>
      <c r="BE30" s="39" t="str">
        <f t="shared" si="8"/>
        <v/>
      </c>
      <c r="BF30" s="39" t="str">
        <f t="shared" si="9"/>
        <v/>
      </c>
      <c r="BG30" s="39" t="str">
        <f t="shared" si="10"/>
        <v/>
      </c>
      <c r="BH30" s="39" t="str">
        <f t="shared" si="11"/>
        <v/>
      </c>
      <c r="BI30" s="39" t="str">
        <f t="shared" si="12"/>
        <v/>
      </c>
      <c r="BJ30" s="39" t="str">
        <f t="shared" si="13"/>
        <v/>
      </c>
      <c r="BK30" s="42" t="str">
        <f t="shared" si="27"/>
        <v/>
      </c>
      <c r="BL30" t="str">
        <f t="shared" si="27"/>
        <v/>
      </c>
      <c r="BM30" t="str">
        <f t="shared" si="27"/>
        <v/>
      </c>
      <c r="BN30" t="str">
        <f t="shared" si="25"/>
        <v/>
      </c>
      <c r="BO30" t="str">
        <f t="shared" si="25"/>
        <v/>
      </c>
      <c r="BP30" t="str">
        <f t="shared" si="25"/>
        <v/>
      </c>
      <c r="BQ30" t="str">
        <f t="shared" si="25"/>
        <v/>
      </c>
      <c r="BR30" t="str">
        <f t="shared" si="25"/>
        <v/>
      </c>
      <c r="BS30" t="str">
        <f t="shared" si="25"/>
        <v/>
      </c>
      <c r="BT30" t="str">
        <f t="shared" si="25"/>
        <v/>
      </c>
      <c r="BU30" t="str">
        <f t="shared" si="25"/>
        <v/>
      </c>
      <c r="BV30" t="str">
        <f t="shared" si="25"/>
        <v/>
      </c>
      <c r="BW30" t="str">
        <f t="shared" si="15"/>
        <v/>
      </c>
      <c r="BX30" t="str">
        <f t="shared" si="16"/>
        <v/>
      </c>
      <c r="BY30" t="str">
        <f t="shared" si="17"/>
        <v/>
      </c>
      <c r="BZ30" t="str">
        <f t="shared" si="18"/>
        <v/>
      </c>
      <c r="CA30" t="str">
        <f t="shared" si="19"/>
        <v/>
      </c>
      <c r="CB30" s="39" t="str">
        <f t="shared" si="19"/>
        <v/>
      </c>
      <c r="CC30" s="46" t="str">
        <f t="shared" si="20"/>
        <v/>
      </c>
      <c r="CD30" s="44" t="str">
        <f t="shared" si="21"/>
        <v/>
      </c>
      <c r="CE30" t="str" cm="1">
        <f t="array" ref="CE30">_xlfn.IFS($CC30="","",$CC30&lt;=CE$3,"yes",$CC30&gt;CE$3,"no")</f>
        <v/>
      </c>
      <c r="CF30" s="42" t="str">
        <f t="shared" ref="CF30:CF65" si="28">IF(CE30="yes",(BY30*BZ30)/2,"")</f>
        <v/>
      </c>
      <c r="CG30" s="1" t="str">
        <f t="shared" ref="CG30:CG65" si="29">IF(CE30="yes",SQRT(((BY30*BZ30)*(BY30+BZ30+1))/12),"")</f>
        <v/>
      </c>
      <c r="CH30" s="1" t="str">
        <f t="shared" ref="CH30:CH65" si="30">IF(CE30="yes",ROUND(((CC30-CF30)+IF(CC30&gt;CF30,-0.5,0.5))/CG30,1),"")</f>
        <v/>
      </c>
      <c r="CI30" s="76" t="str">
        <f>IF(CE30="yes",VLOOKUP(CH30,'z-Table'!$A$1:$K$74,7,TRUE)*$CE$2,"")</f>
        <v/>
      </c>
    </row>
    <row r="31" spans="1:87" ht="12" x14ac:dyDescent="0.2">
      <c r="A31" s="7" t="s">
        <v>53</v>
      </c>
      <c r="B31" s="18" cm="1">
        <f t="array" ref="B31">IFERROR(_xlfn.IFS(COUNTA($F$2:$K$2)=0,AVERAGE($F31:$K31),$F$2="X",AVERAGE(G31:$K31),$G$2="X",AVERAGE($F31,$H31:$K31),$H$2="X",AVERAGE($F31:$G31,$I31:$K31),$I$2="X",AVERAGE($F31:$H31,$J31:$K31),$J$2="X",AVERAGE($F31:$I31,$K31:$K31),$K$2="X",AVERAGE($F31:$J31)),"")</f>
        <v>2.3174750384375638</v>
      </c>
      <c r="C31" s="19" cm="1">
        <f t="array" ref="C31">IFERROR(_xlfn.IFS(COUNTA($F$2:$K$2)=0,STDEV($F31:$K31)/SQRT(COUNT($F31:$K31)),$F$2="X",STDEV(G31:$K31)/SQRT(COUNT(G31:$K31)),$G$2="X",STDEV($F31,$H31:$K31)/SQRT(COUNT($F31,$H31:$K31)),$H$2="X",STDEV($F31:$G31,$I31:$K31)/SQRT(COUNT($F31:$G31,$I31:$K31)),$I$2="X",STDEV($F31:$H31,$J31:$K31)/SQRT(COUNT($F31:$H31,$J31:$K31)),$J$2="X",STDEV($F31:$I31,$K31)/SQRT(COUNT($F31:$I31,$K31)),$K$2="X",STDEV($F31:$J31)/SQRT(COUNT($F31:$J31))),"")</f>
        <v>1.9067155812423637</v>
      </c>
      <c r="D31" s="110" cm="1">
        <f t="array" ref="D31">IFERROR(_xlfn.IFS(COUNTA($L$2:$Q$2)=0,AVERAGE($L31:$Q31),$L$2="X",AVERAGE($M31:$Q31),$M$2="X",AVERAGE($L31,$N31:$Q31),$N$2="X",AVERAGE($L31:$M31,$O31:$Q31),$O$2="X",AVERAGE($L31:$N31,$P31:$Q31),$P$2="X",AVERAGE($L31:$O31,$Q31:$Q31),$Q$2="X",AVERAGE($L31:$P31)),"")</f>
        <v>1301.3011764705884</v>
      </c>
      <c r="E31" s="111" cm="1">
        <f t="array" ref="E31">IFERROR(_xlfn.IFS(COUNTA($L$2:$Q$2)=0,STDEV($L31:$Q31)/SQRT(COUNT($L31:$Q31)),$L$2="X",STDEV($M31:$Q31)/SQRT(COUNT($M31:$Q31)),$M$2="X",STDEV($L31,$N31:$Q31)/SQRT(COUNT($L31,$N31:$Q31)),$N$2="X",STDEV($L31:$M31,$O31:$Q31)/SQRT(COUNT($L31:$M31,$O31:$Q31)),$O$2="X",STDEV($L31:$N31,$P31:$Q31)/SQRT(COUNT($L31:$N31,$P31:$Q31)),$P$2="X",STDEV($L31:$O31,$Q31)/SQRT(COUNT($L31:$O31,$Q31)),$Q$2="X",STDEV($L31:$P31)/SQRT(COUNT($L31:$P31))),"")</f>
        <v>870.32403235547952</v>
      </c>
      <c r="F31" cm="1">
        <f t="array" ref="F31">_xlfn.IFS(SUM($L31:$Q31)="","",L31="","",L31=0,0,L31&gt;0,L31/F$65*100)</f>
        <v>1.7668335509558688</v>
      </c>
      <c r="G31" cm="1">
        <f t="array" ref="G31">_xlfn.IFS(SUM($L31:$Q31)="","",M31="","",M31=0,0,M31&gt;0,M31/G$65*100)</f>
        <v>9.8205416412319497</v>
      </c>
      <c r="H31" cm="1">
        <f t="array" ref="H31">_xlfn.IFS(SUM($L31:$Q31)="","",N31="","",N31=0,0,N31&gt;0,N31/H$65*100)</f>
        <v>0</v>
      </c>
      <c r="I31" cm="1">
        <f t="array" ref="I31">_xlfn.IFS(SUM($L31:$Q31)="","",O31="","",O31=0,0,O31&gt;0,O31/I$65*100)</f>
        <v>0</v>
      </c>
      <c r="J31" cm="1">
        <f t="array" ref="J31">_xlfn.IFS(SUM($L31:$Q31)="","",P31="","",P31=0,0,P31&gt;0,P31/J$65*100)</f>
        <v>0</v>
      </c>
      <c r="K31" t="str" cm="1">
        <f t="array" ref="K31">_xlfn.IFS(SUM($L31:$Q31)="","",Q31="","",Q31=0,0,Q31&gt;0,Q31/K$65*100)</f>
        <v/>
      </c>
      <c r="L31" s="85">
        <f t="shared" si="26"/>
        <v>2146.705882352941</v>
      </c>
      <c r="M31" s="39">
        <f t="shared" si="0"/>
        <v>4359.8</v>
      </c>
      <c r="N31" s="39">
        <f t="shared" si="0"/>
        <v>0</v>
      </c>
      <c r="O31" s="39">
        <f t="shared" si="0"/>
        <v>0</v>
      </c>
      <c r="P31" s="39">
        <f t="shared" si="0"/>
        <v>0</v>
      </c>
      <c r="Q31" s="98" t="str">
        <f t="shared" si="0"/>
        <v/>
      </c>
      <c r="R31" s="89">
        <v>36494</v>
      </c>
      <c r="S31" s="89">
        <v>43598</v>
      </c>
      <c r="T31" s="89">
        <v>0</v>
      </c>
      <c r="U31" s="89">
        <v>0</v>
      </c>
      <c r="V31" s="89">
        <v>0</v>
      </c>
      <c r="W31" s="89"/>
      <c r="Z31" s="7" t="s">
        <v>53</v>
      </c>
      <c r="AA31" s="18" cm="1">
        <f t="array" ref="AA31">IFERROR(_xlfn.IFS(COUNTA($AE$2:$AJ$2)=0,AVERAGE($AE31:$AJ31),$AE$2="X",AVERAGE($AF31:$AJ31),$AF$2="X",AVERAGE($AE31,$AG31:$AJ31),$AG$2="X",AVERAGE($AE31:$AF31,$AH31:$AJ31),$AH$2="X",AVERAGE($AE31:$AG31,$AI31:$AJ31),$AI$2="X",AVERAGE($AE31:$AH31,$AJ31:$AJ31),$AJ$2="X",AVERAGE($AE31:$AI31)),"")</f>
        <v>1.8273076864517179</v>
      </c>
      <c r="AB31" s="19" cm="1">
        <f t="array" ref="AB31">IFERROR(_xlfn.IFS(COUNTA($AE$2:$AJ$2)=0,STDEV($AE31:$AJ31)/SQRT(COUNT($AE31:$AJ31)),$AE$2="X",STDEV($AF31:$AJ31)/SQRT(COUNT($AF31:$AJ31)),$AF$2="X",STDEV($AE31,$AG31:$AJ31)/SQRT(COUNT($AE31,$AG31:$AJ31)),$AG$2="X",STDEV($AE31:$AF31,$AH31:$AJ31)/SQRT(COUNT($AE31:$AF31,$AH31:$AJ31)),$AH$2="X",STDEV($AE31:$AG31,$AI31:$AJ31)/SQRT(COUNT($AE31:$AG31,$AI31:$AJ31)),$AI$2="X",STDEV($AE31:$AH31,$AJ31)/SQRT(COUNT($AE31:$AH31,$AJ31)),$AJ$2="X",STDEV($AE31:$AI31)/SQRT(COUNT($AE31:$AI31))),"")</f>
        <v>1.1192273636314429</v>
      </c>
      <c r="AC31" s="113" cm="1">
        <f t="array" ref="AC31">IFERROR(_xlfn.IFS(COUNTA($AK$2:$AP$2)=0,AVERAGE($AK31:$AP31),$AK$2="X",AVERAGE($AL31:$AP31),$AL$2="X",AVERAGE($AK31,$AM31:$AP31),$AM$2="X",AVERAGE($AK31:$AL31,$AN31:$AP31),$AN$2="X",AVERAGE($AK31:$AM31,$AO31:$AP31),$AO$2="X",AVERAGE($AK31:$AN31,$AP31:$AP31),$AP$2="X",AVERAGE($AK31:$AO31)),"")</f>
        <v>1620.754117647059</v>
      </c>
      <c r="AD31" s="111" cm="1">
        <f t="array" ref="AD31">IFERROR(_xlfn.IFS(COUNTA($AK$2:$AP$2)=0,STDEV($AK31:$AP31)/SQRT(COUNT($AK31:$AP31)),$AK$2="X",STDEV($AL31:$AP31)/SQRT(COUNT($AL31:$AP31)),$AL$2="X",STDEV($AK31,$AM31:$AP31)/SQRT(COUNT($AK31,$AM31:$AP31)),$AM$2="X",STDEV($AK31:$AL31,$AN31:$AP31)/SQRT(COUNT($AK31:$AL31,$AN31:$AP31)),$AN$2="X",STDEV($AK31:$AM31,$AO31:$AP31)/SQRT(COUNT($AK31:$AM31,$AO31:$AP31)),$AO$2="X",STDEV($AK31:$AN31,$AP31)/SQRT(COUNT($AK31:$AN31,$AP31)),$AP$2="X",STDEV($AK31:$AO31)/SQRT(COUNT($AK31:$AO31))),"")</f>
        <v>1303.1415641980282</v>
      </c>
      <c r="AE31" cm="1">
        <f t="array" ref="AE31">_xlfn.IFS(SUM($AK31:$AP31)="","",AK31="","",AK31=0,0,AK31&gt;0,AK31/AE$65*100)</f>
        <v>4.6407173796199697</v>
      </c>
      <c r="AF31" cm="1">
        <f t="array" ref="AF31">_xlfn.IFS(SUM($AK31:$AP31)="","",AL31="","",AL31=0,0,AL31&gt;0,AL31/AF$65*100)</f>
        <v>4.4958210526386191</v>
      </c>
      <c r="AG31" cm="1">
        <f t="array" ref="AG31">_xlfn.IFS(SUM($AK31:$AP31)="","",AM31="","",AM31=0,0,AM31&gt;0,AM31/AG$65*100)</f>
        <v>0</v>
      </c>
      <c r="AH31" cm="1">
        <f t="array" ref="AH31">_xlfn.IFS(SUM($AK31:$AP31)="","",AN31="","",AN31=0,0,AN31&gt;0,AN31/AH$65*100)</f>
        <v>0</v>
      </c>
      <c r="AI31" cm="1">
        <f t="array" ref="AI31">_xlfn.IFS(SUM($AK31:$AP31)="","",AO31="","",AO31=0,0,AO31&gt;0,AO31/AI$65*100)</f>
        <v>0</v>
      </c>
      <c r="AJ31" t="str" cm="1">
        <f t="array" ref="AJ31">_xlfn.IFS(SUM($AK31:$AP31)="","",AP31="","",AP31=0,0,AP31&gt;0,AP31/AJ$65*100)</f>
        <v/>
      </c>
      <c r="AK31" s="42">
        <f t="shared" si="1"/>
        <v>1381.4705882352941</v>
      </c>
      <c r="AL31">
        <f t="shared" si="1"/>
        <v>6722.3</v>
      </c>
      <c r="AM31">
        <f t="shared" si="1"/>
        <v>0</v>
      </c>
      <c r="AN31">
        <f t="shared" si="1"/>
        <v>0</v>
      </c>
      <c r="AO31">
        <f t="shared" si="1"/>
        <v>0</v>
      </c>
      <c r="AP31" s="96" t="str">
        <f t="shared" si="1"/>
        <v/>
      </c>
      <c r="AQ31" s="89">
        <v>23485</v>
      </c>
      <c r="AR31" s="89">
        <v>67223</v>
      </c>
      <c r="AS31" s="89">
        <v>0</v>
      </c>
      <c r="AT31" s="89">
        <v>0</v>
      </c>
      <c r="AU31" s="89">
        <v>0</v>
      </c>
      <c r="AV31" s="89"/>
      <c r="AX31" s="1"/>
      <c r="AY31" s="39" t="str">
        <f t="shared" si="2"/>
        <v/>
      </c>
      <c r="AZ31" s="39" t="str">
        <f t="shared" si="3"/>
        <v/>
      </c>
      <c r="BA31" s="39" t="str">
        <f t="shared" si="4"/>
        <v/>
      </c>
      <c r="BB31" s="39" t="str">
        <f t="shared" si="5"/>
        <v/>
      </c>
      <c r="BC31" s="39" t="str">
        <f t="shared" si="6"/>
        <v/>
      </c>
      <c r="BD31" s="39" t="str">
        <f t="shared" si="7"/>
        <v/>
      </c>
      <c r="BE31" s="39" t="str">
        <f t="shared" si="8"/>
        <v/>
      </c>
      <c r="BF31" s="39" t="str">
        <f t="shared" si="9"/>
        <v/>
      </c>
      <c r="BG31" s="39" t="str">
        <f t="shared" si="10"/>
        <v/>
      </c>
      <c r="BH31" s="39" t="str">
        <f t="shared" si="11"/>
        <v/>
      </c>
      <c r="BI31" s="39" t="str">
        <f t="shared" si="12"/>
        <v/>
      </c>
      <c r="BJ31" s="39" t="str">
        <f t="shared" si="13"/>
        <v/>
      </c>
      <c r="BK31" s="42" t="str">
        <f t="shared" si="27"/>
        <v/>
      </c>
      <c r="BL31" t="str">
        <f t="shared" si="27"/>
        <v/>
      </c>
      <c r="BM31" t="str">
        <f t="shared" si="27"/>
        <v/>
      </c>
      <c r="BN31" t="str">
        <f t="shared" si="25"/>
        <v/>
      </c>
      <c r="BO31" t="str">
        <f t="shared" si="25"/>
        <v/>
      </c>
      <c r="BP31" t="str">
        <f t="shared" si="25"/>
        <v/>
      </c>
      <c r="BQ31" t="str">
        <f t="shared" si="25"/>
        <v/>
      </c>
      <c r="BR31" t="str">
        <f t="shared" si="25"/>
        <v/>
      </c>
      <c r="BS31" t="str">
        <f t="shared" si="25"/>
        <v/>
      </c>
      <c r="BT31" t="str">
        <f t="shared" si="25"/>
        <v/>
      </c>
      <c r="BU31" t="str">
        <f t="shared" si="25"/>
        <v/>
      </c>
      <c r="BV31" t="str">
        <f t="shared" si="25"/>
        <v/>
      </c>
      <c r="BW31" t="str">
        <f t="shared" si="15"/>
        <v/>
      </c>
      <c r="BX31" t="str">
        <f t="shared" si="16"/>
        <v/>
      </c>
      <c r="BY31" t="str">
        <f t="shared" si="17"/>
        <v/>
      </c>
      <c r="BZ31" t="str">
        <f t="shared" si="18"/>
        <v/>
      </c>
      <c r="CA31" t="str">
        <f t="shared" si="19"/>
        <v/>
      </c>
      <c r="CB31" s="39" t="str">
        <f t="shared" si="19"/>
        <v/>
      </c>
      <c r="CC31" s="46" t="str">
        <f t="shared" si="20"/>
        <v/>
      </c>
      <c r="CD31" s="44" t="str">
        <f t="shared" si="21"/>
        <v/>
      </c>
      <c r="CE31" t="str" cm="1">
        <f t="array" ref="CE31">_xlfn.IFS($CC31="","",$CC31&lt;=CE$3,"yes",$CC31&gt;CE$3,"no")</f>
        <v/>
      </c>
      <c r="CF31" s="42" t="str">
        <f t="shared" si="28"/>
        <v/>
      </c>
      <c r="CG31" s="1" t="str">
        <f t="shared" si="29"/>
        <v/>
      </c>
      <c r="CH31" s="1" t="str">
        <f t="shared" si="30"/>
        <v/>
      </c>
      <c r="CI31" s="76" t="str">
        <f>IF(CE31="yes",VLOOKUP(CH31,'z-Table'!$A$1:$K$74,7,TRUE)*$CE$2,"")</f>
        <v/>
      </c>
    </row>
    <row r="32" spans="1:87" ht="12" x14ac:dyDescent="0.2">
      <c r="A32" s="7" t="s">
        <v>54</v>
      </c>
      <c r="B32" s="18" cm="1">
        <f t="array" ref="B32">IFERROR(_xlfn.IFS(COUNTA($F$2:$K$2)=0,AVERAGE($F32:$K32),$F$2="X",AVERAGE(G32:$K32),$G$2="X",AVERAGE($F32,$H32:$K32),$H$2="X",AVERAGE($F32:$G32,$I32:$K32),$I$2="X",AVERAGE($F32:$H32,$J32:$K32),$J$2="X",AVERAGE($F32:$I32,$K32:$K32),$K$2="X",AVERAGE($F32:$J32)),"")</f>
        <v>10.113587332154049</v>
      </c>
      <c r="C32" s="19" cm="1">
        <f t="array" ref="C32">IFERROR(_xlfn.IFS(COUNTA($F$2:$K$2)=0,STDEV($F32:$K32)/SQRT(COUNT($F32:$K32)),$F$2="X",STDEV(G32:$K32)/SQRT(COUNT(G32:$K32)),$G$2="X",STDEV($F32,$H32:$K32)/SQRT(COUNT($F32,$H32:$K32)),$H$2="X",STDEV($F32:$G32,$I32:$K32)/SQRT(COUNT($F32:$G32,$I32:$K32)),$I$2="X",STDEV($F32:$H32,$J32:$K32)/SQRT(COUNT($F32:$H32,$J32:$K32)),$J$2="X",STDEV($F32:$I32,$K32)/SQRT(COUNT($F32:$I32,$K32)),$K$2="X",STDEV($F32:$J32)/SQRT(COUNT($F32:$J32))),"")</f>
        <v>2.6348408063602768</v>
      </c>
      <c r="D32" s="110" cm="1">
        <f t="array" ref="D32">IFERROR(_xlfn.IFS(COUNTA($L$2:$Q$2)=0,AVERAGE($L32:$Q32),$L$2="X",AVERAGE($M32:$Q32),$M$2="X",AVERAGE($L32,$N32:$Q32),$N$2="X",AVERAGE($L32:$M32,$O32:$Q32),$O$2="X",AVERAGE($L32:$N32,$P32:$Q32),$P$2="X",AVERAGE($L32:$O32,$Q32:$Q32),$Q$2="X",AVERAGE($L32:$P32)),"")</f>
        <v>4047.6555844155846</v>
      </c>
      <c r="E32" s="111" cm="1">
        <f t="array" ref="E32">IFERROR(_xlfn.IFS(COUNTA($L$2:$Q$2)=0,STDEV($L32:$Q32)/SQRT(COUNT($L32:$Q32)),$L$2="X",STDEV($M32:$Q32)/SQRT(COUNT($M32:$Q32)),$M$2="X",STDEV($L32,$N32:$Q32)/SQRT(COUNT($L32,$N32:$Q32)),$N$2="X",STDEV($L32:$M32,$O32:$Q32)/SQRT(COUNT($L32:$M32,$O32:$Q32)),$O$2="X",STDEV($L32:$N32,$P32:$Q32)/SQRT(COUNT($L32:$N32,$P32:$Q32)),$P$2="X",STDEV($L32:$O32,$Q32)/SQRT(COUNT($L32:$O32,$Q32)),$Q$2="X",STDEV($L32:$P32)/SQRT(COUNT($L32:$P32))),"")</f>
        <v>993.37932416275009</v>
      </c>
      <c r="F32" cm="1">
        <f t="array" ref="F32">_xlfn.IFS(SUM($L32:$Q32)="","",L32="","",L32=0,0,L32&gt;0,L32/F$65*100)</f>
        <v>3.2436166880416053</v>
      </c>
      <c r="G32" cm="1">
        <f t="array" ref="G32">_xlfn.IFS(SUM($L32:$Q32)="","",M32="","",M32=0,0,M32&gt;0,M32/G$65*100)</f>
        <v>17.772391749465591</v>
      </c>
      <c r="H32" cm="1">
        <f t="array" ref="H32">_xlfn.IFS(SUM($L32:$Q32)="","",N32="","",N32=0,0,N32&gt;0,N32/H$65*100)</f>
        <v>7.376403559120309</v>
      </c>
      <c r="I32" cm="1">
        <f t="array" ref="I32">_xlfn.IFS(SUM($L32:$Q32)="","",O32="","",O32=0,0,O32&gt;0,O32/I$65*100)</f>
        <v>14.523146653755109</v>
      </c>
      <c r="J32" cm="1">
        <f t="array" ref="J32">_xlfn.IFS(SUM($L32:$Q32)="","",P32="","",P32=0,0,P32&gt;0,P32/J$65*100)</f>
        <v>7.65237801038763</v>
      </c>
      <c r="K32" t="str" cm="1">
        <f t="array" ref="K32">_xlfn.IFS(SUM($L32:$Q32)="","",Q32="","",Q32=0,0,Q32&gt;0,Q32/K$65*100)</f>
        <v/>
      </c>
      <c r="L32" s="85">
        <f t="shared" si="26"/>
        <v>3941</v>
      </c>
      <c r="M32" s="39">
        <f t="shared" si="0"/>
        <v>7890</v>
      </c>
      <c r="N32" s="39">
        <f t="shared" si="0"/>
        <v>2968.7</v>
      </c>
      <c r="O32" s="39">
        <f t="shared" si="0"/>
        <v>3085.2142857142858</v>
      </c>
      <c r="P32" s="39">
        <f t="shared" si="0"/>
        <v>2353.3636363636365</v>
      </c>
      <c r="Q32" s="98" t="str">
        <f t="shared" si="0"/>
        <v/>
      </c>
      <c r="R32" s="89">
        <v>66997</v>
      </c>
      <c r="S32" s="89">
        <v>78900</v>
      </c>
      <c r="T32" s="89">
        <v>29687</v>
      </c>
      <c r="U32" s="89">
        <v>43193</v>
      </c>
      <c r="V32" s="89">
        <v>25887</v>
      </c>
      <c r="W32" s="89"/>
      <c r="Z32" s="7" t="s">
        <v>54</v>
      </c>
      <c r="AA32" s="18" cm="1">
        <f t="array" ref="AA32">IFERROR(_xlfn.IFS(COUNTA($AE$2:$AJ$2)=0,AVERAGE($AE32:$AJ32),$AE$2="X",AVERAGE($AF32:$AJ32),$AF$2="X",AVERAGE($AE32,$AG32:$AJ32),$AG$2="X",AVERAGE($AE32:$AF32,$AH32:$AJ32),$AH$2="X",AVERAGE($AE32:$AG32,$AI32:$AJ32),$AI$2="X",AVERAGE($AE32:$AH32,$AJ32:$AJ32),$AJ$2="X",AVERAGE($AE32:$AI32)),"")</f>
        <v>7.1514483126152211</v>
      </c>
      <c r="AB32" s="19" cm="1">
        <f t="array" ref="AB32">IFERROR(_xlfn.IFS(COUNTA($AE$2:$AJ$2)=0,STDEV($AE32:$AJ32)/SQRT(COUNT($AE32:$AJ32)),$AE$2="X",STDEV($AF32:$AJ32)/SQRT(COUNT($AF32:$AJ32)),$AF$2="X",STDEV($AE32,$AG32:$AJ32)/SQRT(COUNT($AE32,$AG32:$AJ32)),$AG$2="X",STDEV($AE32:$AF32,$AH32:$AJ32)/SQRT(COUNT($AE32:$AF32,$AH32:$AJ32)),$AH$2="X",STDEV($AE32:$AG32,$AI32:$AJ32)/SQRT(COUNT($AE32:$AG32,$AI32:$AJ32)),$AI$2="X",STDEV($AE32:$AH32,$AJ32)/SQRT(COUNT($AE32:$AH32,$AJ32)),$AJ$2="X",STDEV($AE32:$AI32)/SQRT(COUNT($AE32:$AI32))),"")</f>
        <v>0.84560884107797296</v>
      </c>
      <c r="AC32" s="113" cm="1">
        <f t="array" ref="AC32">IFERROR(_xlfn.IFS(COUNTA($AK$2:$AP$2)=0,AVERAGE($AK32:$AP32),$AK$2="X",AVERAGE($AL32:$AP32),$AL$2="X",AVERAGE($AK32,$AM32:$AP32),$AM$2="X",AVERAGE($AK32:$AL32,$AN32:$AP32),$AN$2="X",AVERAGE($AK32:$AM32,$AO32:$AP32),$AO$2="X",AVERAGE($AK32:$AN32,$AP32:$AP32),$AP$2="X",AVERAGE($AK32:$AO32)),"")</f>
        <v>5234.5897478991601</v>
      </c>
      <c r="AD32" s="111" cm="1">
        <f t="array" ref="AD32">IFERROR(_xlfn.IFS(COUNTA($AK$2:$AP$2)=0,STDEV($AK32:$AP32)/SQRT(COUNT($AK32:$AP32)),$AK$2="X",STDEV($AL32:$AP32)/SQRT(COUNT($AL32:$AP32)),$AL$2="X",STDEV($AK32,$AM32:$AP32)/SQRT(COUNT($AK32,$AM32:$AP32)),$AM$2="X",STDEV($AK32:$AL32,$AN32:$AP32)/SQRT(COUNT($AK32:$AL32,$AN32:$AP32)),$AN$2="X",STDEV($AK32:$AM32,$AO32:$AP32)/SQRT(COUNT($AK32:$AM32,$AO32:$AP32)),$AO$2="X",STDEV($AK32:$AN32,$AP32)/SQRT(COUNT($AK32:$AN32,$AP32)),$AP$2="X",STDEV($AK32:$AO32)/SQRT(COUNT($AK32:$AO32))),"")</f>
        <v>1997.9050228233455</v>
      </c>
      <c r="AE32" cm="1">
        <f t="array" ref="AE32">_xlfn.IFS(SUM($AK32:$AP32)="","",AK32="","",AK32=0,0,AK32&gt;0,AK32/AE$65*100)</f>
        <v>5.9684150621265291</v>
      </c>
      <c r="AF32" cm="1">
        <f t="array" ref="AF32">_xlfn.IFS(SUM($AK32:$AP32)="","",AL32="","",AL32=0,0,AL32&gt;0,AL32/AF$65*100)</f>
        <v>7.4051335143084724</v>
      </c>
      <c r="AG32" cm="1">
        <f t="array" ref="AG32">_xlfn.IFS(SUM($AK32:$AP32)="","",AM32="","",AM32=0,0,AM32&gt;0,AM32/AG$65*100)</f>
        <v>4.6728001409455651</v>
      </c>
      <c r="AH32" cm="1">
        <f t="array" ref="AH32">_xlfn.IFS(SUM($AK32:$AP32)="","",AN32="","",AN32=0,0,AN32&gt;0,AN32/AH$65*100)</f>
        <v>8.1897713855393661</v>
      </c>
      <c r="AI32" cm="1">
        <f t="array" ref="AI32">_xlfn.IFS(SUM($AK32:$AP32)="","",AO32="","",AO32=0,0,AO32&gt;0,AO32/AI$65*100)</f>
        <v>9.5211214601561771</v>
      </c>
      <c r="AJ32" t="str" cm="1">
        <f t="array" ref="AJ32">_xlfn.IFS(SUM($AK32:$AP32)="","",AP32="","",AP32=0,0,AP32&gt;0,AP32/AJ$65*100)</f>
        <v/>
      </c>
      <c r="AK32" s="42">
        <f t="shared" si="1"/>
        <v>1776.7058823529412</v>
      </c>
      <c r="AL32">
        <f t="shared" si="1"/>
        <v>11072.4</v>
      </c>
      <c r="AM32">
        <f t="shared" si="1"/>
        <v>9044.2000000000007</v>
      </c>
      <c r="AN32">
        <f t="shared" si="1"/>
        <v>1887.6428571428571</v>
      </c>
      <c r="AO32">
        <f t="shared" si="1"/>
        <v>2392</v>
      </c>
      <c r="AP32" s="96" t="str">
        <f t="shared" si="1"/>
        <v/>
      </c>
      <c r="AQ32" s="89">
        <v>30204</v>
      </c>
      <c r="AR32" s="89">
        <v>110724</v>
      </c>
      <c r="AS32" s="89">
        <v>90442</v>
      </c>
      <c r="AT32" s="89">
        <v>26427</v>
      </c>
      <c r="AU32" s="89">
        <v>26312</v>
      </c>
      <c r="AV32" s="89"/>
      <c r="AX32" s="1" t="str">
        <f>Z32</f>
        <v>terpinen-4-ol</v>
      </c>
      <c r="AY32" s="39">
        <f t="shared" si="2"/>
        <v>3941</v>
      </c>
      <c r="AZ32" s="39">
        <f t="shared" si="3"/>
        <v>7890</v>
      </c>
      <c r="BA32" s="39">
        <f t="shared" si="4"/>
        <v>2968.7</v>
      </c>
      <c r="BB32" s="39">
        <f t="shared" si="5"/>
        <v>3085.2142857142858</v>
      </c>
      <c r="BC32" s="39">
        <f t="shared" si="6"/>
        <v>2353.3636363636365</v>
      </c>
      <c r="BD32" s="39" t="str">
        <f t="shared" si="7"/>
        <v/>
      </c>
      <c r="BE32" s="39">
        <f t="shared" si="8"/>
        <v>1776.7058823529412</v>
      </c>
      <c r="BF32" s="39">
        <f t="shared" si="9"/>
        <v>11072.4</v>
      </c>
      <c r="BG32" s="39">
        <f t="shared" si="10"/>
        <v>9044.2000000000007</v>
      </c>
      <c r="BH32" s="39">
        <f t="shared" si="11"/>
        <v>1887.6428571428571</v>
      </c>
      <c r="BI32" s="39">
        <f t="shared" si="12"/>
        <v>2392</v>
      </c>
      <c r="BJ32" s="39" t="str">
        <f t="shared" si="13"/>
        <v/>
      </c>
      <c r="BK32" s="42">
        <f t="shared" si="27"/>
        <v>7</v>
      </c>
      <c r="BL32">
        <f t="shared" si="27"/>
        <v>8</v>
      </c>
      <c r="BM32">
        <f t="shared" si="27"/>
        <v>5</v>
      </c>
      <c r="BN32">
        <f t="shared" si="25"/>
        <v>6</v>
      </c>
      <c r="BO32">
        <f t="shared" si="25"/>
        <v>3</v>
      </c>
      <c r="BP32" t="str">
        <f t="shared" si="25"/>
        <v/>
      </c>
      <c r="BQ32">
        <f t="shared" si="25"/>
        <v>1</v>
      </c>
      <c r="BR32">
        <f t="shared" si="25"/>
        <v>10</v>
      </c>
      <c r="BS32">
        <f t="shared" si="25"/>
        <v>9</v>
      </c>
      <c r="BT32">
        <f t="shared" si="25"/>
        <v>2</v>
      </c>
      <c r="BU32">
        <f t="shared" si="25"/>
        <v>4</v>
      </c>
      <c r="BV32" t="str">
        <f t="shared" si="25"/>
        <v/>
      </c>
      <c r="BW32">
        <f t="shared" si="15"/>
        <v>29</v>
      </c>
      <c r="BX32">
        <f t="shared" si="16"/>
        <v>26</v>
      </c>
      <c r="BY32">
        <f t="shared" si="17"/>
        <v>5</v>
      </c>
      <c r="BZ32">
        <f t="shared" si="18"/>
        <v>5</v>
      </c>
      <c r="CA32">
        <f t="shared" si="19"/>
        <v>11</v>
      </c>
      <c r="CB32" s="39">
        <f t="shared" si="19"/>
        <v>14</v>
      </c>
      <c r="CC32" s="46">
        <f t="shared" si="20"/>
        <v>11</v>
      </c>
      <c r="CD32" s="44" t="str">
        <f t="shared" si="21"/>
        <v xml:space="preserve">sig = </v>
      </c>
      <c r="CE32" t="str" cm="1">
        <f t="array" ref="CE32">_xlfn.IFS($CC32="","",$CC32&lt;=CE$3,"yes",$CC32&gt;CE$3,"no")</f>
        <v>no</v>
      </c>
      <c r="CF32" s="42" t="str">
        <f t="shared" si="28"/>
        <v/>
      </c>
      <c r="CG32" s="1" t="str">
        <f t="shared" si="29"/>
        <v/>
      </c>
      <c r="CH32" s="1" t="str">
        <f t="shared" si="30"/>
        <v/>
      </c>
      <c r="CI32" s="76" t="str">
        <f>IF(CE32="yes",VLOOKUP(CH32,'z-Table'!$A$1:$K$74,7,TRUE)*$CE$2,"")</f>
        <v/>
      </c>
    </row>
    <row r="33" spans="1:87" ht="12" x14ac:dyDescent="0.2">
      <c r="A33" s="7" t="s">
        <v>55</v>
      </c>
      <c r="B33" s="18" cm="1">
        <f t="array" ref="B33">IFERROR(_xlfn.IFS(COUNTA($F$2:$K$2)=0,AVERAGE($F33:$K33),$F$2="X",AVERAGE(G33:$K33),$G$2="X",AVERAGE($F33,$H33:$K33),$H$2="X",AVERAGE($F33:$G33,$I33:$K33),$I$2="X",AVERAGE($F33:$H33,$J33:$K33),$J$2="X",AVERAGE($F33:$I33,$K33:$K33),$K$2="X",AVERAGE($F33:$J33)),"")</f>
        <v>0</v>
      </c>
      <c r="C33" s="19" cm="1">
        <f t="array" ref="C33">IFERROR(_xlfn.IFS(COUNTA($F$2:$K$2)=0,STDEV($F33:$K33)/SQRT(COUNT($F33:$K33)),$F$2="X",STDEV(G33:$K33)/SQRT(COUNT(G33:$K33)),$G$2="X",STDEV($F33,$H33:$K33)/SQRT(COUNT($F33,$H33:$K33)),$H$2="X",STDEV($F33:$G33,$I33:$K33)/SQRT(COUNT($F33:$G33,$I33:$K33)),$I$2="X",STDEV($F33:$H33,$J33:$K33)/SQRT(COUNT($F33:$H33,$J33:$K33)),$J$2="X",STDEV($F33:$I33,$K33)/SQRT(COUNT($F33:$I33,$K33)),$K$2="X",STDEV($F33:$J33)/SQRT(COUNT($F33:$J33))),"")</f>
        <v>0</v>
      </c>
      <c r="D33" s="110" cm="1">
        <f t="array" ref="D33">IFERROR(_xlfn.IFS(COUNTA($L$2:$Q$2)=0,AVERAGE($L33:$Q33),$L$2="X",AVERAGE($M33:$Q33),$M$2="X",AVERAGE($L33,$N33:$Q33),$N$2="X",AVERAGE($L33:$M33,$O33:$Q33),$O$2="X",AVERAGE($L33:$N33,$P33:$Q33),$P$2="X",AVERAGE($L33:$O33,$Q33:$Q33),$Q$2="X",AVERAGE($L33:$P33)),"")</f>
        <v>0</v>
      </c>
      <c r="E33" s="111" cm="1">
        <f t="array" ref="E33">IFERROR(_xlfn.IFS(COUNTA($L$2:$Q$2)=0,STDEV($L33:$Q33)/SQRT(COUNT($L33:$Q33)),$L$2="X",STDEV($M33:$Q33)/SQRT(COUNT($M33:$Q33)),$M$2="X",STDEV($L33,$N33:$Q33)/SQRT(COUNT($L33,$N33:$Q33)),$N$2="X",STDEV($L33:$M33,$O33:$Q33)/SQRT(COUNT($L33:$M33,$O33:$Q33)),$O$2="X",STDEV($L33:$N33,$P33:$Q33)/SQRT(COUNT($L33:$N33,$P33:$Q33)),$P$2="X",STDEV($L33:$O33,$Q33)/SQRT(COUNT($L33:$O33,$Q33)),$Q$2="X",STDEV($L33:$P33)/SQRT(COUNT($L33:$P33))),"")</f>
        <v>0</v>
      </c>
      <c r="F33" cm="1">
        <f t="array" ref="F33">_xlfn.IFS(SUM($L33:$Q33)="","",L33="","",L33=0,0,L33&gt;0,L33/F$65*100)</f>
        <v>0</v>
      </c>
      <c r="G33" cm="1">
        <f t="array" ref="G33">_xlfn.IFS(SUM($L33:$Q33)="","",M33="","",M33=0,0,M33&gt;0,M33/G$65*100)</f>
        <v>0</v>
      </c>
      <c r="H33" cm="1">
        <f t="array" ref="H33">_xlfn.IFS(SUM($L33:$Q33)="","",N33="","",N33=0,0,N33&gt;0,N33/H$65*100)</f>
        <v>0</v>
      </c>
      <c r="I33" cm="1">
        <f t="array" ref="I33">_xlfn.IFS(SUM($L33:$Q33)="","",O33="","",O33=0,0,O33&gt;0,O33/I$65*100)</f>
        <v>0</v>
      </c>
      <c r="J33" cm="1">
        <f t="array" ref="J33">_xlfn.IFS(SUM($L33:$Q33)="","",P33="","",P33=0,0,P33&gt;0,P33/J$65*100)</f>
        <v>0</v>
      </c>
      <c r="K33" t="str" cm="1">
        <f t="array" ref="K33">_xlfn.IFS(SUM($L33:$Q33)="","",Q33="","",Q33=0,0,Q33&gt;0,Q33/K$65*100)</f>
        <v/>
      </c>
      <c r="L33" s="85">
        <f t="shared" si="26"/>
        <v>0</v>
      </c>
      <c r="M33" s="39">
        <f t="shared" si="0"/>
        <v>0</v>
      </c>
      <c r="N33" s="39">
        <f t="shared" si="0"/>
        <v>0</v>
      </c>
      <c r="O33" s="39">
        <f t="shared" si="0"/>
        <v>0</v>
      </c>
      <c r="P33" s="39">
        <f t="shared" si="0"/>
        <v>0</v>
      </c>
      <c r="Q33" s="98" t="str">
        <f t="shared" si="0"/>
        <v/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/>
      <c r="Z33" s="7" t="s">
        <v>55</v>
      </c>
      <c r="AA33" s="18" cm="1">
        <f t="array" ref="AA33">IFERROR(_xlfn.IFS(COUNTA($AE$2:$AJ$2)=0,AVERAGE($AE33:$AJ33),$AE$2="X",AVERAGE($AF33:$AJ33),$AF$2="X",AVERAGE($AE33,$AG33:$AJ33),$AG$2="X",AVERAGE($AE33:$AF33,$AH33:$AJ33),$AH$2="X",AVERAGE($AE33:$AG33,$AI33:$AJ33),$AI$2="X",AVERAGE($AE33:$AH33,$AJ33:$AJ33),$AJ$2="X",AVERAGE($AE33:$AI33)),"")</f>
        <v>0</v>
      </c>
      <c r="AB33" s="19" cm="1">
        <f t="array" ref="AB33">IFERROR(_xlfn.IFS(COUNTA($AE$2:$AJ$2)=0,STDEV($AE33:$AJ33)/SQRT(COUNT($AE33:$AJ33)),$AE$2="X",STDEV($AF33:$AJ33)/SQRT(COUNT($AF33:$AJ33)),$AF$2="X",STDEV($AE33,$AG33:$AJ33)/SQRT(COUNT($AE33,$AG33:$AJ33)),$AG$2="X",STDEV($AE33:$AF33,$AH33:$AJ33)/SQRT(COUNT($AE33:$AF33,$AH33:$AJ33)),$AH$2="X",STDEV($AE33:$AG33,$AI33:$AJ33)/SQRT(COUNT($AE33:$AG33,$AI33:$AJ33)),$AI$2="X",STDEV($AE33:$AH33,$AJ33)/SQRT(COUNT($AE33:$AH33,$AJ33)),$AJ$2="X",STDEV($AE33:$AI33)/SQRT(COUNT($AE33:$AI33))),"")</f>
        <v>0</v>
      </c>
      <c r="AC33" s="113" cm="1">
        <f t="array" ref="AC33">IFERROR(_xlfn.IFS(COUNTA($AK$2:$AP$2)=0,AVERAGE($AK33:$AP33),$AK$2="X",AVERAGE($AL33:$AP33),$AL$2="X",AVERAGE($AK33,$AM33:$AP33),$AM$2="X",AVERAGE($AK33:$AL33,$AN33:$AP33),$AN$2="X",AVERAGE($AK33:$AM33,$AO33:$AP33),$AO$2="X",AVERAGE($AK33:$AN33,$AP33:$AP33),$AP$2="X",AVERAGE($AK33:$AO33)),"")</f>
        <v>0</v>
      </c>
      <c r="AD33" s="111" cm="1">
        <f t="array" ref="AD33">IFERROR(_xlfn.IFS(COUNTA($AK$2:$AP$2)=0,STDEV($AK33:$AP33)/SQRT(COUNT($AK33:$AP33)),$AK$2="X",STDEV($AL33:$AP33)/SQRT(COUNT($AL33:$AP33)),$AL$2="X",STDEV($AK33,$AM33:$AP33)/SQRT(COUNT($AK33,$AM33:$AP33)),$AM$2="X",STDEV($AK33:$AL33,$AN33:$AP33)/SQRT(COUNT($AK33:$AL33,$AN33:$AP33)),$AN$2="X",STDEV($AK33:$AM33,$AO33:$AP33)/SQRT(COUNT($AK33:$AM33,$AO33:$AP33)),$AO$2="X",STDEV($AK33:$AN33,$AP33)/SQRT(COUNT($AK33:$AN33,$AP33)),$AP$2="X",STDEV($AK33:$AO33)/SQRT(COUNT($AK33:$AO33))),"")</f>
        <v>0</v>
      </c>
      <c r="AE33" cm="1">
        <f t="array" ref="AE33">_xlfn.IFS(SUM($AK33:$AP33)="","",AK33="","",AK33=0,0,AK33&gt;0,AK33/AE$65*100)</f>
        <v>0</v>
      </c>
      <c r="AF33" cm="1">
        <f t="array" ref="AF33">_xlfn.IFS(SUM($AK33:$AP33)="","",AL33="","",AL33=0,0,AL33&gt;0,AL33/AF$65*100)</f>
        <v>0</v>
      </c>
      <c r="AG33" cm="1">
        <f t="array" ref="AG33">_xlfn.IFS(SUM($AK33:$AP33)="","",AM33="","",AM33=0,0,AM33&gt;0,AM33/AG$65*100)</f>
        <v>0</v>
      </c>
      <c r="AH33" cm="1">
        <f t="array" ref="AH33">_xlfn.IFS(SUM($AK33:$AP33)="","",AN33="","",AN33=0,0,AN33&gt;0,AN33/AH$65*100)</f>
        <v>0</v>
      </c>
      <c r="AI33" cm="1">
        <f t="array" ref="AI33">_xlfn.IFS(SUM($AK33:$AP33)="","",AO33="","",AO33=0,0,AO33&gt;0,AO33/AI$65*100)</f>
        <v>0</v>
      </c>
      <c r="AJ33" t="str" cm="1">
        <f t="array" ref="AJ33">_xlfn.IFS(SUM($AK33:$AP33)="","",AP33="","",AP33=0,0,AP33&gt;0,AP33/AJ$65*100)</f>
        <v/>
      </c>
      <c r="AK33" s="42">
        <f t="shared" si="1"/>
        <v>0</v>
      </c>
      <c r="AL33">
        <f t="shared" si="1"/>
        <v>0</v>
      </c>
      <c r="AM33">
        <f t="shared" si="1"/>
        <v>0</v>
      </c>
      <c r="AN33">
        <f t="shared" si="1"/>
        <v>0</v>
      </c>
      <c r="AO33">
        <f t="shared" si="1"/>
        <v>0</v>
      </c>
      <c r="AP33" s="96" t="str">
        <f t="shared" si="1"/>
        <v/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/>
      <c r="AX33" s="1"/>
      <c r="AY33" s="39" t="str">
        <f t="shared" si="2"/>
        <v/>
      </c>
      <c r="AZ33" s="39" t="str">
        <f t="shared" si="3"/>
        <v/>
      </c>
      <c r="BA33" s="39" t="str">
        <f t="shared" si="4"/>
        <v/>
      </c>
      <c r="BB33" s="39" t="str">
        <f t="shared" si="5"/>
        <v/>
      </c>
      <c r="BC33" s="39" t="str">
        <f t="shared" si="6"/>
        <v/>
      </c>
      <c r="BD33" s="39" t="str">
        <f t="shared" si="7"/>
        <v/>
      </c>
      <c r="BE33" s="39" t="str">
        <f t="shared" si="8"/>
        <v/>
      </c>
      <c r="BF33" s="39" t="str">
        <f t="shared" si="9"/>
        <v/>
      </c>
      <c r="BG33" s="39" t="str">
        <f t="shared" si="10"/>
        <v/>
      </c>
      <c r="BH33" s="39" t="str">
        <f t="shared" si="11"/>
        <v/>
      </c>
      <c r="BI33" s="39" t="str">
        <f t="shared" si="12"/>
        <v/>
      </c>
      <c r="BJ33" s="39" t="str">
        <f t="shared" si="13"/>
        <v/>
      </c>
      <c r="BK33" s="42" t="str">
        <f t="shared" si="27"/>
        <v/>
      </c>
      <c r="BL33" t="str">
        <f t="shared" si="27"/>
        <v/>
      </c>
      <c r="BM33" t="str">
        <f t="shared" si="27"/>
        <v/>
      </c>
      <c r="BN33" t="str">
        <f t="shared" si="25"/>
        <v/>
      </c>
      <c r="BO33" t="str">
        <f t="shared" si="25"/>
        <v/>
      </c>
      <c r="BP33" t="str">
        <f t="shared" si="25"/>
        <v/>
      </c>
      <c r="BQ33" t="str">
        <f t="shared" si="25"/>
        <v/>
      </c>
      <c r="BR33" t="str">
        <f t="shared" si="25"/>
        <v/>
      </c>
      <c r="BS33" t="str">
        <f t="shared" si="25"/>
        <v/>
      </c>
      <c r="BT33" t="str">
        <f t="shared" si="25"/>
        <v/>
      </c>
      <c r="BU33" t="str">
        <f t="shared" si="25"/>
        <v/>
      </c>
      <c r="BV33" t="str">
        <f t="shared" si="25"/>
        <v/>
      </c>
      <c r="BW33" t="str">
        <f t="shared" si="15"/>
        <v/>
      </c>
      <c r="BX33" t="str">
        <f t="shared" si="16"/>
        <v/>
      </c>
      <c r="BY33" t="str">
        <f t="shared" si="17"/>
        <v/>
      </c>
      <c r="BZ33" t="str">
        <f t="shared" si="18"/>
        <v/>
      </c>
      <c r="CA33" t="str">
        <f t="shared" si="19"/>
        <v/>
      </c>
      <c r="CB33" s="39" t="str">
        <f t="shared" si="19"/>
        <v/>
      </c>
      <c r="CC33" s="46" t="str">
        <f t="shared" si="20"/>
        <v/>
      </c>
      <c r="CD33" s="44" t="str">
        <f t="shared" si="21"/>
        <v/>
      </c>
      <c r="CE33" t="str" cm="1">
        <f t="array" ref="CE33">_xlfn.IFS($CC33="","",$CC33&lt;=CE$3,"yes",$CC33&gt;CE$3,"no")</f>
        <v/>
      </c>
      <c r="CF33" s="42" t="str">
        <f t="shared" si="28"/>
        <v/>
      </c>
      <c r="CG33" s="1" t="str">
        <f t="shared" si="29"/>
        <v/>
      </c>
      <c r="CH33" s="1" t="str">
        <f t="shared" si="30"/>
        <v/>
      </c>
      <c r="CI33" s="76" t="str">
        <f>IF(CE33="yes",VLOOKUP(CH33,'z-Table'!$A$1:$K$74,7,TRUE)*$CE$2,"")</f>
        <v/>
      </c>
    </row>
    <row r="34" spans="1:87" ht="12" x14ac:dyDescent="0.2">
      <c r="A34" s="7" t="s">
        <v>56</v>
      </c>
      <c r="B34" s="18" cm="1">
        <f t="array" ref="B34">IFERROR(_xlfn.IFS(COUNTA($F$2:$K$2)=0,AVERAGE($F34:$K34),$F$2="X",AVERAGE(G34:$K34),$G$2="X",AVERAGE($F34,$H34:$K34),$H$2="X",AVERAGE($F34:$G34,$I34:$K34),$I$2="X",AVERAGE($F34:$H34,$J34:$K34),$J$2="X",AVERAGE($F34:$I34,$K34:$K34),$K$2="X",AVERAGE($F34:$J34)),"")</f>
        <v>0</v>
      </c>
      <c r="C34" s="19" cm="1">
        <f t="array" ref="C34">IFERROR(_xlfn.IFS(COUNTA($F$2:$K$2)=0,STDEV($F34:$K34)/SQRT(COUNT($F34:$K34)),$F$2="X",STDEV(G34:$K34)/SQRT(COUNT(G34:$K34)),$G$2="X",STDEV($F34,$H34:$K34)/SQRT(COUNT($F34,$H34:$K34)),$H$2="X",STDEV($F34:$G34,$I34:$K34)/SQRT(COUNT($F34:$G34,$I34:$K34)),$I$2="X",STDEV($F34:$H34,$J34:$K34)/SQRT(COUNT($F34:$H34,$J34:$K34)),$J$2="X",STDEV($F34:$I34,$K34)/SQRT(COUNT($F34:$I34,$K34)),$K$2="X",STDEV($F34:$J34)/SQRT(COUNT($F34:$J34))),"")</f>
        <v>0</v>
      </c>
      <c r="D34" s="110" cm="1">
        <f t="array" ref="D34">IFERROR(_xlfn.IFS(COUNTA($L$2:$Q$2)=0,AVERAGE($L34:$Q34),$L$2="X",AVERAGE($M34:$Q34),$M$2="X",AVERAGE($L34,$N34:$Q34),$N$2="X",AVERAGE($L34:$M34,$O34:$Q34),$O$2="X",AVERAGE($L34:$N34,$P34:$Q34),$P$2="X",AVERAGE($L34:$O34,$Q34:$Q34),$Q$2="X",AVERAGE($L34:$P34)),"")</f>
        <v>0</v>
      </c>
      <c r="E34" s="111" cm="1">
        <f t="array" ref="E34">IFERROR(_xlfn.IFS(COUNTA($L$2:$Q$2)=0,STDEV($L34:$Q34)/SQRT(COUNT($L34:$Q34)),$L$2="X",STDEV($M34:$Q34)/SQRT(COUNT($M34:$Q34)),$M$2="X",STDEV($L34,$N34:$Q34)/SQRT(COUNT($L34,$N34:$Q34)),$N$2="X",STDEV($L34:$M34,$O34:$Q34)/SQRT(COUNT($L34:$M34,$O34:$Q34)),$O$2="X",STDEV($L34:$N34,$P34:$Q34)/SQRT(COUNT($L34:$N34,$P34:$Q34)),$P$2="X",STDEV($L34:$O34,$Q34)/SQRT(COUNT($L34:$O34,$Q34)),$Q$2="X",STDEV($L34:$P34)/SQRT(COUNT($L34:$P34))),"")</f>
        <v>0</v>
      </c>
      <c r="F34" cm="1">
        <f t="array" ref="F34">_xlfn.IFS(SUM($L34:$Q34)="","",L34="","",L34=0,0,L34&gt;0,L34/F$65*100)</f>
        <v>0</v>
      </c>
      <c r="G34" cm="1">
        <f t="array" ref="G34">_xlfn.IFS(SUM($L34:$Q34)="","",M34="","",M34=0,0,M34&gt;0,M34/G$65*100)</f>
        <v>0</v>
      </c>
      <c r="H34" cm="1">
        <f t="array" ref="H34">_xlfn.IFS(SUM($L34:$Q34)="","",N34="","",N34=0,0,N34&gt;0,N34/H$65*100)</f>
        <v>0</v>
      </c>
      <c r="I34" cm="1">
        <f t="array" ref="I34">_xlfn.IFS(SUM($L34:$Q34)="","",O34="","",O34=0,0,O34&gt;0,O34/I$65*100)</f>
        <v>0</v>
      </c>
      <c r="J34" cm="1">
        <f t="array" ref="J34">_xlfn.IFS(SUM($L34:$Q34)="","",P34="","",P34=0,0,P34&gt;0,P34/J$65*100)</f>
        <v>0</v>
      </c>
      <c r="K34" t="str" cm="1">
        <f t="array" ref="K34">_xlfn.IFS(SUM($L34:$Q34)="","",Q34="","",Q34=0,0,Q34&gt;0,Q34/K$65*100)</f>
        <v/>
      </c>
      <c r="L34" s="85">
        <f t="shared" si="26"/>
        <v>0</v>
      </c>
      <c r="M34" s="39">
        <f t="shared" si="0"/>
        <v>0</v>
      </c>
      <c r="N34" s="39">
        <f t="shared" si="0"/>
        <v>0</v>
      </c>
      <c r="O34" s="39">
        <f t="shared" si="0"/>
        <v>0</v>
      </c>
      <c r="P34" s="39">
        <f t="shared" si="0"/>
        <v>0</v>
      </c>
      <c r="Q34" s="98" t="str">
        <f t="shared" si="0"/>
        <v/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/>
      <c r="Z34" s="7" t="s">
        <v>56</v>
      </c>
      <c r="AA34" s="18" cm="1">
        <f t="array" ref="AA34">IFERROR(_xlfn.IFS(COUNTA($AE$2:$AJ$2)=0,AVERAGE($AE34:$AJ34),$AE$2="X",AVERAGE($AF34:$AJ34),$AF$2="X",AVERAGE($AE34,$AG34:$AJ34),$AG$2="X",AVERAGE($AE34:$AF34,$AH34:$AJ34),$AH$2="X",AVERAGE($AE34:$AG34,$AI34:$AJ34),$AI$2="X",AVERAGE($AE34:$AH34,$AJ34:$AJ34),$AJ$2="X",AVERAGE($AE34:$AI34)),"")</f>
        <v>0</v>
      </c>
      <c r="AB34" s="19" cm="1">
        <f t="array" ref="AB34">IFERROR(_xlfn.IFS(COUNTA($AE$2:$AJ$2)=0,STDEV($AE34:$AJ34)/SQRT(COUNT($AE34:$AJ34)),$AE$2="X",STDEV($AF34:$AJ34)/SQRT(COUNT($AF34:$AJ34)),$AF$2="X",STDEV($AE34,$AG34:$AJ34)/SQRT(COUNT($AE34,$AG34:$AJ34)),$AG$2="X",STDEV($AE34:$AF34,$AH34:$AJ34)/SQRT(COUNT($AE34:$AF34,$AH34:$AJ34)),$AH$2="X",STDEV($AE34:$AG34,$AI34:$AJ34)/SQRT(COUNT($AE34:$AG34,$AI34:$AJ34)),$AI$2="X",STDEV($AE34:$AH34,$AJ34)/SQRT(COUNT($AE34:$AH34,$AJ34)),$AJ$2="X",STDEV($AE34:$AI34)/SQRT(COUNT($AE34:$AI34))),"")</f>
        <v>0</v>
      </c>
      <c r="AC34" s="113" cm="1">
        <f t="array" ref="AC34">IFERROR(_xlfn.IFS(COUNTA($AK$2:$AP$2)=0,AVERAGE($AK34:$AP34),$AK$2="X",AVERAGE($AL34:$AP34),$AL$2="X",AVERAGE($AK34,$AM34:$AP34),$AM$2="X",AVERAGE($AK34:$AL34,$AN34:$AP34),$AN$2="X",AVERAGE($AK34:$AM34,$AO34:$AP34),$AO$2="X",AVERAGE($AK34:$AN34,$AP34:$AP34),$AP$2="X",AVERAGE($AK34:$AO34)),"")</f>
        <v>0</v>
      </c>
      <c r="AD34" s="111" cm="1">
        <f t="array" ref="AD34">IFERROR(_xlfn.IFS(COUNTA($AK$2:$AP$2)=0,STDEV($AK34:$AP34)/SQRT(COUNT($AK34:$AP34)),$AK$2="X",STDEV($AL34:$AP34)/SQRT(COUNT($AL34:$AP34)),$AL$2="X",STDEV($AK34,$AM34:$AP34)/SQRT(COUNT($AK34,$AM34:$AP34)),$AM$2="X",STDEV($AK34:$AL34,$AN34:$AP34)/SQRT(COUNT($AK34:$AL34,$AN34:$AP34)),$AN$2="X",STDEV($AK34:$AM34,$AO34:$AP34)/SQRT(COUNT($AK34:$AM34,$AO34:$AP34)),$AO$2="X",STDEV($AK34:$AN34,$AP34)/SQRT(COUNT($AK34:$AN34,$AP34)),$AP$2="X",STDEV($AK34:$AO34)/SQRT(COUNT($AK34:$AO34))),"")</f>
        <v>0</v>
      </c>
      <c r="AE34" cm="1">
        <f t="array" ref="AE34">_xlfn.IFS(SUM($AK34:$AP34)="","",AK34="","",AK34=0,0,AK34&gt;0,AK34/AE$65*100)</f>
        <v>0</v>
      </c>
      <c r="AF34" cm="1">
        <f t="array" ref="AF34">_xlfn.IFS(SUM($AK34:$AP34)="","",AL34="","",AL34=0,0,AL34&gt;0,AL34/AF$65*100)</f>
        <v>0</v>
      </c>
      <c r="AG34" cm="1">
        <f t="array" ref="AG34">_xlfn.IFS(SUM($AK34:$AP34)="","",AM34="","",AM34=0,0,AM34&gt;0,AM34/AG$65*100)</f>
        <v>0</v>
      </c>
      <c r="AH34" cm="1">
        <f t="array" ref="AH34">_xlfn.IFS(SUM($AK34:$AP34)="","",AN34="","",AN34=0,0,AN34&gt;0,AN34/AH$65*100)</f>
        <v>0</v>
      </c>
      <c r="AI34" cm="1">
        <f t="array" ref="AI34">_xlfn.IFS(SUM($AK34:$AP34)="","",AO34="","",AO34=0,0,AO34&gt;0,AO34/AI$65*100)</f>
        <v>0</v>
      </c>
      <c r="AJ34" t="str" cm="1">
        <f t="array" ref="AJ34">_xlfn.IFS(SUM($AK34:$AP34)="","",AP34="","",AP34=0,0,AP34&gt;0,AP34/AJ$65*100)</f>
        <v/>
      </c>
      <c r="AK34" s="42">
        <f t="shared" si="1"/>
        <v>0</v>
      </c>
      <c r="AL34">
        <f t="shared" si="1"/>
        <v>0</v>
      </c>
      <c r="AM34">
        <f t="shared" si="1"/>
        <v>0</v>
      </c>
      <c r="AN34">
        <f t="shared" si="1"/>
        <v>0</v>
      </c>
      <c r="AO34">
        <f t="shared" si="1"/>
        <v>0</v>
      </c>
      <c r="AP34" s="96" t="str">
        <f t="shared" si="1"/>
        <v/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89"/>
      <c r="AX34" s="1"/>
      <c r="AY34" s="39" t="str">
        <f t="shared" si="2"/>
        <v/>
      </c>
      <c r="AZ34" s="39" t="str">
        <f t="shared" si="3"/>
        <v/>
      </c>
      <c r="BA34" s="39" t="str">
        <f t="shared" si="4"/>
        <v/>
      </c>
      <c r="BB34" s="39" t="str">
        <f t="shared" si="5"/>
        <v/>
      </c>
      <c r="BC34" s="39" t="str">
        <f t="shared" si="6"/>
        <v/>
      </c>
      <c r="BD34" s="39" t="str">
        <f t="shared" si="7"/>
        <v/>
      </c>
      <c r="BE34" s="39" t="str">
        <f t="shared" si="8"/>
        <v/>
      </c>
      <c r="BF34" s="39" t="str">
        <f t="shared" si="9"/>
        <v/>
      </c>
      <c r="BG34" s="39" t="str">
        <f t="shared" si="10"/>
        <v/>
      </c>
      <c r="BH34" s="39" t="str">
        <f t="shared" si="11"/>
        <v/>
      </c>
      <c r="BI34" s="39" t="str">
        <f t="shared" si="12"/>
        <v/>
      </c>
      <c r="BJ34" s="39" t="str">
        <f t="shared" si="13"/>
        <v/>
      </c>
      <c r="BK34" s="42" t="str">
        <f t="shared" si="27"/>
        <v/>
      </c>
      <c r="BL34" t="str">
        <f t="shared" si="27"/>
        <v/>
      </c>
      <c r="BM34" t="str">
        <f t="shared" si="27"/>
        <v/>
      </c>
      <c r="BN34" t="str">
        <f t="shared" si="25"/>
        <v/>
      </c>
      <c r="BO34" t="str">
        <f t="shared" si="25"/>
        <v/>
      </c>
      <c r="BP34" t="str">
        <f t="shared" si="25"/>
        <v/>
      </c>
      <c r="BQ34" t="str">
        <f t="shared" si="25"/>
        <v/>
      </c>
      <c r="BR34" t="str">
        <f t="shared" si="25"/>
        <v/>
      </c>
      <c r="BS34" t="str">
        <f t="shared" si="25"/>
        <v/>
      </c>
      <c r="BT34" t="str">
        <f t="shared" si="25"/>
        <v/>
      </c>
      <c r="BU34" t="str">
        <f t="shared" si="25"/>
        <v/>
      </c>
      <c r="BV34" t="str">
        <f t="shared" si="25"/>
        <v/>
      </c>
      <c r="BW34" t="str">
        <f t="shared" si="15"/>
        <v/>
      </c>
      <c r="BX34" t="str">
        <f t="shared" si="16"/>
        <v/>
      </c>
      <c r="BY34" t="str">
        <f t="shared" si="17"/>
        <v/>
      </c>
      <c r="BZ34" t="str">
        <f t="shared" si="18"/>
        <v/>
      </c>
      <c r="CA34" t="str">
        <f t="shared" si="19"/>
        <v/>
      </c>
      <c r="CB34" s="39" t="str">
        <f t="shared" si="19"/>
        <v/>
      </c>
      <c r="CC34" s="46" t="str">
        <f t="shared" si="20"/>
        <v/>
      </c>
      <c r="CD34" s="44" t="str">
        <f t="shared" si="21"/>
        <v/>
      </c>
      <c r="CE34" t="str" cm="1">
        <f t="array" ref="CE34">_xlfn.IFS($CC34="","",$CC34&lt;=CE$3,"yes",$CC34&gt;CE$3,"no")</f>
        <v/>
      </c>
      <c r="CF34" s="42" t="str">
        <f t="shared" si="28"/>
        <v/>
      </c>
      <c r="CG34" s="1" t="str">
        <f t="shared" si="29"/>
        <v/>
      </c>
      <c r="CH34" s="1" t="str">
        <f t="shared" si="30"/>
        <v/>
      </c>
      <c r="CI34" s="76" t="str">
        <f>IF(CE34="yes",VLOOKUP(CH34,'z-Table'!$A$1:$K$74,7,TRUE)*$CE$2,"")</f>
        <v/>
      </c>
    </row>
    <row r="35" spans="1:87" ht="12" x14ac:dyDescent="0.2">
      <c r="A35" s="7" t="s">
        <v>57</v>
      </c>
      <c r="B35" s="18" cm="1">
        <f t="array" ref="B35">IFERROR(_xlfn.IFS(COUNTA($F$2:$K$2)=0,AVERAGE($F35:$K35),$F$2="X",AVERAGE(G35:$K35),$G$2="X",AVERAGE($F35,$H35:$K35),$H$2="X",AVERAGE($F35:$G35,$I35:$K35),$I$2="X",AVERAGE($F35:$H35,$J35:$K35),$J$2="X",AVERAGE($F35:$I35,$K35:$K35),$K$2="X",AVERAGE($F35:$J35)),"")</f>
        <v>0</v>
      </c>
      <c r="C35" s="19" cm="1">
        <f t="array" ref="C35">IFERROR(_xlfn.IFS(COUNTA($F$2:$K$2)=0,STDEV($F35:$K35)/SQRT(COUNT($F35:$K35)),$F$2="X",STDEV(G35:$K35)/SQRT(COUNT(G35:$K35)),$G$2="X",STDEV($F35,$H35:$K35)/SQRT(COUNT($F35,$H35:$K35)),$H$2="X",STDEV($F35:$G35,$I35:$K35)/SQRT(COUNT($F35:$G35,$I35:$K35)),$I$2="X",STDEV($F35:$H35,$J35:$K35)/SQRT(COUNT($F35:$H35,$J35:$K35)),$J$2="X",STDEV($F35:$I35,$K35)/SQRT(COUNT($F35:$I35,$K35)),$K$2="X",STDEV($F35:$J35)/SQRT(COUNT($F35:$J35))),"")</f>
        <v>0</v>
      </c>
      <c r="D35" s="110" cm="1">
        <f t="array" ref="D35">IFERROR(_xlfn.IFS(COUNTA($L$2:$Q$2)=0,AVERAGE($L35:$Q35),$L$2="X",AVERAGE($M35:$Q35),$M$2="X",AVERAGE($L35,$N35:$Q35),$N$2="X",AVERAGE($L35:$M35,$O35:$Q35),$O$2="X",AVERAGE($L35:$N35,$P35:$Q35),$P$2="X",AVERAGE($L35:$O35,$Q35:$Q35),$Q$2="X",AVERAGE($L35:$P35)),"")</f>
        <v>0</v>
      </c>
      <c r="E35" s="111" cm="1">
        <f t="array" ref="E35">IFERROR(_xlfn.IFS(COUNTA($L$2:$Q$2)=0,STDEV($L35:$Q35)/SQRT(COUNT($L35:$Q35)),$L$2="X",STDEV($M35:$Q35)/SQRT(COUNT($M35:$Q35)),$M$2="X",STDEV($L35,$N35:$Q35)/SQRT(COUNT($L35,$N35:$Q35)),$N$2="X",STDEV($L35:$M35,$O35:$Q35)/SQRT(COUNT($L35:$M35,$O35:$Q35)),$O$2="X",STDEV($L35:$N35,$P35:$Q35)/SQRT(COUNT($L35:$N35,$P35:$Q35)),$P$2="X",STDEV($L35:$O35,$Q35)/SQRT(COUNT($L35:$O35,$Q35)),$Q$2="X",STDEV($L35:$P35)/SQRT(COUNT($L35:$P35))),"")</f>
        <v>0</v>
      </c>
      <c r="F35" cm="1">
        <f t="array" ref="F35">_xlfn.IFS(SUM($L35:$Q35)="","",L35="","",L35=0,0,L35&gt;0,L35/F$65*100)</f>
        <v>0</v>
      </c>
      <c r="G35" cm="1">
        <f t="array" ref="G35">_xlfn.IFS(SUM($L35:$Q35)="","",M35="","",M35=0,0,M35&gt;0,M35/G$65*100)</f>
        <v>0</v>
      </c>
      <c r="H35" cm="1">
        <f t="array" ref="H35">_xlfn.IFS(SUM($L35:$Q35)="","",N35="","",N35=0,0,N35&gt;0,N35/H$65*100)</f>
        <v>0</v>
      </c>
      <c r="I35" cm="1">
        <f t="array" ref="I35">_xlfn.IFS(SUM($L35:$Q35)="","",O35="","",O35=0,0,O35&gt;0,O35/I$65*100)</f>
        <v>0</v>
      </c>
      <c r="J35" cm="1">
        <f t="array" ref="J35">_xlfn.IFS(SUM($L35:$Q35)="","",P35="","",P35=0,0,P35&gt;0,P35/J$65*100)</f>
        <v>0</v>
      </c>
      <c r="K35" t="str" cm="1">
        <f t="array" ref="K35">_xlfn.IFS(SUM($L35:$Q35)="","",Q35="","",Q35=0,0,Q35&gt;0,Q35/K$65*100)</f>
        <v/>
      </c>
      <c r="L35" s="85">
        <f t="shared" si="26"/>
        <v>0</v>
      </c>
      <c r="M35" s="39">
        <f t="shared" si="0"/>
        <v>0</v>
      </c>
      <c r="N35" s="39">
        <f t="shared" si="0"/>
        <v>0</v>
      </c>
      <c r="O35" s="39">
        <f t="shared" si="0"/>
        <v>0</v>
      </c>
      <c r="P35" s="39">
        <f t="shared" si="0"/>
        <v>0</v>
      </c>
      <c r="Q35" s="98" t="str">
        <f t="shared" si="0"/>
        <v/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/>
      <c r="Z35" s="7" t="s">
        <v>57</v>
      </c>
      <c r="AA35" s="18" cm="1">
        <f t="array" ref="AA35">IFERROR(_xlfn.IFS(COUNTA($AE$2:$AJ$2)=0,AVERAGE($AE35:$AJ35),$AE$2="X",AVERAGE($AF35:$AJ35),$AF$2="X",AVERAGE($AE35,$AG35:$AJ35),$AG$2="X",AVERAGE($AE35:$AF35,$AH35:$AJ35),$AH$2="X",AVERAGE($AE35:$AG35,$AI35:$AJ35),$AI$2="X",AVERAGE($AE35:$AH35,$AJ35:$AJ35),$AJ$2="X",AVERAGE($AE35:$AI35)),"")</f>
        <v>0</v>
      </c>
      <c r="AB35" s="19" cm="1">
        <f t="array" ref="AB35">IFERROR(_xlfn.IFS(COUNTA($AE$2:$AJ$2)=0,STDEV($AE35:$AJ35)/SQRT(COUNT($AE35:$AJ35)),$AE$2="X",STDEV($AF35:$AJ35)/SQRT(COUNT($AF35:$AJ35)),$AF$2="X",STDEV($AE35,$AG35:$AJ35)/SQRT(COUNT($AE35,$AG35:$AJ35)),$AG$2="X",STDEV($AE35:$AF35,$AH35:$AJ35)/SQRT(COUNT($AE35:$AF35,$AH35:$AJ35)),$AH$2="X",STDEV($AE35:$AG35,$AI35:$AJ35)/SQRT(COUNT($AE35:$AG35,$AI35:$AJ35)),$AI$2="X",STDEV($AE35:$AH35,$AJ35)/SQRT(COUNT($AE35:$AH35,$AJ35)),$AJ$2="X",STDEV($AE35:$AI35)/SQRT(COUNT($AE35:$AI35))),"")</f>
        <v>0</v>
      </c>
      <c r="AC35" s="113" cm="1">
        <f t="array" ref="AC35">IFERROR(_xlfn.IFS(COUNTA($AK$2:$AP$2)=0,AVERAGE($AK35:$AP35),$AK$2="X",AVERAGE($AL35:$AP35),$AL$2="X",AVERAGE($AK35,$AM35:$AP35),$AM$2="X",AVERAGE($AK35:$AL35,$AN35:$AP35),$AN$2="X",AVERAGE($AK35:$AM35,$AO35:$AP35),$AO$2="X",AVERAGE($AK35:$AN35,$AP35:$AP35),$AP$2="X",AVERAGE($AK35:$AO35)),"")</f>
        <v>0</v>
      </c>
      <c r="AD35" s="111" cm="1">
        <f t="array" ref="AD35">IFERROR(_xlfn.IFS(COUNTA($AK$2:$AP$2)=0,STDEV($AK35:$AP35)/SQRT(COUNT($AK35:$AP35)),$AK$2="X",STDEV($AL35:$AP35)/SQRT(COUNT($AL35:$AP35)),$AL$2="X",STDEV($AK35,$AM35:$AP35)/SQRT(COUNT($AK35,$AM35:$AP35)),$AM$2="X",STDEV($AK35:$AL35,$AN35:$AP35)/SQRT(COUNT($AK35:$AL35,$AN35:$AP35)),$AN$2="X",STDEV($AK35:$AM35,$AO35:$AP35)/SQRT(COUNT($AK35:$AM35,$AO35:$AP35)),$AO$2="X",STDEV($AK35:$AN35,$AP35)/SQRT(COUNT($AK35:$AN35,$AP35)),$AP$2="X",STDEV($AK35:$AO35)/SQRT(COUNT($AK35:$AO35))),"")</f>
        <v>0</v>
      </c>
      <c r="AE35" cm="1">
        <f t="array" ref="AE35">_xlfn.IFS(SUM($AK35:$AP35)="","",AK35="","",AK35=0,0,AK35&gt;0,AK35/AE$65*100)</f>
        <v>0</v>
      </c>
      <c r="AF35" cm="1">
        <f t="array" ref="AF35">_xlfn.IFS(SUM($AK35:$AP35)="","",AL35="","",AL35=0,0,AL35&gt;0,AL35/AF$65*100)</f>
        <v>0</v>
      </c>
      <c r="AG35" cm="1">
        <f t="array" ref="AG35">_xlfn.IFS(SUM($AK35:$AP35)="","",AM35="","",AM35=0,0,AM35&gt;0,AM35/AG$65*100)</f>
        <v>0</v>
      </c>
      <c r="AH35" cm="1">
        <f t="array" ref="AH35">_xlfn.IFS(SUM($AK35:$AP35)="","",AN35="","",AN35=0,0,AN35&gt;0,AN35/AH$65*100)</f>
        <v>0</v>
      </c>
      <c r="AI35" cm="1">
        <f t="array" ref="AI35">_xlfn.IFS(SUM($AK35:$AP35)="","",AO35="","",AO35=0,0,AO35&gt;0,AO35/AI$65*100)</f>
        <v>0</v>
      </c>
      <c r="AJ35" t="str" cm="1">
        <f t="array" ref="AJ35">_xlfn.IFS(SUM($AK35:$AP35)="","",AP35="","",AP35=0,0,AP35&gt;0,AP35/AJ$65*100)</f>
        <v/>
      </c>
      <c r="AK35" s="42">
        <f t="shared" si="1"/>
        <v>0</v>
      </c>
      <c r="AL35">
        <f t="shared" si="1"/>
        <v>0</v>
      </c>
      <c r="AM35">
        <f t="shared" si="1"/>
        <v>0</v>
      </c>
      <c r="AN35">
        <f t="shared" si="1"/>
        <v>0</v>
      </c>
      <c r="AO35">
        <f t="shared" si="1"/>
        <v>0</v>
      </c>
      <c r="AP35" s="96" t="str">
        <f t="shared" si="1"/>
        <v/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/>
      <c r="AX35" s="1"/>
      <c r="AY35" s="39" t="str">
        <f t="shared" si="2"/>
        <v/>
      </c>
      <c r="AZ35" s="39" t="str">
        <f t="shared" si="3"/>
        <v/>
      </c>
      <c r="BA35" s="39" t="str">
        <f t="shared" si="4"/>
        <v/>
      </c>
      <c r="BB35" s="39" t="str">
        <f t="shared" si="5"/>
        <v/>
      </c>
      <c r="BC35" s="39" t="str">
        <f t="shared" si="6"/>
        <v/>
      </c>
      <c r="BD35" s="39" t="str">
        <f t="shared" si="7"/>
        <v/>
      </c>
      <c r="BE35" s="39" t="str">
        <f t="shared" si="8"/>
        <v/>
      </c>
      <c r="BF35" s="39" t="str">
        <f t="shared" si="9"/>
        <v/>
      </c>
      <c r="BG35" s="39" t="str">
        <f t="shared" si="10"/>
        <v/>
      </c>
      <c r="BH35" s="39" t="str">
        <f t="shared" si="11"/>
        <v/>
      </c>
      <c r="BI35" s="39" t="str">
        <f t="shared" si="12"/>
        <v/>
      </c>
      <c r="BJ35" s="39" t="str">
        <f t="shared" si="13"/>
        <v/>
      </c>
      <c r="BK35" s="42" t="str">
        <f t="shared" si="27"/>
        <v/>
      </c>
      <c r="BL35" t="str">
        <f t="shared" si="27"/>
        <v/>
      </c>
      <c r="BM35" t="str">
        <f t="shared" si="27"/>
        <v/>
      </c>
      <c r="BN35" t="str">
        <f t="shared" si="25"/>
        <v/>
      </c>
      <c r="BO35" t="str">
        <f t="shared" si="25"/>
        <v/>
      </c>
      <c r="BP35" t="str">
        <f t="shared" si="25"/>
        <v/>
      </c>
      <c r="BQ35" t="str">
        <f t="shared" si="25"/>
        <v/>
      </c>
      <c r="BR35" t="str">
        <f t="shared" si="25"/>
        <v/>
      </c>
      <c r="BS35" t="str">
        <f t="shared" si="25"/>
        <v/>
      </c>
      <c r="BT35" t="str">
        <f t="shared" si="25"/>
        <v/>
      </c>
      <c r="BU35" t="str">
        <f t="shared" si="25"/>
        <v/>
      </c>
      <c r="BV35" t="str">
        <f t="shared" si="25"/>
        <v/>
      </c>
      <c r="BW35" t="str">
        <f t="shared" si="15"/>
        <v/>
      </c>
      <c r="BX35" t="str">
        <f t="shared" si="16"/>
        <v/>
      </c>
      <c r="BY35" t="str">
        <f t="shared" si="17"/>
        <v/>
      </c>
      <c r="BZ35" t="str">
        <f t="shared" si="18"/>
        <v/>
      </c>
      <c r="CA35" t="str">
        <f t="shared" si="19"/>
        <v/>
      </c>
      <c r="CB35" s="39" t="str">
        <f t="shared" si="19"/>
        <v/>
      </c>
      <c r="CC35" s="46" t="str">
        <f t="shared" si="20"/>
        <v/>
      </c>
      <c r="CD35" s="44" t="str">
        <f t="shared" si="21"/>
        <v/>
      </c>
      <c r="CE35" t="str" cm="1">
        <f t="array" ref="CE35">_xlfn.IFS($CC35="","",$CC35&lt;=CE$3,"yes",$CC35&gt;CE$3,"no")</f>
        <v/>
      </c>
      <c r="CF35" s="42" t="str">
        <f t="shared" si="28"/>
        <v/>
      </c>
      <c r="CG35" s="1" t="str">
        <f t="shared" si="29"/>
        <v/>
      </c>
      <c r="CH35" s="1" t="str">
        <f t="shared" si="30"/>
        <v/>
      </c>
      <c r="CI35" s="76" t="str">
        <f>IF(CE35="yes",VLOOKUP(CH35,'z-Table'!$A$1:$K$74,7,TRUE)*$CE$2,"")</f>
        <v/>
      </c>
    </row>
    <row r="36" spans="1:87" ht="12" x14ac:dyDescent="0.2">
      <c r="A36" s="6" t="s">
        <v>58</v>
      </c>
      <c r="B36" s="18" cm="1">
        <f t="array" ref="B36">IFERROR(_xlfn.IFS(COUNTA($F$2:$K$2)=0,AVERAGE($F36:$K36),$F$2="X",AVERAGE(G36:$K36),$G$2="X",AVERAGE($F36,$H36:$K36),$H$2="X",AVERAGE($F36:$G36,$I36:$K36),$I$2="X",AVERAGE($F36:$H36,$J36:$K36),$J$2="X",AVERAGE($F36:$I36,$K36:$K36),$K$2="X",AVERAGE($F36:$J36)),"")</f>
        <v>5.2761966455628487E-2</v>
      </c>
      <c r="C36" s="19" cm="1">
        <f t="array" ref="C36">IFERROR(_xlfn.IFS(COUNTA($F$2:$K$2)=0,STDEV($F36:$K36)/SQRT(COUNT($F36:$K36)),$F$2="X",STDEV(G36:$K36)/SQRT(COUNT(G36:$K36)),$G$2="X",STDEV($F36,$H36:$K36)/SQRT(COUNT($F36,$H36:$K36)),$H$2="X",STDEV($F36:$G36,$I36:$K36)/SQRT(COUNT($F36:$G36,$I36:$K36)),$I$2="X",STDEV($F36:$H36,$J36:$K36)/SQRT(COUNT($F36:$H36,$J36:$K36)),$J$2="X",STDEV($F36:$I36,$K36)/SQRT(COUNT($F36:$I36,$K36)),$K$2="X",STDEV($F36:$J36)/SQRT(COUNT($F36:$J36))),"")</f>
        <v>5.276196645562848E-2</v>
      </c>
      <c r="D36" s="110" cm="1">
        <f t="array" ref="D36">IFERROR(_xlfn.IFS(COUNTA($L$2:$Q$2)=0,AVERAGE($L36:$Q36),$L$2="X",AVERAGE($M36:$Q36),$M$2="X",AVERAGE($L36,$N36:$Q36),$N$2="X",AVERAGE($L36:$M36,$O36:$Q36),$O$2="X",AVERAGE($L36:$N36,$P36:$Q36),$P$2="X",AVERAGE($L36:$O36,$Q36:$Q36),$Q$2="X",AVERAGE($L36:$P36)),"")</f>
        <v>64.105882352941165</v>
      </c>
      <c r="E36" s="111" cm="1">
        <f t="array" ref="E36">IFERROR(_xlfn.IFS(COUNTA($L$2:$Q$2)=0,STDEV($L36:$Q36)/SQRT(COUNT($L36:$Q36)),$L$2="X",STDEV($M36:$Q36)/SQRT(COUNT($M36:$Q36)),$M$2="X",STDEV($L36,$N36:$Q36)/SQRT(COUNT($L36,$N36:$Q36)),$N$2="X",STDEV($L36:$M36,$O36:$Q36)/SQRT(COUNT($L36:$M36,$O36:$Q36)),$O$2="X",STDEV($L36:$N36,$P36:$Q36)/SQRT(COUNT($L36:$N36,$P36:$Q36)),$P$2="X",STDEV($L36:$O36,$Q36)/SQRT(COUNT($L36:$O36,$Q36)),$Q$2="X",STDEV($L36:$P36)/SQRT(COUNT($L36:$P36))),"")</f>
        <v>64.105882352941165</v>
      </c>
      <c r="F36" cm="1">
        <f t="array" ref="F36">_xlfn.IFS(SUM($L36:$Q36)="","",L36="","",L36=0,0,L36&gt;0,L36/F$65*100)</f>
        <v>0.26380983227814242</v>
      </c>
      <c r="G36" cm="1">
        <f t="array" ref="G36">_xlfn.IFS(SUM($L36:$Q36)="","",M36="","",M36=0,0,M36&gt;0,M36/G$65*100)</f>
        <v>0</v>
      </c>
      <c r="H36" cm="1">
        <f t="array" ref="H36">_xlfn.IFS(SUM($L36:$Q36)="","",N36="","",N36=0,0,N36&gt;0,N36/H$65*100)</f>
        <v>0</v>
      </c>
      <c r="I36" cm="1">
        <f t="array" ref="I36">_xlfn.IFS(SUM($L36:$Q36)="","",O36="","",O36=0,0,O36&gt;0,O36/I$65*100)</f>
        <v>0</v>
      </c>
      <c r="J36" cm="1">
        <f t="array" ref="J36">_xlfn.IFS(SUM($L36:$Q36)="","",P36="","",P36=0,0,P36&gt;0,P36/J$65*100)</f>
        <v>0</v>
      </c>
      <c r="K36" t="str" cm="1">
        <f t="array" ref="K36">_xlfn.IFS(SUM($L36:$Q36)="","",Q36="","",Q36=0,0,Q36&gt;0,Q36/K$65*100)</f>
        <v/>
      </c>
      <c r="L36" s="85">
        <f t="shared" si="26"/>
        <v>320.52941176470586</v>
      </c>
      <c r="M36" s="39">
        <f t="shared" si="0"/>
        <v>0</v>
      </c>
      <c r="N36" s="39">
        <f t="shared" si="0"/>
        <v>0</v>
      </c>
      <c r="O36" s="39">
        <f t="shared" si="0"/>
        <v>0</v>
      </c>
      <c r="P36" s="39">
        <f t="shared" si="0"/>
        <v>0</v>
      </c>
      <c r="Q36" s="98" t="str">
        <f t="shared" si="0"/>
        <v/>
      </c>
      <c r="R36" s="89">
        <v>5449</v>
      </c>
      <c r="S36" s="89">
        <v>0</v>
      </c>
      <c r="T36" s="89">
        <v>0</v>
      </c>
      <c r="U36" s="89">
        <v>0</v>
      </c>
      <c r="V36" s="89">
        <v>0</v>
      </c>
      <c r="W36" s="89"/>
      <c r="Z36" s="6" t="s">
        <v>58</v>
      </c>
      <c r="AA36" s="18" cm="1">
        <f t="array" ref="AA36">IFERROR(_xlfn.IFS(COUNTA($AE$2:$AJ$2)=0,AVERAGE($AE36:$AJ36),$AE$2="X",AVERAGE($AF36:$AJ36),$AF$2="X",AVERAGE($AE36,$AG36:$AJ36),$AG$2="X",AVERAGE($AE36:$AF36,$AH36:$AJ36),$AH$2="X",AVERAGE($AE36:$AG36,$AI36:$AJ36),$AI$2="X",AVERAGE($AE36:$AH36,$AJ36:$AJ36),$AJ$2="X",AVERAGE($AE36:$AI36)),"")</f>
        <v>1.3084248210915237</v>
      </c>
      <c r="AB36" s="19" cm="1">
        <f t="array" ref="AB36">IFERROR(_xlfn.IFS(COUNTA($AE$2:$AJ$2)=0,STDEV($AE36:$AJ36)/SQRT(COUNT($AE36:$AJ36)),$AE$2="X",STDEV($AF36:$AJ36)/SQRT(COUNT($AF36:$AJ36)),$AF$2="X",STDEV($AE36,$AG36:$AJ36)/SQRT(COUNT($AE36,$AG36:$AJ36)),$AG$2="X",STDEV($AE36:$AF36,$AH36:$AJ36)/SQRT(COUNT($AE36:$AF36,$AH36:$AJ36)),$AH$2="X",STDEV($AE36:$AG36,$AI36:$AJ36)/SQRT(COUNT($AE36:$AG36,$AI36:$AJ36)),$AI$2="X",STDEV($AE36:$AH36,$AJ36)/SQRT(COUNT($AE36:$AH36,$AJ36)),$AJ$2="X",STDEV($AE36:$AI36)/SQRT(COUNT($AE36:$AI36))),"")</f>
        <v>1.1023310429080588</v>
      </c>
      <c r="AC36" s="113" cm="1">
        <f t="array" ref="AC36">IFERROR(_xlfn.IFS(COUNTA($AK$2:$AP$2)=0,AVERAGE($AK36:$AP36),$AK$2="X",AVERAGE($AL36:$AP36),$AL$2="X",AVERAGE($AK36,$AM36:$AP36),$AM$2="X",AVERAGE($AK36:$AL36,$AN36:$AP36),$AN$2="X",AVERAGE($AK36:$AM36,$AO36:$AP36),$AO$2="X",AVERAGE($AK36:$AN36,$AP36:$AP36),$AP$2="X",AVERAGE($AK36:$AO36)),"")</f>
        <v>2233.3885714285711</v>
      </c>
      <c r="AD36" s="111" cm="1">
        <f t="array" ref="AD36">IFERROR(_xlfn.IFS(COUNTA($AK$2:$AP$2)=0,STDEV($AK36:$AP36)/SQRT(COUNT($AK36:$AP36)),$AK$2="X",STDEV($AL36:$AP36)/SQRT(COUNT($AL36:$AP36)),$AL$2="X",STDEV($AK36,$AM36:$AP36)/SQRT(COUNT($AK36,$AM36:$AP36)),$AM$2="X",STDEV($AK36:$AL36,$AN36:$AP36)/SQRT(COUNT($AK36:$AL36,$AN36:$AP36)),$AN$2="X",STDEV($AK36:$AM36,$AO36:$AP36)/SQRT(COUNT($AK36:$AM36,$AO36:$AP36)),$AO$2="X",STDEV($AK36:$AN36,$AP36)/SQRT(COUNT($AK36:$AN36,$AP36)),$AP$2="X",STDEV($AK36:$AO36)/SQRT(COUNT($AK36:$AO36))),"")</f>
        <v>2183.2038180132777</v>
      </c>
      <c r="AE36" cm="1">
        <f t="array" ref="AE36">_xlfn.IFS(SUM($AK36:$AP36)="","",AK36="","",AK36=0,0,AK36&gt;0,AK36/AE$65*100)</f>
        <v>0</v>
      </c>
      <c r="AF36" cm="1">
        <f t="array" ref="AF36">_xlfn.IFS(SUM($AK36:$AP36)="","",AL36="","",AL36=0,0,AL36&gt;0,AL36/AF$65*100)</f>
        <v>0</v>
      </c>
      <c r="AG36" cm="1">
        <f t="array" ref="AG36">_xlfn.IFS(SUM($AK36:$AP36)="","",AM36="","",AM36=0,0,AM36&gt;0,AM36/AG$65*100)</f>
        <v>5.6651023844496944</v>
      </c>
      <c r="AH36" cm="1">
        <f t="array" ref="AH36">_xlfn.IFS(SUM($AK36:$AP36)="","",AN36="","",AN36=0,0,AN36&gt;0,AN36/AH$65*100)</f>
        <v>0.87702172100792386</v>
      </c>
      <c r="AI36" cm="1">
        <f t="array" ref="AI36">_xlfn.IFS(SUM($AK36:$AP36)="","",AO36="","",AO36=0,0,AO36&gt;0,AO36/AI$65*100)</f>
        <v>0</v>
      </c>
      <c r="AJ36" t="str" cm="1">
        <f t="array" ref="AJ36">_xlfn.IFS(SUM($AK36:$AP36)="","",AP36="","",AP36=0,0,AP36&gt;0,AP36/AJ$65*100)</f>
        <v/>
      </c>
      <c r="AK36" s="42">
        <f t="shared" si="1"/>
        <v>0</v>
      </c>
      <c r="AL36">
        <f t="shared" si="1"/>
        <v>0</v>
      </c>
      <c r="AM36">
        <f t="shared" si="1"/>
        <v>10964.8</v>
      </c>
      <c r="AN36">
        <f t="shared" si="1"/>
        <v>202.14285714285714</v>
      </c>
      <c r="AO36">
        <f t="shared" si="1"/>
        <v>0</v>
      </c>
      <c r="AP36" s="96" t="str">
        <f t="shared" si="1"/>
        <v/>
      </c>
      <c r="AQ36" s="89">
        <v>0</v>
      </c>
      <c r="AR36" s="89">
        <v>0</v>
      </c>
      <c r="AS36" s="89">
        <v>109648</v>
      </c>
      <c r="AT36" s="89">
        <v>2830</v>
      </c>
      <c r="AU36" s="89">
        <v>0</v>
      </c>
      <c r="AV36" s="89"/>
      <c r="AX36" s="1"/>
      <c r="AY36" s="39" t="str">
        <f t="shared" ref="AY36:AY63" si="31">IF($AX36&lt;&gt;0,IF(SUM(L$4:L$65)=0,"",IF(L$2="x","",L36)),"")</f>
        <v/>
      </c>
      <c r="AZ36" s="39" t="str">
        <f t="shared" ref="AZ36:AZ63" si="32">IF($AX36&lt;&gt;0,IF(SUM(M$4:M$65)=0,"",IF(M$2="x","",M36)),"")</f>
        <v/>
      </c>
      <c r="BA36" s="39" t="str">
        <f t="shared" ref="BA36:BA63" si="33">IF($AX36&lt;&gt;0,IF(SUM(N$4:N$65)=0,"",IF(N$2="x","",N36)),"")</f>
        <v/>
      </c>
      <c r="BB36" s="39" t="str">
        <f t="shared" ref="BB36:BB63" si="34">IF($AX36&lt;&gt;0,IF(SUM(O$4:O$65)=0,"",IF(O$2="x","",O36)),"")</f>
        <v/>
      </c>
      <c r="BC36" s="39" t="str">
        <f t="shared" ref="BC36:BC63" si="35">IF($AX36&lt;&gt;0,IF(SUM(P$4:P$65)=0,"",IF(P$2="x","",P36)),"")</f>
        <v/>
      </c>
      <c r="BD36" s="39" t="str">
        <f t="shared" ref="BD36:BD63" si="36">IF($AX36&lt;&gt;0,IF(SUM(Q$4:Q$65)=0,"",IF(Q$2="x","",Q36)),"")</f>
        <v/>
      </c>
      <c r="BE36" s="39" t="str">
        <f t="shared" ref="BE36:BE63" si="37">IF($AX36&lt;&gt;0,IF(SUM(AK$4:AK$65)=0,"",IF(AK$2="x","",AK36)),"")</f>
        <v/>
      </c>
      <c r="BF36" s="39" t="str">
        <f t="shared" ref="BF36:BF63" si="38">IF($AX36&lt;&gt;0,IF(SUM(AL$4:AL$65)=0,"",IF(AL$2="x","",AL36)),"")</f>
        <v/>
      </c>
      <c r="BG36" s="39" t="str">
        <f t="shared" ref="BG36:BG63" si="39">IF($AX36&lt;&gt;0,IF(SUM(AM$4:AM$65)=0,"",IF(AM$2="x","",AM36)),"")</f>
        <v/>
      </c>
      <c r="BH36" s="39" t="str">
        <f t="shared" ref="BH36:BH63" si="40">IF($AX36&lt;&gt;0,IF(SUM(AN$4:AN$65)=0,"",IF(AN$2="x","",AN36)),"")</f>
        <v/>
      </c>
      <c r="BI36" s="39" t="str">
        <f t="shared" ref="BI36:BI63" si="41">IF($AX36&lt;&gt;0,IF(SUM(AO$4:AO$65)=0,"",IF(AO$2="x","",AO36)),"")</f>
        <v/>
      </c>
      <c r="BJ36" s="39" t="str">
        <f t="shared" ref="BJ36:BJ63" si="42">IF($AX36&lt;&gt;0,IF(SUM(AP$4:AP$65)=0,"",IF(AP$2="x","",AP36)),"")</f>
        <v/>
      </c>
      <c r="BK36" s="42" t="str">
        <f t="shared" si="27"/>
        <v/>
      </c>
      <c r="BL36" t="str">
        <f t="shared" si="27"/>
        <v/>
      </c>
      <c r="BM36" t="str">
        <f t="shared" si="27"/>
        <v/>
      </c>
      <c r="BN36" t="str">
        <f t="shared" si="25"/>
        <v/>
      </c>
      <c r="BO36" t="str">
        <f t="shared" si="25"/>
        <v/>
      </c>
      <c r="BP36" t="str">
        <f t="shared" si="25"/>
        <v/>
      </c>
      <c r="BQ36" t="str">
        <f t="shared" si="25"/>
        <v/>
      </c>
      <c r="BR36" t="str">
        <f t="shared" si="25"/>
        <v/>
      </c>
      <c r="BS36" t="str">
        <f t="shared" si="25"/>
        <v/>
      </c>
      <c r="BT36" t="str">
        <f t="shared" si="25"/>
        <v/>
      </c>
      <c r="BU36" t="str">
        <f t="shared" si="25"/>
        <v/>
      </c>
      <c r="BV36" t="str">
        <f t="shared" si="25"/>
        <v/>
      </c>
      <c r="BW36" t="str">
        <f t="shared" si="15"/>
        <v/>
      </c>
      <c r="BX36" t="str">
        <f t="shared" si="16"/>
        <v/>
      </c>
      <c r="BY36" t="str">
        <f t="shared" si="17"/>
        <v/>
      </c>
      <c r="BZ36" t="str">
        <f t="shared" si="18"/>
        <v/>
      </c>
      <c r="CA36" t="str">
        <f t="shared" ref="CA36:CB65" si="43">IF($AX36&lt;&gt;0,IF(($BY36*$BZ36)+(BY36*(BY36+1)/2)-BW36&lt;0,0,($BY36*$BZ36)+(BY36*(BY36+1)/2)-BW36),"")</f>
        <v/>
      </c>
      <c r="CB36" s="39" t="str">
        <f t="shared" si="43"/>
        <v/>
      </c>
      <c r="CC36" s="46" t="str">
        <f t="shared" si="20"/>
        <v/>
      </c>
      <c r="CD36" s="44" t="str">
        <f t="shared" si="21"/>
        <v/>
      </c>
      <c r="CE36" t="str" cm="1">
        <f t="array" ref="CE36">_xlfn.IFS($CC36="","",$CC36&lt;=CE$3,"yes",$CC36&gt;CE$3,"no")</f>
        <v/>
      </c>
      <c r="CF36" s="42" t="str">
        <f t="shared" si="28"/>
        <v/>
      </c>
      <c r="CG36" s="1" t="str">
        <f t="shared" si="29"/>
        <v/>
      </c>
      <c r="CH36" s="1" t="str">
        <f t="shared" si="30"/>
        <v/>
      </c>
      <c r="CI36" s="76" t="str">
        <f>IF(CE36="yes",VLOOKUP(CH36,'z-Table'!$A$1:$K$74,7,TRUE)*$CE$2,"")</f>
        <v/>
      </c>
    </row>
    <row r="37" spans="1:87" ht="12" x14ac:dyDescent="0.2">
      <c r="A37" s="6" t="s">
        <v>59</v>
      </c>
      <c r="B37" s="18" cm="1">
        <f t="array" ref="B37">IFERROR(_xlfn.IFS(COUNTA($F$2:$K$2)=0,AVERAGE($F37:$K37),$F$2="X",AVERAGE(G37:$K37),$G$2="X",AVERAGE($F37,$H37:$K37),$H$2="X",AVERAGE($F37:$G37,$I37:$K37),$I$2="X",AVERAGE($F37:$H37,$J37:$K37),$J$2="X",AVERAGE($F37:$I37,$K37:$K37),$K$2="X",AVERAGE($F37:$J37)),"")</f>
        <v>0</v>
      </c>
      <c r="C37" s="19" cm="1">
        <f t="array" ref="C37">IFERROR(_xlfn.IFS(COUNTA($F$2:$K$2)=0,STDEV($F37:$K37)/SQRT(COUNT($F37:$K37)),$F$2="X",STDEV(G37:$K37)/SQRT(COUNT(G37:$K37)),$G$2="X",STDEV($F37,$H37:$K37)/SQRT(COUNT($F37,$H37:$K37)),$H$2="X",STDEV($F37:$G37,$I37:$K37)/SQRT(COUNT($F37:$G37,$I37:$K37)),$I$2="X",STDEV($F37:$H37,$J37:$K37)/SQRT(COUNT($F37:$H37,$J37:$K37)),$J$2="X",STDEV($F37:$I37,$K37)/SQRT(COUNT($F37:$I37,$K37)),$K$2="X",STDEV($F37:$J37)/SQRT(COUNT($F37:$J37))),"")</f>
        <v>0</v>
      </c>
      <c r="D37" s="110" cm="1">
        <f t="array" ref="D37">IFERROR(_xlfn.IFS(COUNTA($L$2:$Q$2)=0,AVERAGE($L37:$Q37),$L$2="X",AVERAGE($M37:$Q37),$M$2="X",AVERAGE($L37,$N37:$Q37),$N$2="X",AVERAGE($L37:$M37,$O37:$Q37),$O$2="X",AVERAGE($L37:$N37,$P37:$Q37),$P$2="X",AVERAGE($L37:$O37,$Q37:$Q37),$Q$2="X",AVERAGE($L37:$P37)),"")</f>
        <v>0</v>
      </c>
      <c r="E37" s="111" cm="1">
        <f t="array" ref="E37">IFERROR(_xlfn.IFS(COUNTA($L$2:$Q$2)=0,STDEV($L37:$Q37)/SQRT(COUNT($L37:$Q37)),$L$2="X",STDEV($M37:$Q37)/SQRT(COUNT($M37:$Q37)),$M$2="X",STDEV($L37,$N37:$Q37)/SQRT(COUNT($L37,$N37:$Q37)),$N$2="X",STDEV($L37:$M37,$O37:$Q37)/SQRT(COUNT($L37:$M37,$O37:$Q37)),$O$2="X",STDEV($L37:$N37,$P37:$Q37)/SQRT(COUNT($L37:$N37,$P37:$Q37)),$P$2="X",STDEV($L37:$O37,$Q37)/SQRT(COUNT($L37:$O37,$Q37)),$Q$2="X",STDEV($L37:$P37)/SQRT(COUNT($L37:$P37))),"")</f>
        <v>0</v>
      </c>
      <c r="F37" cm="1">
        <f t="array" ref="F37">_xlfn.IFS(SUM($L37:$Q37)="","",L37="","",L37=0,0,L37&gt;0,L37/F$65*100)</f>
        <v>0</v>
      </c>
      <c r="G37" cm="1">
        <f t="array" ref="G37">_xlfn.IFS(SUM($L37:$Q37)="","",M37="","",M37=0,0,M37&gt;0,M37/G$65*100)</f>
        <v>0</v>
      </c>
      <c r="H37" cm="1">
        <f t="array" ref="H37">_xlfn.IFS(SUM($L37:$Q37)="","",N37="","",N37=0,0,N37&gt;0,N37/H$65*100)</f>
        <v>0</v>
      </c>
      <c r="I37" cm="1">
        <f t="array" ref="I37">_xlfn.IFS(SUM($L37:$Q37)="","",O37="","",O37=0,0,O37&gt;0,O37/I$65*100)</f>
        <v>0</v>
      </c>
      <c r="J37" cm="1">
        <f t="array" ref="J37">_xlfn.IFS(SUM($L37:$Q37)="","",P37="","",P37=0,0,P37&gt;0,P37/J$65*100)</f>
        <v>0</v>
      </c>
      <c r="K37" t="str" cm="1">
        <f t="array" ref="K37">_xlfn.IFS(SUM($L37:$Q37)="","",Q37="","",Q37=0,0,Q37&gt;0,Q37/K$65*100)</f>
        <v/>
      </c>
      <c r="L37" s="85">
        <f t="shared" si="26"/>
        <v>0</v>
      </c>
      <c r="M37" s="39">
        <f t="shared" si="0"/>
        <v>0</v>
      </c>
      <c r="N37" s="39">
        <f t="shared" si="0"/>
        <v>0</v>
      </c>
      <c r="O37" s="39">
        <f t="shared" si="0"/>
        <v>0</v>
      </c>
      <c r="P37" s="39">
        <f t="shared" si="0"/>
        <v>0</v>
      </c>
      <c r="Q37" s="98" t="str">
        <f t="shared" si="0"/>
        <v/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/>
      <c r="Z37" s="6" t="s">
        <v>59</v>
      </c>
      <c r="AA37" s="18" cm="1">
        <f t="array" ref="AA37">IFERROR(_xlfn.IFS(COUNTA($AE$2:$AJ$2)=0,AVERAGE($AE37:$AJ37),$AE$2="X",AVERAGE($AF37:$AJ37),$AF$2="X",AVERAGE($AE37,$AG37:$AJ37),$AG$2="X",AVERAGE($AE37:$AF37,$AH37:$AJ37),$AH$2="X",AVERAGE($AE37:$AG37,$AI37:$AJ37),$AI$2="X",AVERAGE($AE37:$AH37,$AJ37:$AJ37),$AJ$2="X",AVERAGE($AE37:$AI37)),"")</f>
        <v>1.0345696929245327</v>
      </c>
      <c r="AB37" s="19" cm="1">
        <f t="array" ref="AB37">IFERROR(_xlfn.IFS(COUNTA($AE$2:$AJ$2)=0,STDEV($AE37:$AJ37)/SQRT(COUNT($AE37:$AJ37)),$AE$2="X",STDEV($AF37:$AJ37)/SQRT(COUNT($AF37:$AJ37)),$AF$2="X",STDEV($AE37,$AG37:$AJ37)/SQRT(COUNT($AE37,$AG37:$AJ37)),$AG$2="X",STDEV($AE37:$AF37,$AH37:$AJ37)/SQRT(COUNT($AE37:$AF37,$AH37:$AJ37)),$AH$2="X",STDEV($AE37:$AG37,$AI37:$AJ37)/SQRT(COUNT($AE37:$AG37,$AI37:$AJ37)),$AI$2="X",STDEV($AE37:$AH37,$AJ37)/SQRT(COUNT($AE37:$AH37,$AJ37)),$AJ$2="X",STDEV($AE37:$AI37)/SQRT(COUNT($AE37:$AI37))),"")</f>
        <v>0.74605726626416147</v>
      </c>
      <c r="AC37" s="113" cm="1">
        <f t="array" ref="AC37">IFERROR(_xlfn.IFS(COUNTA($AK$2:$AP$2)=0,AVERAGE($AK37:$AP37),$AK$2="X",AVERAGE($AL37:$AP37),$AL$2="X",AVERAGE($AK37,$AM37:$AP37),$AM$2="X",AVERAGE($AK37:$AL37,$AN37:$AP37),$AN$2="X",AVERAGE($AK37:$AM37,$AO37:$AP37),$AO$2="X",AVERAGE($AK37:$AN37,$AP37:$AP37),$AP$2="X",AVERAGE($AK37:$AO37)),"")</f>
        <v>629.0447058823529</v>
      </c>
      <c r="AD37" s="111" cm="1">
        <f t="array" ref="AD37">IFERROR(_xlfn.IFS(COUNTA($AK$2:$AP$2)=0,STDEV($AK37:$AP37)/SQRT(COUNT($AK37:$AP37)),$AK$2="X",STDEV($AL37:$AP37)/SQRT(COUNT($AL37:$AP37)),$AL$2="X",STDEV($AK37,$AM37:$AP37)/SQRT(COUNT($AK37,$AM37:$AP37)),$AM$2="X",STDEV($AK37:$AL37,$AN37:$AP37)/SQRT(COUNT($AK37:$AL37,$AN37:$AP37)),$AN$2="X",STDEV($AK37:$AM37,$AO37:$AP37)/SQRT(COUNT($AK37:$AM37,$AO37:$AP37)),$AO$2="X",STDEV($AK37:$AN37,$AP37)/SQRT(COUNT($AK37:$AN37,$AP37)),$AP$2="X",STDEV($AK37:$AO37)/SQRT(COUNT($AK37:$AO37))),"")</f>
        <v>408.69374079293385</v>
      </c>
      <c r="AE37" cm="1">
        <f t="array" ref="AE37">_xlfn.IFS(SUM($AK37:$AP37)="","",AK37="","",AK37=0,0,AK37&gt;0,AK37/AE$65*100)</f>
        <v>3.8323216035916401</v>
      </c>
      <c r="AF37" cm="1">
        <f t="array" ref="AF37">_xlfn.IFS(SUM($AK37:$AP37)="","",AL37="","",AL37=0,0,AL37&gt;0,AL37/AF$65*100)</f>
        <v>1.3405268610310235</v>
      </c>
      <c r="AG37" cm="1">
        <f t="array" ref="AG37">_xlfn.IFS(SUM($AK37:$AP37)="","",AM37="","",AM37=0,0,AM37&gt;0,AM37/AG$65*100)</f>
        <v>0</v>
      </c>
      <c r="AH37" cm="1">
        <f t="array" ref="AH37">_xlfn.IFS(SUM($AK37:$AP37)="","",AN37="","",AN37=0,0,AN37&gt;0,AN37/AH$65*100)</f>
        <v>0</v>
      </c>
      <c r="AI37" cm="1">
        <f t="array" ref="AI37">_xlfn.IFS(SUM($AK37:$AP37)="","",AO37="","",AO37=0,0,AO37&gt;0,AO37/AI$65*100)</f>
        <v>0</v>
      </c>
      <c r="AJ37" t="str" cm="1">
        <f t="array" ref="AJ37">_xlfn.IFS(SUM($AK37:$AP37)="","",AP37="","",AP37=0,0,AP37&gt;0,AP37/AJ$65*100)</f>
        <v/>
      </c>
      <c r="AK37" s="42">
        <f t="shared" si="1"/>
        <v>1140.8235294117646</v>
      </c>
      <c r="AL37">
        <f t="shared" si="1"/>
        <v>2004.4</v>
      </c>
      <c r="AM37">
        <f t="shared" si="1"/>
        <v>0</v>
      </c>
      <c r="AN37">
        <f t="shared" si="1"/>
        <v>0</v>
      </c>
      <c r="AO37">
        <f t="shared" si="1"/>
        <v>0</v>
      </c>
      <c r="AP37" s="96" t="str">
        <f t="shared" si="1"/>
        <v/>
      </c>
      <c r="AQ37" s="89">
        <v>19394</v>
      </c>
      <c r="AR37" s="89">
        <v>20044</v>
      </c>
      <c r="AS37" s="89">
        <v>0</v>
      </c>
      <c r="AT37" s="89">
        <v>0</v>
      </c>
      <c r="AU37" s="89">
        <v>0</v>
      </c>
      <c r="AV37" s="89"/>
      <c r="AX37" s="1"/>
      <c r="AY37" s="39" t="str">
        <f t="shared" si="31"/>
        <v/>
      </c>
      <c r="AZ37" s="39" t="str">
        <f t="shared" si="32"/>
        <v/>
      </c>
      <c r="BA37" s="39" t="str">
        <f t="shared" si="33"/>
        <v/>
      </c>
      <c r="BB37" s="39" t="str">
        <f t="shared" si="34"/>
        <v/>
      </c>
      <c r="BC37" s="39" t="str">
        <f t="shared" si="35"/>
        <v/>
      </c>
      <c r="BD37" s="39" t="str">
        <f t="shared" si="36"/>
        <v/>
      </c>
      <c r="BE37" s="39" t="str">
        <f t="shared" si="37"/>
        <v/>
      </c>
      <c r="BF37" s="39" t="str">
        <f t="shared" si="38"/>
        <v/>
      </c>
      <c r="BG37" s="39" t="str">
        <f t="shared" si="39"/>
        <v/>
      </c>
      <c r="BH37" s="39" t="str">
        <f t="shared" si="40"/>
        <v/>
      </c>
      <c r="BI37" s="39" t="str">
        <f t="shared" si="41"/>
        <v/>
      </c>
      <c r="BJ37" s="39" t="str">
        <f t="shared" si="42"/>
        <v/>
      </c>
      <c r="BK37" s="42" t="str">
        <f t="shared" si="27"/>
        <v/>
      </c>
      <c r="BL37" t="str">
        <f t="shared" si="27"/>
        <v/>
      </c>
      <c r="BM37" t="str">
        <f t="shared" si="27"/>
        <v/>
      </c>
      <c r="BN37" t="str">
        <f t="shared" si="25"/>
        <v/>
      </c>
      <c r="BO37" t="str">
        <f t="shared" si="25"/>
        <v/>
      </c>
      <c r="BP37" t="str">
        <f t="shared" si="25"/>
        <v/>
      </c>
      <c r="BQ37" t="str">
        <f t="shared" si="25"/>
        <v/>
      </c>
      <c r="BR37" t="str">
        <f t="shared" si="25"/>
        <v/>
      </c>
      <c r="BS37" t="str">
        <f t="shared" si="25"/>
        <v/>
      </c>
      <c r="BT37" t="str">
        <f t="shared" si="25"/>
        <v/>
      </c>
      <c r="BU37" t="str">
        <f t="shared" si="25"/>
        <v/>
      </c>
      <c r="BV37" t="str">
        <f t="shared" si="25"/>
        <v/>
      </c>
      <c r="BW37" t="str">
        <f t="shared" si="15"/>
        <v/>
      </c>
      <c r="BX37" t="str">
        <f t="shared" si="16"/>
        <v/>
      </c>
      <c r="BY37" t="str">
        <f t="shared" si="17"/>
        <v/>
      </c>
      <c r="BZ37" t="str">
        <f t="shared" si="18"/>
        <v/>
      </c>
      <c r="CA37" t="str">
        <f t="shared" si="43"/>
        <v/>
      </c>
      <c r="CB37" s="39" t="str">
        <f t="shared" si="43"/>
        <v/>
      </c>
      <c r="CC37" s="46" t="str">
        <f t="shared" si="20"/>
        <v/>
      </c>
      <c r="CD37" s="44" t="str">
        <f t="shared" si="21"/>
        <v/>
      </c>
      <c r="CE37" t="str" cm="1">
        <f t="array" ref="CE37">_xlfn.IFS($CC37="","",$CC37&lt;=CE$3,"yes",$CC37&gt;CE$3,"no")</f>
        <v/>
      </c>
      <c r="CF37" s="42" t="str">
        <f t="shared" si="28"/>
        <v/>
      </c>
      <c r="CG37" s="1" t="str">
        <f t="shared" si="29"/>
        <v/>
      </c>
      <c r="CH37" s="1" t="str">
        <f t="shared" si="30"/>
        <v/>
      </c>
      <c r="CI37" s="76" t="str">
        <f>IF(CE37="yes",VLOOKUP(CH37,'z-Table'!$A$1:$K$74,7,TRUE)*$CE$2,"")</f>
        <v/>
      </c>
    </row>
    <row r="38" spans="1:87" ht="12" x14ac:dyDescent="0.2">
      <c r="A38" s="6" t="s">
        <v>60</v>
      </c>
      <c r="B38" s="18" cm="1">
        <f t="array" ref="B38">IFERROR(_xlfn.IFS(COUNTA($F$2:$K$2)=0,AVERAGE($F38:$K38),$F$2="X",AVERAGE(G38:$K38),$G$2="X",AVERAGE($F38,$H38:$K38),$H$2="X",AVERAGE($F38:$G38,$I38:$K38),$I$2="X",AVERAGE($F38:$H38,$J38:$K38),$J$2="X",AVERAGE($F38:$I38,$K38:$K38),$K$2="X",AVERAGE($F38:$J38)),"")</f>
        <v>1.2854751857081363</v>
      </c>
      <c r="C38" s="19" cm="1">
        <f t="array" ref="C38">IFERROR(_xlfn.IFS(COUNTA($F$2:$K$2)=0,STDEV($F38:$K38)/SQRT(COUNT($F38:$K38)),$F$2="X",STDEV(G38:$K38)/SQRT(COUNT(G38:$K38)),$G$2="X",STDEV($F38,$H38:$K38)/SQRT(COUNT($F38,$H38:$K38)),$H$2="X",STDEV($F38:$G38,$I38:$K38)/SQRT(COUNT($F38:$G38,$I38:$K38)),$I$2="X",STDEV($F38:$H38,$J38:$K38)/SQRT(COUNT($F38:$H38,$J38:$K38)),$J$2="X",STDEV($F38:$I38,$K38)/SQRT(COUNT($F38:$I38,$K38)),$K$2="X",STDEV($F38:$J38)/SQRT(COUNT($F38:$J38))),"")</f>
        <v>0.89641936338149275</v>
      </c>
      <c r="D38" s="110" cm="1">
        <f t="array" ref="D38">IFERROR(_xlfn.IFS(COUNTA($L$2:$Q$2)=0,AVERAGE($L38:$Q38),$L$2="X",AVERAGE($M38:$Q38),$M$2="X",AVERAGE($L38,$N38:$Q38),$N$2="X",AVERAGE($L38:$M38,$O38:$Q38),$O$2="X",AVERAGE($L38:$N38,$P38:$Q38),$P$2="X",AVERAGE($L38:$O38,$Q38:$Q38),$Q$2="X",AVERAGE($L38:$P38)),"")</f>
        <v>408.78808250572956</v>
      </c>
      <c r="E38" s="111" cm="1">
        <f t="array" ref="E38">IFERROR(_xlfn.IFS(COUNTA($L$2:$Q$2)=0,STDEV($L38:$Q38)/SQRT(COUNT($L38:$Q38)),$L$2="X",STDEV($M38:$Q38)/SQRT(COUNT($M38:$Q38)),$M$2="X",STDEV($L38,$N38:$Q38)/SQRT(COUNT($L38,$N38:$Q38)),$N$2="X",STDEV($L38:$M38,$O38:$Q38)/SQRT(COUNT($L38:$M38,$O38:$Q38)),$O$2="X",STDEV($L38:$N38,$P38:$Q38)/SQRT(COUNT($L38:$N38,$P38:$Q38)),$P$2="X",STDEV($L38:$O38,$Q38)/SQRT(COUNT($L38:$O38,$Q38)),$Q$2="X",STDEV($L38:$P38)/SQRT(COUNT($L38:$P38))),"")</f>
        <v>199.09813866635494</v>
      </c>
      <c r="F38" cm="1">
        <f t="array" ref="F38">_xlfn.IFS(SUM($L38:$Q38)="","",L38="","",L38=0,0,L38&gt;0,L38/F$65*100)</f>
        <v>0.57516256330782389</v>
      </c>
      <c r="G38" cm="1">
        <f t="array" ref="G38">_xlfn.IFS(SUM($L38:$Q38)="","",M38="","",M38=0,0,M38&gt;0,M38/G$65*100)</f>
        <v>0</v>
      </c>
      <c r="H38" cm="1">
        <f t="array" ref="H38">_xlfn.IFS(SUM($L38:$Q38)="","",N38="","",N38=0,0,N38&gt;0,N38/H$65*100)</f>
        <v>0</v>
      </c>
      <c r="I38" cm="1">
        <f t="array" ref="I38">_xlfn.IFS(SUM($L38:$Q38)="","",O38="","",O38=0,0,O38&gt;0,O38/I$65*100)</f>
        <v>4.7806380460512159</v>
      </c>
      <c r="J38" cm="1">
        <f t="array" ref="J38">_xlfn.IFS(SUM($L38:$Q38)="","",P38="","",P38=0,0,P38&gt;0,P38/J$65*100)</f>
        <v>1.0715753191816415</v>
      </c>
      <c r="K38" t="str" cm="1">
        <f t="array" ref="K38">_xlfn.IFS(SUM($L38:$Q38)="","",Q38="","",Q38=0,0,Q38&gt;0,Q38/K$65*100)</f>
        <v/>
      </c>
      <c r="L38" s="85">
        <f t="shared" si="26"/>
        <v>698.82352941176475</v>
      </c>
      <c r="M38" s="39">
        <f t="shared" si="0"/>
        <v>0</v>
      </c>
      <c r="N38" s="39">
        <f t="shared" si="0"/>
        <v>0</v>
      </c>
      <c r="O38" s="39">
        <f t="shared" si="0"/>
        <v>1015.5714285714286</v>
      </c>
      <c r="P38" s="39">
        <f t="shared" si="0"/>
        <v>329.54545454545456</v>
      </c>
      <c r="Q38" s="98" t="str">
        <f t="shared" si="0"/>
        <v/>
      </c>
      <c r="R38" s="89">
        <v>11880</v>
      </c>
      <c r="S38" s="89">
        <v>0</v>
      </c>
      <c r="T38" s="89">
        <v>0</v>
      </c>
      <c r="U38" s="89">
        <v>14218</v>
      </c>
      <c r="V38" s="89">
        <v>3625</v>
      </c>
      <c r="W38" s="89"/>
      <c r="Z38" s="6" t="s">
        <v>60</v>
      </c>
      <c r="AA38" s="18" cm="1">
        <f t="array" ref="AA38">IFERROR(_xlfn.IFS(COUNTA($AE$2:$AJ$2)=0,AVERAGE($AE38:$AJ38),$AE$2="X",AVERAGE($AF38:$AJ38),$AF$2="X",AVERAGE($AE38,$AG38:$AJ38),$AG$2="X",AVERAGE($AE38:$AF38,$AH38:$AJ38),$AH$2="X",AVERAGE($AE38:$AG38,$AI38:$AJ38),$AI$2="X",AVERAGE($AE38:$AH38,$AJ38:$AJ38),$AJ$2="X",AVERAGE($AE38:$AI38)),"")</f>
        <v>0</v>
      </c>
      <c r="AB38" s="19" cm="1">
        <f t="array" ref="AB38">IFERROR(_xlfn.IFS(COUNTA($AE$2:$AJ$2)=0,STDEV($AE38:$AJ38)/SQRT(COUNT($AE38:$AJ38)),$AE$2="X",STDEV($AF38:$AJ38)/SQRT(COUNT($AF38:$AJ38)),$AF$2="X",STDEV($AE38,$AG38:$AJ38)/SQRT(COUNT($AE38,$AG38:$AJ38)),$AG$2="X",STDEV($AE38:$AF38,$AH38:$AJ38)/SQRT(COUNT($AE38:$AF38,$AH38:$AJ38)),$AH$2="X",STDEV($AE38:$AG38,$AI38:$AJ38)/SQRT(COUNT($AE38:$AG38,$AI38:$AJ38)),$AI$2="X",STDEV($AE38:$AH38,$AJ38)/SQRT(COUNT($AE38:$AH38,$AJ38)),$AJ$2="X",STDEV($AE38:$AI38)/SQRT(COUNT($AE38:$AI38))),"")</f>
        <v>0</v>
      </c>
      <c r="AC38" s="113" cm="1">
        <f t="array" ref="AC38">IFERROR(_xlfn.IFS(COUNTA($AK$2:$AP$2)=0,AVERAGE($AK38:$AP38),$AK$2="X",AVERAGE($AL38:$AP38),$AL$2="X",AVERAGE($AK38,$AM38:$AP38),$AM$2="X",AVERAGE($AK38:$AL38,$AN38:$AP38),$AN$2="X",AVERAGE($AK38:$AM38,$AO38:$AP38),$AO$2="X",AVERAGE($AK38:$AN38,$AP38:$AP38),$AP$2="X",AVERAGE($AK38:$AO38)),"")</f>
        <v>0</v>
      </c>
      <c r="AD38" s="111" cm="1">
        <f t="array" ref="AD38">IFERROR(_xlfn.IFS(COUNTA($AK$2:$AP$2)=0,STDEV($AK38:$AP38)/SQRT(COUNT($AK38:$AP38)),$AK$2="X",STDEV($AL38:$AP38)/SQRT(COUNT($AL38:$AP38)),$AL$2="X",STDEV($AK38,$AM38:$AP38)/SQRT(COUNT($AK38,$AM38:$AP38)),$AM$2="X",STDEV($AK38:$AL38,$AN38:$AP38)/SQRT(COUNT($AK38:$AL38,$AN38:$AP38)),$AN$2="X",STDEV($AK38:$AM38,$AO38:$AP38)/SQRT(COUNT($AK38:$AM38,$AO38:$AP38)),$AO$2="X",STDEV($AK38:$AN38,$AP38)/SQRT(COUNT($AK38:$AN38,$AP38)),$AP$2="X",STDEV($AK38:$AO38)/SQRT(COUNT($AK38:$AO38))),"")</f>
        <v>0</v>
      </c>
      <c r="AE38" cm="1">
        <f t="array" ref="AE38">_xlfn.IFS(SUM($AK38:$AP38)="","",AK38="","",AK38=0,0,AK38&gt;0,AK38/AE$65*100)</f>
        <v>0</v>
      </c>
      <c r="AF38" cm="1">
        <f t="array" ref="AF38">_xlfn.IFS(SUM($AK38:$AP38)="","",AL38="","",AL38=0,0,AL38&gt;0,AL38/AF$65*100)</f>
        <v>0</v>
      </c>
      <c r="AG38" cm="1">
        <f t="array" ref="AG38">_xlfn.IFS(SUM($AK38:$AP38)="","",AM38="","",AM38=0,0,AM38&gt;0,AM38/AG$65*100)</f>
        <v>0</v>
      </c>
      <c r="AH38" cm="1">
        <f t="array" ref="AH38">_xlfn.IFS(SUM($AK38:$AP38)="","",AN38="","",AN38=0,0,AN38&gt;0,AN38/AH$65*100)</f>
        <v>0</v>
      </c>
      <c r="AI38" cm="1">
        <f t="array" ref="AI38">_xlfn.IFS(SUM($AK38:$AP38)="","",AO38="","",AO38=0,0,AO38&gt;0,AO38/AI$65*100)</f>
        <v>0</v>
      </c>
      <c r="AJ38" t="str" cm="1">
        <f t="array" ref="AJ38">_xlfn.IFS(SUM($AK38:$AP38)="","",AP38="","",AP38=0,0,AP38&gt;0,AP38/AJ$65*100)</f>
        <v/>
      </c>
      <c r="AK38" s="42">
        <f t="shared" si="1"/>
        <v>0</v>
      </c>
      <c r="AL38">
        <f t="shared" si="1"/>
        <v>0</v>
      </c>
      <c r="AM38">
        <f t="shared" si="1"/>
        <v>0</v>
      </c>
      <c r="AN38">
        <f t="shared" si="1"/>
        <v>0</v>
      </c>
      <c r="AO38">
        <f t="shared" si="1"/>
        <v>0</v>
      </c>
      <c r="AP38" s="96" t="str">
        <f t="shared" si="1"/>
        <v/>
      </c>
      <c r="AQ38" s="89">
        <v>0</v>
      </c>
      <c r="AR38" s="89">
        <v>0</v>
      </c>
      <c r="AS38" s="89">
        <v>0</v>
      </c>
      <c r="AT38" s="89">
        <v>0</v>
      </c>
      <c r="AU38" s="89">
        <v>0</v>
      </c>
      <c r="AV38" s="89"/>
      <c r="AX38" s="1" t="str">
        <f>Z38</f>
        <v>cis-dihydrocarvone</v>
      </c>
      <c r="AY38" s="39">
        <f t="shared" si="31"/>
        <v>698.82352941176475</v>
      </c>
      <c r="AZ38" s="39">
        <f t="shared" si="32"/>
        <v>0</v>
      </c>
      <c r="BA38" s="39">
        <f t="shared" si="33"/>
        <v>0</v>
      </c>
      <c r="BB38" s="39">
        <f t="shared" si="34"/>
        <v>1015.5714285714286</v>
      </c>
      <c r="BC38" s="39">
        <f t="shared" si="35"/>
        <v>329.54545454545456</v>
      </c>
      <c r="BD38" s="39" t="str">
        <f t="shared" si="36"/>
        <v/>
      </c>
      <c r="BE38" s="39">
        <f t="shared" si="37"/>
        <v>0</v>
      </c>
      <c r="BF38" s="39">
        <f t="shared" si="38"/>
        <v>0</v>
      </c>
      <c r="BG38" s="39">
        <f t="shared" si="39"/>
        <v>0</v>
      </c>
      <c r="BH38" s="39">
        <f t="shared" si="40"/>
        <v>0</v>
      </c>
      <c r="BI38" s="39">
        <f t="shared" si="41"/>
        <v>0</v>
      </c>
      <c r="BJ38" s="39" t="str">
        <f t="shared" si="42"/>
        <v/>
      </c>
      <c r="BK38" s="42">
        <f t="shared" si="27"/>
        <v>9</v>
      </c>
      <c r="BL38">
        <f t="shared" si="27"/>
        <v>4</v>
      </c>
      <c r="BM38">
        <f t="shared" si="27"/>
        <v>4</v>
      </c>
      <c r="BN38">
        <f t="shared" si="25"/>
        <v>10</v>
      </c>
      <c r="BO38">
        <f t="shared" si="25"/>
        <v>8</v>
      </c>
      <c r="BP38" t="str">
        <f t="shared" si="25"/>
        <v/>
      </c>
      <c r="BQ38">
        <f t="shared" si="25"/>
        <v>4</v>
      </c>
      <c r="BR38">
        <f t="shared" si="25"/>
        <v>4</v>
      </c>
      <c r="BS38">
        <f t="shared" si="25"/>
        <v>4</v>
      </c>
      <c r="BT38">
        <f t="shared" si="25"/>
        <v>4</v>
      </c>
      <c r="BU38">
        <f t="shared" si="25"/>
        <v>4</v>
      </c>
      <c r="BV38" t="str">
        <f t="shared" si="25"/>
        <v/>
      </c>
      <c r="BW38">
        <f t="shared" si="15"/>
        <v>35</v>
      </c>
      <c r="BX38">
        <f t="shared" si="16"/>
        <v>20</v>
      </c>
      <c r="BY38">
        <f t="shared" si="17"/>
        <v>5</v>
      </c>
      <c r="BZ38">
        <f t="shared" si="18"/>
        <v>5</v>
      </c>
      <c r="CA38">
        <f t="shared" si="43"/>
        <v>5</v>
      </c>
      <c r="CB38" s="39">
        <f t="shared" si="43"/>
        <v>20</v>
      </c>
      <c r="CC38" s="46">
        <f t="shared" si="20"/>
        <v>5</v>
      </c>
      <c r="CD38" s="44" t="str">
        <f t="shared" si="21"/>
        <v xml:space="preserve">sig = </v>
      </c>
      <c r="CE38" t="str" cm="1">
        <f t="array" ref="CE38">_xlfn.IFS($CC38="","",$CC38&lt;=CE$3,"yes",$CC38&gt;CE$3,"no")</f>
        <v>no</v>
      </c>
      <c r="CF38" s="42" t="str">
        <f t="shared" si="28"/>
        <v/>
      </c>
      <c r="CG38" s="1" t="str">
        <f t="shared" si="29"/>
        <v/>
      </c>
      <c r="CH38" s="1" t="str">
        <f t="shared" si="30"/>
        <v/>
      </c>
      <c r="CI38" s="76" t="str">
        <f>IF(CE38="yes",VLOOKUP(CH38,'z-Table'!$A$1:$K$74,7,TRUE)*$CE$2,"")</f>
        <v/>
      </c>
    </row>
    <row r="39" spans="1:87" ht="12" x14ac:dyDescent="0.2">
      <c r="A39" s="6" t="s">
        <v>61</v>
      </c>
      <c r="B39" s="18" cm="1">
        <f t="array" ref="B39">IFERROR(_xlfn.IFS(COUNTA($F$2:$K$2)=0,AVERAGE($F39:$K39),$F$2="X",AVERAGE(G39:$K39),$G$2="X",AVERAGE($F39,$H39:$K39),$H$2="X",AVERAGE($F39:$G39,$I39:$K39),$I$2="X",AVERAGE($F39:$H39,$J39:$K39),$J$2="X",AVERAGE($F39:$I39,$K39:$K39),$K$2="X",AVERAGE($F39:$J39)),"")</f>
        <v>0</v>
      </c>
      <c r="C39" s="19" cm="1">
        <f t="array" ref="C39">IFERROR(_xlfn.IFS(COUNTA($F$2:$K$2)=0,STDEV($F39:$K39)/SQRT(COUNT($F39:$K39)),$F$2="X",STDEV(G39:$K39)/SQRT(COUNT(G39:$K39)),$G$2="X",STDEV($F39,$H39:$K39)/SQRT(COUNT($F39,$H39:$K39)),$H$2="X",STDEV($F39:$G39,$I39:$K39)/SQRT(COUNT($F39:$G39,$I39:$K39)),$I$2="X",STDEV($F39:$H39,$J39:$K39)/SQRT(COUNT($F39:$H39,$J39:$K39)),$J$2="X",STDEV($F39:$I39,$K39)/SQRT(COUNT($F39:$I39,$K39)),$K$2="X",STDEV($F39:$J39)/SQRT(COUNT($F39:$J39))),"")</f>
        <v>0</v>
      </c>
      <c r="D39" s="110" cm="1">
        <f t="array" ref="D39">IFERROR(_xlfn.IFS(COUNTA($L$2:$Q$2)=0,AVERAGE($L39:$Q39),$L$2="X",AVERAGE($M39:$Q39),$M$2="X",AVERAGE($L39,$N39:$Q39),$N$2="X",AVERAGE($L39:$M39,$O39:$Q39),$O$2="X",AVERAGE($L39:$N39,$P39:$Q39),$P$2="X",AVERAGE($L39:$O39,$Q39:$Q39),$Q$2="X",AVERAGE($L39:$P39)),"")</f>
        <v>0</v>
      </c>
      <c r="E39" s="111" cm="1">
        <f t="array" ref="E39">IFERROR(_xlfn.IFS(COUNTA($L$2:$Q$2)=0,STDEV($L39:$Q39)/SQRT(COUNT($L39:$Q39)),$L$2="X",STDEV($M39:$Q39)/SQRT(COUNT($M39:$Q39)),$M$2="X",STDEV($L39,$N39:$Q39)/SQRT(COUNT($L39,$N39:$Q39)),$N$2="X",STDEV($L39:$M39,$O39:$Q39)/SQRT(COUNT($L39:$M39,$O39:$Q39)),$O$2="X",STDEV($L39:$N39,$P39:$Q39)/SQRT(COUNT($L39:$N39,$P39:$Q39)),$P$2="X",STDEV($L39:$O39,$Q39)/SQRT(COUNT($L39:$O39,$Q39)),$Q$2="X",STDEV($L39:$P39)/SQRT(COUNT($L39:$P39))),"")</f>
        <v>0</v>
      </c>
      <c r="F39" cm="1">
        <f t="array" ref="F39">_xlfn.IFS(SUM($L39:$Q39)="","",L39="","",L39=0,0,L39&gt;0,L39/F$65*100)</f>
        <v>0</v>
      </c>
      <c r="G39" cm="1">
        <f t="array" ref="G39">_xlfn.IFS(SUM($L39:$Q39)="","",M39="","",M39=0,0,M39&gt;0,M39/G$65*100)</f>
        <v>0</v>
      </c>
      <c r="H39" cm="1">
        <f t="array" ref="H39">_xlfn.IFS(SUM($L39:$Q39)="","",N39="","",N39=0,0,N39&gt;0,N39/H$65*100)</f>
        <v>0</v>
      </c>
      <c r="I39" cm="1">
        <f t="array" ref="I39">_xlfn.IFS(SUM($L39:$Q39)="","",O39="","",O39=0,0,O39&gt;0,O39/I$65*100)</f>
        <v>0</v>
      </c>
      <c r="J39" cm="1">
        <f t="array" ref="J39">_xlfn.IFS(SUM($L39:$Q39)="","",P39="","",P39=0,0,P39&gt;0,P39/J$65*100)</f>
        <v>0</v>
      </c>
      <c r="K39" t="str" cm="1">
        <f t="array" ref="K39">_xlfn.IFS(SUM($L39:$Q39)="","",Q39="","",Q39=0,0,Q39&gt;0,Q39/K$65*100)</f>
        <v/>
      </c>
      <c r="L39" s="85">
        <f t="shared" si="26"/>
        <v>0</v>
      </c>
      <c r="M39" s="39">
        <f t="shared" si="0"/>
        <v>0</v>
      </c>
      <c r="N39" s="39">
        <f t="shared" si="0"/>
        <v>0</v>
      </c>
      <c r="O39" s="39">
        <f t="shared" si="0"/>
        <v>0</v>
      </c>
      <c r="P39" s="39">
        <f t="shared" si="0"/>
        <v>0</v>
      </c>
      <c r="Q39" s="98" t="str">
        <f t="shared" si="0"/>
        <v/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/>
      <c r="Z39" s="6" t="s">
        <v>61</v>
      </c>
      <c r="AA39" s="18" cm="1">
        <f t="array" ref="AA39">IFERROR(_xlfn.IFS(COUNTA($AE$2:$AJ$2)=0,AVERAGE($AE39:$AJ39),$AE$2="X",AVERAGE($AF39:$AJ39),$AF$2="X",AVERAGE($AE39,$AG39:$AJ39),$AG$2="X",AVERAGE($AE39:$AF39,$AH39:$AJ39),$AH$2="X",AVERAGE($AE39:$AG39,$AI39:$AJ39),$AI$2="X",AVERAGE($AE39:$AH39,$AJ39:$AJ39),$AJ$2="X",AVERAGE($AE39:$AI39)),"")</f>
        <v>0</v>
      </c>
      <c r="AB39" s="19" cm="1">
        <f t="array" ref="AB39">IFERROR(_xlfn.IFS(COUNTA($AE$2:$AJ$2)=0,STDEV($AE39:$AJ39)/SQRT(COUNT($AE39:$AJ39)),$AE$2="X",STDEV($AF39:$AJ39)/SQRT(COUNT($AF39:$AJ39)),$AF$2="X",STDEV($AE39,$AG39:$AJ39)/SQRT(COUNT($AE39,$AG39:$AJ39)),$AG$2="X",STDEV($AE39:$AF39,$AH39:$AJ39)/SQRT(COUNT($AE39:$AF39,$AH39:$AJ39)),$AH$2="X",STDEV($AE39:$AG39,$AI39:$AJ39)/SQRT(COUNT($AE39:$AG39,$AI39:$AJ39)),$AI$2="X",STDEV($AE39:$AH39,$AJ39)/SQRT(COUNT($AE39:$AH39,$AJ39)),$AJ$2="X",STDEV($AE39:$AI39)/SQRT(COUNT($AE39:$AI39))),"")</f>
        <v>0</v>
      </c>
      <c r="AC39" s="113" cm="1">
        <f t="array" ref="AC39">IFERROR(_xlfn.IFS(COUNTA($AK$2:$AP$2)=0,AVERAGE($AK39:$AP39),$AK$2="X",AVERAGE($AL39:$AP39),$AL$2="X",AVERAGE($AK39,$AM39:$AP39),$AM$2="X",AVERAGE($AK39:$AL39,$AN39:$AP39),$AN$2="X",AVERAGE($AK39:$AM39,$AO39:$AP39),$AO$2="X",AVERAGE($AK39:$AN39,$AP39:$AP39),$AP$2="X",AVERAGE($AK39:$AO39)),"")</f>
        <v>0</v>
      </c>
      <c r="AD39" s="111" cm="1">
        <f t="array" ref="AD39">IFERROR(_xlfn.IFS(COUNTA($AK$2:$AP$2)=0,STDEV($AK39:$AP39)/SQRT(COUNT($AK39:$AP39)),$AK$2="X",STDEV($AL39:$AP39)/SQRT(COUNT($AL39:$AP39)),$AL$2="X",STDEV($AK39,$AM39:$AP39)/SQRT(COUNT($AK39,$AM39:$AP39)),$AM$2="X",STDEV($AK39:$AL39,$AN39:$AP39)/SQRT(COUNT($AK39:$AL39,$AN39:$AP39)),$AN$2="X",STDEV($AK39:$AM39,$AO39:$AP39)/SQRT(COUNT($AK39:$AM39,$AO39:$AP39)),$AO$2="X",STDEV($AK39:$AN39,$AP39)/SQRT(COUNT($AK39:$AN39,$AP39)),$AP$2="X",STDEV($AK39:$AO39)/SQRT(COUNT($AK39:$AO39))),"")</f>
        <v>0</v>
      </c>
      <c r="AE39" cm="1">
        <f t="array" ref="AE39">_xlfn.IFS(SUM($AK39:$AP39)="","",AK39="","",AK39=0,0,AK39&gt;0,AK39/AE$65*100)</f>
        <v>0</v>
      </c>
      <c r="AF39" cm="1">
        <f t="array" ref="AF39">_xlfn.IFS(SUM($AK39:$AP39)="","",AL39="","",AL39=0,0,AL39&gt;0,AL39/AF$65*100)</f>
        <v>0</v>
      </c>
      <c r="AG39" cm="1">
        <f t="array" ref="AG39">_xlfn.IFS(SUM($AK39:$AP39)="","",AM39="","",AM39=0,0,AM39&gt;0,AM39/AG$65*100)</f>
        <v>0</v>
      </c>
      <c r="AH39" cm="1">
        <f t="array" ref="AH39">_xlfn.IFS(SUM($AK39:$AP39)="","",AN39="","",AN39=0,0,AN39&gt;0,AN39/AH$65*100)</f>
        <v>0</v>
      </c>
      <c r="AI39" cm="1">
        <f t="array" ref="AI39">_xlfn.IFS(SUM($AK39:$AP39)="","",AO39="","",AO39=0,0,AO39&gt;0,AO39/AI$65*100)</f>
        <v>0</v>
      </c>
      <c r="AJ39" t="str" cm="1">
        <f t="array" ref="AJ39">_xlfn.IFS(SUM($AK39:$AP39)="","",AP39="","",AP39=0,0,AP39&gt;0,AP39/AJ$65*100)</f>
        <v/>
      </c>
      <c r="AK39" s="42">
        <f t="shared" si="1"/>
        <v>0</v>
      </c>
      <c r="AL39">
        <f t="shared" si="1"/>
        <v>0</v>
      </c>
      <c r="AM39">
        <f t="shared" si="1"/>
        <v>0</v>
      </c>
      <c r="AN39">
        <f t="shared" si="1"/>
        <v>0</v>
      </c>
      <c r="AO39">
        <f t="shared" si="1"/>
        <v>0</v>
      </c>
      <c r="AP39" s="96" t="str">
        <f t="shared" si="1"/>
        <v/>
      </c>
      <c r="AQ39" s="89">
        <v>0</v>
      </c>
      <c r="AR39" s="89">
        <v>0</v>
      </c>
      <c r="AS39" s="89">
        <v>0</v>
      </c>
      <c r="AT39" s="89">
        <v>0</v>
      </c>
      <c r="AU39" s="89">
        <v>0</v>
      </c>
      <c r="AV39" s="89"/>
      <c r="AX39" s="1"/>
      <c r="AY39" s="39" t="str">
        <f t="shared" si="31"/>
        <v/>
      </c>
      <c r="AZ39" s="39" t="str">
        <f t="shared" si="32"/>
        <v/>
      </c>
      <c r="BA39" s="39" t="str">
        <f t="shared" si="33"/>
        <v/>
      </c>
      <c r="BB39" s="39" t="str">
        <f t="shared" si="34"/>
        <v/>
      </c>
      <c r="BC39" s="39" t="str">
        <f t="shared" si="35"/>
        <v/>
      </c>
      <c r="BD39" s="39" t="str">
        <f t="shared" si="36"/>
        <v/>
      </c>
      <c r="BE39" s="39" t="str">
        <f t="shared" si="37"/>
        <v/>
      </c>
      <c r="BF39" s="39" t="str">
        <f t="shared" si="38"/>
        <v/>
      </c>
      <c r="BG39" s="39" t="str">
        <f t="shared" si="39"/>
        <v/>
      </c>
      <c r="BH39" s="39" t="str">
        <f t="shared" si="40"/>
        <v/>
      </c>
      <c r="BI39" s="39" t="str">
        <f t="shared" si="41"/>
        <v/>
      </c>
      <c r="BJ39" s="39" t="str">
        <f t="shared" si="42"/>
        <v/>
      </c>
      <c r="BK39" s="42" t="str">
        <f t="shared" si="27"/>
        <v/>
      </c>
      <c r="BL39" t="str">
        <f t="shared" si="27"/>
        <v/>
      </c>
      <c r="BM39" t="str">
        <f t="shared" si="27"/>
        <v/>
      </c>
      <c r="BN39" t="str">
        <f t="shared" si="25"/>
        <v/>
      </c>
      <c r="BO39" t="str">
        <f t="shared" si="25"/>
        <v/>
      </c>
      <c r="BP39" t="str">
        <f t="shared" si="25"/>
        <v/>
      </c>
      <c r="BQ39" t="str">
        <f t="shared" si="25"/>
        <v/>
      </c>
      <c r="BR39" t="str">
        <f t="shared" si="25"/>
        <v/>
      </c>
      <c r="BS39" t="str">
        <f t="shared" si="25"/>
        <v/>
      </c>
      <c r="BT39" t="str">
        <f t="shared" si="25"/>
        <v/>
      </c>
      <c r="BU39" t="str">
        <f t="shared" si="25"/>
        <v/>
      </c>
      <c r="BV39" t="str">
        <f t="shared" si="25"/>
        <v/>
      </c>
      <c r="BW39" t="str">
        <f t="shared" si="15"/>
        <v/>
      </c>
      <c r="BX39" t="str">
        <f t="shared" si="16"/>
        <v/>
      </c>
      <c r="BY39" t="str">
        <f t="shared" si="17"/>
        <v/>
      </c>
      <c r="BZ39" t="str">
        <f t="shared" si="18"/>
        <v/>
      </c>
      <c r="CA39" t="str">
        <f t="shared" si="43"/>
        <v/>
      </c>
      <c r="CB39" s="39" t="str">
        <f t="shared" si="43"/>
        <v/>
      </c>
      <c r="CC39" s="46" t="str">
        <f t="shared" si="20"/>
        <v/>
      </c>
      <c r="CD39" s="44" t="str">
        <f t="shared" si="21"/>
        <v/>
      </c>
      <c r="CE39" t="str" cm="1">
        <f t="array" ref="CE39">_xlfn.IFS($CC39="","",$CC39&lt;=CE$3,"yes",$CC39&gt;CE$3,"no")</f>
        <v/>
      </c>
      <c r="CF39" s="42" t="str">
        <f t="shared" si="28"/>
        <v/>
      </c>
      <c r="CG39" s="1" t="str">
        <f t="shared" si="29"/>
        <v/>
      </c>
      <c r="CH39" s="1" t="str">
        <f t="shared" si="30"/>
        <v/>
      </c>
      <c r="CI39" s="76" t="str">
        <f>IF(CE39="yes",VLOOKUP(CH39,'z-Table'!$A$1:$K$74,7,TRUE)*$CE$2,"")</f>
        <v/>
      </c>
    </row>
    <row r="40" spans="1:87" ht="12" x14ac:dyDescent="0.2">
      <c r="A40" s="6" t="s">
        <v>62</v>
      </c>
      <c r="B40" s="18" cm="1">
        <f t="array" ref="B40">IFERROR(_xlfn.IFS(COUNTA($F$2:$K$2)=0,AVERAGE($F40:$K40),$F$2="X",AVERAGE(G40:$K40),$G$2="X",AVERAGE($F40,$H40:$K40),$H$2="X",AVERAGE($F40:$G40,$I40:$K40),$I$2="X",AVERAGE($F40:$H40,$J40:$K40),$J$2="X",AVERAGE($F40:$I40,$K40:$K40),$K$2="X",AVERAGE($F40:$J40)),"")</f>
        <v>0.58515765108837769</v>
      </c>
      <c r="C40" s="19" cm="1">
        <f t="array" ref="C40">IFERROR(_xlfn.IFS(COUNTA($F$2:$K$2)=0,STDEV($F40:$K40)/SQRT(COUNT($F40:$K40)),$F$2="X",STDEV(G40:$K40)/SQRT(COUNT(G40:$K40)),$G$2="X",STDEV($F40,$H40:$K40)/SQRT(COUNT($F40,$H40:$K40)),$H$2="X",STDEV($F40:$G40,$I40:$K40)/SQRT(COUNT($F40:$G40,$I40:$K40)),$I$2="X",STDEV($F40:$H40,$J40:$K40)/SQRT(COUNT($F40:$H40,$J40:$K40)),$J$2="X",STDEV($F40:$I40,$K40)/SQRT(COUNT($F40:$I40,$K40)),$K$2="X",STDEV($F40:$J40)/SQRT(COUNT($F40:$J40))),"")</f>
        <v>0.38764827162994941</v>
      </c>
      <c r="D40" s="110" cm="1">
        <f t="array" ref="D40">IFERROR(_xlfn.IFS(COUNTA($L$2:$Q$2)=0,AVERAGE($L40:$Q40),$L$2="X",AVERAGE($M40:$Q40),$M$2="X",AVERAGE($L40,$N40:$Q40),$N$2="X",AVERAGE($L40:$M40,$O40:$Q40),$O$2="X",AVERAGE($L40:$N40,$P40:$Q40),$P$2="X",AVERAGE($L40:$O40,$Q40:$Q40),$Q$2="X",AVERAGE($L40:$P40)),"")</f>
        <v>511.40336134453781</v>
      </c>
      <c r="E40" s="111" cm="1">
        <f t="array" ref="E40">IFERROR(_xlfn.IFS(COUNTA($L$2:$Q$2)=0,STDEV($L40:$Q40)/SQRT(COUNT($L40:$Q40)),$L$2="X",STDEV($M40:$Q40)/SQRT(COUNT($M40:$Q40)),$M$2="X",STDEV($L40,$N40:$Q40)/SQRT(COUNT($L40,$N40:$Q40)),$N$2="X",STDEV($L40:$M40,$O40:$Q40)/SQRT(COUNT($L40:$M40,$O40:$Q40)),$O$2="X",STDEV($L40:$N40,$P40:$Q40)/SQRT(COUNT($L40:$N40,$P40:$Q40)),$P$2="X",STDEV($L40:$O40,$Q40)/SQRT(COUNT($L40:$O40,$Q40)),$Q$2="X",STDEV($L40:$P40)/SQRT(COUNT($L40:$P40))),"")</f>
        <v>460.37046062893955</v>
      </c>
      <c r="F40" cm="1">
        <f t="array" ref="F40">_xlfn.IFS(SUM($L40:$Q40)="","",L40="","",L40=0,0,L40&gt;0,L40/F$65*100)</f>
        <v>1.9305224925841309</v>
      </c>
      <c r="G40" cm="1">
        <f t="array" ref="G40">_xlfn.IFS(SUM($L40:$Q40)="","",M40="","",M40=0,0,M40&gt;0,M40/G$65*100)</f>
        <v>0</v>
      </c>
      <c r="H40" cm="1">
        <f t="array" ref="H40">_xlfn.IFS(SUM($L40:$Q40)="","",N40="","",N40=0,0,N40&gt;0,N40/H$65*100)</f>
        <v>0</v>
      </c>
      <c r="I40" cm="1">
        <f t="array" ref="I40">_xlfn.IFS(SUM($L40:$Q40)="","",O40="","",O40=0,0,O40&gt;0,O40/I$65*100)</f>
        <v>0.99526576285775759</v>
      </c>
      <c r="J40" cm="1">
        <f t="array" ref="J40">_xlfn.IFS(SUM($L40:$Q40)="","",P40="","",P40=0,0,P40&gt;0,P40/J$65*100)</f>
        <v>0</v>
      </c>
      <c r="K40" t="str" cm="1">
        <f t="array" ref="K40">_xlfn.IFS(SUM($L40:$Q40)="","",Q40="","",Q40=0,0,Q40&gt;0,Q40/K$65*100)</f>
        <v/>
      </c>
      <c r="L40" s="85">
        <f t="shared" si="26"/>
        <v>2345.5882352941176</v>
      </c>
      <c r="M40" s="39">
        <f t="shared" si="0"/>
        <v>0</v>
      </c>
      <c r="N40" s="39">
        <f t="shared" si="0"/>
        <v>0</v>
      </c>
      <c r="O40" s="39">
        <f t="shared" si="0"/>
        <v>211.42857142857142</v>
      </c>
      <c r="P40" s="39">
        <f t="shared" si="0"/>
        <v>0</v>
      </c>
      <c r="Q40" s="98" t="str">
        <f t="shared" si="0"/>
        <v/>
      </c>
      <c r="R40" s="89">
        <v>39875</v>
      </c>
      <c r="S40" s="89">
        <v>0</v>
      </c>
      <c r="T40" s="89">
        <v>0</v>
      </c>
      <c r="U40" s="89">
        <v>2960</v>
      </c>
      <c r="V40" s="89">
        <v>0</v>
      </c>
      <c r="W40" s="89"/>
      <c r="Z40" s="6" t="s">
        <v>62</v>
      </c>
      <c r="AA40" s="18" cm="1">
        <f t="array" ref="AA40">IFERROR(_xlfn.IFS(COUNTA($AE$2:$AJ$2)=0,AVERAGE($AE40:$AJ40),$AE$2="X",AVERAGE($AF40:$AJ40),$AF$2="X",AVERAGE($AE40,$AG40:$AJ40),$AG$2="X",AVERAGE($AE40:$AF40,$AH40:$AJ40),$AH$2="X",AVERAGE($AE40:$AG40,$AI40:$AJ40),$AI$2="X",AVERAGE($AE40:$AH40,$AJ40:$AJ40),$AJ$2="X",AVERAGE($AE40:$AI40)),"")</f>
        <v>1.2458898479243732</v>
      </c>
      <c r="AB40" s="19" cm="1">
        <f t="array" ref="AB40">IFERROR(_xlfn.IFS(COUNTA($AE$2:$AJ$2)=0,STDEV($AE40:$AJ40)/SQRT(COUNT($AE40:$AJ40)),$AE$2="X",STDEV($AF40:$AJ40)/SQRT(COUNT($AF40:$AJ40)),$AF$2="X",STDEV($AE40,$AG40:$AJ40)/SQRT(COUNT($AE40,$AG40:$AJ40)),$AG$2="X",STDEV($AE40:$AF40,$AH40:$AJ40)/SQRT(COUNT($AE40:$AF40,$AH40:$AJ40)),$AH$2="X",STDEV($AE40:$AG40,$AI40:$AJ40)/SQRT(COUNT($AE40:$AG40,$AI40:$AJ40)),$AI$2="X",STDEV($AE40:$AH40,$AJ40)/SQRT(COUNT($AE40:$AH40,$AJ40)),$AJ$2="X",STDEV($AE40:$AI40)/SQRT(COUNT($AE40:$AI40))),"")</f>
        <v>1.2458898479243732</v>
      </c>
      <c r="AC40" s="113" cm="1">
        <f t="array" ref="AC40">IFERROR(_xlfn.IFS(COUNTA($AK$2:$AP$2)=0,AVERAGE($AK40:$AP40),$AK$2="X",AVERAGE($AL40:$AP40),$AL$2="X",AVERAGE($AK40,$AM40:$AP40),$AM$2="X",AVERAGE($AK40:$AL40,$AN40:$AP40),$AN$2="X",AVERAGE($AK40:$AM40,$AO40:$AP40),$AO$2="X",AVERAGE($AK40:$AN40,$AP40:$AP40),$AP$2="X",AVERAGE($AK40:$AO40)),"")</f>
        <v>370.88235294117646</v>
      </c>
      <c r="AD40" s="111" cm="1">
        <f t="array" ref="AD40">IFERROR(_xlfn.IFS(COUNTA($AK$2:$AP$2)=0,STDEV($AK40:$AP40)/SQRT(COUNT($AK40:$AP40)),$AK$2="X",STDEV($AL40:$AP40)/SQRT(COUNT($AL40:$AP40)),$AL$2="X",STDEV($AK40,$AM40:$AP40)/SQRT(COUNT($AK40,$AM40:$AP40)),$AM$2="X",STDEV($AK40:$AL40,$AN40:$AP40)/SQRT(COUNT($AK40:$AL40,$AN40:$AP40)),$AN$2="X",STDEV($AK40:$AM40,$AO40:$AP40)/SQRT(COUNT($AK40:$AM40,$AO40:$AP40)),$AO$2="X",STDEV($AK40:$AN40,$AP40)/SQRT(COUNT($AK40:$AN40,$AP40)),$AP$2="X",STDEV($AK40:$AO40)/SQRT(COUNT($AK40:$AO40))),"")</f>
        <v>370.88235294117646</v>
      </c>
      <c r="AE40" cm="1">
        <f t="array" ref="AE40">_xlfn.IFS(SUM($AK40:$AP40)="","",AK40="","",AK40=0,0,AK40&gt;0,AK40/AE$65*100)</f>
        <v>6.2294492396218661</v>
      </c>
      <c r="AF40" cm="1">
        <f t="array" ref="AF40">_xlfn.IFS(SUM($AK40:$AP40)="","",AL40="","",AL40=0,0,AL40&gt;0,AL40/AF$65*100)</f>
        <v>0</v>
      </c>
      <c r="AG40" cm="1">
        <f t="array" ref="AG40">_xlfn.IFS(SUM($AK40:$AP40)="","",AM40="","",AM40=0,0,AM40&gt;0,AM40/AG$65*100)</f>
        <v>0</v>
      </c>
      <c r="AH40" cm="1">
        <f t="array" ref="AH40">_xlfn.IFS(SUM($AK40:$AP40)="","",AN40="","",AN40=0,0,AN40&gt;0,AN40/AH$65*100)</f>
        <v>0</v>
      </c>
      <c r="AI40" cm="1">
        <f t="array" ref="AI40">_xlfn.IFS(SUM($AK40:$AP40)="","",AO40="","",AO40=0,0,AO40&gt;0,AO40/AI$65*100)</f>
        <v>0</v>
      </c>
      <c r="AJ40" t="str" cm="1">
        <f t="array" ref="AJ40">_xlfn.IFS(SUM($AK40:$AP40)="","",AP40="","",AP40=0,0,AP40&gt;0,AP40/AJ$65*100)</f>
        <v/>
      </c>
      <c r="AK40" s="42">
        <f t="shared" si="1"/>
        <v>1854.4117647058824</v>
      </c>
      <c r="AL40">
        <f t="shared" si="1"/>
        <v>0</v>
      </c>
      <c r="AM40">
        <f t="shared" si="1"/>
        <v>0</v>
      </c>
      <c r="AN40">
        <f t="shared" si="1"/>
        <v>0</v>
      </c>
      <c r="AO40">
        <f t="shared" si="1"/>
        <v>0</v>
      </c>
      <c r="AP40" s="96" t="str">
        <f t="shared" si="1"/>
        <v/>
      </c>
      <c r="AQ40" s="89">
        <v>31525</v>
      </c>
      <c r="AR40" s="89">
        <v>0</v>
      </c>
      <c r="AS40" s="89">
        <v>0</v>
      </c>
      <c r="AT40" s="89">
        <v>0</v>
      </c>
      <c r="AU40" s="89">
        <v>0</v>
      </c>
      <c r="AV40" s="89"/>
      <c r="AX40" s="1"/>
      <c r="AY40" s="39" t="str">
        <f t="shared" si="31"/>
        <v/>
      </c>
      <c r="AZ40" s="39" t="str">
        <f t="shared" si="32"/>
        <v/>
      </c>
      <c r="BA40" s="39" t="str">
        <f t="shared" si="33"/>
        <v/>
      </c>
      <c r="BB40" s="39" t="str">
        <f t="shared" si="34"/>
        <v/>
      </c>
      <c r="BC40" s="39" t="str">
        <f t="shared" si="35"/>
        <v/>
      </c>
      <c r="BD40" s="39" t="str">
        <f t="shared" si="36"/>
        <v/>
      </c>
      <c r="BE40" s="39" t="str">
        <f t="shared" si="37"/>
        <v/>
      </c>
      <c r="BF40" s="39" t="str">
        <f t="shared" si="38"/>
        <v/>
      </c>
      <c r="BG40" s="39" t="str">
        <f t="shared" si="39"/>
        <v/>
      </c>
      <c r="BH40" s="39" t="str">
        <f t="shared" si="40"/>
        <v/>
      </c>
      <c r="BI40" s="39" t="str">
        <f t="shared" si="41"/>
        <v/>
      </c>
      <c r="BJ40" s="39" t="str">
        <f t="shared" si="42"/>
        <v/>
      </c>
      <c r="BK40" s="42" t="str">
        <f t="shared" si="27"/>
        <v/>
      </c>
      <c r="BL40" t="str">
        <f t="shared" si="27"/>
        <v/>
      </c>
      <c r="BM40" t="str">
        <f t="shared" si="27"/>
        <v/>
      </c>
      <c r="BN40" t="str">
        <f t="shared" si="25"/>
        <v/>
      </c>
      <c r="BO40" t="str">
        <f t="shared" si="25"/>
        <v/>
      </c>
      <c r="BP40" t="str">
        <f t="shared" si="25"/>
        <v/>
      </c>
      <c r="BQ40" t="str">
        <f t="shared" si="25"/>
        <v/>
      </c>
      <c r="BR40" t="str">
        <f t="shared" si="25"/>
        <v/>
      </c>
      <c r="BS40" t="str">
        <f t="shared" si="25"/>
        <v/>
      </c>
      <c r="BT40" t="str">
        <f t="shared" si="25"/>
        <v/>
      </c>
      <c r="BU40" t="str">
        <f t="shared" si="25"/>
        <v/>
      </c>
      <c r="BV40" t="str">
        <f t="shared" si="25"/>
        <v/>
      </c>
      <c r="BW40" t="str">
        <f t="shared" si="15"/>
        <v/>
      </c>
      <c r="BX40" t="str">
        <f t="shared" si="16"/>
        <v/>
      </c>
      <c r="BY40" t="str">
        <f t="shared" si="17"/>
        <v/>
      </c>
      <c r="BZ40" t="str">
        <f t="shared" si="18"/>
        <v/>
      </c>
      <c r="CA40" t="str">
        <f t="shared" si="43"/>
        <v/>
      </c>
      <c r="CB40" s="39" t="str">
        <f t="shared" si="43"/>
        <v/>
      </c>
      <c r="CC40" s="46" t="str">
        <f t="shared" si="20"/>
        <v/>
      </c>
      <c r="CD40" s="44" t="str">
        <f t="shared" si="21"/>
        <v/>
      </c>
      <c r="CE40" t="str" cm="1">
        <f t="array" ref="CE40">_xlfn.IFS($CC40="","",$CC40&lt;=CE$3,"yes",$CC40&gt;CE$3,"no")</f>
        <v/>
      </c>
      <c r="CF40" s="42" t="str">
        <f t="shared" si="28"/>
        <v/>
      </c>
      <c r="CG40" s="1" t="str">
        <f t="shared" si="29"/>
        <v/>
      </c>
      <c r="CH40" s="1" t="str">
        <f t="shared" si="30"/>
        <v/>
      </c>
      <c r="CI40" s="76" t="str">
        <f>IF(CE40="yes",VLOOKUP(CH40,'z-Table'!$A$1:$K$74,7,TRUE)*$CE$2,"")</f>
        <v/>
      </c>
    </row>
    <row r="41" spans="1:87" ht="12" x14ac:dyDescent="0.2">
      <c r="A41" s="6" t="s">
        <v>63</v>
      </c>
      <c r="B41" s="18" cm="1">
        <f t="array" ref="B41">IFERROR(_xlfn.IFS(COUNTA($F$2:$K$2)=0,AVERAGE($F41:$K41),$F$2="X",AVERAGE(G41:$K41),$G$2="X",AVERAGE($F41,$H41:$K41),$H$2="X",AVERAGE($F41:$G41,$I41:$K41),$I$2="X",AVERAGE($F41:$H41,$J41:$K41),$J$2="X",AVERAGE($F41:$I41,$K41:$K41),$K$2="X",AVERAGE($F41:$J41)),"")</f>
        <v>0</v>
      </c>
      <c r="C41" s="19" cm="1">
        <f t="array" ref="C41">IFERROR(_xlfn.IFS(COUNTA($F$2:$K$2)=0,STDEV($F41:$K41)/SQRT(COUNT($F41:$K41)),$F$2="X",STDEV(G41:$K41)/SQRT(COUNT(G41:$K41)),$G$2="X",STDEV($F41,$H41:$K41)/SQRT(COUNT($F41,$H41:$K41)),$H$2="X",STDEV($F41:$G41,$I41:$K41)/SQRT(COUNT($F41:$G41,$I41:$K41)),$I$2="X",STDEV($F41:$H41,$J41:$K41)/SQRT(COUNT($F41:$H41,$J41:$K41)),$J$2="X",STDEV($F41:$I41,$K41)/SQRT(COUNT($F41:$I41,$K41)),$K$2="X",STDEV($F41:$J41)/SQRT(COUNT($F41:$J41))),"")</f>
        <v>0</v>
      </c>
      <c r="D41" s="110" cm="1">
        <f t="array" ref="D41">IFERROR(_xlfn.IFS(COUNTA($L$2:$Q$2)=0,AVERAGE($L41:$Q41),$L$2="X",AVERAGE($M41:$Q41),$M$2="X",AVERAGE($L41,$N41:$Q41),$N$2="X",AVERAGE($L41:$M41,$O41:$Q41),$O$2="X",AVERAGE($L41:$N41,$P41:$Q41),$P$2="X",AVERAGE($L41:$O41,$Q41:$Q41),$Q$2="X",AVERAGE($L41:$P41)),"")</f>
        <v>0</v>
      </c>
      <c r="E41" s="111" cm="1">
        <f t="array" ref="E41">IFERROR(_xlfn.IFS(COUNTA($L$2:$Q$2)=0,STDEV($L41:$Q41)/SQRT(COUNT($L41:$Q41)),$L$2="X",STDEV($M41:$Q41)/SQRT(COUNT($M41:$Q41)),$M$2="X",STDEV($L41,$N41:$Q41)/SQRT(COUNT($L41,$N41:$Q41)),$N$2="X",STDEV($L41:$M41,$O41:$Q41)/SQRT(COUNT($L41:$M41,$O41:$Q41)),$O$2="X",STDEV($L41:$N41,$P41:$Q41)/SQRT(COUNT($L41:$N41,$P41:$Q41)),$P$2="X",STDEV($L41:$O41,$Q41)/SQRT(COUNT($L41:$O41,$Q41)),$Q$2="X",STDEV($L41:$P41)/SQRT(COUNT($L41:$P41))),"")</f>
        <v>0</v>
      </c>
      <c r="F41" cm="1">
        <f t="array" ref="F41">_xlfn.IFS(SUM($L41:$Q41)="","",L41="","",L41=0,0,L41&gt;0,L41/F$65*100)</f>
        <v>0</v>
      </c>
      <c r="G41" cm="1">
        <f t="array" ref="G41">_xlfn.IFS(SUM($L41:$Q41)="","",M41="","",M41=0,0,M41&gt;0,M41/G$65*100)</f>
        <v>0</v>
      </c>
      <c r="H41" cm="1">
        <f t="array" ref="H41">_xlfn.IFS(SUM($L41:$Q41)="","",N41="","",N41=0,0,N41&gt;0,N41/H$65*100)</f>
        <v>0</v>
      </c>
      <c r="I41" cm="1">
        <f t="array" ref="I41">_xlfn.IFS(SUM($L41:$Q41)="","",O41="","",O41=0,0,O41&gt;0,O41/I$65*100)</f>
        <v>0</v>
      </c>
      <c r="J41" cm="1">
        <f t="array" ref="J41">_xlfn.IFS(SUM($L41:$Q41)="","",P41="","",P41=0,0,P41&gt;0,P41/J$65*100)</f>
        <v>0</v>
      </c>
      <c r="K41" t="str" cm="1">
        <f t="array" ref="K41">_xlfn.IFS(SUM($L41:$Q41)="","",Q41="","",Q41=0,0,Q41&gt;0,Q41/K$65*100)</f>
        <v/>
      </c>
      <c r="L41" s="85">
        <f t="shared" si="26"/>
        <v>0</v>
      </c>
      <c r="M41" s="39">
        <f t="shared" si="0"/>
        <v>0</v>
      </c>
      <c r="N41" s="39">
        <f t="shared" si="0"/>
        <v>0</v>
      </c>
      <c r="O41" s="39">
        <f t="shared" si="0"/>
        <v>0</v>
      </c>
      <c r="P41" s="39">
        <f t="shared" si="0"/>
        <v>0</v>
      </c>
      <c r="Q41" s="98" t="str">
        <f t="shared" si="0"/>
        <v/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/>
      <c r="Z41" s="6" t="s">
        <v>63</v>
      </c>
      <c r="AA41" s="18" cm="1">
        <f t="array" ref="AA41">IFERROR(_xlfn.IFS(COUNTA($AE$2:$AJ$2)=0,AVERAGE($AE41:$AJ41),$AE$2="X",AVERAGE($AF41:$AJ41),$AF$2="X",AVERAGE($AE41,$AG41:$AJ41),$AG$2="X",AVERAGE($AE41:$AF41,$AH41:$AJ41),$AH$2="X",AVERAGE($AE41:$AG41,$AI41:$AJ41),$AI$2="X",AVERAGE($AE41:$AH41,$AJ41:$AJ41),$AJ$2="X",AVERAGE($AE41:$AI41)),"")</f>
        <v>0</v>
      </c>
      <c r="AB41" s="19" cm="1">
        <f t="array" ref="AB41">IFERROR(_xlfn.IFS(COUNTA($AE$2:$AJ$2)=0,STDEV($AE41:$AJ41)/SQRT(COUNT($AE41:$AJ41)),$AE$2="X",STDEV($AF41:$AJ41)/SQRT(COUNT($AF41:$AJ41)),$AF$2="X",STDEV($AE41,$AG41:$AJ41)/SQRT(COUNT($AE41,$AG41:$AJ41)),$AG$2="X",STDEV($AE41:$AF41,$AH41:$AJ41)/SQRT(COUNT($AE41:$AF41,$AH41:$AJ41)),$AH$2="X",STDEV($AE41:$AG41,$AI41:$AJ41)/SQRT(COUNT($AE41:$AG41,$AI41:$AJ41)),$AI$2="X",STDEV($AE41:$AH41,$AJ41)/SQRT(COUNT($AE41:$AH41,$AJ41)),$AJ$2="X",STDEV($AE41:$AI41)/SQRT(COUNT($AE41:$AI41))),"")</f>
        <v>0</v>
      </c>
      <c r="AC41" s="113" cm="1">
        <f t="array" ref="AC41">IFERROR(_xlfn.IFS(COUNTA($AK$2:$AP$2)=0,AVERAGE($AK41:$AP41),$AK$2="X",AVERAGE($AL41:$AP41),$AL$2="X",AVERAGE($AK41,$AM41:$AP41),$AM$2="X",AVERAGE($AK41:$AL41,$AN41:$AP41),$AN$2="X",AVERAGE($AK41:$AM41,$AO41:$AP41),$AO$2="X",AVERAGE($AK41:$AN41,$AP41:$AP41),$AP$2="X",AVERAGE($AK41:$AO41)),"")</f>
        <v>0</v>
      </c>
      <c r="AD41" s="111" cm="1">
        <f t="array" ref="AD41">IFERROR(_xlfn.IFS(COUNTA($AK$2:$AP$2)=0,STDEV($AK41:$AP41)/SQRT(COUNT($AK41:$AP41)),$AK$2="X",STDEV($AL41:$AP41)/SQRT(COUNT($AL41:$AP41)),$AL$2="X",STDEV($AK41,$AM41:$AP41)/SQRT(COUNT($AK41,$AM41:$AP41)),$AM$2="X",STDEV($AK41:$AL41,$AN41:$AP41)/SQRT(COUNT($AK41:$AL41,$AN41:$AP41)),$AN$2="X",STDEV($AK41:$AM41,$AO41:$AP41)/SQRT(COUNT($AK41:$AM41,$AO41:$AP41)),$AO$2="X",STDEV($AK41:$AN41,$AP41)/SQRT(COUNT($AK41:$AN41,$AP41)),$AP$2="X",STDEV($AK41:$AO41)/SQRT(COUNT($AK41:$AO41))),"")</f>
        <v>0</v>
      </c>
      <c r="AE41" cm="1">
        <f t="array" ref="AE41">_xlfn.IFS(SUM($AK41:$AP41)="","",AK41="","",AK41=0,0,AK41&gt;0,AK41/AE$65*100)</f>
        <v>0</v>
      </c>
      <c r="AF41" cm="1">
        <f t="array" ref="AF41">_xlfn.IFS(SUM($AK41:$AP41)="","",AL41="","",AL41=0,0,AL41&gt;0,AL41/AF$65*100)</f>
        <v>0</v>
      </c>
      <c r="AG41" cm="1">
        <f t="array" ref="AG41">_xlfn.IFS(SUM($AK41:$AP41)="","",AM41="","",AM41=0,0,AM41&gt;0,AM41/AG$65*100)</f>
        <v>0</v>
      </c>
      <c r="AH41" cm="1">
        <f t="array" ref="AH41">_xlfn.IFS(SUM($AK41:$AP41)="","",AN41="","",AN41=0,0,AN41&gt;0,AN41/AH$65*100)</f>
        <v>0</v>
      </c>
      <c r="AI41" cm="1">
        <f t="array" ref="AI41">_xlfn.IFS(SUM($AK41:$AP41)="","",AO41="","",AO41=0,0,AO41&gt;0,AO41/AI$65*100)</f>
        <v>0</v>
      </c>
      <c r="AJ41" t="str" cm="1">
        <f t="array" ref="AJ41">_xlfn.IFS(SUM($AK41:$AP41)="","",AP41="","",AP41=0,0,AP41&gt;0,AP41/AJ$65*100)</f>
        <v/>
      </c>
      <c r="AK41" s="42">
        <f t="shared" si="1"/>
        <v>0</v>
      </c>
      <c r="AL41">
        <f t="shared" si="1"/>
        <v>0</v>
      </c>
      <c r="AM41">
        <f t="shared" si="1"/>
        <v>0</v>
      </c>
      <c r="AN41">
        <f t="shared" si="1"/>
        <v>0</v>
      </c>
      <c r="AO41">
        <f t="shared" si="1"/>
        <v>0</v>
      </c>
      <c r="AP41" s="96" t="str">
        <f t="shared" si="1"/>
        <v/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/>
      <c r="AX41" s="1"/>
      <c r="AY41" s="39" t="str">
        <f t="shared" si="31"/>
        <v/>
      </c>
      <c r="AZ41" s="39" t="str">
        <f t="shared" si="32"/>
        <v/>
      </c>
      <c r="BA41" s="39" t="str">
        <f t="shared" si="33"/>
        <v/>
      </c>
      <c r="BB41" s="39" t="str">
        <f t="shared" si="34"/>
        <v/>
      </c>
      <c r="BC41" s="39" t="str">
        <f t="shared" si="35"/>
        <v/>
      </c>
      <c r="BD41" s="39" t="str">
        <f t="shared" si="36"/>
        <v/>
      </c>
      <c r="BE41" s="39" t="str">
        <f t="shared" si="37"/>
        <v/>
      </c>
      <c r="BF41" s="39" t="str">
        <f t="shared" si="38"/>
        <v/>
      </c>
      <c r="BG41" s="39" t="str">
        <f t="shared" si="39"/>
        <v/>
      </c>
      <c r="BH41" s="39" t="str">
        <f t="shared" si="40"/>
        <v/>
      </c>
      <c r="BI41" s="39" t="str">
        <f t="shared" si="41"/>
        <v/>
      </c>
      <c r="BJ41" s="39" t="str">
        <f t="shared" si="42"/>
        <v/>
      </c>
      <c r="BK41" s="42" t="str">
        <f t="shared" si="27"/>
        <v/>
      </c>
      <c r="BL41" t="str">
        <f t="shared" si="27"/>
        <v/>
      </c>
      <c r="BM41" t="str">
        <f t="shared" si="27"/>
        <v/>
      </c>
      <c r="BN41" t="str">
        <f t="shared" si="25"/>
        <v/>
      </c>
      <c r="BO41" t="str">
        <f t="shared" si="25"/>
        <v/>
      </c>
      <c r="BP41" t="str">
        <f t="shared" si="25"/>
        <v/>
      </c>
      <c r="BQ41" t="str">
        <f t="shared" si="25"/>
        <v/>
      </c>
      <c r="BR41" t="str">
        <f t="shared" si="25"/>
        <v/>
      </c>
      <c r="BS41" t="str">
        <f t="shared" si="25"/>
        <v/>
      </c>
      <c r="BT41" t="str">
        <f t="shared" si="25"/>
        <v/>
      </c>
      <c r="BU41" t="str">
        <f t="shared" si="25"/>
        <v/>
      </c>
      <c r="BV41" t="str">
        <f t="shared" si="25"/>
        <v/>
      </c>
      <c r="BW41" t="str">
        <f t="shared" si="15"/>
        <v/>
      </c>
      <c r="BX41" t="str">
        <f t="shared" si="16"/>
        <v/>
      </c>
      <c r="BY41" t="str">
        <f t="shared" si="17"/>
        <v/>
      </c>
      <c r="BZ41" t="str">
        <f t="shared" si="18"/>
        <v/>
      </c>
      <c r="CA41" t="str">
        <f t="shared" si="43"/>
        <v/>
      </c>
      <c r="CB41" s="39" t="str">
        <f t="shared" si="43"/>
        <v/>
      </c>
      <c r="CC41" s="46" t="str">
        <f t="shared" si="20"/>
        <v/>
      </c>
      <c r="CD41" s="44" t="str">
        <f t="shared" si="21"/>
        <v/>
      </c>
      <c r="CE41" t="str" cm="1">
        <f t="array" ref="CE41">_xlfn.IFS($CC41="","",$CC41&lt;=CE$3,"yes",$CC41&gt;CE$3,"no")</f>
        <v/>
      </c>
      <c r="CF41" s="42" t="str">
        <f t="shared" si="28"/>
        <v/>
      </c>
      <c r="CG41" s="1" t="str">
        <f t="shared" si="29"/>
        <v/>
      </c>
      <c r="CH41" s="1" t="str">
        <f t="shared" si="30"/>
        <v/>
      </c>
      <c r="CI41" s="76" t="str">
        <f>IF(CE41="yes",VLOOKUP(CH41,'z-Table'!$A$1:$K$74,7,TRUE)*$CE$2,"")</f>
        <v/>
      </c>
    </row>
    <row r="42" spans="1:87" ht="12" x14ac:dyDescent="0.2">
      <c r="A42" s="7" t="s">
        <v>64</v>
      </c>
      <c r="B42" s="18" cm="1">
        <f t="array" ref="B42">IFERROR(_xlfn.IFS(COUNTA($F$2:$K$2)=0,AVERAGE($F42:$K42),$F$2="X",AVERAGE(G42:$K42),$G$2="X",AVERAGE($F42,$H42:$K42),$H$2="X",AVERAGE($F42:$G42,$I42:$K42),$I$2="X",AVERAGE($F42:$H42,$J42:$K42),$J$2="X",AVERAGE($F42:$I42,$K42:$K42),$K$2="X",AVERAGE($F42:$J42)),"")</f>
        <v>0</v>
      </c>
      <c r="C42" s="19" cm="1">
        <f t="array" ref="C42">IFERROR(_xlfn.IFS(COUNTA($F$2:$K$2)=0,STDEV($F42:$K42)/SQRT(COUNT($F42:$K42)),$F$2="X",STDEV(G42:$K42)/SQRT(COUNT(G42:$K42)),$G$2="X",STDEV($F42,$H42:$K42)/SQRT(COUNT($F42,$H42:$K42)),$H$2="X",STDEV($F42:$G42,$I42:$K42)/SQRT(COUNT($F42:$G42,$I42:$K42)),$I$2="X",STDEV($F42:$H42,$J42:$K42)/SQRT(COUNT($F42:$H42,$J42:$K42)),$J$2="X",STDEV($F42:$I42,$K42)/SQRT(COUNT($F42:$I42,$K42)),$K$2="X",STDEV($F42:$J42)/SQRT(COUNT($F42:$J42))),"")</f>
        <v>0</v>
      </c>
      <c r="D42" s="110" cm="1">
        <f t="array" ref="D42">IFERROR(_xlfn.IFS(COUNTA($L$2:$Q$2)=0,AVERAGE($L42:$Q42),$L$2="X",AVERAGE($M42:$Q42),$M$2="X",AVERAGE($L42,$N42:$Q42),$N$2="X",AVERAGE($L42:$M42,$O42:$Q42),$O$2="X",AVERAGE($L42:$N42,$P42:$Q42),$P$2="X",AVERAGE($L42:$O42,$Q42:$Q42),$Q$2="X",AVERAGE($L42:$P42)),"")</f>
        <v>0</v>
      </c>
      <c r="E42" s="111" cm="1">
        <f t="array" ref="E42">IFERROR(_xlfn.IFS(COUNTA($L$2:$Q$2)=0,STDEV($L42:$Q42)/SQRT(COUNT($L42:$Q42)),$L$2="X",STDEV($M42:$Q42)/SQRT(COUNT($M42:$Q42)),$M$2="X",STDEV($L42,$N42:$Q42)/SQRT(COUNT($L42,$N42:$Q42)),$N$2="X",STDEV($L42:$M42,$O42:$Q42)/SQRT(COUNT($L42:$M42,$O42:$Q42)),$O$2="X",STDEV($L42:$N42,$P42:$Q42)/SQRT(COUNT($L42:$N42,$P42:$Q42)),$P$2="X",STDEV($L42:$O42,$Q42)/SQRT(COUNT($L42:$O42,$Q42)),$Q$2="X",STDEV($L42:$P42)/SQRT(COUNT($L42:$P42))),"")</f>
        <v>0</v>
      </c>
      <c r="F42" cm="1">
        <f t="array" ref="F42">_xlfn.IFS(SUM($L42:$Q42)="","",L42="","",L42=0,0,L42&gt;0,L42/F$65*100)</f>
        <v>0</v>
      </c>
      <c r="G42" cm="1">
        <f t="array" ref="G42">_xlfn.IFS(SUM($L42:$Q42)="","",M42="","",M42=0,0,M42&gt;0,M42/G$65*100)</f>
        <v>0</v>
      </c>
      <c r="H42" cm="1">
        <f t="array" ref="H42">_xlfn.IFS(SUM($L42:$Q42)="","",N42="","",N42=0,0,N42&gt;0,N42/H$65*100)</f>
        <v>0</v>
      </c>
      <c r="I42" cm="1">
        <f t="array" ref="I42">_xlfn.IFS(SUM($L42:$Q42)="","",O42="","",O42=0,0,O42&gt;0,O42/I$65*100)</f>
        <v>0</v>
      </c>
      <c r="J42" cm="1">
        <f t="array" ref="J42">_xlfn.IFS(SUM($L42:$Q42)="","",P42="","",P42=0,0,P42&gt;0,P42/J$65*100)</f>
        <v>0</v>
      </c>
      <c r="K42" t="str" cm="1">
        <f t="array" ref="K42">_xlfn.IFS(SUM($L42:$Q42)="","",Q42="","",Q42=0,0,Q42&gt;0,Q42/K$65*100)</f>
        <v/>
      </c>
      <c r="L42" s="85">
        <f t="shared" si="26"/>
        <v>0</v>
      </c>
      <c r="M42" s="39">
        <f t="shared" si="0"/>
        <v>0</v>
      </c>
      <c r="N42" s="39">
        <f t="shared" si="0"/>
        <v>0</v>
      </c>
      <c r="O42" s="39">
        <f t="shared" si="0"/>
        <v>0</v>
      </c>
      <c r="P42" s="39">
        <f t="shared" si="0"/>
        <v>0</v>
      </c>
      <c r="Q42" s="98" t="str">
        <f t="shared" si="0"/>
        <v/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/>
      <c r="Z42" s="7" t="s">
        <v>64</v>
      </c>
      <c r="AA42" s="18" cm="1">
        <f t="array" ref="AA42">IFERROR(_xlfn.IFS(COUNTA($AE$2:$AJ$2)=0,AVERAGE($AE42:$AJ42),$AE$2="X",AVERAGE($AF42:$AJ42),$AF$2="X",AVERAGE($AE42,$AG42:$AJ42),$AG$2="X",AVERAGE($AE42:$AF42,$AH42:$AJ42),$AH$2="X",AVERAGE($AE42:$AG42,$AI42:$AJ42),$AI$2="X",AVERAGE($AE42:$AH42,$AJ42:$AJ42),$AJ$2="X",AVERAGE($AE42:$AI42)),"")</f>
        <v>0</v>
      </c>
      <c r="AB42" s="19" cm="1">
        <f t="array" ref="AB42">IFERROR(_xlfn.IFS(COUNTA($AE$2:$AJ$2)=0,STDEV($AE42:$AJ42)/SQRT(COUNT($AE42:$AJ42)),$AE$2="X",STDEV($AF42:$AJ42)/SQRT(COUNT($AF42:$AJ42)),$AF$2="X",STDEV($AE42,$AG42:$AJ42)/SQRT(COUNT($AE42,$AG42:$AJ42)),$AG$2="X",STDEV($AE42:$AF42,$AH42:$AJ42)/SQRT(COUNT($AE42:$AF42,$AH42:$AJ42)),$AH$2="X",STDEV($AE42:$AG42,$AI42:$AJ42)/SQRT(COUNT($AE42:$AG42,$AI42:$AJ42)),$AI$2="X",STDEV($AE42:$AH42,$AJ42)/SQRT(COUNT($AE42:$AH42,$AJ42)),$AJ$2="X",STDEV($AE42:$AI42)/SQRT(COUNT($AE42:$AI42))),"")</f>
        <v>0</v>
      </c>
      <c r="AC42" s="113" cm="1">
        <f t="array" ref="AC42">IFERROR(_xlfn.IFS(COUNTA($AK$2:$AP$2)=0,AVERAGE($AK42:$AP42),$AK$2="X",AVERAGE($AL42:$AP42),$AL$2="X",AVERAGE($AK42,$AM42:$AP42),$AM$2="X",AVERAGE($AK42:$AL42,$AN42:$AP42),$AN$2="X",AVERAGE($AK42:$AM42,$AO42:$AP42),$AO$2="X",AVERAGE($AK42:$AN42,$AP42:$AP42),$AP$2="X",AVERAGE($AK42:$AO42)),"")</f>
        <v>0</v>
      </c>
      <c r="AD42" s="111" cm="1">
        <f t="array" ref="AD42">IFERROR(_xlfn.IFS(COUNTA($AK$2:$AP$2)=0,STDEV($AK42:$AP42)/SQRT(COUNT($AK42:$AP42)),$AK$2="X",STDEV($AL42:$AP42)/SQRT(COUNT($AL42:$AP42)),$AL$2="X",STDEV($AK42,$AM42:$AP42)/SQRT(COUNT($AK42,$AM42:$AP42)),$AM$2="X",STDEV($AK42:$AL42,$AN42:$AP42)/SQRT(COUNT($AK42:$AL42,$AN42:$AP42)),$AN$2="X",STDEV($AK42:$AM42,$AO42:$AP42)/SQRT(COUNT($AK42:$AM42,$AO42:$AP42)),$AO$2="X",STDEV($AK42:$AN42,$AP42)/SQRT(COUNT($AK42:$AN42,$AP42)),$AP$2="X",STDEV($AK42:$AO42)/SQRT(COUNT($AK42:$AO42))),"")</f>
        <v>0</v>
      </c>
      <c r="AE42" cm="1">
        <f t="array" ref="AE42">_xlfn.IFS(SUM($AK42:$AP42)="","",AK42="","",AK42=0,0,AK42&gt;0,AK42/AE$65*100)</f>
        <v>0</v>
      </c>
      <c r="AF42" cm="1">
        <f t="array" ref="AF42">_xlfn.IFS(SUM($AK42:$AP42)="","",AL42="","",AL42=0,0,AL42&gt;0,AL42/AF$65*100)</f>
        <v>0</v>
      </c>
      <c r="AG42" cm="1">
        <f t="array" ref="AG42">_xlfn.IFS(SUM($AK42:$AP42)="","",AM42="","",AM42=0,0,AM42&gt;0,AM42/AG$65*100)</f>
        <v>0</v>
      </c>
      <c r="AH42" cm="1">
        <f t="array" ref="AH42">_xlfn.IFS(SUM($AK42:$AP42)="","",AN42="","",AN42=0,0,AN42&gt;0,AN42/AH$65*100)</f>
        <v>0</v>
      </c>
      <c r="AI42" cm="1">
        <f t="array" ref="AI42">_xlfn.IFS(SUM($AK42:$AP42)="","",AO42="","",AO42=0,0,AO42&gt;0,AO42/AI$65*100)</f>
        <v>0</v>
      </c>
      <c r="AJ42" t="str" cm="1">
        <f t="array" ref="AJ42">_xlfn.IFS(SUM($AK42:$AP42)="","",AP42="","",AP42=0,0,AP42&gt;0,AP42/AJ$65*100)</f>
        <v/>
      </c>
      <c r="AK42" s="42">
        <f t="shared" si="1"/>
        <v>0</v>
      </c>
      <c r="AL42">
        <f t="shared" si="1"/>
        <v>0</v>
      </c>
      <c r="AM42">
        <f t="shared" si="1"/>
        <v>0</v>
      </c>
      <c r="AN42">
        <f t="shared" si="1"/>
        <v>0</v>
      </c>
      <c r="AO42">
        <f t="shared" si="1"/>
        <v>0</v>
      </c>
      <c r="AP42" s="96" t="str">
        <f t="shared" si="1"/>
        <v/>
      </c>
      <c r="AQ42" s="89">
        <v>0</v>
      </c>
      <c r="AR42" s="89">
        <v>0</v>
      </c>
      <c r="AS42" s="89">
        <v>0</v>
      </c>
      <c r="AT42" s="89">
        <v>0</v>
      </c>
      <c r="AU42" s="89">
        <v>0</v>
      </c>
      <c r="AV42" s="89"/>
      <c r="AX42" s="1"/>
      <c r="AY42" s="39" t="str">
        <f t="shared" si="31"/>
        <v/>
      </c>
      <c r="AZ42" s="39" t="str">
        <f t="shared" si="32"/>
        <v/>
      </c>
      <c r="BA42" s="39" t="str">
        <f t="shared" si="33"/>
        <v/>
      </c>
      <c r="BB42" s="39" t="str">
        <f t="shared" si="34"/>
        <v/>
      </c>
      <c r="BC42" s="39" t="str">
        <f t="shared" si="35"/>
        <v/>
      </c>
      <c r="BD42" s="39" t="str">
        <f t="shared" si="36"/>
        <v/>
      </c>
      <c r="BE42" s="39" t="str">
        <f t="shared" si="37"/>
        <v/>
      </c>
      <c r="BF42" s="39" t="str">
        <f t="shared" si="38"/>
        <v/>
      </c>
      <c r="BG42" s="39" t="str">
        <f t="shared" si="39"/>
        <v/>
      </c>
      <c r="BH42" s="39" t="str">
        <f t="shared" si="40"/>
        <v/>
      </c>
      <c r="BI42" s="39" t="str">
        <f t="shared" si="41"/>
        <v/>
      </c>
      <c r="BJ42" s="39" t="str">
        <f t="shared" si="42"/>
        <v/>
      </c>
      <c r="BK42" s="42" t="str">
        <f t="shared" si="27"/>
        <v/>
      </c>
      <c r="BL42" t="str">
        <f t="shared" si="27"/>
        <v/>
      </c>
      <c r="BM42" t="str">
        <f t="shared" si="27"/>
        <v/>
      </c>
      <c r="BN42" t="str">
        <f t="shared" si="25"/>
        <v/>
      </c>
      <c r="BO42" t="str">
        <f t="shared" si="25"/>
        <v/>
      </c>
      <c r="BP42" t="str">
        <f t="shared" si="25"/>
        <v/>
      </c>
      <c r="BQ42" t="str">
        <f t="shared" si="25"/>
        <v/>
      </c>
      <c r="BR42" t="str">
        <f t="shared" si="25"/>
        <v/>
      </c>
      <c r="BS42" t="str">
        <f t="shared" si="25"/>
        <v/>
      </c>
      <c r="BT42" t="str">
        <f t="shared" si="25"/>
        <v/>
      </c>
      <c r="BU42" t="str">
        <f t="shared" si="25"/>
        <v/>
      </c>
      <c r="BV42" t="str">
        <f t="shared" si="25"/>
        <v/>
      </c>
      <c r="BW42" t="str">
        <f t="shared" si="15"/>
        <v/>
      </c>
      <c r="BX42" t="str">
        <f t="shared" si="16"/>
        <v/>
      </c>
      <c r="BY42" t="str">
        <f t="shared" si="17"/>
        <v/>
      </c>
      <c r="BZ42" t="str">
        <f t="shared" si="18"/>
        <v/>
      </c>
      <c r="CA42" t="str">
        <f t="shared" si="43"/>
        <v/>
      </c>
      <c r="CB42" s="39" t="str">
        <f t="shared" si="43"/>
        <v/>
      </c>
      <c r="CC42" s="46" t="str">
        <f t="shared" si="20"/>
        <v/>
      </c>
      <c r="CD42" s="44" t="str">
        <f t="shared" si="21"/>
        <v/>
      </c>
      <c r="CE42" t="str" cm="1">
        <f t="array" ref="CE42">_xlfn.IFS($CC42="","",$CC42&lt;=CE$3,"yes",$CC42&gt;CE$3,"no")</f>
        <v/>
      </c>
      <c r="CF42" s="42" t="str">
        <f t="shared" si="28"/>
        <v/>
      </c>
      <c r="CG42" s="1" t="str">
        <f t="shared" si="29"/>
        <v/>
      </c>
      <c r="CH42" s="1" t="str">
        <f t="shared" si="30"/>
        <v/>
      </c>
      <c r="CI42" s="76" t="str">
        <f>IF(CE42="yes",VLOOKUP(CH42,'z-Table'!$A$1:$K$74,7,TRUE)*$CE$2,"")</f>
        <v/>
      </c>
    </row>
    <row r="43" spans="1:87" ht="12" x14ac:dyDescent="0.2">
      <c r="A43" s="7" t="s">
        <v>65</v>
      </c>
      <c r="B43" s="18" cm="1">
        <f t="array" ref="B43">IFERROR(_xlfn.IFS(COUNTA($F$2:$K$2)=0,AVERAGE($F43:$K43),$F$2="X",AVERAGE(G43:$K43),$G$2="X",AVERAGE($F43,$H43:$K43),$H$2="X",AVERAGE($F43:$G43,$I43:$K43),$I$2="X",AVERAGE($F43:$H43,$J43:$K43),$J$2="X",AVERAGE($F43:$I43,$K43:$K43),$K$2="X",AVERAGE($F43:$J43)),"")</f>
        <v>7.7031404853242975</v>
      </c>
      <c r="C43" s="19" cm="1">
        <f t="array" ref="C43">IFERROR(_xlfn.IFS(COUNTA($F$2:$K$2)=0,STDEV($F43:$K43)/SQRT(COUNT($F43:$K43)),$F$2="X",STDEV(G43:$K43)/SQRT(COUNT(G43:$K43)),$G$2="X",STDEV($F43,$H43:$K43)/SQRT(COUNT($F43,$H43:$K43)),$H$2="X",STDEV($F43:$G43,$I43:$K43)/SQRT(COUNT($F43:$G43,$I43:$K43)),$I$2="X",STDEV($F43:$H43,$J43:$K43)/SQRT(COUNT($F43:$H43,$J43:$K43)),$J$2="X",STDEV($F43:$I43,$K43)/SQRT(COUNT($F43:$I43,$K43)),$K$2="X",STDEV($F43:$J43)/SQRT(COUNT($F43:$J43))),"")</f>
        <v>3.4461353803246642</v>
      </c>
      <c r="D43" s="110" cm="1">
        <f t="array" ref="D43">IFERROR(_xlfn.IFS(COUNTA($L$2:$Q$2)=0,AVERAGE($L43:$Q43),$L$2="X",AVERAGE($M43:$Q43),$M$2="X",AVERAGE($L43,$N43:$Q43),$N$2="X",AVERAGE($L43:$M43,$O43:$Q43),$O$2="X",AVERAGE($L43:$N43,$P43:$Q43),$P$2="X",AVERAGE($L43:$O43,$Q43:$Q43),$Q$2="X",AVERAGE($L43:$P43)),"")</f>
        <v>5164.2839572192515</v>
      </c>
      <c r="E43" s="111" cm="1">
        <f t="array" ref="E43">IFERROR(_xlfn.IFS(COUNTA($L$2:$Q$2)=0,STDEV($L43:$Q43)/SQRT(COUNT($L43:$Q43)),$L$2="X",STDEV($M43:$Q43)/SQRT(COUNT($M43:$Q43)),$M$2="X",STDEV($L43,$N43:$Q43)/SQRT(COUNT($L43,$N43:$Q43)),$N$2="X",STDEV($L43:$M43,$O43:$Q43)/SQRT(COUNT($L43:$M43,$O43:$Q43)),$O$2="X",STDEV($L43:$N43,$P43:$Q43)/SQRT(COUNT($L43:$N43,$P43:$Q43)),$P$2="X",STDEV($L43:$O43,$Q43)/SQRT(COUNT($L43:$O43,$Q43)),$Q$2="X",STDEV($L43:$P43)/SQRT(COUNT($L43:$P43))),"")</f>
        <v>3395.6036569861303</v>
      </c>
      <c r="F43" cm="1">
        <f t="array" ref="F43">_xlfn.IFS(SUM($L43:$Q43)="","",L43="","",L43=0,0,L43&gt;0,L43/F$65*100)</f>
        <v>15.025202093630464</v>
      </c>
      <c r="G43" cm="1">
        <f t="array" ref="G43">_xlfn.IFS(SUM($L43:$Q43)="","",M43="","",M43=0,0,M43&gt;0,M43/G$65*100)</f>
        <v>4.1896893097599488</v>
      </c>
      <c r="H43" cm="1">
        <f t="array" ref="H43">_xlfn.IFS(SUM($L43:$Q43)="","",N43="","",N43=0,0,N43&gt;0,N43/H$65*100)</f>
        <v>0</v>
      </c>
      <c r="I43" cm="1">
        <f t="array" ref="I43">_xlfn.IFS(SUM($L43:$Q43)="","",O43="","",O43=0,0,O43&gt;0,O43/I$65*100)</f>
        <v>2.4172180976974391</v>
      </c>
      <c r="J43" cm="1">
        <f t="array" ref="J43">_xlfn.IFS(SUM($L43:$Q43)="","",P43="","",P43=0,0,P43&gt;0,P43/J$65*100)</f>
        <v>16.883592925533641</v>
      </c>
      <c r="K43" t="str" cm="1">
        <f t="array" ref="K43">_xlfn.IFS(SUM($L43:$Q43)="","",Q43="","",Q43=0,0,Q43&gt;0,Q43/K$65*100)</f>
        <v/>
      </c>
      <c r="L43" s="85">
        <f t="shared" si="26"/>
        <v>18255.647058823528</v>
      </c>
      <c r="M43" s="39">
        <f t="shared" si="0"/>
        <v>1860</v>
      </c>
      <c r="N43" s="39">
        <f t="shared" si="0"/>
        <v>0</v>
      </c>
      <c r="O43" s="39">
        <f t="shared" si="0"/>
        <v>513.5</v>
      </c>
      <c r="P43" s="39">
        <f t="shared" si="0"/>
        <v>5192.272727272727</v>
      </c>
      <c r="Q43" s="98" t="str">
        <f t="shared" si="0"/>
        <v/>
      </c>
      <c r="R43" s="89">
        <v>310346</v>
      </c>
      <c r="S43" s="89">
        <v>18600</v>
      </c>
      <c r="T43" s="89">
        <v>0</v>
      </c>
      <c r="U43" s="89">
        <v>7189</v>
      </c>
      <c r="V43" s="89">
        <v>57115</v>
      </c>
      <c r="W43" s="89"/>
      <c r="Z43" s="7" t="s">
        <v>65</v>
      </c>
      <c r="AA43" s="18" cm="1">
        <f t="array" ref="AA43">IFERROR(_xlfn.IFS(COUNTA($AE$2:$AJ$2)=0,AVERAGE($AE43:$AJ43),$AE$2="X",AVERAGE($AF43:$AJ43),$AF$2="X",AVERAGE($AE43,$AG43:$AJ43),$AG$2="X",AVERAGE($AE43:$AF43,$AH43:$AJ43),$AH$2="X",AVERAGE($AE43:$AG43,$AI43:$AJ43),$AI$2="X",AVERAGE($AE43:$AH43,$AJ43:$AJ43),$AJ$2="X",AVERAGE($AE43:$AI43)),"")</f>
        <v>3.649893545584034</v>
      </c>
      <c r="AB43" s="19" cm="1">
        <f t="array" ref="AB43">IFERROR(_xlfn.IFS(COUNTA($AE$2:$AJ$2)=0,STDEV($AE43:$AJ43)/SQRT(COUNT($AE43:$AJ43)),$AE$2="X",STDEV($AF43:$AJ43)/SQRT(COUNT($AF43:$AJ43)),$AF$2="X",STDEV($AE43,$AG43:$AJ43)/SQRT(COUNT($AE43,$AG43:$AJ43)),$AG$2="X",STDEV($AE43:$AF43,$AH43:$AJ43)/SQRT(COUNT($AE43:$AF43,$AH43:$AJ43)),$AH$2="X",STDEV($AE43:$AG43,$AI43:$AJ43)/SQRT(COUNT($AE43:$AG43,$AI43:$AJ43)),$AI$2="X",STDEV($AE43:$AH43,$AJ43)/SQRT(COUNT($AE43:$AH43,$AJ43)),$AJ$2="X",STDEV($AE43:$AI43)/SQRT(COUNT($AE43:$AI43))),"")</f>
        <v>1.5143110681489667</v>
      </c>
      <c r="AC43" s="113" cm="1">
        <f t="array" ref="AC43">IFERROR(_xlfn.IFS(COUNTA($AK$2:$AP$2)=0,AVERAGE($AK43:$AP43),$AK$2="X",AVERAGE($AL43:$AP43),$AL$2="X",AVERAGE($AK43,$AM43:$AP43),$AM$2="X",AVERAGE($AK43:$AL43,$AN43:$AP43),$AN$2="X",AVERAGE($AK43:$AM43,$AO43:$AP43),$AO$2="X",AVERAGE($AK43:$AN43,$AP43:$AP43),$AP$2="X",AVERAGE($AK43:$AO43)),"")</f>
        <v>2154.6508174178762</v>
      </c>
      <c r="AD43" s="111" cm="1">
        <f t="array" ref="AD43">IFERROR(_xlfn.IFS(COUNTA($AK$2:$AP$2)=0,STDEV($AK43:$AP43)/SQRT(COUNT($AK43:$AP43)),$AK$2="X",STDEV($AL43:$AP43)/SQRT(COUNT($AL43:$AP43)),$AL$2="X",STDEV($AK43,$AM43:$AP43)/SQRT(COUNT($AK43,$AM43:$AP43)),$AM$2="X",STDEV($AK43:$AL43,$AN43:$AP43)/SQRT(COUNT($AK43:$AL43,$AN43:$AP43)),$AN$2="X",STDEV($AK43:$AM43,$AO43:$AP43)/SQRT(COUNT($AK43:$AM43,$AO43:$AP43)),$AO$2="X",STDEV($AK43:$AN43,$AP43)/SQRT(COUNT($AK43:$AN43,$AP43)),$AP$2="X",STDEV($AK43:$AO43)/SQRT(COUNT($AK43:$AO43))),"")</f>
        <v>1172.915419664962</v>
      </c>
      <c r="AE43" cm="1">
        <f t="array" ref="AE43">_xlfn.IFS(SUM($AK43:$AP43)="","",AK43="","",AK43=0,0,AK43&gt;0,AK43/AE$65*100)</f>
        <v>8.7056182617218365</v>
      </c>
      <c r="AF43" cm="1">
        <f t="array" ref="AF43">_xlfn.IFS(SUM($AK43:$AP43)="","",AL43="","",AL43=0,0,AL43&gt;0,AL43/AF$65*100)</f>
        <v>4.3722282747906185</v>
      </c>
      <c r="AG43" cm="1">
        <f t="array" ref="AG43">_xlfn.IFS(SUM($AK43:$AP43)="","",AM43="","",AM43=0,0,AM43&gt;0,AM43/AG$65*100)</f>
        <v>0.21539664964952188</v>
      </c>
      <c r="AH43" cm="1">
        <f t="array" ref="AH43">_xlfn.IFS(SUM($AK43:$AP43)="","",AN43="","",AN43=0,0,AN43&gt;0,AN43/AH$65*100)</f>
        <v>0.85966722758868586</v>
      </c>
      <c r="AI43" cm="1">
        <f t="array" ref="AI43">_xlfn.IFS(SUM($AK43:$AP43)="","",AO43="","",AO43=0,0,AO43&gt;0,AO43/AI$65*100)</f>
        <v>4.096557314169508</v>
      </c>
      <c r="AJ43" t="str" cm="1">
        <f t="array" ref="AJ43">_xlfn.IFS(SUM($AK43:$AP43)="","",AP43="","",AP43=0,0,AP43&gt;0,AP43/AJ$65*100)</f>
        <v/>
      </c>
      <c r="AK43" s="42">
        <f t="shared" si="1"/>
        <v>2591.5294117647059</v>
      </c>
      <c r="AL43">
        <f t="shared" si="1"/>
        <v>6537.5</v>
      </c>
      <c r="AM43">
        <f t="shared" si="1"/>
        <v>416.9</v>
      </c>
      <c r="AN43">
        <f t="shared" si="1"/>
        <v>198.14285714285714</v>
      </c>
      <c r="AO43">
        <f t="shared" si="1"/>
        <v>1029.1818181818182</v>
      </c>
      <c r="AP43" s="96" t="str">
        <f t="shared" si="1"/>
        <v/>
      </c>
      <c r="AQ43" s="89">
        <v>44056</v>
      </c>
      <c r="AR43" s="89">
        <v>65375</v>
      </c>
      <c r="AS43" s="89">
        <v>4169</v>
      </c>
      <c r="AT43" s="89">
        <v>2774</v>
      </c>
      <c r="AU43" s="89">
        <v>11321</v>
      </c>
      <c r="AV43" s="89"/>
      <c r="AX43" s="1" t="str">
        <f>Z43</f>
        <v>carvone</v>
      </c>
      <c r="AY43" s="39">
        <f t="shared" si="31"/>
        <v>18255.647058823528</v>
      </c>
      <c r="AZ43" s="39">
        <f t="shared" si="32"/>
        <v>1860</v>
      </c>
      <c r="BA43" s="39">
        <f t="shared" si="33"/>
        <v>0</v>
      </c>
      <c r="BB43" s="39">
        <f t="shared" si="34"/>
        <v>513.5</v>
      </c>
      <c r="BC43" s="39">
        <f t="shared" si="35"/>
        <v>5192.272727272727</v>
      </c>
      <c r="BD43" s="39" t="str">
        <f t="shared" si="36"/>
        <v/>
      </c>
      <c r="BE43" s="39">
        <f t="shared" si="37"/>
        <v>2591.5294117647059</v>
      </c>
      <c r="BF43" s="39">
        <f t="shared" si="38"/>
        <v>6537.5</v>
      </c>
      <c r="BG43" s="39">
        <f t="shared" si="39"/>
        <v>416.9</v>
      </c>
      <c r="BH43" s="39">
        <f t="shared" si="40"/>
        <v>198.14285714285714</v>
      </c>
      <c r="BI43" s="39">
        <f t="shared" si="41"/>
        <v>1029.1818181818182</v>
      </c>
      <c r="BJ43" s="39" t="str">
        <f t="shared" si="42"/>
        <v/>
      </c>
      <c r="BK43" s="42">
        <f t="shared" si="27"/>
        <v>10</v>
      </c>
      <c r="BL43">
        <f t="shared" si="27"/>
        <v>6</v>
      </c>
      <c r="BM43">
        <f t="shared" si="27"/>
        <v>1</v>
      </c>
      <c r="BN43">
        <f t="shared" si="25"/>
        <v>4</v>
      </c>
      <c r="BO43">
        <f t="shared" si="25"/>
        <v>8</v>
      </c>
      <c r="BP43" t="str">
        <f t="shared" si="25"/>
        <v/>
      </c>
      <c r="BQ43">
        <f t="shared" si="25"/>
        <v>7</v>
      </c>
      <c r="BR43">
        <f t="shared" si="25"/>
        <v>9</v>
      </c>
      <c r="BS43">
        <f t="shared" si="25"/>
        <v>3</v>
      </c>
      <c r="BT43">
        <f t="shared" si="25"/>
        <v>2</v>
      </c>
      <c r="BU43">
        <f t="shared" si="25"/>
        <v>5</v>
      </c>
      <c r="BV43" t="str">
        <f t="shared" si="25"/>
        <v/>
      </c>
      <c r="BW43">
        <f t="shared" si="15"/>
        <v>29</v>
      </c>
      <c r="BX43">
        <f t="shared" si="16"/>
        <v>26</v>
      </c>
      <c r="BY43">
        <f t="shared" si="17"/>
        <v>5</v>
      </c>
      <c r="BZ43">
        <f t="shared" si="18"/>
        <v>5</v>
      </c>
      <c r="CA43">
        <f t="shared" si="43"/>
        <v>11</v>
      </c>
      <c r="CB43" s="39">
        <f t="shared" si="43"/>
        <v>14</v>
      </c>
      <c r="CC43" s="46">
        <f t="shared" si="20"/>
        <v>11</v>
      </c>
      <c r="CD43" s="44" t="str">
        <f t="shared" si="21"/>
        <v xml:space="preserve">sig = </v>
      </c>
      <c r="CE43" t="str" cm="1">
        <f t="array" ref="CE43">_xlfn.IFS($CC43="","",$CC43&lt;=CE$3,"yes",$CC43&gt;CE$3,"no")</f>
        <v>no</v>
      </c>
      <c r="CF43" s="42" t="str">
        <f t="shared" si="28"/>
        <v/>
      </c>
      <c r="CG43" s="1" t="str">
        <f t="shared" si="29"/>
        <v/>
      </c>
      <c r="CH43" s="1" t="str">
        <f t="shared" si="30"/>
        <v/>
      </c>
      <c r="CI43" s="76" t="str">
        <f>IF(CE43="yes",VLOOKUP(CH43,'z-Table'!$A$1:$K$74,7,TRUE)*$CE$2,"")</f>
        <v/>
      </c>
    </row>
    <row r="44" spans="1:87" ht="12" x14ac:dyDescent="0.2">
      <c r="A44" s="7" t="s">
        <v>66</v>
      </c>
      <c r="B44" s="18" cm="1">
        <f t="array" ref="B44">IFERROR(_xlfn.IFS(COUNTA($F$2:$K$2)=0,AVERAGE($F44:$K44),$F$2="X",AVERAGE(G44:$K44),$G$2="X",AVERAGE($F44,$H44:$K44),$H$2="X",AVERAGE($F44:$G44,$I44:$K44),$I$2="X",AVERAGE($F44:$H44,$J44:$K44),$J$2="X",AVERAGE($F44:$I44,$K44:$K44),$K$2="X",AVERAGE($F44:$J44)),"")</f>
        <v>0</v>
      </c>
      <c r="C44" s="19" cm="1">
        <f t="array" ref="C44">IFERROR(_xlfn.IFS(COUNTA($F$2:$K$2)=0,STDEV($F44:$K44)/SQRT(COUNT($F44:$K44)),$F$2="X",STDEV(G44:$K44)/SQRT(COUNT(G44:$K44)),$G$2="X",STDEV($F44,$H44:$K44)/SQRT(COUNT($F44,$H44:$K44)),$H$2="X",STDEV($F44:$G44,$I44:$K44)/SQRT(COUNT($F44:$G44,$I44:$K44)),$I$2="X",STDEV($F44:$H44,$J44:$K44)/SQRT(COUNT($F44:$H44,$J44:$K44)),$J$2="X",STDEV($F44:$I44,$K44)/SQRT(COUNT($F44:$I44,$K44)),$K$2="X",STDEV($F44:$J44)/SQRT(COUNT($F44:$J44))),"")</f>
        <v>0</v>
      </c>
      <c r="D44" s="110" cm="1">
        <f t="array" ref="D44">IFERROR(_xlfn.IFS(COUNTA($L$2:$Q$2)=0,AVERAGE($L44:$Q44),$L$2="X",AVERAGE($M44:$Q44),$M$2="X",AVERAGE($L44,$N44:$Q44),$N$2="X",AVERAGE($L44:$M44,$O44:$Q44),$O$2="X",AVERAGE($L44:$N44,$P44:$Q44),$P$2="X",AVERAGE($L44:$O44,$Q44:$Q44),$Q$2="X",AVERAGE($L44:$P44)),"")</f>
        <v>0</v>
      </c>
      <c r="E44" s="111" cm="1">
        <f t="array" ref="E44">IFERROR(_xlfn.IFS(COUNTA($L$2:$Q$2)=0,STDEV($L44:$Q44)/SQRT(COUNT($L44:$Q44)),$L$2="X",STDEV($M44:$Q44)/SQRT(COUNT($M44:$Q44)),$M$2="X",STDEV($L44,$N44:$Q44)/SQRT(COUNT($L44,$N44:$Q44)),$N$2="X",STDEV($L44:$M44,$O44:$Q44)/SQRT(COUNT($L44:$M44,$O44:$Q44)),$O$2="X",STDEV($L44:$N44,$P44:$Q44)/SQRT(COUNT($L44:$N44,$P44:$Q44)),$P$2="X",STDEV($L44:$O44,$Q44)/SQRT(COUNT($L44:$O44,$Q44)),$Q$2="X",STDEV($L44:$P44)/SQRT(COUNT($L44:$P44))),"")</f>
        <v>0</v>
      </c>
      <c r="F44" cm="1">
        <f t="array" ref="F44">_xlfn.IFS(SUM($L44:$Q44)="","",L44="","",L44=0,0,L44&gt;0,L44/F$65*100)</f>
        <v>0</v>
      </c>
      <c r="G44" cm="1">
        <f t="array" ref="G44">_xlfn.IFS(SUM($L44:$Q44)="","",M44="","",M44=0,0,M44&gt;0,M44/G$65*100)</f>
        <v>0</v>
      </c>
      <c r="H44" cm="1">
        <f t="array" ref="H44">_xlfn.IFS(SUM($L44:$Q44)="","",N44="","",N44=0,0,N44&gt;0,N44/H$65*100)</f>
        <v>0</v>
      </c>
      <c r="I44" cm="1">
        <f t="array" ref="I44">_xlfn.IFS(SUM($L44:$Q44)="","",O44="","",O44=0,0,O44&gt;0,O44/I$65*100)</f>
        <v>0</v>
      </c>
      <c r="J44" cm="1">
        <f t="array" ref="J44">_xlfn.IFS(SUM($L44:$Q44)="","",P44="","",P44=0,0,P44&gt;0,P44/J$65*100)</f>
        <v>0</v>
      </c>
      <c r="K44" t="str" cm="1">
        <f t="array" ref="K44">_xlfn.IFS(SUM($L44:$Q44)="","",Q44="","",Q44=0,0,Q44&gt;0,Q44/K$65*100)</f>
        <v/>
      </c>
      <c r="L44" s="85">
        <f t="shared" si="26"/>
        <v>0</v>
      </c>
      <c r="M44" s="39">
        <f t="shared" si="0"/>
        <v>0</v>
      </c>
      <c r="N44" s="39">
        <f t="shared" si="0"/>
        <v>0</v>
      </c>
      <c r="O44" s="39">
        <f t="shared" si="0"/>
        <v>0</v>
      </c>
      <c r="P44" s="39">
        <f t="shared" si="0"/>
        <v>0</v>
      </c>
      <c r="Q44" s="98" t="str">
        <f t="shared" si="0"/>
        <v/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/>
      <c r="Z44" s="7" t="s">
        <v>66</v>
      </c>
      <c r="AA44" s="18" cm="1">
        <f t="array" ref="AA44">IFERROR(_xlfn.IFS(COUNTA($AE$2:$AJ$2)=0,AVERAGE($AE44:$AJ44),$AE$2="X",AVERAGE($AF44:$AJ44),$AF$2="X",AVERAGE($AE44,$AG44:$AJ44),$AG$2="X",AVERAGE($AE44:$AF44,$AH44:$AJ44),$AH$2="X",AVERAGE($AE44:$AG44,$AI44:$AJ44),$AI$2="X",AVERAGE($AE44:$AH44,$AJ44:$AJ44),$AJ$2="X",AVERAGE($AE44:$AI44)),"")</f>
        <v>0</v>
      </c>
      <c r="AB44" s="19" cm="1">
        <f t="array" ref="AB44">IFERROR(_xlfn.IFS(COUNTA($AE$2:$AJ$2)=0,STDEV($AE44:$AJ44)/SQRT(COUNT($AE44:$AJ44)),$AE$2="X",STDEV($AF44:$AJ44)/SQRT(COUNT($AF44:$AJ44)),$AF$2="X",STDEV($AE44,$AG44:$AJ44)/SQRT(COUNT($AE44,$AG44:$AJ44)),$AG$2="X",STDEV($AE44:$AF44,$AH44:$AJ44)/SQRT(COUNT($AE44:$AF44,$AH44:$AJ44)),$AH$2="X",STDEV($AE44:$AG44,$AI44:$AJ44)/SQRT(COUNT($AE44:$AG44,$AI44:$AJ44)),$AI$2="X",STDEV($AE44:$AH44,$AJ44)/SQRT(COUNT($AE44:$AH44,$AJ44)),$AJ$2="X",STDEV($AE44:$AI44)/SQRT(COUNT($AE44:$AI44))),"")</f>
        <v>0</v>
      </c>
      <c r="AC44" s="113" cm="1">
        <f t="array" ref="AC44">IFERROR(_xlfn.IFS(COUNTA($AK$2:$AP$2)=0,AVERAGE($AK44:$AP44),$AK$2="X",AVERAGE($AL44:$AP44),$AL$2="X",AVERAGE($AK44,$AM44:$AP44),$AM$2="X",AVERAGE($AK44:$AL44,$AN44:$AP44),$AN$2="X",AVERAGE($AK44:$AM44,$AO44:$AP44),$AO$2="X",AVERAGE($AK44:$AN44,$AP44:$AP44),$AP$2="X",AVERAGE($AK44:$AO44)),"")</f>
        <v>0</v>
      </c>
      <c r="AD44" s="111" cm="1">
        <f t="array" ref="AD44">IFERROR(_xlfn.IFS(COUNTA($AK$2:$AP$2)=0,STDEV($AK44:$AP44)/SQRT(COUNT($AK44:$AP44)),$AK$2="X",STDEV($AL44:$AP44)/SQRT(COUNT($AL44:$AP44)),$AL$2="X",STDEV($AK44,$AM44:$AP44)/SQRT(COUNT($AK44,$AM44:$AP44)),$AM$2="X",STDEV($AK44:$AL44,$AN44:$AP44)/SQRT(COUNT($AK44:$AL44,$AN44:$AP44)),$AN$2="X",STDEV($AK44:$AM44,$AO44:$AP44)/SQRT(COUNT($AK44:$AM44,$AO44:$AP44)),$AO$2="X",STDEV($AK44:$AN44,$AP44)/SQRT(COUNT($AK44:$AN44,$AP44)),$AP$2="X",STDEV($AK44:$AO44)/SQRT(COUNT($AK44:$AO44))),"")</f>
        <v>0</v>
      </c>
      <c r="AE44" cm="1">
        <f t="array" ref="AE44">_xlfn.IFS(SUM($AK44:$AP44)="","",AK44="","",AK44=0,0,AK44&gt;0,AK44/AE$65*100)</f>
        <v>0</v>
      </c>
      <c r="AF44" cm="1">
        <f t="array" ref="AF44">_xlfn.IFS(SUM($AK44:$AP44)="","",AL44="","",AL44=0,0,AL44&gt;0,AL44/AF$65*100)</f>
        <v>0</v>
      </c>
      <c r="AG44" cm="1">
        <f t="array" ref="AG44">_xlfn.IFS(SUM($AK44:$AP44)="","",AM44="","",AM44=0,0,AM44&gt;0,AM44/AG$65*100)</f>
        <v>0</v>
      </c>
      <c r="AH44" cm="1">
        <f t="array" ref="AH44">_xlfn.IFS(SUM($AK44:$AP44)="","",AN44="","",AN44=0,0,AN44&gt;0,AN44/AH$65*100)</f>
        <v>0</v>
      </c>
      <c r="AI44" cm="1">
        <f t="array" ref="AI44">_xlfn.IFS(SUM($AK44:$AP44)="","",AO44="","",AO44=0,0,AO44&gt;0,AO44/AI$65*100)</f>
        <v>0</v>
      </c>
      <c r="AJ44" t="str" cm="1">
        <f t="array" ref="AJ44">_xlfn.IFS(SUM($AK44:$AP44)="","",AP44="","",AP44=0,0,AP44&gt;0,AP44/AJ$65*100)</f>
        <v/>
      </c>
      <c r="AK44" s="42">
        <f t="shared" si="1"/>
        <v>0</v>
      </c>
      <c r="AL44">
        <f t="shared" si="1"/>
        <v>0</v>
      </c>
      <c r="AM44">
        <f t="shared" si="1"/>
        <v>0</v>
      </c>
      <c r="AN44">
        <f t="shared" si="1"/>
        <v>0</v>
      </c>
      <c r="AO44">
        <f t="shared" si="1"/>
        <v>0</v>
      </c>
      <c r="AP44" s="96" t="str">
        <f t="shared" si="1"/>
        <v/>
      </c>
      <c r="AQ44" s="89">
        <v>0</v>
      </c>
      <c r="AR44" s="89">
        <v>0</v>
      </c>
      <c r="AS44" s="89">
        <v>0</v>
      </c>
      <c r="AT44" s="89">
        <v>0</v>
      </c>
      <c r="AU44" s="89">
        <v>0</v>
      </c>
      <c r="AV44" s="89"/>
      <c r="AX44" s="1"/>
      <c r="AY44" s="39" t="str">
        <f t="shared" si="31"/>
        <v/>
      </c>
      <c r="AZ44" s="39" t="str">
        <f t="shared" si="32"/>
        <v/>
      </c>
      <c r="BA44" s="39" t="str">
        <f t="shared" si="33"/>
        <v/>
      </c>
      <c r="BB44" s="39" t="str">
        <f t="shared" si="34"/>
        <v/>
      </c>
      <c r="BC44" s="39" t="str">
        <f t="shared" si="35"/>
        <v/>
      </c>
      <c r="BD44" s="39" t="str">
        <f t="shared" si="36"/>
        <v/>
      </c>
      <c r="BE44" s="39" t="str">
        <f t="shared" si="37"/>
        <v/>
      </c>
      <c r="BF44" s="39" t="str">
        <f t="shared" si="38"/>
        <v/>
      </c>
      <c r="BG44" s="39" t="str">
        <f t="shared" si="39"/>
        <v/>
      </c>
      <c r="BH44" s="39" t="str">
        <f t="shared" si="40"/>
        <v/>
      </c>
      <c r="BI44" s="39" t="str">
        <f t="shared" si="41"/>
        <v/>
      </c>
      <c r="BJ44" s="39" t="str">
        <f t="shared" si="42"/>
        <v/>
      </c>
      <c r="BK44" s="42" t="str">
        <f t="shared" si="27"/>
        <v/>
      </c>
      <c r="BL44" t="str">
        <f t="shared" si="27"/>
        <v/>
      </c>
      <c r="BM44" t="str">
        <f t="shared" si="27"/>
        <v/>
      </c>
      <c r="BN44" t="str">
        <f t="shared" si="25"/>
        <v/>
      </c>
      <c r="BO44" t="str">
        <f t="shared" si="25"/>
        <v/>
      </c>
      <c r="BP44" t="str">
        <f t="shared" si="25"/>
        <v/>
      </c>
      <c r="BQ44" t="str">
        <f t="shared" si="25"/>
        <v/>
      </c>
      <c r="BR44" t="str">
        <f t="shared" si="25"/>
        <v/>
      </c>
      <c r="BS44" t="str">
        <f t="shared" si="25"/>
        <v/>
      </c>
      <c r="BT44" t="str">
        <f t="shared" si="25"/>
        <v/>
      </c>
      <c r="BU44" t="str">
        <f t="shared" si="25"/>
        <v/>
      </c>
      <c r="BV44" t="str">
        <f t="shared" si="25"/>
        <v/>
      </c>
      <c r="BW44" t="str">
        <f t="shared" si="15"/>
        <v/>
      </c>
      <c r="BX44" t="str">
        <f t="shared" si="16"/>
        <v/>
      </c>
      <c r="BY44" t="str">
        <f t="shared" si="17"/>
        <v/>
      </c>
      <c r="BZ44" t="str">
        <f t="shared" si="18"/>
        <v/>
      </c>
      <c r="CA44" t="str">
        <f t="shared" si="43"/>
        <v/>
      </c>
      <c r="CB44" s="39" t="str">
        <f t="shared" si="43"/>
        <v/>
      </c>
      <c r="CC44" s="46" t="str">
        <f t="shared" si="20"/>
        <v/>
      </c>
      <c r="CD44" s="44" t="str">
        <f t="shared" si="21"/>
        <v/>
      </c>
      <c r="CE44" t="str" cm="1">
        <f t="array" ref="CE44">_xlfn.IFS($CC44="","",$CC44&lt;=CE$3,"yes",$CC44&gt;CE$3,"no")</f>
        <v/>
      </c>
      <c r="CF44" s="42" t="str">
        <f t="shared" si="28"/>
        <v/>
      </c>
      <c r="CG44" s="1" t="str">
        <f t="shared" si="29"/>
        <v/>
      </c>
      <c r="CH44" s="1" t="str">
        <f t="shared" si="30"/>
        <v/>
      </c>
      <c r="CI44" s="76" t="str">
        <f>IF(CE44="yes",VLOOKUP(CH44,'z-Table'!$A$1:$K$74,7,TRUE)*$CE$2,"")</f>
        <v/>
      </c>
    </row>
    <row r="45" spans="1:87" ht="12" x14ac:dyDescent="0.2">
      <c r="A45" s="7" t="s">
        <v>67</v>
      </c>
      <c r="B45" s="18" cm="1">
        <f t="array" ref="B45">IFERROR(_xlfn.IFS(COUNTA($F$2:$K$2)=0,AVERAGE($F45:$K45),$F$2="X",AVERAGE(G45:$K45),$G$2="X",AVERAGE($F45,$H45:$K45),$H$2="X",AVERAGE($F45:$G45,$I45:$K45),$I$2="X",AVERAGE($F45:$H45,$J45:$K45),$J$2="X",AVERAGE($F45:$I45,$K45:$K45),$K$2="X",AVERAGE($F45:$J45)),"")</f>
        <v>0</v>
      </c>
      <c r="C45" s="19" cm="1">
        <f t="array" ref="C45">IFERROR(_xlfn.IFS(COUNTA($F$2:$K$2)=0,STDEV($F45:$K45)/SQRT(COUNT($F45:$K45)),$F$2="X",STDEV(G45:$K45)/SQRT(COUNT(G45:$K45)),$G$2="X",STDEV($F45,$H45:$K45)/SQRT(COUNT($F45,$H45:$K45)),$H$2="X",STDEV($F45:$G45,$I45:$K45)/SQRT(COUNT($F45:$G45,$I45:$K45)),$I$2="X",STDEV($F45:$H45,$J45:$K45)/SQRT(COUNT($F45:$H45,$J45:$K45)),$J$2="X",STDEV($F45:$I45,$K45)/SQRT(COUNT($F45:$I45,$K45)),$K$2="X",STDEV($F45:$J45)/SQRT(COUNT($F45:$J45))),"")</f>
        <v>0</v>
      </c>
      <c r="D45" s="110" cm="1">
        <f t="array" ref="D45">IFERROR(_xlfn.IFS(COUNTA($L$2:$Q$2)=0,AVERAGE($L45:$Q45),$L$2="X",AVERAGE($M45:$Q45),$M$2="X",AVERAGE($L45,$N45:$Q45),$N$2="X",AVERAGE($L45:$M45,$O45:$Q45),$O$2="X",AVERAGE($L45:$N45,$P45:$Q45),$P$2="X",AVERAGE($L45:$O45,$Q45:$Q45),$Q$2="X",AVERAGE($L45:$P45)),"")</f>
        <v>0</v>
      </c>
      <c r="E45" s="111" cm="1">
        <f t="array" ref="E45">IFERROR(_xlfn.IFS(COUNTA($L$2:$Q$2)=0,STDEV($L45:$Q45)/SQRT(COUNT($L45:$Q45)),$L$2="X",STDEV($M45:$Q45)/SQRT(COUNT($M45:$Q45)),$M$2="X",STDEV($L45,$N45:$Q45)/SQRT(COUNT($L45,$N45:$Q45)),$N$2="X",STDEV($L45:$M45,$O45:$Q45)/SQRT(COUNT($L45:$M45,$O45:$Q45)),$O$2="X",STDEV($L45:$N45,$P45:$Q45)/SQRT(COUNT($L45:$N45,$P45:$Q45)),$P$2="X",STDEV($L45:$O45,$Q45)/SQRT(COUNT($L45:$O45,$Q45)),$Q$2="X",STDEV($L45:$P45)/SQRT(COUNT($L45:$P45))),"")</f>
        <v>0</v>
      </c>
      <c r="F45" cm="1">
        <f t="array" ref="F45">_xlfn.IFS(SUM($L45:$Q45)="","",L45="","",L45=0,0,L45&gt;0,L45/F$65*100)</f>
        <v>0</v>
      </c>
      <c r="G45" cm="1">
        <f t="array" ref="G45">_xlfn.IFS(SUM($L45:$Q45)="","",M45="","",M45=0,0,M45&gt;0,M45/G$65*100)</f>
        <v>0</v>
      </c>
      <c r="H45" cm="1">
        <f t="array" ref="H45">_xlfn.IFS(SUM($L45:$Q45)="","",N45="","",N45=0,0,N45&gt;0,N45/H$65*100)</f>
        <v>0</v>
      </c>
      <c r="I45" cm="1">
        <f t="array" ref="I45">_xlfn.IFS(SUM($L45:$Q45)="","",O45="","",O45=0,0,O45&gt;0,O45/I$65*100)</f>
        <v>0</v>
      </c>
      <c r="J45" cm="1">
        <f t="array" ref="J45">_xlfn.IFS(SUM($L45:$Q45)="","",P45="","",P45=0,0,P45&gt;0,P45/J$65*100)</f>
        <v>0</v>
      </c>
      <c r="K45" t="str" cm="1">
        <f t="array" ref="K45">_xlfn.IFS(SUM($L45:$Q45)="","",Q45="","",Q45=0,0,Q45&gt;0,Q45/K$65*100)</f>
        <v/>
      </c>
      <c r="L45" s="85">
        <f t="shared" si="26"/>
        <v>0</v>
      </c>
      <c r="M45" s="39">
        <f t="shared" si="0"/>
        <v>0</v>
      </c>
      <c r="N45" s="39">
        <f t="shared" si="0"/>
        <v>0</v>
      </c>
      <c r="O45" s="39">
        <f t="shared" si="0"/>
        <v>0</v>
      </c>
      <c r="P45" s="39">
        <f t="shared" si="0"/>
        <v>0</v>
      </c>
      <c r="Q45" s="98" t="str">
        <f t="shared" si="0"/>
        <v/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/>
      <c r="Z45" s="7" t="s">
        <v>67</v>
      </c>
      <c r="AA45" s="18" cm="1">
        <f t="array" ref="AA45">IFERROR(_xlfn.IFS(COUNTA($AE$2:$AJ$2)=0,AVERAGE($AE45:$AJ45),$AE$2="X",AVERAGE($AF45:$AJ45),$AF$2="X",AVERAGE($AE45,$AG45:$AJ45),$AG$2="X",AVERAGE($AE45:$AF45,$AH45:$AJ45),$AH$2="X",AVERAGE($AE45:$AG45,$AI45:$AJ45),$AI$2="X",AVERAGE($AE45:$AH45,$AJ45:$AJ45),$AJ$2="X",AVERAGE($AE45:$AI45)),"")</f>
        <v>0</v>
      </c>
      <c r="AB45" s="19" cm="1">
        <f t="array" ref="AB45">IFERROR(_xlfn.IFS(COUNTA($AE$2:$AJ$2)=0,STDEV($AE45:$AJ45)/SQRT(COUNT($AE45:$AJ45)),$AE$2="X",STDEV($AF45:$AJ45)/SQRT(COUNT($AF45:$AJ45)),$AF$2="X",STDEV($AE45,$AG45:$AJ45)/SQRT(COUNT($AE45,$AG45:$AJ45)),$AG$2="X",STDEV($AE45:$AF45,$AH45:$AJ45)/SQRT(COUNT($AE45:$AF45,$AH45:$AJ45)),$AH$2="X",STDEV($AE45:$AG45,$AI45:$AJ45)/SQRT(COUNT($AE45:$AG45,$AI45:$AJ45)),$AI$2="X",STDEV($AE45:$AH45,$AJ45)/SQRT(COUNT($AE45:$AH45,$AJ45)),$AJ$2="X",STDEV($AE45:$AI45)/SQRT(COUNT($AE45:$AI45))),"")</f>
        <v>0</v>
      </c>
      <c r="AC45" s="113" cm="1">
        <f t="array" ref="AC45">IFERROR(_xlfn.IFS(COUNTA($AK$2:$AP$2)=0,AVERAGE($AK45:$AP45),$AK$2="X",AVERAGE($AL45:$AP45),$AL$2="X",AVERAGE($AK45,$AM45:$AP45),$AM$2="X",AVERAGE($AK45:$AL45,$AN45:$AP45),$AN$2="X",AVERAGE($AK45:$AM45,$AO45:$AP45),$AO$2="X",AVERAGE($AK45:$AN45,$AP45:$AP45),$AP$2="X",AVERAGE($AK45:$AO45)),"")</f>
        <v>0</v>
      </c>
      <c r="AD45" s="111" cm="1">
        <f t="array" ref="AD45">IFERROR(_xlfn.IFS(COUNTA($AK$2:$AP$2)=0,STDEV($AK45:$AP45)/SQRT(COUNT($AK45:$AP45)),$AK$2="X",STDEV($AL45:$AP45)/SQRT(COUNT($AL45:$AP45)),$AL$2="X",STDEV($AK45,$AM45:$AP45)/SQRT(COUNT($AK45,$AM45:$AP45)),$AM$2="X",STDEV($AK45:$AL45,$AN45:$AP45)/SQRT(COUNT($AK45:$AL45,$AN45:$AP45)),$AN$2="X",STDEV($AK45:$AM45,$AO45:$AP45)/SQRT(COUNT($AK45:$AM45,$AO45:$AP45)),$AO$2="X",STDEV($AK45:$AN45,$AP45)/SQRT(COUNT($AK45:$AN45,$AP45)),$AP$2="X",STDEV($AK45:$AO45)/SQRT(COUNT($AK45:$AO45))),"")</f>
        <v>0</v>
      </c>
      <c r="AE45" cm="1">
        <f t="array" ref="AE45">_xlfn.IFS(SUM($AK45:$AP45)="","",AK45="","",AK45=0,0,AK45&gt;0,AK45/AE$65*100)</f>
        <v>0</v>
      </c>
      <c r="AF45" cm="1">
        <f t="array" ref="AF45">_xlfn.IFS(SUM($AK45:$AP45)="","",AL45="","",AL45=0,0,AL45&gt;0,AL45/AF$65*100)</f>
        <v>0</v>
      </c>
      <c r="AG45" cm="1">
        <f t="array" ref="AG45">_xlfn.IFS(SUM($AK45:$AP45)="","",AM45="","",AM45=0,0,AM45&gt;0,AM45/AG$65*100)</f>
        <v>0</v>
      </c>
      <c r="AH45" cm="1">
        <f t="array" ref="AH45">_xlfn.IFS(SUM($AK45:$AP45)="","",AN45="","",AN45=0,0,AN45&gt;0,AN45/AH$65*100)</f>
        <v>0</v>
      </c>
      <c r="AI45" cm="1">
        <f t="array" ref="AI45">_xlfn.IFS(SUM($AK45:$AP45)="","",AO45="","",AO45=0,0,AO45&gt;0,AO45/AI$65*100)</f>
        <v>0</v>
      </c>
      <c r="AJ45" t="str" cm="1">
        <f t="array" ref="AJ45">_xlfn.IFS(SUM($AK45:$AP45)="","",AP45="","",AP45=0,0,AP45&gt;0,AP45/AJ$65*100)</f>
        <v/>
      </c>
      <c r="AK45" s="42">
        <f t="shared" si="1"/>
        <v>0</v>
      </c>
      <c r="AL45">
        <f t="shared" si="1"/>
        <v>0</v>
      </c>
      <c r="AM45">
        <f t="shared" si="1"/>
        <v>0</v>
      </c>
      <c r="AN45">
        <f t="shared" si="1"/>
        <v>0</v>
      </c>
      <c r="AO45">
        <f t="shared" si="1"/>
        <v>0</v>
      </c>
      <c r="AP45" s="96" t="str">
        <f t="shared" si="1"/>
        <v/>
      </c>
      <c r="AQ45" s="89">
        <v>0</v>
      </c>
      <c r="AR45" s="89">
        <v>0</v>
      </c>
      <c r="AS45" s="89">
        <v>0</v>
      </c>
      <c r="AT45" s="89">
        <v>0</v>
      </c>
      <c r="AU45" s="89">
        <v>0</v>
      </c>
      <c r="AV45" s="89"/>
      <c r="AX45" s="1"/>
      <c r="AY45" s="39" t="str">
        <f t="shared" si="31"/>
        <v/>
      </c>
      <c r="AZ45" s="39" t="str">
        <f t="shared" si="32"/>
        <v/>
      </c>
      <c r="BA45" s="39" t="str">
        <f t="shared" si="33"/>
        <v/>
      </c>
      <c r="BB45" s="39" t="str">
        <f t="shared" si="34"/>
        <v/>
      </c>
      <c r="BC45" s="39" t="str">
        <f t="shared" si="35"/>
        <v/>
      </c>
      <c r="BD45" s="39" t="str">
        <f t="shared" si="36"/>
        <v/>
      </c>
      <c r="BE45" s="39" t="str">
        <f t="shared" si="37"/>
        <v/>
      </c>
      <c r="BF45" s="39" t="str">
        <f t="shared" si="38"/>
        <v/>
      </c>
      <c r="BG45" s="39" t="str">
        <f t="shared" si="39"/>
        <v/>
      </c>
      <c r="BH45" s="39" t="str">
        <f t="shared" si="40"/>
        <v/>
      </c>
      <c r="BI45" s="39" t="str">
        <f t="shared" si="41"/>
        <v/>
      </c>
      <c r="BJ45" s="39" t="str">
        <f t="shared" si="42"/>
        <v/>
      </c>
      <c r="BK45" s="42" t="str">
        <f t="shared" si="27"/>
        <v/>
      </c>
      <c r="BL45" t="str">
        <f t="shared" si="27"/>
        <v/>
      </c>
      <c r="BM45" t="str">
        <f t="shared" si="27"/>
        <v/>
      </c>
      <c r="BN45" t="str">
        <f t="shared" si="25"/>
        <v/>
      </c>
      <c r="BO45" t="str">
        <f t="shared" si="25"/>
        <v/>
      </c>
      <c r="BP45" t="str">
        <f t="shared" si="25"/>
        <v/>
      </c>
      <c r="BQ45" t="str">
        <f t="shared" si="25"/>
        <v/>
      </c>
      <c r="BR45" t="str">
        <f t="shared" si="25"/>
        <v/>
      </c>
      <c r="BS45" t="str">
        <f t="shared" si="25"/>
        <v/>
      </c>
      <c r="BT45" t="str">
        <f t="shared" si="25"/>
        <v/>
      </c>
      <c r="BU45" t="str">
        <f t="shared" si="25"/>
        <v/>
      </c>
      <c r="BV45" t="str">
        <f t="shared" si="25"/>
        <v/>
      </c>
      <c r="BW45" t="str">
        <f t="shared" si="15"/>
        <v/>
      </c>
      <c r="BX45" t="str">
        <f t="shared" si="16"/>
        <v/>
      </c>
      <c r="BY45" t="str">
        <f t="shared" si="17"/>
        <v/>
      </c>
      <c r="BZ45" t="str">
        <f t="shared" si="18"/>
        <v/>
      </c>
      <c r="CA45" t="str">
        <f t="shared" si="43"/>
        <v/>
      </c>
      <c r="CB45" s="39" t="str">
        <f t="shared" si="43"/>
        <v/>
      </c>
      <c r="CC45" s="46" t="str">
        <f t="shared" si="20"/>
        <v/>
      </c>
      <c r="CD45" s="44" t="str">
        <f t="shared" si="21"/>
        <v/>
      </c>
      <c r="CE45" t="str" cm="1">
        <f t="array" ref="CE45">_xlfn.IFS($CC45="","",$CC45&lt;=CE$3,"yes",$CC45&gt;CE$3,"no")</f>
        <v/>
      </c>
      <c r="CF45" s="42" t="str">
        <f t="shared" si="28"/>
        <v/>
      </c>
      <c r="CG45" s="1" t="str">
        <f t="shared" si="29"/>
        <v/>
      </c>
      <c r="CH45" s="1" t="str">
        <f t="shared" si="30"/>
        <v/>
      </c>
      <c r="CI45" s="76" t="str">
        <f>IF(CE45="yes",VLOOKUP(CH45,'z-Table'!$A$1:$K$74,7,TRUE)*$CE$2,"")</f>
        <v/>
      </c>
    </row>
    <row r="46" spans="1:87" ht="12" x14ac:dyDescent="0.2">
      <c r="A46" s="7" t="s">
        <v>68</v>
      </c>
      <c r="B46" s="18" cm="1">
        <f t="array" ref="B46">IFERROR(_xlfn.IFS(COUNTA($F$2:$K$2)=0,AVERAGE($F46:$K46),$F$2="X",AVERAGE(G46:$K46),$G$2="X",AVERAGE($F46,$H46:$K46),$H$2="X",AVERAGE($F46:$G46,$I46:$K46),$I$2="X",AVERAGE($F46:$H46,$J46:$K46),$J$2="X",AVERAGE($F46:$I46,$K46:$K46),$K$2="X",AVERAGE($F46:$J46)),"")</f>
        <v>0</v>
      </c>
      <c r="C46" s="19" cm="1">
        <f t="array" ref="C46">IFERROR(_xlfn.IFS(COUNTA($F$2:$K$2)=0,STDEV($F46:$K46)/SQRT(COUNT($F46:$K46)),$F$2="X",STDEV(G46:$K46)/SQRT(COUNT(G46:$K46)),$G$2="X",STDEV($F46,$H46:$K46)/SQRT(COUNT($F46,$H46:$K46)),$H$2="X",STDEV($F46:$G46,$I46:$K46)/SQRT(COUNT($F46:$G46,$I46:$K46)),$I$2="X",STDEV($F46:$H46,$J46:$K46)/SQRT(COUNT($F46:$H46,$J46:$K46)),$J$2="X",STDEV($F46:$I46,$K46)/SQRT(COUNT($F46:$I46,$K46)),$K$2="X",STDEV($F46:$J46)/SQRT(COUNT($F46:$J46))),"")</f>
        <v>0</v>
      </c>
      <c r="D46" s="110" cm="1">
        <f t="array" ref="D46">IFERROR(_xlfn.IFS(COUNTA($L$2:$Q$2)=0,AVERAGE($L46:$Q46),$L$2="X",AVERAGE($M46:$Q46),$M$2="X",AVERAGE($L46,$N46:$Q46),$N$2="X",AVERAGE($L46:$M46,$O46:$Q46),$O$2="X",AVERAGE($L46:$N46,$P46:$Q46),$P$2="X",AVERAGE($L46:$O46,$Q46:$Q46),$Q$2="X",AVERAGE($L46:$P46)),"")</f>
        <v>0</v>
      </c>
      <c r="E46" s="111" cm="1">
        <f t="array" ref="E46">IFERROR(_xlfn.IFS(COUNTA($L$2:$Q$2)=0,STDEV($L46:$Q46)/SQRT(COUNT($L46:$Q46)),$L$2="X",STDEV($M46:$Q46)/SQRT(COUNT($M46:$Q46)),$M$2="X",STDEV($L46,$N46:$Q46)/SQRT(COUNT($L46,$N46:$Q46)),$N$2="X",STDEV($L46:$M46,$O46:$Q46)/SQRT(COUNT($L46:$M46,$O46:$Q46)),$O$2="X",STDEV($L46:$N46,$P46:$Q46)/SQRT(COUNT($L46:$N46,$P46:$Q46)),$P$2="X",STDEV($L46:$O46,$Q46)/SQRT(COUNT($L46:$O46,$Q46)),$Q$2="X",STDEV($L46:$P46)/SQRT(COUNT($L46:$P46))),"")</f>
        <v>0</v>
      </c>
      <c r="F46" cm="1">
        <f t="array" ref="F46">_xlfn.IFS(SUM($L46:$Q46)="","",L46="","",L46=0,0,L46&gt;0,L46/F$65*100)</f>
        <v>0</v>
      </c>
      <c r="G46" cm="1">
        <f t="array" ref="G46">_xlfn.IFS(SUM($L46:$Q46)="","",M46="","",M46=0,0,M46&gt;0,M46/G$65*100)</f>
        <v>0</v>
      </c>
      <c r="H46" cm="1">
        <f t="array" ref="H46">_xlfn.IFS(SUM($L46:$Q46)="","",N46="","",N46=0,0,N46&gt;0,N46/H$65*100)</f>
        <v>0</v>
      </c>
      <c r="I46" cm="1">
        <f t="array" ref="I46">_xlfn.IFS(SUM($L46:$Q46)="","",O46="","",O46=0,0,O46&gt;0,O46/I$65*100)</f>
        <v>0</v>
      </c>
      <c r="J46" cm="1">
        <f t="array" ref="J46">_xlfn.IFS(SUM($L46:$Q46)="","",P46="","",P46=0,0,P46&gt;0,P46/J$65*100)</f>
        <v>0</v>
      </c>
      <c r="K46" t="str" cm="1">
        <f t="array" ref="K46">_xlfn.IFS(SUM($L46:$Q46)="","",Q46="","",Q46=0,0,Q46&gt;0,Q46/K$65*100)</f>
        <v/>
      </c>
      <c r="L46" s="85">
        <f t="shared" si="26"/>
        <v>0</v>
      </c>
      <c r="M46" s="39">
        <f t="shared" si="0"/>
        <v>0</v>
      </c>
      <c r="N46" s="39">
        <f t="shared" si="0"/>
        <v>0</v>
      </c>
      <c r="O46" s="39">
        <f t="shared" si="0"/>
        <v>0</v>
      </c>
      <c r="P46" s="39">
        <f t="shared" si="0"/>
        <v>0</v>
      </c>
      <c r="Q46" s="98" t="str">
        <f t="shared" si="0"/>
        <v/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/>
      <c r="Z46" s="7" t="s">
        <v>68</v>
      </c>
      <c r="AA46" s="18" cm="1">
        <f t="array" ref="AA46">IFERROR(_xlfn.IFS(COUNTA($AE$2:$AJ$2)=0,AVERAGE($AE46:$AJ46),$AE$2="X",AVERAGE($AF46:$AJ46),$AF$2="X",AVERAGE($AE46,$AG46:$AJ46),$AG$2="X",AVERAGE($AE46:$AF46,$AH46:$AJ46),$AH$2="X",AVERAGE($AE46:$AG46,$AI46:$AJ46),$AI$2="X",AVERAGE($AE46:$AH46,$AJ46:$AJ46),$AJ$2="X",AVERAGE($AE46:$AI46)),"")</f>
        <v>0</v>
      </c>
      <c r="AB46" s="19" cm="1">
        <f t="array" ref="AB46">IFERROR(_xlfn.IFS(COUNTA($AE$2:$AJ$2)=0,STDEV($AE46:$AJ46)/SQRT(COUNT($AE46:$AJ46)),$AE$2="X",STDEV($AF46:$AJ46)/SQRT(COUNT($AF46:$AJ46)),$AF$2="X",STDEV($AE46,$AG46:$AJ46)/SQRT(COUNT($AE46,$AG46:$AJ46)),$AG$2="X",STDEV($AE46:$AF46,$AH46:$AJ46)/SQRT(COUNT($AE46:$AF46,$AH46:$AJ46)),$AH$2="X",STDEV($AE46:$AG46,$AI46:$AJ46)/SQRT(COUNT($AE46:$AG46,$AI46:$AJ46)),$AI$2="X",STDEV($AE46:$AH46,$AJ46)/SQRT(COUNT($AE46:$AH46,$AJ46)),$AJ$2="X",STDEV($AE46:$AI46)/SQRT(COUNT($AE46:$AI46))),"")</f>
        <v>0</v>
      </c>
      <c r="AC46" s="113" cm="1">
        <f t="array" ref="AC46">IFERROR(_xlfn.IFS(COUNTA($AK$2:$AP$2)=0,AVERAGE($AK46:$AP46),$AK$2="X",AVERAGE($AL46:$AP46),$AL$2="X",AVERAGE($AK46,$AM46:$AP46),$AM$2="X",AVERAGE($AK46:$AL46,$AN46:$AP46),$AN$2="X",AVERAGE($AK46:$AM46,$AO46:$AP46),$AO$2="X",AVERAGE($AK46:$AN46,$AP46:$AP46),$AP$2="X",AVERAGE($AK46:$AO46)),"")</f>
        <v>0</v>
      </c>
      <c r="AD46" s="111" cm="1">
        <f t="array" ref="AD46">IFERROR(_xlfn.IFS(COUNTA($AK$2:$AP$2)=0,STDEV($AK46:$AP46)/SQRT(COUNT($AK46:$AP46)),$AK$2="X",STDEV($AL46:$AP46)/SQRT(COUNT($AL46:$AP46)),$AL$2="X",STDEV($AK46,$AM46:$AP46)/SQRT(COUNT($AK46,$AM46:$AP46)),$AM$2="X",STDEV($AK46:$AL46,$AN46:$AP46)/SQRT(COUNT($AK46:$AL46,$AN46:$AP46)),$AN$2="X",STDEV($AK46:$AM46,$AO46:$AP46)/SQRT(COUNT($AK46:$AM46,$AO46:$AP46)),$AO$2="X",STDEV($AK46:$AN46,$AP46)/SQRT(COUNT($AK46:$AN46,$AP46)),$AP$2="X",STDEV($AK46:$AO46)/SQRT(COUNT($AK46:$AO46))),"")</f>
        <v>0</v>
      </c>
      <c r="AE46" cm="1">
        <f t="array" ref="AE46">_xlfn.IFS(SUM($AK46:$AP46)="","",AK46="","",AK46=0,0,AK46&gt;0,AK46/AE$65*100)</f>
        <v>0</v>
      </c>
      <c r="AF46" cm="1">
        <f t="array" ref="AF46">_xlfn.IFS(SUM($AK46:$AP46)="","",AL46="","",AL46=0,0,AL46&gt;0,AL46/AF$65*100)</f>
        <v>0</v>
      </c>
      <c r="AG46" cm="1">
        <f t="array" ref="AG46">_xlfn.IFS(SUM($AK46:$AP46)="","",AM46="","",AM46=0,0,AM46&gt;0,AM46/AG$65*100)</f>
        <v>0</v>
      </c>
      <c r="AH46" cm="1">
        <f t="array" ref="AH46">_xlfn.IFS(SUM($AK46:$AP46)="","",AN46="","",AN46=0,0,AN46&gt;0,AN46/AH$65*100)</f>
        <v>0</v>
      </c>
      <c r="AI46" cm="1">
        <f t="array" ref="AI46">_xlfn.IFS(SUM($AK46:$AP46)="","",AO46="","",AO46=0,0,AO46&gt;0,AO46/AI$65*100)</f>
        <v>0</v>
      </c>
      <c r="AJ46" t="str" cm="1">
        <f t="array" ref="AJ46">_xlfn.IFS(SUM($AK46:$AP46)="","",AP46="","",AP46=0,0,AP46&gt;0,AP46/AJ$65*100)</f>
        <v/>
      </c>
      <c r="AK46" s="42">
        <f t="shared" si="1"/>
        <v>0</v>
      </c>
      <c r="AL46">
        <f t="shared" si="1"/>
        <v>0</v>
      </c>
      <c r="AM46">
        <f t="shared" si="1"/>
        <v>0</v>
      </c>
      <c r="AN46">
        <f t="shared" ref="AN46:AP63" si="44">IF(AT46="","",AT46/AT$2)</f>
        <v>0</v>
      </c>
      <c r="AO46">
        <f t="shared" si="44"/>
        <v>0</v>
      </c>
      <c r="AP46" s="96" t="str">
        <f t="shared" si="44"/>
        <v/>
      </c>
      <c r="AQ46" s="89">
        <v>0</v>
      </c>
      <c r="AR46" s="89">
        <v>0</v>
      </c>
      <c r="AS46" s="89">
        <v>0</v>
      </c>
      <c r="AT46" s="89">
        <v>0</v>
      </c>
      <c r="AU46" s="89">
        <v>0</v>
      </c>
      <c r="AV46" s="89"/>
      <c r="AX46" s="1"/>
      <c r="AY46" s="39" t="str">
        <f t="shared" si="31"/>
        <v/>
      </c>
      <c r="AZ46" s="39" t="str">
        <f t="shared" si="32"/>
        <v/>
      </c>
      <c r="BA46" s="39" t="str">
        <f t="shared" si="33"/>
        <v/>
      </c>
      <c r="BB46" s="39" t="str">
        <f t="shared" si="34"/>
        <v/>
      </c>
      <c r="BC46" s="39" t="str">
        <f t="shared" si="35"/>
        <v/>
      </c>
      <c r="BD46" s="39" t="str">
        <f t="shared" si="36"/>
        <v/>
      </c>
      <c r="BE46" s="39" t="str">
        <f t="shared" si="37"/>
        <v/>
      </c>
      <c r="BF46" s="39" t="str">
        <f t="shared" si="38"/>
        <v/>
      </c>
      <c r="BG46" s="39" t="str">
        <f t="shared" si="39"/>
        <v/>
      </c>
      <c r="BH46" s="39" t="str">
        <f t="shared" si="40"/>
        <v/>
      </c>
      <c r="BI46" s="39" t="str">
        <f t="shared" si="41"/>
        <v/>
      </c>
      <c r="BJ46" s="39" t="str">
        <f t="shared" si="42"/>
        <v/>
      </c>
      <c r="BK46" s="42" t="str">
        <f t="shared" si="27"/>
        <v/>
      </c>
      <c r="BL46" t="str">
        <f t="shared" si="27"/>
        <v/>
      </c>
      <c r="BM46" t="str">
        <f t="shared" si="27"/>
        <v/>
      </c>
      <c r="BN46" t="str">
        <f t="shared" si="25"/>
        <v/>
      </c>
      <c r="BO46" t="str">
        <f t="shared" si="25"/>
        <v/>
      </c>
      <c r="BP46" t="str">
        <f t="shared" si="25"/>
        <v/>
      </c>
      <c r="BQ46" t="str">
        <f t="shared" si="25"/>
        <v/>
      </c>
      <c r="BR46" t="str">
        <f t="shared" si="25"/>
        <v/>
      </c>
      <c r="BS46" t="str">
        <f t="shared" si="25"/>
        <v/>
      </c>
      <c r="BT46" t="str">
        <f t="shared" si="25"/>
        <v/>
      </c>
      <c r="BU46" t="str">
        <f t="shared" si="25"/>
        <v/>
      </c>
      <c r="BV46" t="str">
        <f t="shared" si="25"/>
        <v/>
      </c>
      <c r="BW46" t="str">
        <f t="shared" si="15"/>
        <v/>
      </c>
      <c r="BX46" t="str">
        <f t="shared" si="16"/>
        <v/>
      </c>
      <c r="BY46" t="str">
        <f t="shared" si="17"/>
        <v/>
      </c>
      <c r="BZ46" t="str">
        <f t="shared" si="18"/>
        <v/>
      </c>
      <c r="CA46" t="str">
        <f t="shared" si="43"/>
        <v/>
      </c>
      <c r="CB46" s="39" t="str">
        <f t="shared" si="43"/>
        <v/>
      </c>
      <c r="CC46" s="46" t="str">
        <f t="shared" si="20"/>
        <v/>
      </c>
      <c r="CD46" s="44" t="str">
        <f t="shared" si="21"/>
        <v/>
      </c>
      <c r="CE46" t="str" cm="1">
        <f t="array" ref="CE46">_xlfn.IFS($CC46="","",$CC46&lt;=CE$3,"yes",$CC46&gt;CE$3,"no")</f>
        <v/>
      </c>
      <c r="CF46" s="42" t="str">
        <f t="shared" si="28"/>
        <v/>
      </c>
      <c r="CG46" s="1" t="str">
        <f t="shared" si="29"/>
        <v/>
      </c>
      <c r="CH46" s="1" t="str">
        <f t="shared" si="30"/>
        <v/>
      </c>
      <c r="CI46" s="76" t="str">
        <f>IF(CE46="yes",VLOOKUP(CH46,'z-Table'!$A$1:$K$74,7,TRUE)*$CE$2,"")</f>
        <v/>
      </c>
    </row>
    <row r="47" spans="1:87" ht="12" x14ac:dyDescent="0.2">
      <c r="A47" s="7" t="s">
        <v>69</v>
      </c>
      <c r="B47" s="18" cm="1">
        <f t="array" ref="B47">IFERROR(_xlfn.IFS(COUNTA($F$2:$K$2)=0,AVERAGE($F47:$K47),$F$2="X",AVERAGE(G47:$K47),$G$2="X",AVERAGE($F47,$H47:$K47),$H$2="X",AVERAGE($F47:$G47,$I47:$K47),$I$2="X",AVERAGE($F47:$H47,$J47:$K47),$J$2="X",AVERAGE($F47:$I47,$K47:$K47),$K$2="X",AVERAGE($F47:$J47)),"")</f>
        <v>0</v>
      </c>
      <c r="C47" s="19" cm="1">
        <f t="array" ref="C47">IFERROR(_xlfn.IFS(COUNTA($F$2:$K$2)=0,STDEV($F47:$K47)/SQRT(COUNT($F47:$K47)),$F$2="X",STDEV(G47:$K47)/SQRT(COUNT(G47:$K47)),$G$2="X",STDEV($F47,$H47:$K47)/SQRT(COUNT($F47,$H47:$K47)),$H$2="X",STDEV($F47:$G47,$I47:$K47)/SQRT(COUNT($F47:$G47,$I47:$K47)),$I$2="X",STDEV($F47:$H47,$J47:$K47)/SQRT(COUNT($F47:$H47,$J47:$K47)),$J$2="X",STDEV($F47:$I47,$K47)/SQRT(COUNT($F47:$I47,$K47)),$K$2="X",STDEV($F47:$J47)/SQRT(COUNT($F47:$J47))),"")</f>
        <v>0</v>
      </c>
      <c r="D47" s="110" cm="1">
        <f t="array" ref="D47">IFERROR(_xlfn.IFS(COUNTA($L$2:$Q$2)=0,AVERAGE($L47:$Q47),$L$2="X",AVERAGE($M47:$Q47),$M$2="X",AVERAGE($L47,$N47:$Q47),$N$2="X",AVERAGE($L47:$M47,$O47:$Q47),$O$2="X",AVERAGE($L47:$N47,$P47:$Q47),$P$2="X",AVERAGE($L47:$O47,$Q47:$Q47),$Q$2="X",AVERAGE($L47:$P47)),"")</f>
        <v>0</v>
      </c>
      <c r="E47" s="111" cm="1">
        <f t="array" ref="E47">IFERROR(_xlfn.IFS(COUNTA($L$2:$Q$2)=0,STDEV($L47:$Q47)/SQRT(COUNT($L47:$Q47)),$L$2="X",STDEV($M47:$Q47)/SQRT(COUNT($M47:$Q47)),$M$2="X",STDEV($L47,$N47:$Q47)/SQRT(COUNT($L47,$N47:$Q47)),$N$2="X",STDEV($L47:$M47,$O47:$Q47)/SQRT(COUNT($L47:$M47,$O47:$Q47)),$O$2="X",STDEV($L47:$N47,$P47:$Q47)/SQRT(COUNT($L47:$N47,$P47:$Q47)),$P$2="X",STDEV($L47:$O47,$Q47)/SQRT(COUNT($L47:$O47,$Q47)),$Q$2="X",STDEV($L47:$P47)/SQRT(COUNT($L47:$P47))),"")</f>
        <v>0</v>
      </c>
      <c r="F47" cm="1">
        <f t="array" ref="F47">_xlfn.IFS(SUM($L47:$Q47)="","",L47="","",L47=0,0,L47&gt;0,L47/F$65*100)</f>
        <v>0</v>
      </c>
      <c r="G47" cm="1">
        <f t="array" ref="G47">_xlfn.IFS(SUM($L47:$Q47)="","",M47="","",M47=0,0,M47&gt;0,M47/G$65*100)</f>
        <v>0</v>
      </c>
      <c r="H47" cm="1">
        <f t="array" ref="H47">_xlfn.IFS(SUM($L47:$Q47)="","",N47="","",N47=0,0,N47&gt;0,N47/H$65*100)</f>
        <v>0</v>
      </c>
      <c r="I47" cm="1">
        <f t="array" ref="I47">_xlfn.IFS(SUM($L47:$Q47)="","",O47="","",O47=0,0,O47&gt;0,O47/I$65*100)</f>
        <v>0</v>
      </c>
      <c r="J47" cm="1">
        <f t="array" ref="J47">_xlfn.IFS(SUM($L47:$Q47)="","",P47="","",P47=0,0,P47&gt;0,P47/J$65*100)</f>
        <v>0</v>
      </c>
      <c r="K47" t="str" cm="1">
        <f t="array" ref="K47">_xlfn.IFS(SUM($L47:$Q47)="","",Q47="","",Q47=0,0,Q47&gt;0,Q47/K$65*100)</f>
        <v/>
      </c>
      <c r="L47" s="85">
        <f t="shared" si="26"/>
        <v>0</v>
      </c>
      <c r="M47" s="39">
        <f t="shared" si="0"/>
        <v>0</v>
      </c>
      <c r="N47" s="39">
        <f t="shared" si="0"/>
        <v>0</v>
      </c>
      <c r="O47" s="39">
        <f t="shared" si="0"/>
        <v>0</v>
      </c>
      <c r="P47" s="39">
        <f t="shared" si="0"/>
        <v>0</v>
      </c>
      <c r="Q47" s="98" t="str">
        <f t="shared" si="0"/>
        <v/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/>
      <c r="Z47" s="7" t="s">
        <v>69</v>
      </c>
      <c r="AA47" s="18" cm="1">
        <f t="array" ref="AA47">IFERROR(_xlfn.IFS(COUNTA($AE$2:$AJ$2)=0,AVERAGE($AE47:$AJ47),$AE$2="X",AVERAGE($AF47:$AJ47),$AF$2="X",AVERAGE($AE47,$AG47:$AJ47),$AG$2="X",AVERAGE($AE47:$AF47,$AH47:$AJ47),$AH$2="X",AVERAGE($AE47:$AG47,$AI47:$AJ47),$AI$2="X",AVERAGE($AE47:$AH47,$AJ47:$AJ47),$AJ$2="X",AVERAGE($AE47:$AI47)),"")</f>
        <v>0</v>
      </c>
      <c r="AB47" s="19" cm="1">
        <f t="array" ref="AB47">IFERROR(_xlfn.IFS(COUNTA($AE$2:$AJ$2)=0,STDEV($AE47:$AJ47)/SQRT(COUNT($AE47:$AJ47)),$AE$2="X",STDEV($AF47:$AJ47)/SQRT(COUNT($AF47:$AJ47)),$AF$2="X",STDEV($AE47,$AG47:$AJ47)/SQRT(COUNT($AE47,$AG47:$AJ47)),$AG$2="X",STDEV($AE47:$AF47,$AH47:$AJ47)/SQRT(COUNT($AE47:$AF47,$AH47:$AJ47)),$AH$2="X",STDEV($AE47:$AG47,$AI47:$AJ47)/SQRT(COUNT($AE47:$AG47,$AI47:$AJ47)),$AI$2="X",STDEV($AE47:$AH47,$AJ47)/SQRT(COUNT($AE47:$AH47,$AJ47)),$AJ$2="X",STDEV($AE47:$AI47)/SQRT(COUNT($AE47:$AI47))),"")</f>
        <v>0</v>
      </c>
      <c r="AC47" s="113" cm="1">
        <f t="array" ref="AC47">IFERROR(_xlfn.IFS(COUNTA($AK$2:$AP$2)=0,AVERAGE($AK47:$AP47),$AK$2="X",AVERAGE($AL47:$AP47),$AL$2="X",AVERAGE($AK47,$AM47:$AP47),$AM$2="X",AVERAGE($AK47:$AL47,$AN47:$AP47),$AN$2="X",AVERAGE($AK47:$AM47,$AO47:$AP47),$AO$2="X",AVERAGE($AK47:$AN47,$AP47:$AP47),$AP$2="X",AVERAGE($AK47:$AO47)),"")</f>
        <v>0</v>
      </c>
      <c r="AD47" s="111" cm="1">
        <f t="array" ref="AD47">IFERROR(_xlfn.IFS(COUNTA($AK$2:$AP$2)=0,STDEV($AK47:$AP47)/SQRT(COUNT($AK47:$AP47)),$AK$2="X",STDEV($AL47:$AP47)/SQRT(COUNT($AL47:$AP47)),$AL$2="X",STDEV($AK47,$AM47:$AP47)/SQRT(COUNT($AK47,$AM47:$AP47)),$AM$2="X",STDEV($AK47:$AL47,$AN47:$AP47)/SQRT(COUNT($AK47:$AL47,$AN47:$AP47)),$AN$2="X",STDEV($AK47:$AM47,$AO47:$AP47)/SQRT(COUNT($AK47:$AM47,$AO47:$AP47)),$AO$2="X",STDEV($AK47:$AN47,$AP47)/SQRT(COUNT($AK47:$AN47,$AP47)),$AP$2="X",STDEV($AK47:$AO47)/SQRT(COUNT($AK47:$AO47))),"")</f>
        <v>0</v>
      </c>
      <c r="AE47" cm="1">
        <f t="array" ref="AE47">_xlfn.IFS(SUM($AK47:$AP47)="","",AK47="","",AK47=0,0,AK47&gt;0,AK47/AE$65*100)</f>
        <v>0</v>
      </c>
      <c r="AF47" cm="1">
        <f t="array" ref="AF47">_xlfn.IFS(SUM($AK47:$AP47)="","",AL47="","",AL47=0,0,AL47&gt;0,AL47/AF$65*100)</f>
        <v>0</v>
      </c>
      <c r="AG47" cm="1">
        <f t="array" ref="AG47">_xlfn.IFS(SUM($AK47:$AP47)="","",AM47="","",AM47=0,0,AM47&gt;0,AM47/AG$65*100)</f>
        <v>0</v>
      </c>
      <c r="AH47" cm="1">
        <f t="array" ref="AH47">_xlfn.IFS(SUM($AK47:$AP47)="","",AN47="","",AN47=0,0,AN47&gt;0,AN47/AH$65*100)</f>
        <v>0</v>
      </c>
      <c r="AI47" cm="1">
        <f t="array" ref="AI47">_xlfn.IFS(SUM($AK47:$AP47)="","",AO47="","",AO47=0,0,AO47&gt;0,AO47/AI$65*100)</f>
        <v>0</v>
      </c>
      <c r="AJ47" t="str" cm="1">
        <f t="array" ref="AJ47">_xlfn.IFS(SUM($AK47:$AP47)="","",AP47="","",AP47=0,0,AP47&gt;0,AP47/AJ$65*100)</f>
        <v/>
      </c>
      <c r="AK47" s="42">
        <f t="shared" ref="AK47:AM63" si="45">IF(AQ47="","",AQ47/AQ$2)</f>
        <v>0</v>
      </c>
      <c r="AL47">
        <f t="shared" si="45"/>
        <v>0</v>
      </c>
      <c r="AM47">
        <f t="shared" si="45"/>
        <v>0</v>
      </c>
      <c r="AN47">
        <f t="shared" si="44"/>
        <v>0</v>
      </c>
      <c r="AO47">
        <f t="shared" si="44"/>
        <v>0</v>
      </c>
      <c r="AP47" s="96" t="str">
        <f t="shared" si="44"/>
        <v/>
      </c>
      <c r="AQ47" s="89">
        <v>0</v>
      </c>
      <c r="AR47" s="89">
        <v>0</v>
      </c>
      <c r="AS47" s="89">
        <v>0</v>
      </c>
      <c r="AT47" s="89">
        <v>0</v>
      </c>
      <c r="AU47" s="89">
        <v>0</v>
      </c>
      <c r="AV47" s="89"/>
      <c r="AX47" s="1"/>
      <c r="AY47" s="39" t="str">
        <f t="shared" si="31"/>
        <v/>
      </c>
      <c r="AZ47" s="39" t="str">
        <f t="shared" si="32"/>
        <v/>
      </c>
      <c r="BA47" s="39" t="str">
        <f t="shared" si="33"/>
        <v/>
      </c>
      <c r="BB47" s="39" t="str">
        <f t="shared" si="34"/>
        <v/>
      </c>
      <c r="BC47" s="39" t="str">
        <f t="shared" si="35"/>
        <v/>
      </c>
      <c r="BD47" s="39" t="str">
        <f t="shared" si="36"/>
        <v/>
      </c>
      <c r="BE47" s="39" t="str">
        <f t="shared" si="37"/>
        <v/>
      </c>
      <c r="BF47" s="39" t="str">
        <f t="shared" si="38"/>
        <v/>
      </c>
      <c r="BG47" s="39" t="str">
        <f t="shared" si="39"/>
        <v/>
      </c>
      <c r="BH47" s="39" t="str">
        <f t="shared" si="40"/>
        <v/>
      </c>
      <c r="BI47" s="39" t="str">
        <f t="shared" si="41"/>
        <v/>
      </c>
      <c r="BJ47" s="39" t="str">
        <f t="shared" si="42"/>
        <v/>
      </c>
      <c r="BK47" s="42" t="str">
        <f t="shared" si="27"/>
        <v/>
      </c>
      <c r="BL47" t="str">
        <f t="shared" si="27"/>
        <v/>
      </c>
      <c r="BM47" t="str">
        <f t="shared" si="27"/>
        <v/>
      </c>
      <c r="BN47" t="str">
        <f t="shared" si="25"/>
        <v/>
      </c>
      <c r="BO47" t="str">
        <f t="shared" si="25"/>
        <v/>
      </c>
      <c r="BP47" t="str">
        <f t="shared" si="25"/>
        <v/>
      </c>
      <c r="BQ47" t="str">
        <f t="shared" si="25"/>
        <v/>
      </c>
      <c r="BR47" t="str">
        <f t="shared" si="25"/>
        <v/>
      </c>
      <c r="BS47" t="str">
        <f t="shared" si="25"/>
        <v/>
      </c>
      <c r="BT47" t="str">
        <f t="shared" si="25"/>
        <v/>
      </c>
      <c r="BU47" t="str">
        <f t="shared" si="25"/>
        <v/>
      </c>
      <c r="BV47" t="str">
        <f t="shared" si="25"/>
        <v/>
      </c>
      <c r="BW47" t="str">
        <f t="shared" si="15"/>
        <v/>
      </c>
      <c r="BX47" t="str">
        <f t="shared" si="16"/>
        <v/>
      </c>
      <c r="BY47" t="str">
        <f t="shared" si="17"/>
        <v/>
      </c>
      <c r="BZ47" t="str">
        <f t="shared" si="18"/>
        <v/>
      </c>
      <c r="CA47" t="str">
        <f t="shared" si="43"/>
        <v/>
      </c>
      <c r="CB47" s="39" t="str">
        <f t="shared" si="43"/>
        <v/>
      </c>
      <c r="CC47" s="46" t="str">
        <f t="shared" si="20"/>
        <v/>
      </c>
      <c r="CD47" s="44" t="str">
        <f t="shared" si="21"/>
        <v/>
      </c>
      <c r="CE47" t="str" cm="1">
        <f t="array" ref="CE47">_xlfn.IFS($CC47="","",$CC47&lt;=CE$3,"yes",$CC47&gt;CE$3,"no")</f>
        <v/>
      </c>
      <c r="CF47" s="42" t="str">
        <f t="shared" si="28"/>
        <v/>
      </c>
      <c r="CG47" s="1" t="str">
        <f t="shared" si="29"/>
        <v/>
      </c>
      <c r="CH47" s="1" t="str">
        <f t="shared" si="30"/>
        <v/>
      </c>
      <c r="CI47" s="76" t="str">
        <f>IF(CE47="yes",VLOOKUP(CH47,'z-Table'!$A$1:$K$74,7,TRUE)*$CE$2,"")</f>
        <v/>
      </c>
    </row>
    <row r="48" spans="1:87" ht="12" x14ac:dyDescent="0.2">
      <c r="A48" s="7" t="s">
        <v>70</v>
      </c>
      <c r="B48" s="18" cm="1">
        <f t="array" ref="B48">IFERROR(_xlfn.IFS(COUNTA($F$2:$K$2)=0,AVERAGE($F48:$K48),$F$2="X",AVERAGE(G48:$K48),$G$2="X",AVERAGE($F48,$H48:$K48),$H$2="X",AVERAGE($F48:$G48,$I48:$K48),$I$2="X",AVERAGE($F48:$H48,$J48:$K48),$J$2="X",AVERAGE($F48:$I48,$K48:$K48),$K$2="X",AVERAGE($F48:$J48)),"")</f>
        <v>0</v>
      </c>
      <c r="C48" s="19" cm="1">
        <f t="array" ref="C48">IFERROR(_xlfn.IFS(COUNTA($F$2:$K$2)=0,STDEV($F48:$K48)/SQRT(COUNT($F48:$K48)),$F$2="X",STDEV(G48:$K48)/SQRT(COUNT(G48:$K48)),$G$2="X",STDEV($F48,$H48:$K48)/SQRT(COUNT($F48,$H48:$K48)),$H$2="X",STDEV($F48:$G48,$I48:$K48)/SQRT(COUNT($F48:$G48,$I48:$K48)),$I$2="X",STDEV($F48:$H48,$J48:$K48)/SQRT(COUNT($F48:$H48,$J48:$K48)),$J$2="X",STDEV($F48:$I48,$K48)/SQRT(COUNT($F48:$I48,$K48)),$K$2="X",STDEV($F48:$J48)/SQRT(COUNT($F48:$J48))),"")</f>
        <v>0</v>
      </c>
      <c r="D48" s="110" cm="1">
        <f t="array" ref="D48">IFERROR(_xlfn.IFS(COUNTA($L$2:$Q$2)=0,AVERAGE($L48:$Q48),$L$2="X",AVERAGE($M48:$Q48),$M$2="X",AVERAGE($L48,$N48:$Q48),$N$2="X",AVERAGE($L48:$M48,$O48:$Q48),$O$2="X",AVERAGE($L48:$N48,$P48:$Q48),$P$2="X",AVERAGE($L48:$O48,$Q48:$Q48),$Q$2="X",AVERAGE($L48:$P48)),"")</f>
        <v>0</v>
      </c>
      <c r="E48" s="111" cm="1">
        <f t="array" ref="E48">IFERROR(_xlfn.IFS(COUNTA($L$2:$Q$2)=0,STDEV($L48:$Q48)/SQRT(COUNT($L48:$Q48)),$L$2="X",STDEV($M48:$Q48)/SQRT(COUNT($M48:$Q48)),$M$2="X",STDEV($L48,$N48:$Q48)/SQRT(COUNT($L48,$N48:$Q48)),$N$2="X",STDEV($L48:$M48,$O48:$Q48)/SQRT(COUNT($L48:$M48,$O48:$Q48)),$O$2="X",STDEV($L48:$N48,$P48:$Q48)/SQRT(COUNT($L48:$N48,$P48:$Q48)),$P$2="X",STDEV($L48:$O48,$Q48)/SQRT(COUNT($L48:$O48,$Q48)),$Q$2="X",STDEV($L48:$P48)/SQRT(COUNT($L48:$P48))),"")</f>
        <v>0</v>
      </c>
      <c r="F48" cm="1">
        <f t="array" ref="F48">_xlfn.IFS(SUM($L48:$Q48)="","",L48="","",L48=0,0,L48&gt;0,L48/F$65*100)</f>
        <v>0</v>
      </c>
      <c r="G48" cm="1">
        <f t="array" ref="G48">_xlfn.IFS(SUM($L48:$Q48)="","",M48="","",M48=0,0,M48&gt;0,M48/G$65*100)</f>
        <v>0</v>
      </c>
      <c r="H48" cm="1">
        <f t="array" ref="H48">_xlfn.IFS(SUM($L48:$Q48)="","",N48="","",N48=0,0,N48&gt;0,N48/H$65*100)</f>
        <v>0</v>
      </c>
      <c r="I48" cm="1">
        <f t="array" ref="I48">_xlfn.IFS(SUM($L48:$Q48)="","",O48="","",O48=0,0,O48&gt;0,O48/I$65*100)</f>
        <v>0</v>
      </c>
      <c r="J48" cm="1">
        <f t="array" ref="J48">_xlfn.IFS(SUM($L48:$Q48)="","",P48="","",P48=0,0,P48&gt;0,P48/J$65*100)</f>
        <v>0</v>
      </c>
      <c r="K48" t="str" cm="1">
        <f t="array" ref="K48">_xlfn.IFS(SUM($L48:$Q48)="","",Q48="","",Q48=0,0,Q48&gt;0,Q48/K$65*100)</f>
        <v/>
      </c>
      <c r="L48" s="85">
        <f t="shared" si="26"/>
        <v>0</v>
      </c>
      <c r="M48" s="39">
        <f t="shared" si="0"/>
        <v>0</v>
      </c>
      <c r="N48" s="39">
        <f t="shared" si="0"/>
        <v>0</v>
      </c>
      <c r="O48" s="39">
        <f t="shared" si="0"/>
        <v>0</v>
      </c>
      <c r="P48" s="39">
        <f t="shared" si="0"/>
        <v>0</v>
      </c>
      <c r="Q48" s="98" t="str">
        <f t="shared" si="0"/>
        <v/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/>
      <c r="Z48" s="7" t="s">
        <v>70</v>
      </c>
      <c r="AA48" s="18" cm="1">
        <f t="array" ref="AA48">IFERROR(_xlfn.IFS(COUNTA($AE$2:$AJ$2)=0,AVERAGE($AE48:$AJ48),$AE$2="X",AVERAGE($AF48:$AJ48),$AF$2="X",AVERAGE($AE48,$AG48:$AJ48),$AG$2="X",AVERAGE($AE48:$AF48,$AH48:$AJ48),$AH$2="X",AVERAGE($AE48:$AG48,$AI48:$AJ48),$AI$2="X",AVERAGE($AE48:$AH48,$AJ48:$AJ48),$AJ$2="X",AVERAGE($AE48:$AI48)),"")</f>
        <v>0</v>
      </c>
      <c r="AB48" s="19" cm="1">
        <f t="array" ref="AB48">IFERROR(_xlfn.IFS(COUNTA($AE$2:$AJ$2)=0,STDEV($AE48:$AJ48)/SQRT(COUNT($AE48:$AJ48)),$AE$2="X",STDEV($AF48:$AJ48)/SQRT(COUNT($AF48:$AJ48)),$AF$2="X",STDEV($AE48,$AG48:$AJ48)/SQRT(COUNT($AE48,$AG48:$AJ48)),$AG$2="X",STDEV($AE48:$AF48,$AH48:$AJ48)/SQRT(COUNT($AE48:$AF48,$AH48:$AJ48)),$AH$2="X",STDEV($AE48:$AG48,$AI48:$AJ48)/SQRT(COUNT($AE48:$AG48,$AI48:$AJ48)),$AI$2="X",STDEV($AE48:$AH48,$AJ48)/SQRT(COUNT($AE48:$AH48,$AJ48)),$AJ$2="X",STDEV($AE48:$AI48)/SQRT(COUNT($AE48:$AI48))),"")</f>
        <v>0</v>
      </c>
      <c r="AC48" s="113" cm="1">
        <f t="array" ref="AC48">IFERROR(_xlfn.IFS(COUNTA($AK$2:$AP$2)=0,AVERAGE($AK48:$AP48),$AK$2="X",AVERAGE($AL48:$AP48),$AL$2="X",AVERAGE($AK48,$AM48:$AP48),$AM$2="X",AVERAGE($AK48:$AL48,$AN48:$AP48),$AN$2="X",AVERAGE($AK48:$AM48,$AO48:$AP48),$AO$2="X",AVERAGE($AK48:$AN48,$AP48:$AP48),$AP$2="X",AVERAGE($AK48:$AO48)),"")</f>
        <v>0</v>
      </c>
      <c r="AD48" s="111" cm="1">
        <f t="array" ref="AD48">IFERROR(_xlfn.IFS(COUNTA($AK$2:$AP$2)=0,STDEV($AK48:$AP48)/SQRT(COUNT($AK48:$AP48)),$AK$2="X",STDEV($AL48:$AP48)/SQRT(COUNT($AL48:$AP48)),$AL$2="X",STDEV($AK48,$AM48:$AP48)/SQRT(COUNT($AK48,$AM48:$AP48)),$AM$2="X",STDEV($AK48:$AL48,$AN48:$AP48)/SQRT(COUNT($AK48:$AL48,$AN48:$AP48)),$AN$2="X",STDEV($AK48:$AM48,$AO48:$AP48)/SQRT(COUNT($AK48:$AM48,$AO48:$AP48)),$AO$2="X",STDEV($AK48:$AN48,$AP48)/SQRT(COUNT($AK48:$AN48,$AP48)),$AP$2="X",STDEV($AK48:$AO48)/SQRT(COUNT($AK48:$AO48))),"")</f>
        <v>0</v>
      </c>
      <c r="AE48" cm="1">
        <f t="array" ref="AE48">_xlfn.IFS(SUM($AK48:$AP48)="","",AK48="","",AK48=0,0,AK48&gt;0,AK48/AE$65*100)</f>
        <v>0</v>
      </c>
      <c r="AF48" cm="1">
        <f t="array" ref="AF48">_xlfn.IFS(SUM($AK48:$AP48)="","",AL48="","",AL48=0,0,AL48&gt;0,AL48/AF$65*100)</f>
        <v>0</v>
      </c>
      <c r="AG48" cm="1">
        <f t="array" ref="AG48">_xlfn.IFS(SUM($AK48:$AP48)="","",AM48="","",AM48=0,0,AM48&gt;0,AM48/AG$65*100)</f>
        <v>0</v>
      </c>
      <c r="AH48" cm="1">
        <f t="array" ref="AH48">_xlfn.IFS(SUM($AK48:$AP48)="","",AN48="","",AN48=0,0,AN48&gt;0,AN48/AH$65*100)</f>
        <v>0</v>
      </c>
      <c r="AI48" cm="1">
        <f t="array" ref="AI48">_xlfn.IFS(SUM($AK48:$AP48)="","",AO48="","",AO48=0,0,AO48&gt;0,AO48/AI$65*100)</f>
        <v>0</v>
      </c>
      <c r="AJ48" t="str" cm="1">
        <f t="array" ref="AJ48">_xlfn.IFS(SUM($AK48:$AP48)="","",AP48="","",AP48=0,0,AP48&gt;0,AP48/AJ$65*100)</f>
        <v/>
      </c>
      <c r="AK48" s="42">
        <f t="shared" si="45"/>
        <v>0</v>
      </c>
      <c r="AL48">
        <f t="shared" si="45"/>
        <v>0</v>
      </c>
      <c r="AM48">
        <f t="shared" si="45"/>
        <v>0</v>
      </c>
      <c r="AN48">
        <f t="shared" si="44"/>
        <v>0</v>
      </c>
      <c r="AO48">
        <f t="shared" si="44"/>
        <v>0</v>
      </c>
      <c r="AP48" s="96" t="str">
        <f t="shared" si="44"/>
        <v/>
      </c>
      <c r="AQ48" s="89">
        <v>0</v>
      </c>
      <c r="AR48" s="89">
        <v>0</v>
      </c>
      <c r="AS48" s="89">
        <v>0</v>
      </c>
      <c r="AT48" s="89">
        <v>0</v>
      </c>
      <c r="AU48" s="89">
        <v>0</v>
      </c>
      <c r="AV48" s="89"/>
      <c r="AX48" s="1"/>
      <c r="AY48" s="39" t="str">
        <f t="shared" si="31"/>
        <v/>
      </c>
      <c r="AZ48" s="39" t="str">
        <f t="shared" si="32"/>
        <v/>
      </c>
      <c r="BA48" s="39" t="str">
        <f t="shared" si="33"/>
        <v/>
      </c>
      <c r="BB48" s="39" t="str">
        <f t="shared" si="34"/>
        <v/>
      </c>
      <c r="BC48" s="39" t="str">
        <f t="shared" si="35"/>
        <v/>
      </c>
      <c r="BD48" s="39" t="str">
        <f t="shared" si="36"/>
        <v/>
      </c>
      <c r="BE48" s="39" t="str">
        <f t="shared" si="37"/>
        <v/>
      </c>
      <c r="BF48" s="39" t="str">
        <f t="shared" si="38"/>
        <v/>
      </c>
      <c r="BG48" s="39" t="str">
        <f t="shared" si="39"/>
        <v/>
      </c>
      <c r="BH48" s="39" t="str">
        <f t="shared" si="40"/>
        <v/>
      </c>
      <c r="BI48" s="39" t="str">
        <f t="shared" si="41"/>
        <v/>
      </c>
      <c r="BJ48" s="39" t="str">
        <f t="shared" si="42"/>
        <v/>
      </c>
      <c r="BK48" s="42" t="str">
        <f t="shared" si="27"/>
        <v/>
      </c>
      <c r="BL48" t="str">
        <f t="shared" si="27"/>
        <v/>
      </c>
      <c r="BM48" t="str">
        <f t="shared" si="27"/>
        <v/>
      </c>
      <c r="BN48" t="str">
        <f t="shared" si="25"/>
        <v/>
      </c>
      <c r="BO48" t="str">
        <f t="shared" si="25"/>
        <v/>
      </c>
      <c r="BP48" t="str">
        <f t="shared" si="25"/>
        <v/>
      </c>
      <c r="BQ48" t="str">
        <f t="shared" si="25"/>
        <v/>
      </c>
      <c r="BR48" t="str">
        <f t="shared" si="25"/>
        <v/>
      </c>
      <c r="BS48" t="str">
        <f t="shared" si="25"/>
        <v/>
      </c>
      <c r="BT48" t="str">
        <f t="shared" si="25"/>
        <v/>
      </c>
      <c r="BU48" t="str">
        <f t="shared" si="25"/>
        <v/>
      </c>
      <c r="BV48" t="str">
        <f t="shared" si="25"/>
        <v/>
      </c>
      <c r="BW48" t="str">
        <f t="shared" si="15"/>
        <v/>
      </c>
      <c r="BX48" t="str">
        <f t="shared" si="16"/>
        <v/>
      </c>
      <c r="BY48" t="str">
        <f t="shared" si="17"/>
        <v/>
      </c>
      <c r="BZ48" t="str">
        <f t="shared" si="18"/>
        <v/>
      </c>
      <c r="CA48" t="str">
        <f t="shared" si="43"/>
        <v/>
      </c>
      <c r="CB48" s="39" t="str">
        <f t="shared" si="43"/>
        <v/>
      </c>
      <c r="CC48" s="46" t="str">
        <f t="shared" si="20"/>
        <v/>
      </c>
      <c r="CD48" s="44" t="str">
        <f t="shared" si="21"/>
        <v/>
      </c>
      <c r="CE48" t="str" cm="1">
        <f t="array" ref="CE48">_xlfn.IFS($CC48="","",$CC48&lt;=CE$3,"yes",$CC48&gt;CE$3,"no")</f>
        <v/>
      </c>
      <c r="CF48" s="42" t="str">
        <f t="shared" si="28"/>
        <v/>
      </c>
      <c r="CG48" s="1" t="str">
        <f t="shared" si="29"/>
        <v/>
      </c>
      <c r="CH48" s="1" t="str">
        <f t="shared" si="30"/>
        <v/>
      </c>
      <c r="CI48" s="76" t="str">
        <f>IF(CE48="yes",VLOOKUP(CH48,'z-Table'!$A$1:$K$74,7,TRUE)*$CE$2,"")</f>
        <v/>
      </c>
    </row>
    <row r="49" spans="1:87" ht="12" x14ac:dyDescent="0.2">
      <c r="A49" s="7" t="s">
        <v>71</v>
      </c>
      <c r="B49" s="18" cm="1">
        <f t="array" ref="B49">IFERROR(_xlfn.IFS(COUNTA($F$2:$K$2)=0,AVERAGE($F49:$K49),$F$2="X",AVERAGE(G49:$K49),$G$2="X",AVERAGE($F49,$H49:$K49),$H$2="X",AVERAGE($F49:$G49,$I49:$K49),$I$2="X",AVERAGE($F49:$H49,$J49:$K49),$J$2="X",AVERAGE($F49:$I49,$K49:$K49),$K$2="X",AVERAGE($F49:$J49)),"")</f>
        <v>0</v>
      </c>
      <c r="C49" s="19" cm="1">
        <f t="array" ref="C49">IFERROR(_xlfn.IFS(COUNTA($F$2:$K$2)=0,STDEV($F49:$K49)/SQRT(COUNT($F49:$K49)),$F$2="X",STDEV(G49:$K49)/SQRT(COUNT(G49:$K49)),$G$2="X",STDEV($F49,$H49:$K49)/SQRT(COUNT($F49,$H49:$K49)),$H$2="X",STDEV($F49:$G49,$I49:$K49)/SQRT(COUNT($F49:$G49,$I49:$K49)),$I$2="X",STDEV($F49:$H49,$J49:$K49)/SQRT(COUNT($F49:$H49,$J49:$K49)),$J$2="X",STDEV($F49:$I49,$K49)/SQRT(COUNT($F49:$I49,$K49)),$K$2="X",STDEV($F49:$J49)/SQRT(COUNT($F49:$J49))),"")</f>
        <v>0</v>
      </c>
      <c r="D49" s="110" cm="1">
        <f t="array" ref="D49">IFERROR(_xlfn.IFS(COUNTA($L$2:$Q$2)=0,AVERAGE($L49:$Q49),$L$2="X",AVERAGE($M49:$Q49),$M$2="X",AVERAGE($L49,$N49:$Q49),$N$2="X",AVERAGE($L49:$M49,$O49:$Q49),$O$2="X",AVERAGE($L49:$N49,$P49:$Q49),$P$2="X",AVERAGE($L49:$O49,$Q49:$Q49),$Q$2="X",AVERAGE($L49:$P49)),"")</f>
        <v>0</v>
      </c>
      <c r="E49" s="111" cm="1">
        <f t="array" ref="E49">IFERROR(_xlfn.IFS(COUNTA($L$2:$Q$2)=0,STDEV($L49:$Q49)/SQRT(COUNT($L49:$Q49)),$L$2="X",STDEV($M49:$Q49)/SQRT(COUNT($M49:$Q49)),$M$2="X",STDEV($L49,$N49:$Q49)/SQRT(COUNT($L49,$N49:$Q49)),$N$2="X",STDEV($L49:$M49,$O49:$Q49)/SQRT(COUNT($L49:$M49,$O49:$Q49)),$O$2="X",STDEV($L49:$N49,$P49:$Q49)/SQRT(COUNT($L49:$N49,$P49:$Q49)),$P$2="X",STDEV($L49:$O49,$Q49)/SQRT(COUNT($L49:$O49,$Q49)),$Q$2="X",STDEV($L49:$P49)/SQRT(COUNT($L49:$P49))),"")</f>
        <v>0</v>
      </c>
      <c r="F49" cm="1">
        <f t="array" ref="F49">_xlfn.IFS(SUM($L49:$Q49)="","",L49="","",L49=0,0,L49&gt;0,L49/F$65*100)</f>
        <v>0</v>
      </c>
      <c r="G49" cm="1">
        <f t="array" ref="G49">_xlfn.IFS(SUM($L49:$Q49)="","",M49="","",M49=0,0,M49&gt;0,M49/G$65*100)</f>
        <v>0</v>
      </c>
      <c r="H49" cm="1">
        <f t="array" ref="H49">_xlfn.IFS(SUM($L49:$Q49)="","",N49="","",N49=0,0,N49&gt;0,N49/H$65*100)</f>
        <v>0</v>
      </c>
      <c r="I49" cm="1">
        <f t="array" ref="I49">_xlfn.IFS(SUM($L49:$Q49)="","",O49="","",O49=0,0,O49&gt;0,O49/I$65*100)</f>
        <v>0</v>
      </c>
      <c r="J49" cm="1">
        <f t="array" ref="J49">_xlfn.IFS(SUM($L49:$Q49)="","",P49="","",P49=0,0,P49&gt;0,P49/J$65*100)</f>
        <v>0</v>
      </c>
      <c r="K49" t="str" cm="1">
        <f t="array" ref="K49">_xlfn.IFS(SUM($L49:$Q49)="","",Q49="","",Q49=0,0,Q49&gt;0,Q49/K$65*100)</f>
        <v/>
      </c>
      <c r="L49" s="85">
        <f t="shared" si="26"/>
        <v>0</v>
      </c>
      <c r="M49" s="39">
        <f t="shared" si="0"/>
        <v>0</v>
      </c>
      <c r="N49" s="39">
        <f t="shared" si="0"/>
        <v>0</v>
      </c>
      <c r="O49" s="39">
        <f t="shared" si="0"/>
        <v>0</v>
      </c>
      <c r="P49" s="39">
        <f t="shared" si="0"/>
        <v>0</v>
      </c>
      <c r="Q49" s="98" t="str">
        <f t="shared" si="0"/>
        <v/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/>
      <c r="Z49" s="7" t="s">
        <v>71</v>
      </c>
      <c r="AA49" s="18" cm="1">
        <f t="array" ref="AA49">IFERROR(_xlfn.IFS(COUNTA($AE$2:$AJ$2)=0,AVERAGE($AE49:$AJ49),$AE$2="X",AVERAGE($AF49:$AJ49),$AF$2="X",AVERAGE($AE49,$AG49:$AJ49),$AG$2="X",AVERAGE($AE49:$AF49,$AH49:$AJ49),$AH$2="X",AVERAGE($AE49:$AG49,$AI49:$AJ49),$AI$2="X",AVERAGE($AE49:$AH49,$AJ49:$AJ49),$AJ$2="X",AVERAGE($AE49:$AI49)),"")</f>
        <v>0</v>
      </c>
      <c r="AB49" s="19" cm="1">
        <f t="array" ref="AB49">IFERROR(_xlfn.IFS(COUNTA($AE$2:$AJ$2)=0,STDEV($AE49:$AJ49)/SQRT(COUNT($AE49:$AJ49)),$AE$2="X",STDEV($AF49:$AJ49)/SQRT(COUNT($AF49:$AJ49)),$AF$2="X",STDEV($AE49,$AG49:$AJ49)/SQRT(COUNT($AE49,$AG49:$AJ49)),$AG$2="X",STDEV($AE49:$AF49,$AH49:$AJ49)/SQRT(COUNT($AE49:$AF49,$AH49:$AJ49)),$AH$2="X",STDEV($AE49:$AG49,$AI49:$AJ49)/SQRT(COUNT($AE49:$AG49,$AI49:$AJ49)),$AI$2="X",STDEV($AE49:$AH49,$AJ49)/SQRT(COUNT($AE49:$AH49,$AJ49)),$AJ$2="X",STDEV($AE49:$AI49)/SQRT(COUNT($AE49:$AI49))),"")</f>
        <v>0</v>
      </c>
      <c r="AC49" s="113" cm="1">
        <f t="array" ref="AC49">IFERROR(_xlfn.IFS(COUNTA($AK$2:$AP$2)=0,AVERAGE($AK49:$AP49),$AK$2="X",AVERAGE($AL49:$AP49),$AL$2="X",AVERAGE($AK49,$AM49:$AP49),$AM$2="X",AVERAGE($AK49:$AL49,$AN49:$AP49),$AN$2="X",AVERAGE($AK49:$AM49,$AO49:$AP49),$AO$2="X",AVERAGE($AK49:$AN49,$AP49:$AP49),$AP$2="X",AVERAGE($AK49:$AO49)),"")</f>
        <v>0</v>
      </c>
      <c r="AD49" s="111" cm="1">
        <f t="array" ref="AD49">IFERROR(_xlfn.IFS(COUNTA($AK$2:$AP$2)=0,STDEV($AK49:$AP49)/SQRT(COUNT($AK49:$AP49)),$AK$2="X",STDEV($AL49:$AP49)/SQRT(COUNT($AL49:$AP49)),$AL$2="X",STDEV($AK49,$AM49:$AP49)/SQRT(COUNT($AK49,$AM49:$AP49)),$AM$2="X",STDEV($AK49:$AL49,$AN49:$AP49)/SQRT(COUNT($AK49:$AL49,$AN49:$AP49)),$AN$2="X",STDEV($AK49:$AM49,$AO49:$AP49)/SQRT(COUNT($AK49:$AM49,$AO49:$AP49)),$AO$2="X",STDEV($AK49:$AN49,$AP49)/SQRT(COUNT($AK49:$AN49,$AP49)),$AP$2="X",STDEV($AK49:$AO49)/SQRT(COUNT($AK49:$AO49))),"")</f>
        <v>0</v>
      </c>
      <c r="AE49" cm="1">
        <f t="array" ref="AE49">_xlfn.IFS(SUM($AK49:$AP49)="","",AK49="","",AK49=0,0,AK49&gt;0,AK49/AE$65*100)</f>
        <v>0</v>
      </c>
      <c r="AF49" cm="1">
        <f t="array" ref="AF49">_xlfn.IFS(SUM($AK49:$AP49)="","",AL49="","",AL49=0,0,AL49&gt;0,AL49/AF$65*100)</f>
        <v>0</v>
      </c>
      <c r="AG49" cm="1">
        <f t="array" ref="AG49">_xlfn.IFS(SUM($AK49:$AP49)="","",AM49="","",AM49=0,0,AM49&gt;0,AM49/AG$65*100)</f>
        <v>0</v>
      </c>
      <c r="AH49" cm="1">
        <f t="array" ref="AH49">_xlfn.IFS(SUM($AK49:$AP49)="","",AN49="","",AN49=0,0,AN49&gt;0,AN49/AH$65*100)</f>
        <v>0</v>
      </c>
      <c r="AI49" cm="1">
        <f t="array" ref="AI49">_xlfn.IFS(SUM($AK49:$AP49)="","",AO49="","",AO49=0,0,AO49&gt;0,AO49/AI$65*100)</f>
        <v>0</v>
      </c>
      <c r="AJ49" t="str" cm="1">
        <f t="array" ref="AJ49">_xlfn.IFS(SUM($AK49:$AP49)="","",AP49="","",AP49=0,0,AP49&gt;0,AP49/AJ$65*100)</f>
        <v/>
      </c>
      <c r="AK49" s="42">
        <f t="shared" si="45"/>
        <v>0</v>
      </c>
      <c r="AL49">
        <f t="shared" si="45"/>
        <v>0</v>
      </c>
      <c r="AM49">
        <f t="shared" si="45"/>
        <v>0</v>
      </c>
      <c r="AN49">
        <f t="shared" si="44"/>
        <v>0</v>
      </c>
      <c r="AO49">
        <f t="shared" si="44"/>
        <v>0</v>
      </c>
      <c r="AP49" s="96" t="str">
        <f t="shared" si="44"/>
        <v/>
      </c>
      <c r="AQ49" s="89">
        <v>0</v>
      </c>
      <c r="AR49" s="89">
        <v>0</v>
      </c>
      <c r="AS49" s="89">
        <v>0</v>
      </c>
      <c r="AT49" s="89">
        <v>0</v>
      </c>
      <c r="AU49" s="89">
        <v>0</v>
      </c>
      <c r="AV49" s="89"/>
      <c r="AX49" s="1"/>
      <c r="AY49" s="39" t="str">
        <f t="shared" si="31"/>
        <v/>
      </c>
      <c r="AZ49" s="39" t="str">
        <f t="shared" si="32"/>
        <v/>
      </c>
      <c r="BA49" s="39" t="str">
        <f t="shared" si="33"/>
        <v/>
      </c>
      <c r="BB49" s="39" t="str">
        <f t="shared" si="34"/>
        <v/>
      </c>
      <c r="BC49" s="39" t="str">
        <f t="shared" si="35"/>
        <v/>
      </c>
      <c r="BD49" s="39" t="str">
        <f t="shared" si="36"/>
        <v/>
      </c>
      <c r="BE49" s="39" t="str">
        <f t="shared" si="37"/>
        <v/>
      </c>
      <c r="BF49" s="39" t="str">
        <f t="shared" si="38"/>
        <v/>
      </c>
      <c r="BG49" s="39" t="str">
        <f t="shared" si="39"/>
        <v/>
      </c>
      <c r="BH49" s="39" t="str">
        <f t="shared" si="40"/>
        <v/>
      </c>
      <c r="BI49" s="39" t="str">
        <f t="shared" si="41"/>
        <v/>
      </c>
      <c r="BJ49" s="39" t="str">
        <f t="shared" si="42"/>
        <v/>
      </c>
      <c r="BK49" s="42" t="str">
        <f t="shared" si="27"/>
        <v/>
      </c>
      <c r="BL49" t="str">
        <f t="shared" si="27"/>
        <v/>
      </c>
      <c r="BM49" t="str">
        <f t="shared" si="27"/>
        <v/>
      </c>
      <c r="BN49" t="str">
        <f t="shared" si="25"/>
        <v/>
      </c>
      <c r="BO49" t="str">
        <f t="shared" si="25"/>
        <v/>
      </c>
      <c r="BP49" t="str">
        <f t="shared" si="25"/>
        <v/>
      </c>
      <c r="BQ49" t="str">
        <f t="shared" si="25"/>
        <v/>
      </c>
      <c r="BR49" t="str">
        <f t="shared" si="25"/>
        <v/>
      </c>
      <c r="BS49" t="str">
        <f t="shared" si="25"/>
        <v/>
      </c>
      <c r="BT49" t="str">
        <f t="shared" si="25"/>
        <v/>
      </c>
      <c r="BU49" t="str">
        <f t="shared" si="25"/>
        <v/>
      </c>
      <c r="BV49" t="str">
        <f t="shared" si="25"/>
        <v/>
      </c>
      <c r="BW49" t="str">
        <f t="shared" si="15"/>
        <v/>
      </c>
      <c r="BX49" t="str">
        <f t="shared" si="16"/>
        <v/>
      </c>
      <c r="BY49" t="str">
        <f t="shared" si="17"/>
        <v/>
      </c>
      <c r="BZ49" t="str">
        <f t="shared" si="18"/>
        <v/>
      </c>
      <c r="CA49" t="str">
        <f t="shared" si="43"/>
        <v/>
      </c>
      <c r="CB49" s="39" t="str">
        <f t="shared" si="43"/>
        <v/>
      </c>
      <c r="CC49" s="46" t="str">
        <f t="shared" si="20"/>
        <v/>
      </c>
      <c r="CD49" s="44" t="str">
        <f t="shared" si="21"/>
        <v/>
      </c>
      <c r="CE49" t="str" cm="1">
        <f t="array" ref="CE49">_xlfn.IFS($CC49="","",$CC49&lt;=CE$3,"yes",$CC49&gt;CE$3,"no")</f>
        <v/>
      </c>
      <c r="CF49" s="42" t="str">
        <f t="shared" si="28"/>
        <v/>
      </c>
      <c r="CG49" s="1" t="str">
        <f t="shared" si="29"/>
        <v/>
      </c>
      <c r="CH49" s="1" t="str">
        <f t="shared" si="30"/>
        <v/>
      </c>
      <c r="CI49" s="76" t="str">
        <f>IF(CE49="yes",VLOOKUP(CH49,'z-Table'!$A$1:$K$74,7,TRUE)*$CE$2,"")</f>
        <v/>
      </c>
    </row>
    <row r="50" spans="1:87" ht="12" x14ac:dyDescent="0.2">
      <c r="A50" s="7" t="s">
        <v>72</v>
      </c>
      <c r="B50" s="18" cm="1">
        <f t="array" ref="B50">IFERROR(_xlfn.IFS(COUNTA($F$2:$K$2)=0,AVERAGE($F50:$K50),$F$2="X",AVERAGE(G50:$K50),$G$2="X",AVERAGE($F50,$H50:$K50),$H$2="X",AVERAGE($F50:$G50,$I50:$K50),$I$2="X",AVERAGE($F50:$H50,$J50:$K50),$J$2="X",AVERAGE($F50:$I50,$K50:$K50),$K$2="X",AVERAGE($F50:$J50)),"")</f>
        <v>0</v>
      </c>
      <c r="C50" s="19" cm="1">
        <f t="array" ref="C50">IFERROR(_xlfn.IFS(COUNTA($F$2:$K$2)=0,STDEV($F50:$K50)/SQRT(COUNT($F50:$K50)),$F$2="X",STDEV(G50:$K50)/SQRT(COUNT(G50:$K50)),$G$2="X",STDEV($F50,$H50:$K50)/SQRT(COUNT($F50,$H50:$K50)),$H$2="X",STDEV($F50:$G50,$I50:$K50)/SQRT(COUNT($F50:$G50,$I50:$K50)),$I$2="X",STDEV($F50:$H50,$J50:$K50)/SQRT(COUNT($F50:$H50,$J50:$K50)),$J$2="X",STDEV($F50:$I50,$K50)/SQRT(COUNT($F50:$I50,$K50)),$K$2="X",STDEV($F50:$J50)/SQRT(COUNT($F50:$J50))),"")</f>
        <v>0</v>
      </c>
      <c r="D50" s="110" cm="1">
        <f t="array" ref="D50">IFERROR(_xlfn.IFS(COUNTA($L$2:$Q$2)=0,AVERAGE($L50:$Q50),$L$2="X",AVERAGE($M50:$Q50),$M$2="X",AVERAGE($L50,$N50:$Q50),$N$2="X",AVERAGE($L50:$M50,$O50:$Q50),$O$2="X",AVERAGE($L50:$N50,$P50:$Q50),$P$2="X",AVERAGE($L50:$O50,$Q50:$Q50),$Q$2="X",AVERAGE($L50:$P50)),"")</f>
        <v>0</v>
      </c>
      <c r="E50" s="111" cm="1">
        <f t="array" ref="E50">IFERROR(_xlfn.IFS(COUNTA($L$2:$Q$2)=0,STDEV($L50:$Q50)/SQRT(COUNT($L50:$Q50)),$L$2="X",STDEV($M50:$Q50)/SQRT(COUNT($M50:$Q50)),$M$2="X",STDEV($L50,$N50:$Q50)/SQRT(COUNT($L50,$N50:$Q50)),$N$2="X",STDEV($L50:$M50,$O50:$Q50)/SQRT(COUNT($L50:$M50,$O50:$Q50)),$O$2="X",STDEV($L50:$N50,$P50:$Q50)/SQRT(COUNT($L50:$N50,$P50:$Q50)),$P$2="X",STDEV($L50:$O50,$Q50)/SQRT(COUNT($L50:$O50,$Q50)),$Q$2="X",STDEV($L50:$P50)/SQRT(COUNT($L50:$P50))),"")</f>
        <v>0</v>
      </c>
      <c r="F50" cm="1">
        <f t="array" ref="F50">_xlfn.IFS(SUM($L50:$Q50)="","",L50="","",L50=0,0,L50&gt;0,L50/F$65*100)</f>
        <v>0</v>
      </c>
      <c r="G50" cm="1">
        <f t="array" ref="G50">_xlfn.IFS(SUM($L50:$Q50)="","",M50="","",M50=0,0,M50&gt;0,M50/G$65*100)</f>
        <v>0</v>
      </c>
      <c r="H50" cm="1">
        <f t="array" ref="H50">_xlfn.IFS(SUM($L50:$Q50)="","",N50="","",N50=0,0,N50&gt;0,N50/H$65*100)</f>
        <v>0</v>
      </c>
      <c r="I50" cm="1">
        <f t="array" ref="I50">_xlfn.IFS(SUM($L50:$Q50)="","",O50="","",O50=0,0,O50&gt;0,O50/I$65*100)</f>
        <v>0</v>
      </c>
      <c r="J50" cm="1">
        <f t="array" ref="J50">_xlfn.IFS(SUM($L50:$Q50)="","",P50="","",P50=0,0,P50&gt;0,P50/J$65*100)</f>
        <v>0</v>
      </c>
      <c r="K50" t="str" cm="1">
        <f t="array" ref="K50">_xlfn.IFS(SUM($L50:$Q50)="","",Q50="","",Q50=0,0,Q50&gt;0,Q50/K$65*100)</f>
        <v/>
      </c>
      <c r="L50" s="85">
        <f t="shared" si="26"/>
        <v>0</v>
      </c>
      <c r="M50" s="39">
        <f t="shared" si="0"/>
        <v>0</v>
      </c>
      <c r="N50" s="39">
        <f t="shared" si="0"/>
        <v>0</v>
      </c>
      <c r="O50" s="39">
        <f t="shared" si="0"/>
        <v>0</v>
      </c>
      <c r="P50" s="39">
        <f t="shared" si="0"/>
        <v>0</v>
      </c>
      <c r="Q50" s="98" t="str">
        <f t="shared" ref="Q50:Q63" si="46">IF(W50="","",W50/W$2)</f>
        <v/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/>
      <c r="Z50" s="7" t="s">
        <v>72</v>
      </c>
      <c r="AA50" s="18" cm="1">
        <f t="array" ref="AA50">IFERROR(_xlfn.IFS(COUNTA($AE$2:$AJ$2)=0,AVERAGE($AE50:$AJ50),$AE$2="X",AVERAGE($AF50:$AJ50),$AF$2="X",AVERAGE($AE50,$AG50:$AJ50),$AG$2="X",AVERAGE($AE50:$AF50,$AH50:$AJ50),$AH$2="X",AVERAGE($AE50:$AG50,$AI50:$AJ50),$AI$2="X",AVERAGE($AE50:$AH50,$AJ50:$AJ50),$AJ$2="X",AVERAGE($AE50:$AI50)),"")</f>
        <v>0</v>
      </c>
      <c r="AB50" s="19" cm="1">
        <f t="array" ref="AB50">IFERROR(_xlfn.IFS(COUNTA($AE$2:$AJ$2)=0,STDEV($AE50:$AJ50)/SQRT(COUNT($AE50:$AJ50)),$AE$2="X",STDEV($AF50:$AJ50)/SQRT(COUNT($AF50:$AJ50)),$AF$2="X",STDEV($AE50,$AG50:$AJ50)/SQRT(COUNT($AE50,$AG50:$AJ50)),$AG$2="X",STDEV($AE50:$AF50,$AH50:$AJ50)/SQRT(COUNT($AE50:$AF50,$AH50:$AJ50)),$AH$2="X",STDEV($AE50:$AG50,$AI50:$AJ50)/SQRT(COUNT($AE50:$AG50,$AI50:$AJ50)),$AI$2="X",STDEV($AE50:$AH50,$AJ50)/SQRT(COUNT($AE50:$AH50,$AJ50)),$AJ$2="X",STDEV($AE50:$AI50)/SQRT(COUNT($AE50:$AI50))),"")</f>
        <v>0</v>
      </c>
      <c r="AC50" s="113" cm="1">
        <f t="array" ref="AC50">IFERROR(_xlfn.IFS(COUNTA($AK$2:$AP$2)=0,AVERAGE($AK50:$AP50),$AK$2="X",AVERAGE($AL50:$AP50),$AL$2="X",AVERAGE($AK50,$AM50:$AP50),$AM$2="X",AVERAGE($AK50:$AL50,$AN50:$AP50),$AN$2="X",AVERAGE($AK50:$AM50,$AO50:$AP50),$AO$2="X",AVERAGE($AK50:$AN50,$AP50:$AP50),$AP$2="X",AVERAGE($AK50:$AO50)),"")</f>
        <v>0</v>
      </c>
      <c r="AD50" s="111" cm="1">
        <f t="array" ref="AD50">IFERROR(_xlfn.IFS(COUNTA($AK$2:$AP$2)=0,STDEV($AK50:$AP50)/SQRT(COUNT($AK50:$AP50)),$AK$2="X",STDEV($AL50:$AP50)/SQRT(COUNT($AL50:$AP50)),$AL$2="X",STDEV($AK50,$AM50:$AP50)/SQRT(COUNT($AK50,$AM50:$AP50)),$AM$2="X",STDEV($AK50:$AL50,$AN50:$AP50)/SQRT(COUNT($AK50:$AL50,$AN50:$AP50)),$AN$2="X",STDEV($AK50:$AM50,$AO50:$AP50)/SQRT(COUNT($AK50:$AM50,$AO50:$AP50)),$AO$2="X",STDEV($AK50:$AN50,$AP50)/SQRT(COUNT($AK50:$AN50,$AP50)),$AP$2="X",STDEV($AK50:$AO50)/SQRT(COUNT($AK50:$AO50))),"")</f>
        <v>0</v>
      </c>
      <c r="AE50" cm="1">
        <f t="array" ref="AE50">_xlfn.IFS(SUM($AK50:$AP50)="","",AK50="","",AK50=0,0,AK50&gt;0,AK50/AE$65*100)</f>
        <v>0</v>
      </c>
      <c r="AF50" cm="1">
        <f t="array" ref="AF50">_xlfn.IFS(SUM($AK50:$AP50)="","",AL50="","",AL50=0,0,AL50&gt;0,AL50/AF$65*100)</f>
        <v>0</v>
      </c>
      <c r="AG50" cm="1">
        <f t="array" ref="AG50">_xlfn.IFS(SUM($AK50:$AP50)="","",AM50="","",AM50=0,0,AM50&gt;0,AM50/AG$65*100)</f>
        <v>0</v>
      </c>
      <c r="AH50" cm="1">
        <f t="array" ref="AH50">_xlfn.IFS(SUM($AK50:$AP50)="","",AN50="","",AN50=0,0,AN50&gt;0,AN50/AH$65*100)</f>
        <v>0</v>
      </c>
      <c r="AI50" cm="1">
        <f t="array" ref="AI50">_xlfn.IFS(SUM($AK50:$AP50)="","",AO50="","",AO50=0,0,AO50&gt;0,AO50/AI$65*100)</f>
        <v>0</v>
      </c>
      <c r="AJ50" t="str" cm="1">
        <f t="array" ref="AJ50">_xlfn.IFS(SUM($AK50:$AP50)="","",AP50="","",AP50=0,0,AP50&gt;0,AP50/AJ$65*100)</f>
        <v/>
      </c>
      <c r="AK50" s="42">
        <f t="shared" si="45"/>
        <v>0</v>
      </c>
      <c r="AL50">
        <f t="shared" si="45"/>
        <v>0</v>
      </c>
      <c r="AM50">
        <f t="shared" si="45"/>
        <v>0</v>
      </c>
      <c r="AN50">
        <f t="shared" si="44"/>
        <v>0</v>
      </c>
      <c r="AO50">
        <f t="shared" si="44"/>
        <v>0</v>
      </c>
      <c r="AP50" s="96" t="str">
        <f t="shared" si="44"/>
        <v/>
      </c>
      <c r="AQ50" s="89">
        <v>0</v>
      </c>
      <c r="AR50" s="89">
        <v>0</v>
      </c>
      <c r="AS50" s="89">
        <v>0</v>
      </c>
      <c r="AT50" s="89">
        <v>0</v>
      </c>
      <c r="AU50" s="89">
        <v>0</v>
      </c>
      <c r="AV50" s="89"/>
      <c r="AX50" s="1"/>
      <c r="AY50" s="39" t="str">
        <f t="shared" si="31"/>
        <v/>
      </c>
      <c r="AZ50" s="39" t="str">
        <f t="shared" si="32"/>
        <v/>
      </c>
      <c r="BA50" s="39" t="str">
        <f t="shared" si="33"/>
        <v/>
      </c>
      <c r="BB50" s="39" t="str">
        <f t="shared" si="34"/>
        <v/>
      </c>
      <c r="BC50" s="39" t="str">
        <f t="shared" si="35"/>
        <v/>
      </c>
      <c r="BD50" s="39" t="str">
        <f t="shared" si="36"/>
        <v/>
      </c>
      <c r="BE50" s="39" t="str">
        <f t="shared" si="37"/>
        <v/>
      </c>
      <c r="BF50" s="39" t="str">
        <f t="shared" si="38"/>
        <v/>
      </c>
      <c r="BG50" s="39" t="str">
        <f t="shared" si="39"/>
        <v/>
      </c>
      <c r="BH50" s="39" t="str">
        <f t="shared" si="40"/>
        <v/>
      </c>
      <c r="BI50" s="39" t="str">
        <f t="shared" si="41"/>
        <v/>
      </c>
      <c r="BJ50" s="39" t="str">
        <f t="shared" si="42"/>
        <v/>
      </c>
      <c r="BK50" s="42" t="str">
        <f t="shared" si="27"/>
        <v/>
      </c>
      <c r="BL50" t="str">
        <f t="shared" si="27"/>
        <v/>
      </c>
      <c r="BM50" t="str">
        <f t="shared" si="27"/>
        <v/>
      </c>
      <c r="BN50" t="str">
        <f t="shared" si="25"/>
        <v/>
      </c>
      <c r="BO50" t="str">
        <f t="shared" si="25"/>
        <v/>
      </c>
      <c r="BP50" t="str">
        <f t="shared" si="25"/>
        <v/>
      </c>
      <c r="BQ50" t="str">
        <f t="shared" si="25"/>
        <v/>
      </c>
      <c r="BR50" t="str">
        <f t="shared" si="25"/>
        <v/>
      </c>
      <c r="BS50" t="str">
        <f t="shared" si="25"/>
        <v/>
      </c>
      <c r="BT50" t="str">
        <f t="shared" si="25"/>
        <v/>
      </c>
      <c r="BU50" t="str">
        <f t="shared" si="25"/>
        <v/>
      </c>
      <c r="BV50" t="str">
        <f t="shared" si="25"/>
        <v/>
      </c>
      <c r="BW50" t="str">
        <f t="shared" si="15"/>
        <v/>
      </c>
      <c r="BX50" t="str">
        <f t="shared" si="16"/>
        <v/>
      </c>
      <c r="BY50" t="str">
        <f t="shared" si="17"/>
        <v/>
      </c>
      <c r="BZ50" t="str">
        <f t="shared" si="18"/>
        <v/>
      </c>
      <c r="CA50" t="str">
        <f t="shared" si="43"/>
        <v/>
      </c>
      <c r="CB50" s="39" t="str">
        <f t="shared" si="43"/>
        <v/>
      </c>
      <c r="CC50" s="46" t="str">
        <f t="shared" si="20"/>
        <v/>
      </c>
      <c r="CD50" s="44" t="str">
        <f t="shared" si="21"/>
        <v/>
      </c>
      <c r="CE50" t="str" cm="1">
        <f t="array" ref="CE50">_xlfn.IFS($CC50="","",$CC50&lt;=CE$3,"yes",$CC50&gt;CE$3,"no")</f>
        <v/>
      </c>
      <c r="CF50" s="42" t="str">
        <f t="shared" si="28"/>
        <v/>
      </c>
      <c r="CG50" s="1" t="str">
        <f t="shared" si="29"/>
        <v/>
      </c>
      <c r="CH50" s="1" t="str">
        <f t="shared" si="30"/>
        <v/>
      </c>
      <c r="CI50" s="76" t="str">
        <f>IF(CE50="yes",VLOOKUP(CH50,'z-Table'!$A$1:$K$74,7,TRUE)*$CE$2,"")</f>
        <v/>
      </c>
    </row>
    <row r="51" spans="1:87" ht="12" x14ac:dyDescent="0.2">
      <c r="A51" s="7" t="s">
        <v>73</v>
      </c>
      <c r="B51" s="18" cm="1">
        <f t="array" ref="B51">IFERROR(_xlfn.IFS(COUNTA($F$2:$K$2)=0,AVERAGE($F51:$K51),$F$2="X",AVERAGE(G51:$K51),$G$2="X",AVERAGE($F51,$H51:$K51),$H$2="X",AVERAGE($F51:$G51,$I51:$K51),$I$2="X",AVERAGE($F51:$H51,$J51:$K51),$J$2="X",AVERAGE($F51:$I51,$K51:$K51),$K$2="X",AVERAGE($F51:$J51)),"")</f>
        <v>0</v>
      </c>
      <c r="C51" s="19" cm="1">
        <f t="array" ref="C51">IFERROR(_xlfn.IFS(COUNTA($F$2:$K$2)=0,STDEV($F51:$K51)/SQRT(COUNT($F51:$K51)),$F$2="X",STDEV(G51:$K51)/SQRT(COUNT(G51:$K51)),$G$2="X",STDEV($F51,$H51:$K51)/SQRT(COUNT($F51,$H51:$K51)),$H$2="X",STDEV($F51:$G51,$I51:$K51)/SQRT(COUNT($F51:$G51,$I51:$K51)),$I$2="X",STDEV($F51:$H51,$J51:$K51)/SQRT(COUNT($F51:$H51,$J51:$K51)),$J$2="X",STDEV($F51:$I51,$K51)/SQRT(COUNT($F51:$I51,$K51)),$K$2="X",STDEV($F51:$J51)/SQRT(COUNT($F51:$J51))),"")</f>
        <v>0</v>
      </c>
      <c r="D51" s="110" cm="1">
        <f t="array" ref="D51">IFERROR(_xlfn.IFS(COUNTA($L$2:$Q$2)=0,AVERAGE($L51:$Q51),$L$2="X",AVERAGE($M51:$Q51),$M$2="X",AVERAGE($L51,$N51:$Q51),$N$2="X",AVERAGE($L51:$M51,$O51:$Q51),$O$2="X",AVERAGE($L51:$N51,$P51:$Q51),$P$2="X",AVERAGE($L51:$O51,$Q51:$Q51),$Q$2="X",AVERAGE($L51:$P51)),"")</f>
        <v>0</v>
      </c>
      <c r="E51" s="111" cm="1">
        <f t="array" ref="E51">IFERROR(_xlfn.IFS(COUNTA($L$2:$Q$2)=0,STDEV($L51:$Q51)/SQRT(COUNT($L51:$Q51)),$L$2="X",STDEV($M51:$Q51)/SQRT(COUNT($M51:$Q51)),$M$2="X",STDEV($L51,$N51:$Q51)/SQRT(COUNT($L51,$N51:$Q51)),$N$2="X",STDEV($L51:$M51,$O51:$Q51)/SQRT(COUNT($L51:$M51,$O51:$Q51)),$O$2="X",STDEV($L51:$N51,$P51:$Q51)/SQRT(COUNT($L51:$N51,$P51:$Q51)),$P$2="X",STDEV($L51:$O51,$Q51)/SQRT(COUNT($L51:$O51,$Q51)),$Q$2="X",STDEV($L51:$P51)/SQRT(COUNT($L51:$P51))),"")</f>
        <v>0</v>
      </c>
      <c r="F51" cm="1">
        <f t="array" ref="F51">_xlfn.IFS(SUM($L51:$Q51)="","",L51="","",L51=0,0,L51&gt;0,L51/F$65*100)</f>
        <v>0</v>
      </c>
      <c r="G51" cm="1">
        <f t="array" ref="G51">_xlfn.IFS(SUM($L51:$Q51)="","",M51="","",M51=0,0,M51&gt;0,M51/G$65*100)</f>
        <v>0</v>
      </c>
      <c r="H51" cm="1">
        <f t="array" ref="H51">_xlfn.IFS(SUM($L51:$Q51)="","",N51="","",N51=0,0,N51&gt;0,N51/H$65*100)</f>
        <v>0</v>
      </c>
      <c r="I51" cm="1">
        <f t="array" ref="I51">_xlfn.IFS(SUM($L51:$Q51)="","",O51="","",O51=0,0,O51&gt;0,O51/I$65*100)</f>
        <v>0</v>
      </c>
      <c r="J51" cm="1">
        <f t="array" ref="J51">_xlfn.IFS(SUM($L51:$Q51)="","",P51="","",P51=0,0,P51&gt;0,P51/J$65*100)</f>
        <v>0</v>
      </c>
      <c r="K51" t="str" cm="1">
        <f t="array" ref="K51">_xlfn.IFS(SUM($L51:$Q51)="","",Q51="","",Q51=0,0,Q51&gt;0,Q51/K$65*100)</f>
        <v/>
      </c>
      <c r="L51" s="85">
        <f t="shared" si="26"/>
        <v>0</v>
      </c>
      <c r="M51" s="39">
        <f t="shared" si="26"/>
        <v>0</v>
      </c>
      <c r="N51" s="39">
        <f t="shared" si="26"/>
        <v>0</v>
      </c>
      <c r="O51" s="39">
        <f t="shared" si="26"/>
        <v>0</v>
      </c>
      <c r="P51" s="39">
        <f t="shared" si="26"/>
        <v>0</v>
      </c>
      <c r="Q51" s="98" t="str">
        <f t="shared" si="46"/>
        <v/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/>
      <c r="Z51" s="7" t="s">
        <v>73</v>
      </c>
      <c r="AA51" s="18" cm="1">
        <f t="array" ref="AA51">IFERROR(_xlfn.IFS(COUNTA($AE$2:$AJ$2)=0,AVERAGE($AE51:$AJ51),$AE$2="X",AVERAGE($AF51:$AJ51),$AF$2="X",AVERAGE($AE51,$AG51:$AJ51),$AG$2="X",AVERAGE($AE51:$AF51,$AH51:$AJ51),$AH$2="X",AVERAGE($AE51:$AG51,$AI51:$AJ51),$AI$2="X",AVERAGE($AE51:$AH51,$AJ51:$AJ51),$AJ$2="X",AVERAGE($AE51:$AI51)),"")</f>
        <v>0</v>
      </c>
      <c r="AB51" s="19" cm="1">
        <f t="array" ref="AB51">IFERROR(_xlfn.IFS(COUNTA($AE$2:$AJ$2)=0,STDEV($AE51:$AJ51)/SQRT(COUNT($AE51:$AJ51)),$AE$2="X",STDEV($AF51:$AJ51)/SQRT(COUNT($AF51:$AJ51)),$AF$2="X",STDEV($AE51,$AG51:$AJ51)/SQRT(COUNT($AE51,$AG51:$AJ51)),$AG$2="X",STDEV($AE51:$AF51,$AH51:$AJ51)/SQRT(COUNT($AE51:$AF51,$AH51:$AJ51)),$AH$2="X",STDEV($AE51:$AG51,$AI51:$AJ51)/SQRT(COUNT($AE51:$AG51,$AI51:$AJ51)),$AI$2="X",STDEV($AE51:$AH51,$AJ51)/SQRT(COUNT($AE51:$AH51,$AJ51)),$AJ$2="X",STDEV($AE51:$AI51)/SQRT(COUNT($AE51:$AI51))),"")</f>
        <v>0</v>
      </c>
      <c r="AC51" s="113" cm="1">
        <f t="array" ref="AC51">IFERROR(_xlfn.IFS(COUNTA($AK$2:$AP$2)=0,AVERAGE($AK51:$AP51),$AK$2="X",AVERAGE($AL51:$AP51),$AL$2="X",AVERAGE($AK51,$AM51:$AP51),$AM$2="X",AVERAGE($AK51:$AL51,$AN51:$AP51),$AN$2="X",AVERAGE($AK51:$AM51,$AO51:$AP51),$AO$2="X",AVERAGE($AK51:$AN51,$AP51:$AP51),$AP$2="X",AVERAGE($AK51:$AO51)),"")</f>
        <v>0</v>
      </c>
      <c r="AD51" s="111" cm="1">
        <f t="array" ref="AD51">IFERROR(_xlfn.IFS(COUNTA($AK$2:$AP$2)=0,STDEV($AK51:$AP51)/SQRT(COUNT($AK51:$AP51)),$AK$2="X",STDEV($AL51:$AP51)/SQRT(COUNT($AL51:$AP51)),$AL$2="X",STDEV($AK51,$AM51:$AP51)/SQRT(COUNT($AK51,$AM51:$AP51)),$AM$2="X",STDEV($AK51:$AL51,$AN51:$AP51)/SQRT(COUNT($AK51:$AL51,$AN51:$AP51)),$AN$2="X",STDEV($AK51:$AM51,$AO51:$AP51)/SQRT(COUNT($AK51:$AM51,$AO51:$AP51)),$AO$2="X",STDEV($AK51:$AN51,$AP51)/SQRT(COUNT($AK51:$AN51,$AP51)),$AP$2="X",STDEV($AK51:$AO51)/SQRT(COUNT($AK51:$AO51))),"")</f>
        <v>0</v>
      </c>
      <c r="AE51" cm="1">
        <f t="array" ref="AE51">_xlfn.IFS(SUM($AK51:$AP51)="","",AK51="","",AK51=0,0,AK51&gt;0,AK51/AE$65*100)</f>
        <v>0</v>
      </c>
      <c r="AF51" cm="1">
        <f t="array" ref="AF51">_xlfn.IFS(SUM($AK51:$AP51)="","",AL51="","",AL51=0,0,AL51&gt;0,AL51/AF$65*100)</f>
        <v>0</v>
      </c>
      <c r="AG51" cm="1">
        <f t="array" ref="AG51">_xlfn.IFS(SUM($AK51:$AP51)="","",AM51="","",AM51=0,0,AM51&gt;0,AM51/AG$65*100)</f>
        <v>0</v>
      </c>
      <c r="AH51" cm="1">
        <f t="array" ref="AH51">_xlfn.IFS(SUM($AK51:$AP51)="","",AN51="","",AN51=0,0,AN51&gt;0,AN51/AH$65*100)</f>
        <v>0</v>
      </c>
      <c r="AI51" cm="1">
        <f t="array" ref="AI51">_xlfn.IFS(SUM($AK51:$AP51)="","",AO51="","",AO51=0,0,AO51&gt;0,AO51/AI$65*100)</f>
        <v>0</v>
      </c>
      <c r="AJ51" t="str" cm="1">
        <f t="array" ref="AJ51">_xlfn.IFS(SUM($AK51:$AP51)="","",AP51="","",AP51=0,0,AP51&gt;0,AP51/AJ$65*100)</f>
        <v/>
      </c>
      <c r="AK51" s="42">
        <f t="shared" si="45"/>
        <v>0</v>
      </c>
      <c r="AL51">
        <f t="shared" si="45"/>
        <v>0</v>
      </c>
      <c r="AM51">
        <f t="shared" si="45"/>
        <v>0</v>
      </c>
      <c r="AN51">
        <f t="shared" si="44"/>
        <v>0</v>
      </c>
      <c r="AO51">
        <f t="shared" si="44"/>
        <v>0</v>
      </c>
      <c r="AP51" s="96" t="str">
        <f t="shared" si="44"/>
        <v/>
      </c>
      <c r="AQ51" s="89">
        <v>0</v>
      </c>
      <c r="AR51" s="89">
        <v>0</v>
      </c>
      <c r="AS51" s="89">
        <v>0</v>
      </c>
      <c r="AT51" s="89">
        <v>0</v>
      </c>
      <c r="AU51" s="89">
        <v>0</v>
      </c>
      <c r="AV51" s="89"/>
      <c r="AX51" s="1"/>
      <c r="AY51" s="39" t="str">
        <f t="shared" si="31"/>
        <v/>
      </c>
      <c r="AZ51" s="39" t="str">
        <f t="shared" si="32"/>
        <v/>
      </c>
      <c r="BA51" s="39" t="str">
        <f t="shared" si="33"/>
        <v/>
      </c>
      <c r="BB51" s="39" t="str">
        <f t="shared" si="34"/>
        <v/>
      </c>
      <c r="BC51" s="39" t="str">
        <f t="shared" si="35"/>
        <v/>
      </c>
      <c r="BD51" s="39" t="str">
        <f t="shared" si="36"/>
        <v/>
      </c>
      <c r="BE51" s="39" t="str">
        <f t="shared" si="37"/>
        <v/>
      </c>
      <c r="BF51" s="39" t="str">
        <f t="shared" si="38"/>
        <v/>
      </c>
      <c r="BG51" s="39" t="str">
        <f t="shared" si="39"/>
        <v/>
      </c>
      <c r="BH51" s="39" t="str">
        <f t="shared" si="40"/>
        <v/>
      </c>
      <c r="BI51" s="39" t="str">
        <f t="shared" si="41"/>
        <v/>
      </c>
      <c r="BJ51" s="39" t="str">
        <f t="shared" si="42"/>
        <v/>
      </c>
      <c r="BK51" s="42" t="str">
        <f t="shared" si="27"/>
        <v/>
      </c>
      <c r="BL51" t="str">
        <f t="shared" si="27"/>
        <v/>
      </c>
      <c r="BM51" t="str">
        <f t="shared" si="27"/>
        <v/>
      </c>
      <c r="BN51" t="str">
        <f t="shared" si="25"/>
        <v/>
      </c>
      <c r="BO51" t="str">
        <f t="shared" si="25"/>
        <v/>
      </c>
      <c r="BP51" t="str">
        <f t="shared" si="25"/>
        <v/>
      </c>
      <c r="BQ51" t="str">
        <f t="shared" si="25"/>
        <v/>
      </c>
      <c r="BR51" t="str">
        <f t="shared" si="25"/>
        <v/>
      </c>
      <c r="BS51" t="str">
        <f t="shared" si="25"/>
        <v/>
      </c>
      <c r="BT51" t="str">
        <f t="shared" si="25"/>
        <v/>
      </c>
      <c r="BU51" t="str">
        <f t="shared" si="25"/>
        <v/>
      </c>
      <c r="BV51" t="str">
        <f t="shared" si="25"/>
        <v/>
      </c>
      <c r="BW51" t="str">
        <f t="shared" si="15"/>
        <v/>
      </c>
      <c r="BX51" t="str">
        <f t="shared" si="16"/>
        <v/>
      </c>
      <c r="BY51" t="str">
        <f t="shared" si="17"/>
        <v/>
      </c>
      <c r="BZ51" t="str">
        <f t="shared" si="18"/>
        <v/>
      </c>
      <c r="CA51" t="str">
        <f t="shared" si="43"/>
        <v/>
      </c>
      <c r="CB51" s="39" t="str">
        <f t="shared" si="43"/>
        <v/>
      </c>
      <c r="CC51" s="46" t="str">
        <f t="shared" si="20"/>
        <v/>
      </c>
      <c r="CD51" s="44" t="str">
        <f t="shared" si="21"/>
        <v/>
      </c>
      <c r="CE51" t="str" cm="1">
        <f t="array" ref="CE51">_xlfn.IFS($CC51="","",$CC51&lt;=CE$3,"yes",$CC51&gt;CE$3,"no")</f>
        <v/>
      </c>
      <c r="CF51" s="42" t="str">
        <f t="shared" si="28"/>
        <v/>
      </c>
      <c r="CG51" s="1" t="str">
        <f t="shared" si="29"/>
        <v/>
      </c>
      <c r="CH51" s="1" t="str">
        <f t="shared" si="30"/>
        <v/>
      </c>
      <c r="CI51" s="76" t="str">
        <f>IF(CE51="yes",VLOOKUP(CH51,'z-Table'!$A$1:$K$74,7,TRUE)*$CE$2,"")</f>
        <v/>
      </c>
    </row>
    <row r="52" spans="1:87" ht="12" x14ac:dyDescent="0.2">
      <c r="A52" s="6" t="s">
        <v>74</v>
      </c>
      <c r="B52" s="18" cm="1">
        <f t="array" ref="B52">IFERROR(_xlfn.IFS(COUNTA($F$2:$K$2)=0,AVERAGE($F52:$K52),$F$2="X",AVERAGE(G52:$K52),$G$2="X",AVERAGE($F52,$H52:$K52),$H$2="X",AVERAGE($F52:$G52,$I52:$K52),$I$2="X",AVERAGE($F52:$H52,$J52:$K52),$J$2="X",AVERAGE($F52:$I52,$K52:$K52),$K$2="X",AVERAGE($F52:$J52)),"")</f>
        <v>0</v>
      </c>
      <c r="C52" s="19" cm="1">
        <f t="array" ref="C52">IFERROR(_xlfn.IFS(COUNTA($F$2:$K$2)=0,STDEV($F52:$K52)/SQRT(COUNT($F52:$K52)),$F$2="X",STDEV(G52:$K52)/SQRT(COUNT(G52:$K52)),$G$2="X",STDEV($F52,$H52:$K52)/SQRT(COUNT($F52,$H52:$K52)),$H$2="X",STDEV($F52:$G52,$I52:$K52)/SQRT(COUNT($F52:$G52,$I52:$K52)),$I$2="X",STDEV($F52:$H52,$J52:$K52)/SQRT(COUNT($F52:$H52,$J52:$K52)),$J$2="X",STDEV($F52:$I52,$K52)/SQRT(COUNT($F52:$I52,$K52)),$K$2="X",STDEV($F52:$J52)/SQRT(COUNT($F52:$J52))),"")</f>
        <v>0</v>
      </c>
      <c r="D52" s="110" cm="1">
        <f t="array" ref="D52">IFERROR(_xlfn.IFS(COUNTA($L$2:$Q$2)=0,AVERAGE($L52:$Q52),$L$2="X",AVERAGE($M52:$Q52),$M$2="X",AVERAGE($L52,$N52:$Q52),$N$2="X",AVERAGE($L52:$M52,$O52:$Q52),$O$2="X",AVERAGE($L52:$N52,$P52:$Q52),$P$2="X",AVERAGE($L52:$O52,$Q52:$Q52),$Q$2="X",AVERAGE($L52:$P52)),"")</f>
        <v>0</v>
      </c>
      <c r="E52" s="111" cm="1">
        <f t="array" ref="E52">IFERROR(_xlfn.IFS(COUNTA($L$2:$Q$2)=0,STDEV($L52:$Q52)/SQRT(COUNT($L52:$Q52)),$L$2="X",STDEV($M52:$Q52)/SQRT(COUNT($M52:$Q52)),$M$2="X",STDEV($L52,$N52:$Q52)/SQRT(COUNT($L52,$N52:$Q52)),$N$2="X",STDEV($L52:$M52,$O52:$Q52)/SQRT(COUNT($L52:$M52,$O52:$Q52)),$O$2="X",STDEV($L52:$N52,$P52:$Q52)/SQRT(COUNT($L52:$N52,$P52:$Q52)),$P$2="X",STDEV($L52:$O52,$Q52)/SQRT(COUNT($L52:$O52,$Q52)),$Q$2="X",STDEV($L52:$P52)/SQRT(COUNT($L52:$P52))),"")</f>
        <v>0</v>
      </c>
      <c r="F52" cm="1">
        <f t="array" ref="F52">_xlfn.IFS(SUM($L52:$Q52)="","",L52="","",L52=0,0,L52&gt;0,L52/F$65*100)</f>
        <v>0</v>
      </c>
      <c r="G52" cm="1">
        <f t="array" ref="G52">_xlfn.IFS(SUM($L52:$Q52)="","",M52="","",M52=0,0,M52&gt;0,M52/G$65*100)</f>
        <v>0</v>
      </c>
      <c r="H52" cm="1">
        <f t="array" ref="H52">_xlfn.IFS(SUM($L52:$Q52)="","",N52="","",N52=0,0,N52&gt;0,N52/H$65*100)</f>
        <v>0</v>
      </c>
      <c r="I52" cm="1">
        <f t="array" ref="I52">_xlfn.IFS(SUM($L52:$Q52)="","",O52="","",O52=0,0,O52&gt;0,O52/I$65*100)</f>
        <v>0</v>
      </c>
      <c r="J52" cm="1">
        <f t="array" ref="J52">_xlfn.IFS(SUM($L52:$Q52)="","",P52="","",P52=0,0,P52&gt;0,P52/J$65*100)</f>
        <v>0</v>
      </c>
      <c r="K52" t="str" cm="1">
        <f t="array" ref="K52">_xlfn.IFS(SUM($L52:$Q52)="","",Q52="","",Q52=0,0,Q52&gt;0,Q52/K$65*100)</f>
        <v/>
      </c>
      <c r="L52" s="85">
        <f t="shared" si="26"/>
        <v>0</v>
      </c>
      <c r="M52" s="39">
        <f t="shared" si="26"/>
        <v>0</v>
      </c>
      <c r="N52" s="39">
        <f t="shared" si="26"/>
        <v>0</v>
      </c>
      <c r="O52" s="39">
        <f t="shared" si="26"/>
        <v>0</v>
      </c>
      <c r="P52" s="39">
        <f t="shared" si="26"/>
        <v>0</v>
      </c>
      <c r="Q52" s="98" t="str">
        <f t="shared" si="46"/>
        <v/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/>
      <c r="Z52" s="6" t="s">
        <v>74</v>
      </c>
      <c r="AA52" s="18" cm="1">
        <f t="array" ref="AA52">IFERROR(_xlfn.IFS(COUNTA($AE$2:$AJ$2)=0,AVERAGE($AE52:$AJ52),$AE$2="X",AVERAGE($AF52:$AJ52),$AF$2="X",AVERAGE($AE52,$AG52:$AJ52),$AG$2="X",AVERAGE($AE52:$AF52,$AH52:$AJ52),$AH$2="X",AVERAGE($AE52:$AG52,$AI52:$AJ52),$AI$2="X",AVERAGE($AE52:$AH52,$AJ52:$AJ52),$AJ$2="X",AVERAGE($AE52:$AI52)),"")</f>
        <v>0</v>
      </c>
      <c r="AB52" s="19" cm="1">
        <f t="array" ref="AB52">IFERROR(_xlfn.IFS(COUNTA($AE$2:$AJ$2)=0,STDEV($AE52:$AJ52)/SQRT(COUNT($AE52:$AJ52)),$AE$2="X",STDEV($AF52:$AJ52)/SQRT(COUNT($AF52:$AJ52)),$AF$2="X",STDEV($AE52,$AG52:$AJ52)/SQRT(COUNT($AE52,$AG52:$AJ52)),$AG$2="X",STDEV($AE52:$AF52,$AH52:$AJ52)/SQRT(COUNT($AE52:$AF52,$AH52:$AJ52)),$AH$2="X",STDEV($AE52:$AG52,$AI52:$AJ52)/SQRT(COUNT($AE52:$AG52,$AI52:$AJ52)),$AI$2="X",STDEV($AE52:$AH52,$AJ52)/SQRT(COUNT($AE52:$AH52,$AJ52)),$AJ$2="X",STDEV($AE52:$AI52)/SQRT(COUNT($AE52:$AI52))),"")</f>
        <v>0</v>
      </c>
      <c r="AC52" s="113" cm="1">
        <f t="array" ref="AC52">IFERROR(_xlfn.IFS(COUNTA($AK$2:$AP$2)=0,AVERAGE($AK52:$AP52),$AK$2="X",AVERAGE($AL52:$AP52),$AL$2="X",AVERAGE($AK52,$AM52:$AP52),$AM$2="X",AVERAGE($AK52:$AL52,$AN52:$AP52),$AN$2="X",AVERAGE($AK52:$AM52,$AO52:$AP52),$AO$2="X",AVERAGE($AK52:$AN52,$AP52:$AP52),$AP$2="X",AVERAGE($AK52:$AO52)),"")</f>
        <v>0</v>
      </c>
      <c r="AD52" s="111" cm="1">
        <f t="array" ref="AD52">IFERROR(_xlfn.IFS(COUNTA($AK$2:$AP$2)=0,STDEV($AK52:$AP52)/SQRT(COUNT($AK52:$AP52)),$AK$2="X",STDEV($AL52:$AP52)/SQRT(COUNT($AL52:$AP52)),$AL$2="X",STDEV($AK52,$AM52:$AP52)/SQRT(COUNT($AK52,$AM52:$AP52)),$AM$2="X",STDEV($AK52:$AL52,$AN52:$AP52)/SQRT(COUNT($AK52:$AL52,$AN52:$AP52)),$AN$2="X",STDEV($AK52:$AM52,$AO52:$AP52)/SQRT(COUNT($AK52:$AM52,$AO52:$AP52)),$AO$2="X",STDEV($AK52:$AN52,$AP52)/SQRT(COUNT($AK52:$AN52,$AP52)),$AP$2="X",STDEV($AK52:$AO52)/SQRT(COUNT($AK52:$AO52))),"")</f>
        <v>0</v>
      </c>
      <c r="AE52" cm="1">
        <f t="array" ref="AE52">_xlfn.IFS(SUM($AK52:$AP52)="","",AK52="","",AK52=0,0,AK52&gt;0,AK52/AE$65*100)</f>
        <v>0</v>
      </c>
      <c r="AF52" cm="1">
        <f t="array" ref="AF52">_xlfn.IFS(SUM($AK52:$AP52)="","",AL52="","",AL52=0,0,AL52&gt;0,AL52/AF$65*100)</f>
        <v>0</v>
      </c>
      <c r="AG52" cm="1">
        <f t="array" ref="AG52">_xlfn.IFS(SUM($AK52:$AP52)="","",AM52="","",AM52=0,0,AM52&gt;0,AM52/AG$65*100)</f>
        <v>0</v>
      </c>
      <c r="AH52" cm="1">
        <f t="array" ref="AH52">_xlfn.IFS(SUM($AK52:$AP52)="","",AN52="","",AN52=0,0,AN52&gt;0,AN52/AH$65*100)</f>
        <v>0</v>
      </c>
      <c r="AI52" cm="1">
        <f t="array" ref="AI52">_xlfn.IFS(SUM($AK52:$AP52)="","",AO52="","",AO52=0,0,AO52&gt;0,AO52/AI$65*100)</f>
        <v>0</v>
      </c>
      <c r="AJ52" t="str" cm="1">
        <f t="array" ref="AJ52">_xlfn.IFS(SUM($AK52:$AP52)="","",AP52="","",AP52=0,0,AP52&gt;0,AP52/AJ$65*100)</f>
        <v/>
      </c>
      <c r="AK52" s="42">
        <f t="shared" si="45"/>
        <v>0</v>
      </c>
      <c r="AL52">
        <f t="shared" si="45"/>
        <v>0</v>
      </c>
      <c r="AM52">
        <f t="shared" si="45"/>
        <v>0</v>
      </c>
      <c r="AN52">
        <f t="shared" si="44"/>
        <v>0</v>
      </c>
      <c r="AO52">
        <f t="shared" si="44"/>
        <v>0</v>
      </c>
      <c r="AP52" s="96" t="str">
        <f t="shared" si="44"/>
        <v/>
      </c>
      <c r="AQ52" s="89">
        <v>0</v>
      </c>
      <c r="AR52" s="89">
        <v>0</v>
      </c>
      <c r="AS52" s="89">
        <v>0</v>
      </c>
      <c r="AT52" s="89">
        <v>0</v>
      </c>
      <c r="AU52" s="89">
        <v>0</v>
      </c>
      <c r="AV52" s="89"/>
      <c r="AX52" s="1"/>
      <c r="AY52" s="39" t="str">
        <f t="shared" si="31"/>
        <v/>
      </c>
      <c r="AZ52" s="39" t="str">
        <f t="shared" si="32"/>
        <v/>
      </c>
      <c r="BA52" s="39" t="str">
        <f t="shared" si="33"/>
        <v/>
      </c>
      <c r="BB52" s="39" t="str">
        <f t="shared" si="34"/>
        <v/>
      </c>
      <c r="BC52" s="39" t="str">
        <f t="shared" si="35"/>
        <v/>
      </c>
      <c r="BD52" s="39" t="str">
        <f t="shared" si="36"/>
        <v/>
      </c>
      <c r="BE52" s="39" t="str">
        <f t="shared" si="37"/>
        <v/>
      </c>
      <c r="BF52" s="39" t="str">
        <f t="shared" si="38"/>
        <v/>
      </c>
      <c r="BG52" s="39" t="str">
        <f t="shared" si="39"/>
        <v/>
      </c>
      <c r="BH52" s="39" t="str">
        <f t="shared" si="40"/>
        <v/>
      </c>
      <c r="BI52" s="39" t="str">
        <f t="shared" si="41"/>
        <v/>
      </c>
      <c r="BJ52" s="39" t="str">
        <f t="shared" si="42"/>
        <v/>
      </c>
      <c r="BK52" s="42" t="str">
        <f t="shared" si="27"/>
        <v/>
      </c>
      <c r="BL52" t="str">
        <f t="shared" si="27"/>
        <v/>
      </c>
      <c r="BM52" t="str">
        <f t="shared" si="27"/>
        <v/>
      </c>
      <c r="BN52" t="str">
        <f t="shared" si="25"/>
        <v/>
      </c>
      <c r="BO52" t="str">
        <f t="shared" si="25"/>
        <v/>
      </c>
      <c r="BP52" t="str">
        <f t="shared" si="25"/>
        <v/>
      </c>
      <c r="BQ52" t="str">
        <f t="shared" si="25"/>
        <v/>
      </c>
      <c r="BR52" t="str">
        <f t="shared" si="25"/>
        <v/>
      </c>
      <c r="BS52" t="str">
        <f t="shared" si="25"/>
        <v/>
      </c>
      <c r="BT52" t="str">
        <f t="shared" si="25"/>
        <v/>
      </c>
      <c r="BU52" t="str">
        <f t="shared" si="25"/>
        <v/>
      </c>
      <c r="BV52" t="str">
        <f t="shared" si="25"/>
        <v/>
      </c>
      <c r="BW52" t="str">
        <f t="shared" si="15"/>
        <v/>
      </c>
      <c r="BX52" t="str">
        <f t="shared" si="16"/>
        <v/>
      </c>
      <c r="BY52" t="str">
        <f t="shared" si="17"/>
        <v/>
      </c>
      <c r="BZ52" t="str">
        <f t="shared" si="18"/>
        <v/>
      </c>
      <c r="CA52" t="str">
        <f t="shared" si="43"/>
        <v/>
      </c>
      <c r="CB52" s="39" t="str">
        <f t="shared" si="43"/>
        <v/>
      </c>
      <c r="CC52" s="46" t="str">
        <f t="shared" si="20"/>
        <v/>
      </c>
      <c r="CD52" s="44" t="str">
        <f t="shared" si="21"/>
        <v/>
      </c>
      <c r="CE52" t="str" cm="1">
        <f t="array" ref="CE52">_xlfn.IFS($CC52="","",$CC52&lt;=CE$3,"yes",$CC52&gt;CE$3,"no")</f>
        <v/>
      </c>
      <c r="CF52" s="42" t="str">
        <f t="shared" si="28"/>
        <v/>
      </c>
      <c r="CG52" s="1" t="str">
        <f t="shared" si="29"/>
        <v/>
      </c>
      <c r="CH52" s="1" t="str">
        <f t="shared" si="30"/>
        <v/>
      </c>
      <c r="CI52" s="76" t="str">
        <f>IF(CE52="yes",VLOOKUP(CH52,'z-Table'!$A$1:$K$74,7,TRUE)*$CE$2,"")</f>
        <v/>
      </c>
    </row>
    <row r="53" spans="1:87" ht="12" x14ac:dyDescent="0.2">
      <c r="A53" s="7" t="s">
        <v>75</v>
      </c>
      <c r="B53" s="18" cm="1">
        <f t="array" ref="B53">IFERROR(_xlfn.IFS(COUNTA($F$2:$K$2)=0,AVERAGE($F53:$K53),$F$2="X",AVERAGE(G53:$K53),$G$2="X",AVERAGE($F53,$H53:$K53),$H$2="X",AVERAGE($F53:$G53,$I53:$K53),$I$2="X",AVERAGE($F53:$H53,$J53:$K53),$J$2="X",AVERAGE($F53:$I53,$K53:$K53),$K$2="X",AVERAGE($F53:$J53)),"")</f>
        <v>0</v>
      </c>
      <c r="C53" s="19" cm="1">
        <f t="array" ref="C53">IFERROR(_xlfn.IFS(COUNTA($F$2:$K$2)=0,STDEV($F53:$K53)/SQRT(COUNT($F53:$K53)),$F$2="X",STDEV(G53:$K53)/SQRT(COUNT(G53:$K53)),$G$2="X",STDEV($F53,$H53:$K53)/SQRT(COUNT($F53,$H53:$K53)),$H$2="X",STDEV($F53:$G53,$I53:$K53)/SQRT(COUNT($F53:$G53,$I53:$K53)),$I$2="X",STDEV($F53:$H53,$J53:$K53)/SQRT(COUNT($F53:$H53,$J53:$K53)),$J$2="X",STDEV($F53:$I53,$K53)/SQRT(COUNT($F53:$I53,$K53)),$K$2="X",STDEV($F53:$J53)/SQRT(COUNT($F53:$J53))),"")</f>
        <v>0</v>
      </c>
      <c r="D53" s="110" cm="1">
        <f t="array" ref="D53">IFERROR(_xlfn.IFS(COUNTA($L$2:$Q$2)=0,AVERAGE($L53:$Q53),$L$2="X",AVERAGE($M53:$Q53),$M$2="X",AVERAGE($L53,$N53:$Q53),$N$2="X",AVERAGE($L53:$M53,$O53:$Q53),$O$2="X",AVERAGE($L53:$N53,$P53:$Q53),$P$2="X",AVERAGE($L53:$O53,$Q53:$Q53),$Q$2="X",AVERAGE($L53:$P53)),"")</f>
        <v>0</v>
      </c>
      <c r="E53" s="111" cm="1">
        <f t="array" ref="E53">IFERROR(_xlfn.IFS(COUNTA($L$2:$Q$2)=0,STDEV($L53:$Q53)/SQRT(COUNT($L53:$Q53)),$L$2="X",STDEV($M53:$Q53)/SQRT(COUNT($M53:$Q53)),$M$2="X",STDEV($L53,$N53:$Q53)/SQRT(COUNT($L53,$N53:$Q53)),$N$2="X",STDEV($L53:$M53,$O53:$Q53)/SQRT(COUNT($L53:$M53,$O53:$Q53)),$O$2="X",STDEV($L53:$N53,$P53:$Q53)/SQRT(COUNT($L53:$N53,$P53:$Q53)),$P$2="X",STDEV($L53:$O53,$Q53)/SQRT(COUNT($L53:$O53,$Q53)),$Q$2="X",STDEV($L53:$P53)/SQRT(COUNT($L53:$P53))),"")</f>
        <v>0</v>
      </c>
      <c r="F53" cm="1">
        <f t="array" ref="F53">_xlfn.IFS(SUM($L53:$Q53)="","",L53="","",L53=0,0,L53&gt;0,L53/F$65*100)</f>
        <v>0</v>
      </c>
      <c r="G53" cm="1">
        <f t="array" ref="G53">_xlfn.IFS(SUM($L53:$Q53)="","",M53="","",M53=0,0,M53&gt;0,M53/G$65*100)</f>
        <v>0</v>
      </c>
      <c r="H53" cm="1">
        <f t="array" ref="H53">_xlfn.IFS(SUM($L53:$Q53)="","",N53="","",N53=0,0,N53&gt;0,N53/H$65*100)</f>
        <v>0</v>
      </c>
      <c r="I53" cm="1">
        <f t="array" ref="I53">_xlfn.IFS(SUM($L53:$Q53)="","",O53="","",O53=0,0,O53&gt;0,O53/I$65*100)</f>
        <v>0</v>
      </c>
      <c r="J53" cm="1">
        <f t="array" ref="J53">_xlfn.IFS(SUM($L53:$Q53)="","",P53="","",P53=0,0,P53&gt;0,P53/J$65*100)</f>
        <v>0</v>
      </c>
      <c r="K53" t="str" cm="1">
        <f t="array" ref="K53">_xlfn.IFS(SUM($L53:$Q53)="","",Q53="","",Q53=0,0,Q53&gt;0,Q53/K$65*100)</f>
        <v/>
      </c>
      <c r="L53" s="85">
        <f t="shared" si="26"/>
        <v>0</v>
      </c>
      <c r="M53" s="39">
        <f t="shared" si="26"/>
        <v>0</v>
      </c>
      <c r="N53" s="39">
        <f t="shared" si="26"/>
        <v>0</v>
      </c>
      <c r="O53" s="39">
        <f t="shared" si="26"/>
        <v>0</v>
      </c>
      <c r="P53" s="39">
        <f t="shared" si="26"/>
        <v>0</v>
      </c>
      <c r="Q53" s="98" t="str">
        <f t="shared" si="46"/>
        <v/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/>
      <c r="Z53" s="7" t="s">
        <v>75</v>
      </c>
      <c r="AA53" s="18" cm="1">
        <f t="array" ref="AA53">IFERROR(_xlfn.IFS(COUNTA($AE$2:$AJ$2)=0,AVERAGE($AE53:$AJ53),$AE$2="X",AVERAGE($AF53:$AJ53),$AF$2="X",AVERAGE($AE53,$AG53:$AJ53),$AG$2="X",AVERAGE($AE53:$AF53,$AH53:$AJ53),$AH$2="X",AVERAGE($AE53:$AG53,$AI53:$AJ53),$AI$2="X",AVERAGE($AE53:$AH53,$AJ53:$AJ53),$AJ$2="X",AVERAGE($AE53:$AI53)),"")</f>
        <v>0</v>
      </c>
      <c r="AB53" s="19" cm="1">
        <f t="array" ref="AB53">IFERROR(_xlfn.IFS(COUNTA($AE$2:$AJ$2)=0,STDEV($AE53:$AJ53)/SQRT(COUNT($AE53:$AJ53)),$AE$2="X",STDEV($AF53:$AJ53)/SQRT(COUNT($AF53:$AJ53)),$AF$2="X",STDEV($AE53,$AG53:$AJ53)/SQRT(COUNT($AE53,$AG53:$AJ53)),$AG$2="X",STDEV($AE53:$AF53,$AH53:$AJ53)/SQRT(COUNT($AE53:$AF53,$AH53:$AJ53)),$AH$2="X",STDEV($AE53:$AG53,$AI53:$AJ53)/SQRT(COUNT($AE53:$AG53,$AI53:$AJ53)),$AI$2="X",STDEV($AE53:$AH53,$AJ53)/SQRT(COUNT($AE53:$AH53,$AJ53)),$AJ$2="X",STDEV($AE53:$AI53)/SQRT(COUNT($AE53:$AI53))),"")</f>
        <v>0</v>
      </c>
      <c r="AC53" s="113" cm="1">
        <f t="array" ref="AC53">IFERROR(_xlfn.IFS(COUNTA($AK$2:$AP$2)=0,AVERAGE($AK53:$AP53),$AK$2="X",AVERAGE($AL53:$AP53),$AL$2="X",AVERAGE($AK53,$AM53:$AP53),$AM$2="X",AVERAGE($AK53:$AL53,$AN53:$AP53),$AN$2="X",AVERAGE($AK53:$AM53,$AO53:$AP53),$AO$2="X",AVERAGE($AK53:$AN53,$AP53:$AP53),$AP$2="X",AVERAGE($AK53:$AO53)),"")</f>
        <v>0</v>
      </c>
      <c r="AD53" s="111" cm="1">
        <f t="array" ref="AD53">IFERROR(_xlfn.IFS(COUNTA($AK$2:$AP$2)=0,STDEV($AK53:$AP53)/SQRT(COUNT($AK53:$AP53)),$AK$2="X",STDEV($AL53:$AP53)/SQRT(COUNT($AL53:$AP53)),$AL$2="X",STDEV($AK53,$AM53:$AP53)/SQRT(COUNT($AK53,$AM53:$AP53)),$AM$2="X",STDEV($AK53:$AL53,$AN53:$AP53)/SQRT(COUNT($AK53:$AL53,$AN53:$AP53)),$AN$2="X",STDEV($AK53:$AM53,$AO53:$AP53)/SQRT(COUNT($AK53:$AM53,$AO53:$AP53)),$AO$2="X",STDEV($AK53:$AN53,$AP53)/SQRT(COUNT($AK53:$AN53,$AP53)),$AP$2="X",STDEV($AK53:$AO53)/SQRT(COUNT($AK53:$AO53))),"")</f>
        <v>0</v>
      </c>
      <c r="AE53" cm="1">
        <f t="array" ref="AE53">_xlfn.IFS(SUM($AK53:$AP53)="","",AK53="","",AK53=0,0,AK53&gt;0,AK53/AE$65*100)</f>
        <v>0</v>
      </c>
      <c r="AF53" cm="1">
        <f t="array" ref="AF53">_xlfn.IFS(SUM($AK53:$AP53)="","",AL53="","",AL53=0,0,AL53&gt;0,AL53/AF$65*100)</f>
        <v>0</v>
      </c>
      <c r="AG53" cm="1">
        <f t="array" ref="AG53">_xlfn.IFS(SUM($AK53:$AP53)="","",AM53="","",AM53=0,0,AM53&gt;0,AM53/AG$65*100)</f>
        <v>0</v>
      </c>
      <c r="AH53" cm="1">
        <f t="array" ref="AH53">_xlfn.IFS(SUM($AK53:$AP53)="","",AN53="","",AN53=0,0,AN53&gt;0,AN53/AH$65*100)</f>
        <v>0</v>
      </c>
      <c r="AI53" cm="1">
        <f t="array" ref="AI53">_xlfn.IFS(SUM($AK53:$AP53)="","",AO53="","",AO53=0,0,AO53&gt;0,AO53/AI$65*100)</f>
        <v>0</v>
      </c>
      <c r="AJ53" t="str" cm="1">
        <f t="array" ref="AJ53">_xlfn.IFS(SUM($AK53:$AP53)="","",AP53="","",AP53=0,0,AP53&gt;0,AP53/AJ$65*100)</f>
        <v/>
      </c>
      <c r="AK53" s="42">
        <f t="shared" si="45"/>
        <v>0</v>
      </c>
      <c r="AL53">
        <f t="shared" si="45"/>
        <v>0</v>
      </c>
      <c r="AM53">
        <f t="shared" si="45"/>
        <v>0</v>
      </c>
      <c r="AN53">
        <f t="shared" si="44"/>
        <v>0</v>
      </c>
      <c r="AO53">
        <f t="shared" si="44"/>
        <v>0</v>
      </c>
      <c r="AP53" s="96" t="str">
        <f t="shared" si="44"/>
        <v/>
      </c>
      <c r="AQ53" s="89">
        <v>0</v>
      </c>
      <c r="AR53" s="89">
        <v>0</v>
      </c>
      <c r="AS53" s="89">
        <v>0</v>
      </c>
      <c r="AT53" s="89">
        <v>0</v>
      </c>
      <c r="AU53" s="89">
        <v>0</v>
      </c>
      <c r="AV53" s="89"/>
      <c r="AX53" s="1"/>
      <c r="AY53" s="39" t="str">
        <f t="shared" si="31"/>
        <v/>
      </c>
      <c r="AZ53" s="39" t="str">
        <f t="shared" si="32"/>
        <v/>
      </c>
      <c r="BA53" s="39" t="str">
        <f t="shared" si="33"/>
        <v/>
      </c>
      <c r="BB53" s="39" t="str">
        <f t="shared" si="34"/>
        <v/>
      </c>
      <c r="BC53" s="39" t="str">
        <f t="shared" si="35"/>
        <v/>
      </c>
      <c r="BD53" s="39" t="str">
        <f t="shared" si="36"/>
        <v/>
      </c>
      <c r="BE53" s="39" t="str">
        <f t="shared" si="37"/>
        <v/>
      </c>
      <c r="BF53" s="39" t="str">
        <f t="shared" si="38"/>
        <v/>
      </c>
      <c r="BG53" s="39" t="str">
        <f t="shared" si="39"/>
        <v/>
      </c>
      <c r="BH53" s="39" t="str">
        <f t="shared" si="40"/>
        <v/>
      </c>
      <c r="BI53" s="39" t="str">
        <f t="shared" si="41"/>
        <v/>
      </c>
      <c r="BJ53" s="39" t="str">
        <f t="shared" si="42"/>
        <v/>
      </c>
      <c r="BK53" s="42" t="str">
        <f t="shared" si="27"/>
        <v/>
      </c>
      <c r="BL53" t="str">
        <f t="shared" si="27"/>
        <v/>
      </c>
      <c r="BM53" t="str">
        <f t="shared" si="27"/>
        <v/>
      </c>
      <c r="BN53" t="str">
        <f t="shared" si="25"/>
        <v/>
      </c>
      <c r="BO53" t="str">
        <f t="shared" si="25"/>
        <v/>
      </c>
      <c r="BP53" t="str">
        <f t="shared" si="25"/>
        <v/>
      </c>
      <c r="BQ53" t="str">
        <f t="shared" ref="BQ53:BV65" si="47">IFERROR(_xlfn.RANK.AVG(BE53,$AY53:$BJ53,1),"")</f>
        <v/>
      </c>
      <c r="BR53" t="str">
        <f t="shared" si="47"/>
        <v/>
      </c>
      <c r="BS53" t="str">
        <f t="shared" si="47"/>
        <v/>
      </c>
      <c r="BT53" t="str">
        <f t="shared" si="47"/>
        <v/>
      </c>
      <c r="BU53" t="str">
        <f t="shared" si="47"/>
        <v/>
      </c>
      <c r="BV53" t="str">
        <f t="shared" si="47"/>
        <v/>
      </c>
      <c r="BW53" t="str">
        <f t="shared" si="15"/>
        <v/>
      </c>
      <c r="BX53" t="str">
        <f t="shared" si="16"/>
        <v/>
      </c>
      <c r="BY53" t="str">
        <f t="shared" si="17"/>
        <v/>
      </c>
      <c r="BZ53" t="str">
        <f t="shared" si="18"/>
        <v/>
      </c>
      <c r="CA53" t="str">
        <f t="shared" si="43"/>
        <v/>
      </c>
      <c r="CB53" s="39" t="str">
        <f t="shared" si="43"/>
        <v/>
      </c>
      <c r="CC53" s="46" t="str">
        <f t="shared" si="20"/>
        <v/>
      </c>
      <c r="CD53" s="44" t="str">
        <f t="shared" si="21"/>
        <v/>
      </c>
      <c r="CE53" t="str" cm="1">
        <f t="array" ref="CE53">_xlfn.IFS($CC53="","",$CC53&lt;=CE$3,"yes",$CC53&gt;CE$3,"no")</f>
        <v/>
      </c>
      <c r="CF53" s="42" t="str">
        <f t="shared" si="28"/>
        <v/>
      </c>
      <c r="CG53" s="1" t="str">
        <f t="shared" si="29"/>
        <v/>
      </c>
      <c r="CH53" s="1" t="str">
        <f t="shared" si="30"/>
        <v/>
      </c>
      <c r="CI53" s="76" t="str">
        <f>IF(CE53="yes",VLOOKUP(CH53,'z-Table'!$A$1:$K$74,7,TRUE)*$CE$2,"")</f>
        <v/>
      </c>
    </row>
    <row r="54" spans="1:87" ht="12" x14ac:dyDescent="0.2">
      <c r="A54" s="7" t="s">
        <v>76</v>
      </c>
      <c r="B54" s="18" cm="1">
        <f t="array" ref="B54">IFERROR(_xlfn.IFS(COUNTA($F$2:$K$2)=0,AVERAGE($F54:$K54),$F$2="X",AVERAGE(G54:$K54),$G$2="X",AVERAGE($F54,$H54:$K54),$H$2="X",AVERAGE($F54:$G54,$I54:$K54),$I$2="X",AVERAGE($F54:$H54,$J54:$K54),$J$2="X",AVERAGE($F54:$I54,$K54:$K54),$K$2="X",AVERAGE($F54:$J54)),"")</f>
        <v>3.5042311727458156E-2</v>
      </c>
      <c r="C54" s="19" cm="1">
        <f t="array" ref="C54">IFERROR(_xlfn.IFS(COUNTA($F$2:$K$2)=0,STDEV($F54:$K54)/SQRT(COUNT($F54:$K54)),$F$2="X",STDEV(G54:$K54)/SQRT(COUNT(G54:$K54)),$G$2="X",STDEV($F54,$H54:$K54)/SQRT(COUNT($F54,$H54:$K54)),$H$2="X",STDEV($F54:$G54,$I54:$K54)/SQRT(COUNT($F54:$G54,$I54:$K54)),$I$2="X",STDEV($F54:$H54,$J54:$K54)/SQRT(COUNT($F54:$H54,$J54:$K54)),$J$2="X",STDEV($F54:$I54,$K54)/SQRT(COUNT($F54:$I54,$K54)),$K$2="X",STDEV($F54:$J54)/SQRT(COUNT($F54:$J54))),"")</f>
        <v>3.5042311727458149E-2</v>
      </c>
      <c r="D54" s="110" cm="1">
        <f t="array" ref="D54">IFERROR(_xlfn.IFS(COUNTA($L$2:$Q$2)=0,AVERAGE($L54:$Q54),$L$2="X",AVERAGE($M54:$Q54),$M$2="X",AVERAGE($L54,$N54:$Q54),$N$2="X",AVERAGE($L54:$M54,$O54:$Q54),$O$2="X",AVERAGE($L54:$N54,$P54:$Q54),$P$2="X",AVERAGE($L54:$O54,$Q54:$Q54),$Q$2="X",AVERAGE($L54:$P54)),"")</f>
        <v>42.576470588235296</v>
      </c>
      <c r="E54" s="111" cm="1">
        <f t="array" ref="E54">IFERROR(_xlfn.IFS(COUNTA($L$2:$Q$2)=0,STDEV($L54:$Q54)/SQRT(COUNT($L54:$Q54)),$L$2="X",STDEV($M54:$Q54)/SQRT(COUNT($M54:$Q54)),$M$2="X",STDEV($L54,$N54:$Q54)/SQRT(COUNT($L54,$N54:$Q54)),$N$2="X",STDEV($L54:$M54,$O54:$Q54)/SQRT(COUNT($L54:$M54,$O54:$Q54)),$O$2="X",STDEV($L54:$N54,$P54:$Q54)/SQRT(COUNT($L54:$N54,$P54:$Q54)),$P$2="X",STDEV($L54:$O54,$Q54)/SQRT(COUNT($L54:$O54,$Q54)),$Q$2="X",STDEV($L54:$P54)/SQRT(COUNT($L54:$P54))),"")</f>
        <v>42.576470588235296</v>
      </c>
      <c r="F54" cm="1">
        <f t="array" ref="F54">_xlfn.IFS(SUM($L54:$Q54)="","",L54="","",L54=0,0,L54&gt;0,L54/F$65*100)</f>
        <v>0.17521155863729077</v>
      </c>
      <c r="G54" cm="1">
        <f t="array" ref="G54">_xlfn.IFS(SUM($L54:$Q54)="","",M54="","",M54=0,0,M54&gt;0,M54/G$65*100)</f>
        <v>0</v>
      </c>
      <c r="H54" cm="1">
        <f t="array" ref="H54">_xlfn.IFS(SUM($L54:$Q54)="","",N54="","",N54=0,0,N54&gt;0,N54/H$65*100)</f>
        <v>0</v>
      </c>
      <c r="I54" cm="1">
        <f t="array" ref="I54">_xlfn.IFS(SUM($L54:$Q54)="","",O54="","",O54=0,0,O54&gt;0,O54/I$65*100)</f>
        <v>0</v>
      </c>
      <c r="J54" cm="1">
        <f t="array" ref="J54">_xlfn.IFS(SUM($L54:$Q54)="","",P54="","",P54=0,0,P54&gt;0,P54/J$65*100)</f>
        <v>0</v>
      </c>
      <c r="K54" t="str" cm="1">
        <f t="array" ref="K54">_xlfn.IFS(SUM($L54:$Q54)="","",Q54="","",Q54=0,0,Q54&gt;0,Q54/K$65*100)</f>
        <v/>
      </c>
      <c r="L54" s="85">
        <f t="shared" si="26"/>
        <v>212.88235294117646</v>
      </c>
      <c r="M54" s="39">
        <f t="shared" si="26"/>
        <v>0</v>
      </c>
      <c r="N54" s="39">
        <f t="shared" si="26"/>
        <v>0</v>
      </c>
      <c r="O54" s="39">
        <f t="shared" si="26"/>
        <v>0</v>
      </c>
      <c r="P54" s="39">
        <f t="shared" si="26"/>
        <v>0</v>
      </c>
      <c r="Q54" s="98" t="str">
        <f t="shared" si="46"/>
        <v/>
      </c>
      <c r="R54" s="89">
        <v>3619</v>
      </c>
      <c r="S54" s="89">
        <v>0</v>
      </c>
      <c r="T54" s="89">
        <v>0</v>
      </c>
      <c r="U54" s="89">
        <v>0</v>
      </c>
      <c r="V54" s="89">
        <v>0</v>
      </c>
      <c r="W54" s="89"/>
      <c r="Z54" s="7" t="s">
        <v>76</v>
      </c>
      <c r="AA54" s="18" cm="1">
        <f t="array" ref="AA54">IFERROR(_xlfn.IFS(COUNTA($AE$2:$AJ$2)=0,AVERAGE($AE54:$AJ54),$AE$2="X",AVERAGE($AF54:$AJ54),$AF$2="X",AVERAGE($AE54,$AG54:$AJ54),$AG$2="X",AVERAGE($AE54:$AF54,$AH54:$AJ54),$AH$2="X",AVERAGE($AE54:$AG54,$AI54:$AJ54),$AI$2="X",AVERAGE($AE54:$AH54,$AJ54:$AJ54),$AJ$2="X",AVERAGE($AE54:$AI54)),"")</f>
        <v>1.7924965540487672</v>
      </c>
      <c r="AB54" s="19" cm="1">
        <f t="array" ref="AB54">IFERROR(_xlfn.IFS(COUNTA($AE$2:$AJ$2)=0,STDEV($AE54:$AJ54)/SQRT(COUNT($AE54:$AJ54)),$AE$2="X",STDEV($AF54:$AJ54)/SQRT(COUNT($AF54:$AJ54)),$AF$2="X",STDEV($AE54,$AG54:$AJ54)/SQRT(COUNT($AE54,$AG54:$AJ54)),$AG$2="X",STDEV($AE54:$AF54,$AH54:$AJ54)/SQRT(COUNT($AE54:$AF54,$AH54:$AJ54)),$AH$2="X",STDEV($AE54:$AG54,$AI54:$AJ54)/SQRT(COUNT($AE54:$AG54,$AI54:$AJ54)),$AI$2="X",STDEV($AE54:$AH54,$AJ54)/SQRT(COUNT($AE54:$AH54,$AJ54)),$AJ$2="X",STDEV($AE54:$AI54)/SQRT(COUNT($AE54:$AI54))),"")</f>
        <v>1.7924965540487672</v>
      </c>
      <c r="AC54" s="113" cm="1">
        <f t="array" ref="AC54">IFERROR(_xlfn.IFS(COUNTA($AK$2:$AP$2)=0,AVERAGE($AK54:$AP54),$AK$2="X",AVERAGE($AL54:$AP54),$AL$2="X",AVERAGE($AK54,$AM54:$AP54),$AM$2="X",AVERAGE($AK54:$AL54,$AN54:$AP54),$AN$2="X",AVERAGE($AK54:$AM54,$AO54:$AP54),$AO$2="X",AVERAGE($AK54:$AN54,$AP54:$AP54),$AP$2="X",AVERAGE($AK54:$AO54)),"")</f>
        <v>2680.2</v>
      </c>
      <c r="AD54" s="111" cm="1">
        <f t="array" ref="AD54">IFERROR(_xlfn.IFS(COUNTA($AK$2:$AP$2)=0,STDEV($AK54:$AP54)/SQRT(COUNT($AK54:$AP54)),$AK$2="X",STDEV($AL54:$AP54)/SQRT(COUNT($AL54:$AP54)),$AL$2="X",STDEV($AK54,$AM54:$AP54)/SQRT(COUNT($AK54,$AM54:$AP54)),$AM$2="X",STDEV($AK54:$AL54,$AN54:$AP54)/SQRT(COUNT($AK54:$AL54,$AN54:$AP54)),$AN$2="X",STDEV($AK54:$AM54,$AO54:$AP54)/SQRT(COUNT($AK54:$AM54,$AO54:$AP54)),$AO$2="X",STDEV($AK54:$AN54,$AP54)/SQRT(COUNT($AK54:$AN54,$AP54)),$AP$2="X",STDEV($AK54:$AO54)/SQRT(COUNT($AK54:$AO54))),"")</f>
        <v>2680.2000000000003</v>
      </c>
      <c r="AE54" cm="1">
        <f t="array" ref="AE54">_xlfn.IFS(SUM($AK54:$AP54)="","",AK54="","",AK54=0,0,AK54&gt;0,AK54/AE$65*100)</f>
        <v>0</v>
      </c>
      <c r="AF54" cm="1">
        <f t="array" ref="AF54">_xlfn.IFS(SUM($AK54:$AP54)="","",AL54="","",AL54=0,0,AL54&gt;0,AL54/AF$65*100)</f>
        <v>8.9624827702438363</v>
      </c>
      <c r="AG54" cm="1">
        <f t="array" ref="AG54">_xlfn.IFS(SUM($AK54:$AP54)="","",AM54="","",AM54=0,0,AM54&gt;0,AM54/AG$65*100)</f>
        <v>0</v>
      </c>
      <c r="AH54" cm="1">
        <f t="array" ref="AH54">_xlfn.IFS(SUM($AK54:$AP54)="","",AN54="","",AN54=0,0,AN54&gt;0,AN54/AH$65*100)</f>
        <v>0</v>
      </c>
      <c r="AI54" cm="1">
        <f t="array" ref="AI54">_xlfn.IFS(SUM($AK54:$AP54)="","",AO54="","",AO54=0,0,AO54&gt;0,AO54/AI$65*100)</f>
        <v>0</v>
      </c>
      <c r="AJ54" t="str" cm="1">
        <f t="array" ref="AJ54">_xlfn.IFS(SUM($AK54:$AP54)="","",AP54="","",AP54=0,0,AP54&gt;0,AP54/AJ$65*100)</f>
        <v/>
      </c>
      <c r="AK54" s="42">
        <f t="shared" si="45"/>
        <v>0</v>
      </c>
      <c r="AL54">
        <f t="shared" si="45"/>
        <v>13401</v>
      </c>
      <c r="AM54">
        <f t="shared" si="45"/>
        <v>0</v>
      </c>
      <c r="AN54">
        <f t="shared" si="44"/>
        <v>0</v>
      </c>
      <c r="AO54">
        <f t="shared" si="44"/>
        <v>0</v>
      </c>
      <c r="AP54" s="96" t="str">
        <f t="shared" si="44"/>
        <v/>
      </c>
      <c r="AQ54" s="89">
        <v>0</v>
      </c>
      <c r="AR54" s="89">
        <v>134010</v>
      </c>
      <c r="AS54" s="89">
        <v>0</v>
      </c>
      <c r="AT54" s="89">
        <v>0</v>
      </c>
      <c r="AU54" s="89">
        <v>0</v>
      </c>
      <c r="AV54" s="89"/>
      <c r="AX54" s="1"/>
      <c r="AY54" s="39" t="str">
        <f t="shared" si="31"/>
        <v/>
      </c>
      <c r="AZ54" s="39" t="str">
        <f t="shared" si="32"/>
        <v/>
      </c>
      <c r="BA54" s="39" t="str">
        <f t="shared" si="33"/>
        <v/>
      </c>
      <c r="BB54" s="39" t="str">
        <f t="shared" si="34"/>
        <v/>
      </c>
      <c r="BC54" s="39" t="str">
        <f t="shared" si="35"/>
        <v/>
      </c>
      <c r="BD54" s="39" t="str">
        <f t="shared" si="36"/>
        <v/>
      </c>
      <c r="BE54" s="39" t="str">
        <f t="shared" si="37"/>
        <v/>
      </c>
      <c r="BF54" s="39" t="str">
        <f t="shared" si="38"/>
        <v/>
      </c>
      <c r="BG54" s="39" t="str">
        <f t="shared" si="39"/>
        <v/>
      </c>
      <c r="BH54" s="39" t="str">
        <f t="shared" si="40"/>
        <v/>
      </c>
      <c r="BI54" s="39" t="str">
        <f t="shared" si="41"/>
        <v/>
      </c>
      <c r="BJ54" s="39" t="str">
        <f t="shared" si="42"/>
        <v/>
      </c>
      <c r="BK54" s="42" t="str">
        <f t="shared" si="27"/>
        <v/>
      </c>
      <c r="BL54" t="str">
        <f t="shared" si="27"/>
        <v/>
      </c>
      <c r="BM54" t="str">
        <f t="shared" si="27"/>
        <v/>
      </c>
      <c r="BN54" t="str">
        <f t="shared" si="27"/>
        <v/>
      </c>
      <c r="BO54" t="str">
        <f t="shared" si="27"/>
        <v/>
      </c>
      <c r="BP54" t="str">
        <f t="shared" si="27"/>
        <v/>
      </c>
      <c r="BQ54" t="str">
        <f t="shared" si="47"/>
        <v/>
      </c>
      <c r="BR54" t="str">
        <f t="shared" si="47"/>
        <v/>
      </c>
      <c r="BS54" t="str">
        <f t="shared" si="47"/>
        <v/>
      </c>
      <c r="BT54" t="str">
        <f t="shared" si="47"/>
        <v/>
      </c>
      <c r="BU54" t="str">
        <f t="shared" si="47"/>
        <v/>
      </c>
      <c r="BV54" t="str">
        <f t="shared" si="47"/>
        <v/>
      </c>
      <c r="BW54" t="str">
        <f t="shared" si="15"/>
        <v/>
      </c>
      <c r="BX54" t="str">
        <f t="shared" si="16"/>
        <v/>
      </c>
      <c r="BY54" t="str">
        <f t="shared" si="17"/>
        <v/>
      </c>
      <c r="BZ54" t="str">
        <f t="shared" si="18"/>
        <v/>
      </c>
      <c r="CA54" t="str">
        <f t="shared" si="43"/>
        <v/>
      </c>
      <c r="CB54" s="39" t="str">
        <f t="shared" si="43"/>
        <v/>
      </c>
      <c r="CC54" s="46" t="str">
        <f t="shared" si="20"/>
        <v/>
      </c>
      <c r="CD54" s="44" t="str">
        <f t="shared" si="21"/>
        <v/>
      </c>
      <c r="CE54" t="str" cm="1">
        <f t="array" ref="CE54">_xlfn.IFS($CC54="","",$CC54&lt;=CE$3,"yes",$CC54&gt;CE$3,"no")</f>
        <v/>
      </c>
      <c r="CF54" s="42" t="str">
        <f t="shared" si="28"/>
        <v/>
      </c>
      <c r="CG54" s="1" t="str">
        <f t="shared" si="29"/>
        <v/>
      </c>
      <c r="CH54" s="1" t="str">
        <f t="shared" si="30"/>
        <v/>
      </c>
      <c r="CI54" s="76" t="str">
        <f>IF(CE54="yes",VLOOKUP(CH54,'z-Table'!$A$1:$K$74,7,TRUE)*$CE$2,"")</f>
        <v/>
      </c>
    </row>
    <row r="55" spans="1:87" ht="12" x14ac:dyDescent="0.2">
      <c r="A55" s="7" t="s">
        <v>77</v>
      </c>
      <c r="B55" s="18" cm="1">
        <f t="array" ref="B55">IFERROR(_xlfn.IFS(COUNTA($F$2:$K$2)=0,AVERAGE($F55:$K55),$F$2="X",AVERAGE(G55:$K55),$G$2="X",AVERAGE($F55,$H55:$K55),$H$2="X",AVERAGE($F55:$G55,$I55:$K55),$I$2="X",AVERAGE($F55:$H55,$J55:$K55),$J$2="X",AVERAGE($F55:$I55,$K55:$K55),$K$2="X",AVERAGE($F55:$J55)),"")</f>
        <v>0</v>
      </c>
      <c r="C55" s="19" cm="1">
        <f t="array" ref="C55">IFERROR(_xlfn.IFS(COUNTA($F$2:$K$2)=0,STDEV($F55:$K55)/SQRT(COUNT($F55:$K55)),$F$2="X",STDEV(G55:$K55)/SQRT(COUNT(G55:$K55)),$G$2="X",STDEV($F55,$H55:$K55)/SQRT(COUNT($F55,$H55:$K55)),$H$2="X",STDEV($F55:$G55,$I55:$K55)/SQRT(COUNT($F55:$G55,$I55:$K55)),$I$2="X",STDEV($F55:$H55,$J55:$K55)/SQRT(COUNT($F55:$H55,$J55:$K55)),$J$2="X",STDEV($F55:$I55,$K55)/SQRT(COUNT($F55:$I55,$K55)),$K$2="X",STDEV($F55:$J55)/SQRT(COUNT($F55:$J55))),"")</f>
        <v>0</v>
      </c>
      <c r="D55" s="110" cm="1">
        <f t="array" ref="D55">IFERROR(_xlfn.IFS(COUNTA($L$2:$Q$2)=0,AVERAGE($L55:$Q55),$L$2="X",AVERAGE($M55:$Q55),$M$2="X",AVERAGE($L55,$N55:$Q55),$N$2="X",AVERAGE($L55:$M55,$O55:$Q55),$O$2="X",AVERAGE($L55:$N55,$P55:$Q55),$P$2="X",AVERAGE($L55:$O55,$Q55:$Q55),$Q$2="X",AVERAGE($L55:$P55)),"")</f>
        <v>0</v>
      </c>
      <c r="E55" s="111" cm="1">
        <f t="array" ref="E55">IFERROR(_xlfn.IFS(COUNTA($L$2:$Q$2)=0,STDEV($L55:$Q55)/SQRT(COUNT($L55:$Q55)),$L$2="X",STDEV($M55:$Q55)/SQRT(COUNT($M55:$Q55)),$M$2="X",STDEV($L55,$N55:$Q55)/SQRT(COUNT($L55,$N55:$Q55)),$N$2="X",STDEV($L55:$M55,$O55:$Q55)/SQRT(COUNT($L55:$M55,$O55:$Q55)),$O$2="X",STDEV($L55:$N55,$P55:$Q55)/SQRT(COUNT($L55:$N55,$P55:$Q55)),$P$2="X",STDEV($L55:$O55,$Q55)/SQRT(COUNT($L55:$O55,$Q55)),$Q$2="X",STDEV($L55:$P55)/SQRT(COUNT($L55:$P55))),"")</f>
        <v>0</v>
      </c>
      <c r="F55" cm="1">
        <f t="array" ref="F55">_xlfn.IFS(SUM($L55:$Q55)="","",L55="","",L55=0,0,L55&gt;0,L55/F$65*100)</f>
        <v>0</v>
      </c>
      <c r="G55" cm="1">
        <f t="array" ref="G55">_xlfn.IFS(SUM($L55:$Q55)="","",M55="","",M55=0,0,M55&gt;0,M55/G$65*100)</f>
        <v>0</v>
      </c>
      <c r="H55" cm="1">
        <f t="array" ref="H55">_xlfn.IFS(SUM($L55:$Q55)="","",N55="","",N55=0,0,N55&gt;0,N55/H$65*100)</f>
        <v>0</v>
      </c>
      <c r="I55" cm="1">
        <f t="array" ref="I55">_xlfn.IFS(SUM($L55:$Q55)="","",O55="","",O55=0,0,O55&gt;0,O55/I$65*100)</f>
        <v>0</v>
      </c>
      <c r="J55" cm="1">
        <f t="array" ref="J55">_xlfn.IFS(SUM($L55:$Q55)="","",P55="","",P55=0,0,P55&gt;0,P55/J$65*100)</f>
        <v>0</v>
      </c>
      <c r="K55" t="str" cm="1">
        <f t="array" ref="K55">_xlfn.IFS(SUM($L55:$Q55)="","",Q55="","",Q55=0,0,Q55&gt;0,Q55/K$65*100)</f>
        <v/>
      </c>
      <c r="L55" s="85">
        <f t="shared" si="26"/>
        <v>0</v>
      </c>
      <c r="M55" s="39">
        <f t="shared" si="26"/>
        <v>0</v>
      </c>
      <c r="N55" s="39">
        <f t="shared" si="26"/>
        <v>0</v>
      </c>
      <c r="O55" s="39">
        <f t="shared" si="26"/>
        <v>0</v>
      </c>
      <c r="P55" s="39">
        <f t="shared" si="26"/>
        <v>0</v>
      </c>
      <c r="Q55" s="98" t="str">
        <f t="shared" si="46"/>
        <v/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/>
      <c r="Z55" s="7" t="s">
        <v>77</v>
      </c>
      <c r="AA55" s="18" cm="1">
        <f t="array" ref="AA55">IFERROR(_xlfn.IFS(COUNTA($AE$2:$AJ$2)=0,AVERAGE($AE55:$AJ55),$AE$2="X",AVERAGE($AF55:$AJ55),$AF$2="X",AVERAGE($AE55,$AG55:$AJ55),$AG$2="X",AVERAGE($AE55:$AF55,$AH55:$AJ55),$AH$2="X",AVERAGE($AE55:$AG55,$AI55:$AJ55),$AI$2="X",AVERAGE($AE55:$AH55,$AJ55:$AJ55),$AJ$2="X",AVERAGE($AE55:$AI55)),"")</f>
        <v>0</v>
      </c>
      <c r="AB55" s="19" cm="1">
        <f t="array" ref="AB55">IFERROR(_xlfn.IFS(COUNTA($AE$2:$AJ$2)=0,STDEV($AE55:$AJ55)/SQRT(COUNT($AE55:$AJ55)),$AE$2="X",STDEV($AF55:$AJ55)/SQRT(COUNT($AF55:$AJ55)),$AF$2="X",STDEV($AE55,$AG55:$AJ55)/SQRT(COUNT($AE55,$AG55:$AJ55)),$AG$2="X",STDEV($AE55:$AF55,$AH55:$AJ55)/SQRT(COUNT($AE55:$AF55,$AH55:$AJ55)),$AH$2="X",STDEV($AE55:$AG55,$AI55:$AJ55)/SQRT(COUNT($AE55:$AG55,$AI55:$AJ55)),$AI$2="X",STDEV($AE55:$AH55,$AJ55)/SQRT(COUNT($AE55:$AH55,$AJ55)),$AJ$2="X",STDEV($AE55:$AI55)/SQRT(COUNT($AE55:$AI55))),"")</f>
        <v>0</v>
      </c>
      <c r="AC55" s="113" cm="1">
        <f t="array" ref="AC55">IFERROR(_xlfn.IFS(COUNTA($AK$2:$AP$2)=0,AVERAGE($AK55:$AP55),$AK$2="X",AVERAGE($AL55:$AP55),$AL$2="X",AVERAGE($AK55,$AM55:$AP55),$AM$2="X",AVERAGE($AK55:$AL55,$AN55:$AP55),$AN$2="X",AVERAGE($AK55:$AM55,$AO55:$AP55),$AO$2="X",AVERAGE($AK55:$AN55,$AP55:$AP55),$AP$2="X",AVERAGE($AK55:$AO55)),"")</f>
        <v>0</v>
      </c>
      <c r="AD55" s="111" cm="1">
        <f t="array" ref="AD55">IFERROR(_xlfn.IFS(COUNTA($AK$2:$AP$2)=0,STDEV($AK55:$AP55)/SQRT(COUNT($AK55:$AP55)),$AK$2="X",STDEV($AL55:$AP55)/SQRT(COUNT($AL55:$AP55)),$AL$2="X",STDEV($AK55,$AM55:$AP55)/SQRT(COUNT($AK55,$AM55:$AP55)),$AM$2="X",STDEV($AK55:$AL55,$AN55:$AP55)/SQRT(COUNT($AK55:$AL55,$AN55:$AP55)),$AN$2="X",STDEV($AK55:$AM55,$AO55:$AP55)/SQRT(COUNT($AK55:$AM55,$AO55:$AP55)),$AO$2="X",STDEV($AK55:$AN55,$AP55)/SQRT(COUNT($AK55:$AN55,$AP55)),$AP$2="X",STDEV($AK55:$AO55)/SQRT(COUNT($AK55:$AO55))),"")</f>
        <v>0</v>
      </c>
      <c r="AE55" cm="1">
        <f t="array" ref="AE55">_xlfn.IFS(SUM($AK55:$AP55)="","",AK55="","",AK55=0,0,AK55&gt;0,AK55/AE$65*100)</f>
        <v>0</v>
      </c>
      <c r="AF55" cm="1">
        <f t="array" ref="AF55">_xlfn.IFS(SUM($AK55:$AP55)="","",AL55="","",AL55=0,0,AL55&gt;0,AL55/AF$65*100)</f>
        <v>0</v>
      </c>
      <c r="AG55" cm="1">
        <f t="array" ref="AG55">_xlfn.IFS(SUM($AK55:$AP55)="","",AM55="","",AM55=0,0,AM55&gt;0,AM55/AG$65*100)</f>
        <v>0</v>
      </c>
      <c r="AH55" cm="1">
        <f t="array" ref="AH55">_xlfn.IFS(SUM($AK55:$AP55)="","",AN55="","",AN55=0,0,AN55&gt;0,AN55/AH$65*100)</f>
        <v>0</v>
      </c>
      <c r="AI55" cm="1">
        <f t="array" ref="AI55">_xlfn.IFS(SUM($AK55:$AP55)="","",AO55="","",AO55=0,0,AO55&gt;0,AO55/AI$65*100)</f>
        <v>0</v>
      </c>
      <c r="AJ55" t="str" cm="1">
        <f t="array" ref="AJ55">_xlfn.IFS(SUM($AK55:$AP55)="","",AP55="","",AP55=0,0,AP55&gt;0,AP55/AJ$65*100)</f>
        <v/>
      </c>
      <c r="AK55" s="42">
        <f t="shared" si="45"/>
        <v>0</v>
      </c>
      <c r="AL55">
        <f t="shared" si="45"/>
        <v>0</v>
      </c>
      <c r="AM55">
        <f t="shared" si="45"/>
        <v>0</v>
      </c>
      <c r="AN55">
        <f t="shared" si="44"/>
        <v>0</v>
      </c>
      <c r="AO55">
        <f t="shared" si="44"/>
        <v>0</v>
      </c>
      <c r="AP55" s="96" t="str">
        <f t="shared" si="44"/>
        <v/>
      </c>
      <c r="AQ55" s="89">
        <v>0</v>
      </c>
      <c r="AR55" s="89">
        <v>0</v>
      </c>
      <c r="AS55" s="89">
        <v>0</v>
      </c>
      <c r="AT55" s="89">
        <v>0</v>
      </c>
      <c r="AU55" s="89">
        <v>0</v>
      </c>
      <c r="AV55" s="89"/>
      <c r="AX55" s="1"/>
      <c r="AY55" s="39" t="str">
        <f t="shared" si="31"/>
        <v/>
      </c>
      <c r="AZ55" s="39" t="str">
        <f t="shared" si="32"/>
        <v/>
      </c>
      <c r="BA55" s="39" t="str">
        <f t="shared" si="33"/>
        <v/>
      </c>
      <c r="BB55" s="39" t="str">
        <f t="shared" si="34"/>
        <v/>
      </c>
      <c r="BC55" s="39" t="str">
        <f t="shared" si="35"/>
        <v/>
      </c>
      <c r="BD55" s="39" t="str">
        <f t="shared" si="36"/>
        <v/>
      </c>
      <c r="BE55" s="39" t="str">
        <f t="shared" si="37"/>
        <v/>
      </c>
      <c r="BF55" s="39" t="str">
        <f t="shared" si="38"/>
        <v/>
      </c>
      <c r="BG55" s="39" t="str">
        <f t="shared" si="39"/>
        <v/>
      </c>
      <c r="BH55" s="39" t="str">
        <f t="shared" si="40"/>
        <v/>
      </c>
      <c r="BI55" s="39" t="str">
        <f t="shared" si="41"/>
        <v/>
      </c>
      <c r="BJ55" s="39" t="str">
        <f t="shared" si="42"/>
        <v/>
      </c>
      <c r="BK55" s="42" t="str">
        <f t="shared" si="27"/>
        <v/>
      </c>
      <c r="BL55" t="str">
        <f t="shared" si="27"/>
        <v/>
      </c>
      <c r="BM55" t="str">
        <f t="shared" si="27"/>
        <v/>
      </c>
      <c r="BN55" t="str">
        <f t="shared" si="27"/>
        <v/>
      </c>
      <c r="BO55" t="str">
        <f t="shared" si="27"/>
        <v/>
      </c>
      <c r="BP55" t="str">
        <f t="shared" si="27"/>
        <v/>
      </c>
      <c r="BQ55" t="str">
        <f t="shared" si="47"/>
        <v/>
      </c>
      <c r="BR55" t="str">
        <f t="shared" si="47"/>
        <v/>
      </c>
      <c r="BS55" t="str">
        <f t="shared" si="47"/>
        <v/>
      </c>
      <c r="BT55" t="str">
        <f t="shared" si="47"/>
        <v/>
      </c>
      <c r="BU55" t="str">
        <f t="shared" si="47"/>
        <v/>
      </c>
      <c r="BV55" t="str">
        <f t="shared" si="47"/>
        <v/>
      </c>
      <c r="BW55" t="str">
        <f t="shared" si="15"/>
        <v/>
      </c>
      <c r="BX55" t="str">
        <f t="shared" si="16"/>
        <v/>
      </c>
      <c r="BY55" t="str">
        <f t="shared" si="17"/>
        <v/>
      </c>
      <c r="BZ55" t="str">
        <f t="shared" si="18"/>
        <v/>
      </c>
      <c r="CA55" t="str">
        <f t="shared" si="43"/>
        <v/>
      </c>
      <c r="CB55" s="39" t="str">
        <f t="shared" si="43"/>
        <v/>
      </c>
      <c r="CC55" s="46" t="str">
        <f t="shared" si="20"/>
        <v/>
      </c>
      <c r="CD55" s="44" t="str">
        <f t="shared" si="21"/>
        <v/>
      </c>
      <c r="CE55" t="str" cm="1">
        <f t="array" ref="CE55">_xlfn.IFS($CC55="","",$CC55&lt;=CE$3,"yes",$CC55&gt;CE$3,"no")</f>
        <v/>
      </c>
      <c r="CF55" s="42" t="str">
        <f t="shared" si="28"/>
        <v/>
      </c>
      <c r="CG55" s="1" t="str">
        <f t="shared" si="29"/>
        <v/>
      </c>
      <c r="CH55" s="1" t="str">
        <f t="shared" si="30"/>
        <v/>
      </c>
      <c r="CI55" s="76" t="str">
        <f>IF(CE55="yes",VLOOKUP(CH55,'z-Table'!$A$1:$K$74,7,TRUE)*$CE$2,"")</f>
        <v/>
      </c>
    </row>
    <row r="56" spans="1:87" ht="12" x14ac:dyDescent="0.2">
      <c r="A56" s="7" t="s">
        <v>78</v>
      </c>
      <c r="B56" s="18" cm="1">
        <f t="array" ref="B56">IFERROR(_xlfn.IFS(COUNTA($F$2:$K$2)=0,AVERAGE($F56:$K56),$F$2="X",AVERAGE(G56:$K56),$G$2="X",AVERAGE($F56,$H56:$K56),$H$2="X",AVERAGE($F56:$G56,$I56:$K56),$I$2="X",AVERAGE($F56:$H56,$J56:$K56),$J$2="X",AVERAGE($F56:$I56,$K56:$K56),$K$2="X",AVERAGE($F56:$J56)),"")</f>
        <v>0</v>
      </c>
      <c r="C56" s="19" cm="1">
        <f t="array" ref="C56">IFERROR(_xlfn.IFS(COUNTA($F$2:$K$2)=0,STDEV($F56:$K56)/SQRT(COUNT($F56:$K56)),$F$2="X",STDEV(G56:$K56)/SQRT(COUNT(G56:$K56)),$G$2="X",STDEV($F56,$H56:$K56)/SQRT(COUNT($F56,$H56:$K56)),$H$2="X",STDEV($F56:$G56,$I56:$K56)/SQRT(COUNT($F56:$G56,$I56:$K56)),$I$2="X",STDEV($F56:$H56,$J56:$K56)/SQRT(COUNT($F56:$H56,$J56:$K56)),$J$2="X",STDEV($F56:$I56,$K56)/SQRT(COUNT($F56:$I56,$K56)),$K$2="X",STDEV($F56:$J56)/SQRT(COUNT($F56:$J56))),"")</f>
        <v>0</v>
      </c>
      <c r="D56" s="110" cm="1">
        <f t="array" ref="D56">IFERROR(_xlfn.IFS(COUNTA($L$2:$Q$2)=0,AVERAGE($L56:$Q56),$L$2="X",AVERAGE($M56:$Q56),$M$2="X",AVERAGE($L56,$N56:$Q56),$N$2="X",AVERAGE($L56:$M56,$O56:$Q56),$O$2="X",AVERAGE($L56:$N56,$P56:$Q56),$P$2="X",AVERAGE($L56:$O56,$Q56:$Q56),$Q$2="X",AVERAGE($L56:$P56)),"")</f>
        <v>0</v>
      </c>
      <c r="E56" s="111" cm="1">
        <f t="array" ref="E56">IFERROR(_xlfn.IFS(COUNTA($L$2:$Q$2)=0,STDEV($L56:$Q56)/SQRT(COUNT($L56:$Q56)),$L$2="X",STDEV($M56:$Q56)/SQRT(COUNT($M56:$Q56)),$M$2="X",STDEV($L56,$N56:$Q56)/SQRT(COUNT($L56,$N56:$Q56)),$N$2="X",STDEV($L56:$M56,$O56:$Q56)/SQRT(COUNT($L56:$M56,$O56:$Q56)),$O$2="X",STDEV($L56:$N56,$P56:$Q56)/SQRT(COUNT($L56:$N56,$P56:$Q56)),$P$2="X",STDEV($L56:$O56,$Q56)/SQRT(COUNT($L56:$O56,$Q56)),$Q$2="X",STDEV($L56:$P56)/SQRT(COUNT($L56:$P56))),"")</f>
        <v>0</v>
      </c>
      <c r="F56" cm="1">
        <f t="array" ref="F56">_xlfn.IFS(SUM($L56:$Q56)="","",L56="","",L56=0,0,L56&gt;0,L56/F$65*100)</f>
        <v>0</v>
      </c>
      <c r="G56" cm="1">
        <f t="array" ref="G56">_xlfn.IFS(SUM($L56:$Q56)="","",M56="","",M56=0,0,M56&gt;0,M56/G$65*100)</f>
        <v>0</v>
      </c>
      <c r="H56" cm="1">
        <f t="array" ref="H56">_xlfn.IFS(SUM($L56:$Q56)="","",N56="","",N56=0,0,N56&gt;0,N56/H$65*100)</f>
        <v>0</v>
      </c>
      <c r="I56" cm="1">
        <f t="array" ref="I56">_xlfn.IFS(SUM($L56:$Q56)="","",O56="","",O56=0,0,O56&gt;0,O56/I$65*100)</f>
        <v>0</v>
      </c>
      <c r="J56" cm="1">
        <f t="array" ref="J56">_xlfn.IFS(SUM($L56:$Q56)="","",P56="","",P56=0,0,P56&gt;0,P56/J$65*100)</f>
        <v>0</v>
      </c>
      <c r="K56" t="str" cm="1">
        <f t="array" ref="K56">_xlfn.IFS(SUM($L56:$Q56)="","",Q56="","",Q56=0,0,Q56&gt;0,Q56/K$65*100)</f>
        <v/>
      </c>
      <c r="L56" s="85">
        <f t="shared" si="26"/>
        <v>0</v>
      </c>
      <c r="M56" s="39">
        <f t="shared" si="26"/>
        <v>0</v>
      </c>
      <c r="N56" s="39">
        <f t="shared" si="26"/>
        <v>0</v>
      </c>
      <c r="O56" s="39">
        <f t="shared" si="26"/>
        <v>0</v>
      </c>
      <c r="P56" s="39">
        <f t="shared" si="26"/>
        <v>0</v>
      </c>
      <c r="Q56" s="98" t="str">
        <f t="shared" si="46"/>
        <v/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/>
      <c r="Z56" s="7" t="s">
        <v>78</v>
      </c>
      <c r="AA56" s="18" cm="1">
        <f t="array" ref="AA56">IFERROR(_xlfn.IFS(COUNTA($AE$2:$AJ$2)=0,AVERAGE($AE56:$AJ56),$AE$2="X",AVERAGE($AF56:$AJ56),$AF$2="X",AVERAGE($AE56,$AG56:$AJ56),$AG$2="X",AVERAGE($AE56:$AF56,$AH56:$AJ56),$AH$2="X",AVERAGE($AE56:$AG56,$AI56:$AJ56),$AI$2="X",AVERAGE($AE56:$AH56,$AJ56:$AJ56),$AJ$2="X",AVERAGE($AE56:$AI56)),"")</f>
        <v>0</v>
      </c>
      <c r="AB56" s="19" cm="1">
        <f t="array" ref="AB56">IFERROR(_xlfn.IFS(COUNTA($AE$2:$AJ$2)=0,STDEV($AE56:$AJ56)/SQRT(COUNT($AE56:$AJ56)),$AE$2="X",STDEV($AF56:$AJ56)/SQRT(COUNT($AF56:$AJ56)),$AF$2="X",STDEV($AE56,$AG56:$AJ56)/SQRT(COUNT($AE56,$AG56:$AJ56)),$AG$2="X",STDEV($AE56:$AF56,$AH56:$AJ56)/SQRT(COUNT($AE56:$AF56,$AH56:$AJ56)),$AH$2="X",STDEV($AE56:$AG56,$AI56:$AJ56)/SQRT(COUNT($AE56:$AG56,$AI56:$AJ56)),$AI$2="X",STDEV($AE56:$AH56,$AJ56)/SQRT(COUNT($AE56:$AH56,$AJ56)),$AJ$2="X",STDEV($AE56:$AI56)/SQRT(COUNT($AE56:$AI56))),"")</f>
        <v>0</v>
      </c>
      <c r="AC56" s="113" cm="1">
        <f t="array" ref="AC56">IFERROR(_xlfn.IFS(COUNTA($AK$2:$AP$2)=0,AVERAGE($AK56:$AP56),$AK$2="X",AVERAGE($AL56:$AP56),$AL$2="X",AVERAGE($AK56,$AM56:$AP56),$AM$2="X",AVERAGE($AK56:$AL56,$AN56:$AP56),$AN$2="X",AVERAGE($AK56:$AM56,$AO56:$AP56),$AO$2="X",AVERAGE($AK56:$AN56,$AP56:$AP56),$AP$2="X",AVERAGE($AK56:$AO56)),"")</f>
        <v>0</v>
      </c>
      <c r="AD56" s="111" cm="1">
        <f t="array" ref="AD56">IFERROR(_xlfn.IFS(COUNTA($AK$2:$AP$2)=0,STDEV($AK56:$AP56)/SQRT(COUNT($AK56:$AP56)),$AK$2="X",STDEV($AL56:$AP56)/SQRT(COUNT($AL56:$AP56)),$AL$2="X",STDEV($AK56,$AM56:$AP56)/SQRT(COUNT($AK56,$AM56:$AP56)),$AM$2="X",STDEV($AK56:$AL56,$AN56:$AP56)/SQRT(COUNT($AK56:$AL56,$AN56:$AP56)),$AN$2="X",STDEV($AK56:$AM56,$AO56:$AP56)/SQRT(COUNT($AK56:$AM56,$AO56:$AP56)),$AO$2="X",STDEV($AK56:$AN56,$AP56)/SQRT(COUNT($AK56:$AN56,$AP56)),$AP$2="X",STDEV($AK56:$AO56)/SQRT(COUNT($AK56:$AO56))),"")</f>
        <v>0</v>
      </c>
      <c r="AE56" cm="1">
        <f t="array" ref="AE56">_xlfn.IFS(SUM($AK56:$AP56)="","",AK56="","",AK56=0,0,AK56&gt;0,AK56/AE$65*100)</f>
        <v>0</v>
      </c>
      <c r="AF56" cm="1">
        <f t="array" ref="AF56">_xlfn.IFS(SUM($AK56:$AP56)="","",AL56="","",AL56=0,0,AL56&gt;0,AL56/AF$65*100)</f>
        <v>0</v>
      </c>
      <c r="AG56" cm="1">
        <f t="array" ref="AG56">_xlfn.IFS(SUM($AK56:$AP56)="","",AM56="","",AM56=0,0,AM56&gt;0,AM56/AG$65*100)</f>
        <v>0</v>
      </c>
      <c r="AH56" cm="1">
        <f t="array" ref="AH56">_xlfn.IFS(SUM($AK56:$AP56)="","",AN56="","",AN56=0,0,AN56&gt;0,AN56/AH$65*100)</f>
        <v>0</v>
      </c>
      <c r="AI56" cm="1">
        <f t="array" ref="AI56">_xlfn.IFS(SUM($AK56:$AP56)="","",AO56="","",AO56=0,0,AO56&gt;0,AO56/AI$65*100)</f>
        <v>0</v>
      </c>
      <c r="AJ56" t="str" cm="1">
        <f t="array" ref="AJ56">_xlfn.IFS(SUM($AK56:$AP56)="","",AP56="","",AP56=0,0,AP56&gt;0,AP56/AJ$65*100)</f>
        <v/>
      </c>
      <c r="AK56" s="42">
        <f t="shared" si="45"/>
        <v>0</v>
      </c>
      <c r="AL56">
        <f t="shared" si="45"/>
        <v>0</v>
      </c>
      <c r="AM56">
        <f t="shared" si="45"/>
        <v>0</v>
      </c>
      <c r="AN56">
        <f t="shared" si="44"/>
        <v>0</v>
      </c>
      <c r="AO56">
        <f t="shared" si="44"/>
        <v>0</v>
      </c>
      <c r="AP56" s="96" t="str">
        <f t="shared" si="44"/>
        <v/>
      </c>
      <c r="AQ56" s="89">
        <v>0</v>
      </c>
      <c r="AR56" s="89">
        <v>0</v>
      </c>
      <c r="AS56" s="89">
        <v>0</v>
      </c>
      <c r="AT56" s="89">
        <v>0</v>
      </c>
      <c r="AU56" s="89">
        <v>0</v>
      </c>
      <c r="AV56" s="89"/>
      <c r="AX56" s="1"/>
      <c r="AY56" s="39" t="str">
        <f t="shared" si="31"/>
        <v/>
      </c>
      <c r="AZ56" s="39" t="str">
        <f t="shared" si="32"/>
        <v/>
      </c>
      <c r="BA56" s="39" t="str">
        <f t="shared" si="33"/>
        <v/>
      </c>
      <c r="BB56" s="39" t="str">
        <f t="shared" si="34"/>
        <v/>
      </c>
      <c r="BC56" s="39" t="str">
        <f t="shared" si="35"/>
        <v/>
      </c>
      <c r="BD56" s="39" t="str">
        <f t="shared" si="36"/>
        <v/>
      </c>
      <c r="BE56" s="39" t="str">
        <f t="shared" si="37"/>
        <v/>
      </c>
      <c r="BF56" s="39" t="str">
        <f t="shared" si="38"/>
        <v/>
      </c>
      <c r="BG56" s="39" t="str">
        <f t="shared" si="39"/>
        <v/>
      </c>
      <c r="BH56" s="39" t="str">
        <f t="shared" si="40"/>
        <v/>
      </c>
      <c r="BI56" s="39" t="str">
        <f t="shared" si="41"/>
        <v/>
      </c>
      <c r="BJ56" s="39" t="str">
        <f t="shared" si="42"/>
        <v/>
      </c>
      <c r="BK56" s="42" t="str">
        <f t="shared" si="27"/>
        <v/>
      </c>
      <c r="BL56" t="str">
        <f t="shared" si="27"/>
        <v/>
      </c>
      <c r="BM56" t="str">
        <f t="shared" si="27"/>
        <v/>
      </c>
      <c r="BN56" t="str">
        <f t="shared" si="27"/>
        <v/>
      </c>
      <c r="BO56" t="str">
        <f t="shared" si="27"/>
        <v/>
      </c>
      <c r="BP56" t="str">
        <f t="shared" si="27"/>
        <v/>
      </c>
      <c r="BQ56" t="str">
        <f t="shared" si="47"/>
        <v/>
      </c>
      <c r="BR56" t="str">
        <f t="shared" si="47"/>
        <v/>
      </c>
      <c r="BS56" t="str">
        <f t="shared" si="47"/>
        <v/>
      </c>
      <c r="BT56" t="str">
        <f t="shared" si="47"/>
        <v/>
      </c>
      <c r="BU56" t="str">
        <f t="shared" si="47"/>
        <v/>
      </c>
      <c r="BV56" t="str">
        <f t="shared" si="47"/>
        <v/>
      </c>
      <c r="BW56" t="str">
        <f t="shared" si="15"/>
        <v/>
      </c>
      <c r="BX56" t="str">
        <f t="shared" si="16"/>
        <v/>
      </c>
      <c r="BY56" t="str">
        <f t="shared" si="17"/>
        <v/>
      </c>
      <c r="BZ56" t="str">
        <f t="shared" si="18"/>
        <v/>
      </c>
      <c r="CA56" t="str">
        <f t="shared" si="43"/>
        <v/>
      </c>
      <c r="CB56" s="39" t="str">
        <f t="shared" si="43"/>
        <v/>
      </c>
      <c r="CC56" s="46" t="str">
        <f t="shared" si="20"/>
        <v/>
      </c>
      <c r="CD56" s="44" t="str">
        <f t="shared" si="21"/>
        <v/>
      </c>
      <c r="CE56" t="str" cm="1">
        <f t="array" ref="CE56">_xlfn.IFS($CC56="","",$CC56&lt;=CE$3,"yes",$CC56&gt;CE$3,"no")</f>
        <v/>
      </c>
      <c r="CF56" s="42" t="str">
        <f t="shared" si="28"/>
        <v/>
      </c>
      <c r="CG56" s="1" t="str">
        <f t="shared" si="29"/>
        <v/>
      </c>
      <c r="CH56" s="1" t="str">
        <f t="shared" si="30"/>
        <v/>
      </c>
      <c r="CI56" s="76" t="str">
        <f>IF(CE56="yes",VLOOKUP(CH56,'z-Table'!$A$1:$K$74,7,TRUE)*$CE$2,"")</f>
        <v/>
      </c>
    </row>
    <row r="57" spans="1:87" ht="12" x14ac:dyDescent="0.2">
      <c r="A57" s="7" t="s">
        <v>79</v>
      </c>
      <c r="B57" s="18" cm="1">
        <f t="array" ref="B57">IFERROR(_xlfn.IFS(COUNTA($F$2:$K$2)=0,AVERAGE($F57:$K57),$F$2="X",AVERAGE(G57:$K57),$G$2="X",AVERAGE($F57,$H57:$K57),$H$2="X",AVERAGE($F57:$G57,$I57:$K57),$I$2="X",AVERAGE($F57:$H57,$J57:$K57),$J$2="X",AVERAGE($F57:$I57,$K57:$K57),$K$2="X",AVERAGE($F57:$J57)),"")</f>
        <v>0</v>
      </c>
      <c r="C57" s="19" cm="1">
        <f t="array" ref="C57">IFERROR(_xlfn.IFS(COUNTA($F$2:$K$2)=0,STDEV($F57:$K57)/SQRT(COUNT($F57:$K57)),$F$2="X",STDEV(G57:$K57)/SQRT(COUNT(G57:$K57)),$G$2="X",STDEV($F57,$H57:$K57)/SQRT(COUNT($F57,$H57:$K57)),$H$2="X",STDEV($F57:$G57,$I57:$K57)/SQRT(COUNT($F57:$G57,$I57:$K57)),$I$2="X",STDEV($F57:$H57,$J57:$K57)/SQRT(COUNT($F57:$H57,$J57:$K57)),$J$2="X",STDEV($F57:$I57,$K57)/SQRT(COUNT($F57:$I57,$K57)),$K$2="X",STDEV($F57:$J57)/SQRT(COUNT($F57:$J57))),"")</f>
        <v>0</v>
      </c>
      <c r="D57" s="110" cm="1">
        <f t="array" ref="D57">IFERROR(_xlfn.IFS(COUNTA($L$2:$Q$2)=0,AVERAGE($L57:$Q57),$L$2="X",AVERAGE($M57:$Q57),$M$2="X",AVERAGE($L57,$N57:$Q57),$N$2="X",AVERAGE($L57:$M57,$O57:$Q57),$O$2="X",AVERAGE($L57:$N57,$P57:$Q57),$P$2="X",AVERAGE($L57:$O57,$Q57:$Q57),$Q$2="X",AVERAGE($L57:$P57)),"")</f>
        <v>0</v>
      </c>
      <c r="E57" s="111" cm="1">
        <f t="array" ref="E57">IFERROR(_xlfn.IFS(COUNTA($L$2:$Q$2)=0,STDEV($L57:$Q57)/SQRT(COUNT($L57:$Q57)),$L$2="X",STDEV($M57:$Q57)/SQRT(COUNT($M57:$Q57)),$M$2="X",STDEV($L57,$N57:$Q57)/SQRT(COUNT($L57,$N57:$Q57)),$N$2="X",STDEV($L57:$M57,$O57:$Q57)/SQRT(COUNT($L57:$M57,$O57:$Q57)),$O$2="X",STDEV($L57:$N57,$P57:$Q57)/SQRT(COUNT($L57:$N57,$P57:$Q57)),$P$2="X",STDEV($L57:$O57,$Q57)/SQRT(COUNT($L57:$O57,$Q57)),$Q$2="X",STDEV($L57:$P57)/SQRT(COUNT($L57:$P57))),"")</f>
        <v>0</v>
      </c>
      <c r="F57" cm="1">
        <f t="array" ref="F57">_xlfn.IFS(SUM($L57:$Q57)="","",L57="","",L57=0,0,L57&gt;0,L57/F$65*100)</f>
        <v>0</v>
      </c>
      <c r="G57" cm="1">
        <f t="array" ref="G57">_xlfn.IFS(SUM($L57:$Q57)="","",M57="","",M57=0,0,M57&gt;0,M57/G$65*100)</f>
        <v>0</v>
      </c>
      <c r="H57" cm="1">
        <f t="array" ref="H57">_xlfn.IFS(SUM($L57:$Q57)="","",N57="","",N57=0,0,N57&gt;0,N57/H$65*100)</f>
        <v>0</v>
      </c>
      <c r="I57" cm="1">
        <f t="array" ref="I57">_xlfn.IFS(SUM($L57:$Q57)="","",O57="","",O57=0,0,O57&gt;0,O57/I$65*100)</f>
        <v>0</v>
      </c>
      <c r="J57" cm="1">
        <f t="array" ref="J57">_xlfn.IFS(SUM($L57:$Q57)="","",P57="","",P57=0,0,P57&gt;0,P57/J$65*100)</f>
        <v>0</v>
      </c>
      <c r="K57" t="str" cm="1">
        <f t="array" ref="K57">_xlfn.IFS(SUM($L57:$Q57)="","",Q57="","",Q57=0,0,Q57&gt;0,Q57/K$65*100)</f>
        <v/>
      </c>
      <c r="L57" s="85">
        <f t="shared" si="26"/>
        <v>0</v>
      </c>
      <c r="M57" s="39">
        <f t="shared" si="26"/>
        <v>0</v>
      </c>
      <c r="N57" s="39">
        <f t="shared" si="26"/>
        <v>0</v>
      </c>
      <c r="O57" s="39">
        <f t="shared" si="26"/>
        <v>0</v>
      </c>
      <c r="P57" s="39">
        <f t="shared" si="26"/>
        <v>0</v>
      </c>
      <c r="Q57" s="98" t="str">
        <f t="shared" si="46"/>
        <v/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/>
      <c r="Z57" s="7" t="s">
        <v>79</v>
      </c>
      <c r="AA57" s="18" cm="1">
        <f t="array" ref="AA57">IFERROR(_xlfn.IFS(COUNTA($AE$2:$AJ$2)=0,AVERAGE($AE57:$AJ57),$AE$2="X",AVERAGE($AF57:$AJ57),$AF$2="X",AVERAGE($AE57,$AG57:$AJ57),$AG$2="X",AVERAGE($AE57:$AF57,$AH57:$AJ57),$AH$2="X",AVERAGE($AE57:$AG57,$AI57:$AJ57),$AI$2="X",AVERAGE($AE57:$AH57,$AJ57:$AJ57),$AJ$2="X",AVERAGE($AE57:$AI57)),"")</f>
        <v>0.58088605588560449</v>
      </c>
      <c r="AB57" s="19" cm="1">
        <f t="array" ref="AB57">IFERROR(_xlfn.IFS(COUNTA($AE$2:$AJ$2)=0,STDEV($AE57:$AJ57)/SQRT(COUNT($AE57:$AJ57)),$AE$2="X",STDEV($AF57:$AJ57)/SQRT(COUNT($AF57:$AJ57)),$AF$2="X",STDEV($AE57,$AG57:$AJ57)/SQRT(COUNT($AE57,$AG57:$AJ57)),$AG$2="X",STDEV($AE57:$AF57,$AH57:$AJ57)/SQRT(COUNT($AE57:$AF57,$AH57:$AJ57)),$AH$2="X",STDEV($AE57:$AG57,$AI57:$AJ57)/SQRT(COUNT($AE57:$AG57,$AI57:$AJ57)),$AI$2="X",STDEV($AE57:$AH57,$AJ57)/SQRT(COUNT($AE57:$AH57,$AJ57)),$AJ$2="X",STDEV($AE57:$AI57)/SQRT(COUNT($AE57:$AI57))),"")</f>
        <v>0.58088605588560449</v>
      </c>
      <c r="AC57" s="113" cm="1">
        <f t="array" ref="AC57">IFERROR(_xlfn.IFS(COUNTA($AK$2:$AP$2)=0,AVERAGE($AK57:$AP57),$AK$2="X",AVERAGE($AL57:$AP57),$AL$2="X",AVERAGE($AK57,$AM57:$AP57),$AM$2="X",AVERAGE($AK57:$AL57,$AN57:$AP57),$AN$2="X",AVERAGE($AK57:$AM57,$AO57:$AP57),$AO$2="X",AVERAGE($AK57:$AN57,$AP57:$AP57),$AP$2="X",AVERAGE($AK57:$AO57)),"")</f>
        <v>868.56000000000006</v>
      </c>
      <c r="AD57" s="111" cm="1">
        <f t="array" ref="AD57">IFERROR(_xlfn.IFS(COUNTA($AK$2:$AP$2)=0,STDEV($AK57:$AP57)/SQRT(COUNT($AK57:$AP57)),$AK$2="X",STDEV($AL57:$AP57)/SQRT(COUNT($AL57:$AP57)),$AL$2="X",STDEV($AK57,$AM57:$AP57)/SQRT(COUNT($AK57,$AM57:$AP57)),$AM$2="X",STDEV($AK57:$AL57,$AN57:$AP57)/SQRT(COUNT($AK57:$AL57,$AN57:$AP57)),$AN$2="X",STDEV($AK57:$AM57,$AO57:$AP57)/SQRT(COUNT($AK57:$AM57,$AO57:$AP57)),$AO$2="X",STDEV($AK57:$AN57,$AP57)/SQRT(COUNT($AK57:$AN57,$AP57)),$AP$2="X",STDEV($AK57:$AO57)/SQRT(COUNT($AK57:$AO57))),"")</f>
        <v>868.56</v>
      </c>
      <c r="AE57" cm="1">
        <f t="array" ref="AE57">_xlfn.IFS(SUM($AK57:$AP57)="","",AK57="","",AK57=0,0,AK57&gt;0,AK57/AE$65*100)</f>
        <v>0</v>
      </c>
      <c r="AF57" cm="1">
        <f t="array" ref="AF57">_xlfn.IFS(SUM($AK57:$AP57)="","",AL57="","",AL57=0,0,AL57&gt;0,AL57/AF$65*100)</f>
        <v>2.9044302794280226</v>
      </c>
      <c r="AG57" cm="1">
        <f t="array" ref="AG57">_xlfn.IFS(SUM($AK57:$AP57)="","",AM57="","",AM57=0,0,AM57&gt;0,AM57/AG$65*100)</f>
        <v>0</v>
      </c>
      <c r="AH57" cm="1">
        <f t="array" ref="AH57">_xlfn.IFS(SUM($AK57:$AP57)="","",AN57="","",AN57=0,0,AN57&gt;0,AN57/AH$65*100)</f>
        <v>0</v>
      </c>
      <c r="AI57" cm="1">
        <f t="array" ref="AI57">_xlfn.IFS(SUM($AK57:$AP57)="","",AO57="","",AO57=0,0,AO57&gt;0,AO57/AI$65*100)</f>
        <v>0</v>
      </c>
      <c r="AJ57" t="str" cm="1">
        <f t="array" ref="AJ57">_xlfn.IFS(SUM($AK57:$AP57)="","",AP57="","",AP57=0,0,AP57&gt;0,AP57/AJ$65*100)</f>
        <v/>
      </c>
      <c r="AK57" s="42">
        <f t="shared" si="45"/>
        <v>0</v>
      </c>
      <c r="AL57">
        <f t="shared" si="45"/>
        <v>4342.8</v>
      </c>
      <c r="AM57">
        <f t="shared" si="45"/>
        <v>0</v>
      </c>
      <c r="AN57">
        <f t="shared" si="44"/>
        <v>0</v>
      </c>
      <c r="AO57">
        <f t="shared" si="44"/>
        <v>0</v>
      </c>
      <c r="AP57" s="96" t="str">
        <f t="shared" si="44"/>
        <v/>
      </c>
      <c r="AQ57" s="89">
        <v>0</v>
      </c>
      <c r="AR57" s="89">
        <v>43428</v>
      </c>
      <c r="AS57" s="89">
        <v>0</v>
      </c>
      <c r="AT57" s="89">
        <v>0</v>
      </c>
      <c r="AU57" s="89">
        <v>0</v>
      </c>
      <c r="AV57" s="89"/>
      <c r="AX57" s="1"/>
      <c r="AY57" s="39" t="str">
        <f t="shared" si="31"/>
        <v/>
      </c>
      <c r="AZ57" s="39" t="str">
        <f t="shared" si="32"/>
        <v/>
      </c>
      <c r="BA57" s="39" t="str">
        <f t="shared" si="33"/>
        <v/>
      </c>
      <c r="BB57" s="39" t="str">
        <f t="shared" si="34"/>
        <v/>
      </c>
      <c r="BC57" s="39" t="str">
        <f t="shared" si="35"/>
        <v/>
      </c>
      <c r="BD57" s="39" t="str">
        <f t="shared" si="36"/>
        <v/>
      </c>
      <c r="BE57" s="39" t="str">
        <f t="shared" si="37"/>
        <v/>
      </c>
      <c r="BF57" s="39" t="str">
        <f t="shared" si="38"/>
        <v/>
      </c>
      <c r="BG57" s="39" t="str">
        <f t="shared" si="39"/>
        <v/>
      </c>
      <c r="BH57" s="39" t="str">
        <f t="shared" si="40"/>
        <v/>
      </c>
      <c r="BI57" s="39" t="str">
        <f t="shared" si="41"/>
        <v/>
      </c>
      <c r="BJ57" s="39" t="str">
        <f t="shared" si="42"/>
        <v/>
      </c>
      <c r="BK57" s="42" t="str">
        <f t="shared" si="27"/>
        <v/>
      </c>
      <c r="BL57" t="str">
        <f t="shared" si="27"/>
        <v/>
      </c>
      <c r="BM57" t="str">
        <f t="shared" si="27"/>
        <v/>
      </c>
      <c r="BN57" t="str">
        <f t="shared" si="27"/>
        <v/>
      </c>
      <c r="BO57" t="str">
        <f t="shared" si="27"/>
        <v/>
      </c>
      <c r="BP57" t="str">
        <f t="shared" si="27"/>
        <v/>
      </c>
      <c r="BQ57" t="str">
        <f t="shared" si="47"/>
        <v/>
      </c>
      <c r="BR57" t="str">
        <f t="shared" si="47"/>
        <v/>
      </c>
      <c r="BS57" t="str">
        <f t="shared" si="47"/>
        <v/>
      </c>
      <c r="BT57" t="str">
        <f t="shared" si="47"/>
        <v/>
      </c>
      <c r="BU57" t="str">
        <f t="shared" si="47"/>
        <v/>
      </c>
      <c r="BV57" t="str">
        <f t="shared" si="47"/>
        <v/>
      </c>
      <c r="BW57" t="str">
        <f t="shared" si="15"/>
        <v/>
      </c>
      <c r="BX57" t="str">
        <f t="shared" si="16"/>
        <v/>
      </c>
      <c r="BY57" t="str">
        <f t="shared" si="17"/>
        <v/>
      </c>
      <c r="BZ57" t="str">
        <f t="shared" si="18"/>
        <v/>
      </c>
      <c r="CA57" t="str">
        <f t="shared" si="43"/>
        <v/>
      </c>
      <c r="CB57" s="39" t="str">
        <f t="shared" si="43"/>
        <v/>
      </c>
      <c r="CC57" s="46" t="str">
        <f t="shared" si="20"/>
        <v/>
      </c>
      <c r="CD57" s="44" t="str">
        <f t="shared" si="21"/>
        <v/>
      </c>
      <c r="CE57" t="str" cm="1">
        <f t="array" ref="CE57">_xlfn.IFS($CC57="","",$CC57&lt;=CE$3,"yes",$CC57&gt;CE$3,"no")</f>
        <v/>
      </c>
      <c r="CF57" s="42" t="str">
        <f t="shared" si="28"/>
        <v/>
      </c>
      <c r="CG57" s="1" t="str">
        <f t="shared" si="29"/>
        <v/>
      </c>
      <c r="CH57" s="1" t="str">
        <f t="shared" si="30"/>
        <v/>
      </c>
      <c r="CI57" s="76" t="str">
        <f>IF(CE57="yes",VLOOKUP(CH57,'z-Table'!$A$1:$K$74,7,TRUE)*$CE$2,"")</f>
        <v/>
      </c>
    </row>
    <row r="58" spans="1:87" ht="12" x14ac:dyDescent="0.2">
      <c r="A58" s="7" t="s">
        <v>80</v>
      </c>
      <c r="B58" s="18" cm="1">
        <f t="array" ref="B58">IFERROR(_xlfn.IFS(COUNTA($F$2:$K$2)=0,AVERAGE($F58:$K58),$F$2="X",AVERAGE(G58:$K58),$G$2="X",AVERAGE($F58,$H58:$K58),$H$2="X",AVERAGE($F58:$G58,$I58:$K58),$I$2="X",AVERAGE($F58:$H58,$J58:$K58),$J$2="X",AVERAGE($F58:$I58,$K58:$K58),$K$2="X",AVERAGE($F58:$J58)),"")</f>
        <v>0</v>
      </c>
      <c r="C58" s="19" cm="1">
        <f t="array" ref="C58">IFERROR(_xlfn.IFS(COUNTA($F$2:$K$2)=0,STDEV($F58:$K58)/SQRT(COUNT($F58:$K58)),$F$2="X",STDEV(G58:$K58)/SQRT(COUNT(G58:$K58)),$G$2="X",STDEV($F58,$H58:$K58)/SQRT(COUNT($F58,$H58:$K58)),$H$2="X",STDEV($F58:$G58,$I58:$K58)/SQRT(COUNT($F58:$G58,$I58:$K58)),$I$2="X",STDEV($F58:$H58,$J58:$K58)/SQRT(COUNT($F58:$H58,$J58:$K58)),$J$2="X",STDEV($F58:$I58,$K58)/SQRT(COUNT($F58:$I58,$K58)),$K$2="X",STDEV($F58:$J58)/SQRT(COUNT($F58:$J58))),"")</f>
        <v>0</v>
      </c>
      <c r="D58" s="110" cm="1">
        <f t="array" ref="D58">IFERROR(_xlfn.IFS(COUNTA($L$2:$Q$2)=0,AVERAGE($L58:$Q58),$L$2="X",AVERAGE($M58:$Q58),$M$2="X",AVERAGE($L58,$N58:$Q58),$N$2="X",AVERAGE($L58:$M58,$O58:$Q58),$O$2="X",AVERAGE($L58:$N58,$P58:$Q58),$P$2="X",AVERAGE($L58:$O58,$Q58:$Q58),$Q$2="X",AVERAGE($L58:$P58)),"")</f>
        <v>0</v>
      </c>
      <c r="E58" s="111" cm="1">
        <f t="array" ref="E58">IFERROR(_xlfn.IFS(COUNTA($L$2:$Q$2)=0,STDEV($L58:$Q58)/SQRT(COUNT($L58:$Q58)),$L$2="X",STDEV($M58:$Q58)/SQRT(COUNT($M58:$Q58)),$M$2="X",STDEV($L58,$N58:$Q58)/SQRT(COUNT($L58,$N58:$Q58)),$N$2="X",STDEV($L58:$M58,$O58:$Q58)/SQRT(COUNT($L58:$M58,$O58:$Q58)),$O$2="X",STDEV($L58:$N58,$P58:$Q58)/SQRT(COUNT($L58:$N58,$P58:$Q58)),$P$2="X",STDEV($L58:$O58,$Q58)/SQRT(COUNT($L58:$O58,$Q58)),$Q$2="X",STDEV($L58:$P58)/SQRT(COUNT($L58:$P58))),"")</f>
        <v>0</v>
      </c>
      <c r="F58" cm="1">
        <f t="array" ref="F58">_xlfn.IFS(SUM($L58:$Q58)="","",L58="","",L58=0,0,L58&gt;0,L58/F$65*100)</f>
        <v>0</v>
      </c>
      <c r="G58" cm="1">
        <f t="array" ref="G58">_xlfn.IFS(SUM($L58:$Q58)="","",M58="","",M58=0,0,M58&gt;0,M58/G$65*100)</f>
        <v>0</v>
      </c>
      <c r="H58" cm="1">
        <f t="array" ref="H58">_xlfn.IFS(SUM($L58:$Q58)="","",N58="","",N58=0,0,N58&gt;0,N58/H$65*100)</f>
        <v>0</v>
      </c>
      <c r="I58" cm="1">
        <f t="array" ref="I58">_xlfn.IFS(SUM($L58:$Q58)="","",O58="","",O58=0,0,O58&gt;0,O58/I$65*100)</f>
        <v>0</v>
      </c>
      <c r="J58" cm="1">
        <f t="array" ref="J58">_xlfn.IFS(SUM($L58:$Q58)="","",P58="","",P58=0,0,P58&gt;0,P58/J$65*100)</f>
        <v>0</v>
      </c>
      <c r="K58" t="str" cm="1">
        <f t="array" ref="K58">_xlfn.IFS(SUM($L58:$Q58)="","",Q58="","",Q58=0,0,Q58&gt;0,Q58/K$65*100)</f>
        <v/>
      </c>
      <c r="L58" s="85">
        <f t="shared" si="26"/>
        <v>0</v>
      </c>
      <c r="M58" s="39">
        <f t="shared" si="26"/>
        <v>0</v>
      </c>
      <c r="N58" s="39">
        <f t="shared" si="26"/>
        <v>0</v>
      </c>
      <c r="O58" s="39">
        <f t="shared" si="26"/>
        <v>0</v>
      </c>
      <c r="P58" s="39">
        <f t="shared" si="26"/>
        <v>0</v>
      </c>
      <c r="Q58" s="98" t="str">
        <f t="shared" si="46"/>
        <v/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/>
      <c r="Z58" s="7" t="s">
        <v>80</v>
      </c>
      <c r="AA58" s="18" cm="1">
        <f t="array" ref="AA58">IFERROR(_xlfn.IFS(COUNTA($AE$2:$AJ$2)=0,AVERAGE($AE58:$AJ58),$AE$2="X",AVERAGE($AF58:$AJ58),$AF$2="X",AVERAGE($AE58,$AG58:$AJ58),$AG$2="X",AVERAGE($AE58:$AF58,$AH58:$AJ58),$AH$2="X",AVERAGE($AE58:$AG58,$AI58:$AJ58),$AI$2="X",AVERAGE($AE58:$AH58,$AJ58:$AJ58),$AJ$2="X",AVERAGE($AE58:$AI58)),"")</f>
        <v>0.70272659846324959</v>
      </c>
      <c r="AB58" s="19" cm="1">
        <f t="array" ref="AB58">IFERROR(_xlfn.IFS(COUNTA($AE$2:$AJ$2)=0,STDEV($AE58:$AJ58)/SQRT(COUNT($AE58:$AJ58)),$AE$2="X",STDEV($AF58:$AJ58)/SQRT(COUNT($AF58:$AJ58)),$AF$2="X",STDEV($AE58,$AG58:$AJ58)/SQRT(COUNT($AE58,$AG58:$AJ58)),$AG$2="X",STDEV($AE58:$AF58,$AH58:$AJ58)/SQRT(COUNT($AE58:$AF58,$AH58:$AJ58)),$AH$2="X",STDEV($AE58:$AG58,$AI58:$AJ58)/SQRT(COUNT($AE58:$AG58,$AI58:$AJ58)),$AI$2="X",STDEV($AE58:$AH58,$AJ58)/SQRT(COUNT($AE58:$AH58,$AJ58)),$AJ$2="X",STDEV($AE58:$AI58)/SQRT(COUNT($AE58:$AI58))),"")</f>
        <v>0.70272659846324959</v>
      </c>
      <c r="AC58" s="113" cm="1">
        <f t="array" ref="AC58">IFERROR(_xlfn.IFS(COUNTA($AK$2:$AP$2)=0,AVERAGE($AK58:$AP58),$AK$2="X",AVERAGE($AL58:$AP58),$AL$2="X",AVERAGE($AK58,$AM58:$AP58),$AM$2="X",AVERAGE($AK58:$AL58,$AN58:$AP58),$AN$2="X",AVERAGE($AK58:$AM58,$AO58:$AP58),$AO$2="X",AVERAGE($AK58:$AN58,$AP58:$AP58),$AP$2="X",AVERAGE($AK58:$AO58)),"")</f>
        <v>1050.74</v>
      </c>
      <c r="AD58" s="111" cm="1">
        <f t="array" ref="AD58">IFERROR(_xlfn.IFS(COUNTA($AK$2:$AP$2)=0,STDEV($AK58:$AP58)/SQRT(COUNT($AK58:$AP58)),$AK$2="X",STDEV($AL58:$AP58)/SQRT(COUNT($AL58:$AP58)),$AL$2="X",STDEV($AK58,$AM58:$AP58)/SQRT(COUNT($AK58,$AM58:$AP58)),$AM$2="X",STDEV($AK58:$AL58,$AN58:$AP58)/SQRT(COUNT($AK58:$AL58,$AN58:$AP58)),$AN$2="X",STDEV($AK58:$AM58,$AO58:$AP58)/SQRT(COUNT($AK58:$AM58,$AO58:$AP58)),$AO$2="X",STDEV($AK58:$AN58,$AP58)/SQRT(COUNT($AK58:$AN58,$AP58)),$AP$2="X",STDEV($AK58:$AO58)/SQRT(COUNT($AK58:$AO58))),"")</f>
        <v>1050.74</v>
      </c>
      <c r="AE58" cm="1">
        <f t="array" ref="AE58">_xlfn.IFS(SUM($AK58:$AP58)="","",AK58="","",AK58=0,0,AK58&gt;0,AK58/AE$65*100)</f>
        <v>0</v>
      </c>
      <c r="AF58" cm="1">
        <f t="array" ref="AF58">_xlfn.IFS(SUM($AK58:$AP58)="","",AL58="","",AL58=0,0,AL58&gt;0,AL58/AF$65*100)</f>
        <v>3.5136329923162477</v>
      </c>
      <c r="AG58" cm="1">
        <f t="array" ref="AG58">_xlfn.IFS(SUM($AK58:$AP58)="","",AM58="","",AM58=0,0,AM58&gt;0,AM58/AG$65*100)</f>
        <v>0</v>
      </c>
      <c r="AH58" cm="1">
        <f t="array" ref="AH58">_xlfn.IFS(SUM($AK58:$AP58)="","",AN58="","",AN58=0,0,AN58&gt;0,AN58/AH$65*100)</f>
        <v>0</v>
      </c>
      <c r="AI58" cm="1">
        <f t="array" ref="AI58">_xlfn.IFS(SUM($AK58:$AP58)="","",AO58="","",AO58=0,0,AO58&gt;0,AO58/AI$65*100)</f>
        <v>0</v>
      </c>
      <c r="AJ58" t="str" cm="1">
        <f t="array" ref="AJ58">_xlfn.IFS(SUM($AK58:$AP58)="","",AP58="","",AP58=0,0,AP58&gt;0,AP58/AJ$65*100)</f>
        <v/>
      </c>
      <c r="AK58" s="42">
        <f t="shared" si="45"/>
        <v>0</v>
      </c>
      <c r="AL58">
        <f t="shared" si="45"/>
        <v>5253.7</v>
      </c>
      <c r="AM58">
        <f t="shared" si="45"/>
        <v>0</v>
      </c>
      <c r="AN58">
        <f t="shared" si="44"/>
        <v>0</v>
      </c>
      <c r="AO58">
        <f t="shared" si="44"/>
        <v>0</v>
      </c>
      <c r="AP58" s="96" t="str">
        <f t="shared" si="44"/>
        <v/>
      </c>
      <c r="AQ58" s="89">
        <v>0</v>
      </c>
      <c r="AR58" s="89">
        <v>52537</v>
      </c>
      <c r="AS58" s="89">
        <v>0</v>
      </c>
      <c r="AT58" s="89">
        <v>0</v>
      </c>
      <c r="AU58" s="89">
        <v>0</v>
      </c>
      <c r="AV58" s="89"/>
      <c r="AX58" s="1"/>
      <c r="AY58" s="39" t="str">
        <f t="shared" si="31"/>
        <v/>
      </c>
      <c r="AZ58" s="39" t="str">
        <f t="shared" si="32"/>
        <v/>
      </c>
      <c r="BA58" s="39" t="str">
        <f t="shared" si="33"/>
        <v/>
      </c>
      <c r="BB58" s="39" t="str">
        <f t="shared" si="34"/>
        <v/>
      </c>
      <c r="BC58" s="39" t="str">
        <f t="shared" si="35"/>
        <v/>
      </c>
      <c r="BD58" s="39" t="str">
        <f t="shared" si="36"/>
        <v/>
      </c>
      <c r="BE58" s="39" t="str">
        <f t="shared" si="37"/>
        <v/>
      </c>
      <c r="BF58" s="39" t="str">
        <f t="shared" si="38"/>
        <v/>
      </c>
      <c r="BG58" s="39" t="str">
        <f t="shared" si="39"/>
        <v/>
      </c>
      <c r="BH58" s="39" t="str">
        <f t="shared" si="40"/>
        <v/>
      </c>
      <c r="BI58" s="39" t="str">
        <f t="shared" si="41"/>
        <v/>
      </c>
      <c r="BJ58" s="39" t="str">
        <f t="shared" si="42"/>
        <v/>
      </c>
      <c r="BK58" s="42" t="str">
        <f t="shared" ref="BK58:BP65" si="48">IFERROR(_xlfn.RANK.AVG(AY58,$AY58:$BJ58,1),"")</f>
        <v/>
      </c>
      <c r="BL58" t="str">
        <f t="shared" si="48"/>
        <v/>
      </c>
      <c r="BM58" t="str">
        <f t="shared" si="48"/>
        <v/>
      </c>
      <c r="BN58" t="str">
        <f t="shared" si="48"/>
        <v/>
      </c>
      <c r="BO58" t="str">
        <f t="shared" si="48"/>
        <v/>
      </c>
      <c r="BP58" t="str">
        <f t="shared" si="48"/>
        <v/>
      </c>
      <c r="BQ58" t="str">
        <f t="shared" si="47"/>
        <v/>
      </c>
      <c r="BR58" t="str">
        <f t="shared" si="47"/>
        <v/>
      </c>
      <c r="BS58" t="str">
        <f t="shared" si="47"/>
        <v/>
      </c>
      <c r="BT58" t="str">
        <f t="shared" si="47"/>
        <v/>
      </c>
      <c r="BU58" t="str">
        <f t="shared" si="47"/>
        <v/>
      </c>
      <c r="BV58" t="str">
        <f t="shared" si="47"/>
        <v/>
      </c>
      <c r="BW58" t="str">
        <f t="shared" si="15"/>
        <v/>
      </c>
      <c r="BX58" t="str">
        <f t="shared" si="16"/>
        <v/>
      </c>
      <c r="BY58" t="str">
        <f t="shared" si="17"/>
        <v/>
      </c>
      <c r="BZ58" t="str">
        <f t="shared" si="18"/>
        <v/>
      </c>
      <c r="CA58" t="str">
        <f t="shared" si="43"/>
        <v/>
      </c>
      <c r="CB58" s="39" t="str">
        <f t="shared" si="43"/>
        <v/>
      </c>
      <c r="CC58" s="46" t="str">
        <f t="shared" si="20"/>
        <v/>
      </c>
      <c r="CD58" s="44" t="str">
        <f t="shared" si="21"/>
        <v/>
      </c>
      <c r="CE58" t="str" cm="1">
        <f t="array" ref="CE58">_xlfn.IFS($CC58="","",$CC58&lt;=CE$3,"yes",$CC58&gt;CE$3,"no")</f>
        <v/>
      </c>
      <c r="CF58" s="42" t="str">
        <f t="shared" si="28"/>
        <v/>
      </c>
      <c r="CG58" s="1" t="str">
        <f t="shared" si="29"/>
        <v/>
      </c>
      <c r="CH58" s="1" t="str">
        <f t="shared" si="30"/>
        <v/>
      </c>
      <c r="CI58" s="76" t="str">
        <f>IF(CE58="yes",VLOOKUP(CH58,'z-Table'!$A$1:$K$74,7,TRUE)*$CE$2,"")</f>
        <v/>
      </c>
    </row>
    <row r="59" spans="1:87" ht="12" x14ac:dyDescent="0.2">
      <c r="A59" s="6" t="s">
        <v>81</v>
      </c>
      <c r="B59" s="18" cm="1">
        <f t="array" ref="B59">IFERROR(_xlfn.IFS(COUNTA($F$2:$K$2)=0,AVERAGE($F59:$K59),$F$2="X",AVERAGE(G59:$K59),$G$2="X",AVERAGE($F59,$H59:$K59),$H$2="X",AVERAGE($F59:$G59,$I59:$K59),$I$2="X",AVERAGE($F59:$H59,$J59:$K59),$J$2="X",AVERAGE($F59:$I59,$K59:$K59),$K$2="X",AVERAGE($F59:$J59)),"")</f>
        <v>0</v>
      </c>
      <c r="C59" s="19" cm="1">
        <f t="array" ref="C59">IFERROR(_xlfn.IFS(COUNTA($F$2:$K$2)=0,STDEV($F59:$K59)/SQRT(COUNT($F59:$K59)),$F$2="X",STDEV(G59:$K59)/SQRT(COUNT(G59:$K59)),$G$2="X",STDEV($F59,$H59:$K59)/SQRT(COUNT($F59,$H59:$K59)),$H$2="X",STDEV($F59:$G59,$I59:$K59)/SQRT(COUNT($F59:$G59,$I59:$K59)),$I$2="X",STDEV($F59:$H59,$J59:$K59)/SQRT(COUNT($F59:$H59,$J59:$K59)),$J$2="X",STDEV($F59:$I59,$K59)/SQRT(COUNT($F59:$I59,$K59)),$K$2="X",STDEV($F59:$J59)/SQRT(COUNT($F59:$J59))),"")</f>
        <v>0</v>
      </c>
      <c r="D59" s="110" cm="1">
        <f t="array" ref="D59">IFERROR(_xlfn.IFS(COUNTA($L$2:$Q$2)=0,AVERAGE($L59:$Q59),$L$2="X",AVERAGE($M59:$Q59),$M$2="X",AVERAGE($L59,$N59:$Q59),$N$2="X",AVERAGE($L59:$M59,$O59:$Q59),$O$2="X",AVERAGE($L59:$N59,$P59:$Q59),$P$2="X",AVERAGE($L59:$O59,$Q59:$Q59),$Q$2="X",AVERAGE($L59:$P59)),"")</f>
        <v>0</v>
      </c>
      <c r="E59" s="111" cm="1">
        <f t="array" ref="E59">IFERROR(_xlfn.IFS(COUNTA($L$2:$Q$2)=0,STDEV($L59:$Q59)/SQRT(COUNT($L59:$Q59)),$L$2="X",STDEV($M59:$Q59)/SQRT(COUNT($M59:$Q59)),$M$2="X",STDEV($L59,$N59:$Q59)/SQRT(COUNT($L59,$N59:$Q59)),$N$2="X",STDEV($L59:$M59,$O59:$Q59)/SQRT(COUNT($L59:$M59,$O59:$Q59)),$O$2="X",STDEV($L59:$N59,$P59:$Q59)/SQRT(COUNT($L59:$N59,$P59:$Q59)),$P$2="X",STDEV($L59:$O59,$Q59)/SQRT(COUNT($L59:$O59,$Q59)),$Q$2="X",STDEV($L59:$P59)/SQRT(COUNT($L59:$P59))),"")</f>
        <v>0</v>
      </c>
      <c r="F59" cm="1">
        <f t="array" ref="F59">_xlfn.IFS(SUM($L59:$Q59)="","",L59="","",L59=0,0,L59&gt;0,L59/F$65*100)</f>
        <v>0</v>
      </c>
      <c r="G59" cm="1">
        <f t="array" ref="G59">_xlfn.IFS(SUM($L59:$Q59)="","",M59="","",M59=0,0,M59&gt;0,M59/G$65*100)</f>
        <v>0</v>
      </c>
      <c r="H59" cm="1">
        <f t="array" ref="H59">_xlfn.IFS(SUM($L59:$Q59)="","",N59="","",N59=0,0,N59&gt;0,N59/H$65*100)</f>
        <v>0</v>
      </c>
      <c r="I59" cm="1">
        <f t="array" ref="I59">_xlfn.IFS(SUM($L59:$Q59)="","",O59="","",O59=0,0,O59&gt;0,O59/I$65*100)</f>
        <v>0</v>
      </c>
      <c r="J59" cm="1">
        <f t="array" ref="J59">_xlfn.IFS(SUM($L59:$Q59)="","",P59="","",P59=0,0,P59&gt;0,P59/J$65*100)</f>
        <v>0</v>
      </c>
      <c r="K59" t="str" cm="1">
        <f t="array" ref="K59">_xlfn.IFS(SUM($L59:$Q59)="","",Q59="","",Q59=0,0,Q59&gt;0,Q59/K$65*100)</f>
        <v/>
      </c>
      <c r="L59" s="85">
        <f t="shared" si="26"/>
        <v>0</v>
      </c>
      <c r="M59" s="39">
        <f t="shared" si="26"/>
        <v>0</v>
      </c>
      <c r="N59" s="39">
        <f t="shared" si="26"/>
        <v>0</v>
      </c>
      <c r="O59" s="39">
        <f t="shared" si="26"/>
        <v>0</v>
      </c>
      <c r="P59" s="39">
        <f t="shared" si="26"/>
        <v>0</v>
      </c>
      <c r="Q59" s="98" t="str">
        <f t="shared" si="46"/>
        <v/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/>
      <c r="Z59" s="6" t="s">
        <v>81</v>
      </c>
      <c r="AA59" s="18" cm="1">
        <f t="array" ref="AA59">IFERROR(_xlfn.IFS(COUNTA($AE$2:$AJ$2)=0,AVERAGE($AE59:$AJ59),$AE$2="X",AVERAGE($AF59:$AJ59),$AF$2="X",AVERAGE($AE59,$AG59:$AJ59),$AG$2="X",AVERAGE($AE59:$AF59,$AH59:$AJ59),$AH$2="X",AVERAGE($AE59:$AG59,$AI59:$AJ59),$AI$2="X",AVERAGE($AE59:$AH59,$AJ59:$AJ59),$AJ$2="X",AVERAGE($AE59:$AI59)),"")</f>
        <v>0</v>
      </c>
      <c r="AB59" s="19" cm="1">
        <f t="array" ref="AB59">IFERROR(_xlfn.IFS(COUNTA($AE$2:$AJ$2)=0,STDEV($AE59:$AJ59)/SQRT(COUNT($AE59:$AJ59)),$AE$2="X",STDEV($AF59:$AJ59)/SQRT(COUNT($AF59:$AJ59)),$AF$2="X",STDEV($AE59,$AG59:$AJ59)/SQRT(COUNT($AE59,$AG59:$AJ59)),$AG$2="X",STDEV($AE59:$AF59,$AH59:$AJ59)/SQRT(COUNT($AE59:$AF59,$AH59:$AJ59)),$AH$2="X",STDEV($AE59:$AG59,$AI59:$AJ59)/SQRT(COUNT($AE59:$AG59,$AI59:$AJ59)),$AI$2="X",STDEV($AE59:$AH59,$AJ59)/SQRT(COUNT($AE59:$AH59,$AJ59)),$AJ$2="X",STDEV($AE59:$AI59)/SQRT(COUNT($AE59:$AI59))),"")</f>
        <v>0</v>
      </c>
      <c r="AC59" s="113" cm="1">
        <f t="array" ref="AC59">IFERROR(_xlfn.IFS(COUNTA($AK$2:$AP$2)=0,AVERAGE($AK59:$AP59),$AK$2="X",AVERAGE($AL59:$AP59),$AL$2="X",AVERAGE($AK59,$AM59:$AP59),$AM$2="X",AVERAGE($AK59:$AL59,$AN59:$AP59),$AN$2="X",AVERAGE($AK59:$AM59,$AO59:$AP59),$AO$2="X",AVERAGE($AK59:$AN59,$AP59:$AP59),$AP$2="X",AVERAGE($AK59:$AO59)),"")</f>
        <v>0</v>
      </c>
      <c r="AD59" s="111" cm="1">
        <f t="array" ref="AD59">IFERROR(_xlfn.IFS(COUNTA($AK$2:$AP$2)=0,STDEV($AK59:$AP59)/SQRT(COUNT($AK59:$AP59)),$AK$2="X",STDEV($AL59:$AP59)/SQRT(COUNT($AL59:$AP59)),$AL$2="X",STDEV($AK59,$AM59:$AP59)/SQRT(COUNT($AK59,$AM59:$AP59)),$AM$2="X",STDEV($AK59:$AL59,$AN59:$AP59)/SQRT(COUNT($AK59:$AL59,$AN59:$AP59)),$AN$2="X",STDEV($AK59:$AM59,$AO59:$AP59)/SQRT(COUNT($AK59:$AM59,$AO59:$AP59)),$AO$2="X",STDEV($AK59:$AN59,$AP59)/SQRT(COUNT($AK59:$AN59,$AP59)),$AP$2="X",STDEV($AK59:$AO59)/SQRT(COUNT($AK59:$AO59))),"")</f>
        <v>0</v>
      </c>
      <c r="AE59" cm="1">
        <f t="array" ref="AE59">_xlfn.IFS(SUM($AK59:$AP59)="","",AK59="","",AK59=0,0,AK59&gt;0,AK59/AE$65*100)</f>
        <v>0</v>
      </c>
      <c r="AF59" cm="1">
        <f t="array" ref="AF59">_xlfn.IFS(SUM($AK59:$AP59)="","",AL59="","",AL59=0,0,AL59&gt;0,AL59/AF$65*100)</f>
        <v>0</v>
      </c>
      <c r="AG59" cm="1">
        <f t="array" ref="AG59">_xlfn.IFS(SUM($AK59:$AP59)="","",AM59="","",AM59=0,0,AM59&gt;0,AM59/AG$65*100)</f>
        <v>0</v>
      </c>
      <c r="AH59" cm="1">
        <f t="array" ref="AH59">_xlfn.IFS(SUM($AK59:$AP59)="","",AN59="","",AN59=0,0,AN59&gt;0,AN59/AH$65*100)</f>
        <v>0</v>
      </c>
      <c r="AI59" cm="1">
        <f t="array" ref="AI59">_xlfn.IFS(SUM($AK59:$AP59)="","",AO59="","",AO59=0,0,AO59&gt;0,AO59/AI$65*100)</f>
        <v>0</v>
      </c>
      <c r="AJ59" t="str" cm="1">
        <f t="array" ref="AJ59">_xlfn.IFS(SUM($AK59:$AP59)="","",AP59="","",AP59=0,0,AP59&gt;0,AP59/AJ$65*100)</f>
        <v/>
      </c>
      <c r="AK59" s="42">
        <f t="shared" si="45"/>
        <v>0</v>
      </c>
      <c r="AL59">
        <f t="shared" si="45"/>
        <v>0</v>
      </c>
      <c r="AM59">
        <f t="shared" si="45"/>
        <v>0</v>
      </c>
      <c r="AN59">
        <f t="shared" si="44"/>
        <v>0</v>
      </c>
      <c r="AO59">
        <f t="shared" si="44"/>
        <v>0</v>
      </c>
      <c r="AP59" s="96" t="str">
        <f t="shared" si="44"/>
        <v/>
      </c>
      <c r="AQ59" s="89">
        <v>0</v>
      </c>
      <c r="AR59" s="89">
        <v>0</v>
      </c>
      <c r="AS59" s="89">
        <v>0</v>
      </c>
      <c r="AT59" s="89">
        <v>0</v>
      </c>
      <c r="AU59" s="89">
        <v>0</v>
      </c>
      <c r="AV59" s="89"/>
      <c r="AX59" s="1"/>
      <c r="AY59" s="39" t="str">
        <f t="shared" si="31"/>
        <v/>
      </c>
      <c r="AZ59" s="39" t="str">
        <f t="shared" si="32"/>
        <v/>
      </c>
      <c r="BA59" s="39" t="str">
        <f t="shared" si="33"/>
        <v/>
      </c>
      <c r="BB59" s="39" t="str">
        <f t="shared" si="34"/>
        <v/>
      </c>
      <c r="BC59" s="39" t="str">
        <f t="shared" si="35"/>
        <v/>
      </c>
      <c r="BD59" s="39" t="str">
        <f t="shared" si="36"/>
        <v/>
      </c>
      <c r="BE59" s="39" t="str">
        <f t="shared" si="37"/>
        <v/>
      </c>
      <c r="BF59" s="39" t="str">
        <f t="shared" si="38"/>
        <v/>
      </c>
      <c r="BG59" s="39" t="str">
        <f t="shared" si="39"/>
        <v/>
      </c>
      <c r="BH59" s="39" t="str">
        <f t="shared" si="40"/>
        <v/>
      </c>
      <c r="BI59" s="39" t="str">
        <f t="shared" si="41"/>
        <v/>
      </c>
      <c r="BJ59" s="39" t="str">
        <f t="shared" si="42"/>
        <v/>
      </c>
      <c r="BK59" s="42" t="str">
        <f t="shared" si="48"/>
        <v/>
      </c>
      <c r="BL59" t="str">
        <f t="shared" si="48"/>
        <v/>
      </c>
      <c r="BM59" t="str">
        <f t="shared" si="48"/>
        <v/>
      </c>
      <c r="BN59" t="str">
        <f t="shared" si="48"/>
        <v/>
      </c>
      <c r="BO59" t="str">
        <f t="shared" si="48"/>
        <v/>
      </c>
      <c r="BP59" t="str">
        <f t="shared" si="48"/>
        <v/>
      </c>
      <c r="BQ59" t="str">
        <f t="shared" si="47"/>
        <v/>
      </c>
      <c r="BR59" t="str">
        <f t="shared" si="47"/>
        <v/>
      </c>
      <c r="BS59" t="str">
        <f t="shared" si="47"/>
        <v/>
      </c>
      <c r="BT59" t="str">
        <f t="shared" si="47"/>
        <v/>
      </c>
      <c r="BU59" t="str">
        <f t="shared" si="47"/>
        <v/>
      </c>
      <c r="BV59" t="str">
        <f t="shared" si="47"/>
        <v/>
      </c>
      <c r="BW59" t="str">
        <f t="shared" si="15"/>
        <v/>
      </c>
      <c r="BX59" t="str">
        <f t="shared" si="16"/>
        <v/>
      </c>
      <c r="BY59" t="str">
        <f t="shared" si="17"/>
        <v/>
      </c>
      <c r="BZ59" t="str">
        <f t="shared" si="18"/>
        <v/>
      </c>
      <c r="CA59" t="str">
        <f t="shared" si="43"/>
        <v/>
      </c>
      <c r="CB59" s="39" t="str">
        <f t="shared" si="43"/>
        <v/>
      </c>
      <c r="CC59" s="46" t="str">
        <f t="shared" si="20"/>
        <v/>
      </c>
      <c r="CD59" s="44" t="str">
        <f t="shared" si="21"/>
        <v/>
      </c>
      <c r="CE59" t="str" cm="1">
        <f t="array" ref="CE59">_xlfn.IFS($CC59="","",$CC59&lt;=CE$3,"yes",$CC59&gt;CE$3,"no")</f>
        <v/>
      </c>
      <c r="CF59" s="42" t="str">
        <f t="shared" si="28"/>
        <v/>
      </c>
      <c r="CG59" s="1" t="str">
        <f t="shared" si="29"/>
        <v/>
      </c>
      <c r="CH59" s="1" t="str">
        <f t="shared" si="30"/>
        <v/>
      </c>
      <c r="CI59" s="76" t="str">
        <f>IF(CE59="yes",VLOOKUP(CH59,'z-Table'!$A$1:$K$74,7,TRUE)*$CE$2,"")</f>
        <v/>
      </c>
    </row>
    <row r="60" spans="1:87" ht="12" x14ac:dyDescent="0.2">
      <c r="A60" s="6" t="s">
        <v>82</v>
      </c>
      <c r="B60" s="18" cm="1">
        <f t="array" ref="B60">IFERROR(_xlfn.IFS(COUNTA($F$2:$K$2)=0,AVERAGE($F60:$K60),$F$2="X",AVERAGE(G60:$K60),$G$2="X",AVERAGE($F60,$H60:$K60),$H$2="X",AVERAGE($F60:$G60,$I60:$K60),$I$2="X",AVERAGE($F60:$H60,$J60:$K60),$J$2="X",AVERAGE($F60:$I60,$K60:$K60),$K$2="X",AVERAGE($F60:$J60)),"")</f>
        <v>0.2734539722285565</v>
      </c>
      <c r="C60" s="19" cm="1">
        <f t="array" ref="C60">IFERROR(_xlfn.IFS(COUNTA($F$2:$K$2)=0,STDEV($F60:$K60)/SQRT(COUNT($F60:$K60)),$F$2="X",STDEV(G60:$K60)/SQRT(COUNT(G60:$K60)),$G$2="X",STDEV($F60,$H60:$K60)/SQRT(COUNT($F60,$H60:$K60)),$H$2="X",STDEV($F60:$G60,$I60:$K60)/SQRT(COUNT($F60:$G60,$I60:$K60)),$I$2="X",STDEV($F60:$H60,$J60:$K60)/SQRT(COUNT($F60:$H60,$J60:$K60)),$J$2="X",STDEV($F60:$I60,$K60)/SQRT(COUNT($F60:$I60,$K60)),$K$2="X",STDEV($F60:$J60)/SQRT(COUNT($F60:$J60))),"")</f>
        <v>0.2734539722285565</v>
      </c>
      <c r="D60" s="110" cm="1">
        <f t="array" ref="D60">IFERROR(_xlfn.IFS(COUNTA($L$2:$Q$2)=0,AVERAGE($L60:$Q60),$L$2="X",AVERAGE($M60:$Q60),$M$2="X",AVERAGE($L60,$N60:$Q60),$N$2="X",AVERAGE($L60:$M60,$O60:$Q60),$O$2="X",AVERAGE($L60:$N60,$P60:$Q60),$P$2="X",AVERAGE($L60:$O60,$Q60:$Q60),$Q$2="X",AVERAGE($L60:$P60)),"")</f>
        <v>332.24705882352941</v>
      </c>
      <c r="E60" s="111" cm="1">
        <f t="array" ref="E60">IFERROR(_xlfn.IFS(COUNTA($L$2:$Q$2)=0,STDEV($L60:$Q60)/SQRT(COUNT($L60:$Q60)),$L$2="X",STDEV($M60:$Q60)/SQRT(COUNT($M60:$Q60)),$M$2="X",STDEV($L60,$N60:$Q60)/SQRT(COUNT($L60,$N60:$Q60)),$N$2="X",STDEV($L60:$M60,$O60:$Q60)/SQRT(COUNT($L60:$M60,$O60:$Q60)),$O$2="X",STDEV($L60:$N60,$P60:$Q60)/SQRT(COUNT($L60:$N60,$P60:$Q60)),$P$2="X",STDEV($L60:$O60,$Q60)/SQRT(COUNT($L60:$O60,$Q60)),$Q$2="X",STDEV($L60:$P60)/SQRT(COUNT($L60:$P60))),"")</f>
        <v>332.24705882352941</v>
      </c>
      <c r="F60" cm="1">
        <f t="array" ref="F60">_xlfn.IFS(SUM($L60:$Q60)="","",L60="","",L60=0,0,L60&gt;0,L60/F$65*100)</f>
        <v>1.3672698611427825</v>
      </c>
      <c r="G60" cm="1">
        <f t="array" ref="G60">_xlfn.IFS(SUM($L60:$Q60)="","",M60="","",M60=0,0,M60&gt;0,M60/G$65*100)</f>
        <v>0</v>
      </c>
      <c r="H60" cm="1">
        <f t="array" ref="H60">_xlfn.IFS(SUM($L60:$Q60)="","",N60="","",N60=0,0,N60&gt;0,N60/H$65*100)</f>
        <v>0</v>
      </c>
      <c r="I60" cm="1">
        <f t="array" ref="I60">_xlfn.IFS(SUM($L60:$Q60)="","",O60="","",O60=0,0,O60&gt;0,O60/I$65*100)</f>
        <v>0</v>
      </c>
      <c r="J60" cm="1">
        <f t="array" ref="J60">_xlfn.IFS(SUM($L60:$Q60)="","",P60="","",P60=0,0,P60&gt;0,P60/J$65*100)</f>
        <v>0</v>
      </c>
      <c r="K60" t="str" cm="1">
        <f t="array" ref="K60">_xlfn.IFS(SUM($L60:$Q60)="","",Q60="","",Q60=0,0,Q60&gt;0,Q60/K$65*100)</f>
        <v/>
      </c>
      <c r="L60" s="85">
        <f t="shared" si="26"/>
        <v>1661.2352941176471</v>
      </c>
      <c r="M60" s="39">
        <f t="shared" si="26"/>
        <v>0</v>
      </c>
      <c r="N60" s="39">
        <f t="shared" si="26"/>
        <v>0</v>
      </c>
      <c r="O60" s="39">
        <f t="shared" si="26"/>
        <v>0</v>
      </c>
      <c r="P60" s="39">
        <f t="shared" si="26"/>
        <v>0</v>
      </c>
      <c r="Q60" s="98" t="str">
        <f t="shared" si="46"/>
        <v/>
      </c>
      <c r="R60" s="89">
        <v>28241</v>
      </c>
      <c r="S60" s="89">
        <v>0</v>
      </c>
      <c r="T60" s="89">
        <v>0</v>
      </c>
      <c r="U60" s="89">
        <v>0</v>
      </c>
      <c r="V60" s="89">
        <v>0</v>
      </c>
      <c r="W60" s="89"/>
      <c r="Z60" s="6" t="s">
        <v>82</v>
      </c>
      <c r="AA60" s="18" cm="1">
        <f t="array" ref="AA60">IFERROR(_xlfn.IFS(COUNTA($AE$2:$AJ$2)=0,AVERAGE($AE60:$AJ60),$AE$2="X",AVERAGE($AF60:$AJ60),$AF$2="X",AVERAGE($AE60,$AG60:$AJ60),$AG$2="X",AVERAGE($AE60:$AF60,$AH60:$AJ60),$AH$2="X",AVERAGE($AE60:$AG60,$AI60:$AJ60),$AI$2="X",AVERAGE($AE60:$AH60,$AJ60:$AJ60),$AJ$2="X",AVERAGE($AE60:$AI60)),"")</f>
        <v>2.109653612391325</v>
      </c>
      <c r="AB60" s="19" cm="1">
        <f t="array" ref="AB60">IFERROR(_xlfn.IFS(COUNTA($AE$2:$AJ$2)=0,STDEV($AE60:$AJ60)/SQRT(COUNT($AE60:$AJ60)),$AE$2="X",STDEV($AF60:$AJ60)/SQRT(COUNT($AF60:$AJ60)),$AF$2="X",STDEV($AE60,$AG60:$AJ60)/SQRT(COUNT($AE60,$AG60:$AJ60)),$AG$2="X",STDEV($AE60:$AF60,$AH60:$AJ60)/SQRT(COUNT($AE60:$AF60,$AH60:$AJ60)),$AH$2="X",STDEV($AE60:$AG60,$AI60:$AJ60)/SQRT(COUNT($AE60:$AG60,$AI60:$AJ60)),$AI$2="X",STDEV($AE60:$AH60,$AJ60)/SQRT(COUNT($AE60:$AH60,$AJ60)),$AJ$2="X",STDEV($AE60:$AI60)/SQRT(COUNT($AE60:$AI60))),"")</f>
        <v>0.93821934403857987</v>
      </c>
      <c r="AC60" s="113" cm="1">
        <f t="array" ref="AC60">IFERROR(_xlfn.IFS(COUNTA($AK$2:$AP$2)=0,AVERAGE($AK60:$AP60),$AK$2="X",AVERAGE($AL60:$AP60),$AL$2="X",AVERAGE($AK60,$AM60:$AP60),$AM$2="X",AVERAGE($AK60:$AL60,$AN60:$AP60),$AN$2="X",AVERAGE($AK60:$AM60,$AO60:$AP60),$AO$2="X",AVERAGE($AK60:$AN60,$AP60:$AP60),$AP$2="X",AVERAGE($AK60:$AO60)),"")</f>
        <v>1105.6223529411764</v>
      </c>
      <c r="AD60" s="111" cm="1">
        <f t="array" ref="AD60">IFERROR(_xlfn.IFS(COUNTA($AK$2:$AP$2)=0,STDEV($AK60:$AP60)/SQRT(COUNT($AK60:$AP60)),$AK$2="X",STDEV($AL60:$AP60)/SQRT(COUNT($AL60:$AP60)),$AL$2="X",STDEV($AK60,$AM60:$AP60)/SQRT(COUNT($AK60,$AM60:$AP60)),$AM$2="X",STDEV($AK60:$AL60,$AN60:$AP60)/SQRT(COUNT($AK60:$AL60,$AN60:$AP60)),$AN$2="X",STDEV($AK60:$AM60,$AO60:$AP60)/SQRT(COUNT($AK60:$AM60,$AO60:$AP60)),$AO$2="X",STDEV($AK60:$AN60,$AP60)/SQRT(COUNT($AK60:$AN60,$AP60)),$AP$2="X",STDEV($AK60:$AO60)/SQRT(COUNT($AK60:$AO60))),"")</f>
        <v>589.97610193345554</v>
      </c>
      <c r="AE60" cm="1">
        <f t="array" ref="AE60">_xlfn.IFS(SUM($AK60:$AP60)="","",AK60="","",AK60=0,0,AK60&gt;0,AK60/AE$65*100)</f>
        <v>4.183660564671662</v>
      </c>
      <c r="AF60" cm="1">
        <f t="array" ref="AF60">_xlfn.IFS(SUM($AK60:$AP60)="","",AL60="","",AL60=0,0,AL60&gt;0,AL60/AF$65*100)</f>
        <v>2.1573226380102635</v>
      </c>
      <c r="AG60" cm="1">
        <f t="array" ref="AG60">_xlfn.IFS(SUM($AK60:$AP60)="","",AM60="","",AM60=0,0,AM60&gt;0,AM60/AG$65*100)</f>
        <v>0</v>
      </c>
      <c r="AH60" cm="1">
        <f t="array" ref="AH60">_xlfn.IFS(SUM($AK60:$AP60)="","",AN60="","",AN60=0,0,AN60&gt;0,AN60/AH$65*100)</f>
        <v>0</v>
      </c>
      <c r="AI60" cm="1">
        <f t="array" ref="AI60">_xlfn.IFS(SUM($AK60:$AP60)="","",AO60="","",AO60=0,0,AO60&gt;0,AO60/AI$65*100)</f>
        <v>4.207284859274699</v>
      </c>
      <c r="AJ60" t="str" cm="1">
        <f t="array" ref="AJ60">_xlfn.IFS(SUM($AK60:$AP60)="","",AP60="","",AP60=0,0,AP60&gt;0,AP60/AJ$65*100)</f>
        <v/>
      </c>
      <c r="AK60" s="42">
        <f t="shared" si="45"/>
        <v>1245.4117647058824</v>
      </c>
      <c r="AL60">
        <f t="shared" si="45"/>
        <v>3225.7</v>
      </c>
      <c r="AM60">
        <f t="shared" si="45"/>
        <v>0</v>
      </c>
      <c r="AN60">
        <f t="shared" si="44"/>
        <v>0</v>
      </c>
      <c r="AO60">
        <f t="shared" si="44"/>
        <v>1057</v>
      </c>
      <c r="AP60" s="96" t="str">
        <f t="shared" si="44"/>
        <v/>
      </c>
      <c r="AQ60" s="89">
        <v>21172</v>
      </c>
      <c r="AR60" s="89">
        <v>32257</v>
      </c>
      <c r="AS60" s="89">
        <v>0</v>
      </c>
      <c r="AT60" s="89">
        <v>0</v>
      </c>
      <c r="AU60" s="89">
        <v>11627</v>
      </c>
      <c r="AV60" s="89"/>
      <c r="AX60" s="1"/>
      <c r="AY60" s="39" t="str">
        <f t="shared" si="31"/>
        <v/>
      </c>
      <c r="AZ60" s="39" t="str">
        <f t="shared" si="32"/>
        <v/>
      </c>
      <c r="BA60" s="39" t="str">
        <f t="shared" si="33"/>
        <v/>
      </c>
      <c r="BB60" s="39" t="str">
        <f t="shared" si="34"/>
        <v/>
      </c>
      <c r="BC60" s="39" t="str">
        <f t="shared" si="35"/>
        <v/>
      </c>
      <c r="BD60" s="39" t="str">
        <f t="shared" si="36"/>
        <v/>
      </c>
      <c r="BE60" s="39" t="str">
        <f t="shared" si="37"/>
        <v/>
      </c>
      <c r="BF60" s="39" t="str">
        <f t="shared" si="38"/>
        <v/>
      </c>
      <c r="BG60" s="39" t="str">
        <f t="shared" si="39"/>
        <v/>
      </c>
      <c r="BH60" s="39" t="str">
        <f t="shared" si="40"/>
        <v/>
      </c>
      <c r="BI60" s="39" t="str">
        <f t="shared" si="41"/>
        <v/>
      </c>
      <c r="BJ60" s="39" t="str">
        <f t="shared" si="42"/>
        <v/>
      </c>
      <c r="BK60" s="42" t="str">
        <f t="shared" si="48"/>
        <v/>
      </c>
      <c r="BL60" t="str">
        <f t="shared" si="48"/>
        <v/>
      </c>
      <c r="BM60" t="str">
        <f t="shared" si="48"/>
        <v/>
      </c>
      <c r="BN60" t="str">
        <f t="shared" si="48"/>
        <v/>
      </c>
      <c r="BO60" t="str">
        <f t="shared" si="48"/>
        <v/>
      </c>
      <c r="BP60" t="str">
        <f t="shared" si="48"/>
        <v/>
      </c>
      <c r="BQ60" t="str">
        <f t="shared" si="47"/>
        <v/>
      </c>
      <c r="BR60" t="str">
        <f t="shared" si="47"/>
        <v/>
      </c>
      <c r="BS60" t="str">
        <f t="shared" si="47"/>
        <v/>
      </c>
      <c r="BT60" t="str">
        <f t="shared" si="47"/>
        <v/>
      </c>
      <c r="BU60" t="str">
        <f t="shared" si="47"/>
        <v/>
      </c>
      <c r="BV60" t="str">
        <f t="shared" si="47"/>
        <v/>
      </c>
      <c r="BW60" t="str">
        <f t="shared" si="15"/>
        <v/>
      </c>
      <c r="BX60" t="str">
        <f t="shared" si="16"/>
        <v/>
      </c>
      <c r="BY60" t="str">
        <f t="shared" si="17"/>
        <v/>
      </c>
      <c r="BZ60" t="str">
        <f t="shared" si="18"/>
        <v/>
      </c>
      <c r="CA60" t="str">
        <f t="shared" si="43"/>
        <v/>
      </c>
      <c r="CB60" s="39" t="str">
        <f t="shared" si="43"/>
        <v/>
      </c>
      <c r="CC60" s="46" t="str">
        <f t="shared" si="20"/>
        <v/>
      </c>
      <c r="CD60" s="44" t="str">
        <f t="shared" si="21"/>
        <v/>
      </c>
      <c r="CE60" t="str" cm="1">
        <f t="array" ref="CE60">_xlfn.IFS($CC60="","",$CC60&lt;=CE$3,"yes",$CC60&gt;CE$3,"no")</f>
        <v/>
      </c>
      <c r="CF60" s="42" t="str">
        <f t="shared" si="28"/>
        <v/>
      </c>
      <c r="CG60" s="1" t="str">
        <f t="shared" si="29"/>
        <v/>
      </c>
      <c r="CH60" s="1" t="str">
        <f t="shared" si="30"/>
        <v/>
      </c>
      <c r="CI60" s="76" t="str">
        <f>IF(CE60="yes",VLOOKUP(CH60,'z-Table'!$A$1:$K$74,7,TRUE)*$CE$2,"")</f>
        <v/>
      </c>
    </row>
    <row r="61" spans="1:87" ht="12" x14ac:dyDescent="0.2">
      <c r="A61" s="6" t="s">
        <v>83</v>
      </c>
      <c r="B61" s="18" cm="1">
        <f t="array" ref="B61">IFERROR(_xlfn.IFS(COUNTA($F$2:$K$2)=0,AVERAGE($F61:$K61),$F$2="X",AVERAGE(G61:$K61),$G$2="X",AVERAGE($F61,$H61:$K61),$H$2="X",AVERAGE($F61:$G61,$I61:$K61),$I$2="X",AVERAGE($F61:$H61,$J61:$K61),$J$2="X",AVERAGE($F61:$I61,$K61:$K61),$K$2="X",AVERAGE($F61:$J61)),"")</f>
        <v>0.31854710450674728</v>
      </c>
      <c r="C61" s="19" cm="1">
        <f t="array" ref="C61">IFERROR(_xlfn.IFS(COUNTA($F$2:$K$2)=0,STDEV($F61:$K61)/SQRT(COUNT($F61:$K61)),$F$2="X",STDEV(G61:$K61)/SQRT(COUNT(G61:$K61)),$G$2="X",STDEV($F61,$H61:$K61)/SQRT(COUNT($F61,$H61:$K61)),$H$2="X",STDEV($F61:$G61,$I61:$K61)/SQRT(COUNT($F61:$G61,$I61:$K61)),$I$2="X",STDEV($F61:$H61,$J61:$K61)/SQRT(COUNT($F61:$H61,$J61:$K61)),$J$2="X",STDEV($F61:$I61,$K61)/SQRT(COUNT($F61:$I61,$K61)),$K$2="X",STDEV($F61:$J61)/SQRT(COUNT($F61:$J61))),"")</f>
        <v>0.31854710450674728</v>
      </c>
      <c r="D61" s="110" cm="1">
        <f t="array" ref="D61">IFERROR(_xlfn.IFS(COUNTA($L$2:$Q$2)=0,AVERAGE($L61:$Q61),$L$2="X",AVERAGE($M61:$Q61),$M$2="X",AVERAGE($L61,$N61:$Q61),$N$2="X",AVERAGE($L61:$M61,$O61:$Q61),$O$2="X",AVERAGE($L61:$N61,$P61:$Q61),$P$2="X",AVERAGE($L61:$O61,$Q61:$Q61),$Q$2="X",AVERAGE($L61:$P61)),"")</f>
        <v>387.03529411764708</v>
      </c>
      <c r="E61" s="111" cm="1">
        <f t="array" ref="E61">IFERROR(_xlfn.IFS(COUNTA($L$2:$Q$2)=0,STDEV($L61:$Q61)/SQRT(COUNT($L61:$Q61)),$L$2="X",STDEV($M61:$Q61)/SQRT(COUNT($M61:$Q61)),$M$2="X",STDEV($L61,$N61:$Q61)/SQRT(COUNT($L61,$N61:$Q61)),$N$2="X",STDEV($L61:$M61,$O61:$Q61)/SQRT(COUNT($L61:$M61,$O61:$Q61)),$O$2="X",STDEV($L61:$N61,$P61:$Q61)/SQRT(COUNT($L61:$N61,$P61:$Q61)),$P$2="X",STDEV($L61:$O61,$Q61)/SQRT(COUNT($L61:$O61,$Q61)),$Q$2="X",STDEV($L61:$P61)/SQRT(COUNT($L61:$P61))),"")</f>
        <v>387.03529411764703</v>
      </c>
      <c r="F61" cm="1">
        <f t="array" ref="F61">_xlfn.IFS(SUM($L61:$Q61)="","",L61="","",L61=0,0,L61&gt;0,L61/F$65*100)</f>
        <v>1.5927355225337365</v>
      </c>
      <c r="G61" cm="1">
        <f t="array" ref="G61">_xlfn.IFS(SUM($L61:$Q61)="","",M61="","",M61=0,0,M61&gt;0,M61/G$65*100)</f>
        <v>0</v>
      </c>
      <c r="H61" cm="1">
        <f t="array" ref="H61">_xlfn.IFS(SUM($L61:$Q61)="","",N61="","",N61=0,0,N61&gt;0,N61/H$65*100)</f>
        <v>0</v>
      </c>
      <c r="I61" cm="1">
        <f t="array" ref="I61">_xlfn.IFS(SUM($L61:$Q61)="","",O61="","",O61=0,0,O61&gt;0,O61/I$65*100)</f>
        <v>0</v>
      </c>
      <c r="J61" cm="1">
        <f t="array" ref="J61">_xlfn.IFS(SUM($L61:$Q61)="","",P61="","",P61=0,0,P61&gt;0,P61/J$65*100)</f>
        <v>0</v>
      </c>
      <c r="K61" t="str" cm="1">
        <f t="array" ref="K61">_xlfn.IFS(SUM($L61:$Q61)="","",Q61="","",Q61=0,0,Q61&gt;0,Q61/K$65*100)</f>
        <v/>
      </c>
      <c r="L61" s="85">
        <f t="shared" si="26"/>
        <v>1935.1764705882354</v>
      </c>
      <c r="M61" s="39">
        <f t="shared" si="26"/>
        <v>0</v>
      </c>
      <c r="N61" s="39">
        <f t="shared" si="26"/>
        <v>0</v>
      </c>
      <c r="O61" s="39">
        <f t="shared" si="26"/>
        <v>0</v>
      </c>
      <c r="P61" s="39">
        <f t="shared" si="26"/>
        <v>0</v>
      </c>
      <c r="Q61" s="98" t="str">
        <f t="shared" si="46"/>
        <v/>
      </c>
      <c r="R61" s="89">
        <v>32898</v>
      </c>
      <c r="S61" s="89">
        <v>0</v>
      </c>
      <c r="T61" s="89">
        <v>0</v>
      </c>
      <c r="U61" s="89">
        <v>0</v>
      </c>
      <c r="V61" s="89">
        <v>0</v>
      </c>
      <c r="W61" s="89"/>
      <c r="Z61" s="6" t="s">
        <v>83</v>
      </c>
      <c r="AA61" s="18" cm="1">
        <f t="array" ref="AA61">IFERROR(_xlfn.IFS(COUNTA($AE$2:$AJ$2)=0,AVERAGE($AE61:$AJ61),$AE$2="X",AVERAGE($AF61:$AJ61),$AF$2="X",AVERAGE($AE61,$AG61:$AJ61),$AG$2="X",AVERAGE($AE61:$AF61,$AH61:$AJ61),$AH$2="X",AVERAGE($AE61:$AG61,$AI61:$AJ61),$AI$2="X",AVERAGE($AE61:$AH61,$AJ61:$AJ61),$AJ$2="X",AVERAGE($AE61:$AI61)),"")</f>
        <v>0.65259394355261013</v>
      </c>
      <c r="AB61" s="19" cm="1">
        <f t="array" ref="AB61">IFERROR(_xlfn.IFS(COUNTA($AE$2:$AJ$2)=0,STDEV($AE61:$AJ61)/SQRT(COUNT($AE61:$AJ61)),$AE$2="X",STDEV($AF61:$AJ61)/SQRT(COUNT($AF61:$AJ61)),$AF$2="X",STDEV($AE61,$AG61:$AJ61)/SQRT(COUNT($AE61,$AG61:$AJ61)),$AG$2="X",STDEV($AE61:$AF61,$AH61:$AJ61)/SQRT(COUNT($AE61:$AF61,$AH61:$AJ61)),$AH$2="X",STDEV($AE61:$AG61,$AI61:$AJ61)/SQRT(COUNT($AE61:$AG61,$AI61:$AJ61)),$AI$2="X",STDEV($AE61:$AH61,$AJ61)/SQRT(COUNT($AE61:$AH61,$AJ61)),$AJ$2="X",STDEV($AE61:$AI61)/SQRT(COUNT($AE61:$AI61))),"")</f>
        <v>0.65259394355261013</v>
      </c>
      <c r="AC61" s="113" cm="1">
        <f t="array" ref="AC61">IFERROR(_xlfn.IFS(COUNTA($AK$2:$AP$2)=0,AVERAGE($AK61:$AP61),$AK$2="X",AVERAGE($AL61:$AP61),$AL$2="X",AVERAGE($AK61,$AM61:$AP61),$AM$2="X",AVERAGE($AK61:$AL61,$AN61:$AP61),$AN$2="X",AVERAGE($AK61:$AM61,$AO61:$AP61),$AO$2="X",AVERAGE($AK61:$AN61,$AP61:$AP61),$AP$2="X",AVERAGE($AK61:$AO61)),"")</f>
        <v>975.78</v>
      </c>
      <c r="AD61" s="111" cm="1">
        <f t="array" ref="AD61">IFERROR(_xlfn.IFS(COUNTA($AK$2:$AP$2)=0,STDEV($AK61:$AP61)/SQRT(COUNT($AK61:$AP61)),$AK$2="X",STDEV($AL61:$AP61)/SQRT(COUNT($AL61:$AP61)),$AL$2="X",STDEV($AK61,$AM61:$AP61)/SQRT(COUNT($AK61,$AM61:$AP61)),$AM$2="X",STDEV($AK61:$AL61,$AN61:$AP61)/SQRT(COUNT($AK61:$AL61,$AN61:$AP61)),$AN$2="X",STDEV($AK61:$AM61,$AO61:$AP61)/SQRT(COUNT($AK61:$AM61,$AO61:$AP61)),$AO$2="X",STDEV($AK61:$AN61,$AP61)/SQRT(COUNT($AK61:$AN61,$AP61)),$AP$2="X",STDEV($AK61:$AO61)/SQRT(COUNT($AK61:$AO61))),"")</f>
        <v>975.78</v>
      </c>
      <c r="AE61" cm="1">
        <f t="array" ref="AE61">_xlfn.IFS(SUM($AK61:$AP61)="","",AK61="","",AK61=0,0,AK61&gt;0,AK61/AE$65*100)</f>
        <v>0</v>
      </c>
      <c r="AF61" cm="1">
        <f t="array" ref="AF61">_xlfn.IFS(SUM($AK61:$AP61)="","",AL61="","",AL61=0,0,AL61&gt;0,AL61/AF$65*100)</f>
        <v>3.2629697177630508</v>
      </c>
      <c r="AG61" cm="1">
        <f t="array" ref="AG61">_xlfn.IFS(SUM($AK61:$AP61)="","",AM61="","",AM61=0,0,AM61&gt;0,AM61/AG$65*100)</f>
        <v>0</v>
      </c>
      <c r="AH61" cm="1">
        <f t="array" ref="AH61">_xlfn.IFS(SUM($AK61:$AP61)="","",AN61="","",AN61=0,0,AN61&gt;0,AN61/AH$65*100)</f>
        <v>0</v>
      </c>
      <c r="AI61" cm="1">
        <f t="array" ref="AI61">_xlfn.IFS(SUM($AK61:$AP61)="","",AO61="","",AO61=0,0,AO61&gt;0,AO61/AI$65*100)</f>
        <v>0</v>
      </c>
      <c r="AJ61" t="str" cm="1">
        <f t="array" ref="AJ61">_xlfn.IFS(SUM($AK61:$AP61)="","",AP61="","",AP61=0,0,AP61&gt;0,AP61/AJ$65*100)</f>
        <v/>
      </c>
      <c r="AK61" s="42">
        <f t="shared" si="45"/>
        <v>0</v>
      </c>
      <c r="AL61">
        <f t="shared" si="45"/>
        <v>4878.8999999999996</v>
      </c>
      <c r="AM61">
        <f t="shared" si="45"/>
        <v>0</v>
      </c>
      <c r="AN61">
        <f t="shared" si="44"/>
        <v>0</v>
      </c>
      <c r="AO61">
        <f t="shared" si="44"/>
        <v>0</v>
      </c>
      <c r="AP61" s="96" t="str">
        <f t="shared" si="44"/>
        <v/>
      </c>
      <c r="AQ61" s="89">
        <v>0</v>
      </c>
      <c r="AR61" s="89">
        <v>48789</v>
      </c>
      <c r="AS61" s="89">
        <v>0</v>
      </c>
      <c r="AT61" s="89">
        <v>0</v>
      </c>
      <c r="AU61" s="89">
        <v>0</v>
      </c>
      <c r="AV61" s="89"/>
      <c r="AX61" s="1"/>
      <c r="AY61" s="39" t="str">
        <f t="shared" si="31"/>
        <v/>
      </c>
      <c r="AZ61" s="39" t="str">
        <f t="shared" si="32"/>
        <v/>
      </c>
      <c r="BA61" s="39" t="str">
        <f t="shared" si="33"/>
        <v/>
      </c>
      <c r="BB61" s="39" t="str">
        <f t="shared" si="34"/>
        <v/>
      </c>
      <c r="BC61" s="39" t="str">
        <f t="shared" si="35"/>
        <v/>
      </c>
      <c r="BD61" s="39" t="str">
        <f t="shared" si="36"/>
        <v/>
      </c>
      <c r="BE61" s="39" t="str">
        <f t="shared" si="37"/>
        <v/>
      </c>
      <c r="BF61" s="39" t="str">
        <f t="shared" si="38"/>
        <v/>
      </c>
      <c r="BG61" s="39" t="str">
        <f t="shared" si="39"/>
        <v/>
      </c>
      <c r="BH61" s="39" t="str">
        <f t="shared" si="40"/>
        <v/>
      </c>
      <c r="BI61" s="39" t="str">
        <f t="shared" si="41"/>
        <v/>
      </c>
      <c r="BJ61" s="39" t="str">
        <f t="shared" si="42"/>
        <v/>
      </c>
      <c r="BK61" s="42" t="str">
        <f t="shared" si="48"/>
        <v/>
      </c>
      <c r="BL61" t="str">
        <f t="shared" si="48"/>
        <v/>
      </c>
      <c r="BM61" t="str">
        <f t="shared" si="48"/>
        <v/>
      </c>
      <c r="BN61" t="str">
        <f t="shared" si="48"/>
        <v/>
      </c>
      <c r="BO61" t="str">
        <f t="shared" si="48"/>
        <v/>
      </c>
      <c r="BP61" t="str">
        <f t="shared" si="48"/>
        <v/>
      </c>
      <c r="BQ61" t="str">
        <f t="shared" si="47"/>
        <v/>
      </c>
      <c r="BR61" t="str">
        <f t="shared" si="47"/>
        <v/>
      </c>
      <c r="BS61" t="str">
        <f t="shared" si="47"/>
        <v/>
      </c>
      <c r="BT61" t="str">
        <f t="shared" si="47"/>
        <v/>
      </c>
      <c r="BU61" t="str">
        <f t="shared" si="47"/>
        <v/>
      </c>
      <c r="BV61" t="str">
        <f t="shared" si="47"/>
        <v/>
      </c>
      <c r="BW61" t="str">
        <f t="shared" si="15"/>
        <v/>
      </c>
      <c r="BX61" t="str">
        <f t="shared" si="16"/>
        <v/>
      </c>
      <c r="BY61" t="str">
        <f t="shared" si="17"/>
        <v/>
      </c>
      <c r="BZ61" t="str">
        <f t="shared" si="18"/>
        <v/>
      </c>
      <c r="CA61" t="str">
        <f t="shared" si="43"/>
        <v/>
      </c>
      <c r="CB61" s="39" t="str">
        <f t="shared" si="43"/>
        <v/>
      </c>
      <c r="CC61" s="46" t="str">
        <f t="shared" si="20"/>
        <v/>
      </c>
      <c r="CD61" s="44" t="str">
        <f t="shared" si="21"/>
        <v/>
      </c>
      <c r="CE61" t="str" cm="1">
        <f t="array" ref="CE61">_xlfn.IFS($CC61="","",$CC61&lt;=CE$3,"yes",$CC61&gt;CE$3,"no")</f>
        <v/>
      </c>
      <c r="CF61" s="42" t="str">
        <f t="shared" si="28"/>
        <v/>
      </c>
      <c r="CG61" s="1" t="str">
        <f t="shared" si="29"/>
        <v/>
      </c>
      <c r="CH61" s="1" t="str">
        <f t="shared" si="30"/>
        <v/>
      </c>
      <c r="CI61" s="76" t="str">
        <f>IF(CE61="yes",VLOOKUP(CH61,'z-Table'!$A$1:$K$74,7,TRUE)*$CE$2,"")</f>
        <v/>
      </c>
    </row>
    <row r="62" spans="1:87" ht="12" x14ac:dyDescent="0.2">
      <c r="A62" s="6" t="s">
        <v>84</v>
      </c>
      <c r="B62" s="18" cm="1">
        <f t="array" ref="B62">IFERROR(_xlfn.IFS(COUNTA($F$2:$K$2)=0,AVERAGE($F62:$K62),$F$2="X",AVERAGE(G62:$K62),$G$2="X",AVERAGE($F62,$H62:$K62),$H$2="X",AVERAGE($F62:$G62,$I62:$K62),$I$2="X",AVERAGE($F62:$H62,$J62:$K62),$J$2="X",AVERAGE($F62:$I62,$K62:$K62),$K$2="X",AVERAGE($F62:$J62)),"")</f>
        <v>1.2192703601928794</v>
      </c>
      <c r="C62" s="19" cm="1">
        <f t="array" ref="C62">IFERROR(_xlfn.IFS(COUNTA($F$2:$K$2)=0,STDEV($F62:$K62)/SQRT(COUNT($F62:$K62)),$F$2="X",STDEV(G62:$K62)/SQRT(COUNT(G62:$K62)),$G$2="X",STDEV($F62,$H62:$K62)/SQRT(COUNT($F62,$H62:$K62)),$H$2="X",STDEV($F62:$G62,$I62:$K62)/SQRT(COUNT($F62:$G62,$I62:$K62)),$I$2="X",STDEV($F62:$H62,$J62:$K62)/SQRT(COUNT($F62:$H62,$J62:$K62)),$J$2="X",STDEV($F62:$I62,$K62)/SQRT(COUNT($F62:$I62,$K62)),$K$2="X",STDEV($F62:$J62)/SQRT(COUNT($F62:$J62))),"")</f>
        <v>0.51408272830686308</v>
      </c>
      <c r="D62" s="110" cm="1">
        <f t="array" ref="D62">IFERROR(_xlfn.IFS(COUNTA($L$2:$Q$2)=0,AVERAGE($L62:$Q62),$L$2="X",AVERAGE($M62:$Q62),$M$2="X",AVERAGE($L62,$N62:$Q62),$N$2="X",AVERAGE($L62:$M62,$O62:$Q62),$O$2="X",AVERAGE($L62:$N62,$P62:$Q62),$P$2="X",AVERAGE($L62:$O62,$Q62:$Q62),$Q$2="X",AVERAGE($L62:$P62)),"")</f>
        <v>790.05647058823536</v>
      </c>
      <c r="E62" s="111" cm="1">
        <f t="array" ref="E62">IFERROR(_xlfn.IFS(COUNTA($L$2:$Q$2)=0,STDEV($L62:$Q62)/SQRT(COUNT($L62:$Q62)),$L$2="X",STDEV($M62:$Q62)/SQRT(COUNT($M62:$Q62)),$M$2="X",STDEV($L62,$N62:$Q62)/SQRT(COUNT($L62,$N62:$Q62)),$N$2="X",STDEV($L62:$M62,$O62:$Q62)/SQRT(COUNT($L62:$M62,$O62:$Q62)),$O$2="X",STDEV($L62:$N62,$P62:$Q62)/SQRT(COUNT($L62:$N62,$P62:$Q62)),$P$2="X",STDEV($L62:$O62,$Q62)/SQRT(COUNT($L62:$O62,$Q62)),$Q$2="X",STDEV($L62:$P62)/SQRT(COUNT($L62:$P62))),"")</f>
        <v>472.59733850858487</v>
      </c>
      <c r="F62" cm="1">
        <f t="array" ref="F62">_xlfn.IFS(SUM($L62:$Q62)="","",L62="","",L62=0,0,L62&gt;0,L62/F$65*100)</f>
        <v>2.1208877450190102</v>
      </c>
      <c r="G62" cm="1">
        <f t="array" ref="G62">_xlfn.IFS(SUM($L62:$Q62)="","",M62="","",M62=0,0,M62&gt;0,M62/G$65*100)</f>
        <v>0</v>
      </c>
      <c r="H62" cm="1">
        <f t="array" ref="H62">_xlfn.IFS(SUM($L62:$Q62)="","",N62="","",N62=0,0,N62&gt;0,N62/H$65*100)</f>
        <v>1.5887332622701942</v>
      </c>
      <c r="I62" cm="1">
        <f t="array" ref="I62">_xlfn.IFS(SUM($L62:$Q62)="","",O62="","",O62=0,0,O62&gt;0,O62/I$65*100)</f>
        <v>0</v>
      </c>
      <c r="J62" cm="1">
        <f t="array" ref="J62">_xlfn.IFS(SUM($L62:$Q62)="","",P62="","",P62=0,0,P62&gt;0,P62/J$65*100)</f>
        <v>2.3867307936751927</v>
      </c>
      <c r="K62" t="str" cm="1">
        <f t="array" ref="K62">_xlfn.IFS(SUM($L62:$Q62)="","",Q62="","",Q62=0,0,Q62&gt;0,Q62/K$65*100)</f>
        <v/>
      </c>
      <c r="L62" s="85">
        <f t="shared" si="26"/>
        <v>2576.8823529411766</v>
      </c>
      <c r="M62" s="39">
        <f t="shared" si="26"/>
        <v>0</v>
      </c>
      <c r="N62" s="39">
        <f t="shared" si="26"/>
        <v>639.4</v>
      </c>
      <c r="O62" s="39">
        <f t="shared" si="26"/>
        <v>0</v>
      </c>
      <c r="P62" s="39">
        <f t="shared" si="26"/>
        <v>734</v>
      </c>
      <c r="Q62" s="98" t="str">
        <f t="shared" si="46"/>
        <v/>
      </c>
      <c r="R62" s="89">
        <v>43807</v>
      </c>
      <c r="S62" s="89">
        <v>0</v>
      </c>
      <c r="T62" s="89">
        <v>6394</v>
      </c>
      <c r="U62" s="89">
        <v>0</v>
      </c>
      <c r="V62" s="89">
        <v>8074</v>
      </c>
      <c r="W62" s="89"/>
      <c r="Z62" s="6" t="s">
        <v>84</v>
      </c>
      <c r="AA62" s="18" cm="1">
        <f t="array" ref="AA62">IFERROR(_xlfn.IFS(COUNTA($AE$2:$AJ$2)=0,AVERAGE($AE62:$AJ62),$AE$2="X",AVERAGE($AF62:$AJ62),$AF$2="X",AVERAGE($AE62,$AG62:$AJ62),$AG$2="X",AVERAGE($AE62:$AF62,$AH62:$AJ62),$AH$2="X",AVERAGE($AE62:$AG62,$AI62:$AJ62),$AI$2="X",AVERAGE($AE62:$AH62,$AJ62:$AJ62),$AJ$2="X",AVERAGE($AE62:$AI62)),"")</f>
        <v>2.069870663995137</v>
      </c>
      <c r="AB62" s="19" cm="1">
        <f t="array" ref="AB62">IFERROR(_xlfn.IFS(COUNTA($AE$2:$AJ$2)=0,STDEV($AE62:$AJ62)/SQRT(COUNT($AE62:$AJ62)),$AE$2="X",STDEV($AF62:$AJ62)/SQRT(COUNT($AF62:$AJ62)),$AF$2="X",STDEV($AE62,$AG62:$AJ62)/SQRT(COUNT($AE62,$AG62:$AJ62)),$AG$2="X",STDEV($AE62:$AF62,$AH62:$AJ62)/SQRT(COUNT($AE62:$AF62,$AH62:$AJ62)),$AH$2="X",STDEV($AE62:$AG62,$AI62:$AJ62)/SQRT(COUNT($AE62:$AG62,$AI62:$AJ62)),$AI$2="X",STDEV($AE62:$AH62,$AJ62)/SQRT(COUNT($AE62:$AH62,$AJ62)),$AJ$2="X",STDEV($AE62:$AI62)/SQRT(COUNT($AE62:$AI62))),"")</f>
        <v>1.0191164183488981</v>
      </c>
      <c r="AC62" s="113" cm="1">
        <f t="array" ref="AC62">IFERROR(_xlfn.IFS(COUNTA($AK$2:$AP$2)=0,AVERAGE($AK62:$AP62),$AK$2="X",AVERAGE($AL62:$AP62),$AL$2="X",AVERAGE($AK62,$AM62:$AP62),$AM$2="X",AVERAGE($AK62:$AL62,$AN62:$AP62),$AN$2="X",AVERAGE($AK62:$AM62,$AO62:$AP62),$AO$2="X",AVERAGE($AK62:$AN62,$AP62:$AP62),$AP$2="X",AVERAGE($AK62:$AO62)),"")</f>
        <v>1727.1990374331551</v>
      </c>
      <c r="AD62" s="111" cm="1">
        <f t="array" ref="AD62">IFERROR(_xlfn.IFS(COUNTA($AK$2:$AP$2)=0,STDEV($AK62:$AP62)/SQRT(COUNT($AK62:$AP62)),$AK$2="X",STDEV($AL62:$AP62)/SQRT(COUNT($AL62:$AP62)),$AL$2="X",STDEV($AK62,$AM62:$AP62)/SQRT(COUNT($AK62,$AM62:$AP62)),$AM$2="X",STDEV($AK62:$AL62,$AN62:$AP62)/SQRT(COUNT($AK62:$AL62,$AN62:$AP62)),$AN$2="X",STDEV($AK62:$AM62,$AO62:$AP62)/SQRT(COUNT($AK62:$AM62,$AO62:$AP62)),$AO$2="X",STDEV($AK62:$AN62,$AP62)/SQRT(COUNT($AK62:$AN62,$AP62)),$AP$2="X",STDEV($AK62:$AO62)/SQRT(COUNT($AK62:$AO62))),"")</f>
        <v>1342.5976278708981</v>
      </c>
      <c r="AE62" cm="1">
        <f t="array" ref="AE62">_xlfn.IFS(SUM($AK62:$AP62)="","",AK62="","",AK62=0,0,AK62&gt;0,AK62/AE$65*100)</f>
        <v>4.2731749343956498</v>
      </c>
      <c r="AF62" cm="1">
        <f t="array" ref="AF62">_xlfn.IFS(SUM($AK62:$AP62)="","",AL62="","",AL62=0,0,AL62&gt;0,AL62/AF$65*100)</f>
        <v>4.6924459264877116</v>
      </c>
      <c r="AG62" cm="1">
        <f t="array" ref="AG62">_xlfn.IFS(SUM($AK62:$AP62)="","",AM62="","",AM62=0,0,AM62&gt;0,AM62/AG$65*100)</f>
        <v>0</v>
      </c>
      <c r="AH62" cm="1">
        <f t="array" ref="AH62">_xlfn.IFS(SUM($AK62:$AP62)="","",AN62="","",AN62=0,0,AN62&gt;0,AN62/AH$65*100)</f>
        <v>0</v>
      </c>
      <c r="AI62" cm="1">
        <f t="array" ref="AI62">_xlfn.IFS(SUM($AK62:$AP62)="","",AO62="","",AO62=0,0,AO62&gt;0,AO62/AI$65*100)</f>
        <v>1.3837324590923235</v>
      </c>
      <c r="AJ62" t="str" cm="1">
        <f t="array" ref="AJ62">_xlfn.IFS(SUM($AK62:$AP62)="","",AP62="","",AP62=0,0,AP62&gt;0,AP62/AJ$65*100)</f>
        <v/>
      </c>
      <c r="AK62" s="42">
        <f t="shared" si="45"/>
        <v>1272.0588235294117</v>
      </c>
      <c r="AL62">
        <f t="shared" si="45"/>
        <v>7016.3</v>
      </c>
      <c r="AM62">
        <f t="shared" si="45"/>
        <v>0</v>
      </c>
      <c r="AN62">
        <f t="shared" si="44"/>
        <v>0</v>
      </c>
      <c r="AO62">
        <f t="shared" si="44"/>
        <v>347.63636363636363</v>
      </c>
      <c r="AP62" s="96" t="str">
        <f t="shared" si="44"/>
        <v/>
      </c>
      <c r="AQ62" s="89">
        <v>21625</v>
      </c>
      <c r="AR62" s="89">
        <v>70163</v>
      </c>
      <c r="AS62" s="89">
        <v>0</v>
      </c>
      <c r="AT62" s="89">
        <v>0</v>
      </c>
      <c r="AU62" s="89">
        <v>3824</v>
      </c>
      <c r="AV62" s="89"/>
      <c r="AX62" s="1"/>
      <c r="AY62" s="39" t="str">
        <f t="shared" si="31"/>
        <v/>
      </c>
      <c r="AZ62" s="39" t="str">
        <f t="shared" si="32"/>
        <v/>
      </c>
      <c r="BA62" s="39" t="str">
        <f t="shared" si="33"/>
        <v/>
      </c>
      <c r="BB62" s="39" t="str">
        <f t="shared" si="34"/>
        <v/>
      </c>
      <c r="BC62" s="39" t="str">
        <f t="shared" si="35"/>
        <v/>
      </c>
      <c r="BD62" s="39" t="str">
        <f t="shared" si="36"/>
        <v/>
      </c>
      <c r="BE62" s="39" t="str">
        <f t="shared" si="37"/>
        <v/>
      </c>
      <c r="BF62" s="39" t="str">
        <f t="shared" si="38"/>
        <v/>
      </c>
      <c r="BG62" s="39" t="str">
        <f t="shared" si="39"/>
        <v/>
      </c>
      <c r="BH62" s="39" t="str">
        <f t="shared" si="40"/>
        <v/>
      </c>
      <c r="BI62" s="39" t="str">
        <f t="shared" si="41"/>
        <v/>
      </c>
      <c r="BJ62" s="39" t="str">
        <f t="shared" si="42"/>
        <v/>
      </c>
      <c r="BK62" s="42" t="str">
        <f t="shared" si="48"/>
        <v/>
      </c>
      <c r="BL62" t="str">
        <f t="shared" si="48"/>
        <v/>
      </c>
      <c r="BM62" t="str">
        <f t="shared" si="48"/>
        <v/>
      </c>
      <c r="BN62" t="str">
        <f t="shared" si="48"/>
        <v/>
      </c>
      <c r="BO62" t="str">
        <f t="shared" si="48"/>
        <v/>
      </c>
      <c r="BP62" t="str">
        <f t="shared" si="48"/>
        <v/>
      </c>
      <c r="BQ62" t="str">
        <f t="shared" si="47"/>
        <v/>
      </c>
      <c r="BR62" t="str">
        <f t="shared" si="47"/>
        <v/>
      </c>
      <c r="BS62" t="str">
        <f t="shared" si="47"/>
        <v/>
      </c>
      <c r="BT62" t="str">
        <f t="shared" si="47"/>
        <v/>
      </c>
      <c r="BU62" t="str">
        <f t="shared" si="47"/>
        <v/>
      </c>
      <c r="BV62" t="str">
        <f t="shared" si="47"/>
        <v/>
      </c>
      <c r="BW62" t="str">
        <f t="shared" si="15"/>
        <v/>
      </c>
      <c r="BX62" t="str">
        <f t="shared" si="16"/>
        <v/>
      </c>
      <c r="BY62" t="str">
        <f t="shared" si="17"/>
        <v/>
      </c>
      <c r="BZ62" t="str">
        <f t="shared" si="18"/>
        <v/>
      </c>
      <c r="CA62" t="str">
        <f t="shared" si="43"/>
        <v/>
      </c>
      <c r="CB62" s="39" t="str">
        <f t="shared" si="43"/>
        <v/>
      </c>
      <c r="CC62" s="46" t="str">
        <f t="shared" si="20"/>
        <v/>
      </c>
      <c r="CD62" s="44" t="str">
        <f t="shared" si="21"/>
        <v/>
      </c>
      <c r="CE62" t="str" cm="1">
        <f t="array" ref="CE62">_xlfn.IFS($CC62="","",$CC62&lt;=CE$3,"yes",$CC62&gt;CE$3,"no")</f>
        <v/>
      </c>
      <c r="CF62" s="42" t="str">
        <f t="shared" si="28"/>
        <v/>
      </c>
      <c r="CG62" s="1" t="str">
        <f t="shared" si="29"/>
        <v/>
      </c>
      <c r="CH62" s="1" t="str">
        <f t="shared" si="30"/>
        <v/>
      </c>
      <c r="CI62" s="76" t="str">
        <f>IF(CE62="yes",VLOOKUP(CH62,'z-Table'!$A$1:$K$74,7,TRUE)*$CE$2,"")</f>
        <v/>
      </c>
    </row>
    <row r="63" spans="1:87" ht="12" x14ac:dyDescent="0.2">
      <c r="A63" s="6" t="s">
        <v>85</v>
      </c>
      <c r="B63" s="18" cm="1">
        <f t="array" ref="B63">IFERROR(_xlfn.IFS(COUNTA($F$2:$K$2)=0,AVERAGE($F63:$K63),$F$2="X",AVERAGE(G63:$K63),$G$2="X",AVERAGE($F63,$H63:$K63),$H$2="X",AVERAGE($F63:$G63,$I63:$K63),$I$2="X",AVERAGE($F63:$H63,$J63:$K63),$J$2="X",AVERAGE($F63:$I63,$K63:$K63),$K$2="X",AVERAGE($F63:$J63)),"")</f>
        <v>0.1964073642110421</v>
      </c>
      <c r="C63" s="19" cm="1">
        <f t="array" ref="C63">IFERROR(_xlfn.IFS(COUNTA($F$2:$K$2)=0,STDEV($F63:$K63)/SQRT(COUNT($F63:$K63)),$F$2="X",STDEV(G63:$K63)/SQRT(COUNT(G63:$K63)),$G$2="X",STDEV($F63,$H63:$K63)/SQRT(COUNT($F63,$H63:$K63)),$H$2="X",STDEV($F63:$G63,$I63:$K63)/SQRT(COUNT($F63:$G63,$I63:$K63)),$I$2="X",STDEV($F63:$H63,$J63:$K63)/SQRT(COUNT($F63:$H63,$J63:$K63)),$J$2="X",STDEV($F63:$I63,$K63)/SQRT(COUNT($F63:$I63,$K63)),$K$2="X",STDEV($F63:$J63)/SQRT(COUNT($F63:$J63))),"")</f>
        <v>0.19640736421104207</v>
      </c>
      <c r="D63" s="110" cm="1">
        <f t="array" ref="D63">IFERROR(_xlfn.IFS(COUNTA($L$2:$Q$2)=0,AVERAGE($L63:$Q63),$L$2="X",AVERAGE($M63:$Q63),$M$2="X",AVERAGE($L63,$N63:$Q63),$N$2="X",AVERAGE($L63:$M63,$O63:$Q63),$O$2="X",AVERAGE($L63:$N63,$P63:$Q63),$P$2="X",AVERAGE($L63:$O63,$Q63:$Q63),$Q$2="X",AVERAGE($L63:$P63)),"")</f>
        <v>238.63529411764708</v>
      </c>
      <c r="E63" s="111" cm="1">
        <f t="array" ref="E63">IFERROR(_xlfn.IFS(COUNTA($L$2:$Q$2)=0,STDEV($L63:$Q63)/SQRT(COUNT($L63:$Q63)),$L$2="X",STDEV($M63:$Q63)/SQRT(COUNT($M63:$Q63)),$M$2="X",STDEV($L63,$N63:$Q63)/SQRT(COUNT($L63,$N63:$Q63)),$N$2="X",STDEV($L63:$M63,$O63:$Q63)/SQRT(COUNT($L63:$M63,$O63:$Q63)),$O$2="X",STDEV($L63:$N63,$P63:$Q63)/SQRT(COUNT($L63:$N63,$P63:$Q63)),$P$2="X",STDEV($L63:$O63,$Q63)/SQRT(COUNT($L63:$O63,$Q63)),$Q$2="X",STDEV($L63:$P63)/SQRT(COUNT($L63:$P63))),"")</f>
        <v>238.63529411764708</v>
      </c>
      <c r="F63" cm="1">
        <f t="array" ref="F63">_xlfn.IFS(SUM($L63:$Q63)="","",L63="","",L63=0,0,L63&gt;0,L63/F$65*100)</f>
        <v>0.98203682105521051</v>
      </c>
      <c r="G63" cm="1">
        <f t="array" ref="G63">_xlfn.IFS(SUM($L63:$Q63)="","",M63="","",M63=0,0,M63&gt;0,M63/G$65*100)</f>
        <v>0</v>
      </c>
      <c r="H63" cm="1">
        <f t="array" ref="H63">_xlfn.IFS(SUM($L63:$Q63)="","",N63="","",N63=0,0,N63&gt;0,N63/H$65*100)</f>
        <v>0</v>
      </c>
      <c r="I63" cm="1">
        <f t="array" ref="I63">_xlfn.IFS(SUM($L63:$Q63)="","",O63="","",O63=0,0,O63&gt;0,O63/I$65*100)</f>
        <v>0</v>
      </c>
      <c r="J63" cm="1">
        <f t="array" ref="J63">_xlfn.IFS(SUM($L63:$Q63)="","",P63="","",P63=0,0,P63&gt;0,P63/J$65*100)</f>
        <v>0</v>
      </c>
      <c r="K63" t="str" cm="1">
        <f t="array" ref="K63">_xlfn.IFS(SUM($L63:$Q63)="","",Q63="","",Q63=0,0,Q63&gt;0,Q63/K$65*100)</f>
        <v/>
      </c>
      <c r="L63" s="85">
        <f>IF(R63="","",R63/R$2)</f>
        <v>1193.1764705882354</v>
      </c>
      <c r="M63" s="39">
        <f t="shared" si="26"/>
        <v>0</v>
      </c>
      <c r="N63" s="39">
        <f t="shared" si="26"/>
        <v>0</v>
      </c>
      <c r="O63" s="39">
        <f t="shared" si="26"/>
        <v>0</v>
      </c>
      <c r="P63" s="39">
        <f t="shared" si="26"/>
        <v>0</v>
      </c>
      <c r="Q63" s="98" t="str">
        <f t="shared" si="46"/>
        <v/>
      </c>
      <c r="R63" s="89">
        <v>20284</v>
      </c>
      <c r="S63" s="89">
        <v>0</v>
      </c>
      <c r="T63" s="89">
        <v>0</v>
      </c>
      <c r="U63" s="89">
        <v>0</v>
      </c>
      <c r="V63" s="89">
        <v>0</v>
      </c>
      <c r="W63" s="89"/>
      <c r="Z63" s="6" t="s">
        <v>85</v>
      </c>
      <c r="AA63" s="18" cm="1">
        <f t="array" ref="AA63">IFERROR(_xlfn.IFS(COUNTA($AE$2:$AJ$2)=0,AVERAGE($AE63:$AJ63),$AE$2="X",AVERAGE($AF63:$AJ63),$AF$2="X",AVERAGE($AE63,$AG63:$AJ63),$AG$2="X",AVERAGE($AE63:$AF63,$AH63:$AJ63),$AH$2="X",AVERAGE($AE63:$AG63,$AI63:$AJ63),$AI$2="X",AVERAGE($AE63:$AH63,$AJ63:$AJ63),$AJ$2="X",AVERAGE($AE63:$AI63)),"")</f>
        <v>0.21021472907566913</v>
      </c>
      <c r="AB63" s="19" cm="1">
        <f t="array" ref="AB63">IFERROR(_xlfn.IFS(COUNTA($AE$2:$AJ$2)=0,STDEV($AE63:$AJ63)/SQRT(COUNT($AE63:$AJ63)),$AE$2="X",STDEV($AF63:$AJ63)/SQRT(COUNT($AF63:$AJ63)),$AF$2="X",STDEV($AE63,$AG63:$AJ63)/SQRT(COUNT($AE63,$AG63:$AJ63)),$AG$2="X",STDEV($AE63:$AF63,$AH63:$AJ63)/SQRT(COUNT($AE63:$AF63,$AH63:$AJ63)),$AH$2="X",STDEV($AE63:$AG63,$AI63:$AJ63)/SQRT(COUNT($AE63:$AG63,$AI63:$AJ63)),$AI$2="X",STDEV($AE63:$AH63,$AJ63)/SQRT(COUNT($AE63:$AH63,$AJ63)),$AJ$2="X",STDEV($AE63:$AI63)/SQRT(COUNT($AE63:$AI63))),"")</f>
        <v>0.2102147290756691</v>
      </c>
      <c r="AC63" s="113" cm="1">
        <f t="array" ref="AC63">IFERROR(_xlfn.IFS(COUNTA($AK$2:$AP$2)=0,AVERAGE($AK63:$AP63),$AK$2="X",AVERAGE($AL63:$AP63),$AL$2="X",AVERAGE($AK63,$AM63:$AP63),$AM$2="X",AVERAGE($AK63:$AL63,$AN63:$AP63),$AN$2="X",AVERAGE($AK63:$AM63,$AO63:$AP63),$AO$2="X",AVERAGE($AK63:$AN63,$AP63:$AP63),$AP$2="X",AVERAGE($AK63:$AO63)),"")</f>
        <v>314.32</v>
      </c>
      <c r="AD63" s="111" cm="1">
        <f t="array" ref="AD63">IFERROR(_xlfn.IFS(COUNTA($AK$2:$AP$2)=0,STDEV($AK63:$AP63)/SQRT(COUNT($AK63:$AP63)),$AK$2="X",STDEV($AL63:$AP63)/SQRT(COUNT($AL63:$AP63)),$AL$2="X",STDEV($AK63,$AM63:$AP63)/SQRT(COUNT($AK63,$AM63:$AP63)),$AM$2="X",STDEV($AK63:$AL63,$AN63:$AP63)/SQRT(COUNT($AK63:$AL63,$AN63:$AP63)),$AN$2="X",STDEV($AK63:$AM63,$AO63:$AP63)/SQRT(COUNT($AK63:$AM63,$AO63:$AP63)),$AO$2="X",STDEV($AK63:$AN63,$AP63)/SQRT(COUNT($AK63:$AN63,$AP63)),$AP$2="X",STDEV($AK63:$AO63)/SQRT(COUNT($AK63:$AO63))),"")</f>
        <v>314.31999999999994</v>
      </c>
      <c r="AE63" cm="1">
        <f t="array" ref="AE63">_xlfn.IFS(SUM($AK63:$AP63)="","",AK63="","",AK63=0,0,AK63&gt;0,AK63/AE$65*100)</f>
        <v>0</v>
      </c>
      <c r="AF63" cm="1">
        <f t="array" ref="AF63">_xlfn.IFS(SUM($AK63:$AP63)="","",AL63="","",AL63=0,0,AL63&gt;0,AL63/AF$65*100)</f>
        <v>1.0510736453783456</v>
      </c>
      <c r="AG63" cm="1">
        <f t="array" ref="AG63">_xlfn.IFS(SUM($AK63:$AP63)="","",AM63="","",AM63=0,0,AM63&gt;0,AM63/AG$65*100)</f>
        <v>0</v>
      </c>
      <c r="AH63" cm="1">
        <f t="array" ref="AH63">_xlfn.IFS(SUM($AK63:$AP63)="","",AN63="","",AN63=0,0,AN63&gt;0,AN63/AH$65*100)</f>
        <v>0</v>
      </c>
      <c r="AI63" cm="1">
        <f t="array" ref="AI63">_xlfn.IFS(SUM($AK63:$AP63)="","",AO63="","",AO63=0,0,AO63&gt;0,AO63/AI$65*100)</f>
        <v>0</v>
      </c>
      <c r="AJ63" t="str" cm="1">
        <f t="array" ref="AJ63">_xlfn.IFS(SUM($AK63:$AP63)="","",AP63="","",AP63=0,0,AP63&gt;0,AP63/AJ$65*100)</f>
        <v/>
      </c>
      <c r="AK63" s="42">
        <f>IF(AQ63="","",AQ63/AQ$2)</f>
        <v>0</v>
      </c>
      <c r="AL63">
        <f t="shared" si="45"/>
        <v>1571.6</v>
      </c>
      <c r="AM63">
        <f t="shared" si="45"/>
        <v>0</v>
      </c>
      <c r="AN63">
        <f t="shared" si="44"/>
        <v>0</v>
      </c>
      <c r="AO63">
        <f t="shared" si="44"/>
        <v>0</v>
      </c>
      <c r="AP63" s="96" t="str">
        <f t="shared" si="44"/>
        <v/>
      </c>
      <c r="AQ63" s="93">
        <v>0</v>
      </c>
      <c r="AR63" s="89">
        <v>15716</v>
      </c>
      <c r="AS63" s="89">
        <v>0</v>
      </c>
      <c r="AT63" s="89">
        <v>0</v>
      </c>
      <c r="AU63" s="89">
        <v>0</v>
      </c>
      <c r="AX63" s="1"/>
      <c r="AY63" s="39" t="str">
        <f t="shared" si="31"/>
        <v/>
      </c>
      <c r="AZ63" s="39" t="str">
        <f t="shared" si="32"/>
        <v/>
      </c>
      <c r="BA63" s="39" t="str">
        <f t="shared" si="33"/>
        <v/>
      </c>
      <c r="BB63" s="39" t="str">
        <f t="shared" si="34"/>
        <v/>
      </c>
      <c r="BC63" s="39" t="str">
        <f t="shared" si="35"/>
        <v/>
      </c>
      <c r="BD63" s="39" t="str">
        <f t="shared" si="36"/>
        <v/>
      </c>
      <c r="BE63" s="39" t="str">
        <f t="shared" si="37"/>
        <v/>
      </c>
      <c r="BF63" s="39" t="str">
        <f t="shared" si="38"/>
        <v/>
      </c>
      <c r="BG63" s="39" t="str">
        <f t="shared" si="39"/>
        <v/>
      </c>
      <c r="BH63" s="39" t="str">
        <f t="shared" si="40"/>
        <v/>
      </c>
      <c r="BI63" s="39" t="str">
        <f t="shared" si="41"/>
        <v/>
      </c>
      <c r="BJ63" s="39" t="str">
        <f t="shared" si="42"/>
        <v/>
      </c>
      <c r="BK63" s="42" t="str">
        <f t="shared" si="48"/>
        <v/>
      </c>
      <c r="BL63" t="str">
        <f t="shared" si="48"/>
        <v/>
      </c>
      <c r="BM63" t="str">
        <f t="shared" si="48"/>
        <v/>
      </c>
      <c r="BN63" t="str">
        <f t="shared" si="48"/>
        <v/>
      </c>
      <c r="BO63" t="str">
        <f t="shared" si="48"/>
        <v/>
      </c>
      <c r="BP63" t="str">
        <f t="shared" si="48"/>
        <v/>
      </c>
      <c r="BQ63" t="str">
        <f t="shared" si="47"/>
        <v/>
      </c>
      <c r="BR63" t="str">
        <f t="shared" si="47"/>
        <v/>
      </c>
      <c r="BS63" t="str">
        <f t="shared" si="47"/>
        <v/>
      </c>
      <c r="BT63" t="str">
        <f t="shared" si="47"/>
        <v/>
      </c>
      <c r="BU63" t="str">
        <f t="shared" si="47"/>
        <v/>
      </c>
      <c r="BV63" t="str">
        <f t="shared" si="47"/>
        <v/>
      </c>
      <c r="BW63" t="str">
        <f t="shared" si="15"/>
        <v/>
      </c>
      <c r="BX63" t="str">
        <f t="shared" si="16"/>
        <v/>
      </c>
      <c r="BY63" t="str">
        <f t="shared" si="17"/>
        <v/>
      </c>
      <c r="BZ63" t="str">
        <f t="shared" si="18"/>
        <v/>
      </c>
      <c r="CA63" t="str">
        <f t="shared" si="43"/>
        <v/>
      </c>
      <c r="CB63" s="39" t="str">
        <f t="shared" si="43"/>
        <v/>
      </c>
      <c r="CC63" s="46" t="str">
        <f t="shared" si="20"/>
        <v/>
      </c>
      <c r="CD63" s="44" t="str">
        <f t="shared" si="21"/>
        <v/>
      </c>
      <c r="CE63" t="str" cm="1">
        <f t="array" ref="CE63">_xlfn.IFS($CC63="","",$CC63&lt;=CE$3,"yes",$CC63&gt;CE$3,"no")</f>
        <v/>
      </c>
      <c r="CF63" s="42" t="str">
        <f t="shared" si="28"/>
        <v/>
      </c>
      <c r="CG63" s="1" t="str">
        <f t="shared" si="29"/>
        <v/>
      </c>
      <c r="CH63" s="1" t="str">
        <f t="shared" si="30"/>
        <v/>
      </c>
      <c r="CI63" s="76" t="str">
        <f>IF(CE63="yes",VLOOKUP(CH63,'z-Table'!$A$1:$K$74,7,TRUE)*$CE$2,"")</f>
        <v/>
      </c>
    </row>
    <row r="64" spans="1:87" ht="12" x14ac:dyDescent="0.2">
      <c r="A64" s="6"/>
      <c r="B64" s="18"/>
      <c r="C64" s="19"/>
      <c r="D64" s="110"/>
      <c r="E64" s="111"/>
      <c r="L64" s="85"/>
      <c r="M64" s="39"/>
      <c r="N64" s="39"/>
      <c r="O64" s="39"/>
      <c r="P64" s="39"/>
      <c r="Q64" s="98"/>
      <c r="R64" s="89"/>
      <c r="S64" s="89"/>
      <c r="T64" s="89"/>
      <c r="U64" s="89"/>
      <c r="V64" s="89"/>
      <c r="W64" s="89"/>
      <c r="Z64" s="6"/>
      <c r="AA64" s="18"/>
      <c r="AB64" s="19"/>
      <c r="AC64" s="113"/>
      <c r="AD64" s="111"/>
      <c r="AK64" s="42"/>
      <c r="AP64" s="96"/>
      <c r="AQ64" s="93"/>
      <c r="AR64" s="89"/>
      <c r="AS64" s="89"/>
      <c r="AT64" s="89"/>
      <c r="AU64" s="89"/>
      <c r="AX64" s="1" t="s">
        <v>86</v>
      </c>
      <c r="AY64" s="39">
        <f t="shared" ref="AY64:BD64" si="49">IF(AY3="","",F65-SUM(AY4:AY63))</f>
        <v>42643.705882352937</v>
      </c>
      <c r="AZ64" s="39">
        <f t="shared" si="49"/>
        <v>13618.699999999997</v>
      </c>
      <c r="BA64" s="39">
        <f t="shared" si="49"/>
        <v>9727.0999999999949</v>
      </c>
      <c r="BB64" s="39">
        <f t="shared" si="49"/>
        <v>3424.7142857142862</v>
      </c>
      <c r="BC64" s="39">
        <f t="shared" si="49"/>
        <v>3461.0909090909117</v>
      </c>
      <c r="BD64" s="39" t="str">
        <f t="shared" si="49"/>
        <v/>
      </c>
      <c r="BE64" s="39">
        <f>IF(BE3="","",AE65-SUM(BE4:BE63))</f>
        <v>11505.352941176472</v>
      </c>
      <c r="BF64" s="39">
        <f t="shared" ref="BF64:BI64" si="50">IF(BF3="","",AF65-SUM(BF4:BF63))</f>
        <v>88227.9</v>
      </c>
      <c r="BG64" s="39">
        <f t="shared" si="50"/>
        <v>48955.899999999994</v>
      </c>
      <c r="BH64" s="39">
        <f t="shared" si="50"/>
        <v>4942.2142857142899</v>
      </c>
      <c r="BI64" s="39">
        <f t="shared" si="50"/>
        <v>4549.5454545454522</v>
      </c>
      <c r="BJ64" s="39" t="str">
        <f>IF(BJ3="","",AJ65-SUM(BJ4:BJ63))</f>
        <v/>
      </c>
      <c r="BK64" s="42">
        <f t="shared" ref="BK64" si="51">IFERROR(_xlfn.RANK.AVG(AY64,$AY64:$BJ64,1),"")</f>
        <v>8</v>
      </c>
      <c r="BL64">
        <f t="shared" ref="BL64" si="52">IFERROR(_xlfn.RANK.AVG(AZ64,$AY64:$BJ64,1),"")</f>
        <v>7</v>
      </c>
      <c r="BM64">
        <f t="shared" ref="BM64" si="53">IFERROR(_xlfn.RANK.AVG(BA64,$AY64:$BJ64,1),"")</f>
        <v>5</v>
      </c>
      <c r="BN64">
        <f t="shared" ref="BN64" si="54">IFERROR(_xlfn.RANK.AVG(BB64,$AY64:$BJ64,1),"")</f>
        <v>1</v>
      </c>
      <c r="BO64">
        <f t="shared" ref="BO64" si="55">IFERROR(_xlfn.RANK.AVG(BC64,$AY64:$BJ64,1),"")</f>
        <v>2</v>
      </c>
      <c r="BP64" t="str">
        <f t="shared" ref="BP64" si="56">IFERROR(_xlfn.RANK.AVG(BD64,$AY64:$BJ64,1),"")</f>
        <v/>
      </c>
      <c r="BQ64">
        <f t="shared" ref="BQ64" si="57">IFERROR(_xlfn.RANK.AVG(BE64,$AY64:$BJ64,1),"")</f>
        <v>6</v>
      </c>
      <c r="BR64">
        <f t="shared" ref="BR64" si="58">IFERROR(_xlfn.RANK.AVG(BF64,$AY64:$BJ64,1),"")</f>
        <v>10</v>
      </c>
      <c r="BS64">
        <f t="shared" ref="BS64" si="59">IFERROR(_xlfn.RANK.AVG(BG64,$AY64:$BJ64,1),"")</f>
        <v>9</v>
      </c>
      <c r="BT64">
        <f t="shared" ref="BT64" si="60">IFERROR(_xlfn.RANK.AVG(BH64,$AY64:$BJ64,1),"")</f>
        <v>4</v>
      </c>
      <c r="BU64">
        <f t="shared" ref="BU64" si="61">IFERROR(_xlfn.RANK.AVG(BI64,$AY64:$BJ64,1),"")</f>
        <v>3</v>
      </c>
      <c r="BV64" t="str">
        <f t="shared" ref="BV64" si="62">IFERROR(_xlfn.RANK.AVG(BJ64,$AY64:$BJ64,1),"")</f>
        <v/>
      </c>
      <c r="BW64">
        <f t="shared" ref="BW64" si="63">IF($AX64&lt;&gt;0,SUM(BK64:BP64),"")</f>
        <v>23</v>
      </c>
      <c r="BX64">
        <f t="shared" ref="BX64" si="64">IF($AX64&lt;&gt;0,SUM(BQ64:BV64),"")</f>
        <v>32</v>
      </c>
      <c r="BY64">
        <f t="shared" si="17"/>
        <v>5</v>
      </c>
      <c r="BZ64">
        <f t="shared" si="18"/>
        <v>5</v>
      </c>
      <c r="CA64">
        <f t="shared" ref="CA64" si="65">IF($AX64&lt;&gt;0,IF(($BY64*$BZ64)+(BY64*(BY64+1)/2)-BW64&lt;0,0,($BY64*$BZ64)+(BY64*(BY64+1)/2)-BW64),"")</f>
        <v>17</v>
      </c>
      <c r="CB64" s="39">
        <f t="shared" ref="CB64" si="66">IF($AX64&lt;&gt;0,IF(($BY64*$BZ64)+(BZ64*(BZ64+1)/2)-BX64&lt;0,0,($BY64*$BZ64)+(BZ64*(BZ64+1)/2)-BX64),"")</f>
        <v>8</v>
      </c>
      <c r="CC64" s="46">
        <f t="shared" ref="CC64" si="67">IF($AX64&lt;&gt;0,MIN(CA64:CB64),"")</f>
        <v>8</v>
      </c>
      <c r="CD64" s="44" t="str">
        <f t="shared" ref="CD64" si="68">IF(CC64="","","sig = ")</f>
        <v xml:space="preserve">sig = </v>
      </c>
      <c r="CE64" t="str" cm="1">
        <f t="array" ref="CE64">_xlfn.IFS($CC64="","",$CC64&lt;=CE$3,"yes",$CC64&gt;CE$3,"no")</f>
        <v>no</v>
      </c>
      <c r="CF64" s="42"/>
      <c r="CG64" s="1"/>
      <c r="CH64" s="1"/>
      <c r="CI64" s="76"/>
    </row>
    <row r="65" spans="1:87" ht="12" x14ac:dyDescent="0.2">
      <c r="A65" s="6" t="s">
        <v>87</v>
      </c>
      <c r="B65" s="87" cm="1">
        <f t="array" ref="B65">IFERROR(ROUND(_xlfn.IFS(COUNTA($F$2:$K$2)=0,AVERAGE($F65:$K65),$F$2="X",AVERAGE(G65:$K65),$G$2="X",AVERAGE($F65,$H65:$K65),$H$2="X",AVERAGE($F65:$G65,$I65:$K65),$I$2="X",AVERAGE($F65:$H65,$J65:$K65),$J$2="X",AVERAGE($F65:$I65,$K65:$K65),$K$2="X",AVERAGE($F65:$J65)),0),"")</f>
        <v>51628</v>
      </c>
      <c r="C65" s="88" cm="1">
        <f t="array" ref="C65">IFERROR(ROUND(_xlfn.IFS(COUNTA($F$2:$K$2)=0,STDEV($F65:$K65)/SQRT(COUNT($F65:$K65)),$F$2="X",STDEV(G65:$K65)/SQRT(COUNT(G65:$K65)),$G$2="X",STDEV($F65,$H65:$K65)/SQRT(COUNT($F65,$H65:$K65)),$H$2="X",STDEV($F65:$G65,$I65:$K65)/SQRT(COUNT($F65:$G65,$I65:$K65)),$I$2="X",STDEV($F65:$H65,$J65:$K65)/SQRT(COUNT($F65:$H65,$J65:$K65)),$J$2="X",STDEV($F65:$I65,$K65)/SQRT(COUNT($F65:$I65,$K65)),$K$2="X",STDEV($F65:$J65)/SQRT(COUNT($F65:$J65))),0),"")</f>
        <v>17921</v>
      </c>
      <c r="D65" s="112" cm="1">
        <f t="array" ref="D65">IFERROR(ROUND(_xlfn.IFS(COUNTA($L$2:$Q$2)=0,AVERAGE($L65:$Q65),$L$2="X",AVERAGE($M65:$Q65),$M$2="X",AVERAGE($L65,$N65:$Q65),$N$2="X",AVERAGE($L65:$M65,$O65:$Q65),$O$2="X",AVERAGE($L65:$N65,$P65:$Q65),$P$2="X",AVERAGE($L65:$O65,$Q65:$Q65),$Q$2="X",AVERAGE($L65:$P65)),0),"")</f>
        <v>51628</v>
      </c>
      <c r="E65" s="105" cm="1">
        <f t="array" ref="E65">IFERROR(ROUND(_xlfn.IFS(COUNTA($L$2:$Q$2)=0,STDEV($L65:$Q65)/SQRT(COUNT($L65:$Q65)),$L$2="X",STDEV($M65:$Q65)/SQRT(COUNT($M65:$Q65)),$M$2="X",STDEV($L65,$N65:$Q65)/SQRT(COUNT($L65,$N65:$Q65)),$N$2="X",STDEV($L65:$M65,$O65:$Q65)/SQRT(COUNT($L65:$M65,$O65:$Q65)),$O$2="X",STDEV($L65:$N65,$P65:$Q65)/SQRT(COUNT($L65:$N65,$P65:$Q65)),$P$2="X",STDEV($L65:$O65,$Q65)/SQRT(COUNT($L65:$O65,$Q65)),$Q$2="X",STDEV($L65:$P65)/SQRT(COUNT($L65:$P65))),0),"")</f>
        <v>17921</v>
      </c>
      <c r="F65" s="39">
        <f t="shared" ref="F65:J65" si="69">IF(SUM(L4:L63)=0,"",SUM(L4:L63))</f>
        <v>121500.17647058822</v>
      </c>
      <c r="G65" s="39">
        <f t="shared" si="69"/>
        <v>44394.7</v>
      </c>
      <c r="H65" s="39">
        <f t="shared" si="69"/>
        <v>40245.899999999994</v>
      </c>
      <c r="I65" s="39">
        <f t="shared" si="69"/>
        <v>21243.428571428572</v>
      </c>
      <c r="J65" s="39">
        <f t="shared" si="69"/>
        <v>30753.36363636364</v>
      </c>
      <c r="K65" s="39" t="str">
        <f>IF(SUM(Q4:Q63)=0,"",SUM(Q4:Q63))</f>
        <v/>
      </c>
      <c r="L65" s="42">
        <f>IF(SUM(L4:L63)=0,"",SUM(L4:L63))</f>
        <v>121500.17647058822</v>
      </c>
      <c r="M65">
        <f t="shared" ref="M65:Q65" si="70">IF(SUM(M4:M63)=0,"",SUM(M4:M63))</f>
        <v>44394.7</v>
      </c>
      <c r="N65">
        <f t="shared" si="70"/>
        <v>40245.899999999994</v>
      </c>
      <c r="O65">
        <f t="shared" si="70"/>
        <v>21243.428571428572</v>
      </c>
      <c r="P65">
        <f t="shared" si="70"/>
        <v>30753.36363636364</v>
      </c>
      <c r="Q65" s="95" t="str">
        <f t="shared" si="70"/>
        <v/>
      </c>
      <c r="R65" s="1"/>
      <c r="S65" s="1"/>
      <c r="T65" s="1"/>
      <c r="U65" s="1"/>
      <c r="V65" s="1"/>
      <c r="W65" s="1"/>
      <c r="X65" s="1"/>
      <c r="Y65" s="1"/>
      <c r="Z65" s="6" t="s">
        <v>87</v>
      </c>
      <c r="AA65" s="87" cm="1">
        <f t="array" ref="AA65">IFERROR(ROUND(_xlfn.IFS(COUNTA($AE$2:$AJ$2)=0,AVERAGE($AE65:$AJ65),$AE$2="X",AVERAGE($AF65:$AJ65),$AF$2="X",AVERAGE($AE65,$AG65:$AJ65),$AG$2="X",AVERAGE($AE65:$AF65,$AH65:$AJ65),$AH$2="X",AVERAGE($AE65:$AG65,$AI65:$AJ65),$AI$2="X",AVERAGE($AE65:$AH65,$AJ65:$AJ65),$AJ$2="X",AVERAGE($AE65:$AI65)),0),"")</f>
        <v>84203</v>
      </c>
      <c r="AB65" s="88" cm="1">
        <f t="array" ref="AB65">IFERROR(ROUND(_xlfn.IFS(COUNTA($AE$2:$AJ$2)=0,STDEV($AE65:$AJ65)/SQRT(COUNT($AE65:$AJ65)),$AE$2="X",STDEV($AF65:$AJ65)/SQRT(COUNT($AF65:$AJ65)),$AF$2="X",STDEV($AE65,$AG65:$AJ65)/SQRT(COUNT($AE65,$AG65:$AJ65)),$AG$2="X",STDEV($AE65:$AF65,$AH65:$AJ65)/SQRT(COUNT($AE65:$AF65,$AH65:$AJ65)),$AH$2="X",STDEV($AE65:$AG65,$AI65:$AJ65)/SQRT(COUNT($AE65:$AG65,$AI65:$AJ65)),$AI$2="X",STDEV($AE65:$AH65,$AJ65)/SQRT(COUNT($AE65:$AH65,$AJ65)),$AJ$2="X",STDEV($AE65:$AI65)/SQRT(COUNT($AE65:$AI65))),0),"")</f>
        <v>36343</v>
      </c>
      <c r="AC65" s="103" cm="1">
        <f t="array" ref="AC65">IFERROR(ROUND(_xlfn.IFS(COUNTA($AK$2:$AP$2)=0,AVERAGE($AK65:$AP65),$AK$2="X",AVERAGE($AL65:$AP65),$AL$2="X",AVERAGE($AK65,$AM65:$AP65),$AM$2="X",AVERAGE($AK65:$AL65,$AN65:$AP65),$AN$2="X",AVERAGE($AK65:$AM65,$AO65:$AP65),$AO$2="X",AVERAGE($AK65:$AN65,$AP65:$AP65),$AP$2="X",AVERAGE($AK65:$AO65)),0),"")</f>
        <v>84203</v>
      </c>
      <c r="AD65" s="105" cm="1">
        <f t="array" ref="AD65">IFERROR(ROUND(_xlfn.IFS(COUNTA($AK$2:$AP$2)=0,STDEV($AK65:$AP65)/SQRT(COUNT($AK65:$AP65)),$AK$2="X",STDEV($AL65:$AP65)/SQRT(COUNT($AL65:$AP65)),$AL$2="X",STDEV($AK65,$AM65:$AP65)/SQRT(COUNT($AK65,$AM65:$AP65)),$AM$2="X",STDEV($AK65:$AL65,$AN65:$AP65)/SQRT(COUNT($AK65:$AL65,$AN65:$AP65)),$AN$2="X",STDEV($AK65:$AM65,$AO65:$AP65)/SQRT(COUNT($AK65:$AM65,$AO65:$AP65)),$AO$2="X",STDEV($AK65:$AN65,$AP65)/SQRT(COUNT($AK65:$AN65,$AP65)),$AP$2="X",STDEV($AK65:$AO65)/SQRT(COUNT($AK65:$AO65))),0),"")</f>
        <v>36343</v>
      </c>
      <c r="AE65" s="39">
        <f t="shared" ref="AE65:AI65" si="71">IF(SUM(AK4:AK63)=0,"",SUM(AK4:AK63))</f>
        <v>29768.470588235294</v>
      </c>
      <c r="AF65" s="39">
        <f t="shared" si="71"/>
        <v>149523.29999999999</v>
      </c>
      <c r="AG65" s="39">
        <f t="shared" si="71"/>
        <v>193549.9</v>
      </c>
      <c r="AH65" s="39">
        <f t="shared" si="71"/>
        <v>23048.785714285721</v>
      </c>
      <c r="AI65" s="39">
        <f t="shared" si="71"/>
        <v>25123.090909090908</v>
      </c>
      <c r="AJ65" s="39" t="str">
        <f>IF(SUM(AP4:AP63)=0,"",SUM(AP4:AP63))</f>
        <v/>
      </c>
      <c r="AK65" s="42">
        <f>IF(SUM(AK4:AK63)=0,"",SUM(AK4:AK63))</f>
        <v>29768.470588235294</v>
      </c>
      <c r="AL65">
        <f t="shared" ref="AL65:AP65" si="72">IF(SUM(AL4:AL63)=0,"",SUM(AL4:AL63))</f>
        <v>149523.29999999999</v>
      </c>
      <c r="AM65">
        <f t="shared" si="72"/>
        <v>193549.9</v>
      </c>
      <c r="AN65">
        <f t="shared" si="72"/>
        <v>23048.785714285721</v>
      </c>
      <c r="AO65">
        <f t="shared" si="72"/>
        <v>25123.090909090908</v>
      </c>
      <c r="AP65" s="95" t="str">
        <f t="shared" si="72"/>
        <v/>
      </c>
      <c r="AQ65" s="92"/>
      <c r="AR65" s="1"/>
      <c r="AS65" s="1"/>
      <c r="AT65" s="1"/>
      <c r="AU65" s="1"/>
      <c r="AV65" s="1"/>
      <c r="AW65" s="1"/>
      <c r="AX65" s="1" t="str">
        <f>Z65</f>
        <v>Response ÷ d.w.</v>
      </c>
      <c r="AY65" s="39">
        <f t="shared" ref="AY65:BD65" si="73">IF($AX65&lt;&gt;0,IF(SUM(L$4:L$65)=0,"",IF(L$2="x","",F65)),"")</f>
        <v>121500.17647058822</v>
      </c>
      <c r="AZ65" s="39">
        <f t="shared" si="73"/>
        <v>44394.7</v>
      </c>
      <c r="BA65" s="39">
        <f t="shared" si="73"/>
        <v>40245.899999999994</v>
      </c>
      <c r="BB65" s="39">
        <f t="shared" si="73"/>
        <v>21243.428571428572</v>
      </c>
      <c r="BC65" s="39">
        <f t="shared" si="73"/>
        <v>30753.36363636364</v>
      </c>
      <c r="BD65" s="39" t="str">
        <f t="shared" si="73"/>
        <v/>
      </c>
      <c r="BE65" s="39">
        <f>IF($AX65&lt;&gt;0,IF(SUM(AK$4:AK$65)=0,"",IF(AK$2="x","",AE65)),"")</f>
        <v>29768.470588235294</v>
      </c>
      <c r="BF65" s="39">
        <f t="shared" ref="BF65:BJ65" si="74">IF($AX65&lt;&gt;0,IF(SUM(AL$4:AL$65)=0,"",IF(AL$2="x","",AF65)),"")</f>
        <v>149523.29999999999</v>
      </c>
      <c r="BG65" s="39">
        <f t="shared" si="74"/>
        <v>193549.9</v>
      </c>
      <c r="BH65" s="39">
        <f t="shared" si="74"/>
        <v>23048.785714285721</v>
      </c>
      <c r="BI65" s="39">
        <f t="shared" si="74"/>
        <v>25123.090909090908</v>
      </c>
      <c r="BJ65" s="39" t="str">
        <f t="shared" si="74"/>
        <v/>
      </c>
      <c r="BK65" s="42">
        <f t="shared" si="48"/>
        <v>8</v>
      </c>
      <c r="BL65">
        <f t="shared" si="48"/>
        <v>7</v>
      </c>
      <c r="BM65">
        <f t="shared" si="48"/>
        <v>6</v>
      </c>
      <c r="BN65">
        <f t="shared" si="48"/>
        <v>1</v>
      </c>
      <c r="BO65">
        <f t="shared" si="48"/>
        <v>5</v>
      </c>
      <c r="BP65" t="str">
        <f t="shared" si="48"/>
        <v/>
      </c>
      <c r="BQ65">
        <f t="shared" si="47"/>
        <v>4</v>
      </c>
      <c r="BR65">
        <f t="shared" si="47"/>
        <v>9</v>
      </c>
      <c r="BS65">
        <f t="shared" si="47"/>
        <v>10</v>
      </c>
      <c r="BT65">
        <f t="shared" si="47"/>
        <v>2</v>
      </c>
      <c r="BU65">
        <f t="shared" si="47"/>
        <v>3</v>
      </c>
      <c r="BV65" t="str">
        <f t="shared" si="47"/>
        <v/>
      </c>
      <c r="BW65">
        <f t="shared" si="15"/>
        <v>27</v>
      </c>
      <c r="BX65">
        <f t="shared" si="16"/>
        <v>28</v>
      </c>
      <c r="BY65">
        <f t="shared" si="17"/>
        <v>5</v>
      </c>
      <c r="BZ65">
        <f t="shared" si="18"/>
        <v>5</v>
      </c>
      <c r="CA65">
        <f t="shared" si="43"/>
        <v>13</v>
      </c>
      <c r="CB65" s="39">
        <f t="shared" si="43"/>
        <v>12</v>
      </c>
      <c r="CC65" s="46">
        <f t="shared" si="20"/>
        <v>12</v>
      </c>
      <c r="CD65" s="44" t="str">
        <f t="shared" si="21"/>
        <v xml:space="preserve">sig = </v>
      </c>
      <c r="CE65" t="str" cm="1">
        <f t="array" ref="CE65">_xlfn.IFS($CC65="","",$CC65&lt;=CE$3,"yes",$CC65&gt;CE$3,"no")</f>
        <v>no</v>
      </c>
      <c r="CF65" s="42" t="str">
        <f t="shared" si="28"/>
        <v/>
      </c>
      <c r="CG65" s="1" t="str">
        <f t="shared" si="29"/>
        <v/>
      </c>
      <c r="CH65" s="1" t="str">
        <f t="shared" si="30"/>
        <v/>
      </c>
      <c r="CI65" s="76" t="str">
        <f>IF(CE65="yes",VLOOKUP(CH65,'z-Table'!$A$1:$K$74,7,TRUE)*$CE$2,"")</f>
        <v/>
      </c>
    </row>
    <row r="66" spans="1:87" ht="12" x14ac:dyDescent="0.2">
      <c r="A66" s="6" t="s">
        <v>88</v>
      </c>
      <c r="B66" s="18">
        <f>ROUND(AA65/$B65,2)</f>
        <v>1.63</v>
      </c>
      <c r="C66" s="10"/>
      <c r="D66" s="18">
        <f>ROUND($AC65/$D65,2)</f>
        <v>1.63</v>
      </c>
      <c r="E66" s="113"/>
      <c r="P66" s="1"/>
      <c r="Q66" s="1"/>
      <c r="R66" s="1"/>
      <c r="S66" s="1"/>
      <c r="T66" s="1"/>
      <c r="U66" s="1"/>
      <c r="V66" s="1"/>
      <c r="W66" s="1"/>
      <c r="X66" s="1"/>
      <c r="Y66" s="1"/>
      <c r="Z66" s="6"/>
      <c r="AA66" s="21"/>
      <c r="AB66" s="21"/>
      <c r="AC66" s="113"/>
      <c r="AD66" s="11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CI66" s="74"/>
    </row>
    <row r="67" spans="1:87" x14ac:dyDescent="0.2">
      <c r="F67" s="40" t="s">
        <v>3</v>
      </c>
      <c r="L67" s="40" t="s">
        <v>114</v>
      </c>
      <c r="R67" s="42" t="s">
        <v>0</v>
      </c>
      <c r="AE67" s="40" t="s">
        <v>3</v>
      </c>
      <c r="AK67" s="40" t="s">
        <v>114</v>
      </c>
      <c r="AQ67" s="42" t="s">
        <v>0</v>
      </c>
      <c r="CD67" s="100" t="s">
        <v>1</v>
      </c>
      <c r="CE67">
        <v>0.05</v>
      </c>
      <c r="CI67" s="74"/>
    </row>
    <row r="68" spans="1:87" ht="12.75" x14ac:dyDescent="0.25">
      <c r="A68" s="5" t="s">
        <v>89</v>
      </c>
      <c r="B68" s="40" t="s">
        <v>3</v>
      </c>
      <c r="D68" s="104" t="s">
        <v>114</v>
      </c>
      <c r="E68" s="105"/>
      <c r="K68" s="3"/>
      <c r="L68" s="42"/>
      <c r="Q68" s="3"/>
      <c r="R68" s="41">
        <v>5</v>
      </c>
      <c r="S68" s="8">
        <v>3</v>
      </c>
      <c r="T68" s="8">
        <v>4</v>
      </c>
      <c r="U68" s="8">
        <v>3</v>
      </c>
      <c r="V68" s="8">
        <v>3</v>
      </c>
      <c r="W68" s="8"/>
      <c r="Z68" s="5" t="s">
        <v>89</v>
      </c>
      <c r="AA68" s="40" t="s">
        <v>3</v>
      </c>
      <c r="AB68" s="3"/>
      <c r="AC68" s="104" t="s">
        <v>114</v>
      </c>
      <c r="AD68" s="105"/>
      <c r="AG68" t="s">
        <v>4</v>
      </c>
      <c r="AK68" s="42"/>
      <c r="AM68" t="s">
        <v>4</v>
      </c>
      <c r="AQ68" s="41">
        <v>6</v>
      </c>
      <c r="AR68" s="8">
        <v>9</v>
      </c>
      <c r="AS68" s="8">
        <v>3</v>
      </c>
      <c r="AT68" s="8">
        <v>6</v>
      </c>
      <c r="AU68" s="8">
        <v>8</v>
      </c>
      <c r="AV68" s="8"/>
      <c r="BK68" s="5" t="s">
        <v>5</v>
      </c>
      <c r="BX68" s="38" t="s">
        <v>6</v>
      </c>
      <c r="BY68">
        <f>COUNT(F69:K69)-COUNTIF(F68:K68,"X")</f>
        <v>5</v>
      </c>
      <c r="BZ68" s="38" t="s">
        <v>7</v>
      </c>
      <c r="CA68">
        <f>COUNT(AE69:AJ69)-COUNTIF(AE68:AJ68,"X")</f>
        <v>4</v>
      </c>
      <c r="CD68" s="100" t="s">
        <v>8</v>
      </c>
      <c r="CE68">
        <v>2</v>
      </c>
      <c r="CI68" s="74"/>
    </row>
    <row r="69" spans="1:87" ht="12.75" x14ac:dyDescent="0.25">
      <c r="A69" s="2" t="s">
        <v>94</v>
      </c>
      <c r="B69" s="11" t="s">
        <v>10</v>
      </c>
      <c r="C69" s="9" t="s">
        <v>11</v>
      </c>
      <c r="D69" s="106" t="s">
        <v>10</v>
      </c>
      <c r="E69" s="107" t="s">
        <v>11</v>
      </c>
      <c r="F69" s="2">
        <v>1</v>
      </c>
      <c r="G69" s="2">
        <v>2</v>
      </c>
      <c r="H69" s="2">
        <v>3</v>
      </c>
      <c r="I69" s="2">
        <v>4</v>
      </c>
      <c r="J69" s="2">
        <v>5</v>
      </c>
      <c r="K69" s="2"/>
      <c r="L69" s="91">
        <v>1</v>
      </c>
      <c r="M69" s="2">
        <v>2</v>
      </c>
      <c r="N69" s="2">
        <v>3</v>
      </c>
      <c r="O69" s="2">
        <v>4</v>
      </c>
      <c r="P69" s="2">
        <v>5</v>
      </c>
      <c r="Q69" s="2"/>
      <c r="R69" s="91">
        <v>1</v>
      </c>
      <c r="S69" s="2">
        <v>2</v>
      </c>
      <c r="T69" s="2">
        <v>3</v>
      </c>
      <c r="U69" s="2">
        <v>4</v>
      </c>
      <c r="V69" s="2">
        <v>5</v>
      </c>
      <c r="W69" s="2"/>
      <c r="X69" s="5"/>
      <c r="Y69" s="5"/>
      <c r="Z69" s="2" t="s">
        <v>95</v>
      </c>
      <c r="AA69" s="11" t="s">
        <v>10</v>
      </c>
      <c r="AB69" s="9" t="s">
        <v>11</v>
      </c>
      <c r="AC69" s="116" t="s">
        <v>10</v>
      </c>
      <c r="AD69" s="107" t="s">
        <v>11</v>
      </c>
      <c r="AE69" s="2">
        <v>1</v>
      </c>
      <c r="AF69" s="2">
        <v>2</v>
      </c>
      <c r="AG69" s="2">
        <v>3</v>
      </c>
      <c r="AH69" s="2">
        <v>4</v>
      </c>
      <c r="AI69" s="2">
        <v>5</v>
      </c>
      <c r="AJ69" s="2"/>
      <c r="AK69" s="91">
        <v>1</v>
      </c>
      <c r="AL69" s="2">
        <v>2</v>
      </c>
      <c r="AM69" s="2">
        <v>3</v>
      </c>
      <c r="AN69" s="2">
        <v>4</v>
      </c>
      <c r="AO69" s="2">
        <v>5</v>
      </c>
      <c r="AP69" s="2"/>
      <c r="AQ69" s="91">
        <v>1</v>
      </c>
      <c r="AR69" s="2">
        <v>2</v>
      </c>
      <c r="AS69" s="2">
        <v>3</v>
      </c>
      <c r="AT69" s="2">
        <v>4</v>
      </c>
      <c r="AU69" s="2">
        <v>5</v>
      </c>
      <c r="AV69" s="2"/>
      <c r="AW69" s="5"/>
      <c r="AX69" s="8" t="s">
        <v>13</v>
      </c>
      <c r="AY69" s="90" cm="1">
        <f t="array" ref="AY69">_xlfn.IFS(F68="X","",F69="","",F69&gt;0,F69)</f>
        <v>1</v>
      </c>
      <c r="AZ69" s="90" cm="1">
        <f t="array" ref="AZ69">_xlfn.IFS(G68="X","",G69="","",G69&gt;0,G69)</f>
        <v>2</v>
      </c>
      <c r="BA69" s="90" cm="1">
        <f t="array" ref="BA69">_xlfn.IFS(H68="X","",H69="","",H69&gt;0,H69)</f>
        <v>3</v>
      </c>
      <c r="BB69" s="90" cm="1">
        <f t="array" ref="BB69">_xlfn.IFS(I68="X","",I69="","",I69&gt;0,I69)</f>
        <v>4</v>
      </c>
      <c r="BC69" s="90" cm="1">
        <f t="array" ref="BC69">_xlfn.IFS(J68="X","",J69="","",J69&gt;0,J69)</f>
        <v>5</v>
      </c>
      <c r="BD69" s="90" t="str" cm="1">
        <f t="array" ref="BD69">_xlfn.IFS(K68="X","",K69="","",K69&gt;0,K69)</f>
        <v/>
      </c>
      <c r="BE69" s="90" cm="1">
        <f t="array" ref="BE69">_xlfn.IFS(AE68="X","",AE69="","",AE69&gt;0,AE69)</f>
        <v>1</v>
      </c>
      <c r="BF69" s="90" cm="1">
        <f t="array" ref="BF69">_xlfn.IFS(AF68="X","",AF69="","",AF69&gt;0,AF69)</f>
        <v>2</v>
      </c>
      <c r="BG69" s="90" t="str" cm="1">
        <f t="array" ref="BG69">_xlfn.IFS(AG68="X","",AG69="","",AG69&gt;0,AG69)</f>
        <v/>
      </c>
      <c r="BH69" s="90" cm="1">
        <f t="array" ref="BH69">_xlfn.IFS(AH68="X","",AH69="","",AH69&gt;0,AH69)</f>
        <v>4</v>
      </c>
      <c r="BI69" s="90" cm="1">
        <f t="array" ref="BI69">_xlfn.IFS(AI68="X","",AI69="","",AI69&gt;0,AI69)</f>
        <v>5</v>
      </c>
      <c r="BJ69" s="90" t="str" cm="1">
        <f t="array" ref="BJ69">_xlfn.IFS(AJ68="X","",AJ69="","",AJ69&gt;0,AJ69)</f>
        <v/>
      </c>
      <c r="BK69" s="41" t="str">
        <f>A69</f>
        <v>NSM - Control</v>
      </c>
      <c r="BL69" s="8"/>
      <c r="BM69" s="8"/>
      <c r="BN69" s="8"/>
      <c r="BO69" s="8"/>
      <c r="BP69" s="8"/>
      <c r="BQ69" s="8" t="str">
        <f>Z69</f>
        <v>NSM - Treamtent</v>
      </c>
      <c r="BR69" s="8"/>
      <c r="BS69" s="8"/>
      <c r="BT69" s="8"/>
      <c r="BU69" s="8"/>
      <c r="BV69" s="8"/>
      <c r="BW69" s="8" t="s">
        <v>14</v>
      </c>
      <c r="BX69" s="8" t="s">
        <v>15</v>
      </c>
      <c r="BY69" s="8" t="s">
        <v>16</v>
      </c>
      <c r="BZ69" s="8" t="s">
        <v>17</v>
      </c>
      <c r="CA69" s="8" t="s">
        <v>18</v>
      </c>
      <c r="CB69" s="8" t="s">
        <v>19</v>
      </c>
      <c r="CC69" s="45" t="s">
        <v>20</v>
      </c>
      <c r="CD69" s="43" t="s">
        <v>21</v>
      </c>
      <c r="CE69" s="8">
        <f>VLOOKUP(CA68,'Mann Table'!$A$10:$O$29,BY68,FALSE)</f>
        <v>1</v>
      </c>
      <c r="CF69" s="41" t="s">
        <v>22</v>
      </c>
      <c r="CG69" s="8" t="s">
        <v>23</v>
      </c>
      <c r="CH69" s="8" t="s">
        <v>24</v>
      </c>
      <c r="CI69" s="75" t="s">
        <v>25</v>
      </c>
    </row>
    <row r="70" spans="1:87" ht="12" x14ac:dyDescent="0.2">
      <c r="A70" s="6" t="s">
        <v>26</v>
      </c>
      <c r="B70" s="18" cm="1">
        <f t="array" ref="B70">IFERROR(_xlfn.IFS(COUNTA($F$68:$K$68)=0,AVERAGE($F70:$K70),$F$68="X",AVERAGE(G70:$K70),$G$68="X",AVERAGE($F70,$H70:$K70),$H$68="X",AVERAGE($F70:$G70,$I70:$K70),$I$68="X",AVERAGE($F70:$H70,$J70:$K70),$J$68="X",AVERAGE($F70:$I70,$K70:$K70),$K$68="X",AVERAGE($F70:$J70)),"")</f>
        <v>0.88103549499749678</v>
      </c>
      <c r="C70" s="19" cm="1">
        <f t="array" ref="C70">IFERROR(_xlfn.IFS(COUNTA($F$68:$K$68)=0,STDEV($F70:$K70)/SQRT(COUNT($F70:$K70)),$F$68="X",STDEV(G70:$K70)/SQRT(COUNT(G70:$K70)),$G$68="X",STDEV($F70,$H70:$K70)/SQRT(COUNT($F70,$H70:$K70)),$H$68="X",STDEV($F70:$G70,$I70:$K70)/SQRT(COUNT($F70:$G70,$I70:$K70)),$I$68="X",STDEV($F70:$H70,$J70:$K70)/SQRT(COUNT($F70:$H70,$J70:$K70)),$J$68="X",STDEV($F70:$I70,$K70)/SQRT(COUNT($F70:$I70,$K70)),$K$68="X",STDEV($F70:$J70)/SQRT(COUNT($F70:$J70))),"")</f>
        <v>0.2283009207271578</v>
      </c>
      <c r="D70" s="113" cm="1">
        <f t="array" ref="D70">IFERROR(_xlfn.IFS(COUNTA($L$68:$Q$68)=0,AVERAGE($L70:$Q70),$L$68="X",AVERAGE($M70:$Q70),$M$68="X",AVERAGE($L70,$N70:$Q70),$N$68="X",AVERAGE($L70:$M70,$O70:$Q70),$O$68="X",AVERAGE($L70:$N70,$P70:$Q70),$P$68="X",AVERAGE($L70:$O70,$Q70:$Q70),$Q$68="X",AVERAGE($L70:$P70)),"")</f>
        <v>32506.620000000003</v>
      </c>
      <c r="E70" s="111" cm="1">
        <f t="array" ref="E70">IFERROR(_xlfn.IFS(COUNTA($L$68:$Q$68)=0,STDEV($L70:$Q70)/SQRT(COUNT($L70:$Q70)),$L$68="X",STDEV($M70:$Q70)/SQRT(COUNT($M70:$Q70)),$M$68="X",STDEV($L70,$N70:$Q70)/SQRT(COUNT($L70,$N70:$Q70)),$N$68="X",STDEV($L70:$M70,$O70:$Q70)/SQRT(COUNT($L70:$M70,$O70:$Q70)),$O$68="X",STDEV($L70:$N70,$P70:$Q70)/SQRT(COUNT($L70:$N70,$P70:$Q70)),$P$68="X",STDEV($L70:$O70,$Q70)/SQRT(COUNT($L70:$O70,$Q70)),$Q$68="X",STDEV($L70:$P70)/SQRT(COUNT($L70:$P70))),"")</f>
        <v>6217.7809976228646</v>
      </c>
      <c r="F70" s="1" cm="1">
        <f t="array" ref="F70">_xlfn.IFS(SUM($L70:$Q70)="","",L70="","",L70=0,0,L70&gt;0,L70/F$131*100)</f>
        <v>0.38328600639657123</v>
      </c>
      <c r="G70" s="1" cm="1">
        <f t="array" ref="G70">_xlfn.IFS(SUM($L70:$Q70)="","",M70="","",M70=0,0,M70&gt;0,M70/G$131*100)</f>
        <v>0.95362878652928451</v>
      </c>
      <c r="H70" s="1" cm="1">
        <f t="array" ref="H70">_xlfn.IFS(SUM($L70:$Q70)="","",N70="","",N70=0,0,N70&gt;0,N70/H$131*100)</f>
        <v>0.36985496534428086</v>
      </c>
      <c r="I70" s="1" cm="1">
        <f t="array" ref="I70">_xlfn.IFS(SUM($L70:$Q70)="","",O70="","",O70=0,0,O70&gt;0,O70/I$131*100)</f>
        <v>1.1373865999514006</v>
      </c>
      <c r="J70" s="1" cm="1">
        <f t="array" ref="J70">_xlfn.IFS(SUM($L70:$Q70)="","",P70="","",P70=0,0,P70&gt;0,P70/J$131*100)</f>
        <v>1.5610211167659473</v>
      </c>
      <c r="K70" s="1" t="str" cm="1">
        <f t="array" ref="K70">_xlfn.IFS(SUM($L70:$Q70)="","",Q70="","",Q70=0,0,Q70&gt;0,Q70/K$131*100)</f>
        <v/>
      </c>
      <c r="L70" s="92">
        <f t="shared" ref="L70:Q112" si="75">IF(R70="","",R70/R$68)</f>
        <v>42531.6</v>
      </c>
      <c r="M70" s="1">
        <f t="shared" si="75"/>
        <v>13562</v>
      </c>
      <c r="N70" s="1">
        <f t="shared" si="75"/>
        <v>30954.5</v>
      </c>
      <c r="O70" s="1">
        <f t="shared" si="75"/>
        <v>49069</v>
      </c>
      <c r="P70" s="1">
        <f t="shared" si="75"/>
        <v>26416</v>
      </c>
      <c r="Q70" s="94" t="str">
        <f t="shared" si="75"/>
        <v/>
      </c>
      <c r="R70" s="89">
        <v>212658</v>
      </c>
      <c r="S70" s="89">
        <v>40686</v>
      </c>
      <c r="T70" s="89">
        <v>123818</v>
      </c>
      <c r="U70" s="89">
        <v>147207</v>
      </c>
      <c r="V70" s="89">
        <v>79248</v>
      </c>
      <c r="W70" s="89"/>
      <c r="X70" s="1"/>
      <c r="Y70" s="1"/>
      <c r="Z70" s="6" t="s">
        <v>26</v>
      </c>
      <c r="AA70" s="18" cm="1">
        <f t="array" ref="AA70">IFERROR(_xlfn.IFS(COUNTA($AE$68:$AJ$68)=0,AVERAGE($AE70:$AJ70),$AE$68="X",AVERAGE($AF70:$AJ70),$AF$68="X",AVERAGE($AE70,$AG70:$AJ70),$AG$68="X",AVERAGE($AE70:$AF70,$AH70:$AJ70),$AH$68="X",AVERAGE($AE70:$AG70,$AI70:$AJ70),$AI$68="X",AVERAGE($AE70:$AH70,$AJ70:$AJ70),$AJ$68="X",AVERAGE($AE70:$AI70)),"")</f>
        <v>0.34225700839219519</v>
      </c>
      <c r="AB70" s="19" cm="1">
        <f t="array" ref="AB70">IFERROR(_xlfn.IFS(COUNTA($AE$68:$AJ$68)=0,STDEV($AE70:$AJ70)/SQRT(COUNT($AE70:$AJ70)),$AE$68="X",STDEV($AF70:$AJ70)/SQRT(COUNT($AF70:$AJ70)),$AF$68="X",STDEV($AE70,$AG70:$AJ70)/SQRT(COUNT($AE70,$AG70:$AJ70)),$AG$68="X",STDEV($AE70:$AF70,$AH70:$AJ70)/SQRT(COUNT($AE70:$AF70,$AH70:$AJ70)),$AH$68="X",STDEV($AE70:$AG70,$AI70:$AJ70)/SQRT(COUNT($AE70:$AG70,$AI70:$AJ70)),$AI$68="X",STDEV($AE70:$AH70,$AJ70)/SQRT(COUNT($AE70:$AH70,$AJ70)),$AJ$68="X",STDEV($AE70:$AI70)/SQRT(COUNT($AE70:$AI70))),"")</f>
        <v>0.13465379476827197</v>
      </c>
      <c r="AC70" s="113" cm="1">
        <f t="array" ref="AC70">IFERROR(_xlfn.IFS(COUNTA($AK$68:$AP$68)=0,AVERAGE($AK70:$AP70),$AK$68="X",AVERAGE($AL70:$AP70),$AL$68="X",AVERAGE($AK70,$AM70:$AP70),$AM$68="X",AVERAGE($AK70:$AL70,$AN70:$AP70),$AN$68="X",AVERAGE($AK70:$AM70,$AO70:$AP70),$AO$68="X",AVERAGE($AK70:$AN70,$AP70:$AP70),$AP$68="X",AVERAGE($AK70:$AO70)),"")</f>
        <v>9004.9236111111095</v>
      </c>
      <c r="AD70" s="111" cm="1">
        <f t="array" ref="AD70">IFERROR(_xlfn.IFS(COUNTA($AK$68:$AP$68)=0,STDEV($AK70:$AP70)/SQRT(COUNT($AK70:$AP70)),$AK$68="X",STDEV($AL70:$AP70)/SQRT(COUNT($AL70:$AP70)),$AL$68="X",STDEV($AK70,$AM70:$AP70)/SQRT(COUNT($AK70,$AM70:$AP70)),$AM$68="X",STDEV($AK70:$AL70,$AN70:$AP70)/SQRT(COUNT($AK70:$AL70,$AN70:$AP70)),$AN$68="X",STDEV($AK70:$AM70,$AO70:$AP70)/SQRT(COUNT($AK70:$AM70,$AO70:$AP70)),$AO$68="X",STDEV($AK70:$AN70,$AP70)/SQRT(COUNT($AK70:$AN70,$AP70)),$AP$68="X",STDEV($AK70:$AO70)/SQRT(COUNT($AK70:$AO70))),"")</f>
        <v>5110.016293111612</v>
      </c>
      <c r="AE70" s="1" cm="1">
        <f t="array" ref="AE70">_xlfn.IFS(SUM($AK70:$AP70)="","",AK70="","",AK70=0,0,AK70&gt;0,AK70/AE$131*100)</f>
        <v>0.63891585285108776</v>
      </c>
      <c r="AF70" s="1" cm="1">
        <f t="array" ref="AF70">_xlfn.IFS(SUM($AK70:$AP70)="","",AL70="","",AL70=0,0,AL70&gt;0,AL70/AF$131*100)</f>
        <v>0.44053392577973716</v>
      </c>
      <c r="AG70" s="1" cm="1">
        <f t="array" ref="AG70">_xlfn.IFS(SUM($AK70:$AP70)="","",AM70="","",AM70=0,0,AM70&gt;0,AM70/AG$131*100)</f>
        <v>0.21337172177562691</v>
      </c>
      <c r="AH70" s="1" cm="1">
        <f t="array" ref="AH70">_xlfn.IFS(SUM($AK70:$AP70)="","",AN70="","",AN70=0,0,AN70&gt;0,AN70/AH$131*100)</f>
        <v>0</v>
      </c>
      <c r="AI70" s="1" cm="1">
        <f t="array" ref="AI70">_xlfn.IFS(SUM($AK70:$AP70)="","",AO70="","",AO70=0,0,AO70&gt;0,AO70/AI$131*100)</f>
        <v>0.2895782549379558</v>
      </c>
      <c r="AJ70" s="1" t="str" cm="1">
        <f t="array" ref="AJ70">_xlfn.IFS(SUM($AK70:$AP70)="","",AP70="","",AP70=0,0,AP70&gt;0,AP70/AJ$131*100)</f>
        <v/>
      </c>
      <c r="AK70" s="85">
        <f t="shared" ref="AK70:AP112" si="76">IF(AQ70="","",AQ70/AQ$68)</f>
        <v>7846.833333333333</v>
      </c>
      <c r="AL70" s="39">
        <f t="shared" si="76"/>
        <v>23554.111111111109</v>
      </c>
      <c r="AM70" s="39">
        <f t="shared" si="76"/>
        <v>28191.333333333332</v>
      </c>
      <c r="AN70" s="39">
        <f t="shared" si="76"/>
        <v>0</v>
      </c>
      <c r="AO70" s="39">
        <f t="shared" si="76"/>
        <v>4618.75</v>
      </c>
      <c r="AP70" s="97" t="str">
        <f t="shared" si="76"/>
        <v/>
      </c>
      <c r="AQ70" s="89">
        <v>47081</v>
      </c>
      <c r="AR70" s="89">
        <v>211987</v>
      </c>
      <c r="AS70" s="89">
        <v>84574</v>
      </c>
      <c r="AT70" s="89">
        <v>0</v>
      </c>
      <c r="AU70" s="89">
        <v>36950</v>
      </c>
      <c r="AV70" s="89"/>
      <c r="AW70" s="1"/>
      <c r="AX70" s="1"/>
      <c r="AY70" s="39" t="str">
        <f t="shared" ref="AY70:AY101" si="77">IF($AX70&lt;&gt;0,IF(SUM(L$70:L$131)=0,"",IF(L$68="x","",L70)),"")</f>
        <v/>
      </c>
      <c r="AZ70" s="39" t="str">
        <f t="shared" ref="AZ70:AZ101" si="78">IF($AX70&lt;&gt;0,IF(SUM(M$70:M$131)=0,"",IF(M$68="x","",M70)),"")</f>
        <v/>
      </c>
      <c r="BA70" s="39" t="str">
        <f t="shared" ref="BA70:BA101" si="79">IF($AX70&lt;&gt;0,IF(SUM(N$70:N$131)=0,"",IF(N$68="x","",N70)),"")</f>
        <v/>
      </c>
      <c r="BB70" s="39" t="str">
        <f t="shared" ref="BB70:BB101" si="80">IF($AX70&lt;&gt;0,IF(SUM(O$70:O$131)=0,"",IF(O$68="x","",O70)),"")</f>
        <v/>
      </c>
      <c r="BC70" s="39" t="str">
        <f t="shared" ref="BC70:BC101" si="81">IF($AX70&lt;&gt;0,IF(SUM(P$70:P$131)=0,"",IF(P$68="x","",P70)),"")</f>
        <v/>
      </c>
      <c r="BD70" s="39" t="str">
        <f t="shared" ref="BD70:BD101" si="82">IF($AX70&lt;&gt;0,IF(SUM(Q$70:Q$131)=0,"",IF(Q$68="x","",Q70)),"")</f>
        <v/>
      </c>
      <c r="BE70" s="39" t="str">
        <f t="shared" ref="BE70:BE101" si="83">IF($AX70&lt;&gt;0,IF(SUM(AK$70:AK$131)=0,"",IF(AK$68="x","",AK70)),"")</f>
        <v/>
      </c>
      <c r="BF70" s="39" t="str">
        <f t="shared" ref="BF70:BF101" si="84">IF($AX70&lt;&gt;0,IF(SUM(AL$70:AL$131)=0,"",IF(AL$68="x","",AL70)),"")</f>
        <v/>
      </c>
      <c r="BG70" s="39" t="str">
        <f t="shared" ref="BG70:BG101" si="85">IF($AX70&lt;&gt;0,IF(SUM(AM$70:AM$131)=0,"",IF(AM$68="x","",AM70)),"")</f>
        <v/>
      </c>
      <c r="BH70" s="39" t="str">
        <f t="shared" ref="BH70:BH101" si="86">IF($AX70&lt;&gt;0,IF(SUM(AN$70:AN$131)=0,"",IF(AN$68="x","",AN70)),"")</f>
        <v/>
      </c>
      <c r="BI70" s="39" t="str">
        <f t="shared" ref="BI70:BI101" si="87">IF($AX70&lt;&gt;0,IF(SUM(AO$70:AO$131)=0,"",IF(AO$68="x","",AO70)),"")</f>
        <v/>
      </c>
      <c r="BJ70" s="39" t="str">
        <f t="shared" ref="BJ70:BJ101" si="88">IF($AX70&lt;&gt;0,IF(SUM(AP$70:AP$131)=0,"",IF(AP$68="x","",AP70)),"")</f>
        <v/>
      </c>
      <c r="BK70" s="42" t="str">
        <f t="shared" ref="BK70:BV97" si="89">IFERROR(_xlfn.RANK.AVG(AY70,$AY70:$BJ70,1),"")</f>
        <v/>
      </c>
      <c r="BL70" t="str">
        <f t="shared" si="89"/>
        <v/>
      </c>
      <c r="BM70" t="str">
        <f t="shared" si="89"/>
        <v/>
      </c>
      <c r="BN70" t="str">
        <f t="shared" si="89"/>
        <v/>
      </c>
      <c r="BO70" t="str">
        <f t="shared" si="89"/>
        <v/>
      </c>
      <c r="BP70" t="str">
        <f t="shared" si="89"/>
        <v/>
      </c>
      <c r="BQ70" t="str">
        <f t="shared" si="89"/>
        <v/>
      </c>
      <c r="BR70" t="str">
        <f t="shared" si="89"/>
        <v/>
      </c>
      <c r="BS70" t="str">
        <f t="shared" si="89"/>
        <v/>
      </c>
      <c r="BT70" t="str">
        <f t="shared" si="89"/>
        <v/>
      </c>
      <c r="BU70" t="str">
        <f t="shared" si="89"/>
        <v/>
      </c>
      <c r="BV70" t="str">
        <f t="shared" si="89"/>
        <v/>
      </c>
      <c r="BW70" t="str">
        <f t="shared" ref="BW70:BW82" si="90">IF($AX70&lt;&gt;0,SUM(BK70:BP70),"")</f>
        <v/>
      </c>
      <c r="BX70" t="str">
        <f t="shared" ref="BX70:BX82" si="91">IF($AX70&lt;&gt;0,SUM(BQ70:BV70),"")</f>
        <v/>
      </c>
      <c r="BY70" t="str">
        <f t="shared" ref="BY70:BY82" si="92">IF($AX70&lt;&gt;0,$BY$68,"")</f>
        <v/>
      </c>
      <c r="BZ70" t="str">
        <f t="shared" ref="BZ70:BZ82" si="93">IF($AX70&lt;&gt;0,$CA$68,"")</f>
        <v/>
      </c>
      <c r="CA70" t="str">
        <f t="shared" ref="CA70:CB82" si="94">IF($AX70&lt;&gt;0,IF(($BY70*$BZ70)+(BY70*(BY70+1)/2)-BW70&lt;0,0,($BY70*$BZ70)+(BY70*(BY70+1)/2)-BW70),"")</f>
        <v/>
      </c>
      <c r="CB70" s="39" t="str">
        <f t="shared" si="94"/>
        <v/>
      </c>
      <c r="CC70" s="46" t="str">
        <f t="shared" ref="CC70:CC82" si="95">IF($AX70&lt;&gt;0,MIN(CA70:CB70),"")</f>
        <v/>
      </c>
      <c r="CD70" s="44" t="str">
        <f t="shared" ref="CD70:CD131" si="96">IF(CC70="","","sig = ")</f>
        <v/>
      </c>
      <c r="CE70" t="str" cm="1">
        <f t="array" ref="CE70">_xlfn.IFS($CC70="","",$CC70&lt;=CE$69,"yes",$CC70&gt;CE$69,"no")</f>
        <v/>
      </c>
      <c r="CF70" s="42" t="str">
        <f t="shared" ref="CF70:CF94" si="97">IF(CE70="yes",(BY70*BZ70)/2,"")</f>
        <v/>
      </c>
      <c r="CG70" s="1" t="str">
        <f t="shared" ref="CG70:CG94" si="98">IF(CE70="yes",SQRT(((BY70*BZ70)*(BY70+BZ70+1))/12),"")</f>
        <v/>
      </c>
      <c r="CH70" s="1" t="str">
        <f t="shared" ref="CH70:CH94" si="99">IF(CE70="yes",ROUND(((CC70-CF70)+IF(CC70&gt;CF70,-0.5,0.5))/CG70,1),"")</f>
        <v/>
      </c>
      <c r="CI70" s="76" t="str">
        <f>IF(CE70="yes",VLOOKUP(CH70,'z-Table'!$A$1:$K$74,7,TRUE)*$CE$68,"")</f>
        <v/>
      </c>
    </row>
    <row r="71" spans="1:87" ht="12" x14ac:dyDescent="0.2">
      <c r="A71" s="7" t="s">
        <v>27</v>
      </c>
      <c r="B71" s="18" cm="1">
        <f t="array" ref="B71">IFERROR(_xlfn.IFS(COUNTA($F$68:$K$68)=0,AVERAGE($F71:$K71),$F$68="X",AVERAGE(G71:$K71),$G$68="X",AVERAGE($F71,$H71:$K71),$H$68="X",AVERAGE($F71:$G71,$I71:$K71),$I$68="X",AVERAGE($F71:$H71,$J71:$K71),$J$68="X",AVERAGE($F71:$I71,$K71:$K71),$K$68="X",AVERAGE($F71:$J71)),"")</f>
        <v>3.1161792982812102</v>
      </c>
      <c r="C71" s="19" cm="1">
        <f t="array" ref="C71">IFERROR(_xlfn.IFS(COUNTA($F$68:$K$68)=0,STDEV($F71:$K71)/SQRT(COUNT($F71:$K71)),$F$68="X",STDEV(G71:$K71)/SQRT(COUNT(G71:$K71)),$G$68="X",STDEV($F71,$H71:$K71)/SQRT(COUNT($F71,$H71:$K71)),$H$68="X",STDEV($F71:$G71,$I71:$K71)/SQRT(COUNT($F71:$G71,$I71:$K71)),$I$68="X",STDEV($F71:$H71,$J71:$K71)/SQRT(COUNT($F71:$H71,$J71:$K71)),$J$68="X",STDEV($F71:$I71,$K71)/SQRT(COUNT($F71:$I71,$K71)),$K$68="X",STDEV($F71:$J71)/SQRT(COUNT($F71:$J71))),"")</f>
        <v>1.0251561778652747</v>
      </c>
      <c r="D71" s="113" cm="1">
        <f t="array" ref="D71">IFERROR(_xlfn.IFS(COUNTA($L$68:$Q$68)=0,AVERAGE($L71:$Q71),$L$68="X",AVERAGE($M71:$Q71),$M$68="X",AVERAGE($L71,$N71:$Q71),$N$68="X",AVERAGE($L71:$M71,$O71:$Q71),$O$68="X",AVERAGE($L71:$N71,$P71:$Q71),$P$68="X",AVERAGE($L71:$O71,$Q71:$Q71),$Q$68="X",AVERAGE($L71:$P71)),"")</f>
        <v>96400.166666666657</v>
      </c>
      <c r="E71" s="111" cm="1">
        <f t="array" ref="E71">IFERROR(_xlfn.IFS(COUNTA($L$68:$Q$68)=0,STDEV($L71:$Q71)/SQRT(COUNT($L71:$Q71)),$L$68="X",STDEV($M71:$Q71)/SQRT(COUNT($M71:$Q71)),$M$68="X",STDEV($L71,$N71:$Q71)/SQRT(COUNT($L71,$N71:$Q71)),$N$68="X",STDEV($L71:$M71,$O71:$Q71)/SQRT(COUNT($L71:$M71,$O71:$Q71)),$O$68="X",STDEV($L71:$N71,$P71:$Q71)/SQRT(COUNT($L71:$N71,$P71:$Q71)),$P$68="X",STDEV($L71:$O71,$Q71)/SQRT(COUNT($L71:$O71,$Q71)),$Q$68="X",STDEV($L71:$P71)/SQRT(COUNT($L71:$P71))),"")</f>
        <v>24544.659734858815</v>
      </c>
      <c r="F71" s="1" cm="1">
        <f t="array" ref="F71">_xlfn.IFS(SUM($L71:$Q71)="","",L71="","",L71=0,0,L71&gt;0,L71/F$131*100)</f>
        <v>0.72910818388024423</v>
      </c>
      <c r="G71" s="1" cm="1">
        <f t="array" ref="G71">_xlfn.IFS(SUM($L71:$Q71)="","",M71="","",M71=0,0,M71&gt;0,M71/G$131*100)</f>
        <v>4.0318626302022302</v>
      </c>
      <c r="H71" s="1" cm="1">
        <f t="array" ref="H71">_xlfn.IFS(SUM($L71:$Q71)="","",N71="","",N71=0,0,N71&gt;0,N71/H$131*100)</f>
        <v>0.67891079030010859</v>
      </c>
      <c r="I71" s="1" cm="1">
        <f t="array" ref="I71">_xlfn.IFS(SUM($L71:$Q71)="","",O71="","",O71=0,0,O71&gt;0,O71/I$131*100)</f>
        <v>4.3984789722902686</v>
      </c>
      <c r="J71" s="1" cm="1">
        <f t="array" ref="J71">_xlfn.IFS(SUM($L71:$Q71)="","",P71="","",P71=0,0,P71&gt;0,P71/J$131*100)</f>
        <v>5.7425359147332005</v>
      </c>
      <c r="K71" s="1" t="str" cm="1">
        <f t="array" ref="K71">_xlfn.IFS(SUM($L71:$Q71)="","",Q71="","",Q71=0,0,Q71&gt;0,Q71/K$131*100)</f>
        <v/>
      </c>
      <c r="L71" s="92">
        <f t="shared" si="75"/>
        <v>80906</v>
      </c>
      <c r="M71" s="1">
        <f t="shared" si="75"/>
        <v>57339</v>
      </c>
      <c r="N71" s="1">
        <f t="shared" si="75"/>
        <v>56820.5</v>
      </c>
      <c r="O71" s="1">
        <f t="shared" si="75"/>
        <v>189758.66666666666</v>
      </c>
      <c r="P71" s="1">
        <f t="shared" si="75"/>
        <v>97176.666666666672</v>
      </c>
      <c r="Q71" s="95" t="str">
        <f t="shared" si="75"/>
        <v/>
      </c>
      <c r="R71" s="89">
        <v>404530</v>
      </c>
      <c r="S71" s="89">
        <v>172017</v>
      </c>
      <c r="T71" s="89">
        <v>227282</v>
      </c>
      <c r="U71" s="89">
        <v>569276</v>
      </c>
      <c r="V71" s="89">
        <v>291530</v>
      </c>
      <c r="W71" s="89"/>
      <c r="X71" s="1"/>
      <c r="Y71" s="1"/>
      <c r="Z71" s="7" t="s">
        <v>27</v>
      </c>
      <c r="AA71" s="18" cm="1">
        <f t="array" ref="AA71">IFERROR(_xlfn.IFS(COUNTA($AE$68:$AJ$68)=0,AVERAGE($AE71:$AJ71),$AE$68="X",AVERAGE($AF71:$AJ71),$AF$68="X",AVERAGE($AE71,$AG71:$AJ71),$AG$68="X",AVERAGE($AE71:$AF71,$AH71:$AJ71),$AH$68="X",AVERAGE($AE71:$AG71,$AI71:$AJ71),$AI$68="X",AVERAGE($AE71:$AH71,$AJ71:$AJ71),$AJ$68="X",AVERAGE($AE71:$AI71)),"")</f>
        <v>1.1923457063739582</v>
      </c>
      <c r="AB71" s="19" cm="1">
        <f t="array" ref="AB71">IFERROR(_xlfn.IFS(COUNTA($AE$68:$AJ$68)=0,STDEV($AE71:$AJ71)/SQRT(COUNT($AE71:$AJ71)),$AE$68="X",STDEV($AF71:$AJ71)/SQRT(COUNT($AF71:$AJ71)),$AF$68="X",STDEV($AE71,$AG71:$AJ71)/SQRT(COUNT($AE71,$AG71:$AJ71)),$AG$68="X",STDEV($AE71:$AF71,$AH71:$AJ71)/SQRT(COUNT($AE71:$AF71,$AH71:$AJ71)),$AH$68="X",STDEV($AE71:$AG71,$AI71:$AJ71)/SQRT(COUNT($AE71:$AG71,$AI71:$AJ71)),$AI$68="X",STDEV($AE71:$AH71,$AJ71)/SQRT(COUNT($AE71:$AH71,$AJ71)),$AJ$68="X",STDEV($AE71:$AI71)/SQRT(COUNT($AE71:$AI71))),"")</f>
        <v>0.57208014605668522</v>
      </c>
      <c r="AC71" s="113" cm="1">
        <f t="array" ref="AC71">IFERROR(_xlfn.IFS(COUNTA($AK$68:$AP$68)=0,AVERAGE($AK71:$AP71),$AK$68="X",AVERAGE($AL71:$AP71),$AL$68="X",AVERAGE($AK71,$AM71:$AP71),$AM$68="X",AVERAGE($AK71:$AL71,$AN71:$AP71),$AN$68="X",AVERAGE($AK71:$AM71,$AO71:$AP71),$AO$68="X",AVERAGE($AK71:$AN71,$AP71:$AP71),$AP$68="X",AVERAGE($AK71:$AO71)),"")</f>
        <v>31566.149305555555</v>
      </c>
      <c r="AD71" s="111" cm="1">
        <f t="array" ref="AD71">IFERROR(_xlfn.IFS(COUNTA($AK$68:$AP$68)=0,STDEV($AK71:$AP71)/SQRT(COUNT($AK71:$AP71)),$AK$68="X",STDEV($AL71:$AP71)/SQRT(COUNT($AL71:$AP71)),$AL$68="X",STDEV($AK71,$AM71:$AP71)/SQRT(COUNT($AK71,$AM71:$AP71)),$AM$68="X",STDEV($AK71:$AL71,$AN71:$AP71)/SQRT(COUNT($AK71:$AL71,$AN71:$AP71)),$AN$68="X",STDEV($AK71:$AM71,$AO71:$AP71)/SQRT(COUNT($AK71:$AM71,$AO71:$AP71)),$AO$68="X",STDEV($AK71:$AN71,$AP71)/SQRT(COUNT($AK71:$AN71,$AP71)),$AP$68="X",STDEV($AK71:$AO71)/SQRT(COUNT($AK71:$AO71))),"")</f>
        <v>19062.550412762535</v>
      </c>
      <c r="AE71" s="1" cm="1">
        <f t="array" ref="AE71">_xlfn.IFS(SUM($AK71:$AP71)="","",AK71="","",AK71=0,0,AK71&gt;0,AK71/AE$131*100)</f>
        <v>2.5967008052367189</v>
      </c>
      <c r="AF71" s="1" cm="1">
        <f t="array" ref="AF71">_xlfn.IFS(SUM($AK71:$AP71)="","",AL71="","",AL71=0,0,AL71&gt;0,AL71/AF$131*100)</f>
        <v>1.5917778527147</v>
      </c>
      <c r="AG71" s="1" cm="1">
        <f t="array" ref="AG71">_xlfn.IFS(SUM($AK71:$AP71)="","",AM71="","",AM71=0,0,AM71&gt;0,AM71/AG$131*100)</f>
        <v>1.4025884446651142</v>
      </c>
      <c r="AH71" s="1" cm="1">
        <f t="array" ref="AH71">_xlfn.IFS(SUM($AK71:$AP71)="","",AN71="","",AN71=0,0,AN71&gt;0,AN71/AH$131*100)</f>
        <v>0</v>
      </c>
      <c r="AI71" s="1" cm="1">
        <f t="array" ref="AI71">_xlfn.IFS(SUM($AK71:$AP71)="","",AO71="","",AO71=0,0,AO71&gt;0,AO71/AI$131*100)</f>
        <v>0.58090416754441399</v>
      </c>
      <c r="AJ71" s="1" t="str" cm="1">
        <f t="array" ref="AJ71">_xlfn.IFS(SUM($AK71:$AP71)="","",AP71="","",AP71=0,0,AP71&gt;0,AP71/AJ$131*100)</f>
        <v/>
      </c>
      <c r="AK71" s="85">
        <f t="shared" si="76"/>
        <v>31891.333333333332</v>
      </c>
      <c r="AL71" s="39">
        <f t="shared" si="76"/>
        <v>85107.888888888891</v>
      </c>
      <c r="AM71" s="39">
        <f t="shared" si="76"/>
        <v>185314.33333333334</v>
      </c>
      <c r="AN71" s="39">
        <f t="shared" si="76"/>
        <v>0</v>
      </c>
      <c r="AO71" s="39">
        <f t="shared" si="76"/>
        <v>9265.375</v>
      </c>
      <c r="AP71" s="98" t="str">
        <f t="shared" si="76"/>
        <v/>
      </c>
      <c r="AQ71" s="89">
        <v>191348</v>
      </c>
      <c r="AR71" s="89">
        <v>765971</v>
      </c>
      <c r="AS71" s="89">
        <v>555943</v>
      </c>
      <c r="AT71" s="89">
        <v>0</v>
      </c>
      <c r="AU71" s="89">
        <v>74123</v>
      </c>
      <c r="AV71" s="89"/>
      <c r="AW71" s="1"/>
      <c r="AX71" s="1"/>
      <c r="AY71" s="39" t="str">
        <f t="shared" si="77"/>
        <v/>
      </c>
      <c r="AZ71" s="39" t="str">
        <f t="shared" si="78"/>
        <v/>
      </c>
      <c r="BA71" s="39" t="str">
        <f t="shared" si="79"/>
        <v/>
      </c>
      <c r="BB71" s="39" t="str">
        <f t="shared" si="80"/>
        <v/>
      </c>
      <c r="BC71" s="39" t="str">
        <f t="shared" si="81"/>
        <v/>
      </c>
      <c r="BD71" s="39" t="str">
        <f t="shared" si="82"/>
        <v/>
      </c>
      <c r="BE71" s="39" t="str">
        <f t="shared" si="83"/>
        <v/>
      </c>
      <c r="BF71" s="39" t="str">
        <f t="shared" si="84"/>
        <v/>
      </c>
      <c r="BG71" s="39" t="str">
        <f t="shared" si="85"/>
        <v/>
      </c>
      <c r="BH71" s="39" t="str">
        <f t="shared" si="86"/>
        <v/>
      </c>
      <c r="BI71" s="39" t="str">
        <f t="shared" si="87"/>
        <v/>
      </c>
      <c r="BJ71" s="39" t="str">
        <f t="shared" si="88"/>
        <v/>
      </c>
      <c r="BK71" s="42" t="str">
        <f t="shared" si="89"/>
        <v/>
      </c>
      <c r="BL71" t="str">
        <f t="shared" si="89"/>
        <v/>
      </c>
      <c r="BM71" t="str">
        <f t="shared" si="89"/>
        <v/>
      </c>
      <c r="BN71" t="str">
        <f t="shared" si="89"/>
        <v/>
      </c>
      <c r="BO71" t="str">
        <f t="shared" si="89"/>
        <v/>
      </c>
      <c r="BP71" t="str">
        <f t="shared" si="89"/>
        <v/>
      </c>
      <c r="BQ71" t="str">
        <f t="shared" si="89"/>
        <v/>
      </c>
      <c r="BR71" t="str">
        <f t="shared" si="89"/>
        <v/>
      </c>
      <c r="BS71" t="str">
        <f t="shared" si="89"/>
        <v/>
      </c>
      <c r="BT71" t="str">
        <f t="shared" si="89"/>
        <v/>
      </c>
      <c r="BU71" t="str">
        <f t="shared" si="89"/>
        <v/>
      </c>
      <c r="BV71" t="str">
        <f t="shared" si="89"/>
        <v/>
      </c>
      <c r="BW71" t="str">
        <f t="shared" si="90"/>
        <v/>
      </c>
      <c r="BX71" t="str">
        <f t="shared" si="91"/>
        <v/>
      </c>
      <c r="BY71" t="str">
        <f t="shared" si="92"/>
        <v/>
      </c>
      <c r="BZ71" t="str">
        <f t="shared" si="93"/>
        <v/>
      </c>
      <c r="CA71" t="str">
        <f t="shared" si="94"/>
        <v/>
      </c>
      <c r="CB71" s="39" t="str">
        <f t="shared" si="94"/>
        <v/>
      </c>
      <c r="CC71" s="46" t="str">
        <f t="shared" si="95"/>
        <v/>
      </c>
      <c r="CD71" s="44" t="str">
        <f t="shared" si="96"/>
        <v/>
      </c>
      <c r="CE71" t="str" cm="1">
        <f t="array" ref="CE71">_xlfn.IFS($CC71="","",$CC71&lt;=CE$69,"yes",$CC71&gt;CE$69,"no")</f>
        <v/>
      </c>
      <c r="CF71" s="42" t="str">
        <f t="shared" si="97"/>
        <v/>
      </c>
      <c r="CG71" s="1" t="str">
        <f t="shared" si="98"/>
        <v/>
      </c>
      <c r="CH71" s="1" t="str">
        <f t="shared" si="99"/>
        <v/>
      </c>
      <c r="CI71" s="76" t="str">
        <f>IF(CE71="yes",VLOOKUP(CH71,'z-Table'!$A$1:$K$74,7,TRUE)*$CE$68,"")</f>
        <v/>
      </c>
    </row>
    <row r="72" spans="1:87" ht="12" x14ac:dyDescent="0.2">
      <c r="A72" s="7" t="s">
        <v>28</v>
      </c>
      <c r="B72" s="18" cm="1">
        <f t="array" ref="B72">IFERROR(_xlfn.IFS(COUNTA($F$68:$K$68)=0,AVERAGE($F72:$K72),$F$68="X",AVERAGE(G72:$K72),$G$68="X",AVERAGE($F72,$H72:$K72),$H$68="X",AVERAGE($F72:$G72,$I72:$K72),$I$68="X",AVERAGE($F72:$H72,$J72:$K72),$J$68="X",AVERAGE($F72:$I72,$K72:$K72),$K$68="X",AVERAGE($F72:$J72)),"")</f>
        <v>0</v>
      </c>
      <c r="C72" s="19" cm="1">
        <f t="array" ref="C72">IFERROR(_xlfn.IFS(COUNTA($F$68:$K$68)=0,STDEV($F72:$K72)/SQRT(COUNT($F72:$K72)),$F$68="X",STDEV(G72:$K72)/SQRT(COUNT(G72:$K72)),$G$68="X",STDEV($F72,$H72:$K72)/SQRT(COUNT($F72,$H72:$K72)),$H$68="X",STDEV($F72:$G72,$I72:$K72)/SQRT(COUNT($F72:$G72,$I72:$K72)),$I$68="X",STDEV($F72:$H72,$J72:$K72)/SQRT(COUNT($F72:$H72,$J72:$K72)),$J$68="X",STDEV($F72:$I72,$K72)/SQRT(COUNT($F72:$I72,$K72)),$K$68="X",STDEV($F72:$J72)/SQRT(COUNT($F72:$J72))),"")</f>
        <v>0</v>
      </c>
      <c r="D72" s="113" cm="1">
        <f t="array" ref="D72">IFERROR(_xlfn.IFS(COUNTA($L$68:$Q$68)=0,AVERAGE($L72:$Q72),$L$68="X",AVERAGE($M72:$Q72),$M$68="X",AVERAGE($L72,$N72:$Q72),$N$68="X",AVERAGE($L72:$M72,$O72:$Q72),$O$68="X",AVERAGE($L72:$N72,$P72:$Q72),$P$68="X",AVERAGE($L72:$O72,$Q72:$Q72),$Q$68="X",AVERAGE($L72:$P72)),"")</f>
        <v>0</v>
      </c>
      <c r="E72" s="111" cm="1">
        <f t="array" ref="E72">IFERROR(_xlfn.IFS(COUNTA($L$68:$Q$68)=0,STDEV($L72:$Q72)/SQRT(COUNT($L72:$Q72)),$L$68="X",STDEV($M72:$Q72)/SQRT(COUNT($M72:$Q72)),$M$68="X",STDEV($L72,$N72:$Q72)/SQRT(COUNT($L72,$N72:$Q72)),$N$68="X",STDEV($L72:$M72,$O72:$Q72)/SQRT(COUNT($L72:$M72,$O72:$Q72)),$O$68="X",STDEV($L72:$N72,$P72:$Q72)/SQRT(COUNT($L72:$N72,$P72:$Q72)),$P$68="X",STDEV($L72:$O72,$Q72)/SQRT(COUNT($L72:$O72,$Q72)),$Q$68="X",STDEV($L72:$P72)/SQRT(COUNT($L72:$P72))),"")</f>
        <v>0</v>
      </c>
      <c r="F72" s="1" cm="1">
        <f t="array" ref="F72">_xlfn.IFS(SUM($L72:$Q72)="","",L72="","",L72=0,0,L72&gt;0,L72/F$131*100)</f>
        <v>0</v>
      </c>
      <c r="G72" s="1" cm="1">
        <f t="array" ref="G72">_xlfn.IFS(SUM($L72:$Q72)="","",M72="","",M72=0,0,M72&gt;0,M72/G$131*100)</f>
        <v>0</v>
      </c>
      <c r="H72" s="1" cm="1">
        <f t="array" ref="H72">_xlfn.IFS(SUM($L72:$Q72)="","",N72="","",N72=0,0,N72&gt;0,N72/H$131*100)</f>
        <v>0</v>
      </c>
      <c r="I72" s="1" cm="1">
        <f t="array" ref="I72">_xlfn.IFS(SUM($L72:$Q72)="","",O72="","",O72=0,0,O72&gt;0,O72/I$131*100)</f>
        <v>0</v>
      </c>
      <c r="J72" s="1" cm="1">
        <f t="array" ref="J72">_xlfn.IFS(SUM($L72:$Q72)="","",P72="","",P72=0,0,P72&gt;0,P72/J$131*100)</f>
        <v>0</v>
      </c>
      <c r="K72" s="1" t="str" cm="1">
        <f t="array" ref="K72">_xlfn.IFS(SUM($L72:$Q72)="","",Q72="","",Q72=0,0,Q72&gt;0,Q72/K$131*100)</f>
        <v/>
      </c>
      <c r="L72" s="92">
        <f t="shared" si="75"/>
        <v>0</v>
      </c>
      <c r="M72" s="1">
        <f t="shared" si="75"/>
        <v>0</v>
      </c>
      <c r="N72" s="1">
        <f t="shared" si="75"/>
        <v>0</v>
      </c>
      <c r="O72" s="1">
        <f t="shared" si="75"/>
        <v>0</v>
      </c>
      <c r="P72" s="1">
        <f t="shared" si="75"/>
        <v>0</v>
      </c>
      <c r="Q72" s="95" t="str">
        <f t="shared" si="75"/>
        <v/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/>
      <c r="X72" s="1"/>
      <c r="Y72" s="1"/>
      <c r="Z72" s="7" t="s">
        <v>28</v>
      </c>
      <c r="AA72" s="18" cm="1">
        <f t="array" ref="AA72">IFERROR(_xlfn.IFS(COUNTA($AE$68:$AJ$68)=0,AVERAGE($AE72:$AJ72),$AE$68="X",AVERAGE($AF72:$AJ72),$AF$68="X",AVERAGE($AE72,$AG72:$AJ72),$AG$68="X",AVERAGE($AE72:$AF72,$AH72:$AJ72),$AH$68="X",AVERAGE($AE72:$AG72,$AI72:$AJ72),$AI$68="X",AVERAGE($AE72:$AH72,$AJ72:$AJ72),$AJ$68="X",AVERAGE($AE72:$AI72)),"")</f>
        <v>0</v>
      </c>
      <c r="AB72" s="19" cm="1">
        <f t="array" ref="AB72">IFERROR(_xlfn.IFS(COUNTA($AE$68:$AJ$68)=0,STDEV($AE72:$AJ72)/SQRT(COUNT($AE72:$AJ72)),$AE$68="X",STDEV($AF72:$AJ72)/SQRT(COUNT($AF72:$AJ72)),$AF$68="X",STDEV($AE72,$AG72:$AJ72)/SQRT(COUNT($AE72,$AG72:$AJ72)),$AG$68="X",STDEV($AE72:$AF72,$AH72:$AJ72)/SQRT(COUNT($AE72:$AF72,$AH72:$AJ72)),$AH$68="X",STDEV($AE72:$AG72,$AI72:$AJ72)/SQRT(COUNT($AE72:$AG72,$AI72:$AJ72)),$AI$68="X",STDEV($AE72:$AH72,$AJ72)/SQRT(COUNT($AE72:$AH72,$AJ72)),$AJ$68="X",STDEV($AE72:$AI72)/SQRT(COUNT($AE72:$AI72))),"")</f>
        <v>0</v>
      </c>
      <c r="AC72" s="113" cm="1">
        <f t="array" ref="AC72">IFERROR(_xlfn.IFS(COUNTA($AK$68:$AP$68)=0,AVERAGE($AK72:$AP72),$AK$68="X",AVERAGE($AL72:$AP72),$AL$68="X",AVERAGE($AK72,$AM72:$AP72),$AM$68="X",AVERAGE($AK72:$AL72,$AN72:$AP72),$AN$68="X",AVERAGE($AK72:$AM72,$AO72:$AP72),$AO$68="X",AVERAGE($AK72:$AN72,$AP72:$AP72),$AP$68="X",AVERAGE($AK72:$AO72)),"")</f>
        <v>0</v>
      </c>
      <c r="AD72" s="111" cm="1">
        <f t="array" ref="AD72">IFERROR(_xlfn.IFS(COUNTA($AK$68:$AP$68)=0,STDEV($AK72:$AP72)/SQRT(COUNT($AK72:$AP72)),$AK$68="X",STDEV($AL72:$AP72)/SQRT(COUNT($AL72:$AP72)),$AL$68="X",STDEV($AK72,$AM72:$AP72)/SQRT(COUNT($AK72,$AM72:$AP72)),$AM$68="X",STDEV($AK72:$AL72,$AN72:$AP72)/SQRT(COUNT($AK72:$AL72,$AN72:$AP72)),$AN$68="X",STDEV($AK72:$AM72,$AO72:$AP72)/SQRT(COUNT($AK72:$AM72,$AO72:$AP72)),$AO$68="X",STDEV($AK72:$AN72,$AP72)/SQRT(COUNT($AK72:$AN72,$AP72)),$AP$68="X",STDEV($AK72:$AO72)/SQRT(COUNT($AK72:$AO72))),"")</f>
        <v>0</v>
      </c>
      <c r="AE72" s="1" cm="1">
        <f t="array" ref="AE72">_xlfn.IFS(SUM($AK72:$AP72)="","",AK72="","",AK72=0,0,AK72&gt;0,AK72/AE$131*100)</f>
        <v>0</v>
      </c>
      <c r="AF72" s="1" cm="1">
        <f t="array" ref="AF72">_xlfn.IFS(SUM($AK72:$AP72)="","",AL72="","",AL72=0,0,AL72&gt;0,AL72/AF$131*100)</f>
        <v>0</v>
      </c>
      <c r="AG72" s="1" cm="1">
        <f t="array" ref="AG72">_xlfn.IFS(SUM($AK72:$AP72)="","",AM72="","",AM72=0,0,AM72&gt;0,AM72/AG$131*100)</f>
        <v>0.12037511482347396</v>
      </c>
      <c r="AH72" s="1" cm="1">
        <f t="array" ref="AH72">_xlfn.IFS(SUM($AK72:$AP72)="","",AN72="","",AN72=0,0,AN72&gt;0,AN72/AH$131*100)</f>
        <v>0</v>
      </c>
      <c r="AI72" s="1" cm="1">
        <f t="array" ref="AI72">_xlfn.IFS(SUM($AK72:$AP72)="","",AO72="","",AO72=0,0,AO72&gt;0,AO72/AI$131*100)</f>
        <v>0</v>
      </c>
      <c r="AJ72" s="1" t="str" cm="1">
        <f t="array" ref="AJ72">_xlfn.IFS(SUM($AK72:$AP72)="","",AP72="","",AP72=0,0,AP72&gt;0,AP72/AJ$131*100)</f>
        <v/>
      </c>
      <c r="AK72" s="85">
        <f t="shared" si="76"/>
        <v>0</v>
      </c>
      <c r="AL72" s="39">
        <f t="shared" si="76"/>
        <v>0</v>
      </c>
      <c r="AM72" s="39">
        <f t="shared" si="76"/>
        <v>15904.333333333334</v>
      </c>
      <c r="AN72" s="39">
        <f t="shared" si="76"/>
        <v>0</v>
      </c>
      <c r="AO72" s="39">
        <f t="shared" si="76"/>
        <v>0</v>
      </c>
      <c r="AP72" s="98" t="str">
        <f t="shared" si="76"/>
        <v/>
      </c>
      <c r="AQ72" s="89">
        <v>0</v>
      </c>
      <c r="AR72" s="89">
        <v>0</v>
      </c>
      <c r="AS72" s="89">
        <v>47713</v>
      </c>
      <c r="AT72" s="89">
        <v>0</v>
      </c>
      <c r="AU72" s="89">
        <v>0</v>
      </c>
      <c r="AV72" s="89"/>
      <c r="AW72" s="1"/>
      <c r="AX72" s="1"/>
      <c r="AY72" s="39" t="str">
        <f t="shared" si="77"/>
        <v/>
      </c>
      <c r="AZ72" s="39" t="str">
        <f t="shared" si="78"/>
        <v/>
      </c>
      <c r="BA72" s="39" t="str">
        <f t="shared" si="79"/>
        <v/>
      </c>
      <c r="BB72" s="39" t="str">
        <f t="shared" si="80"/>
        <v/>
      </c>
      <c r="BC72" s="39" t="str">
        <f t="shared" si="81"/>
        <v/>
      </c>
      <c r="BD72" s="39" t="str">
        <f t="shared" si="82"/>
        <v/>
      </c>
      <c r="BE72" s="39" t="str">
        <f t="shared" si="83"/>
        <v/>
      </c>
      <c r="BF72" s="39" t="str">
        <f t="shared" si="84"/>
        <v/>
      </c>
      <c r="BG72" s="39" t="str">
        <f t="shared" si="85"/>
        <v/>
      </c>
      <c r="BH72" s="39" t="str">
        <f t="shared" si="86"/>
        <v/>
      </c>
      <c r="BI72" s="39" t="str">
        <f t="shared" si="87"/>
        <v/>
      </c>
      <c r="BJ72" s="39" t="str">
        <f t="shared" si="88"/>
        <v/>
      </c>
      <c r="BK72" s="42" t="str">
        <f t="shared" si="89"/>
        <v/>
      </c>
      <c r="BL72" t="str">
        <f t="shared" si="89"/>
        <v/>
      </c>
      <c r="BM72" t="str">
        <f t="shared" si="89"/>
        <v/>
      </c>
      <c r="BN72" t="str">
        <f t="shared" si="89"/>
        <v/>
      </c>
      <c r="BO72" t="str">
        <f t="shared" si="89"/>
        <v/>
      </c>
      <c r="BP72" t="str">
        <f t="shared" si="89"/>
        <v/>
      </c>
      <c r="BQ72" t="str">
        <f t="shared" si="89"/>
        <v/>
      </c>
      <c r="BR72" t="str">
        <f t="shared" si="89"/>
        <v/>
      </c>
      <c r="BS72" t="str">
        <f t="shared" si="89"/>
        <v/>
      </c>
      <c r="BT72" t="str">
        <f t="shared" si="89"/>
        <v/>
      </c>
      <c r="BU72" t="str">
        <f t="shared" si="89"/>
        <v/>
      </c>
      <c r="BV72" t="str">
        <f t="shared" si="89"/>
        <v/>
      </c>
      <c r="BW72" t="str">
        <f t="shared" si="90"/>
        <v/>
      </c>
      <c r="BX72" t="str">
        <f t="shared" si="91"/>
        <v/>
      </c>
      <c r="BY72" t="str">
        <f t="shared" si="92"/>
        <v/>
      </c>
      <c r="BZ72" t="str">
        <f t="shared" si="93"/>
        <v/>
      </c>
      <c r="CA72" t="str">
        <f t="shared" si="94"/>
        <v/>
      </c>
      <c r="CB72" s="39" t="str">
        <f t="shared" si="94"/>
        <v/>
      </c>
      <c r="CC72" s="46" t="str">
        <f t="shared" si="95"/>
        <v/>
      </c>
      <c r="CD72" s="44" t="str">
        <f t="shared" si="96"/>
        <v/>
      </c>
      <c r="CE72" t="str" cm="1">
        <f t="array" ref="CE72">_xlfn.IFS($CC72="","",$CC72&lt;=CE$69,"yes",$CC72&gt;CE$69,"no")</f>
        <v/>
      </c>
      <c r="CF72" s="42" t="str">
        <f t="shared" si="97"/>
        <v/>
      </c>
      <c r="CG72" s="1" t="str">
        <f t="shared" si="98"/>
        <v/>
      </c>
      <c r="CH72" s="1" t="str">
        <f t="shared" si="99"/>
        <v/>
      </c>
      <c r="CI72" s="76" t="str">
        <f>IF(CE72="yes",VLOOKUP(CH72,'z-Table'!$A$1:$K$74,7,TRUE)*$CE$68,"")</f>
        <v/>
      </c>
    </row>
    <row r="73" spans="1:87" ht="12" x14ac:dyDescent="0.2">
      <c r="A73" s="7" t="s">
        <v>29</v>
      </c>
      <c r="B73" s="18" cm="1">
        <f t="array" ref="B73">IFERROR(_xlfn.IFS(COUNTA($F$68:$K$68)=0,AVERAGE($F73:$K73),$F$68="X",AVERAGE(G73:$K73),$G$68="X",AVERAGE($F73,$H73:$K73),$H$68="X",AVERAGE($F73:$G73,$I73:$K73),$I$68="X",AVERAGE($F73:$H73,$J73:$K73),$J$68="X",AVERAGE($F73:$I73,$K73:$K73),$K$68="X",AVERAGE($F73:$J73)),"")</f>
        <v>1.974163439607765</v>
      </c>
      <c r="C73" s="19" cm="1">
        <f t="array" ref="C73">IFERROR(_xlfn.IFS(COUNTA($F$68:$K$68)=0,STDEV($F73:$K73)/SQRT(COUNT($F73:$K73)),$F$68="X",STDEV(G73:$K73)/SQRT(COUNT(G73:$K73)),$G$68="X",STDEV($F73,$H73:$K73)/SQRT(COUNT($F73,$H73:$K73)),$H$68="X",STDEV($F73:$G73,$I73:$K73)/SQRT(COUNT($F73:$G73,$I73:$K73)),$I$68="X",STDEV($F73:$H73,$J73:$K73)/SQRT(COUNT($F73:$H73,$J73:$K73)),$J$68="X",STDEV($F73:$I73,$K73)/SQRT(COUNT($F73:$I73,$K73)),$K$68="X",STDEV($F73:$J73)/SQRT(COUNT($F73:$J73))),"")</f>
        <v>0.55367121439706324</v>
      </c>
      <c r="D73" s="113" cm="1">
        <f t="array" ref="D73">IFERROR(_xlfn.IFS(COUNTA($L$68:$Q$68)=0,AVERAGE($L73:$Q73),$L$68="X",AVERAGE($M73:$Q73),$M$68="X",AVERAGE($L73,$N73:$Q73),$N$68="X",AVERAGE($L73:$M73,$O73:$Q73),$O$68="X",AVERAGE($L73:$N73,$P73:$Q73),$P$68="X",AVERAGE($L73:$O73,$Q73:$Q73),$Q$68="X",AVERAGE($L73:$P73)),"")</f>
        <v>69103.976666666669</v>
      </c>
      <c r="E73" s="111" cm="1">
        <f t="array" ref="E73">IFERROR(_xlfn.IFS(COUNTA($L$68:$Q$68)=0,STDEV($L73:$Q73)/SQRT(COUNT($L73:$Q73)),$L$68="X",STDEV($M73:$Q73)/SQRT(COUNT($M73:$Q73)),$M$68="X",STDEV($L73,$N73:$Q73)/SQRT(COUNT($L73,$N73:$Q73)),$N$68="X",STDEV($L73:$M73,$O73:$Q73)/SQRT(COUNT($L73:$M73,$O73:$Q73)),$O$68="X",STDEV($L73:$N73,$P73:$Q73)/SQRT(COUNT($L73:$N73,$P73:$Q73)),$P$68="X",STDEV($L73:$O73,$Q73)/SQRT(COUNT($L73:$O73,$Q73)),$Q$68="X",STDEV($L73:$P73)/SQRT(COUNT($L73:$P73))),"")</f>
        <v>17382.860183269597</v>
      </c>
      <c r="F73" s="1" cm="1">
        <f t="array" ref="F73">_xlfn.IFS(SUM($L73:$Q73)="","",L73="","",L73=0,0,L73&gt;0,L73/F$131*100)</f>
        <v>0.6662491202236368</v>
      </c>
      <c r="G73" s="1" cm="1">
        <f t="array" ref="G73">_xlfn.IFS(SUM($L73:$Q73)="","",M73="","",M73=0,0,M73&gt;0,M73/G$131*100)</f>
        <v>2.506211267473585</v>
      </c>
      <c r="H73" s="1" cm="1">
        <f t="array" ref="H73">_xlfn.IFS(SUM($L73:$Q73)="","",N73="","",N73=0,0,N73&gt;0,N73/H$131*100)</f>
        <v>0.61470338523723145</v>
      </c>
      <c r="I73" s="1" cm="1">
        <f t="array" ref="I73">_xlfn.IFS(SUM($L73:$Q73)="","",O73="","",O73=0,0,O73&gt;0,O73/I$131*100)</f>
        <v>3.110310823240988</v>
      </c>
      <c r="J73" s="1" cm="1">
        <f t="array" ref="J73">_xlfn.IFS(SUM($L73:$Q73)="","",P73="","",P73=0,0,P73&gt;0,P73/J$131*100)</f>
        <v>2.9733426018633842</v>
      </c>
      <c r="K73" s="1" t="str" cm="1">
        <f t="array" ref="K73">_xlfn.IFS(SUM($L73:$Q73)="","",Q73="","",Q73=0,0,Q73&gt;0,Q73/K$131*100)</f>
        <v/>
      </c>
      <c r="L73" s="92">
        <f t="shared" si="75"/>
        <v>73930.8</v>
      </c>
      <c r="M73" s="1">
        <f t="shared" si="75"/>
        <v>35642</v>
      </c>
      <c r="N73" s="1">
        <f t="shared" si="75"/>
        <v>51446.75</v>
      </c>
      <c r="O73" s="1">
        <f t="shared" si="75"/>
        <v>134184.66666666666</v>
      </c>
      <c r="P73" s="1">
        <f t="shared" si="75"/>
        <v>50315.666666666664</v>
      </c>
      <c r="Q73" s="95" t="str">
        <f t="shared" si="75"/>
        <v/>
      </c>
      <c r="R73" s="89">
        <v>369654</v>
      </c>
      <c r="S73" s="89">
        <v>106926</v>
      </c>
      <c r="T73" s="89">
        <v>205787</v>
      </c>
      <c r="U73" s="89">
        <v>402554</v>
      </c>
      <c r="V73" s="89">
        <v>150947</v>
      </c>
      <c r="W73" s="89"/>
      <c r="X73" s="1"/>
      <c r="Y73" s="1"/>
      <c r="Z73" s="7" t="s">
        <v>29</v>
      </c>
      <c r="AA73" s="18" cm="1">
        <f t="array" ref="AA73">IFERROR(_xlfn.IFS(COUNTA($AE$68:$AJ$68)=0,AVERAGE($AE73:$AJ73),$AE$68="X",AVERAGE($AF73:$AJ73),$AF$68="X",AVERAGE($AE73,$AG73:$AJ73),$AG$68="X",AVERAGE($AE73:$AF73,$AH73:$AJ73),$AH$68="X",AVERAGE($AE73:$AG73,$AI73:$AJ73),$AI$68="X",AVERAGE($AE73:$AH73,$AJ73:$AJ73),$AJ$68="X",AVERAGE($AE73:$AI73)),"")</f>
        <v>0.93215887701906175</v>
      </c>
      <c r="AB73" s="19" cm="1">
        <f t="array" ref="AB73">IFERROR(_xlfn.IFS(COUNTA($AE$68:$AJ$68)=0,STDEV($AE73:$AJ73)/SQRT(COUNT($AE73:$AJ73)),$AE$68="X",STDEV($AF73:$AJ73)/SQRT(COUNT($AF73:$AJ73)),$AF$68="X",STDEV($AE73,$AG73:$AJ73)/SQRT(COUNT($AE73,$AG73:$AJ73)),$AG$68="X",STDEV($AE73:$AF73,$AH73:$AJ73)/SQRT(COUNT($AE73:$AF73,$AH73:$AJ73)),$AH$68="X",STDEV($AE73:$AG73,$AI73:$AJ73)/SQRT(COUNT($AE73:$AG73,$AI73:$AJ73)),$AI$68="X",STDEV($AE73:$AH73,$AJ73)/SQRT(COUNT($AE73:$AH73,$AJ73)),$AJ$68="X",STDEV($AE73:$AI73)/SQRT(COUNT($AE73:$AI73))),"")</f>
        <v>0.22441580182956022</v>
      </c>
      <c r="AC73" s="113" cm="1">
        <f t="array" ref="AC73">IFERROR(_xlfn.IFS(COUNTA($AK$68:$AP$68)=0,AVERAGE($AK73:$AP73),$AK$68="X",AVERAGE($AL73:$AP73),$AL$68="X",AVERAGE($AK73,$AM73:$AP73),$AM$68="X",AVERAGE($AK73:$AL73,$AN73:$AP73),$AN$68="X",AVERAGE($AK73:$AM73,$AO73:$AP73),$AO$68="X",AVERAGE($AK73:$AN73,$AP73:$AP73),$AP$68="X",AVERAGE($AK73:$AO73)),"")</f>
        <v>26504.947916666664</v>
      </c>
      <c r="AD73" s="111" cm="1">
        <f t="array" ref="AD73">IFERROR(_xlfn.IFS(COUNTA($AK$68:$AP$68)=0,STDEV($AK73:$AP73)/SQRT(COUNT($AK73:$AP73)),$AK$68="X",STDEV($AL73:$AP73)/SQRT(COUNT($AL73:$AP73)),$AL$68="X",STDEV($AK73,$AM73:$AP73)/SQRT(COUNT($AK73,$AM73:$AP73)),$AM$68="X",STDEV($AK73:$AL73,$AN73:$AP73)/SQRT(COUNT($AK73:$AL73,$AN73:$AP73)),$AN$68="X",STDEV($AK73:$AM73,$AO73:$AP73)/SQRT(COUNT($AK73:$AM73,$AO73:$AP73)),$AO$68="X",STDEV($AK73:$AN73,$AP73)/SQRT(COUNT($AK73:$AN73,$AP73)),$AP$68="X",STDEV($AK73:$AO73)/SQRT(COUNT($AK73:$AO73))),"")</f>
        <v>17889.274923338991</v>
      </c>
      <c r="AE73" s="1" cm="1">
        <f t="array" ref="AE73">_xlfn.IFS(SUM($AK73:$AP73)="","",AK73="","",AK73=0,0,AK73&gt;0,AK73/AE$131*100)</f>
        <v>1.0546773061719343</v>
      </c>
      <c r="AF73" s="1" cm="1">
        <f t="array" ref="AF73">_xlfn.IFS(SUM($AK73:$AP73)="","",AL73="","",AL73=0,0,AL73&gt;0,AL73/AF$131*100)</f>
        <v>1.4957646611563711</v>
      </c>
      <c r="AG73" s="1" cm="1">
        <f t="array" ref="AG73">_xlfn.IFS(SUM($AK73:$AP73)="","",AM73="","",AM73=0,0,AM73&gt;0,AM73/AG$131*100)</f>
        <v>0.59166539890955239</v>
      </c>
      <c r="AH73" s="1" cm="1">
        <f t="array" ref="AH73">_xlfn.IFS(SUM($AK73:$AP73)="","",AN73="","",AN73=0,0,AN73&gt;0,AN73/AH$131*100)</f>
        <v>0.72382605802702504</v>
      </c>
      <c r="AI73" s="1" cm="1">
        <f t="array" ref="AI73">_xlfn.IFS(SUM($AK73:$AP73)="","",AO73="","",AO73=0,0,AO73&gt;0,AO73/AI$131*100)</f>
        <v>0.45436748272091648</v>
      </c>
      <c r="AJ73" s="1" t="str" cm="1">
        <f t="array" ref="AJ73">_xlfn.IFS(SUM($AK73:$AP73)="","",AP73="","",AP73=0,0,AP73&gt;0,AP73/AJ$131*100)</f>
        <v/>
      </c>
      <c r="AK73" s="85">
        <f t="shared" si="76"/>
        <v>12953</v>
      </c>
      <c r="AL73" s="39">
        <f t="shared" si="76"/>
        <v>79974.333333333328</v>
      </c>
      <c r="AM73" s="39">
        <f t="shared" si="76"/>
        <v>78172.666666666672</v>
      </c>
      <c r="AN73" s="39">
        <f t="shared" si="76"/>
        <v>5845.333333333333</v>
      </c>
      <c r="AO73" s="39">
        <f t="shared" si="76"/>
        <v>7247.125</v>
      </c>
      <c r="AP73" s="98" t="str">
        <f t="shared" si="76"/>
        <v/>
      </c>
      <c r="AQ73" s="89">
        <v>77718</v>
      </c>
      <c r="AR73" s="89">
        <v>719769</v>
      </c>
      <c r="AS73" s="89">
        <v>234518</v>
      </c>
      <c r="AT73" s="89">
        <v>35072</v>
      </c>
      <c r="AU73" s="89">
        <v>57977</v>
      </c>
      <c r="AV73" s="89"/>
      <c r="AW73" s="1"/>
      <c r="AX73" s="1"/>
      <c r="AY73" s="39" t="str">
        <f t="shared" si="77"/>
        <v/>
      </c>
      <c r="AZ73" s="39" t="str">
        <f t="shared" si="78"/>
        <v/>
      </c>
      <c r="BA73" s="39" t="str">
        <f t="shared" si="79"/>
        <v/>
      </c>
      <c r="BB73" s="39" t="str">
        <f t="shared" si="80"/>
        <v/>
      </c>
      <c r="BC73" s="39" t="str">
        <f t="shared" si="81"/>
        <v/>
      </c>
      <c r="BD73" s="39" t="str">
        <f t="shared" si="82"/>
        <v/>
      </c>
      <c r="BE73" s="39" t="str">
        <f t="shared" si="83"/>
        <v/>
      </c>
      <c r="BF73" s="39" t="str">
        <f t="shared" si="84"/>
        <v/>
      </c>
      <c r="BG73" s="39" t="str">
        <f t="shared" si="85"/>
        <v/>
      </c>
      <c r="BH73" s="39" t="str">
        <f t="shared" si="86"/>
        <v/>
      </c>
      <c r="BI73" s="39" t="str">
        <f t="shared" si="87"/>
        <v/>
      </c>
      <c r="BJ73" s="39" t="str">
        <f t="shared" si="88"/>
        <v/>
      </c>
      <c r="BK73" s="42" t="str">
        <f t="shared" si="89"/>
        <v/>
      </c>
      <c r="BL73" t="str">
        <f t="shared" si="89"/>
        <v/>
      </c>
      <c r="BM73" t="str">
        <f t="shared" si="89"/>
        <v/>
      </c>
      <c r="BN73" t="str">
        <f t="shared" si="89"/>
        <v/>
      </c>
      <c r="BO73" t="str">
        <f t="shared" si="89"/>
        <v/>
      </c>
      <c r="BP73" t="str">
        <f t="shared" si="89"/>
        <v/>
      </c>
      <c r="BQ73" t="str">
        <f t="shared" si="89"/>
        <v/>
      </c>
      <c r="BR73" t="str">
        <f t="shared" si="89"/>
        <v/>
      </c>
      <c r="BS73" t="str">
        <f t="shared" si="89"/>
        <v/>
      </c>
      <c r="BT73" t="str">
        <f t="shared" si="89"/>
        <v/>
      </c>
      <c r="BU73" t="str">
        <f t="shared" si="89"/>
        <v/>
      </c>
      <c r="BV73" t="str">
        <f t="shared" si="89"/>
        <v/>
      </c>
      <c r="BW73" t="str">
        <f t="shared" si="90"/>
        <v/>
      </c>
      <c r="BX73" t="str">
        <f t="shared" si="91"/>
        <v/>
      </c>
      <c r="BY73" t="str">
        <f t="shared" si="92"/>
        <v/>
      </c>
      <c r="BZ73" t="str">
        <f t="shared" si="93"/>
        <v/>
      </c>
      <c r="CA73" t="str">
        <f t="shared" si="94"/>
        <v/>
      </c>
      <c r="CB73" s="39" t="str">
        <f t="shared" si="94"/>
        <v/>
      </c>
      <c r="CC73" s="46" t="str">
        <f t="shared" si="95"/>
        <v/>
      </c>
      <c r="CD73" s="44" t="str">
        <f t="shared" si="96"/>
        <v/>
      </c>
      <c r="CE73" t="str" cm="1">
        <f t="array" ref="CE73">_xlfn.IFS($CC73="","",$CC73&lt;=CE$69,"yes",$CC73&gt;CE$69,"no")</f>
        <v/>
      </c>
      <c r="CF73" s="42" t="str">
        <f t="shared" si="97"/>
        <v/>
      </c>
      <c r="CG73" s="1" t="str">
        <f t="shared" si="98"/>
        <v/>
      </c>
      <c r="CH73" s="1" t="str">
        <f t="shared" si="99"/>
        <v/>
      </c>
      <c r="CI73" s="76" t="str">
        <f>IF(CE73="yes",VLOOKUP(CH73,'z-Table'!$A$1:$K$74,7,TRUE)*$CE$68,"")</f>
        <v/>
      </c>
    </row>
    <row r="74" spans="1:87" ht="12" x14ac:dyDescent="0.2">
      <c r="A74" s="6" t="s">
        <v>30</v>
      </c>
      <c r="B74" s="18" cm="1">
        <f t="array" ref="B74">IFERROR(_xlfn.IFS(COUNTA($F$68:$K$68)=0,AVERAGE($F74:$K74),$F$68="X",AVERAGE(G74:$K74),$G$68="X",AVERAGE($F74,$H74:$K74),$H$68="X",AVERAGE($F74:$G74,$I74:$K74),$I$68="X",AVERAGE($F74:$H74,$J74:$K74),$J$68="X",AVERAGE($F74:$I74,$K74:$K74),$K$68="X",AVERAGE($F74:$J74)),"")</f>
        <v>0.16639597941745118</v>
      </c>
      <c r="C74" s="19" cm="1">
        <f t="array" ref="C74">IFERROR(_xlfn.IFS(COUNTA($F$68:$K$68)=0,STDEV($F74:$K74)/SQRT(COUNT($F74:$K74)),$F$68="X",STDEV(G74:$K74)/SQRT(COUNT(G74:$K74)),$G$68="X",STDEV($F74,$H74:$K74)/SQRT(COUNT($F74,$H74:$K74)),$H$68="X",STDEV($F74:$G74,$I74:$K74)/SQRT(COUNT($F74:$G74,$I74:$K74)),$I$68="X",STDEV($F74:$H74,$J74:$K74)/SQRT(COUNT($F74:$H74,$J74:$K74)),$J$68="X",STDEV($F74:$I74,$K74)/SQRT(COUNT($F74:$I74,$K74)),$K$68="X",STDEV($F74:$J74)/SQRT(COUNT($F74:$J74))),"")</f>
        <v>0.11755393934635157</v>
      </c>
      <c r="D74" s="113" cm="1">
        <f t="array" ref="D74">IFERROR(_xlfn.IFS(COUNTA($L$68:$Q$68)=0,AVERAGE($L74:$Q74),$L$68="X",AVERAGE($M74:$Q74),$M$68="X",AVERAGE($L74,$N74:$Q74),$N$68="X",AVERAGE($L74:$M74,$O74:$Q74),$O$68="X",AVERAGE($L74:$N74,$P74:$Q74),$P$68="X",AVERAGE($L74:$O74,$Q74:$Q74),$Q$68="X",AVERAGE($L74:$P74)),"")</f>
        <v>5947.1866666666665</v>
      </c>
      <c r="E74" s="111" cm="1">
        <f t="array" ref="E74">IFERROR(_xlfn.IFS(COUNTA($L$68:$Q$68)=0,STDEV($L74:$Q74)/SQRT(COUNT($L74:$Q74)),$L$68="X",STDEV($M74:$Q74)/SQRT(COUNT($M74:$Q74)),$M$68="X",STDEV($L74,$N74:$Q74)/SQRT(COUNT($L74,$N74:$Q74)),$N$68="X",STDEV($L74:$M74,$O74:$Q74)/SQRT(COUNT($L74:$M74,$O74:$Q74)),$O$68="X",STDEV($L74:$N74,$P74:$Q74)/SQRT(COUNT($L74:$N74,$P74:$Q74)),$P$68="X",STDEV($L74:$O74,$Q74)/SQRT(COUNT($L74:$O74,$Q74)),$Q$68="X",STDEV($L74:$P74)/SQRT(COUNT($L74:$P74))),"")</f>
        <v>2784.4349243926995</v>
      </c>
      <c r="F74" s="1" cm="1">
        <f t="array" ref="F74">_xlfn.IFS(SUM($L74:$Q74)="","",L74="","",L74=0,0,L74&gt;0,L74/F$131*100)</f>
        <v>0.13191103196753595</v>
      </c>
      <c r="G74" s="1" cm="1">
        <f t="array" ref="G74">_xlfn.IFS(SUM($L74:$Q74)="","",M74="","",M74=0,0,M74&gt;0,M74/G$131*100)</f>
        <v>0.62604888384695445</v>
      </c>
      <c r="H74" s="1" cm="1">
        <f t="array" ref="H74">_xlfn.IFS(SUM($L74:$Q74)="","",N74="","",N74=0,0,N74&gt;0,N74/H$131*100)</f>
        <v>7.4019981272765517E-2</v>
      </c>
      <c r="I74" s="1" cm="1">
        <f t="array" ref="I74">_xlfn.IFS(SUM($L74:$Q74)="","",O74="","",O74=0,0,O74&gt;0,O74/I$131*100)</f>
        <v>0</v>
      </c>
      <c r="J74" s="1" cm="1">
        <f t="array" ref="J74">_xlfn.IFS(SUM($L74:$Q74)="","",P74="","",P74=0,0,P74&gt;0,P74/J$131*100)</f>
        <v>0</v>
      </c>
      <c r="K74" s="1" t="str" cm="1">
        <f t="array" ref="K74">_xlfn.IFS(SUM($L74:$Q74)="","",Q74="","",Q74=0,0,Q74&gt;0,Q74/K$131*100)</f>
        <v/>
      </c>
      <c r="L74" s="92">
        <f t="shared" si="75"/>
        <v>14637.6</v>
      </c>
      <c r="M74" s="1">
        <f t="shared" si="75"/>
        <v>8903.3333333333339</v>
      </c>
      <c r="N74" s="1">
        <f t="shared" si="75"/>
        <v>6195</v>
      </c>
      <c r="O74" s="1">
        <f t="shared" si="75"/>
        <v>0</v>
      </c>
      <c r="P74" s="1">
        <f t="shared" si="75"/>
        <v>0</v>
      </c>
      <c r="Q74" s="95" t="str">
        <f t="shared" si="75"/>
        <v/>
      </c>
      <c r="R74" s="89">
        <v>73188</v>
      </c>
      <c r="S74" s="89">
        <v>26710</v>
      </c>
      <c r="T74" s="89">
        <v>24780</v>
      </c>
      <c r="U74" s="89">
        <v>0</v>
      </c>
      <c r="V74" s="89">
        <v>0</v>
      </c>
      <c r="W74" s="89"/>
      <c r="X74" s="1"/>
      <c r="Y74" s="1"/>
      <c r="Z74" s="6" t="s">
        <v>30</v>
      </c>
      <c r="AA74" s="18" cm="1">
        <f t="array" ref="AA74">IFERROR(_xlfn.IFS(COUNTA($AE$68:$AJ$68)=0,AVERAGE($AE74:$AJ74),$AE$68="X",AVERAGE($AF74:$AJ74),$AF$68="X",AVERAGE($AE74,$AG74:$AJ74),$AG$68="X",AVERAGE($AE74:$AF74,$AH74:$AJ74),$AH$68="X",AVERAGE($AE74:$AG74,$AI74:$AJ74),$AI$68="X",AVERAGE($AE74:$AH74,$AJ74:$AJ74),$AJ$68="X",AVERAGE($AE74:$AI74)),"")</f>
        <v>0.28556901062991152</v>
      </c>
      <c r="AB74" s="19" cm="1">
        <f t="array" ref="AB74">IFERROR(_xlfn.IFS(COUNTA($AE$68:$AJ$68)=0,STDEV($AE74:$AJ74)/SQRT(COUNT($AE74:$AJ74)),$AE$68="X",STDEV($AF74:$AJ74)/SQRT(COUNT($AF74:$AJ74)),$AF$68="X",STDEV($AE74,$AG74:$AJ74)/SQRT(COUNT($AE74,$AG74:$AJ74)),$AG$68="X",STDEV($AE74:$AF74,$AH74:$AJ74)/SQRT(COUNT($AE74:$AF74,$AH74:$AJ74)),$AH$68="X",STDEV($AE74:$AG74,$AI74:$AJ74)/SQRT(COUNT($AE74:$AG74,$AI74:$AJ74)),$AI$68="X",STDEV($AE74:$AH74,$AJ74)/SQRT(COUNT($AE74:$AH74,$AJ74)),$AJ$68="X",STDEV($AE74:$AI74)/SQRT(COUNT($AE74:$AI74))),"")</f>
        <v>0.19696990866233993</v>
      </c>
      <c r="AC74" s="113" cm="1">
        <f t="array" ref="AC74">IFERROR(_xlfn.IFS(COUNTA($AK$68:$AP$68)=0,AVERAGE($AK74:$AP74),$AK$68="X",AVERAGE($AL74:$AP74),$AL$68="X",AVERAGE($AK74,$AM74:$AP74),$AM$68="X",AVERAGE($AK74:$AL74,$AN74:$AP74),$AN$68="X",AVERAGE($AK74:$AM74,$AO74:$AP74),$AO$68="X",AVERAGE($AK74:$AN74,$AP74:$AP74),$AP$68="X",AVERAGE($AK74:$AO74)),"")</f>
        <v>4456.7083333333339</v>
      </c>
      <c r="AD74" s="111" cm="1">
        <f t="array" ref="AD74">IFERROR(_xlfn.IFS(COUNTA($AK$68:$AP$68)=0,STDEV($AK74:$AP74)/SQRT(COUNT($AK74:$AP74)),$AK$68="X",STDEV($AL74:$AP74)/SQRT(COUNT($AL74:$AP74)),$AL$68="X",STDEV($AK74,$AM74:$AP74)/SQRT(COUNT($AK74,$AM74:$AP74)),$AM$68="X",STDEV($AK74:$AL74,$AN74:$AP74)/SQRT(COUNT($AK74:$AL74,$AN74:$AP74)),$AN$68="X",STDEV($AK74:$AM74,$AO74:$AP74)/SQRT(COUNT($AK74:$AM74,$AO74:$AP74)),$AO$68="X",STDEV($AK74:$AN74,$AP74)/SQRT(COUNT($AK74:$AN74,$AP74)),$AP$68="X",STDEV($AK74:$AO74)/SQRT(COUNT($AK74:$AO74))),"")</f>
        <v>2220.1028008136368</v>
      </c>
      <c r="AE74" s="1" cm="1">
        <f t="array" ref="AE74">_xlfn.IFS(SUM($AK74:$AP74)="","",AK74="","",AK74=0,0,AK74&gt;0,AK74/AE$131*100)</f>
        <v>0.86250451051712129</v>
      </c>
      <c r="AF74" s="1" cm="1">
        <f t="array" ref="AF74">_xlfn.IFS(SUM($AK74:$AP74)="","",AL74="","",AL74=0,0,AL74&gt;0,AL74/AF$131*100)</f>
        <v>7.3877082375191194E-2</v>
      </c>
      <c r="AG74" s="1" cm="1">
        <f t="array" ref="AG74">_xlfn.IFS(SUM($AK74:$AP74)="","",AM74="","",AM74=0,0,AM74&gt;0,AM74/AG$131*100)</f>
        <v>5.6782904225932726E-2</v>
      </c>
      <c r="AH74" s="1" cm="1">
        <f t="array" ref="AH74">_xlfn.IFS(SUM($AK74:$AP74)="","",AN74="","",AN74=0,0,AN74&gt;0,AN74/AH$131*100)</f>
        <v>0</v>
      </c>
      <c r="AI74" s="1" cm="1">
        <f t="array" ref="AI74">_xlfn.IFS(SUM($AK74:$AP74)="","",AO74="","",AO74=0,0,AO74&gt;0,AO74/AI$131*100)</f>
        <v>0.20589444962733355</v>
      </c>
      <c r="AJ74" s="1" t="str" cm="1">
        <f t="array" ref="AJ74">_xlfn.IFS(SUM($AK74:$AP74)="","",AP74="","",AP74=0,0,AP74&gt;0,AP74/AJ$131*100)</f>
        <v/>
      </c>
      <c r="AK74" s="85">
        <f t="shared" si="76"/>
        <v>10592.833333333334</v>
      </c>
      <c r="AL74" s="39">
        <f t="shared" si="76"/>
        <v>3950</v>
      </c>
      <c r="AM74" s="39">
        <f t="shared" si="76"/>
        <v>7502.333333333333</v>
      </c>
      <c r="AN74" s="39">
        <f t="shared" si="76"/>
        <v>0</v>
      </c>
      <c r="AO74" s="39">
        <f t="shared" si="76"/>
        <v>3284</v>
      </c>
      <c r="AP74" s="98" t="str">
        <f t="shared" si="76"/>
        <v/>
      </c>
      <c r="AQ74" s="89">
        <v>63557</v>
      </c>
      <c r="AR74" s="89">
        <v>35550</v>
      </c>
      <c r="AS74" s="89">
        <v>22507</v>
      </c>
      <c r="AT74" s="89">
        <v>0</v>
      </c>
      <c r="AU74" s="89">
        <v>26272</v>
      </c>
      <c r="AV74" s="89"/>
      <c r="AW74" s="1"/>
      <c r="AX74" s="1"/>
      <c r="AY74" s="39" t="str">
        <f t="shared" si="77"/>
        <v/>
      </c>
      <c r="AZ74" s="39" t="str">
        <f t="shared" si="78"/>
        <v/>
      </c>
      <c r="BA74" s="39" t="str">
        <f t="shared" si="79"/>
        <v/>
      </c>
      <c r="BB74" s="39" t="str">
        <f t="shared" si="80"/>
        <v/>
      </c>
      <c r="BC74" s="39" t="str">
        <f t="shared" si="81"/>
        <v/>
      </c>
      <c r="BD74" s="39" t="str">
        <f t="shared" si="82"/>
        <v/>
      </c>
      <c r="BE74" s="39" t="str">
        <f t="shared" si="83"/>
        <v/>
      </c>
      <c r="BF74" s="39" t="str">
        <f t="shared" si="84"/>
        <v/>
      </c>
      <c r="BG74" s="39" t="str">
        <f t="shared" si="85"/>
        <v/>
      </c>
      <c r="BH74" s="39" t="str">
        <f t="shared" si="86"/>
        <v/>
      </c>
      <c r="BI74" s="39" t="str">
        <f t="shared" si="87"/>
        <v/>
      </c>
      <c r="BJ74" s="39" t="str">
        <f t="shared" si="88"/>
        <v/>
      </c>
      <c r="BK74" s="42" t="str">
        <f t="shared" si="89"/>
        <v/>
      </c>
      <c r="BL74" t="str">
        <f t="shared" si="89"/>
        <v/>
      </c>
      <c r="BM74" t="str">
        <f t="shared" si="89"/>
        <v/>
      </c>
      <c r="BN74" t="str">
        <f t="shared" si="89"/>
        <v/>
      </c>
      <c r="BO74" t="str">
        <f t="shared" si="89"/>
        <v/>
      </c>
      <c r="BP74" t="str">
        <f t="shared" si="89"/>
        <v/>
      </c>
      <c r="BQ74" t="str">
        <f t="shared" si="89"/>
        <v/>
      </c>
      <c r="BR74" t="str">
        <f t="shared" si="89"/>
        <v/>
      </c>
      <c r="BS74" t="str">
        <f t="shared" si="89"/>
        <v/>
      </c>
      <c r="BT74" t="str">
        <f t="shared" si="89"/>
        <v/>
      </c>
      <c r="BU74" t="str">
        <f t="shared" si="89"/>
        <v/>
      </c>
      <c r="BV74" t="str">
        <f t="shared" si="89"/>
        <v/>
      </c>
      <c r="BW74" t="str">
        <f t="shared" si="90"/>
        <v/>
      </c>
      <c r="BX74" t="str">
        <f t="shared" si="91"/>
        <v/>
      </c>
      <c r="BY74" t="str">
        <f t="shared" si="92"/>
        <v/>
      </c>
      <c r="BZ74" t="str">
        <f t="shared" si="93"/>
        <v/>
      </c>
      <c r="CA74" t="str">
        <f t="shared" si="94"/>
        <v/>
      </c>
      <c r="CB74" s="39" t="str">
        <f t="shared" si="94"/>
        <v/>
      </c>
      <c r="CC74" s="46" t="str">
        <f t="shared" si="95"/>
        <v/>
      </c>
      <c r="CD74" s="44" t="str">
        <f t="shared" si="96"/>
        <v/>
      </c>
      <c r="CE74" t="str" cm="1">
        <f t="array" ref="CE74">_xlfn.IFS($CC74="","",$CC74&lt;=CE$69,"yes",$CC74&gt;CE$69,"no")</f>
        <v/>
      </c>
      <c r="CF74" s="42" t="str">
        <f t="shared" si="97"/>
        <v/>
      </c>
      <c r="CG74" s="1" t="str">
        <f t="shared" si="98"/>
        <v/>
      </c>
      <c r="CH74" s="1" t="str">
        <f t="shared" si="99"/>
        <v/>
      </c>
      <c r="CI74" s="76" t="str">
        <f>IF(CE74="yes",VLOOKUP(CH74,'z-Table'!$A$1:$K$74,7,TRUE)*$CE$68,"")</f>
        <v/>
      </c>
    </row>
    <row r="75" spans="1:87" ht="12" x14ac:dyDescent="0.2">
      <c r="A75" s="7" t="s">
        <v>31</v>
      </c>
      <c r="B75" s="18" cm="1">
        <f t="array" ref="B75">IFERROR(_xlfn.IFS(COUNTA($F$68:$K$68)=0,AVERAGE($F75:$K75),$F$68="X",AVERAGE(G75:$K75),$G$68="X",AVERAGE($F75,$H75:$K75),$H$68="X",AVERAGE($F75:$G75,$I75:$K75),$I$68="X",AVERAGE($F75:$H75,$J75:$K75),$J$68="X",AVERAGE($F75:$I75,$K75:$K75),$K$68="X",AVERAGE($F75:$J75)),"")</f>
        <v>3.251083512147293</v>
      </c>
      <c r="C75" s="19" cm="1">
        <f t="array" ref="C75">IFERROR(_xlfn.IFS(COUNTA($F$68:$K$68)=0,STDEV($F75:$K75)/SQRT(COUNT($F75:$K75)),$F$68="X",STDEV(G75:$K75)/SQRT(COUNT(G75:$K75)),$G$68="X",STDEV($F75,$H75:$K75)/SQRT(COUNT($F75,$H75:$K75)),$H$68="X",STDEV($F75:$G75,$I75:$K75)/SQRT(COUNT($F75:$G75,$I75:$K75)),$I$68="X",STDEV($F75:$H75,$J75:$K75)/SQRT(COUNT($F75:$H75,$J75:$K75)),$J$68="X",STDEV($F75:$I75,$K75)/SQRT(COUNT($F75:$I75,$K75)),$K$68="X",STDEV($F75:$J75)/SQRT(COUNT($F75:$J75))),"")</f>
        <v>1.0471350086460207</v>
      </c>
      <c r="D75" s="113" cm="1">
        <f t="array" ref="D75">IFERROR(_xlfn.IFS(COUNTA($L$68:$Q$68)=0,AVERAGE($L75:$Q75),$L$68="X",AVERAGE($M75:$Q75),$M$68="X",AVERAGE($L75,$N75:$Q75),$N$68="X",AVERAGE($L75:$M75,$O75:$Q75),$O$68="X",AVERAGE($L75:$N75,$P75:$Q75),$P$68="X",AVERAGE($L75:$O75,$Q75:$Q75),$Q$68="X",AVERAGE($L75:$P75)),"")</f>
        <v>104096.31</v>
      </c>
      <c r="E75" s="111" cm="1">
        <f t="array" ref="E75">IFERROR(_xlfn.IFS(COUNTA($L$68:$Q$68)=0,STDEV($L75:$Q75)/SQRT(COUNT($L75:$Q75)),$L$68="X",STDEV($M75:$Q75)/SQRT(COUNT($M75:$Q75)),$M$68="X",STDEV($L75,$N75:$Q75)/SQRT(COUNT($L75,$N75:$Q75)),$N$68="X",STDEV($L75:$M75,$O75:$Q75)/SQRT(COUNT($L75:$M75,$O75:$Q75)),$O$68="X",STDEV($L75:$N75,$P75:$Q75)/SQRT(COUNT($L75:$N75,$P75:$Q75)),$P$68="X",STDEV($L75:$O75,$Q75)/SQRT(COUNT($L75:$O75,$Q75)),$Q$68="X",STDEV($L75:$P75)/SQRT(COUNT($L75:$P75))),"")</f>
        <v>30306.868150836886</v>
      </c>
      <c r="F75" s="1" cm="1">
        <f t="array" ref="F75">_xlfn.IFS(SUM($L75:$Q75)="","",L75="","",L75=0,0,L75&gt;0,L75/F$131*100)</f>
        <v>0.75671851752388364</v>
      </c>
      <c r="G75" s="1" cm="1">
        <f t="array" ref="G75">_xlfn.IFS(SUM($L75:$Q75)="","",M75="","",M75=0,0,M75&gt;0,M75/G$131*100)</f>
        <v>4.0740054940418711</v>
      </c>
      <c r="H75" s="1" cm="1">
        <f t="array" ref="H75">_xlfn.IFS(SUM($L75:$Q75)="","",N75="","",N75=0,0,N75&gt;0,N75/H$131*100)</f>
        <v>0.7494926360424079</v>
      </c>
      <c r="I75" s="1" cm="1">
        <f t="array" ref="I75">_xlfn.IFS(SUM($L75:$Q75)="","",O75="","",O75=0,0,O75&gt;0,O75/I$131*100)</f>
        <v>5.1563349305180237</v>
      </c>
      <c r="J75" s="1" cm="1">
        <f t="array" ref="J75">_xlfn.IFS(SUM($L75:$Q75)="","",P75="","",P75=0,0,P75&gt;0,P75/J$131*100)</f>
        <v>5.5188659826102784</v>
      </c>
      <c r="K75" s="1" t="str" cm="1">
        <f t="array" ref="K75">_xlfn.IFS(SUM($L75:$Q75)="","",Q75="","",Q75=0,0,Q75&gt;0,Q75/K$131*100)</f>
        <v/>
      </c>
      <c r="L75" s="92">
        <f t="shared" si="75"/>
        <v>83969.8</v>
      </c>
      <c r="M75" s="1">
        <f t="shared" si="75"/>
        <v>57938.333333333336</v>
      </c>
      <c r="N75" s="1">
        <f t="shared" si="75"/>
        <v>62727.75</v>
      </c>
      <c r="O75" s="1">
        <f t="shared" si="75"/>
        <v>222454</v>
      </c>
      <c r="P75" s="1">
        <f t="shared" si="75"/>
        <v>93391.666666666672</v>
      </c>
      <c r="Q75" s="95" t="str">
        <f t="shared" si="75"/>
        <v/>
      </c>
      <c r="R75" s="89">
        <v>419849</v>
      </c>
      <c r="S75" s="89">
        <v>173815</v>
      </c>
      <c r="T75" s="89">
        <v>250911</v>
      </c>
      <c r="U75" s="89">
        <v>667362</v>
      </c>
      <c r="V75" s="89">
        <v>280175</v>
      </c>
      <c r="W75" s="89"/>
      <c r="X75" s="1"/>
      <c r="Y75" s="1"/>
      <c r="Z75" s="7" t="s">
        <v>31</v>
      </c>
      <c r="AA75" s="18" cm="1">
        <f t="array" ref="AA75">IFERROR(_xlfn.IFS(COUNTA($AE$68:$AJ$68)=0,AVERAGE($AE75:$AJ75),$AE$68="X",AVERAGE($AF75:$AJ75),$AF$68="X",AVERAGE($AE75,$AG75:$AJ75),$AG$68="X",AVERAGE($AE75:$AF75,$AH75:$AJ75),$AH$68="X",AVERAGE($AE75:$AG75,$AI75:$AJ75),$AI$68="X",AVERAGE($AE75:$AH75,$AJ75:$AJ75),$AJ$68="X",AVERAGE($AE75:$AI75)),"")</f>
        <v>1.2889367607370887</v>
      </c>
      <c r="AB75" s="19" cm="1">
        <f t="array" ref="AB75">IFERROR(_xlfn.IFS(COUNTA($AE$68:$AJ$68)=0,STDEV($AE75:$AJ75)/SQRT(COUNT($AE75:$AJ75)),$AE$68="X",STDEV($AF75:$AJ75)/SQRT(COUNT($AF75:$AJ75)),$AF$68="X",STDEV($AE75,$AG75:$AJ75)/SQRT(COUNT($AE75,$AG75:$AJ75)),$AG$68="X",STDEV($AE75:$AF75,$AH75:$AJ75)/SQRT(COUNT($AE75:$AF75,$AH75:$AJ75)),$AH$68="X",STDEV($AE75:$AG75,$AI75:$AJ75)/SQRT(COUNT($AE75:$AG75,$AI75:$AJ75)),$AI$68="X",STDEV($AE75:$AH75,$AJ75)/SQRT(COUNT($AE75:$AH75,$AJ75)),$AJ$68="X",STDEV($AE75:$AI75)/SQRT(COUNT($AE75:$AI75))),"")</f>
        <v>0.58113084361075684</v>
      </c>
      <c r="AC75" s="113" cm="1">
        <f t="array" ref="AC75">IFERROR(_xlfn.IFS(COUNTA($AK$68:$AP$68)=0,AVERAGE($AK75:$AP75),$AK$68="X",AVERAGE($AL75:$AP75),$AL$68="X",AVERAGE($AK75,$AM75:$AP75),$AM$68="X",AVERAGE($AK75:$AL75,$AN75:$AP75),$AN$68="X",AVERAGE($AK75:$AM75,$AO75:$AP75),$AO$68="X",AVERAGE($AK75:$AN75,$AP75:$AP75),$AP$68="X",AVERAGE($AK75:$AO75)),"")</f>
        <v>38693.614583333328</v>
      </c>
      <c r="AD75" s="111" cm="1">
        <f t="array" ref="AD75">IFERROR(_xlfn.IFS(COUNTA($AK$68:$AP$68)=0,STDEV($AK75:$AP75)/SQRT(COUNT($AK75:$AP75)),$AK$68="X",STDEV($AL75:$AP75)/SQRT(COUNT($AL75:$AP75)),$AL$68="X",STDEV($AK75,$AM75:$AP75)/SQRT(COUNT($AK75,$AM75:$AP75)),$AM$68="X",STDEV($AK75:$AL75,$AN75:$AP75)/SQRT(COUNT($AK75:$AL75,$AN75:$AP75)),$AN$68="X",STDEV($AK75:$AM75,$AO75:$AP75)/SQRT(COUNT($AK75:$AM75,$AO75:$AP75)),$AO$68="X",STDEV($AK75:$AN75,$AP75)/SQRT(COUNT($AK75:$AN75,$AP75)),$AP$68="X",STDEV($AK75:$AO75)/SQRT(COUNT($AK75:$AO75))),"")</f>
        <v>26398.309795350986</v>
      </c>
      <c r="AE75" s="1" cm="1">
        <f t="array" ref="AE75">_xlfn.IFS(SUM($AK75:$AP75)="","",AK75="","",AK75=0,0,AK75&gt;0,AK75/AE$131*100)</f>
        <v>2.3720265022312046</v>
      </c>
      <c r="AF75" s="1" cm="1">
        <f t="array" ref="AF75">_xlfn.IFS(SUM($AK75:$AP75)="","",AL75="","",AL75=0,0,AL75&gt;0,AL75/AF$131*100)</f>
        <v>2.1654650886521867</v>
      </c>
      <c r="AG75" s="1" cm="1">
        <f t="array" ref="AG75">_xlfn.IFS(SUM($AK75:$AP75)="","",AM75="","",AM75=0,0,AM75&gt;0,AM75/AG$131*100)</f>
        <v>1.5880215748293323</v>
      </c>
      <c r="AH75" s="1" cm="1">
        <f t="array" ref="AH75">_xlfn.IFS(SUM($AK75:$AP75)="","",AN75="","",AN75=0,0,AN75&gt;0,AN75/AH$131*100)</f>
        <v>0</v>
      </c>
      <c r="AI75" s="1" cm="1">
        <f t="array" ref="AI75">_xlfn.IFS(SUM($AK75:$AP75)="","",AO75="","",AO75=0,0,AO75&gt;0,AO75/AI$131*100)</f>
        <v>0.61825545206496335</v>
      </c>
      <c r="AJ75" s="1" t="str" cm="1">
        <f t="array" ref="AJ75">_xlfn.IFS(SUM($AK75:$AP75)="","",AP75="","",AP75=0,0,AP75&gt;0,AP75/AJ$131*100)</f>
        <v/>
      </c>
      <c r="AK75" s="85">
        <f t="shared" si="76"/>
        <v>29132</v>
      </c>
      <c r="AL75" s="39">
        <f t="shared" si="76"/>
        <v>115781.33333333333</v>
      </c>
      <c r="AM75" s="39">
        <f t="shared" si="76"/>
        <v>209814.33333333334</v>
      </c>
      <c r="AN75" s="39">
        <f t="shared" si="76"/>
        <v>0</v>
      </c>
      <c r="AO75" s="39">
        <f t="shared" si="76"/>
        <v>9861.125</v>
      </c>
      <c r="AP75" s="98" t="str">
        <f t="shared" si="76"/>
        <v/>
      </c>
      <c r="AQ75" s="89">
        <v>174792</v>
      </c>
      <c r="AR75" s="89">
        <v>1042032</v>
      </c>
      <c r="AS75" s="89">
        <v>629443</v>
      </c>
      <c r="AT75" s="89">
        <v>0</v>
      </c>
      <c r="AU75" s="89">
        <v>78889</v>
      </c>
      <c r="AV75" s="89"/>
      <c r="AW75" s="1"/>
      <c r="AX75" s="1"/>
      <c r="AY75" s="39" t="str">
        <f t="shared" si="77"/>
        <v/>
      </c>
      <c r="AZ75" s="39" t="str">
        <f t="shared" si="78"/>
        <v/>
      </c>
      <c r="BA75" s="39" t="str">
        <f t="shared" si="79"/>
        <v/>
      </c>
      <c r="BB75" s="39" t="str">
        <f t="shared" si="80"/>
        <v/>
      </c>
      <c r="BC75" s="39" t="str">
        <f t="shared" si="81"/>
        <v/>
      </c>
      <c r="BD75" s="39" t="str">
        <f t="shared" si="82"/>
        <v/>
      </c>
      <c r="BE75" s="39" t="str">
        <f t="shared" si="83"/>
        <v/>
      </c>
      <c r="BF75" s="39" t="str">
        <f t="shared" si="84"/>
        <v/>
      </c>
      <c r="BG75" s="39" t="str">
        <f t="shared" si="85"/>
        <v/>
      </c>
      <c r="BH75" s="39" t="str">
        <f t="shared" si="86"/>
        <v/>
      </c>
      <c r="BI75" s="39" t="str">
        <f t="shared" si="87"/>
        <v/>
      </c>
      <c r="BJ75" s="39" t="str">
        <f t="shared" si="88"/>
        <v/>
      </c>
      <c r="BK75" s="42" t="str">
        <f t="shared" si="89"/>
        <v/>
      </c>
      <c r="BL75" t="str">
        <f t="shared" si="89"/>
        <v/>
      </c>
      <c r="BM75" t="str">
        <f t="shared" si="89"/>
        <v/>
      </c>
      <c r="BN75" t="str">
        <f t="shared" si="89"/>
        <v/>
      </c>
      <c r="BO75" t="str">
        <f t="shared" si="89"/>
        <v/>
      </c>
      <c r="BP75" t="str">
        <f t="shared" si="89"/>
        <v/>
      </c>
      <c r="BQ75" t="str">
        <f t="shared" si="89"/>
        <v/>
      </c>
      <c r="BR75" t="str">
        <f t="shared" si="89"/>
        <v/>
      </c>
      <c r="BS75" t="str">
        <f t="shared" si="89"/>
        <v/>
      </c>
      <c r="BT75" t="str">
        <f t="shared" si="89"/>
        <v/>
      </c>
      <c r="BU75" t="str">
        <f t="shared" si="89"/>
        <v/>
      </c>
      <c r="BV75" t="str">
        <f t="shared" si="89"/>
        <v/>
      </c>
      <c r="BW75" t="str">
        <f t="shared" si="90"/>
        <v/>
      </c>
      <c r="BX75" t="str">
        <f t="shared" si="91"/>
        <v/>
      </c>
      <c r="BY75" t="str">
        <f t="shared" si="92"/>
        <v/>
      </c>
      <c r="BZ75" t="str">
        <f t="shared" si="93"/>
        <v/>
      </c>
      <c r="CA75" t="str">
        <f t="shared" si="94"/>
        <v/>
      </c>
      <c r="CB75" s="39" t="str">
        <f t="shared" si="94"/>
        <v/>
      </c>
      <c r="CC75" s="46" t="str">
        <f t="shared" si="95"/>
        <v/>
      </c>
      <c r="CD75" s="44" t="str">
        <f t="shared" si="96"/>
        <v/>
      </c>
      <c r="CE75" t="str" cm="1">
        <f t="array" ref="CE75">_xlfn.IFS($CC75="","",$CC75&lt;=CE$69,"yes",$CC75&gt;CE$69,"no")</f>
        <v/>
      </c>
      <c r="CF75" s="42" t="str">
        <f t="shared" si="97"/>
        <v/>
      </c>
      <c r="CG75" s="1" t="str">
        <f t="shared" si="98"/>
        <v/>
      </c>
      <c r="CH75" s="1" t="str">
        <f t="shared" si="99"/>
        <v/>
      </c>
      <c r="CI75" s="76" t="str">
        <f>IF(CE75="yes",VLOOKUP(CH75,'z-Table'!$A$1:$K$74,7,TRUE)*$CE$68,"")</f>
        <v/>
      </c>
    </row>
    <row r="76" spans="1:87" ht="12" x14ac:dyDescent="0.2">
      <c r="A76" s="7" t="s">
        <v>32</v>
      </c>
      <c r="B76" s="18" cm="1">
        <f t="array" ref="B76">IFERROR(_xlfn.IFS(COUNTA($F$68:$K$68)=0,AVERAGE($F76:$K76),$F$68="X",AVERAGE(G76:$K76),$G$68="X",AVERAGE($F76,$H76:$K76),$H$68="X",AVERAGE($F76:$G76,$I76:$K76),$I$68="X",AVERAGE($F76:$H76,$J76:$K76),$J$68="X",AVERAGE($F76:$I76,$K76:$K76),$K$68="X",AVERAGE($F76:$J76)),"")</f>
        <v>0</v>
      </c>
      <c r="C76" s="19" cm="1">
        <f t="array" ref="C76">IFERROR(_xlfn.IFS(COUNTA($F$68:$K$68)=0,STDEV($F76:$K76)/SQRT(COUNT($F76:$K76)),$F$68="X",STDEV(G76:$K76)/SQRT(COUNT(G76:$K76)),$G$68="X",STDEV($F76,$H76:$K76)/SQRT(COUNT($F76,$H76:$K76)),$H$68="X",STDEV($F76:$G76,$I76:$K76)/SQRT(COUNT($F76:$G76,$I76:$K76)),$I$68="X",STDEV($F76:$H76,$J76:$K76)/SQRT(COUNT($F76:$H76,$J76:$K76)),$J$68="X",STDEV($F76:$I76,$K76)/SQRT(COUNT($F76:$I76,$K76)),$K$68="X",STDEV($F76:$J76)/SQRT(COUNT($F76:$J76))),"")</f>
        <v>0</v>
      </c>
      <c r="D76" s="113" cm="1">
        <f t="array" ref="D76">IFERROR(_xlfn.IFS(COUNTA($L$68:$Q$68)=0,AVERAGE($L76:$Q76),$L$68="X",AVERAGE($M76:$Q76),$M$68="X",AVERAGE($L76,$N76:$Q76),$N$68="X",AVERAGE($L76:$M76,$O76:$Q76),$O$68="X",AVERAGE($L76:$N76,$P76:$Q76),$P$68="X",AVERAGE($L76:$O76,$Q76:$Q76),$Q$68="X",AVERAGE($L76:$P76)),"")</f>
        <v>0</v>
      </c>
      <c r="E76" s="111" cm="1">
        <f t="array" ref="E76">IFERROR(_xlfn.IFS(COUNTA($L$68:$Q$68)=0,STDEV($L76:$Q76)/SQRT(COUNT($L76:$Q76)),$L$68="X",STDEV($M76:$Q76)/SQRT(COUNT($M76:$Q76)),$M$68="X",STDEV($L76,$N76:$Q76)/SQRT(COUNT($L76,$N76:$Q76)),$N$68="X",STDEV($L76:$M76,$O76:$Q76)/SQRT(COUNT($L76:$M76,$O76:$Q76)),$O$68="X",STDEV($L76:$N76,$P76:$Q76)/SQRT(COUNT($L76:$N76,$P76:$Q76)),$P$68="X",STDEV($L76:$O76,$Q76)/SQRT(COUNT($L76:$O76,$Q76)),$Q$68="X",STDEV($L76:$P76)/SQRT(COUNT($L76:$P76))),"")</f>
        <v>0</v>
      </c>
      <c r="F76" s="1" cm="1">
        <f t="array" ref="F76">_xlfn.IFS(SUM($L76:$Q76)="","",L76="","",L76=0,0,L76&gt;0,L76/F$131*100)</f>
        <v>0</v>
      </c>
      <c r="G76" s="1" cm="1">
        <f t="array" ref="G76">_xlfn.IFS(SUM($L76:$Q76)="","",M76="","",M76=0,0,M76&gt;0,M76/G$131*100)</f>
        <v>0</v>
      </c>
      <c r="H76" s="1" cm="1">
        <f t="array" ref="H76">_xlfn.IFS(SUM($L76:$Q76)="","",N76="","",N76=0,0,N76&gt;0,N76/H$131*100)</f>
        <v>0</v>
      </c>
      <c r="I76" s="1" cm="1">
        <f t="array" ref="I76">_xlfn.IFS(SUM($L76:$Q76)="","",O76="","",O76=0,0,O76&gt;0,O76/I$131*100)</f>
        <v>0</v>
      </c>
      <c r="J76" s="1" cm="1">
        <f t="array" ref="J76">_xlfn.IFS(SUM($L76:$Q76)="","",P76="","",P76=0,0,P76&gt;0,P76/J$131*100)</f>
        <v>0</v>
      </c>
      <c r="K76" s="1" t="str" cm="1">
        <f t="array" ref="K76">_xlfn.IFS(SUM($L76:$Q76)="","",Q76="","",Q76=0,0,Q76&gt;0,Q76/K$131*100)</f>
        <v/>
      </c>
      <c r="L76" s="92">
        <f t="shared" si="75"/>
        <v>0</v>
      </c>
      <c r="M76" s="1">
        <f t="shared" si="75"/>
        <v>0</v>
      </c>
      <c r="N76" s="1">
        <f t="shared" si="75"/>
        <v>0</v>
      </c>
      <c r="O76" s="1">
        <f t="shared" si="75"/>
        <v>0</v>
      </c>
      <c r="P76" s="1">
        <f t="shared" si="75"/>
        <v>0</v>
      </c>
      <c r="Q76" s="95" t="str">
        <f t="shared" si="75"/>
        <v/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/>
      <c r="X76" s="1"/>
      <c r="Y76" s="1"/>
      <c r="Z76" s="7" t="s">
        <v>32</v>
      </c>
      <c r="AA76" s="18" cm="1">
        <f t="array" ref="AA76">IFERROR(_xlfn.IFS(COUNTA($AE$68:$AJ$68)=0,AVERAGE($AE76:$AJ76),$AE$68="X",AVERAGE($AF76:$AJ76),$AF$68="X",AVERAGE($AE76,$AG76:$AJ76),$AG$68="X",AVERAGE($AE76:$AF76,$AH76:$AJ76),$AH$68="X",AVERAGE($AE76:$AG76,$AI76:$AJ76),$AI$68="X",AVERAGE($AE76:$AH76,$AJ76:$AJ76),$AJ$68="X",AVERAGE($AE76:$AI76)),"")</f>
        <v>0</v>
      </c>
      <c r="AB76" s="19" cm="1">
        <f t="array" ref="AB76">IFERROR(_xlfn.IFS(COUNTA($AE$68:$AJ$68)=0,STDEV($AE76:$AJ76)/SQRT(COUNT($AE76:$AJ76)),$AE$68="X",STDEV($AF76:$AJ76)/SQRT(COUNT($AF76:$AJ76)),$AF$68="X",STDEV($AE76,$AG76:$AJ76)/SQRT(COUNT($AE76,$AG76:$AJ76)),$AG$68="X",STDEV($AE76:$AF76,$AH76:$AJ76)/SQRT(COUNT($AE76:$AF76,$AH76:$AJ76)),$AH$68="X",STDEV($AE76:$AG76,$AI76:$AJ76)/SQRT(COUNT($AE76:$AG76,$AI76:$AJ76)),$AI$68="X",STDEV($AE76:$AH76,$AJ76)/SQRT(COUNT($AE76:$AH76,$AJ76)),$AJ$68="X",STDEV($AE76:$AI76)/SQRT(COUNT($AE76:$AI76))),"")</f>
        <v>0</v>
      </c>
      <c r="AC76" s="113" cm="1">
        <f t="array" ref="AC76">IFERROR(_xlfn.IFS(COUNTA($AK$68:$AP$68)=0,AVERAGE($AK76:$AP76),$AK$68="X",AVERAGE($AL76:$AP76),$AL$68="X",AVERAGE($AK76,$AM76:$AP76),$AM$68="X",AVERAGE($AK76:$AL76,$AN76:$AP76),$AN$68="X",AVERAGE($AK76:$AM76,$AO76:$AP76),$AO$68="X",AVERAGE($AK76:$AN76,$AP76:$AP76),$AP$68="X",AVERAGE($AK76:$AO76)),"")</f>
        <v>0</v>
      </c>
      <c r="AD76" s="111" cm="1">
        <f t="array" ref="AD76">IFERROR(_xlfn.IFS(COUNTA($AK$68:$AP$68)=0,STDEV($AK76:$AP76)/SQRT(COUNT($AK76:$AP76)),$AK$68="X",STDEV($AL76:$AP76)/SQRT(COUNT($AL76:$AP76)),$AL$68="X",STDEV($AK76,$AM76:$AP76)/SQRT(COUNT($AK76,$AM76:$AP76)),$AM$68="X",STDEV($AK76:$AL76,$AN76:$AP76)/SQRT(COUNT($AK76:$AL76,$AN76:$AP76)),$AN$68="X",STDEV($AK76:$AM76,$AO76:$AP76)/SQRT(COUNT($AK76:$AM76,$AO76:$AP76)),$AO$68="X",STDEV($AK76:$AN76,$AP76)/SQRT(COUNT($AK76:$AN76,$AP76)),$AP$68="X",STDEV($AK76:$AO76)/SQRT(COUNT($AK76:$AO76))),"")</f>
        <v>0</v>
      </c>
      <c r="AE76" s="1" cm="1">
        <f t="array" ref="AE76">_xlfn.IFS(SUM($AK76:$AP76)="","",AK76="","",AK76=0,0,AK76&gt;0,AK76/AE$131*100)</f>
        <v>0</v>
      </c>
      <c r="AF76" s="1" cm="1">
        <f t="array" ref="AF76">_xlfn.IFS(SUM($AK76:$AP76)="","",AL76="","",AL76=0,0,AL76&gt;0,AL76/AF$131*100)</f>
        <v>0</v>
      </c>
      <c r="AG76" s="1" cm="1">
        <f t="array" ref="AG76">_xlfn.IFS(SUM($AK76:$AP76)="","",AM76="","",AM76=0,0,AM76&gt;0,AM76/AG$131*100)</f>
        <v>0</v>
      </c>
      <c r="AH76" s="1" cm="1">
        <f t="array" ref="AH76">_xlfn.IFS(SUM($AK76:$AP76)="","",AN76="","",AN76=0,0,AN76&gt;0,AN76/AH$131*100)</f>
        <v>0</v>
      </c>
      <c r="AI76" s="1" cm="1">
        <f t="array" ref="AI76">_xlfn.IFS(SUM($AK76:$AP76)="","",AO76="","",AO76=0,0,AO76&gt;0,AO76/AI$131*100)</f>
        <v>0</v>
      </c>
      <c r="AJ76" s="1" t="str" cm="1">
        <f t="array" ref="AJ76">_xlfn.IFS(SUM($AK76:$AP76)="","",AP76="","",AP76=0,0,AP76&gt;0,AP76/AJ$131*100)</f>
        <v/>
      </c>
      <c r="AK76" s="85">
        <f t="shared" si="76"/>
        <v>0</v>
      </c>
      <c r="AL76" s="39">
        <f t="shared" si="76"/>
        <v>0</v>
      </c>
      <c r="AM76" s="39">
        <f t="shared" si="76"/>
        <v>0</v>
      </c>
      <c r="AN76" s="39">
        <f t="shared" si="76"/>
        <v>0</v>
      </c>
      <c r="AO76" s="39">
        <f t="shared" si="76"/>
        <v>0</v>
      </c>
      <c r="AP76" s="98" t="str">
        <f t="shared" si="76"/>
        <v/>
      </c>
      <c r="AQ76" s="89">
        <v>0</v>
      </c>
      <c r="AR76" s="89">
        <v>0</v>
      </c>
      <c r="AS76" s="89">
        <v>0</v>
      </c>
      <c r="AT76" s="89">
        <v>0</v>
      </c>
      <c r="AU76" s="89">
        <v>0</v>
      </c>
      <c r="AV76" s="89"/>
      <c r="AW76" s="1"/>
      <c r="AX76" s="1"/>
      <c r="AY76" s="39" t="str">
        <f t="shared" si="77"/>
        <v/>
      </c>
      <c r="AZ76" s="39" t="str">
        <f t="shared" si="78"/>
        <v/>
      </c>
      <c r="BA76" s="39" t="str">
        <f t="shared" si="79"/>
        <v/>
      </c>
      <c r="BB76" s="39" t="str">
        <f t="shared" si="80"/>
        <v/>
      </c>
      <c r="BC76" s="39" t="str">
        <f t="shared" si="81"/>
        <v/>
      </c>
      <c r="BD76" s="39" t="str">
        <f t="shared" si="82"/>
        <v/>
      </c>
      <c r="BE76" s="39" t="str">
        <f t="shared" si="83"/>
        <v/>
      </c>
      <c r="BF76" s="39" t="str">
        <f t="shared" si="84"/>
        <v/>
      </c>
      <c r="BG76" s="39" t="str">
        <f t="shared" si="85"/>
        <v/>
      </c>
      <c r="BH76" s="39" t="str">
        <f t="shared" si="86"/>
        <v/>
      </c>
      <c r="BI76" s="39" t="str">
        <f t="shared" si="87"/>
        <v/>
      </c>
      <c r="BJ76" s="39" t="str">
        <f t="shared" si="88"/>
        <v/>
      </c>
      <c r="BK76" s="42" t="str">
        <f t="shared" si="89"/>
        <v/>
      </c>
      <c r="BL76" t="str">
        <f t="shared" si="89"/>
        <v/>
      </c>
      <c r="BM76" t="str">
        <f t="shared" si="89"/>
        <v/>
      </c>
      <c r="BN76" t="str">
        <f t="shared" si="89"/>
        <v/>
      </c>
      <c r="BO76" t="str">
        <f t="shared" si="89"/>
        <v/>
      </c>
      <c r="BP76" t="str">
        <f t="shared" si="89"/>
        <v/>
      </c>
      <c r="BQ76" t="str">
        <f t="shared" si="89"/>
        <v/>
      </c>
      <c r="BR76" t="str">
        <f t="shared" si="89"/>
        <v/>
      </c>
      <c r="BS76" t="str">
        <f t="shared" si="89"/>
        <v/>
      </c>
      <c r="BT76" t="str">
        <f t="shared" si="89"/>
        <v/>
      </c>
      <c r="BU76" t="str">
        <f t="shared" si="89"/>
        <v/>
      </c>
      <c r="BV76" t="str">
        <f t="shared" si="89"/>
        <v/>
      </c>
      <c r="BW76" t="str">
        <f t="shared" si="90"/>
        <v/>
      </c>
      <c r="BX76" t="str">
        <f t="shared" si="91"/>
        <v/>
      </c>
      <c r="BY76" t="str">
        <f t="shared" si="92"/>
        <v/>
      </c>
      <c r="BZ76" t="str">
        <f t="shared" si="93"/>
        <v/>
      </c>
      <c r="CA76" t="str">
        <f t="shared" si="94"/>
        <v/>
      </c>
      <c r="CB76" s="39" t="str">
        <f t="shared" si="94"/>
        <v/>
      </c>
      <c r="CC76" s="46" t="str">
        <f t="shared" si="95"/>
        <v/>
      </c>
      <c r="CD76" s="44" t="str">
        <f t="shared" si="96"/>
        <v/>
      </c>
      <c r="CE76" t="str" cm="1">
        <f t="array" ref="CE76">_xlfn.IFS($CC76="","",$CC76&lt;=CE$69,"yes",$CC76&gt;CE$69,"no")</f>
        <v/>
      </c>
      <c r="CF76" s="42" t="str">
        <f t="shared" si="97"/>
        <v/>
      </c>
      <c r="CG76" s="1" t="str">
        <f t="shared" si="98"/>
        <v/>
      </c>
      <c r="CH76" s="1" t="str">
        <f t="shared" si="99"/>
        <v/>
      </c>
      <c r="CI76" s="76" t="str">
        <f>IF(CE76="yes",VLOOKUP(CH76,'z-Table'!$A$1:$K$74,7,TRUE)*$CE$68,"")</f>
        <v/>
      </c>
    </row>
    <row r="77" spans="1:87" ht="12" x14ac:dyDescent="0.2">
      <c r="A77" s="7" t="s">
        <v>33</v>
      </c>
      <c r="B77" s="18" cm="1">
        <f t="array" ref="B77">IFERROR(_xlfn.IFS(COUNTA($F$68:$K$68)=0,AVERAGE($F77:$K77),$F$68="X",AVERAGE(G77:$K77),$G$68="X",AVERAGE($F77,$H77:$K77),$H$68="X",AVERAGE($F77:$G77,$I77:$K77),$I$68="X",AVERAGE($F77:$H77,$J77:$K77),$J$68="X",AVERAGE($F77:$I77,$K77:$K77),$K$68="X",AVERAGE($F77:$J77)),"")</f>
        <v>7.1643200629533252</v>
      </c>
      <c r="C77" s="19" cm="1">
        <f t="array" ref="C77">IFERROR(_xlfn.IFS(COUNTA($F$68:$K$68)=0,STDEV($F77:$K77)/SQRT(COUNT($F77:$K77)),$F$68="X",STDEV(G77:$K77)/SQRT(COUNT(G77:$K77)),$G$68="X",STDEV($F77,$H77:$K77)/SQRT(COUNT($F77,$H77:$K77)),$H$68="X",STDEV($F77:$G77,$I77:$K77)/SQRT(COUNT($F77:$G77,$I77:$K77)),$I$68="X",STDEV($F77:$H77,$J77:$K77)/SQRT(COUNT($F77:$H77,$J77:$K77)),$J$68="X",STDEV($F77:$I77,$K77)/SQRT(COUNT($F77:$I77,$K77)),$K$68="X",STDEV($F77:$J77)/SQRT(COUNT($F77:$J77))),"")</f>
        <v>2.1057474771176197</v>
      </c>
      <c r="D77" s="113" cm="1">
        <f t="array" ref="D77">IFERROR(_xlfn.IFS(COUNTA($L$68:$Q$68)=0,AVERAGE($L77:$Q77),$L$68="X",AVERAGE($M77:$Q77),$M$68="X",AVERAGE($L77,$N77:$Q77),$N$68="X",AVERAGE($L77:$M77,$O77:$Q77),$O$68="X",AVERAGE($L77:$N77,$P77:$Q77),$P$68="X",AVERAGE($L77:$O77,$Q77:$Q77),$Q$68="X",AVERAGE($L77:$P77)),"")</f>
        <v>252875.74</v>
      </c>
      <c r="E77" s="111" cm="1">
        <f t="array" ref="E77">IFERROR(_xlfn.IFS(COUNTA($L$68:$Q$68)=0,STDEV($L77:$Q77)/SQRT(COUNT($L77:$Q77)),$L$68="X",STDEV($M77:$Q77)/SQRT(COUNT($M77:$Q77)),$M$68="X",STDEV($L77,$N77:$Q77)/SQRT(COUNT($L77,$N77:$Q77)),$N$68="X",STDEV($L77:$M77,$O77:$Q77)/SQRT(COUNT($L77:$M77,$O77:$Q77)),$O$68="X",STDEV($L77:$N77,$P77:$Q77)/SQRT(COUNT($L77:$N77,$P77:$Q77)),$P$68="X",STDEV($L77:$O77,$Q77)/SQRT(COUNT($L77:$O77,$Q77)),$Q$68="X",STDEV($L77:$P77)/SQRT(COUNT($L77:$P77))),"")</f>
        <v>45106.468376471254</v>
      </c>
      <c r="F77" s="1" cm="1">
        <f t="array" ref="F77">_xlfn.IFS(SUM($L77:$Q77)="","",L77="","",L77=0,0,L77&gt;0,L77/F$131*100)</f>
        <v>3.742834046917201</v>
      </c>
      <c r="G77" s="1" cm="1">
        <f t="array" ref="G77">_xlfn.IFS(SUM($L77:$Q77)="","",M77="","",M77=0,0,M77&gt;0,M77/G$131*100)</f>
        <v>10.525754493207453</v>
      </c>
      <c r="H77" s="1" cm="1">
        <f t="array" ref="H77">_xlfn.IFS(SUM($L77:$Q77)="","",N77="","",N77=0,0,N77&gt;0,N77/H$131*100)</f>
        <v>3.2087811236024062</v>
      </c>
      <c r="I77" s="1" cm="1">
        <f t="array" ref="I77">_xlfn.IFS(SUM($L77:$Q77)="","",O77="","",O77=0,0,O77&gt;0,O77/I$131*100)</f>
        <v>4.5912382900916473</v>
      </c>
      <c r="J77" s="1" cm="1">
        <f t="array" ref="J77">_xlfn.IFS(SUM($L77:$Q77)="","",P77="","",P77=0,0,P77&gt;0,P77/J$131*100)</f>
        <v>13.752992360947919</v>
      </c>
      <c r="K77" s="1" t="str" cm="1">
        <f t="array" ref="K77">_xlfn.IFS(SUM($L77:$Q77)="","",Q77="","",Q77=0,0,Q77&gt;0,Q77/K$131*100)</f>
        <v/>
      </c>
      <c r="L77" s="92">
        <f t="shared" si="75"/>
        <v>415326.2</v>
      </c>
      <c r="M77" s="1">
        <f t="shared" si="75"/>
        <v>149691.66666666666</v>
      </c>
      <c r="N77" s="1">
        <f t="shared" si="75"/>
        <v>268554.5</v>
      </c>
      <c r="O77" s="1">
        <f t="shared" si="75"/>
        <v>198074.66666666666</v>
      </c>
      <c r="P77" s="1">
        <f t="shared" si="75"/>
        <v>232731.66666666666</v>
      </c>
      <c r="Q77" s="95" t="str">
        <f t="shared" si="75"/>
        <v/>
      </c>
      <c r="R77" s="89">
        <v>2076631</v>
      </c>
      <c r="S77" s="89">
        <v>449075</v>
      </c>
      <c r="T77" s="89">
        <v>1074218</v>
      </c>
      <c r="U77" s="89">
        <v>594224</v>
      </c>
      <c r="V77" s="89">
        <v>698195</v>
      </c>
      <c r="W77" s="89"/>
      <c r="X77" s="1"/>
      <c r="Y77" s="1"/>
      <c r="Z77" s="7" t="s">
        <v>33</v>
      </c>
      <c r="AA77" s="18" cm="1">
        <f t="array" ref="AA77">IFERROR(_xlfn.IFS(COUNTA($AE$68:$AJ$68)=0,AVERAGE($AE77:$AJ77),$AE$68="X",AVERAGE($AF77:$AJ77),$AF$68="X",AVERAGE($AE77,$AG77:$AJ77),$AG$68="X",AVERAGE($AE77:$AF77,$AH77:$AJ77),$AH$68="X",AVERAGE($AE77:$AG77,$AI77:$AJ77),$AI$68="X",AVERAGE($AE77:$AH77,$AJ77:$AJ77),$AJ$68="X",AVERAGE($AE77:$AI77)),"")</f>
        <v>6.0444513229384453</v>
      </c>
      <c r="AB77" s="19" cm="1">
        <f t="array" ref="AB77">IFERROR(_xlfn.IFS(COUNTA($AE$68:$AJ$68)=0,STDEV($AE77:$AJ77)/SQRT(COUNT($AE77:$AJ77)),$AE$68="X",STDEV($AF77:$AJ77)/SQRT(COUNT($AF77:$AJ77)),$AF$68="X",STDEV($AE77,$AG77:$AJ77)/SQRT(COUNT($AE77,$AG77:$AJ77)),$AG$68="X",STDEV($AE77:$AF77,$AH77:$AJ77)/SQRT(COUNT($AE77:$AF77,$AH77:$AJ77)),$AH$68="X",STDEV($AE77:$AG77,$AI77:$AJ77)/SQRT(COUNT($AE77:$AG77,$AI77:$AJ77)),$AI$68="X",STDEV($AE77:$AH77,$AJ77)/SQRT(COUNT($AE77:$AH77,$AJ77)),$AJ$68="X",STDEV($AE77:$AI77)/SQRT(COUNT($AE77:$AI77))),"")</f>
        <v>1.897111198235554</v>
      </c>
      <c r="AC77" s="113" cm="1">
        <f t="array" ref="AC77">IFERROR(_xlfn.IFS(COUNTA($AK$68:$AP$68)=0,AVERAGE($AK77:$AP77),$AK$68="X",AVERAGE($AL77:$AP77),$AL$68="X",AVERAGE($AK77,$AM77:$AP77),$AM$68="X",AVERAGE($AK77:$AL77,$AN77:$AP77),$AN$68="X",AVERAGE($AK77:$AM77,$AO77:$AP77),$AO$68="X",AVERAGE($AK77:$AN77,$AP77:$AP77),$AP$68="X",AVERAGE($AK77:$AO77)),"")</f>
        <v>187593.28472222222</v>
      </c>
      <c r="AD77" s="111" cm="1">
        <f t="array" ref="AD77">IFERROR(_xlfn.IFS(COUNTA($AK$68:$AP$68)=0,STDEV($AK77:$AP77)/SQRT(COUNT($AK77:$AP77)),$AK$68="X",STDEV($AL77:$AP77)/SQRT(COUNT($AL77:$AP77)),$AL$68="X",STDEV($AK77,$AM77:$AP77)/SQRT(COUNT($AK77,$AM77:$AP77)),$AM$68="X",STDEV($AK77:$AL77,$AN77:$AP77)/SQRT(COUNT($AK77:$AL77,$AN77:$AP77)),$AN$68="X",STDEV($AK77:$AM77,$AO77:$AP77)/SQRT(COUNT($AK77:$AM77,$AO77:$AP77)),$AO$68="X",STDEV($AK77:$AN77,$AP77)/SQRT(COUNT($AK77:$AN77,$AP77)),$AP$68="X",STDEV($AK77:$AO77)/SQRT(COUNT($AK77:$AO77))),"")</f>
        <v>140177.13748248952</v>
      </c>
      <c r="AE77" s="1" cm="1">
        <f t="array" ref="AE77">_xlfn.IFS(SUM($AK77:$AP77)="","",AK77="","",AK77=0,0,AK77&gt;0,AK77/AE$131*100)</f>
        <v>3.9100059724064233</v>
      </c>
      <c r="AF77" s="1" cm="1">
        <f t="array" ref="AF77">_xlfn.IFS(SUM($AK77:$AP77)="","",AL77="","",AL77=0,0,AL77&gt;0,AL77/AF$131*100)</f>
        <v>11.373683354013719</v>
      </c>
      <c r="AG77" s="1" cm="1">
        <f t="array" ref="AG77">_xlfn.IFS(SUM($AK77:$AP77)="","",AM77="","",AM77=0,0,AM77&gt;0,AM77/AG$131*100)</f>
        <v>0.25194433574951436</v>
      </c>
      <c r="AH77" s="1" cm="1">
        <f t="array" ref="AH77">_xlfn.IFS(SUM($AK77:$AP77)="","",AN77="","",AN77=0,0,AN77&gt;0,AN77/AH$131*100)</f>
        <v>6.0483806889184564</v>
      </c>
      <c r="AI77" s="1" cm="1">
        <f t="array" ref="AI77">_xlfn.IFS(SUM($AK77:$AP77)="","",AO77="","",AO77=0,0,AO77&gt;0,AO77/AI$131*100)</f>
        <v>2.8457352764151795</v>
      </c>
      <c r="AJ77" s="1" t="str" cm="1">
        <f t="array" ref="AJ77">_xlfn.IFS(SUM($AK77:$AP77)="","",AP77="","",AP77=0,0,AP77&gt;0,AP77/AJ$131*100)</f>
        <v/>
      </c>
      <c r="AK77" s="85">
        <f t="shared" si="76"/>
        <v>48020.666666666664</v>
      </c>
      <c r="AL77" s="39">
        <f t="shared" si="76"/>
        <v>608118.88888888888</v>
      </c>
      <c r="AM77" s="39">
        <f t="shared" si="76"/>
        <v>33287.666666666664</v>
      </c>
      <c r="AN77" s="39">
        <f t="shared" si="76"/>
        <v>48844.333333333336</v>
      </c>
      <c r="AO77" s="39">
        <f t="shared" si="76"/>
        <v>45389.25</v>
      </c>
      <c r="AP77" s="98" t="str">
        <f t="shared" si="76"/>
        <v/>
      </c>
      <c r="AQ77" s="89">
        <v>288124</v>
      </c>
      <c r="AR77" s="89">
        <v>5473070</v>
      </c>
      <c r="AS77" s="89">
        <v>99863</v>
      </c>
      <c r="AT77" s="89">
        <v>293066</v>
      </c>
      <c r="AU77" s="89">
        <v>363114</v>
      </c>
      <c r="AV77" s="89"/>
      <c r="AW77" s="1"/>
      <c r="AX77" s="1"/>
      <c r="AY77" s="39" t="str">
        <f t="shared" si="77"/>
        <v/>
      </c>
      <c r="AZ77" s="39" t="str">
        <f t="shared" si="78"/>
        <v/>
      </c>
      <c r="BA77" s="39" t="str">
        <f t="shared" si="79"/>
        <v/>
      </c>
      <c r="BB77" s="39" t="str">
        <f t="shared" si="80"/>
        <v/>
      </c>
      <c r="BC77" s="39" t="str">
        <f t="shared" si="81"/>
        <v/>
      </c>
      <c r="BD77" s="39" t="str">
        <f t="shared" si="82"/>
        <v/>
      </c>
      <c r="BE77" s="39" t="str">
        <f t="shared" si="83"/>
        <v/>
      </c>
      <c r="BF77" s="39" t="str">
        <f t="shared" si="84"/>
        <v/>
      </c>
      <c r="BG77" s="39" t="str">
        <f t="shared" si="85"/>
        <v/>
      </c>
      <c r="BH77" s="39" t="str">
        <f t="shared" si="86"/>
        <v/>
      </c>
      <c r="BI77" s="39" t="str">
        <f t="shared" si="87"/>
        <v/>
      </c>
      <c r="BJ77" s="39" t="str">
        <f t="shared" si="88"/>
        <v/>
      </c>
      <c r="BK77" s="42" t="str">
        <f t="shared" si="89"/>
        <v/>
      </c>
      <c r="BL77" t="str">
        <f t="shared" si="89"/>
        <v/>
      </c>
      <c r="BM77" t="str">
        <f t="shared" si="89"/>
        <v/>
      </c>
      <c r="BN77" t="str">
        <f t="shared" si="89"/>
        <v/>
      </c>
      <c r="BO77" t="str">
        <f t="shared" si="89"/>
        <v/>
      </c>
      <c r="BP77" t="str">
        <f t="shared" si="89"/>
        <v/>
      </c>
      <c r="BQ77" t="str">
        <f t="shared" si="89"/>
        <v/>
      </c>
      <c r="BR77" t="str">
        <f t="shared" si="89"/>
        <v/>
      </c>
      <c r="BS77" t="str">
        <f t="shared" si="89"/>
        <v/>
      </c>
      <c r="BT77" t="str">
        <f t="shared" si="89"/>
        <v/>
      </c>
      <c r="BU77" t="str">
        <f t="shared" si="89"/>
        <v/>
      </c>
      <c r="BV77" t="str">
        <f t="shared" si="89"/>
        <v/>
      </c>
      <c r="BW77" t="str">
        <f t="shared" si="90"/>
        <v/>
      </c>
      <c r="BX77" t="str">
        <f t="shared" si="91"/>
        <v/>
      </c>
      <c r="BY77" t="str">
        <f t="shared" si="92"/>
        <v/>
      </c>
      <c r="BZ77" t="str">
        <f t="shared" si="93"/>
        <v/>
      </c>
      <c r="CA77" t="str">
        <f t="shared" si="94"/>
        <v/>
      </c>
      <c r="CB77" s="39" t="str">
        <f t="shared" si="94"/>
        <v/>
      </c>
      <c r="CC77" s="46" t="str">
        <f t="shared" si="95"/>
        <v/>
      </c>
      <c r="CD77" s="44" t="str">
        <f t="shared" si="96"/>
        <v/>
      </c>
      <c r="CE77" t="str" cm="1">
        <f t="array" ref="CE77">_xlfn.IFS($CC77="","",$CC77&lt;=CE$69,"yes",$CC77&gt;CE$69,"no")</f>
        <v/>
      </c>
      <c r="CF77" s="42" t="str">
        <f t="shared" si="97"/>
        <v/>
      </c>
      <c r="CG77" s="1" t="str">
        <f t="shared" si="98"/>
        <v/>
      </c>
      <c r="CH77" s="1" t="str">
        <f t="shared" si="99"/>
        <v/>
      </c>
      <c r="CI77" s="76" t="str">
        <f>IF(CE77="yes",VLOOKUP(CH77,'z-Table'!$A$1:$K$74,7,TRUE)*$CE$68,"")</f>
        <v/>
      </c>
    </row>
    <row r="78" spans="1:87" ht="12" x14ac:dyDescent="0.2">
      <c r="A78" s="7" t="s">
        <v>34</v>
      </c>
      <c r="B78" s="18" cm="1">
        <f t="array" ref="B78">IFERROR(_xlfn.IFS(COUNTA($F$68:$K$68)=0,AVERAGE($F78:$K78),$F$68="X",AVERAGE(G78:$K78),$G$68="X",AVERAGE($F78,$H78:$K78),$H$68="X",AVERAGE($F78:$G78,$I78:$K78),$I$68="X",AVERAGE($F78:$H78,$J78:$K78),$J$68="X",AVERAGE($F78:$I78,$K78:$K78),$K$68="X",AVERAGE($F78:$J78)),"")</f>
        <v>0.24471569280526473</v>
      </c>
      <c r="C78" s="19" cm="1">
        <f t="array" ref="C78">IFERROR(_xlfn.IFS(COUNTA($F$68:$K$68)=0,STDEV($F78:$K78)/SQRT(COUNT($F78:$K78)),$F$68="X",STDEV(G78:$K78)/SQRT(COUNT(G78:$K78)),$G$68="X",STDEV($F78,$H78:$K78)/SQRT(COUNT($F78,$H78:$K78)),$H$68="X",STDEV($F78:$G78,$I78:$K78)/SQRT(COUNT($F78:$G78,$I78:$K78)),$I$68="X",STDEV($F78:$H78,$J78:$K78)/SQRT(COUNT($F78:$H78,$J78:$K78)),$J$68="X",STDEV($F78:$I78,$K78)/SQRT(COUNT($F78:$I78,$K78)),$K$68="X",STDEV($F78:$J78)/SQRT(COUNT($F78:$J78))),"")</f>
        <v>0.15001387478808068</v>
      </c>
      <c r="D78" s="113" cm="1">
        <f t="array" ref="D78">IFERROR(_xlfn.IFS(COUNTA($L$68:$Q$68)=0,AVERAGE($L78:$Q78),$L$68="X",AVERAGE($M78:$Q78),$M$68="X",AVERAGE($L78,$N78:$Q78),$N$68="X",AVERAGE($L78:$M78,$O78:$Q78),$O$68="X",AVERAGE($L78:$N78,$P78:$Q78),$P$68="X",AVERAGE($L78:$O78,$Q78:$Q78),$Q$68="X",AVERAGE($L78:$P78)),"")</f>
        <v>23212.870000000003</v>
      </c>
      <c r="E78" s="111" cm="1">
        <f t="array" ref="E78">IFERROR(_xlfn.IFS(COUNTA($L$68:$Q$68)=0,STDEV($L78:$Q78)/SQRT(COUNT($L78:$Q78)),$L$68="X",STDEV($M78:$Q78)/SQRT(COUNT($M78:$Q78)),$M$68="X",STDEV($L78,$N78:$Q78)/SQRT(COUNT($L78,$N78:$Q78)),$N$68="X",STDEV($L78:$M78,$O78:$Q78)/SQRT(COUNT($L78:$M78,$O78:$Q78)),$O$68="X",STDEV($L78:$N78,$P78:$Q78)/SQRT(COUNT($L78:$N78,$P78:$Q78)),$P$68="X",STDEV($L78:$O78,$Q78)/SQRT(COUNT($L78:$O78,$Q78)),$Q$68="X",STDEV($L78:$P78)/SQRT(COUNT($L78:$P78))),"")</f>
        <v>17120.585105857219</v>
      </c>
      <c r="F78" s="1" cm="1">
        <f t="array" ref="F78">_xlfn.IFS(SUM($L78:$Q78)="","",L78="","",L78=0,0,L78&gt;0,L78/F$131*100)</f>
        <v>0.81636577789352938</v>
      </c>
      <c r="G78" s="1" cm="1">
        <f t="array" ref="G78">_xlfn.IFS(SUM($L78:$Q78)="","",M78="","",M78=0,0,M78&gt;0,M78/G$131*100)</f>
        <v>0</v>
      </c>
      <c r="H78" s="1" cm="1">
        <f t="array" ref="H78">_xlfn.IFS(SUM($L78:$Q78)="","",N78="","",N78=0,0,N78&gt;0,N78/H$131*100)</f>
        <v>0.19500590950080512</v>
      </c>
      <c r="I78" s="1" cm="1">
        <f t="array" ref="I78">_xlfn.IFS(SUM($L78:$Q78)="","",O78="","",O78=0,0,O78&gt;0,O78/I$131*100)</f>
        <v>0.21220677663198911</v>
      </c>
      <c r="J78" s="1" cm="1">
        <f t="array" ref="J78">_xlfn.IFS(SUM($L78:$Q78)="","",P78="","",P78=0,0,P78&gt;0,P78/J$131*100)</f>
        <v>0</v>
      </c>
      <c r="K78" s="1" t="str" cm="1">
        <f t="array" ref="K78">_xlfn.IFS(SUM($L78:$Q78)="","",Q78="","",Q78=0,0,Q78&gt;0,Q78/K$131*100)</f>
        <v/>
      </c>
      <c r="L78" s="92">
        <f t="shared" si="75"/>
        <v>90588.6</v>
      </c>
      <c r="M78" s="1">
        <f t="shared" si="75"/>
        <v>0</v>
      </c>
      <c r="N78" s="1">
        <f t="shared" si="75"/>
        <v>16320.75</v>
      </c>
      <c r="O78" s="1">
        <f t="shared" si="75"/>
        <v>9155</v>
      </c>
      <c r="P78" s="1">
        <f t="shared" si="75"/>
        <v>0</v>
      </c>
      <c r="Q78" s="95" t="str">
        <f t="shared" si="75"/>
        <v/>
      </c>
      <c r="R78" s="89">
        <v>452943</v>
      </c>
      <c r="S78" s="89">
        <v>0</v>
      </c>
      <c r="T78" s="89">
        <v>65283</v>
      </c>
      <c r="U78" s="89">
        <v>27465</v>
      </c>
      <c r="V78" s="89">
        <v>0</v>
      </c>
      <c r="W78" s="89"/>
      <c r="X78" s="1"/>
      <c r="Y78" s="1"/>
      <c r="Z78" s="7" t="s">
        <v>34</v>
      </c>
      <c r="AA78" s="18" cm="1">
        <f t="array" ref="AA78">IFERROR(_xlfn.IFS(COUNTA($AE$68:$AJ$68)=0,AVERAGE($AE78:$AJ78),$AE$68="X",AVERAGE($AF78:$AJ78),$AF$68="X",AVERAGE($AE78,$AG78:$AJ78),$AG$68="X",AVERAGE($AE78:$AF78,$AH78:$AJ78),$AH$68="X",AVERAGE($AE78:$AG78,$AI78:$AJ78),$AI$68="X",AVERAGE($AE78:$AH78,$AJ78:$AJ78),$AJ$68="X",AVERAGE($AE78:$AI78)),"")</f>
        <v>0.44539364067547815</v>
      </c>
      <c r="AB78" s="19" cm="1">
        <f t="array" ref="AB78">IFERROR(_xlfn.IFS(COUNTA($AE$68:$AJ$68)=0,STDEV($AE78:$AJ78)/SQRT(COUNT($AE78:$AJ78)),$AE$68="X",STDEV($AF78:$AJ78)/SQRT(COUNT($AF78:$AJ78)),$AF$68="X",STDEV($AE78,$AG78:$AJ78)/SQRT(COUNT($AE78,$AG78:$AJ78)),$AG$68="X",STDEV($AE78:$AF78,$AH78:$AJ78)/SQRT(COUNT($AE78:$AF78,$AH78:$AJ78)),$AH$68="X",STDEV($AE78:$AG78,$AI78:$AJ78)/SQRT(COUNT($AE78:$AG78,$AI78:$AJ78)),$AI$68="X",STDEV($AE78:$AH78,$AJ78)/SQRT(COUNT($AE78:$AH78,$AJ78)),$AJ$68="X",STDEV($AE78:$AI78)/SQRT(COUNT($AE78:$AI78))),"")</f>
        <v>0.23832491701711886</v>
      </c>
      <c r="AC78" s="113" cm="1">
        <f t="array" ref="AC78">IFERROR(_xlfn.IFS(COUNTA($AK$68:$AP$68)=0,AVERAGE($AK78:$AP78),$AK$68="X",AVERAGE($AL78:$AP78),$AL$68="X",AVERAGE($AK78,$AM78:$AP78),$AM$68="X",AVERAGE($AK78:$AL78,$AN78:$AP78),$AN$68="X",AVERAGE($AK78:$AM78,$AO78:$AP78),$AO$68="X",AVERAGE($AK78:$AN78,$AP78:$AP78),$AP$68="X",AVERAGE($AK78:$AO78)),"")</f>
        <v>8636.59375</v>
      </c>
      <c r="AD78" s="111" cm="1">
        <f t="array" ref="AD78">IFERROR(_xlfn.IFS(COUNTA($AK$68:$AP$68)=0,STDEV($AK78:$AP78)/SQRT(COUNT($AK78:$AP78)),$AK$68="X",STDEV($AL78:$AP78)/SQRT(COUNT($AL78:$AP78)),$AL$68="X",STDEV($AK78,$AM78:$AP78)/SQRT(COUNT($AK78,$AM78:$AP78)),$AM$68="X",STDEV($AK78:$AL78,$AN78:$AP78)/SQRT(COUNT($AK78:$AL78,$AN78:$AP78)),$AN$68="X",STDEV($AK78:$AM78,$AO78:$AP78)/SQRT(COUNT($AK78:$AM78,$AO78:$AP78)),$AO$68="X",STDEV($AK78:$AN78,$AP78)/SQRT(COUNT($AK78:$AN78,$AP78)),$AP$68="X",STDEV($AK78:$AO78)/SQRT(COUNT($AK78:$AO78))),"")</f>
        <v>3431.2303039631952</v>
      </c>
      <c r="AE78" s="1" cm="1">
        <f t="array" ref="AE78">_xlfn.IFS(SUM($AK78:$AP78)="","",AK78="","",AK78=0,0,AK78&gt;0,AK78/AE$131*100)</f>
        <v>1.1166133727893037</v>
      </c>
      <c r="AF78" s="1" cm="1">
        <f t="array" ref="AF78">_xlfn.IFS(SUM($AK78:$AP78)="","",AL78="","",AL78=0,0,AL78&gt;0,AL78/AF$131*100)</f>
        <v>0.27258461372915482</v>
      </c>
      <c r="AG78" s="1" cm="1">
        <f t="array" ref="AG78">_xlfn.IFS(SUM($AK78:$AP78)="","",AM78="","",AM78=0,0,AM78&gt;0,AM78/AG$131*100)</f>
        <v>0</v>
      </c>
      <c r="AH78" s="1" cm="1">
        <f t="array" ref="AH78">_xlfn.IFS(SUM($AK78:$AP78)="","",AN78="","",AN78=0,0,AN78&gt;0,AN78/AH$131*100)</f>
        <v>0</v>
      </c>
      <c r="AI78" s="1" cm="1">
        <f t="array" ref="AI78">_xlfn.IFS(SUM($AK78:$AP78)="","",AO78="","",AO78=0,0,AO78&gt;0,AO78/AI$131*100)</f>
        <v>0.39237657618345417</v>
      </c>
      <c r="AJ78" s="1" t="str" cm="1">
        <f t="array" ref="AJ78">_xlfn.IFS(SUM($AK78:$AP78)="","",AP78="","",AP78=0,0,AP78&gt;0,AP78/AJ$131*100)</f>
        <v/>
      </c>
      <c r="AK78" s="85">
        <f t="shared" si="76"/>
        <v>13713.666666666666</v>
      </c>
      <c r="AL78" s="39">
        <f t="shared" si="76"/>
        <v>14574.333333333334</v>
      </c>
      <c r="AM78" s="39">
        <f t="shared" si="76"/>
        <v>0</v>
      </c>
      <c r="AN78" s="39">
        <f t="shared" si="76"/>
        <v>0</v>
      </c>
      <c r="AO78" s="39">
        <f t="shared" si="76"/>
        <v>6258.375</v>
      </c>
      <c r="AP78" s="98" t="str">
        <f t="shared" si="76"/>
        <v/>
      </c>
      <c r="AQ78" s="89">
        <v>82282</v>
      </c>
      <c r="AR78" s="89">
        <v>131169</v>
      </c>
      <c r="AS78" s="89">
        <v>0</v>
      </c>
      <c r="AT78" s="89">
        <v>0</v>
      </c>
      <c r="AU78" s="89">
        <v>50067</v>
      </c>
      <c r="AV78" s="89"/>
      <c r="AW78" s="1"/>
      <c r="AX78" s="1"/>
      <c r="AY78" s="39" t="str">
        <f t="shared" si="77"/>
        <v/>
      </c>
      <c r="AZ78" s="39" t="str">
        <f t="shared" si="78"/>
        <v/>
      </c>
      <c r="BA78" s="39" t="str">
        <f t="shared" si="79"/>
        <v/>
      </c>
      <c r="BB78" s="39" t="str">
        <f t="shared" si="80"/>
        <v/>
      </c>
      <c r="BC78" s="39" t="str">
        <f t="shared" si="81"/>
        <v/>
      </c>
      <c r="BD78" s="39" t="str">
        <f t="shared" si="82"/>
        <v/>
      </c>
      <c r="BE78" s="39" t="str">
        <f t="shared" si="83"/>
        <v/>
      </c>
      <c r="BF78" s="39" t="str">
        <f t="shared" si="84"/>
        <v/>
      </c>
      <c r="BG78" s="39" t="str">
        <f t="shared" si="85"/>
        <v/>
      </c>
      <c r="BH78" s="39" t="str">
        <f t="shared" si="86"/>
        <v/>
      </c>
      <c r="BI78" s="39" t="str">
        <f t="shared" si="87"/>
        <v/>
      </c>
      <c r="BJ78" s="39" t="str">
        <f t="shared" si="88"/>
        <v/>
      </c>
      <c r="BK78" s="42" t="str">
        <f t="shared" si="89"/>
        <v/>
      </c>
      <c r="BL78" t="str">
        <f t="shared" si="89"/>
        <v/>
      </c>
      <c r="BM78" t="str">
        <f t="shared" si="89"/>
        <v/>
      </c>
      <c r="BN78" t="str">
        <f t="shared" si="89"/>
        <v/>
      </c>
      <c r="BO78" t="str">
        <f t="shared" si="89"/>
        <v/>
      </c>
      <c r="BP78" t="str">
        <f t="shared" si="89"/>
        <v/>
      </c>
      <c r="BQ78" t="str">
        <f t="shared" si="89"/>
        <v/>
      </c>
      <c r="BR78" t="str">
        <f t="shared" si="89"/>
        <v/>
      </c>
      <c r="BS78" t="str">
        <f t="shared" si="89"/>
        <v/>
      </c>
      <c r="BT78" t="str">
        <f t="shared" si="89"/>
        <v/>
      </c>
      <c r="BU78" t="str">
        <f t="shared" si="89"/>
        <v/>
      </c>
      <c r="BV78" t="str">
        <f t="shared" si="89"/>
        <v/>
      </c>
      <c r="BW78" t="str">
        <f t="shared" si="90"/>
        <v/>
      </c>
      <c r="BX78" t="str">
        <f t="shared" si="91"/>
        <v/>
      </c>
      <c r="BY78" t="str">
        <f t="shared" si="92"/>
        <v/>
      </c>
      <c r="BZ78" t="str">
        <f t="shared" si="93"/>
        <v/>
      </c>
      <c r="CA78" t="str">
        <f t="shared" si="94"/>
        <v/>
      </c>
      <c r="CB78" s="39" t="str">
        <f t="shared" si="94"/>
        <v/>
      </c>
      <c r="CC78" s="46" t="str">
        <f t="shared" si="95"/>
        <v/>
      </c>
      <c r="CD78" s="44" t="str">
        <f t="shared" si="96"/>
        <v/>
      </c>
      <c r="CE78" t="str" cm="1">
        <f t="array" ref="CE78">_xlfn.IFS($CC78="","",$CC78&lt;=CE$69,"yes",$CC78&gt;CE$69,"no")</f>
        <v/>
      </c>
      <c r="CF78" s="42" t="str">
        <f t="shared" si="97"/>
        <v/>
      </c>
      <c r="CG78" s="1" t="str">
        <f t="shared" si="98"/>
        <v/>
      </c>
      <c r="CH78" s="1" t="str">
        <f t="shared" si="99"/>
        <v/>
      </c>
      <c r="CI78" s="76" t="str">
        <f>IF(CE78="yes",VLOOKUP(CH78,'z-Table'!$A$1:$K$74,7,TRUE)*$CE$68,"")</f>
        <v/>
      </c>
    </row>
    <row r="79" spans="1:87" ht="12" x14ac:dyDescent="0.2">
      <c r="A79" s="7" t="s">
        <v>35</v>
      </c>
      <c r="B79" s="18" cm="1">
        <f t="array" ref="B79">IFERROR(_xlfn.IFS(COUNTA($F$68:$K$68)=0,AVERAGE($F79:$K79),$F$68="X",AVERAGE(G79:$K79),$G$68="X",AVERAGE($F79,$H79:$K79),$H$68="X",AVERAGE($F79:$G79,$I79:$K79),$I$68="X",AVERAGE($F79:$H79,$J79:$K79),$J$68="X",AVERAGE($F79:$I79,$K79:$K79),$K$68="X",AVERAGE($F79:$J79)),"")</f>
        <v>0</v>
      </c>
      <c r="C79" s="19" cm="1">
        <f t="array" ref="C79">IFERROR(_xlfn.IFS(COUNTA($F$68:$K$68)=0,STDEV($F79:$K79)/SQRT(COUNT($F79:$K79)),$F$68="X",STDEV(G79:$K79)/SQRT(COUNT(G79:$K79)),$G$68="X",STDEV($F79,$H79:$K79)/SQRT(COUNT($F79,$H79:$K79)),$H$68="X",STDEV($F79:$G79,$I79:$K79)/SQRT(COUNT($F79:$G79,$I79:$K79)),$I$68="X",STDEV($F79:$H79,$J79:$K79)/SQRT(COUNT($F79:$H79,$J79:$K79)),$J$68="X",STDEV($F79:$I79,$K79)/SQRT(COUNT($F79:$I79,$K79)),$K$68="X",STDEV($F79:$J79)/SQRT(COUNT($F79:$J79))),"")</f>
        <v>0</v>
      </c>
      <c r="D79" s="113" cm="1">
        <f t="array" ref="D79">IFERROR(_xlfn.IFS(COUNTA($L$68:$Q$68)=0,AVERAGE($L79:$Q79),$L$68="X",AVERAGE($M79:$Q79),$M$68="X",AVERAGE($L79,$N79:$Q79),$N$68="X",AVERAGE($L79:$M79,$O79:$Q79),$O$68="X",AVERAGE($L79:$N79,$P79:$Q79),$P$68="X",AVERAGE($L79:$O79,$Q79:$Q79),$Q$68="X",AVERAGE($L79:$P79)),"")</f>
        <v>0</v>
      </c>
      <c r="E79" s="111" cm="1">
        <f t="array" ref="E79">IFERROR(_xlfn.IFS(COUNTA($L$68:$Q$68)=0,STDEV($L79:$Q79)/SQRT(COUNT($L79:$Q79)),$L$68="X",STDEV($M79:$Q79)/SQRT(COUNT($M79:$Q79)),$M$68="X",STDEV($L79,$N79:$Q79)/SQRT(COUNT($L79,$N79:$Q79)),$N$68="X",STDEV($L79:$M79,$O79:$Q79)/SQRT(COUNT($L79:$M79,$O79:$Q79)),$O$68="X",STDEV($L79:$N79,$P79:$Q79)/SQRT(COUNT($L79:$N79,$P79:$Q79)),$P$68="X",STDEV($L79:$O79,$Q79)/SQRT(COUNT($L79:$O79,$Q79)),$Q$68="X",STDEV($L79:$P79)/SQRT(COUNT($L79:$P79))),"")</f>
        <v>0</v>
      </c>
      <c r="F79" s="1" cm="1">
        <f t="array" ref="F79">_xlfn.IFS(SUM($L79:$Q79)="","",L79="","",L79=0,0,L79&gt;0,L79/F$131*100)</f>
        <v>0</v>
      </c>
      <c r="G79" s="1" cm="1">
        <f t="array" ref="G79">_xlfn.IFS(SUM($L79:$Q79)="","",M79="","",M79=0,0,M79&gt;0,M79/G$131*100)</f>
        <v>0</v>
      </c>
      <c r="H79" s="1" cm="1">
        <f t="array" ref="H79">_xlfn.IFS(SUM($L79:$Q79)="","",N79="","",N79=0,0,N79&gt;0,N79/H$131*100)</f>
        <v>0</v>
      </c>
      <c r="I79" s="1" cm="1">
        <f t="array" ref="I79">_xlfn.IFS(SUM($L79:$Q79)="","",O79="","",O79=0,0,O79&gt;0,O79/I$131*100)</f>
        <v>0</v>
      </c>
      <c r="J79" s="1" cm="1">
        <f t="array" ref="J79">_xlfn.IFS(SUM($L79:$Q79)="","",P79="","",P79=0,0,P79&gt;0,P79/J$131*100)</f>
        <v>0</v>
      </c>
      <c r="K79" s="1" t="str" cm="1">
        <f t="array" ref="K79">_xlfn.IFS(SUM($L79:$Q79)="","",Q79="","",Q79=0,0,Q79&gt;0,Q79/K$131*100)</f>
        <v/>
      </c>
      <c r="L79" s="92">
        <f t="shared" si="75"/>
        <v>0</v>
      </c>
      <c r="M79" s="1">
        <f t="shared" si="75"/>
        <v>0</v>
      </c>
      <c r="N79" s="1">
        <f t="shared" si="75"/>
        <v>0</v>
      </c>
      <c r="O79" s="1">
        <f t="shared" si="75"/>
        <v>0</v>
      </c>
      <c r="P79" s="1">
        <f t="shared" si="75"/>
        <v>0</v>
      </c>
      <c r="Q79" s="95" t="str">
        <f t="shared" si="75"/>
        <v/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/>
      <c r="X79" s="1"/>
      <c r="Y79" s="1"/>
      <c r="Z79" s="7" t="s">
        <v>35</v>
      </c>
      <c r="AA79" s="18" cm="1">
        <f t="array" ref="AA79">IFERROR(_xlfn.IFS(COUNTA($AE$68:$AJ$68)=0,AVERAGE($AE79:$AJ79),$AE$68="X",AVERAGE($AF79:$AJ79),$AF$68="X",AVERAGE($AE79,$AG79:$AJ79),$AG$68="X",AVERAGE($AE79:$AF79,$AH79:$AJ79),$AH$68="X",AVERAGE($AE79:$AG79,$AI79:$AJ79),$AI$68="X",AVERAGE($AE79:$AH79,$AJ79:$AJ79),$AJ$68="X",AVERAGE($AE79:$AI79)),"")</f>
        <v>0</v>
      </c>
      <c r="AB79" s="19" cm="1">
        <f t="array" ref="AB79">IFERROR(_xlfn.IFS(COUNTA($AE$68:$AJ$68)=0,STDEV($AE79:$AJ79)/SQRT(COUNT($AE79:$AJ79)),$AE$68="X",STDEV($AF79:$AJ79)/SQRT(COUNT($AF79:$AJ79)),$AF$68="X",STDEV($AE79,$AG79:$AJ79)/SQRT(COUNT($AE79,$AG79:$AJ79)),$AG$68="X",STDEV($AE79:$AF79,$AH79:$AJ79)/SQRT(COUNT($AE79:$AF79,$AH79:$AJ79)),$AH$68="X",STDEV($AE79:$AG79,$AI79:$AJ79)/SQRT(COUNT($AE79:$AG79,$AI79:$AJ79)),$AI$68="X",STDEV($AE79:$AH79,$AJ79)/SQRT(COUNT($AE79:$AH79,$AJ79)),$AJ$68="X",STDEV($AE79:$AI79)/SQRT(COUNT($AE79:$AI79))),"")</f>
        <v>0</v>
      </c>
      <c r="AC79" s="113" cm="1">
        <f t="array" ref="AC79">IFERROR(_xlfn.IFS(COUNTA($AK$68:$AP$68)=0,AVERAGE($AK79:$AP79),$AK$68="X",AVERAGE($AL79:$AP79),$AL$68="X",AVERAGE($AK79,$AM79:$AP79),$AM$68="X",AVERAGE($AK79:$AL79,$AN79:$AP79),$AN$68="X",AVERAGE($AK79:$AM79,$AO79:$AP79),$AO$68="X",AVERAGE($AK79:$AN79,$AP79:$AP79),$AP$68="X",AVERAGE($AK79:$AO79)),"")</f>
        <v>0</v>
      </c>
      <c r="AD79" s="111" cm="1">
        <f t="array" ref="AD79">IFERROR(_xlfn.IFS(COUNTA($AK$68:$AP$68)=0,STDEV($AK79:$AP79)/SQRT(COUNT($AK79:$AP79)),$AK$68="X",STDEV($AL79:$AP79)/SQRT(COUNT($AL79:$AP79)),$AL$68="X",STDEV($AK79,$AM79:$AP79)/SQRT(COUNT($AK79,$AM79:$AP79)),$AM$68="X",STDEV($AK79:$AL79,$AN79:$AP79)/SQRT(COUNT($AK79:$AL79,$AN79:$AP79)),$AN$68="X",STDEV($AK79:$AM79,$AO79:$AP79)/SQRT(COUNT($AK79:$AM79,$AO79:$AP79)),$AO$68="X",STDEV($AK79:$AN79,$AP79)/SQRT(COUNT($AK79:$AN79,$AP79)),$AP$68="X",STDEV($AK79:$AO79)/SQRT(COUNT($AK79:$AO79))),"")</f>
        <v>0</v>
      </c>
      <c r="AE79" s="1" cm="1">
        <f t="array" ref="AE79">_xlfn.IFS(SUM($AK79:$AP79)="","",AK79="","",AK79=0,0,AK79&gt;0,AK79/AE$131*100)</f>
        <v>0</v>
      </c>
      <c r="AF79" s="1" cm="1">
        <f t="array" ref="AF79">_xlfn.IFS(SUM($AK79:$AP79)="","",AL79="","",AL79=0,0,AL79&gt;0,AL79/AF$131*100)</f>
        <v>0</v>
      </c>
      <c r="AG79" s="1" cm="1">
        <f t="array" ref="AG79">_xlfn.IFS(SUM($AK79:$AP79)="","",AM79="","",AM79=0,0,AM79&gt;0,AM79/AG$131*100)</f>
        <v>0</v>
      </c>
      <c r="AH79" s="1" cm="1">
        <f t="array" ref="AH79">_xlfn.IFS(SUM($AK79:$AP79)="","",AN79="","",AN79=0,0,AN79&gt;0,AN79/AH$131*100)</f>
        <v>0</v>
      </c>
      <c r="AI79" s="1" cm="1">
        <f t="array" ref="AI79">_xlfn.IFS(SUM($AK79:$AP79)="","",AO79="","",AO79=0,0,AO79&gt;0,AO79/AI$131*100)</f>
        <v>0</v>
      </c>
      <c r="AJ79" s="1" t="str" cm="1">
        <f t="array" ref="AJ79">_xlfn.IFS(SUM($AK79:$AP79)="","",AP79="","",AP79=0,0,AP79&gt;0,AP79/AJ$131*100)</f>
        <v/>
      </c>
      <c r="AK79" s="85">
        <f t="shared" si="76"/>
        <v>0</v>
      </c>
      <c r="AL79" s="39">
        <f t="shared" si="76"/>
        <v>0</v>
      </c>
      <c r="AM79" s="39">
        <f t="shared" si="76"/>
        <v>0</v>
      </c>
      <c r="AN79" s="39">
        <f t="shared" si="76"/>
        <v>0</v>
      </c>
      <c r="AO79" s="39">
        <f t="shared" si="76"/>
        <v>0</v>
      </c>
      <c r="AP79" s="98" t="str">
        <f t="shared" si="76"/>
        <v/>
      </c>
      <c r="AQ79" s="89">
        <v>0</v>
      </c>
      <c r="AR79" s="89">
        <v>0</v>
      </c>
      <c r="AS79" s="89">
        <v>0</v>
      </c>
      <c r="AT79" s="89">
        <v>0</v>
      </c>
      <c r="AU79" s="89">
        <v>0</v>
      </c>
      <c r="AV79" s="89"/>
      <c r="AW79" s="1"/>
      <c r="AX79" s="1"/>
      <c r="AY79" s="39" t="str">
        <f t="shared" si="77"/>
        <v/>
      </c>
      <c r="AZ79" s="39" t="str">
        <f t="shared" si="78"/>
        <v/>
      </c>
      <c r="BA79" s="39" t="str">
        <f t="shared" si="79"/>
        <v/>
      </c>
      <c r="BB79" s="39" t="str">
        <f t="shared" si="80"/>
        <v/>
      </c>
      <c r="BC79" s="39" t="str">
        <f t="shared" si="81"/>
        <v/>
      </c>
      <c r="BD79" s="39" t="str">
        <f t="shared" si="82"/>
        <v/>
      </c>
      <c r="BE79" s="39" t="str">
        <f t="shared" si="83"/>
        <v/>
      </c>
      <c r="BF79" s="39" t="str">
        <f t="shared" si="84"/>
        <v/>
      </c>
      <c r="BG79" s="39" t="str">
        <f t="shared" si="85"/>
        <v/>
      </c>
      <c r="BH79" s="39" t="str">
        <f t="shared" si="86"/>
        <v/>
      </c>
      <c r="BI79" s="39" t="str">
        <f t="shared" si="87"/>
        <v/>
      </c>
      <c r="BJ79" s="39" t="str">
        <f t="shared" si="88"/>
        <v/>
      </c>
      <c r="BK79" s="42" t="str">
        <f t="shared" si="89"/>
        <v/>
      </c>
      <c r="BL79" t="str">
        <f t="shared" si="89"/>
        <v/>
      </c>
      <c r="BM79" t="str">
        <f t="shared" si="89"/>
        <v/>
      </c>
      <c r="BN79" t="str">
        <f t="shared" si="89"/>
        <v/>
      </c>
      <c r="BO79" t="str">
        <f t="shared" si="89"/>
        <v/>
      </c>
      <c r="BP79" t="str">
        <f t="shared" si="89"/>
        <v/>
      </c>
      <c r="BQ79" t="str">
        <f t="shared" si="89"/>
        <v/>
      </c>
      <c r="BR79" t="str">
        <f t="shared" si="89"/>
        <v/>
      </c>
      <c r="BS79" t="str">
        <f t="shared" si="89"/>
        <v/>
      </c>
      <c r="BT79" t="str">
        <f t="shared" si="89"/>
        <v/>
      </c>
      <c r="BU79" t="str">
        <f t="shared" si="89"/>
        <v/>
      </c>
      <c r="BV79" t="str">
        <f t="shared" si="89"/>
        <v/>
      </c>
      <c r="BW79" t="str">
        <f t="shared" si="90"/>
        <v/>
      </c>
      <c r="BX79" t="str">
        <f t="shared" si="91"/>
        <v/>
      </c>
      <c r="BY79" t="str">
        <f t="shared" si="92"/>
        <v/>
      </c>
      <c r="BZ79" t="str">
        <f t="shared" si="93"/>
        <v/>
      </c>
      <c r="CA79" t="str">
        <f t="shared" si="94"/>
        <v/>
      </c>
      <c r="CB79" s="39" t="str">
        <f t="shared" si="94"/>
        <v/>
      </c>
      <c r="CC79" s="46" t="str">
        <f t="shared" si="95"/>
        <v/>
      </c>
      <c r="CD79" s="44" t="str">
        <f t="shared" si="96"/>
        <v/>
      </c>
      <c r="CE79" t="str" cm="1">
        <f t="array" ref="CE79">_xlfn.IFS($CC79="","",$CC79&lt;=CE$69,"yes",$CC79&gt;CE$69,"no")</f>
        <v/>
      </c>
      <c r="CF79" s="42" t="str">
        <f t="shared" si="97"/>
        <v/>
      </c>
      <c r="CG79" s="1" t="str">
        <f t="shared" si="98"/>
        <v/>
      </c>
      <c r="CH79" s="1" t="str">
        <f t="shared" si="99"/>
        <v/>
      </c>
      <c r="CI79" s="76" t="str">
        <f>IF(CE79="yes",VLOOKUP(CH79,'z-Table'!$A$1:$K$74,7,TRUE)*$CE$68,"")</f>
        <v/>
      </c>
    </row>
    <row r="80" spans="1:87" ht="12" x14ac:dyDescent="0.2">
      <c r="A80" s="6" t="s">
        <v>36</v>
      </c>
      <c r="B80" s="18" cm="1">
        <f t="array" ref="B80">IFERROR(_xlfn.IFS(COUNTA($F$68:$K$68)=0,AVERAGE($F80:$K80),$F$68="X",AVERAGE(G80:$K80),$G$68="X",AVERAGE($F80,$H80:$K80),$H$68="X",AVERAGE($F80:$G80,$I80:$K80),$I$68="X",AVERAGE($F80:$H80,$J80:$K80),$J$68="X",AVERAGE($F80:$I80,$K80:$K80),$K$68="X",AVERAGE($F80:$J80)),"")</f>
        <v>0.42869116818977826</v>
      </c>
      <c r="C80" s="19" cm="1">
        <f t="array" ref="C80">IFERROR(_xlfn.IFS(COUNTA($F$68:$K$68)=0,STDEV($F80:$K80)/SQRT(COUNT($F80:$K80)),$F$68="X",STDEV(G80:$K80)/SQRT(COUNT(G80:$K80)),$G$68="X",STDEV($F80,$H80:$K80)/SQRT(COUNT($F80,$H80:$K80)),$H$68="X",STDEV($F80:$G80,$I80:$K80)/SQRT(COUNT($F80:$G80,$I80:$K80)),$I$68="X",STDEV($F80:$H80,$J80:$K80)/SQRT(COUNT($F80:$H80,$J80:$K80)),$J$68="X",STDEV($F80:$I80,$K80)/SQRT(COUNT($F80:$I80,$K80)),$K$68="X",STDEV($F80:$J80)/SQRT(COUNT($F80:$J80))),"")</f>
        <v>0.10707770454398047</v>
      </c>
      <c r="D80" s="113" cm="1">
        <f t="array" ref="D80">IFERROR(_xlfn.IFS(COUNTA($L$68:$Q$68)=0,AVERAGE($L80:$Q80),$L$68="X",AVERAGE($M80:$Q80),$M$68="X",AVERAGE($L80,$N80:$Q80),$N$68="X",AVERAGE($L80:$M80,$O80:$Q80),$O$68="X",AVERAGE($L80:$N80,$P80:$Q80),$P$68="X",AVERAGE($L80:$O80,$Q80:$Q80),$Q$68="X",AVERAGE($L80:$P80)),"")</f>
        <v>15900.180000000002</v>
      </c>
      <c r="E80" s="111" cm="1">
        <f t="array" ref="E80">IFERROR(_xlfn.IFS(COUNTA($L$68:$Q$68)=0,STDEV($L80:$Q80)/SQRT(COUNT($L80:$Q80)),$L$68="X",STDEV($M80:$Q80)/SQRT(COUNT($M80:$Q80)),$M$68="X",STDEV($L80,$N80:$Q80)/SQRT(COUNT($L80,$N80:$Q80)),$N$68="X",STDEV($L80:$M80,$O80:$Q80)/SQRT(COUNT($L80:$M80,$O80:$Q80)),$O$68="X",STDEV($L80:$N80,$P80:$Q80)/SQRT(COUNT($L80:$N80,$P80:$Q80)),$P$68="X",STDEV($L80:$O80,$Q80)/SQRT(COUNT($L80:$O80,$Q80)),$Q$68="X",STDEV($L80:$P80)/SQRT(COUNT($L80:$P80))),"")</f>
        <v>2713.42178319389</v>
      </c>
      <c r="F80" s="1" cm="1">
        <f t="array" ref="F80">_xlfn.IFS(SUM($L80:$Q80)="","",L80="","",L80=0,0,L80&gt;0,L80/F$131*100)</f>
        <v>0.21980125390098026</v>
      </c>
      <c r="G80" s="1" cm="1">
        <f t="array" ref="G80">_xlfn.IFS(SUM($L80:$Q80)="","",M80="","",M80=0,0,M80&gt;0,M80/G$131*100)</f>
        <v>0.58484356981464647</v>
      </c>
      <c r="H80" s="1" cm="1">
        <f t="array" ref="H80">_xlfn.IFS(SUM($L80:$Q80)="","",N80="","",N80=0,0,N80&gt;0,N80/H$131*100)</f>
        <v>0.22433610304871815</v>
      </c>
      <c r="I80" s="1" cm="1">
        <f t="array" ref="I80">_xlfn.IFS(SUM($L80:$Q80)="","",O80="","",O80=0,0,O80&gt;0,O80/I$131*100)</f>
        <v>0.34928934102320525</v>
      </c>
      <c r="J80" s="1" cm="1">
        <f t="array" ref="J80">_xlfn.IFS(SUM($L80:$Q80)="","",P80="","",P80=0,0,P80&gt;0,P80/J$131*100)</f>
        <v>0.7651855731613415</v>
      </c>
      <c r="K80" s="1" t="str" cm="1">
        <f t="array" ref="K80">_xlfn.IFS(SUM($L80:$Q80)="","",Q80="","",Q80=0,0,Q80&gt;0,Q80/K$131*100)</f>
        <v/>
      </c>
      <c r="L80" s="92">
        <f t="shared" si="75"/>
        <v>24390.400000000001</v>
      </c>
      <c r="M80" s="1">
        <f t="shared" si="75"/>
        <v>8317.3333333333339</v>
      </c>
      <c r="N80" s="1">
        <f t="shared" si="75"/>
        <v>18775.5</v>
      </c>
      <c r="O80" s="1">
        <f t="shared" si="75"/>
        <v>15069</v>
      </c>
      <c r="P80" s="1">
        <f t="shared" si="75"/>
        <v>12948.666666666666</v>
      </c>
      <c r="Q80" s="95" t="str">
        <f t="shared" si="75"/>
        <v/>
      </c>
      <c r="R80" s="89">
        <v>121952</v>
      </c>
      <c r="S80" s="89">
        <v>24952</v>
      </c>
      <c r="T80" s="89">
        <v>75102</v>
      </c>
      <c r="U80" s="89">
        <v>45207</v>
      </c>
      <c r="V80" s="89">
        <v>38846</v>
      </c>
      <c r="W80" s="89"/>
      <c r="X80" s="1"/>
      <c r="Y80" s="1"/>
      <c r="Z80" s="6" t="s">
        <v>36</v>
      </c>
      <c r="AA80" s="18" cm="1">
        <f t="array" ref="AA80">IFERROR(_xlfn.IFS(COUNTA($AE$68:$AJ$68)=0,AVERAGE($AE80:$AJ80),$AE$68="X",AVERAGE($AF80:$AJ80),$AF$68="X",AVERAGE($AE80,$AG80:$AJ80),$AG$68="X",AVERAGE($AE80:$AF80,$AH80:$AJ80),$AH$68="X",AVERAGE($AE80:$AG80,$AI80:$AJ80),$AI$68="X",AVERAGE($AE80:$AH80,$AJ80:$AJ80),$AJ$68="X",AVERAGE($AE80:$AI80)),"")</f>
        <v>0.33243490822970595</v>
      </c>
      <c r="AB80" s="19" cm="1">
        <f t="array" ref="AB80">IFERROR(_xlfn.IFS(COUNTA($AE$68:$AJ$68)=0,STDEV($AE80:$AJ80)/SQRT(COUNT($AE80:$AJ80)),$AE$68="X",STDEV($AF80:$AJ80)/SQRT(COUNT($AF80:$AJ80)),$AF$68="X",STDEV($AE80,$AG80:$AJ80)/SQRT(COUNT($AE80,$AG80:$AJ80)),$AG$68="X",STDEV($AE80:$AF80,$AH80:$AJ80)/SQRT(COUNT($AE80:$AF80,$AH80:$AJ80)),$AH$68="X",STDEV($AE80:$AG80,$AI80:$AJ80)/SQRT(COUNT($AE80:$AG80,$AI80:$AJ80)),$AI$68="X",STDEV($AE80:$AH80,$AJ80)/SQRT(COUNT($AE80:$AH80,$AJ80)),$AJ$68="X",STDEV($AE80:$AI80)/SQRT(COUNT($AE80:$AI80))),"")</f>
        <v>8.1859602092626188E-2</v>
      </c>
      <c r="AC80" s="113" cm="1">
        <f t="array" ref="AC80">IFERROR(_xlfn.IFS(COUNTA($AK$68:$AP$68)=0,AVERAGE($AK80:$AP80),$AK$68="X",AVERAGE($AL80:$AP80),$AL$68="X",AVERAGE($AK80,$AM80:$AP80),$AM$68="X",AVERAGE($AK80:$AL80,$AN80:$AP80),$AN$68="X",AVERAGE($AK80:$AM80,$AO80:$AP80),$AO$68="X",AVERAGE($AK80:$AN80,$AP80:$AP80),$AP$68="X",AVERAGE($AK80:$AO80)),"")</f>
        <v>5887.21875</v>
      </c>
      <c r="AD80" s="111" cm="1">
        <f t="array" ref="AD80">IFERROR(_xlfn.IFS(COUNTA($AK$68:$AP$68)=0,STDEV($AK80:$AP80)/SQRT(COUNT($AK80:$AP80)),$AK$68="X",STDEV($AL80:$AP80)/SQRT(COUNT($AL80:$AP80)),$AL$68="X",STDEV($AK80,$AM80:$AP80)/SQRT(COUNT($AK80,$AM80:$AP80)),$AM$68="X",STDEV($AK80:$AL80,$AN80:$AP80)/SQRT(COUNT($AK80:$AL80,$AN80:$AP80)),$AN$68="X",STDEV($AK80:$AM80,$AO80:$AP80)/SQRT(COUNT($AK80:$AM80,$AO80:$AP80)),$AO$68="X",STDEV($AK80:$AN80,$AP80)/SQRT(COUNT($AK80:$AN80,$AP80)),$AP$68="X",STDEV($AK80:$AO80)/SQRT(COUNT($AK80:$AO80))),"")</f>
        <v>1697.3369294333488</v>
      </c>
      <c r="AE80" s="1" cm="1">
        <f t="array" ref="AE80">_xlfn.IFS(SUM($AK80:$AP80)="","",AK80="","",AK80=0,0,AK80&gt;0,AK80/AE$131*100)</f>
        <v>0.55005578181459913</v>
      </c>
      <c r="AF80" s="1" cm="1">
        <f t="array" ref="AF80">_xlfn.IFS(SUM($AK80:$AP80)="","",AL80="","",AL80=0,0,AL80&gt;0,AL80/AF$131*100)</f>
        <v>0.19295945794046776</v>
      </c>
      <c r="AG80" s="1" cm="1">
        <f t="array" ref="AG80">_xlfn.IFS(SUM($AK80:$AP80)="","",AM80="","",AM80=0,0,AM80&gt;0,AM80/AG$131*100)</f>
        <v>8.6558166840872905E-2</v>
      </c>
      <c r="AH80" s="1" cm="1">
        <f t="array" ref="AH80">_xlfn.IFS(SUM($AK80:$AP80)="","",AN80="","",AN80=0,0,AN80&gt;0,AN80/AH$131*100)</f>
        <v>0.36597877186910455</v>
      </c>
      <c r="AI80" s="1" cm="1">
        <f t="array" ref="AI80">_xlfn.IFS(SUM($AK80:$AP80)="","",AO80="","",AO80=0,0,AO80&gt;0,AO80/AI$131*100)</f>
        <v>0.22074562129465228</v>
      </c>
      <c r="AJ80" s="1" t="str" cm="1">
        <f t="array" ref="AJ80">_xlfn.IFS(SUM($AK80:$AP80)="","",AP80="","",AP80=0,0,AP80&gt;0,AP80/AJ$131*100)</f>
        <v/>
      </c>
      <c r="AK80" s="85">
        <f t="shared" si="76"/>
        <v>6755.5</v>
      </c>
      <c r="AL80" s="39">
        <f t="shared" si="76"/>
        <v>10317</v>
      </c>
      <c r="AM80" s="39">
        <f t="shared" si="76"/>
        <v>11436.333333333334</v>
      </c>
      <c r="AN80" s="39">
        <f t="shared" si="76"/>
        <v>2955.5</v>
      </c>
      <c r="AO80" s="39">
        <f t="shared" si="76"/>
        <v>3520.875</v>
      </c>
      <c r="AP80" s="98" t="str">
        <f t="shared" si="76"/>
        <v/>
      </c>
      <c r="AQ80" s="89">
        <v>40533</v>
      </c>
      <c r="AR80" s="89">
        <v>92853</v>
      </c>
      <c r="AS80" s="89">
        <v>34309</v>
      </c>
      <c r="AT80" s="89">
        <v>17733</v>
      </c>
      <c r="AU80" s="89">
        <v>28167</v>
      </c>
      <c r="AV80" s="89"/>
      <c r="AW80" s="1"/>
      <c r="AX80" s="1"/>
      <c r="AY80" s="39" t="str">
        <f t="shared" si="77"/>
        <v/>
      </c>
      <c r="AZ80" s="39" t="str">
        <f t="shared" si="78"/>
        <v/>
      </c>
      <c r="BA80" s="39" t="str">
        <f t="shared" si="79"/>
        <v/>
      </c>
      <c r="BB80" s="39" t="str">
        <f t="shared" si="80"/>
        <v/>
      </c>
      <c r="BC80" s="39" t="str">
        <f t="shared" si="81"/>
        <v/>
      </c>
      <c r="BD80" s="39" t="str">
        <f t="shared" si="82"/>
        <v/>
      </c>
      <c r="BE80" s="39" t="str">
        <f t="shared" si="83"/>
        <v/>
      </c>
      <c r="BF80" s="39" t="str">
        <f t="shared" si="84"/>
        <v/>
      </c>
      <c r="BG80" s="39" t="str">
        <f t="shared" si="85"/>
        <v/>
      </c>
      <c r="BH80" s="39" t="str">
        <f t="shared" si="86"/>
        <v/>
      </c>
      <c r="BI80" s="39" t="str">
        <f t="shared" si="87"/>
        <v/>
      </c>
      <c r="BJ80" s="39" t="str">
        <f t="shared" si="88"/>
        <v/>
      </c>
      <c r="BK80" s="42" t="str">
        <f t="shared" si="89"/>
        <v/>
      </c>
      <c r="BL80" t="str">
        <f t="shared" si="89"/>
        <v/>
      </c>
      <c r="BM80" t="str">
        <f t="shared" si="89"/>
        <v/>
      </c>
      <c r="BN80" t="str">
        <f t="shared" si="89"/>
        <v/>
      </c>
      <c r="BO80" t="str">
        <f t="shared" si="89"/>
        <v/>
      </c>
      <c r="BP80" t="str">
        <f t="shared" si="89"/>
        <v/>
      </c>
      <c r="BQ80" t="str">
        <f t="shared" si="89"/>
        <v/>
      </c>
      <c r="BR80" t="str">
        <f t="shared" si="89"/>
        <v/>
      </c>
      <c r="BS80" t="str">
        <f t="shared" si="89"/>
        <v/>
      </c>
      <c r="BT80" t="str">
        <f t="shared" si="89"/>
        <v/>
      </c>
      <c r="BU80" t="str">
        <f t="shared" si="89"/>
        <v/>
      </c>
      <c r="BV80" t="str">
        <f t="shared" si="89"/>
        <v/>
      </c>
      <c r="BW80" t="str">
        <f t="shared" si="90"/>
        <v/>
      </c>
      <c r="BX80" t="str">
        <f t="shared" si="91"/>
        <v/>
      </c>
      <c r="BY80" t="str">
        <f t="shared" si="92"/>
        <v/>
      </c>
      <c r="BZ80" t="str">
        <f t="shared" si="93"/>
        <v/>
      </c>
      <c r="CA80" t="str">
        <f t="shared" si="94"/>
        <v/>
      </c>
      <c r="CB80" s="39" t="str">
        <f t="shared" si="94"/>
        <v/>
      </c>
      <c r="CC80" s="46" t="str">
        <f t="shared" si="95"/>
        <v/>
      </c>
      <c r="CD80" s="44" t="str">
        <f t="shared" si="96"/>
        <v/>
      </c>
      <c r="CE80" t="str" cm="1">
        <f t="array" ref="CE80">_xlfn.IFS($CC80="","",$CC80&lt;=CE$69,"yes",$CC80&gt;CE$69,"no")</f>
        <v/>
      </c>
      <c r="CF80" s="42" t="str">
        <f t="shared" si="97"/>
        <v/>
      </c>
      <c r="CG80" s="1" t="str">
        <f t="shared" si="98"/>
        <v/>
      </c>
      <c r="CH80" s="1" t="str">
        <f t="shared" si="99"/>
        <v/>
      </c>
      <c r="CI80" s="76" t="str">
        <f>IF(CE80="yes",VLOOKUP(CH80,'z-Table'!$A$1:$K$74,7,TRUE)*$CE$68,"")</f>
        <v/>
      </c>
    </row>
    <row r="81" spans="1:87" ht="12" x14ac:dyDescent="0.2">
      <c r="A81" s="6" t="s">
        <v>37</v>
      </c>
      <c r="B81" s="18" cm="1">
        <f t="array" ref="B81">IFERROR(_xlfn.IFS(COUNTA($F$68:$K$68)=0,AVERAGE($F81:$K81),$F$68="X",AVERAGE(G81:$K81),$G$68="X",AVERAGE($F81,$H81:$K81),$H$68="X",AVERAGE($F81:$G81,$I81:$K81),$I$68="X",AVERAGE($F81:$H81,$J81:$K81),$J$68="X",AVERAGE($F81:$I81,$K81:$K81),$K$68="X",AVERAGE($F81:$J81)),"")</f>
        <v>2.6274715761549863</v>
      </c>
      <c r="C81" s="19" cm="1">
        <f t="array" ref="C81">IFERROR(_xlfn.IFS(COUNTA($F$68:$K$68)=0,STDEV($F81:$K81)/SQRT(COUNT($F81:$K81)),$F$68="X",STDEV(G81:$K81)/SQRT(COUNT(G81:$K81)),$G$68="X",STDEV($F81,$H81:$K81)/SQRT(COUNT($F81,$H81:$K81)),$H$68="X",STDEV($F81:$G81,$I81:$K81)/SQRT(COUNT($F81:$G81,$I81:$K81)),$I$68="X",STDEV($F81:$H81,$J81:$K81)/SQRT(COUNT($F81:$H81,$J81:$K81)),$J$68="X",STDEV($F81:$I81,$K81)/SQRT(COUNT($F81:$I81,$K81)),$K$68="X",STDEV($F81:$J81)/SQRT(COUNT($F81:$J81))),"")</f>
        <v>0.72320054849296989</v>
      </c>
      <c r="D81" s="113" cm="1">
        <f t="array" ref="D81">IFERROR(_xlfn.IFS(COUNTA($L$68:$Q$68)=0,AVERAGE($L81:$Q81),$L$68="X",AVERAGE($M81:$Q81),$M$68="X",AVERAGE($L81,$N81:$Q81),$N$68="X",AVERAGE($L81:$M81,$O81:$Q81),$O$68="X",AVERAGE($L81:$N81,$P81:$Q81),$P$68="X",AVERAGE($L81:$O81,$Q81:$Q81),$Q$68="X",AVERAGE($L81:$P81)),"")</f>
        <v>88424.329999999987</v>
      </c>
      <c r="E81" s="111" cm="1">
        <f t="array" ref="E81">IFERROR(_xlfn.IFS(COUNTA($L$68:$Q$68)=0,STDEV($L81:$Q81)/SQRT(COUNT($L81:$Q81)),$L$68="X",STDEV($M81:$Q81)/SQRT(COUNT($M81:$Q81)),$M$68="X",STDEV($L81,$N81:$Q81)/SQRT(COUNT($L81,$N81:$Q81)),$N$68="X",STDEV($L81:$M81,$O81:$Q81)/SQRT(COUNT($L81:$M81,$O81:$Q81)),$O$68="X",STDEV($L81:$N81,$P81:$Q81)/SQRT(COUNT($L81:$N81,$P81:$Q81)),$P$68="X",STDEV($L81:$O81,$Q81)/SQRT(COUNT($L81:$O81,$Q81)),$Q$68="X",STDEV($L81:$P81)/SQRT(COUNT($L81:$P81))),"")</f>
        <v>16851.882444371022</v>
      </c>
      <c r="F81" s="1" cm="1">
        <f t="array" ref="F81">_xlfn.IFS(SUM($L81:$Q81)="","",L81="","",L81=0,0,L81&gt;0,L81/F$131*100)</f>
        <v>0.51672183386397785</v>
      </c>
      <c r="G81" s="1" cm="1">
        <f t="array" ref="G81">_xlfn.IFS(SUM($L81:$Q81)="","",M81="","",M81=0,0,M81&gt;0,M81/G$131*100)</f>
        <v>3.6364275602141367</v>
      </c>
      <c r="H81" s="1" cm="1">
        <f t="array" ref="H81">_xlfn.IFS(SUM($L81:$Q81)="","",N81="","",N81=0,0,N81&gt;0,N81/H$131*100)</f>
        <v>1.6524706916868543</v>
      </c>
      <c r="I81" s="1" cm="1">
        <f t="array" ref="I81">_xlfn.IFS(SUM($L81:$Q81)="","",O81="","",O81=0,0,O81&gt;0,O81/I$131*100)</f>
        <v>2.6963434218796665</v>
      </c>
      <c r="J81" s="1" cm="1">
        <f t="array" ref="J81">_xlfn.IFS(SUM($L81:$Q81)="","",P81="","",P81=0,0,P81&gt;0,P81/J$131*100)</f>
        <v>4.6353943731302971</v>
      </c>
      <c r="K81" s="1" t="str" cm="1">
        <f t="array" ref="K81">_xlfn.IFS(SUM($L81:$Q81)="","",Q81="","",Q81=0,0,Q81&gt;0,Q81/K$131*100)</f>
        <v/>
      </c>
      <c r="L81" s="92">
        <f t="shared" si="75"/>
        <v>57338.400000000001</v>
      </c>
      <c r="M81" s="1">
        <f t="shared" si="75"/>
        <v>51715.333333333336</v>
      </c>
      <c r="N81" s="1">
        <f t="shared" si="75"/>
        <v>138301.25</v>
      </c>
      <c r="O81" s="1">
        <f t="shared" si="75"/>
        <v>116325.33333333333</v>
      </c>
      <c r="P81" s="1">
        <f t="shared" si="75"/>
        <v>78441.333333333328</v>
      </c>
      <c r="Q81" s="95" t="str">
        <f t="shared" si="75"/>
        <v/>
      </c>
      <c r="R81" s="89">
        <v>286692</v>
      </c>
      <c r="S81" s="89">
        <v>155146</v>
      </c>
      <c r="T81" s="89">
        <v>553205</v>
      </c>
      <c r="U81" s="89">
        <v>348976</v>
      </c>
      <c r="V81" s="89">
        <v>235324</v>
      </c>
      <c r="W81" s="89"/>
      <c r="X81" s="1"/>
      <c r="Y81" s="1"/>
      <c r="Z81" s="6" t="s">
        <v>37</v>
      </c>
      <c r="AA81" s="18" cm="1">
        <f t="array" ref="AA81">IFERROR(_xlfn.IFS(COUNTA($AE$68:$AJ$68)=0,AVERAGE($AE81:$AJ81),$AE$68="X",AVERAGE($AF81:$AJ81),$AF$68="X",AVERAGE($AE81,$AG81:$AJ81),$AG$68="X",AVERAGE($AE81:$AF81,$AH81:$AJ81),$AH$68="X",AVERAGE($AE81:$AG81,$AI81:$AJ81),$AI$68="X",AVERAGE($AE81:$AH81,$AJ81:$AJ81),$AJ$68="X",AVERAGE($AE81:$AI81)),"")</f>
        <v>1.4274934046917869</v>
      </c>
      <c r="AB81" s="19" cm="1">
        <f t="array" ref="AB81">IFERROR(_xlfn.IFS(COUNTA($AE$68:$AJ$68)=0,STDEV($AE81:$AJ81)/SQRT(COUNT($AE81:$AJ81)),$AE$68="X",STDEV($AF81:$AJ81)/SQRT(COUNT($AF81:$AJ81)),$AF$68="X",STDEV($AE81,$AG81:$AJ81)/SQRT(COUNT($AE81,$AG81:$AJ81)),$AG$68="X",STDEV($AE81:$AF81,$AH81:$AJ81)/SQRT(COUNT($AE81:$AF81,$AH81:$AJ81)),$AH$68="X",STDEV($AE81:$AG81,$AI81:$AJ81)/SQRT(COUNT($AE81:$AG81,$AI81:$AJ81)),$AI$68="X",STDEV($AE81:$AH81,$AJ81)/SQRT(COUNT($AE81:$AH81,$AJ81)),$AJ$68="X",STDEV($AE81:$AI81)/SQRT(COUNT($AE81:$AI81))),"")</f>
        <v>0.28911586053666005</v>
      </c>
      <c r="AC81" s="113" cm="1">
        <f t="array" ref="AC81">IFERROR(_xlfn.IFS(COUNTA($AK$68:$AP$68)=0,AVERAGE($AK81:$AP81),$AK$68="X",AVERAGE($AL81:$AP81),$AL$68="X",AVERAGE($AK81,$AM81:$AP81),$AM$68="X",AVERAGE($AK81:$AL81,$AN81:$AP81),$AN$68="X",AVERAGE($AK81:$AM81,$AO81:$AP81),$AO$68="X",AVERAGE($AK81:$AN81,$AP81:$AP81),$AP$68="X",AVERAGE($AK81:$AO81)),"")</f>
        <v>26991.076388888887</v>
      </c>
      <c r="AD81" s="111" cm="1">
        <f t="array" ref="AD81">IFERROR(_xlfn.IFS(COUNTA($AK$68:$AP$68)=0,STDEV($AK81:$AP81)/SQRT(COUNT($AK81:$AP81)),$AK$68="X",STDEV($AL81:$AP81)/SQRT(COUNT($AL81:$AP81)),$AL$68="X",STDEV($AK81,$AM81:$AP81)/SQRT(COUNT($AK81,$AM81:$AP81)),$AM$68="X",STDEV($AK81:$AL81,$AN81:$AP81)/SQRT(COUNT($AK81:$AL81,$AN81:$AP81)),$AN$68="X",STDEV($AK81:$AM81,$AO81:$AP81)/SQRT(COUNT($AK81:$AM81,$AO81:$AP81)),$AO$68="X",STDEV($AK81:$AN81,$AP81)/SQRT(COUNT($AK81:$AN81,$AP81)),$AP$68="X",STDEV($AK81:$AO81)/SQRT(COUNT($AK81:$AO81))),"")</f>
        <v>9135.226444979422</v>
      </c>
      <c r="AE81" s="1" cm="1">
        <f t="array" ref="AE81">_xlfn.IFS(SUM($AK81:$AP81)="","",AK81="","",AK81=0,0,AK81&gt;0,AK81/AE$131*100)</f>
        <v>2.2086775903396019</v>
      </c>
      <c r="AF81" s="1" cm="1">
        <f t="array" ref="AF81">_xlfn.IFS(SUM($AK81:$AP81)="","",AL81="","",AL81=0,0,AL81&gt;0,AL81/AF$131*100)</f>
        <v>0.98570523135569454</v>
      </c>
      <c r="AG81" s="1" cm="1">
        <f t="array" ref="AG81">_xlfn.IFS(SUM($AK81:$AP81)="","",AM81="","",AM81=0,0,AM81&gt;0,AM81/AG$131*100)</f>
        <v>0.50001097461382604</v>
      </c>
      <c r="AH81" s="1" cm="1">
        <f t="array" ref="AH81">_xlfn.IFS(SUM($AK81:$AP81)="","",AN81="","",AN81=0,0,AN81&gt;0,AN81/AH$131*100)</f>
        <v>1.5224039973888439</v>
      </c>
      <c r="AI81" s="1" cm="1">
        <f t="array" ref="AI81">_xlfn.IFS(SUM($AK81:$AP81)="","",AO81="","",AO81=0,0,AO81&gt;0,AO81/AI$131*100)</f>
        <v>0.99318679968300771</v>
      </c>
      <c r="AJ81" s="1" t="str" cm="1">
        <f t="array" ref="AJ81">_xlfn.IFS(SUM($AK81:$AP81)="","",AP81="","",AP81=0,0,AP81&gt;0,AP81/AJ$131*100)</f>
        <v/>
      </c>
      <c r="AK81" s="85">
        <f t="shared" si="76"/>
        <v>27125.833333333332</v>
      </c>
      <c r="AL81" s="39">
        <f t="shared" si="76"/>
        <v>52702.888888888891</v>
      </c>
      <c r="AM81" s="39">
        <f t="shared" si="76"/>
        <v>66063</v>
      </c>
      <c r="AN81" s="39">
        <f t="shared" si="76"/>
        <v>12294.333333333334</v>
      </c>
      <c r="AO81" s="39">
        <f t="shared" si="76"/>
        <v>15841.25</v>
      </c>
      <c r="AP81" s="98" t="str">
        <f t="shared" si="76"/>
        <v/>
      </c>
      <c r="AQ81" s="89">
        <v>162755</v>
      </c>
      <c r="AR81" s="89">
        <v>474326</v>
      </c>
      <c r="AS81" s="89">
        <v>198189</v>
      </c>
      <c r="AT81" s="89">
        <v>73766</v>
      </c>
      <c r="AU81" s="89">
        <v>126730</v>
      </c>
      <c r="AV81" s="89"/>
      <c r="AW81" s="1"/>
      <c r="AX81" s="1" t="str">
        <f>Z81</f>
        <v>p-cymene</v>
      </c>
      <c r="AY81" s="39">
        <f t="shared" si="77"/>
        <v>57338.400000000001</v>
      </c>
      <c r="AZ81" s="39">
        <f t="shared" si="78"/>
        <v>51715.333333333336</v>
      </c>
      <c r="BA81" s="39">
        <f t="shared" si="79"/>
        <v>138301.25</v>
      </c>
      <c r="BB81" s="39">
        <f t="shared" si="80"/>
        <v>116325.33333333333</v>
      </c>
      <c r="BC81" s="39">
        <f t="shared" si="81"/>
        <v>78441.333333333328</v>
      </c>
      <c r="BD81" s="39" t="str">
        <f t="shared" si="82"/>
        <v/>
      </c>
      <c r="BE81" s="39">
        <f t="shared" si="83"/>
        <v>27125.833333333332</v>
      </c>
      <c r="BF81" s="39">
        <f t="shared" si="84"/>
        <v>52702.888888888891</v>
      </c>
      <c r="BG81" s="39" t="str">
        <f t="shared" si="85"/>
        <v/>
      </c>
      <c r="BH81" s="39">
        <f t="shared" si="86"/>
        <v>12294.333333333334</v>
      </c>
      <c r="BI81" s="39">
        <f t="shared" si="87"/>
        <v>15841.25</v>
      </c>
      <c r="BJ81" s="39" t="str">
        <f t="shared" si="88"/>
        <v/>
      </c>
      <c r="BK81" s="42">
        <f t="shared" si="89"/>
        <v>6</v>
      </c>
      <c r="BL81">
        <f t="shared" si="89"/>
        <v>4</v>
      </c>
      <c r="BM81">
        <f t="shared" si="89"/>
        <v>9</v>
      </c>
      <c r="BN81">
        <f t="shared" si="89"/>
        <v>8</v>
      </c>
      <c r="BO81">
        <f t="shared" si="89"/>
        <v>7</v>
      </c>
      <c r="BP81" t="str">
        <f t="shared" si="89"/>
        <v/>
      </c>
      <c r="BQ81">
        <f t="shared" si="89"/>
        <v>3</v>
      </c>
      <c r="BR81">
        <f t="shared" si="89"/>
        <v>5</v>
      </c>
      <c r="BS81" t="str">
        <f t="shared" si="89"/>
        <v/>
      </c>
      <c r="BT81">
        <f t="shared" si="89"/>
        <v>1</v>
      </c>
      <c r="BU81">
        <f t="shared" si="89"/>
        <v>2</v>
      </c>
      <c r="BV81" t="str">
        <f t="shared" si="89"/>
        <v/>
      </c>
      <c r="BW81">
        <f t="shared" si="90"/>
        <v>34</v>
      </c>
      <c r="BX81">
        <f t="shared" si="91"/>
        <v>11</v>
      </c>
      <c r="BY81">
        <f t="shared" si="92"/>
        <v>5</v>
      </c>
      <c r="BZ81">
        <f t="shared" si="93"/>
        <v>4</v>
      </c>
      <c r="CA81">
        <f t="shared" si="94"/>
        <v>1</v>
      </c>
      <c r="CB81" s="39">
        <f t="shared" si="94"/>
        <v>19</v>
      </c>
      <c r="CC81" s="46">
        <f t="shared" si="95"/>
        <v>1</v>
      </c>
      <c r="CD81" s="44" t="str">
        <f t="shared" si="96"/>
        <v xml:space="preserve">sig = </v>
      </c>
      <c r="CE81" t="str" cm="1">
        <f t="array" ref="CE81">_xlfn.IFS($CC81="","",$CC81&lt;=CE$69,"yes",$CC81&gt;CE$69,"no")</f>
        <v>yes</v>
      </c>
      <c r="CF81" s="42">
        <f t="shared" si="97"/>
        <v>10</v>
      </c>
      <c r="CG81" s="1">
        <f t="shared" si="98"/>
        <v>4.0824829046386304</v>
      </c>
      <c r="CH81" s="1">
        <f t="shared" si="99"/>
        <v>-2.1</v>
      </c>
      <c r="CI81" s="76">
        <f>IF(CE81="yes",VLOOKUP(CH81,'z-Table'!$A$1:$K$74,7,TRUE)*$CE$68,"")</f>
        <v>3.1600000000000003E-2</v>
      </c>
    </row>
    <row r="82" spans="1:87" ht="12" x14ac:dyDescent="0.2">
      <c r="A82" s="7" t="s">
        <v>38</v>
      </c>
      <c r="B82" s="18" cm="1">
        <f t="array" ref="B82">IFERROR(_xlfn.IFS(COUNTA($F$68:$K$68)=0,AVERAGE($F82:$K82),$F$68="X",AVERAGE(G82:$K82),$G$68="X",AVERAGE($F82,$H82:$K82),$H$68="X",AVERAGE($F82:$G82,$I82:$K82),$I$68="X",AVERAGE($F82:$H82,$J82:$K82),$J$68="X",AVERAGE($F82:$I82,$K82:$K82),$K$68="X",AVERAGE($F82:$J82)),"")</f>
        <v>19.091831096308187</v>
      </c>
      <c r="C82" s="19" cm="1">
        <f t="array" ref="C82">IFERROR(_xlfn.IFS(COUNTA($F$68:$K$68)=0,STDEV($F82:$K82)/SQRT(COUNT($F82:$K82)),$F$68="X",STDEV(G82:$K82)/SQRT(COUNT(G82:$K82)),$G$68="X",STDEV($F82,$H82:$K82)/SQRT(COUNT($F82,$H82:$K82)),$H$68="X",STDEV($F82:$G82,$I82:$K82)/SQRT(COUNT($F82:$G82,$I82:$K82)),$I$68="X",STDEV($F82:$H82,$J82:$K82)/SQRT(COUNT($F82:$H82,$J82:$K82)),$J$68="X",STDEV($F82:$I82,$K82)/SQRT(COUNT($F82:$I82,$K82)),$K$68="X",STDEV($F82:$J82)/SQRT(COUNT($F82:$J82))),"")</f>
        <v>4.6163356613656852</v>
      </c>
      <c r="D82" s="113" cm="1">
        <f t="array" ref="D82">IFERROR(_xlfn.IFS(COUNTA($L$68:$Q$68)=0,AVERAGE($L82:$Q82),$L$68="X",AVERAGE($M82:$Q82),$M$68="X",AVERAGE($L82,$N82:$Q82),$N$68="X",AVERAGE($L82:$M82,$O82:$Q82),$O$68="X",AVERAGE($L82:$N82,$P82:$Q82),$P$68="X",AVERAGE($L82:$O82,$Q82:$Q82),$Q$68="X",AVERAGE($L82:$P82)),"")</f>
        <v>883175.91000000015</v>
      </c>
      <c r="E82" s="111" cm="1">
        <f t="array" ref="E82">IFERROR(_xlfn.IFS(COUNTA($L$68:$Q$68)=0,STDEV($L82:$Q82)/SQRT(COUNT($L82:$Q82)),$L$68="X",STDEV($M82:$Q82)/SQRT(COUNT($M82:$Q82)),$M$68="X",STDEV($L82,$N82:$Q82)/SQRT(COUNT($L82,$N82:$Q82)),$N$68="X",STDEV($L82:$M82,$O82:$Q82)/SQRT(COUNT($L82:$M82,$O82:$Q82)),$O$68="X",STDEV($L82:$N82,$P82:$Q82)/SQRT(COUNT($L82:$N82,$P82:$Q82)),$P$68="X",STDEV($L82:$O82,$Q82)/SQRT(COUNT($L82:$O82,$Q82)),$Q$68="X",STDEV($L82:$P82)/SQRT(COUNT($L82:$P82))),"")</f>
        <v>396833.87392941158</v>
      </c>
      <c r="F82" cm="1">
        <f t="array" ref="F82">_xlfn.IFS(SUM($L82:$Q82)="","",L82="","",L82=0,0,L82&gt;0,L82/F$131*100)</f>
        <v>4.1349065522048711</v>
      </c>
      <c r="G82" cm="1">
        <f t="array" ref="G82">_xlfn.IFS(SUM($L82:$Q82)="","",M82="","",M82=0,0,M82&gt;0,M82/G$131*100)</f>
        <v>14.256030789135673</v>
      </c>
      <c r="H82" cm="1">
        <f t="array" ref="H82">_xlfn.IFS(SUM($L82:$Q82)="","",N82="","",N82=0,0,N82&gt;0,N82/H$131*100)</f>
        <v>28.836007118463964</v>
      </c>
      <c r="I82" cm="1">
        <f t="array" ref="I82">_xlfn.IFS(SUM($L82:$Q82)="","",O82="","",O82=0,0,O82&gt;0,O82/I$131*100)</f>
        <v>20.012393215718834</v>
      </c>
      <c r="J82" cm="1">
        <f t="array" ref="J82">_xlfn.IFS(SUM($L82:$Q82)="","",P82="","",P82=0,0,P82&gt;0,P82/J$131*100)</f>
        <v>28.219817806017595</v>
      </c>
      <c r="K82" s="1" t="str" cm="1">
        <f t="array" ref="K82">_xlfn.IFS(SUM($L82:$Q82)="","",Q82="","",Q82=0,0,Q82&gt;0,Q82/K$131*100)</f>
        <v/>
      </c>
      <c r="L82" s="42">
        <f t="shared" si="75"/>
        <v>458832.8</v>
      </c>
      <c r="M82">
        <f t="shared" si="75"/>
        <v>202741.66666666666</v>
      </c>
      <c r="N82">
        <f t="shared" si="75"/>
        <v>2413389.75</v>
      </c>
      <c r="O82">
        <f t="shared" si="75"/>
        <v>863372.33333333337</v>
      </c>
      <c r="P82">
        <f t="shared" si="75"/>
        <v>477543</v>
      </c>
      <c r="Q82" s="96" t="str">
        <f t="shared" si="75"/>
        <v/>
      </c>
      <c r="R82" s="89">
        <v>2294164</v>
      </c>
      <c r="S82" s="89">
        <v>608225</v>
      </c>
      <c r="T82" s="89">
        <v>9653559</v>
      </c>
      <c r="U82" s="89">
        <v>2590117</v>
      </c>
      <c r="V82" s="89">
        <v>1432629</v>
      </c>
      <c r="W82" s="89"/>
      <c r="X82" s="1"/>
      <c r="Y82" s="1"/>
      <c r="Z82" s="7" t="s">
        <v>38</v>
      </c>
      <c r="AA82" s="18" cm="1">
        <f t="array" ref="AA82">IFERROR(_xlfn.IFS(COUNTA($AE$68:$AJ$68)=0,AVERAGE($AE82:$AJ82),$AE$68="X",AVERAGE($AF82:$AJ82),$AF$68="X",AVERAGE($AE82,$AG82:$AJ82),$AG$68="X",AVERAGE($AE82:$AF82,$AH82:$AJ82),$AH$68="X",AVERAGE($AE82:$AG82,$AI82:$AJ82),$AI$68="X",AVERAGE($AE82:$AH82,$AJ82:$AJ82),$AJ$68="X",AVERAGE($AE82:$AI82)),"")</f>
        <v>14.25162009701979</v>
      </c>
      <c r="AB82" s="19" cm="1">
        <f t="array" ref="AB82">IFERROR(_xlfn.IFS(COUNTA($AE$68:$AJ$68)=0,STDEV($AE82:$AJ82)/SQRT(COUNT($AE82:$AJ82)),$AE$68="X",STDEV($AF82:$AJ82)/SQRT(COUNT($AF82:$AJ82)),$AF$68="X",STDEV($AE82,$AG82:$AJ82)/SQRT(COUNT($AE82,$AG82:$AJ82)),$AG$68="X",STDEV($AE82:$AF82,$AH82:$AJ82)/SQRT(COUNT($AE82:$AF82,$AH82:$AJ82)),$AH$68="X",STDEV($AE82:$AG82,$AI82:$AJ82)/SQRT(COUNT($AE82:$AG82,$AI82:$AJ82)),$AI$68="X",STDEV($AE82:$AH82,$AJ82)/SQRT(COUNT($AE82:$AH82,$AJ82)),$AJ$68="X",STDEV($AE82:$AI82)/SQRT(COUNT($AE82:$AI82))),"")</f>
        <v>2.3485073810717281</v>
      </c>
      <c r="AC82" s="113" cm="1">
        <f t="array" ref="AC82">IFERROR(_xlfn.IFS(COUNTA($AK$68:$AP$68)=0,AVERAGE($AK82:$AP82),$AK$68="X",AVERAGE($AL82:$AP82),$AL$68="X",AVERAGE($AK82,$AM82:$AP82),$AM$68="X",AVERAGE($AK82:$AL82,$AN82:$AP82),$AN$68="X",AVERAGE($AK82:$AM82,$AO82:$AP82),$AO$68="X",AVERAGE($AK82:$AN82,$AP82:$AP82),$AP$68="X",AVERAGE($AK82:$AO82)),"")</f>
        <v>360323.10763888888</v>
      </c>
      <c r="AD82" s="111" cm="1">
        <f t="array" ref="AD82">IFERROR(_xlfn.IFS(COUNTA($AK$68:$AP$68)=0,STDEV($AK82:$AP82)/SQRT(COUNT($AK82:$AP82)),$AK$68="X",STDEV($AL82:$AP82)/SQRT(COUNT($AL82:$AP82)),$AL$68="X",STDEV($AK82,$AM82:$AP82)/SQRT(COUNT($AK82,$AM82:$AP82)),$AM$68="X",STDEV($AK82:$AL82,$AN82:$AP82)/SQRT(COUNT($AK82:$AL82,$AN82:$AP82)),$AN$68="X",STDEV($AK82:$AM82,$AO82:$AP82)/SQRT(COUNT($AK82:$AM82,$AO82:$AP82)),$AO$68="X",STDEV($AK82:$AN82,$AP82)/SQRT(COUNT($AK82:$AN82,$AP82)),$AP$68="X",STDEV($AK82:$AO82)/SQRT(COUNT($AK82:$AO82))),"")</f>
        <v>216015.02798926141</v>
      </c>
      <c r="AE82" cm="1">
        <f t="array" ref="AE82">_xlfn.IFS(SUM($AK82:$AP82)="","",AK82="","",AK82=0,0,AK82&gt;0,AK82/AE$131*100)</f>
        <v>9.658891591391864</v>
      </c>
      <c r="AF82" cm="1">
        <f t="array" ref="AF82">_xlfn.IFS(SUM($AK82:$AP82)="","",AL82="","",AL82=0,0,AL82&gt;0,AL82/AF$131*100)</f>
        <v>18.844071580263623</v>
      </c>
      <c r="AG82" cm="1">
        <f t="array" ref="AG82">_xlfn.IFS(SUM($AK82:$AP82)="","",AM82="","",AM82=0,0,AM82&gt;0,AM82/AG$131*100)</f>
        <v>1.6626211969494105</v>
      </c>
      <c r="AH82" cm="1">
        <f t="array" ref="AH82">_xlfn.IFS(SUM($AK82:$AP82)="","",AN82="","",AN82=0,0,AN82&gt;0,AN82/AH$131*100)</f>
        <v>17.716010131748643</v>
      </c>
      <c r="AI82" cm="1">
        <f t="array" ref="AI82">_xlfn.IFS(SUM($AK82:$AP82)="","",AO82="","",AO82=0,0,AO82&gt;0,AO82/AI$131*100)</f>
        <v>10.787507084675033</v>
      </c>
      <c r="AJ82" s="1" t="str" cm="1">
        <f t="array" ref="AJ82">_xlfn.IFS(SUM($AK82:$AP82)="","",AP82="","",AP82=0,0,AP82&gt;0,AP82/AJ$131*100)</f>
        <v/>
      </c>
      <c r="AK82" s="85">
        <f t="shared" si="76"/>
        <v>118625.5</v>
      </c>
      <c r="AL82" s="39">
        <f t="shared" si="76"/>
        <v>1007539.5555555555</v>
      </c>
      <c r="AM82" s="39">
        <f t="shared" si="76"/>
        <v>219670.66666666666</v>
      </c>
      <c r="AN82" s="39">
        <f t="shared" si="76"/>
        <v>143067.5</v>
      </c>
      <c r="AO82" s="39">
        <f t="shared" si="76"/>
        <v>172059.875</v>
      </c>
      <c r="AP82" s="98" t="str">
        <f t="shared" si="76"/>
        <v/>
      </c>
      <c r="AQ82" s="89">
        <v>711753</v>
      </c>
      <c r="AR82" s="89">
        <v>9067856</v>
      </c>
      <c r="AS82" s="89">
        <v>659012</v>
      </c>
      <c r="AT82" s="89">
        <v>858405</v>
      </c>
      <c r="AU82" s="89">
        <v>1376479</v>
      </c>
      <c r="AV82" s="89"/>
      <c r="AW82" s="1"/>
      <c r="AX82" s="1" t="str">
        <f>Z82</f>
        <v>limonene</v>
      </c>
      <c r="AY82" s="39">
        <f t="shared" si="77"/>
        <v>458832.8</v>
      </c>
      <c r="AZ82" s="39">
        <f t="shared" si="78"/>
        <v>202741.66666666666</v>
      </c>
      <c r="BA82" s="39">
        <f t="shared" si="79"/>
        <v>2413389.75</v>
      </c>
      <c r="BB82" s="39">
        <f t="shared" si="80"/>
        <v>863372.33333333337</v>
      </c>
      <c r="BC82" s="39">
        <f t="shared" si="81"/>
        <v>477543</v>
      </c>
      <c r="BD82" s="39" t="str">
        <f t="shared" si="82"/>
        <v/>
      </c>
      <c r="BE82" s="39">
        <f t="shared" si="83"/>
        <v>118625.5</v>
      </c>
      <c r="BF82" s="39">
        <f t="shared" si="84"/>
        <v>1007539.5555555555</v>
      </c>
      <c r="BG82" s="39" t="str">
        <f t="shared" si="85"/>
        <v/>
      </c>
      <c r="BH82" s="39">
        <f t="shared" si="86"/>
        <v>143067.5</v>
      </c>
      <c r="BI82" s="39">
        <f t="shared" si="87"/>
        <v>172059.875</v>
      </c>
      <c r="BJ82" s="39" t="str">
        <f t="shared" si="88"/>
        <v/>
      </c>
      <c r="BK82" s="42">
        <f t="shared" si="89"/>
        <v>5</v>
      </c>
      <c r="BL82">
        <f t="shared" si="89"/>
        <v>4</v>
      </c>
      <c r="BM82">
        <f t="shared" si="89"/>
        <v>9</v>
      </c>
      <c r="BN82">
        <f t="shared" si="89"/>
        <v>7</v>
      </c>
      <c r="BO82">
        <f t="shared" si="89"/>
        <v>6</v>
      </c>
      <c r="BP82" t="str">
        <f t="shared" si="89"/>
        <v/>
      </c>
      <c r="BQ82">
        <f t="shared" si="89"/>
        <v>1</v>
      </c>
      <c r="BR82">
        <f t="shared" si="89"/>
        <v>8</v>
      </c>
      <c r="BS82" t="str">
        <f t="shared" si="89"/>
        <v/>
      </c>
      <c r="BT82">
        <f t="shared" si="89"/>
        <v>2</v>
      </c>
      <c r="BU82">
        <f t="shared" si="89"/>
        <v>3</v>
      </c>
      <c r="BV82" t="str">
        <f t="shared" si="89"/>
        <v/>
      </c>
      <c r="BW82">
        <f t="shared" si="90"/>
        <v>31</v>
      </c>
      <c r="BX82">
        <f t="shared" si="91"/>
        <v>14</v>
      </c>
      <c r="BY82">
        <f t="shared" si="92"/>
        <v>5</v>
      </c>
      <c r="BZ82">
        <f t="shared" si="93"/>
        <v>4</v>
      </c>
      <c r="CA82">
        <f t="shared" si="94"/>
        <v>4</v>
      </c>
      <c r="CB82" s="39">
        <f t="shared" si="94"/>
        <v>16</v>
      </c>
      <c r="CC82" s="46">
        <f t="shared" si="95"/>
        <v>4</v>
      </c>
      <c r="CD82" s="44" t="str">
        <f t="shared" si="96"/>
        <v xml:space="preserve">sig = </v>
      </c>
      <c r="CE82" t="str" cm="1">
        <f t="array" ref="CE82">_xlfn.IFS($CC82="","",$CC82&lt;=CE$69,"yes",$CC82&gt;CE$69,"no")</f>
        <v>no</v>
      </c>
      <c r="CF82" s="42" t="str">
        <f t="shared" si="97"/>
        <v/>
      </c>
      <c r="CG82" s="1" t="str">
        <f t="shared" si="98"/>
        <v/>
      </c>
      <c r="CH82" s="1" t="str">
        <f t="shared" si="99"/>
        <v/>
      </c>
      <c r="CI82" s="76" t="str">
        <f>IF(CE82="yes",VLOOKUP(CH82,'z-Table'!$A$1:$K$74,7,TRUE)*$CE$68,"")</f>
        <v/>
      </c>
    </row>
    <row r="83" spans="1:87" ht="12" x14ac:dyDescent="0.2">
      <c r="A83" s="7" t="s">
        <v>39</v>
      </c>
      <c r="B83" s="18" cm="1">
        <f t="array" ref="B83">IFERROR(_xlfn.IFS(COUNTA($F$68:$K$68)=0,AVERAGE($F83:$K83),$F$68="X",AVERAGE(G83:$K83),$G$68="X",AVERAGE($F83,$H83:$K83),$H$68="X",AVERAGE($F83:$G83,$I83:$K83),$I$68="X",AVERAGE($F83:$H83,$J83:$K83),$J$68="X",AVERAGE($F83:$I83,$K83:$K83),$K$68="X",AVERAGE($F83:$J83)),"")</f>
        <v>3.2444932012368732</v>
      </c>
      <c r="C83" s="19" cm="1">
        <f t="array" ref="C83">IFERROR(_xlfn.IFS(COUNTA($F$68:$K$68)=0,STDEV($F83:$K83)/SQRT(COUNT($F83:$K83)),$F$68="X",STDEV(G83:$K83)/SQRT(COUNT(G83:$K83)),$G$68="X",STDEV($F83,$H83:$K83)/SQRT(COUNT($F83,$H83:$K83)),$H$68="X",STDEV($F83:$G83,$I83:$K83)/SQRT(COUNT($F83:$G83,$I83:$K83)),$I$68="X",STDEV($F83:$H83,$J83:$K83)/SQRT(COUNT($F83:$H83,$J83:$K83)),$J$68="X",STDEV($F83:$I83,$K83)/SQRT(COUNT($F83:$I83,$K83)),$K$68="X",STDEV($F83:$J83)/SQRT(COUNT($F83:$J83))),"")</f>
        <v>1.0722956702385331</v>
      </c>
      <c r="D83" s="113" cm="1">
        <f t="array" ref="D83">IFERROR(_xlfn.IFS(COUNTA($L$68:$Q$68)=0,AVERAGE($L83:$Q83),$L$68="X",AVERAGE($M83:$Q83),$M$68="X",AVERAGE($L83,$N83:$Q83),$N$68="X",AVERAGE($L83:$M83,$O83:$Q83),$O$68="X",AVERAGE($L83:$N83,$P83:$Q83),$P$68="X",AVERAGE($L83:$O83,$Q83:$Q83),$Q$68="X",AVERAGE($L83:$P83)),"")</f>
        <v>123285.91666666667</v>
      </c>
      <c r="E83" s="111" cm="1">
        <f t="array" ref="E83">IFERROR(_xlfn.IFS(COUNTA($L$68:$Q$68)=0,STDEV($L83:$Q83)/SQRT(COUNT($L83:$Q83)),$L$68="X",STDEV($M83:$Q83)/SQRT(COUNT($M83:$Q83)),$M$68="X",STDEV($L83,$N83:$Q83)/SQRT(COUNT($L83,$N83:$Q83)),$N$68="X",STDEV($L83:$M83,$O83:$Q83)/SQRT(COUNT($L83:$M83,$O83:$Q83)),$O$68="X",STDEV($L83:$N83,$P83:$Q83)/SQRT(COUNT($L83:$N83,$P83:$Q83)),$P$68="X",STDEV($L83:$O83,$Q83)/SQRT(COUNT($L83:$O83,$Q83)),$Q$68="X",STDEV($L83:$P83)/SQRT(COUNT($L83:$P83))),"")</f>
        <v>37416.728419232633</v>
      </c>
      <c r="F83" cm="1">
        <f t="array" ref="F83">_xlfn.IFS(SUM($L83:$Q83)="","",L83="","",L83=0,0,L83&gt;0,L83/F$131*100)</f>
        <v>1.1233741597628819</v>
      </c>
      <c r="G83" cm="1">
        <f t="array" ref="G83">_xlfn.IFS(SUM($L83:$Q83)="","",M83="","",M83=0,0,M83&gt;0,M83/G$131*100)</f>
        <v>5.7124206598475551</v>
      </c>
      <c r="H83" cm="1">
        <f t="array" ref="H83">_xlfn.IFS(SUM($L83:$Q83)="","",N83="","",N83=0,0,N83&gt;0,N83/H$131*100)</f>
        <v>1.4205772620594395</v>
      </c>
      <c r="I83" cm="1">
        <f t="array" ref="I83">_xlfn.IFS(SUM($L83:$Q83)="","",O83="","",O83=0,0,O83&gt;0,O83/I$131*100)</f>
        <v>5.9816659217087187</v>
      </c>
      <c r="J83" cm="1">
        <f t="array" ref="J83">_xlfn.IFS(SUM($L83:$Q83)="","",P83="","",P83=0,0,P83&gt;0,P83/J$131*100)</f>
        <v>1.9844280028057721</v>
      </c>
      <c r="K83" s="1" t="str" cm="1">
        <f t="array" ref="K83">_xlfn.IFS(SUM($L83:$Q83)="","",Q83="","",Q83=0,0,Q83&gt;0,Q83/K$131*100)</f>
        <v/>
      </c>
      <c r="L83" s="42">
        <f t="shared" si="75"/>
        <v>124656</v>
      </c>
      <c r="M83">
        <f t="shared" si="75"/>
        <v>81239</v>
      </c>
      <c r="N83">
        <f t="shared" si="75"/>
        <v>118893.25</v>
      </c>
      <c r="O83">
        <f t="shared" si="75"/>
        <v>258060.33333333334</v>
      </c>
      <c r="P83">
        <f t="shared" si="75"/>
        <v>33581</v>
      </c>
      <c r="Q83" s="96" t="str">
        <f t="shared" si="75"/>
        <v/>
      </c>
      <c r="R83" s="89">
        <v>623280</v>
      </c>
      <c r="S83" s="89">
        <v>243717</v>
      </c>
      <c r="T83" s="89">
        <v>475573</v>
      </c>
      <c r="U83" s="89">
        <v>774181</v>
      </c>
      <c r="V83" s="89">
        <v>100743</v>
      </c>
      <c r="W83" s="89"/>
      <c r="X83" s="1"/>
      <c r="Y83" s="1"/>
      <c r="Z83" s="7" t="s">
        <v>39</v>
      </c>
      <c r="AA83" s="18" cm="1">
        <f t="array" ref="AA83">IFERROR(_xlfn.IFS(COUNTA($AE$68:$AJ$68)=0,AVERAGE($AE83:$AJ83),$AE$68="X",AVERAGE($AF83:$AJ83),$AF$68="X",AVERAGE($AE83,$AG83:$AJ83),$AG$68="X",AVERAGE($AE83:$AF83,$AH83:$AJ83),$AH$68="X",AVERAGE($AE83:$AG83,$AI83:$AJ83),$AI$68="X",AVERAGE($AE83:$AH83,$AJ83:$AJ83),$AJ$68="X",AVERAGE($AE83:$AI83)),"")</f>
        <v>3.0667756937547237</v>
      </c>
      <c r="AB83" s="19" cm="1">
        <f t="array" ref="AB83">IFERROR(_xlfn.IFS(COUNTA($AE$68:$AJ$68)=0,STDEV($AE83:$AJ83)/SQRT(COUNT($AE83:$AJ83)),$AE$68="X",STDEV($AF83:$AJ83)/SQRT(COUNT($AF83:$AJ83)),$AF$68="X",STDEV($AE83,$AG83:$AJ83)/SQRT(COUNT($AE83,$AG83:$AJ83)),$AG$68="X",STDEV($AE83:$AF83,$AH83:$AJ83)/SQRT(COUNT($AE83:$AF83,$AH83:$AJ83)),$AH$68="X",STDEV($AE83:$AG83,$AI83:$AJ83)/SQRT(COUNT($AE83:$AG83,$AI83:$AJ83)),$AI$68="X",STDEV($AE83:$AH83,$AJ83)/SQRT(COUNT($AE83:$AH83,$AJ83)),$AJ$68="X",STDEV($AE83:$AI83)/SQRT(COUNT($AE83:$AI83))),"")</f>
        <v>1.129497598436052</v>
      </c>
      <c r="AC83" s="113" cm="1">
        <f t="array" ref="AC83">IFERROR(_xlfn.IFS(COUNTA($AK$68:$AP$68)=0,AVERAGE($AK83:$AP83),$AK$68="X",AVERAGE($AL83:$AP83),$AL$68="X",AVERAGE($AK83,$AM83:$AP83),$AM$68="X",AVERAGE($AK83:$AL83,$AN83:$AP83),$AN$68="X",AVERAGE($AK83:$AM83,$AO83:$AP83),$AO$68="X",AVERAGE($AK83:$AN83,$AP83:$AP83),$AP$68="X",AVERAGE($AK83:$AO83)),"")</f>
        <v>45926.222222222219</v>
      </c>
      <c r="AD83" s="111" cm="1">
        <f t="array" ref="AD83">IFERROR(_xlfn.IFS(COUNTA($AK$68:$AP$68)=0,STDEV($AK83:$AP83)/SQRT(COUNT($AK83:$AP83)),$AK$68="X",STDEV($AL83:$AP83)/SQRT(COUNT($AL83:$AP83)),$AL$68="X",STDEV($AK83,$AM83:$AP83)/SQRT(COUNT($AK83,$AM83:$AP83)),$AM$68="X",STDEV($AK83:$AL83,$AN83:$AP83)/SQRT(COUNT($AK83:$AL83,$AN83:$AP83)),$AN$68="X",STDEV($AK83:$AM83,$AO83:$AP83)/SQRT(COUNT($AK83:$AM83,$AO83:$AP83)),$AO$68="X",STDEV($AK83:$AN83,$AP83)/SQRT(COUNT($AK83:$AN83,$AP83)),$AP$68="X",STDEV($AK83:$AO83)/SQRT(COUNT($AK83:$AO83))),"")</f>
        <v>8717.6968802892552</v>
      </c>
      <c r="AE83" cm="1">
        <f t="array" ref="AE83">_xlfn.IFS(SUM($AK83:$AP83)="","",AK83="","",AK83=0,0,AK83&gt;0,AK83/AE$131*100)</f>
        <v>2.7134619614978597</v>
      </c>
      <c r="AF83" cm="1">
        <f t="array" ref="AF83">_xlfn.IFS(SUM($AK83:$AP83)="","",AL83="","",AL83=0,0,AL83&gt;0,AL83/AF$131*100)</f>
        <v>1.2771175909728729</v>
      </c>
      <c r="AG83" cm="1">
        <f t="array" ref="AG83">_xlfn.IFS(SUM($AK83:$AP83)="","",AM83="","",AM83=0,0,AM83&gt;0,AM83/AG$131*100)</f>
        <v>1.0820464652534896</v>
      </c>
      <c r="AH83" cm="1">
        <f t="array" ref="AH83">_xlfn.IFS(SUM($AK83:$AP83)="","",AN83="","",AN83=0,0,AN83&gt;0,AN83/AH$131*100)</f>
        <v>6.3388646010629133</v>
      </c>
      <c r="AI83" cm="1">
        <f t="array" ref="AI83">_xlfn.IFS(SUM($AK83:$AP83)="","",AO83="","",AO83=0,0,AO83&gt;0,AO83/AI$131*100)</f>
        <v>1.9376586214852487</v>
      </c>
      <c r="AJ83" s="1" t="str" cm="1">
        <f t="array" ref="AJ83">_xlfn.IFS(SUM($AK83:$AP83)="","",AP83="","",AP83=0,0,AP83&gt;0,AP83/AJ$131*100)</f>
        <v/>
      </c>
      <c r="AK83" s="85">
        <f t="shared" si="76"/>
        <v>33325.333333333336</v>
      </c>
      <c r="AL83" s="39">
        <f t="shared" si="76"/>
        <v>68283.888888888891</v>
      </c>
      <c r="AM83" s="39">
        <f t="shared" si="76"/>
        <v>142963.33333333334</v>
      </c>
      <c r="AN83" s="39">
        <f t="shared" si="76"/>
        <v>51190.166666666664</v>
      </c>
      <c r="AO83" s="39">
        <f t="shared" si="76"/>
        <v>30905.5</v>
      </c>
      <c r="AP83" s="98" t="str">
        <f t="shared" si="76"/>
        <v/>
      </c>
      <c r="AQ83" s="89">
        <v>199952</v>
      </c>
      <c r="AR83" s="89">
        <v>614555</v>
      </c>
      <c r="AS83" s="89">
        <v>428890</v>
      </c>
      <c r="AT83" s="89">
        <v>307141</v>
      </c>
      <c r="AU83" s="89">
        <v>247244</v>
      </c>
      <c r="AV83" s="89"/>
      <c r="AW83" s="1"/>
      <c r="AX83" s="1" t="str">
        <f>Z83</f>
        <v>1,8-cineole</v>
      </c>
      <c r="AY83" s="39">
        <f t="shared" si="77"/>
        <v>124656</v>
      </c>
      <c r="AZ83" s="39">
        <f t="shared" si="78"/>
        <v>81239</v>
      </c>
      <c r="BA83" s="39">
        <f t="shared" si="79"/>
        <v>118893.25</v>
      </c>
      <c r="BB83" s="39">
        <f t="shared" si="80"/>
        <v>258060.33333333334</v>
      </c>
      <c r="BC83" s="39">
        <f t="shared" si="81"/>
        <v>33581</v>
      </c>
      <c r="BD83" s="39" t="str">
        <f t="shared" si="82"/>
        <v/>
      </c>
      <c r="BE83" s="39">
        <f t="shared" si="83"/>
        <v>33325.333333333336</v>
      </c>
      <c r="BF83" s="39">
        <f t="shared" si="84"/>
        <v>68283.888888888891</v>
      </c>
      <c r="BG83" s="39" t="str">
        <f t="shared" si="85"/>
        <v/>
      </c>
      <c r="BH83" s="39">
        <f t="shared" si="86"/>
        <v>51190.166666666664</v>
      </c>
      <c r="BI83" s="39">
        <f t="shared" si="87"/>
        <v>30905.5</v>
      </c>
      <c r="BJ83" s="39" t="str">
        <f t="shared" si="88"/>
        <v/>
      </c>
      <c r="BK83" s="42">
        <f>IFERROR(_xlfn.RANK.AVG(AY83,$AY83:$BJ83,1),"")</f>
        <v>8</v>
      </c>
      <c r="BL83">
        <f>IFERROR(_xlfn.RANK.AVG(AZ83,$AY83:$BJ83,1),"")</f>
        <v>6</v>
      </c>
      <c r="BM83">
        <f>IFERROR(_xlfn.RANK.AVG(BA83,$AY83:$BJ83,1),"")</f>
        <v>7</v>
      </c>
      <c r="BN83">
        <f>IFERROR(_xlfn.RANK.AVG(BB83,$AY83:$BJ83,1),"")</f>
        <v>9</v>
      </c>
      <c r="BO83">
        <f>IFERROR(_xlfn.RANK.AVG(BC83,$AY83:$BJ83,1),"")</f>
        <v>3</v>
      </c>
      <c r="BP83" t="str">
        <f t="shared" si="89"/>
        <v/>
      </c>
      <c r="BQ83">
        <f t="shared" si="89"/>
        <v>2</v>
      </c>
      <c r="BR83">
        <f t="shared" si="89"/>
        <v>5</v>
      </c>
      <c r="BS83" t="str">
        <f t="shared" si="89"/>
        <v/>
      </c>
      <c r="BT83">
        <f t="shared" si="89"/>
        <v>4</v>
      </c>
      <c r="BU83">
        <f t="shared" si="89"/>
        <v>1</v>
      </c>
      <c r="BV83" t="str">
        <f t="shared" si="89"/>
        <v/>
      </c>
      <c r="BW83">
        <f>IF($AX83&lt;&gt;0,SUM(BK83:BP83),"")</f>
        <v>33</v>
      </c>
      <c r="BX83">
        <f>IF($AX83&lt;&gt;0,SUM(BQ83:BV83),"")</f>
        <v>12</v>
      </c>
      <c r="BY83">
        <f>IF($AX83&lt;&gt;0,$BY$68,"")</f>
        <v>5</v>
      </c>
      <c r="BZ83">
        <f>IF($AX83&lt;&gt;0,$CA$68,"")</f>
        <v>4</v>
      </c>
      <c r="CA83">
        <f>IF($AX83&lt;&gt;0,IF(($BY83*$BZ83)+(BY83*(BY83+1)/2)-BW83&lt;0,0,($BY83*$BZ83)+(BY83*(BY83+1)/2)-BW83),"")</f>
        <v>2</v>
      </c>
      <c r="CB83" s="39">
        <f>IF($AX83&lt;&gt;0,IF(($BY83*$BZ83)+(BZ83*(BZ83+1)/2)-BX83&lt;0,0,($BY83*$BZ83)+(BZ83*(BZ83+1)/2)-BX83),"")</f>
        <v>18</v>
      </c>
      <c r="CC83" s="46">
        <f>IF($AX83&lt;&gt;0,MIN(CA83:CB83),"")</f>
        <v>2</v>
      </c>
      <c r="CD83" s="44" t="str">
        <f t="shared" si="96"/>
        <v xml:space="preserve">sig = </v>
      </c>
      <c r="CE83" t="str" cm="1">
        <f t="array" ref="CE83">_xlfn.IFS($CC83="","",$CC83&lt;=CE$69,"yes",$CC83&gt;CE$69,"no")</f>
        <v>no</v>
      </c>
      <c r="CF83" s="42" t="str">
        <f t="shared" si="97"/>
        <v/>
      </c>
      <c r="CG83" s="1" t="str">
        <f t="shared" si="98"/>
        <v/>
      </c>
      <c r="CH83" s="1" t="str">
        <f t="shared" si="99"/>
        <v/>
      </c>
      <c r="CI83" s="86" t="str">
        <f>IF(CE83="yes",VLOOKUP(CH83,'z-Table'!$A$1:$K$74,7,TRUE)*$CE$68,"")</f>
        <v/>
      </c>
    </row>
    <row r="84" spans="1:87" ht="12" x14ac:dyDescent="0.2">
      <c r="A84" s="7" t="s">
        <v>40</v>
      </c>
      <c r="B84" s="18" cm="1">
        <f t="array" ref="B84">IFERROR(_xlfn.IFS(COUNTA($F$68:$K$68)=0,AVERAGE($F84:$K84),$F$68="X",AVERAGE(G84:$K84),$G$68="X",AVERAGE($F84,$H84:$K84),$H$68="X",AVERAGE($F84:$G84,$I84:$K84),$I$68="X",AVERAGE($F84:$H84,$J84:$K84),$J$68="X",AVERAGE($F84:$I84,$K84:$K84),$K$68="X",AVERAGE($F84:$J84)),"")</f>
        <v>1.0882765594149333</v>
      </c>
      <c r="C84" s="19" cm="1">
        <f t="array" ref="C84">IFERROR(_xlfn.IFS(COUNTA($F$68:$K$68)=0,STDEV($F84:$K84)/SQRT(COUNT($F84:$K84)),$F$68="X",STDEV(G84:$K84)/SQRT(COUNT(G84:$K84)),$G$68="X",STDEV($F84,$H84:$K84)/SQRT(COUNT($F84,$H84:$K84)),$H$68="X",STDEV($F84:$G84,$I84:$K84)/SQRT(COUNT($F84:$G84,$I84:$K84)),$I$68="X",STDEV($F84:$H84,$J84:$K84)/SQRT(COUNT($F84:$H84,$J84:$K84)),$J$68="X",STDEV($F84:$I84,$K84)/SQRT(COUNT($F84:$I84,$K84)),$K$68="X",STDEV($F84:$J84)/SQRT(COUNT($F84:$J84))),"")</f>
        <v>0.22641135473842397</v>
      </c>
      <c r="D84" s="113" cm="1">
        <f t="array" ref="D84">IFERROR(_xlfn.IFS(COUNTA($L$68:$Q$68)=0,AVERAGE($L84:$Q84),$L$68="X",AVERAGE($M84:$Q84),$M$68="X",AVERAGE($L84,$N84:$Q84),$N$68="X",AVERAGE($L84:$M84,$O84:$Q84),$O$68="X",AVERAGE($L84:$N84,$P84:$Q84),$P$68="X",AVERAGE($L84:$O84,$Q84:$Q84),$Q$68="X",AVERAGE($L84:$P84)),"")</f>
        <v>42876.420000000006</v>
      </c>
      <c r="E84" s="111" cm="1">
        <f t="array" ref="E84">IFERROR(_xlfn.IFS(COUNTA($L$68:$Q$68)=0,STDEV($L84:$Q84)/SQRT(COUNT($L84:$Q84)),$L$68="X",STDEV($M84:$Q84)/SQRT(COUNT($M84:$Q84)),$M$68="X",STDEV($L84,$N84:$Q84)/SQRT(COUNT($L84,$N84:$Q84)),$N$68="X",STDEV($L84:$M84,$O84:$Q84)/SQRT(COUNT($L84:$M84,$O84:$Q84)),$O$68="X",STDEV($L84:$N84,$P84:$Q84)/SQRT(COUNT($L84:$N84,$P84:$Q84)),$P$68="X",STDEV($L84:$O84,$Q84)/SQRT(COUNT($L84:$O84,$Q84)),$Q$68="X",STDEV($L84:$P84)/SQRT(COUNT($L84:$P84))),"")</f>
        <v>8078.7633971047762</v>
      </c>
      <c r="F84" cm="1">
        <f t="array" ref="F84">_xlfn.IFS(SUM($L84:$Q84)="","",L84="","",L84=0,0,L84&gt;0,L84/F$131*100)</f>
        <v>0.49925877996534074</v>
      </c>
      <c r="G84" cm="1">
        <f t="array" ref="G84">_xlfn.IFS(SUM($L84:$Q84)="","",M84="","",M84=0,0,M84&gt;0,M84/G$131*100)</f>
        <v>1.2605825934502772</v>
      </c>
      <c r="H84" cm="1">
        <f t="array" ref="H84">_xlfn.IFS(SUM($L84:$Q84)="","",N84="","",N84=0,0,N84&gt;0,N84/H$131*100)</f>
        <v>0.73049178451391472</v>
      </c>
      <c r="I84" cm="1">
        <f t="array" ref="I84">_xlfn.IFS(SUM($L84:$Q84)="","",O84="","",O84=0,0,O84&gt;0,O84/I$131*100)</f>
        <v>1.1433514144993673</v>
      </c>
      <c r="J84" cm="1">
        <f t="array" ref="J84">_xlfn.IFS(SUM($L84:$Q84)="","",P84="","",P84=0,0,P84&gt;0,P84/J$131*100)</f>
        <v>1.8076982246457671</v>
      </c>
      <c r="K84" s="1" t="str" cm="1">
        <f t="array" ref="K84">_xlfn.IFS(SUM($L84:$Q84)="","",Q84="","",Q84=0,0,Q84&gt;0,Q84/K$131*100)</f>
        <v/>
      </c>
      <c r="L84" s="42">
        <f t="shared" si="75"/>
        <v>55400.6</v>
      </c>
      <c r="M84">
        <f t="shared" si="75"/>
        <v>17927.333333333332</v>
      </c>
      <c r="N84">
        <f t="shared" si="75"/>
        <v>61137.5</v>
      </c>
      <c r="O84">
        <f t="shared" si="75"/>
        <v>49326.333333333336</v>
      </c>
      <c r="P84">
        <f t="shared" si="75"/>
        <v>30590.333333333332</v>
      </c>
      <c r="Q84" s="96" t="str">
        <f t="shared" si="75"/>
        <v/>
      </c>
      <c r="R84" s="89">
        <v>277003</v>
      </c>
      <c r="S84" s="89">
        <v>53782</v>
      </c>
      <c r="T84" s="89">
        <v>244550</v>
      </c>
      <c r="U84" s="89">
        <v>147979</v>
      </c>
      <c r="V84" s="89">
        <v>91771</v>
      </c>
      <c r="W84" s="89"/>
      <c r="X84" s="1"/>
      <c r="Y84" s="1"/>
      <c r="Z84" s="7" t="s">
        <v>40</v>
      </c>
      <c r="AA84" s="18" cm="1">
        <f t="array" ref="AA84">IFERROR(_xlfn.IFS(COUNTA($AE$68:$AJ$68)=0,AVERAGE($AE84:$AJ84),$AE$68="X",AVERAGE($AF84:$AJ84),$AF$68="X",AVERAGE($AE84,$AG84:$AJ84),$AG$68="X",AVERAGE($AE84:$AF84,$AH84:$AJ84),$AH$68="X",AVERAGE($AE84:$AG84,$AI84:$AJ84),$AI$68="X",AVERAGE($AE84:$AH84,$AJ84:$AJ84),$AJ$68="X",AVERAGE($AE84:$AI84)),"")</f>
        <v>0.86338927057078541</v>
      </c>
      <c r="AB84" s="19" cm="1">
        <f t="array" ref="AB84">IFERROR(_xlfn.IFS(COUNTA($AE$68:$AJ$68)=0,STDEV($AE84:$AJ84)/SQRT(COUNT($AE84:$AJ84)),$AE$68="X",STDEV($AF84:$AJ84)/SQRT(COUNT($AF84:$AJ84)),$AF$68="X",STDEV($AE84,$AG84:$AJ84)/SQRT(COUNT($AE84,$AG84:$AJ84)),$AG$68="X",STDEV($AE84:$AF84,$AH84:$AJ84)/SQRT(COUNT($AE84:$AF84,$AH84:$AJ84)),$AH$68="X",STDEV($AE84:$AG84,$AI84:$AJ84)/SQRT(COUNT($AE84:$AG84,$AI84:$AJ84)),$AI$68="X",STDEV($AE84:$AH84,$AJ84)/SQRT(COUNT($AE84:$AH84,$AJ84)),$AJ$68="X",STDEV($AE84:$AI84)/SQRT(COUNT($AE84:$AI84))),"")</f>
        <v>0.19942061287956075</v>
      </c>
      <c r="AC84" s="113" cm="1">
        <f t="array" ref="AC84">IFERROR(_xlfn.IFS(COUNTA($AK$68:$AP$68)=0,AVERAGE($AK84:$AP84),$AK$68="X",AVERAGE($AL84:$AP84),$AL$68="X",AVERAGE($AK84,$AM84:$AP84),$AM$68="X",AVERAGE($AK84:$AL84,$AN84:$AP84),$AN$68="X",AVERAGE($AK84:$AM84,$AO84:$AP84),$AO$68="X",AVERAGE($AK84:$AN84,$AP84:$AP84),$AP$68="X",AVERAGE($AK84:$AO84)),"")</f>
        <v>16140.010416666666</v>
      </c>
      <c r="AD84" s="111" cm="1">
        <f t="array" ref="AD84">IFERROR(_xlfn.IFS(COUNTA($AK$68:$AP$68)=0,STDEV($AK84:$AP84)/SQRT(COUNT($AK84:$AP84)),$AK$68="X",STDEV($AL84:$AP84)/SQRT(COUNT($AL84:$AP84)),$AL$68="X",STDEV($AK84,$AM84:$AP84)/SQRT(COUNT($AK84,$AM84:$AP84)),$AM$68="X",STDEV($AK84:$AL84,$AN84:$AP84)/SQRT(COUNT($AK84:$AL84,$AN84:$AP84)),$AN$68="X",STDEV($AK84:$AM84,$AO84:$AP84)/SQRT(COUNT($AK84:$AM84,$AO84:$AP84)),$AO$68="X",STDEV($AK84:$AN84,$AP84)/SQRT(COUNT($AK84:$AN84,$AP84)),$AP$68="X",STDEV($AK84:$AO84)/SQRT(COUNT($AK84:$AO84))),"")</f>
        <v>5628.0191879943504</v>
      </c>
      <c r="AE84" cm="1">
        <f t="array" ref="AE84">_xlfn.IFS(SUM($AK84:$AP84)="","",AK84="","",AK84=0,0,AK84&gt;0,AK84/AE$131*100)</f>
        <v>1.3651990143968786</v>
      </c>
      <c r="AF84" cm="1">
        <f t="array" ref="AF84">_xlfn.IFS(SUM($AK84:$AP84)="","",AL84="","",AL84=0,0,AL84&gt;0,AL84/AF$131*100)</f>
        <v>0.59547422135581329</v>
      </c>
      <c r="AG84" cm="1">
        <f t="array" ref="AG84">_xlfn.IFS(SUM($AK84:$AP84)="","",AM84="","",AM84=0,0,AM84&gt;0,AM84/AG$131*100)</f>
        <v>0.21720148356595731</v>
      </c>
      <c r="AH84" cm="1">
        <f t="array" ref="AH84">_xlfn.IFS(SUM($AK84:$AP84)="","",AN84="","",AN84=0,0,AN84&gt;0,AN84/AH$131*100)</f>
        <v>0.99771678613140036</v>
      </c>
      <c r="AI84" cm="1">
        <f t="array" ref="AI84">_xlfn.IFS(SUM($AK84:$AP84)="","",AO84="","",AO84=0,0,AO84&gt;0,AO84/AI$131*100)</f>
        <v>0.49516706039904906</v>
      </c>
      <c r="AJ84" s="1" t="str" cm="1">
        <f t="array" ref="AJ84">_xlfn.IFS(SUM($AK84:$AP84)="","",AP84="","",AP84=0,0,AP84&gt;0,AP84/AJ$131*100)</f>
        <v/>
      </c>
      <c r="AK84" s="85">
        <f t="shared" si="76"/>
        <v>16766.666666666668</v>
      </c>
      <c r="AL84" s="39">
        <f t="shared" si="76"/>
        <v>31838.333333333332</v>
      </c>
      <c r="AM84" s="39">
        <f t="shared" si="76"/>
        <v>28697.333333333332</v>
      </c>
      <c r="AN84" s="39">
        <f t="shared" si="76"/>
        <v>8057.166666666667</v>
      </c>
      <c r="AO84" s="39">
        <f t="shared" si="76"/>
        <v>7897.875</v>
      </c>
      <c r="AP84" s="98" t="str">
        <f t="shared" si="76"/>
        <v/>
      </c>
      <c r="AQ84" s="89">
        <v>100600</v>
      </c>
      <c r="AR84" s="89">
        <v>286545</v>
      </c>
      <c r="AS84" s="89">
        <v>86092</v>
      </c>
      <c r="AT84" s="89">
        <v>48343</v>
      </c>
      <c r="AU84" s="89">
        <v>63183</v>
      </c>
      <c r="AV84" s="89"/>
      <c r="AW84" s="1"/>
      <c r="AX84" s="1"/>
      <c r="AY84" s="39" t="str">
        <f t="shared" si="77"/>
        <v/>
      </c>
      <c r="AZ84" s="39" t="str">
        <f t="shared" si="78"/>
        <v/>
      </c>
      <c r="BA84" s="39" t="str">
        <f t="shared" si="79"/>
        <v/>
      </c>
      <c r="BB84" s="39" t="str">
        <f t="shared" si="80"/>
        <v/>
      </c>
      <c r="BC84" s="39" t="str">
        <f t="shared" si="81"/>
        <v/>
      </c>
      <c r="BD84" s="39" t="str">
        <f t="shared" si="82"/>
        <v/>
      </c>
      <c r="BE84" s="39" t="str">
        <f t="shared" si="83"/>
        <v/>
      </c>
      <c r="BF84" s="39" t="str">
        <f t="shared" si="84"/>
        <v/>
      </c>
      <c r="BG84" s="39" t="str">
        <f t="shared" si="85"/>
        <v/>
      </c>
      <c r="BH84" s="39" t="str">
        <f t="shared" si="86"/>
        <v/>
      </c>
      <c r="BI84" s="39" t="str">
        <f t="shared" si="87"/>
        <v/>
      </c>
      <c r="BJ84" s="39" t="str">
        <f t="shared" si="88"/>
        <v/>
      </c>
      <c r="BK84" s="42" t="str">
        <f t="shared" ref="BK84:BP115" si="100">IFERROR(_xlfn.RANK.AVG(AY84,$AY84:$BJ84,1),"")</f>
        <v/>
      </c>
      <c r="BL84" t="str">
        <f t="shared" si="100"/>
        <v/>
      </c>
      <c r="BM84" t="str">
        <f t="shared" si="100"/>
        <v/>
      </c>
      <c r="BN84" t="str">
        <f t="shared" si="100"/>
        <v/>
      </c>
      <c r="BO84" t="str">
        <f t="shared" si="100"/>
        <v/>
      </c>
      <c r="BP84" t="str">
        <f t="shared" si="89"/>
        <v/>
      </c>
      <c r="BQ84" t="str">
        <f t="shared" si="89"/>
        <v/>
      </c>
      <c r="BR84" t="str">
        <f t="shared" si="89"/>
        <v/>
      </c>
      <c r="BS84" t="str">
        <f t="shared" si="89"/>
        <v/>
      </c>
      <c r="BT84" t="str">
        <f t="shared" si="89"/>
        <v/>
      </c>
      <c r="BU84" t="str">
        <f t="shared" si="89"/>
        <v/>
      </c>
      <c r="BV84" t="str">
        <f t="shared" si="89"/>
        <v/>
      </c>
      <c r="BW84" t="str">
        <f t="shared" ref="BW84:BW131" si="101">IF($AX84&lt;&gt;0,SUM(BK84:BP84),"")</f>
        <v/>
      </c>
      <c r="BX84" t="str">
        <f t="shared" ref="BX84:BX131" si="102">IF($AX84&lt;&gt;0,SUM(BQ84:BV84),"")</f>
        <v/>
      </c>
      <c r="BY84" t="str">
        <f t="shared" ref="BY84:BY131" si="103">IF($AX84&lt;&gt;0,$BY$68,"")</f>
        <v/>
      </c>
      <c r="BZ84" t="str">
        <f t="shared" ref="BZ84:BZ131" si="104">IF($AX84&lt;&gt;0,$CA$68,"")</f>
        <v/>
      </c>
      <c r="CA84" t="str">
        <f t="shared" ref="CA84:CB115" si="105">IF($AX84&lt;&gt;0,IF(($BY84*$BZ84)+(BY84*(BY84+1)/2)-BW84&lt;0,0,($BY84*$BZ84)+(BY84*(BY84+1)/2)-BW84),"")</f>
        <v/>
      </c>
      <c r="CB84" s="39" t="str">
        <f t="shared" si="105"/>
        <v/>
      </c>
      <c r="CC84" s="46" t="str">
        <f t="shared" ref="CC84:CC131" si="106">IF($AX84&lt;&gt;0,MIN(CA84:CB84),"")</f>
        <v/>
      </c>
      <c r="CD84" s="44" t="str">
        <f t="shared" si="96"/>
        <v/>
      </c>
      <c r="CE84" t="str" cm="1">
        <f t="array" ref="CE84">_xlfn.IFS($CC84="","",$CC84&lt;=CE$69,"yes",$CC84&gt;CE$69,"no")</f>
        <v/>
      </c>
      <c r="CF84" s="42" t="str">
        <f t="shared" si="97"/>
        <v/>
      </c>
      <c r="CG84" s="1" t="str">
        <f t="shared" si="98"/>
        <v/>
      </c>
      <c r="CH84" s="1" t="str">
        <f t="shared" si="99"/>
        <v/>
      </c>
      <c r="CI84" s="76" t="str">
        <f>IF(CE84="yes",VLOOKUP(CH84,'z-Table'!$A$1:$K$74,7,TRUE)*$CE$68,"")</f>
        <v/>
      </c>
    </row>
    <row r="85" spans="1:87" ht="12" x14ac:dyDescent="0.2">
      <c r="A85" s="7" t="s">
        <v>41</v>
      </c>
      <c r="B85" s="18" cm="1">
        <f t="array" ref="B85">IFERROR(_xlfn.IFS(COUNTA($F$68:$K$68)=0,AVERAGE($F85:$K85),$F$68="X",AVERAGE(G85:$K85),$G$68="X",AVERAGE($F85,$H85:$K85),$H$68="X",AVERAGE($F85:$G85,$I85:$K85),$I$68="X",AVERAGE($F85:$H85,$J85:$K85),$J$68="X",AVERAGE($F85:$I85,$K85:$K85),$K$68="X",AVERAGE($F85:$J85)),"")</f>
        <v>0.38114298144693681</v>
      </c>
      <c r="C85" s="19" cm="1">
        <f t="array" ref="C85">IFERROR(_xlfn.IFS(COUNTA($F$68:$K$68)=0,STDEV($F85:$K85)/SQRT(COUNT($F85:$K85)),$F$68="X",STDEV(G85:$K85)/SQRT(COUNT(G85:$K85)),$G$68="X",STDEV($F85,$H85:$K85)/SQRT(COUNT($F85,$H85:$K85)),$H$68="X",STDEV($F85:$G85,$I85:$K85)/SQRT(COUNT($F85:$G85,$I85:$K85)),$I$68="X",STDEV($F85:$H85,$J85:$K85)/SQRT(COUNT($F85:$H85,$J85:$K85)),$J$68="X",STDEV($F85:$I85,$K85)/SQRT(COUNT($F85:$I85,$K85)),$K$68="X",STDEV($F85:$J85)/SQRT(COUNT($F85:$J85))),"")</f>
        <v>0.14067386732021331</v>
      </c>
      <c r="D85" s="113" cm="1">
        <f t="array" ref="D85">IFERROR(_xlfn.IFS(COUNTA($L$68:$Q$68)=0,AVERAGE($L85:$Q85),$L$68="X",AVERAGE($M85:$Q85),$M$68="X",AVERAGE($L85,$N85:$Q85),$N$68="X",AVERAGE($L85:$M85,$O85:$Q85),$O$68="X",AVERAGE($L85:$N85,$P85:$Q85),$P$68="X",AVERAGE($L85:$O85,$Q85:$Q85),$Q$68="X",AVERAGE($L85:$P85)),"")</f>
        <v>19561.480000000003</v>
      </c>
      <c r="E85" s="111" cm="1">
        <f t="array" ref="E85">IFERROR(_xlfn.IFS(COUNTA($L$68:$Q$68)=0,STDEV($L85:$Q85)/SQRT(COUNT($L85:$Q85)),$L$68="X",STDEV($M85:$Q85)/SQRT(COUNT($M85:$Q85)),$M$68="X",STDEV($L85,$N85:$Q85)/SQRT(COUNT($L85,$N85:$Q85)),$N$68="X",STDEV($L85:$M85,$O85:$Q85)/SQRT(COUNT($L85:$M85,$O85:$Q85)),$O$68="X",STDEV($L85:$N85,$P85:$Q85)/SQRT(COUNT($L85:$N85,$P85:$Q85)),$P$68="X",STDEV($L85:$O85,$Q85)/SQRT(COUNT($L85:$O85,$Q85)),$Q$68="X",STDEV($L85:$P85)/SQRT(COUNT($L85:$P85))),"")</f>
        <v>7708.3393370326175</v>
      </c>
      <c r="F85" cm="1">
        <f t="array" ref="F85">_xlfn.IFS(SUM($L85:$Q85)="","",L85="","",L85=0,0,L85&gt;0,L85/F$131*100)</f>
        <v>0.40613811294841573</v>
      </c>
      <c r="G85" cm="1">
        <f t="array" ref="G85">_xlfn.IFS(SUM($L85:$Q85)="","",M85="","",M85=0,0,M85&gt;0,M85/G$131*100)</f>
        <v>0.87159317838760197</v>
      </c>
      <c r="H85" cm="1">
        <f t="array" ref="H85">_xlfn.IFS(SUM($L85:$Q85)="","",N85="","",N85=0,0,N85&gt;0,N85/H$131*100)</f>
        <v>0.326799113444941</v>
      </c>
      <c r="I85" cm="1">
        <f t="array" ref="I85">_xlfn.IFS(SUM($L85:$Q85)="","",O85="","",O85=0,0,O85&gt;0,O85/I$131*100)</f>
        <v>0.30118450245372536</v>
      </c>
      <c r="J85" cm="1">
        <f t="array" ref="J85">_xlfn.IFS(SUM($L85:$Q85)="","",P85="","",P85=0,0,P85&gt;0,P85/J$131*100)</f>
        <v>0</v>
      </c>
      <c r="K85" s="1" t="str" cm="1">
        <f t="array" ref="K85">_xlfn.IFS(SUM($L85:$Q85)="","",Q85="","",Q85=0,0,Q85&gt;0,Q85/K$131*100)</f>
        <v/>
      </c>
      <c r="L85" s="42">
        <f t="shared" si="75"/>
        <v>45067.4</v>
      </c>
      <c r="M85">
        <f t="shared" si="75"/>
        <v>12395.333333333334</v>
      </c>
      <c r="N85">
        <f t="shared" si="75"/>
        <v>27351</v>
      </c>
      <c r="O85">
        <f t="shared" si="75"/>
        <v>12993.666666666666</v>
      </c>
      <c r="P85">
        <f t="shared" si="75"/>
        <v>0</v>
      </c>
      <c r="Q85" s="96" t="str">
        <f t="shared" si="75"/>
        <v/>
      </c>
      <c r="R85" s="89">
        <v>225337</v>
      </c>
      <c r="S85" s="89">
        <v>37186</v>
      </c>
      <c r="T85" s="89">
        <v>109404</v>
      </c>
      <c r="U85" s="89">
        <v>38981</v>
      </c>
      <c r="V85" s="89">
        <v>0</v>
      </c>
      <c r="W85" s="89"/>
      <c r="X85" s="1"/>
      <c r="Y85" s="1"/>
      <c r="Z85" s="7" t="s">
        <v>41</v>
      </c>
      <c r="AA85" s="18" cm="1">
        <f t="array" ref="AA85">IFERROR(_xlfn.IFS(COUNTA($AE$68:$AJ$68)=0,AVERAGE($AE85:$AJ85),$AE$68="X",AVERAGE($AF85:$AJ85),$AF$68="X",AVERAGE($AE85,$AG85:$AJ85),$AG$68="X",AVERAGE($AE85:$AF85,$AH85:$AJ85),$AH$68="X",AVERAGE($AE85:$AG85,$AI85:$AJ85),$AI$68="X",AVERAGE($AE85:$AH85,$AJ85:$AJ85),$AJ$68="X",AVERAGE($AE85:$AI85)),"")</f>
        <v>0.1171133590940953</v>
      </c>
      <c r="AB85" s="19" cm="1">
        <f t="array" ref="AB85">IFERROR(_xlfn.IFS(COUNTA($AE$68:$AJ$68)=0,STDEV($AE85:$AJ85)/SQRT(COUNT($AE85:$AJ85)),$AE$68="X",STDEV($AF85:$AJ85)/SQRT(COUNT($AF85:$AJ85)),$AF$68="X",STDEV($AE85,$AG85:$AJ85)/SQRT(COUNT($AE85,$AG85:$AJ85)),$AG$68="X",STDEV($AE85:$AF85,$AH85:$AJ85)/SQRT(COUNT($AE85:$AF85,$AH85:$AJ85)),$AH$68="X",STDEV($AE85:$AG85,$AI85:$AJ85)/SQRT(COUNT($AE85:$AG85,$AI85:$AJ85)),$AI$68="X",STDEV($AE85:$AH85,$AJ85)/SQRT(COUNT($AE85:$AH85,$AJ85)),$AJ$68="X",STDEV($AE85:$AI85)/SQRT(COUNT($AE85:$AI85))),"")</f>
        <v>0.1171133590940953</v>
      </c>
      <c r="AC85" s="113" cm="1">
        <f t="array" ref="AC85">IFERROR(_xlfn.IFS(COUNTA($AK$68:$AP$68)=0,AVERAGE($AK85:$AP85),$AK$68="X",AVERAGE($AL85:$AP85),$AL$68="X",AVERAGE($AK85,$AM85:$AP85),$AM$68="X",AVERAGE($AK85:$AL85,$AN85:$AP85),$AN$68="X",AVERAGE($AK85:$AM85,$AO85:$AP85),$AO$68="X",AVERAGE($AK85:$AN85,$AP85:$AP85),$AP$68="X",AVERAGE($AK85:$AO85)),"")</f>
        <v>6261.7222222222226</v>
      </c>
      <c r="AD85" s="111" cm="1">
        <f t="array" ref="AD85">IFERROR(_xlfn.IFS(COUNTA($AK$68:$AP$68)=0,STDEV($AK85:$AP85)/SQRT(COUNT($AK85:$AP85)),$AK$68="X",STDEV($AL85:$AP85)/SQRT(COUNT($AL85:$AP85)),$AL$68="X",STDEV($AK85,$AM85:$AP85)/SQRT(COUNT($AK85,$AM85:$AP85)),$AM$68="X",STDEV($AK85:$AL85,$AN85:$AP85)/SQRT(COUNT($AK85:$AL85,$AN85:$AP85)),$AN$68="X",STDEV($AK85:$AM85,$AO85:$AP85)/SQRT(COUNT($AK85:$AM85,$AO85:$AP85)),$AO$68="X",STDEV($AK85:$AN85,$AP85)/SQRT(COUNT($AK85:$AN85,$AP85)),$AP$68="X",STDEV($AK85:$AO85)/SQRT(COUNT($AK85:$AO85))),"")</f>
        <v>6261.7222222222226</v>
      </c>
      <c r="AE85" cm="1">
        <f t="array" ref="AE85">_xlfn.IFS(SUM($AK85:$AP85)="","",AK85="","",AK85=0,0,AK85&gt;0,AK85/AE$131*100)</f>
        <v>0</v>
      </c>
      <c r="AF85" cm="1">
        <f t="array" ref="AF85">_xlfn.IFS(SUM($AK85:$AP85)="","",AL85="","",AL85=0,0,AL85&gt;0,AL85/AF$131*100)</f>
        <v>0.4684534363763812</v>
      </c>
      <c r="AG85" cm="1">
        <f t="array" ref="AG85">_xlfn.IFS(SUM($AK85:$AP85)="","",AM85="","",AM85=0,0,AM85&gt;0,AM85/AG$131*100)</f>
        <v>0.16572676037220843</v>
      </c>
      <c r="AH85" cm="1">
        <f t="array" ref="AH85">_xlfn.IFS(SUM($AK85:$AP85)="","",AN85="","",AN85=0,0,AN85&gt;0,AN85/AH$131*100)</f>
        <v>0</v>
      </c>
      <c r="AI85" cm="1">
        <f t="array" ref="AI85">_xlfn.IFS(SUM($AK85:$AP85)="","",AO85="","",AO85=0,0,AO85&gt;0,AO85/AI$131*100)</f>
        <v>0</v>
      </c>
      <c r="AJ85" s="1" t="str" cm="1">
        <f t="array" ref="AJ85">_xlfn.IFS(SUM($AK85:$AP85)="","",AP85="","",AP85=0,0,AP85&gt;0,AP85/AJ$131*100)</f>
        <v/>
      </c>
      <c r="AK85" s="85">
        <f t="shared" si="76"/>
        <v>0</v>
      </c>
      <c r="AL85" s="39">
        <f t="shared" si="76"/>
        <v>25046.888888888891</v>
      </c>
      <c r="AM85" s="39">
        <f t="shared" si="76"/>
        <v>21896.333333333332</v>
      </c>
      <c r="AN85" s="39">
        <f t="shared" si="76"/>
        <v>0</v>
      </c>
      <c r="AO85" s="39">
        <f t="shared" si="76"/>
        <v>0</v>
      </c>
      <c r="AP85" s="98" t="str">
        <f t="shared" si="76"/>
        <v/>
      </c>
      <c r="AQ85" s="89">
        <v>0</v>
      </c>
      <c r="AR85" s="89">
        <v>225422</v>
      </c>
      <c r="AS85" s="89">
        <v>65689</v>
      </c>
      <c r="AT85" s="89">
        <v>0</v>
      </c>
      <c r="AU85" s="89">
        <v>0</v>
      </c>
      <c r="AV85" s="89"/>
      <c r="AW85" s="1"/>
      <c r="AX85" s="1"/>
      <c r="AY85" s="39" t="str">
        <f t="shared" si="77"/>
        <v/>
      </c>
      <c r="AZ85" s="39" t="str">
        <f t="shared" si="78"/>
        <v/>
      </c>
      <c r="BA85" s="39" t="str">
        <f t="shared" si="79"/>
        <v/>
      </c>
      <c r="BB85" s="39" t="str">
        <f t="shared" si="80"/>
        <v/>
      </c>
      <c r="BC85" s="39" t="str">
        <f t="shared" si="81"/>
        <v/>
      </c>
      <c r="BD85" s="39" t="str">
        <f t="shared" si="82"/>
        <v/>
      </c>
      <c r="BE85" s="39" t="str">
        <f t="shared" si="83"/>
        <v/>
      </c>
      <c r="BF85" s="39" t="str">
        <f t="shared" si="84"/>
        <v/>
      </c>
      <c r="BG85" s="39" t="str">
        <f t="shared" si="85"/>
        <v/>
      </c>
      <c r="BH85" s="39" t="str">
        <f t="shared" si="86"/>
        <v/>
      </c>
      <c r="BI85" s="39" t="str">
        <f t="shared" si="87"/>
        <v/>
      </c>
      <c r="BJ85" s="39" t="str">
        <f t="shared" si="88"/>
        <v/>
      </c>
      <c r="BK85" s="42" t="str">
        <f t="shared" si="100"/>
        <v/>
      </c>
      <c r="BL85" t="str">
        <f t="shared" si="100"/>
        <v/>
      </c>
      <c r="BM85" t="str">
        <f t="shared" si="100"/>
        <v/>
      </c>
      <c r="BN85" t="str">
        <f t="shared" si="100"/>
        <v/>
      </c>
      <c r="BO85" t="str">
        <f t="shared" si="100"/>
        <v/>
      </c>
      <c r="BP85" t="str">
        <f t="shared" si="89"/>
        <v/>
      </c>
      <c r="BQ85" t="str">
        <f t="shared" si="89"/>
        <v/>
      </c>
      <c r="BR85" t="str">
        <f t="shared" si="89"/>
        <v/>
      </c>
      <c r="BS85" t="str">
        <f t="shared" si="89"/>
        <v/>
      </c>
      <c r="BT85" t="str">
        <f t="shared" si="89"/>
        <v/>
      </c>
      <c r="BU85" t="str">
        <f t="shared" si="89"/>
        <v/>
      </c>
      <c r="BV85" t="str">
        <f t="shared" si="89"/>
        <v/>
      </c>
      <c r="BW85" t="str">
        <f t="shared" si="101"/>
        <v/>
      </c>
      <c r="BX85" t="str">
        <f t="shared" si="102"/>
        <v/>
      </c>
      <c r="BY85" t="str">
        <f t="shared" si="103"/>
        <v/>
      </c>
      <c r="BZ85" t="str">
        <f t="shared" si="104"/>
        <v/>
      </c>
      <c r="CA85" t="str">
        <f t="shared" si="105"/>
        <v/>
      </c>
      <c r="CB85" s="39" t="str">
        <f t="shared" si="105"/>
        <v/>
      </c>
      <c r="CC85" s="46" t="str">
        <f t="shared" si="106"/>
        <v/>
      </c>
      <c r="CD85" s="44" t="str">
        <f t="shared" si="96"/>
        <v/>
      </c>
      <c r="CE85" t="str" cm="1">
        <f t="array" ref="CE85">_xlfn.IFS($CC85="","",$CC85&lt;=CE$69,"yes",$CC85&gt;CE$69,"no")</f>
        <v/>
      </c>
      <c r="CF85" s="42" t="str">
        <f t="shared" si="97"/>
        <v/>
      </c>
      <c r="CG85" s="1" t="str">
        <f t="shared" si="98"/>
        <v/>
      </c>
      <c r="CH85" s="1" t="str">
        <f t="shared" si="99"/>
        <v/>
      </c>
      <c r="CI85" s="76" t="str">
        <f>IF(CE85="yes",VLOOKUP(CH85,'z-Table'!$A$1:$K$74,7,TRUE)*$CE$68,"")</f>
        <v/>
      </c>
    </row>
    <row r="86" spans="1:87" ht="12" x14ac:dyDescent="0.2">
      <c r="A86" s="7" t="s">
        <v>42</v>
      </c>
      <c r="B86" s="18" cm="1">
        <f t="array" ref="B86">IFERROR(_xlfn.IFS(COUNTA($F$68:$K$68)=0,AVERAGE($F86:$K86),$F$68="X",AVERAGE(G86:$K86),$G$68="X",AVERAGE($F86,$H86:$K86),$H$68="X",AVERAGE($F86:$G86,$I86:$K86),$I$68="X",AVERAGE($F86:$H86,$J86:$K86),$J$68="X",AVERAGE($F86:$I86,$K86:$K86),$K$68="X",AVERAGE($F86:$J86)),"")</f>
        <v>0.11669707248102515</v>
      </c>
      <c r="C86" s="19" cm="1">
        <f t="array" ref="C86">IFERROR(_xlfn.IFS(COUNTA($F$68:$K$68)=0,STDEV($F86:$K86)/SQRT(COUNT($F86:$K86)),$F$68="X",STDEV(G86:$K86)/SQRT(COUNT(G86:$K86)),$G$68="X",STDEV($F86,$H86:$K86)/SQRT(COUNT($F86,$H86:$K86)),$H$68="X",STDEV($F86:$G86,$I86:$K86)/SQRT(COUNT($F86:$G86,$I86:$K86)),$I$68="X",STDEV($F86:$H86,$J86:$K86)/SQRT(COUNT($F86:$H86,$J86:$K86)),$J$68="X",STDEV($F86:$I86,$K86)/SQRT(COUNT($F86:$I86,$K86)),$K$68="X",STDEV($F86:$J86)/SQRT(COUNT($F86:$J86))),"")</f>
        <v>5.150047035636663E-2</v>
      </c>
      <c r="D86" s="113" cm="1">
        <f t="array" ref="D86">IFERROR(_xlfn.IFS(COUNTA($L$68:$Q$68)=0,AVERAGE($L86:$Q86),$L$68="X",AVERAGE($M86:$Q86),$M$68="X",AVERAGE($L86,$N86:$Q86),$N$68="X",AVERAGE($L86:$M86,$O86:$Q86),$O$68="X",AVERAGE($L86:$N86,$P86:$Q86),$P$68="X",AVERAGE($L86:$O86,$Q86:$Q86),$Q$68="X",AVERAGE($L86:$P86)),"")</f>
        <v>8425.5300000000007</v>
      </c>
      <c r="E86" s="111" cm="1">
        <f t="array" ref="E86">IFERROR(_xlfn.IFS(COUNTA($L$68:$Q$68)=0,STDEV($L86:$Q86)/SQRT(COUNT($L86:$Q86)),$L$68="X",STDEV($M86:$Q86)/SQRT(COUNT($M86:$Q86)),$M$68="X",STDEV($L86,$N86:$Q86)/SQRT(COUNT($L86,$N86:$Q86)),$N$68="X",STDEV($L86:$M86,$O86:$Q86)/SQRT(COUNT($L86:$M86,$O86:$Q86)),$O$68="X",STDEV($L86:$N86,$P86:$Q86)/SQRT(COUNT($L86:$N86,$P86:$Q86)),$P$68="X",STDEV($L86:$O86,$Q86)/SQRT(COUNT($L86:$O86,$Q86)),$Q$68="X",STDEV($L86:$P86)/SQRT(COUNT($L86:$P86))),"")</f>
        <v>3528.6984046387415</v>
      </c>
      <c r="F86" cm="1">
        <f t="array" ref="F86">_xlfn.IFS(SUM($L86:$Q86)="","",L86="","",L86=0,0,L86&gt;0,L86/F$131*100)</f>
        <v>0.14749062097567087</v>
      </c>
      <c r="G86" cm="1">
        <f t="array" ref="G86">_xlfn.IFS(SUM($L86:$Q86)="","",M86="","",M86=0,0,M86&gt;0,M86/G$131*100)</f>
        <v>0</v>
      </c>
      <c r="H86" cm="1">
        <f t="array" ref="H86">_xlfn.IFS(SUM($L86:$Q86)="","",N86="","",N86=0,0,N86&gt;0,N86/H$131*100)</f>
        <v>0.17142585574103067</v>
      </c>
      <c r="I86" cm="1">
        <f t="array" ref="I86">_xlfn.IFS(SUM($L86:$Q86)="","",O86="","",O86=0,0,O86&gt;0,O86/I$131*100)</f>
        <v>0.26456888568842424</v>
      </c>
      <c r="J86" cm="1">
        <f t="array" ref="J86">_xlfn.IFS(SUM($L86:$Q86)="","",P86="","",P86=0,0,P86&gt;0,P86/J$131*100)</f>
        <v>0</v>
      </c>
      <c r="K86" s="1" t="str" cm="1">
        <f t="array" ref="K86">_xlfn.IFS(SUM($L86:$Q86)="","",Q86="","",Q86=0,0,Q86&gt;0,Q86/K$131*100)</f>
        <v/>
      </c>
      <c r="L86" s="42">
        <f t="shared" si="75"/>
        <v>16366.4</v>
      </c>
      <c r="M86">
        <f t="shared" si="75"/>
        <v>0</v>
      </c>
      <c r="N86">
        <f t="shared" si="75"/>
        <v>14347.25</v>
      </c>
      <c r="O86">
        <f t="shared" si="75"/>
        <v>11414</v>
      </c>
      <c r="P86">
        <f t="shared" si="75"/>
        <v>0</v>
      </c>
      <c r="Q86" s="96" t="str">
        <f t="shared" si="75"/>
        <v/>
      </c>
      <c r="R86" s="89">
        <v>81832</v>
      </c>
      <c r="S86" s="89">
        <v>0</v>
      </c>
      <c r="T86" s="89">
        <v>57389</v>
      </c>
      <c r="U86" s="89">
        <v>34242</v>
      </c>
      <c r="V86" s="89">
        <v>0</v>
      </c>
      <c r="W86" s="89"/>
      <c r="X86" s="1"/>
      <c r="Y86" s="1"/>
      <c r="Z86" s="7" t="s">
        <v>42</v>
      </c>
      <c r="AA86" s="18" cm="1">
        <f t="array" ref="AA86">IFERROR(_xlfn.IFS(COUNTA($AE$68:$AJ$68)=0,AVERAGE($AE86:$AJ86),$AE$68="X",AVERAGE($AF86:$AJ86),$AF$68="X",AVERAGE($AE86,$AG86:$AJ86),$AG$68="X",AVERAGE($AE86:$AF86,$AH86:$AJ86),$AH$68="X",AVERAGE($AE86:$AG86,$AI86:$AJ86),$AI$68="X",AVERAGE($AE86:$AH86,$AJ86:$AJ86),$AJ$68="X",AVERAGE($AE86:$AI86)),"")</f>
        <v>9.1069647257988495E-2</v>
      </c>
      <c r="AB86" s="19" cm="1">
        <f t="array" ref="AB86">IFERROR(_xlfn.IFS(COUNTA($AE$68:$AJ$68)=0,STDEV($AE86:$AJ86)/SQRT(COUNT($AE86:$AJ86)),$AE$68="X",STDEV($AF86:$AJ86)/SQRT(COUNT($AF86:$AJ86)),$AF$68="X",STDEV($AE86,$AG86:$AJ86)/SQRT(COUNT($AE86,$AG86:$AJ86)),$AG$68="X",STDEV($AE86:$AF86,$AH86:$AJ86)/SQRT(COUNT($AE86:$AF86,$AH86:$AJ86)),$AH$68="X",STDEV($AE86:$AG86,$AI86:$AJ86)/SQRT(COUNT($AE86:$AG86,$AI86:$AJ86)),$AI$68="X",STDEV($AE86:$AH86,$AJ86)/SQRT(COUNT($AE86:$AH86,$AJ86)),$AJ$68="X",STDEV($AE86:$AI86)/SQRT(COUNT($AE86:$AI86))),"")</f>
        <v>6.6340342934094174E-2</v>
      </c>
      <c r="AC86" s="113" cm="1">
        <f t="array" ref="AC86">IFERROR(_xlfn.IFS(COUNTA($AK$68:$AP$68)=0,AVERAGE($AK86:$AP86),$AK$68="X",AVERAGE($AL86:$AP86),$AL$68="X",AVERAGE($AK86,$AM86:$AP86),$AM$68="X",AVERAGE($AK86:$AL86,$AN86:$AP86),$AN$68="X",AVERAGE($AK86:$AM86,$AO86:$AP86),$AO$68="X",AVERAGE($AK86:$AN86,$AP86:$AP86),$AP$68="X",AVERAGE($AK86:$AO86)),"")</f>
        <v>4090.2951388888887</v>
      </c>
      <c r="AD86" s="111" cm="1">
        <f t="array" ref="AD86">IFERROR(_xlfn.IFS(COUNTA($AK$68:$AP$68)=0,STDEV($AK86:$AP86)/SQRT(COUNT($AK86:$AP86)),$AK$68="X",STDEV($AL86:$AP86)/SQRT(COUNT($AL86:$AP86)),$AL$68="X",STDEV($AK86,$AM86:$AP86)/SQRT(COUNT($AK86,$AM86:$AP86)),$AM$68="X",STDEV($AK86:$AL86,$AN86:$AP86)/SQRT(COUNT($AK86:$AL86,$AN86:$AP86)),$AN$68="X",STDEV($AK86:$AM86,$AO86:$AP86)/SQRT(COUNT($AK86:$AM86,$AO86:$AP86)),$AO$68="X",STDEV($AK86:$AN86,$AP86)/SQRT(COUNT($AK86:$AN86,$AP86)),$AP$68="X",STDEV($AK86:$AO86)/SQRT(COUNT($AK86:$AO86))),"")</f>
        <v>3662.0870310186665</v>
      </c>
      <c r="AE86" cm="1">
        <f t="array" ref="AE86">_xlfn.IFS(SUM($AK86:$AP86)="","",AK86="","",AK86=0,0,AK86&gt;0,AK86/AE$131*100)</f>
        <v>0</v>
      </c>
      <c r="AF86" cm="1">
        <f t="array" ref="AF86">_xlfn.IFS(SUM($AK86:$AP86)="","",AL86="","",AL86=0,0,AL86&gt;0,AL86/AF$131*100)</f>
        <v>0.2812295831435232</v>
      </c>
      <c r="AG86" cm="1">
        <f t="array" ref="AG86">_xlfn.IFS(SUM($AK86:$AP86)="","",AM86="","",AM86=0,0,AM86&gt;0,AM86/AG$131*100)</f>
        <v>0</v>
      </c>
      <c r="AH86" cm="1">
        <f t="array" ref="AH86">_xlfn.IFS(SUM($AK86:$AP86)="","",AN86="","",AN86=0,0,AN86&gt;0,AN86/AH$131*100)</f>
        <v>0</v>
      </c>
      <c r="AI86" cm="1">
        <f t="array" ref="AI86">_xlfn.IFS(SUM($AK86:$AP86)="","",AO86="","",AO86=0,0,AO86&gt;0,AO86/AI$131*100)</f>
        <v>8.3049005888430796E-2</v>
      </c>
      <c r="AJ86" s="1" t="str" cm="1">
        <f t="array" ref="AJ86">_xlfn.IFS(SUM($AK86:$AP86)="","",AP86="","",AP86=0,0,AP86&gt;0,AP86/AJ$131*100)</f>
        <v/>
      </c>
      <c r="AK86" s="85">
        <f t="shared" si="76"/>
        <v>0</v>
      </c>
      <c r="AL86" s="39">
        <f t="shared" si="76"/>
        <v>15036.555555555555</v>
      </c>
      <c r="AM86" s="39">
        <f t="shared" si="76"/>
        <v>0</v>
      </c>
      <c r="AN86" s="39">
        <f t="shared" si="76"/>
        <v>0</v>
      </c>
      <c r="AO86" s="39">
        <f t="shared" si="76"/>
        <v>1324.625</v>
      </c>
      <c r="AP86" s="98" t="str">
        <f t="shared" si="76"/>
        <v/>
      </c>
      <c r="AQ86" s="89">
        <v>0</v>
      </c>
      <c r="AR86" s="89">
        <v>135329</v>
      </c>
      <c r="AS86" s="89">
        <v>0</v>
      </c>
      <c r="AT86" s="89">
        <v>0</v>
      </c>
      <c r="AU86" s="89">
        <v>10597</v>
      </c>
      <c r="AV86" s="89"/>
      <c r="AW86" s="1"/>
      <c r="AX86" s="1"/>
      <c r="AY86" s="39" t="str">
        <f t="shared" si="77"/>
        <v/>
      </c>
      <c r="AZ86" s="39" t="str">
        <f t="shared" si="78"/>
        <v/>
      </c>
      <c r="BA86" s="39" t="str">
        <f t="shared" si="79"/>
        <v/>
      </c>
      <c r="BB86" s="39" t="str">
        <f t="shared" si="80"/>
        <v/>
      </c>
      <c r="BC86" s="39" t="str">
        <f t="shared" si="81"/>
        <v/>
      </c>
      <c r="BD86" s="39" t="str">
        <f t="shared" si="82"/>
        <v/>
      </c>
      <c r="BE86" s="39" t="str">
        <f t="shared" si="83"/>
        <v/>
      </c>
      <c r="BF86" s="39" t="str">
        <f t="shared" si="84"/>
        <v/>
      </c>
      <c r="BG86" s="39" t="str">
        <f t="shared" si="85"/>
        <v/>
      </c>
      <c r="BH86" s="39" t="str">
        <f t="shared" si="86"/>
        <v/>
      </c>
      <c r="BI86" s="39" t="str">
        <f t="shared" si="87"/>
        <v/>
      </c>
      <c r="BJ86" s="39" t="str">
        <f t="shared" si="88"/>
        <v/>
      </c>
      <c r="BK86" s="42" t="str">
        <f t="shared" si="100"/>
        <v/>
      </c>
      <c r="BL86" t="str">
        <f t="shared" si="100"/>
        <v/>
      </c>
      <c r="BM86" t="str">
        <f t="shared" si="100"/>
        <v/>
      </c>
      <c r="BN86" t="str">
        <f t="shared" si="100"/>
        <v/>
      </c>
      <c r="BO86" t="str">
        <f t="shared" si="100"/>
        <v/>
      </c>
      <c r="BP86" t="str">
        <f t="shared" si="89"/>
        <v/>
      </c>
      <c r="BQ86" t="str">
        <f t="shared" si="89"/>
        <v/>
      </c>
      <c r="BR86" t="str">
        <f t="shared" si="89"/>
        <v/>
      </c>
      <c r="BS86" t="str">
        <f t="shared" si="89"/>
        <v/>
      </c>
      <c r="BT86" t="str">
        <f t="shared" si="89"/>
        <v/>
      </c>
      <c r="BU86" t="str">
        <f t="shared" si="89"/>
        <v/>
      </c>
      <c r="BV86" t="str">
        <f t="shared" si="89"/>
        <v/>
      </c>
      <c r="BW86" t="str">
        <f t="shared" si="101"/>
        <v/>
      </c>
      <c r="BX86" t="str">
        <f t="shared" si="102"/>
        <v/>
      </c>
      <c r="BY86" t="str">
        <f t="shared" si="103"/>
        <v/>
      </c>
      <c r="BZ86" t="str">
        <f t="shared" si="104"/>
        <v/>
      </c>
      <c r="CA86" t="str">
        <f t="shared" si="105"/>
        <v/>
      </c>
      <c r="CB86" s="39" t="str">
        <f t="shared" si="105"/>
        <v/>
      </c>
      <c r="CC86" s="46" t="str">
        <f t="shared" si="106"/>
        <v/>
      </c>
      <c r="CD86" s="44" t="str">
        <f t="shared" si="96"/>
        <v/>
      </c>
      <c r="CE86" t="str" cm="1">
        <f t="array" ref="CE86">_xlfn.IFS($CC86="","",$CC86&lt;=CE$69,"yes",$CC86&gt;CE$69,"no")</f>
        <v/>
      </c>
      <c r="CF86" s="42" t="str">
        <f t="shared" si="97"/>
        <v/>
      </c>
      <c r="CG86" s="1" t="str">
        <f t="shared" si="98"/>
        <v/>
      </c>
      <c r="CH86" s="1" t="str">
        <f t="shared" si="99"/>
        <v/>
      </c>
      <c r="CI86" s="76" t="str">
        <f>IF(CE86="yes",VLOOKUP(CH86,'z-Table'!$A$1:$K$74,7,TRUE)*$CE$68,"")</f>
        <v/>
      </c>
    </row>
    <row r="87" spans="1:87" ht="12" x14ac:dyDescent="0.2">
      <c r="A87" s="7" t="s">
        <v>43</v>
      </c>
      <c r="B87" s="18" cm="1">
        <f t="array" ref="B87">IFERROR(_xlfn.IFS(COUNTA($F$68:$K$68)=0,AVERAGE($F87:$K87),$F$68="X",AVERAGE(G87:$K87),$G$68="X",AVERAGE($F87,$H87:$K87),$H$68="X",AVERAGE($F87:$G87,$I87:$K87),$I$68="X",AVERAGE($F87:$H87,$J87:$K87),$J$68="X",AVERAGE($F87:$I87,$K87:$K87),$K$68="X",AVERAGE($F87:$J87)),"")</f>
        <v>2.8407159389895197E-2</v>
      </c>
      <c r="C87" s="19" cm="1">
        <f t="array" ref="C87">IFERROR(_xlfn.IFS(COUNTA($F$68:$K$68)=0,STDEV($F87:$K87)/SQRT(COUNT($F87:$K87)),$F$68="X",STDEV(G87:$K87)/SQRT(COUNT(G87:$K87)),$G$68="X",STDEV($F87,$H87:$K87)/SQRT(COUNT($F87,$H87:$K87)),$H$68="X",STDEV($F87:$G87,$I87:$K87)/SQRT(COUNT($F87:$G87,$I87:$K87)),$I$68="X",STDEV($F87:$H87,$J87:$K87)/SQRT(COUNT($F87:$H87,$J87:$K87)),$J$68="X",STDEV($F87:$I87,$K87)/SQRT(COUNT($F87:$I87,$K87)),$K$68="X",STDEV($F87:$J87)/SQRT(COUNT($F87:$J87))),"")</f>
        <v>1.7397932682895016E-2</v>
      </c>
      <c r="D87" s="113" cm="1">
        <f t="array" ref="D87">IFERROR(_xlfn.IFS(COUNTA($L$68:$Q$68)=0,AVERAGE($L87:$Q87),$L$68="X",AVERAGE($M87:$Q87),$M$68="X",AVERAGE($L87,$N87:$Q87),$N$68="X",AVERAGE($L87:$M87,$O87:$Q87),$O$68="X",AVERAGE($L87:$N87,$P87:$Q87),$P$68="X",AVERAGE($L87:$O87,$Q87:$Q87),$Q$68="X",AVERAGE($L87:$P87)),"")</f>
        <v>2769.6</v>
      </c>
      <c r="E87" s="111" cm="1">
        <f t="array" ref="E87">IFERROR(_xlfn.IFS(COUNTA($L$68:$Q$68)=0,STDEV($L87:$Q87)/SQRT(COUNT($L87:$Q87)),$L$68="X",STDEV($M87:$Q87)/SQRT(COUNT($M87:$Q87)),$M$68="X",STDEV($L87,$N87:$Q87)/SQRT(COUNT($L87,$N87:$Q87)),$N$68="X",STDEV($L87:$M87,$O87:$Q87)/SQRT(COUNT($L87:$M87,$O87:$Q87)),$O$68="X",STDEV($L87:$N87,$P87:$Q87)/SQRT(COUNT($L87:$N87,$P87:$Q87)),$P$68="X",STDEV($L87:$O87,$Q87)/SQRT(COUNT($L87:$O87,$Q87)),$Q$68="X",STDEV($L87:$P87)/SQRT(COUNT($L87:$P87))),"")</f>
        <v>1728.4060460435794</v>
      </c>
      <c r="F87" cm="1">
        <f t="array" ref="F87">_xlfn.IFS(SUM($L87:$Q87)="","",L87="","",L87=0,0,L87&gt;0,L87/F$131*100)</f>
        <v>7.1887078619789727E-2</v>
      </c>
      <c r="G87" cm="1">
        <f t="array" ref="G87">_xlfn.IFS(SUM($L87:$Q87)="","",M87="","",M87=0,0,M87&gt;0,M87/G$131*100)</f>
        <v>0</v>
      </c>
      <c r="H87" cm="1">
        <f t="array" ref="H87">_xlfn.IFS(SUM($L87:$Q87)="","",N87="","",N87=0,0,N87&gt;0,N87/H$131*100)</f>
        <v>7.0148718329686249E-2</v>
      </c>
      <c r="I87" cm="1">
        <f t="array" ref="I87">_xlfn.IFS(SUM($L87:$Q87)="","",O87="","",O87=0,0,O87&gt;0,O87/I$131*100)</f>
        <v>0</v>
      </c>
      <c r="J87" cm="1">
        <f t="array" ref="J87">_xlfn.IFS(SUM($L87:$Q87)="","",P87="","",P87=0,0,P87&gt;0,P87/J$131*100)</f>
        <v>0</v>
      </c>
      <c r="K87" s="1" t="str" cm="1">
        <f t="array" ref="K87">_xlfn.IFS(SUM($L87:$Q87)="","",Q87="","",Q87=0,0,Q87&gt;0,Q87/K$131*100)</f>
        <v/>
      </c>
      <c r="L87" s="42">
        <f t="shared" si="75"/>
        <v>7977</v>
      </c>
      <c r="M87">
        <f t="shared" si="75"/>
        <v>0</v>
      </c>
      <c r="N87">
        <f t="shared" si="75"/>
        <v>5871</v>
      </c>
      <c r="O87">
        <f t="shared" si="75"/>
        <v>0</v>
      </c>
      <c r="P87">
        <f t="shared" si="75"/>
        <v>0</v>
      </c>
      <c r="Q87" s="96" t="str">
        <f t="shared" si="75"/>
        <v/>
      </c>
      <c r="R87" s="89">
        <v>39885</v>
      </c>
      <c r="S87" s="89">
        <v>0</v>
      </c>
      <c r="T87" s="89">
        <v>23484</v>
      </c>
      <c r="U87" s="89">
        <v>0</v>
      </c>
      <c r="V87" s="89">
        <v>0</v>
      </c>
      <c r="W87" s="89"/>
      <c r="X87" s="1"/>
      <c r="Y87" s="1"/>
      <c r="Z87" s="7" t="s">
        <v>43</v>
      </c>
      <c r="AA87" s="18" cm="1">
        <f t="array" ref="AA87">IFERROR(_xlfn.IFS(COUNTA($AE$68:$AJ$68)=0,AVERAGE($AE87:$AJ87),$AE$68="X",AVERAGE($AF87:$AJ87),$AF$68="X",AVERAGE($AE87,$AG87:$AJ87),$AG$68="X",AVERAGE($AE87:$AF87,$AH87:$AJ87),$AH$68="X",AVERAGE($AE87:$AG87,$AI87:$AJ87),$AI$68="X",AVERAGE($AE87:$AH87,$AJ87:$AJ87),$AJ$68="X",AVERAGE($AE87:$AI87)),"")</f>
        <v>1.9209600005785477E-2</v>
      </c>
      <c r="AB87" s="19" cm="1">
        <f t="array" ref="AB87">IFERROR(_xlfn.IFS(COUNTA($AE$68:$AJ$68)=0,STDEV($AE87:$AJ87)/SQRT(COUNT($AE87:$AJ87)),$AE$68="X",STDEV($AF87:$AJ87)/SQRT(COUNT($AF87:$AJ87)),$AF$68="X",STDEV($AE87,$AG87:$AJ87)/SQRT(COUNT($AE87,$AG87:$AJ87)),$AG$68="X",STDEV($AE87:$AF87,$AH87:$AJ87)/SQRT(COUNT($AE87:$AF87,$AH87:$AJ87)),$AH$68="X",STDEV($AE87:$AG87,$AI87:$AJ87)/SQRT(COUNT($AE87:$AG87,$AI87:$AJ87)),$AI$68="X",STDEV($AE87:$AH87,$AJ87)/SQRT(COUNT($AE87:$AH87,$AJ87)),$AJ$68="X",STDEV($AE87:$AI87)/SQRT(COUNT($AE87:$AI87))),"")</f>
        <v>1.9209600005785477E-2</v>
      </c>
      <c r="AC87" s="113" cm="1">
        <f t="array" ref="AC87">IFERROR(_xlfn.IFS(COUNTA($AK$68:$AP$68)=0,AVERAGE($AK87:$AP87),$AK$68="X",AVERAGE($AL87:$AP87),$AL$68="X",AVERAGE($AK87,$AM87:$AP87),$AM$68="X",AVERAGE($AK87:$AL87,$AN87:$AP87),$AN$68="X",AVERAGE($AK87:$AM87,$AO87:$AP87),$AO$68="X",AVERAGE($AK87:$AN87,$AP87:$AP87),$AP$68="X",AVERAGE($AK87:$AO87)),"")</f>
        <v>1027.0833333333333</v>
      </c>
      <c r="AD87" s="111" cm="1">
        <f t="array" ref="AD87">IFERROR(_xlfn.IFS(COUNTA($AK$68:$AP$68)=0,STDEV($AK87:$AP87)/SQRT(COUNT($AK87:$AP87)),$AK$68="X",STDEV($AL87:$AP87)/SQRT(COUNT($AL87:$AP87)),$AL$68="X",STDEV($AK87,$AM87:$AP87)/SQRT(COUNT($AK87,$AM87:$AP87)),$AM$68="X",STDEV($AK87:$AL87,$AN87:$AP87)/SQRT(COUNT($AK87:$AL87,$AN87:$AP87)),$AN$68="X",STDEV($AK87:$AM87,$AO87:$AP87)/SQRT(COUNT($AK87:$AM87,$AO87:$AP87)),$AO$68="X",STDEV($AK87:$AN87,$AP87)/SQRT(COUNT($AK87:$AN87,$AP87)),$AP$68="X",STDEV($AK87:$AO87)/SQRT(COUNT($AK87:$AO87))),"")</f>
        <v>1027.0833333333333</v>
      </c>
      <c r="AE87" cm="1">
        <f t="array" ref="AE87">_xlfn.IFS(SUM($AK87:$AP87)="","",AK87="","",AK87=0,0,AK87&gt;0,AK87/AE$131*100)</f>
        <v>0</v>
      </c>
      <c r="AF87" cm="1">
        <f t="array" ref="AF87">_xlfn.IFS(SUM($AK87:$AP87)="","",AL87="","",AL87=0,0,AL87&gt;0,AL87/AF$131*100)</f>
        <v>7.6838400023141906E-2</v>
      </c>
      <c r="AG87" cm="1">
        <f t="array" ref="AG87">_xlfn.IFS(SUM($AK87:$AP87)="","",AM87="","",AM87=0,0,AM87&gt;0,AM87/AG$131*100)</f>
        <v>0</v>
      </c>
      <c r="AH87" cm="1">
        <f t="array" ref="AH87">_xlfn.IFS(SUM($AK87:$AP87)="","",AN87="","",AN87=0,0,AN87&gt;0,AN87/AH$131*100)</f>
        <v>0</v>
      </c>
      <c r="AI87" cm="1">
        <f t="array" ref="AI87">_xlfn.IFS(SUM($AK87:$AP87)="","",AO87="","",AO87=0,0,AO87&gt;0,AO87/AI$131*100)</f>
        <v>0</v>
      </c>
      <c r="AJ87" s="1" t="str" cm="1">
        <f t="array" ref="AJ87">_xlfn.IFS(SUM($AK87:$AP87)="","",AP87="","",AP87=0,0,AP87&gt;0,AP87/AJ$131*100)</f>
        <v/>
      </c>
      <c r="AK87" s="85">
        <f t="shared" si="76"/>
        <v>0</v>
      </c>
      <c r="AL87" s="39">
        <f t="shared" si="76"/>
        <v>4108.333333333333</v>
      </c>
      <c r="AM87" s="39">
        <f t="shared" si="76"/>
        <v>0</v>
      </c>
      <c r="AN87" s="39">
        <f t="shared" si="76"/>
        <v>0</v>
      </c>
      <c r="AO87" s="39">
        <f t="shared" si="76"/>
        <v>0</v>
      </c>
      <c r="AP87" s="98" t="str">
        <f t="shared" si="76"/>
        <v/>
      </c>
      <c r="AQ87" s="89">
        <v>0</v>
      </c>
      <c r="AR87" s="89">
        <v>36975</v>
      </c>
      <c r="AS87" s="89">
        <v>0</v>
      </c>
      <c r="AT87" s="89">
        <v>0</v>
      </c>
      <c r="AU87" s="89">
        <v>0</v>
      </c>
      <c r="AV87" s="89"/>
      <c r="AW87" s="1"/>
      <c r="AX87" s="1"/>
      <c r="AY87" s="39" t="str">
        <f t="shared" si="77"/>
        <v/>
      </c>
      <c r="AZ87" s="39" t="str">
        <f t="shared" si="78"/>
        <v/>
      </c>
      <c r="BA87" s="39" t="str">
        <f t="shared" si="79"/>
        <v/>
      </c>
      <c r="BB87" s="39" t="str">
        <f t="shared" si="80"/>
        <v/>
      </c>
      <c r="BC87" s="39" t="str">
        <f t="shared" si="81"/>
        <v/>
      </c>
      <c r="BD87" s="39" t="str">
        <f t="shared" si="82"/>
        <v/>
      </c>
      <c r="BE87" s="39" t="str">
        <f t="shared" si="83"/>
        <v/>
      </c>
      <c r="BF87" s="39" t="str">
        <f t="shared" si="84"/>
        <v/>
      </c>
      <c r="BG87" s="39" t="str">
        <f t="shared" si="85"/>
        <v/>
      </c>
      <c r="BH87" s="39" t="str">
        <f t="shared" si="86"/>
        <v/>
      </c>
      <c r="BI87" s="39" t="str">
        <f t="shared" si="87"/>
        <v/>
      </c>
      <c r="BJ87" s="39" t="str">
        <f t="shared" si="88"/>
        <v/>
      </c>
      <c r="BK87" s="42" t="str">
        <f t="shared" si="100"/>
        <v/>
      </c>
      <c r="BL87" t="str">
        <f t="shared" si="100"/>
        <v/>
      </c>
      <c r="BM87" t="str">
        <f t="shared" si="100"/>
        <v/>
      </c>
      <c r="BN87" t="str">
        <f t="shared" si="100"/>
        <v/>
      </c>
      <c r="BO87" t="str">
        <f t="shared" si="100"/>
        <v/>
      </c>
      <c r="BP87" t="str">
        <f t="shared" si="89"/>
        <v/>
      </c>
      <c r="BQ87" t="str">
        <f t="shared" si="89"/>
        <v/>
      </c>
      <c r="BR87" t="str">
        <f t="shared" si="89"/>
        <v/>
      </c>
      <c r="BS87" t="str">
        <f t="shared" si="89"/>
        <v/>
      </c>
      <c r="BT87" t="str">
        <f t="shared" si="89"/>
        <v/>
      </c>
      <c r="BU87" t="str">
        <f t="shared" si="89"/>
        <v/>
      </c>
      <c r="BV87" t="str">
        <f t="shared" si="89"/>
        <v/>
      </c>
      <c r="BW87" t="str">
        <f t="shared" si="101"/>
        <v/>
      </c>
      <c r="BX87" t="str">
        <f t="shared" si="102"/>
        <v/>
      </c>
      <c r="BY87" t="str">
        <f t="shared" si="103"/>
        <v/>
      </c>
      <c r="BZ87" t="str">
        <f t="shared" si="104"/>
        <v/>
      </c>
      <c r="CA87" t="str">
        <f t="shared" si="105"/>
        <v/>
      </c>
      <c r="CB87" s="39" t="str">
        <f t="shared" si="105"/>
        <v/>
      </c>
      <c r="CC87" s="46" t="str">
        <f t="shared" si="106"/>
        <v/>
      </c>
      <c r="CD87" s="44" t="str">
        <f t="shared" si="96"/>
        <v/>
      </c>
      <c r="CE87" t="str" cm="1">
        <f t="array" ref="CE87">_xlfn.IFS($CC87="","",$CC87&lt;=CE$69,"yes",$CC87&gt;CE$69,"no")</f>
        <v/>
      </c>
      <c r="CF87" s="42" t="str">
        <f t="shared" si="97"/>
        <v/>
      </c>
      <c r="CG87" s="1" t="str">
        <f t="shared" si="98"/>
        <v/>
      </c>
      <c r="CH87" s="1" t="str">
        <f t="shared" si="99"/>
        <v/>
      </c>
      <c r="CI87" s="76" t="str">
        <f>IF(CE87="yes",VLOOKUP(CH87,'z-Table'!$A$1:$K$74,7,TRUE)*$CE$68,"")</f>
        <v/>
      </c>
    </row>
    <row r="88" spans="1:87" ht="12" x14ac:dyDescent="0.2">
      <c r="A88" s="7" t="s">
        <v>44</v>
      </c>
      <c r="B88" s="18" cm="1">
        <f t="array" ref="B88">IFERROR(_xlfn.IFS(COUNTA($F$68:$K$68)=0,AVERAGE($F88:$K88),$F$68="X",AVERAGE(G88:$K88),$G$68="X",AVERAGE($F88,$H88:$K88),$H$68="X",AVERAGE($F88:$G88,$I88:$K88),$I$68="X",AVERAGE($F88:$H88,$J88:$K88),$J$68="X",AVERAGE($F88:$I88,$K88:$K88),$K$68="X",AVERAGE($F88:$J88)),"")</f>
        <v>8.2872074103385276E-2</v>
      </c>
      <c r="C88" s="19" cm="1">
        <f t="array" ref="C88">IFERROR(_xlfn.IFS(COUNTA($F$68:$K$68)=0,STDEV($F88:$K88)/SQRT(COUNT($F88:$K88)),$F$68="X",STDEV(G88:$K88)/SQRT(COUNT(G88:$K88)),$G$68="X",STDEV($F88,$H88:$K88)/SQRT(COUNT($F88,$H88:$K88)),$H$68="X",STDEV($F88:$G88,$I88:$K88)/SQRT(COUNT($F88:$G88,$I88:$K88)),$I$68="X",STDEV($F88:$H88,$J88:$K88)/SQRT(COUNT($F88:$H88,$J88:$K88)),$J$68="X",STDEV($F88:$I88,$K88)/SQRT(COUNT($F88:$I88,$K88)),$K$68="X",STDEV($F88:$J88)/SQRT(COUNT($F88:$J88))),"")</f>
        <v>5.6903486247923227E-2</v>
      </c>
      <c r="D88" s="113" cm="1">
        <f t="array" ref="D88">IFERROR(_xlfn.IFS(COUNTA($L$68:$Q$68)=0,AVERAGE($L88:$Q88),$L$68="X",AVERAGE($M88:$Q88),$M$68="X",AVERAGE($L88,$N88:$Q88),$N$68="X",AVERAGE($L88:$M88,$O88:$Q88),$O$68="X",AVERAGE($L88:$N88,$P88:$Q88),$P$68="X",AVERAGE($L88:$O88,$Q88:$Q88),$Q$68="X",AVERAGE($L88:$P88)),"")</f>
        <v>3055.4833333333336</v>
      </c>
      <c r="E88" s="111" cm="1">
        <f t="array" ref="E88">IFERROR(_xlfn.IFS(COUNTA($L$68:$Q$68)=0,STDEV($L88:$Q88)/SQRT(COUNT($L88:$Q88)),$L$68="X",STDEV($M88:$Q88)/SQRT(COUNT($M88:$Q88)),$M$68="X",STDEV($L88,$N88:$Q88)/SQRT(COUNT($L88,$N88:$Q88)),$N$68="X",STDEV($L88:$M88,$O88:$Q88)/SQRT(COUNT($L88:$M88,$O88:$Q88)),$O$68="X",STDEV($L88:$N88,$P88:$Q88)/SQRT(COUNT($L88:$N88,$P88:$Q88)),$P$68="X",STDEV($L88:$O88,$Q88)/SQRT(COUNT($L88:$O88,$Q88)),$Q$68="X",STDEV($L88:$P88)/SQRT(COUNT($L88:$P88))),"")</f>
        <v>1397.5598914814984</v>
      </c>
      <c r="F88" cm="1">
        <f t="array" ref="F88">_xlfn.IFS(SUM($L88:$Q88)="","",L88="","",L88=0,0,L88&gt;0,L88/F$131*100)</f>
        <v>2.7855454433216752E-2</v>
      </c>
      <c r="G88" cm="1">
        <f t="array" ref="G88">_xlfn.IFS(SUM($L88:$Q88)="","",M88="","",M88=0,0,M88&gt;0,M88/G$131*100)</f>
        <v>0</v>
      </c>
      <c r="H88" cm="1">
        <f t="array" ref="H88">_xlfn.IFS(SUM($L88:$Q88)="","",N88="","",N88=0,0,N88&gt;0,N88/H$131*100)</f>
        <v>8.4555432198877054E-2</v>
      </c>
      <c r="I88" cm="1">
        <f t="array" ref="I88">_xlfn.IFS(SUM($L88:$Q88)="","",O88="","",O88=0,0,O88&gt;0,O88/I$131*100)</f>
        <v>0</v>
      </c>
      <c r="J88" cm="1">
        <f t="array" ref="J88">_xlfn.IFS(SUM($L88:$Q88)="","",P88="","",P88=0,0,P88&gt;0,P88/J$131*100)</f>
        <v>0.30194948388483256</v>
      </c>
      <c r="K88" s="1" t="str" cm="1">
        <f t="array" ref="K88">_xlfn.IFS(SUM($L88:$Q88)="","",Q88="","",Q88=0,0,Q88&gt;0,Q88/K$131*100)</f>
        <v/>
      </c>
      <c r="L88" s="42">
        <f t="shared" si="75"/>
        <v>3091</v>
      </c>
      <c r="M88">
        <f t="shared" si="75"/>
        <v>0</v>
      </c>
      <c r="N88">
        <f t="shared" si="75"/>
        <v>7076.75</v>
      </c>
      <c r="O88">
        <f t="shared" si="75"/>
        <v>0</v>
      </c>
      <c r="P88">
        <f t="shared" si="75"/>
        <v>5109.666666666667</v>
      </c>
      <c r="Q88" s="96" t="str">
        <f t="shared" si="75"/>
        <v/>
      </c>
      <c r="R88" s="89">
        <v>15455</v>
      </c>
      <c r="S88" s="89">
        <v>0</v>
      </c>
      <c r="T88" s="89">
        <v>28307</v>
      </c>
      <c r="U88" s="89">
        <v>0</v>
      </c>
      <c r="V88" s="89">
        <v>15329</v>
      </c>
      <c r="W88" s="89"/>
      <c r="X88" s="1"/>
      <c r="Y88" s="1"/>
      <c r="Z88" s="7" t="s">
        <v>44</v>
      </c>
      <c r="AA88" s="18" cm="1">
        <f t="array" ref="AA88">IFERROR(_xlfn.IFS(COUNTA($AE$68:$AJ$68)=0,AVERAGE($AE88:$AJ88),$AE$68="X",AVERAGE($AF88:$AJ88),$AF$68="X",AVERAGE($AE88,$AG88:$AJ88),$AG$68="X",AVERAGE($AE88:$AF88,$AH88:$AJ88),$AH$68="X",AVERAGE($AE88:$AG88,$AI88:$AJ88),$AI$68="X",AVERAGE($AE88:$AH88,$AJ88:$AJ88),$AJ$68="X",AVERAGE($AE88:$AI88)),"")</f>
        <v>7.2388795651556148E-2</v>
      </c>
      <c r="AB88" s="19" cm="1">
        <f t="array" ref="AB88">IFERROR(_xlfn.IFS(COUNTA($AE$68:$AJ$68)=0,STDEV($AE88:$AJ88)/SQRT(COUNT($AE88:$AJ88)),$AE$68="X",STDEV($AF88:$AJ88)/SQRT(COUNT($AF88:$AJ88)),$AF$68="X",STDEV($AE88,$AG88:$AJ88)/SQRT(COUNT($AE88,$AG88:$AJ88)),$AG$68="X",STDEV($AE88:$AF88,$AH88:$AJ88)/SQRT(COUNT($AE88:$AF88,$AH88:$AJ88)),$AH$68="X",STDEV($AE88:$AG88,$AI88:$AJ88)/SQRT(COUNT($AE88:$AG88,$AI88:$AJ88)),$AI$68="X",STDEV($AE88:$AH88,$AJ88)/SQRT(COUNT($AE88:$AH88,$AJ88)),$AJ$68="X",STDEV($AE88:$AI88)/SQRT(COUNT($AE88:$AI88))),"")</f>
        <v>7.2388795651556148E-2</v>
      </c>
      <c r="AC88" s="113" cm="1">
        <f t="array" ref="AC88">IFERROR(_xlfn.IFS(COUNTA($AK$68:$AP$68)=0,AVERAGE($AK88:$AP88),$AK$68="X",AVERAGE($AL88:$AP88),$AL$68="X",AVERAGE($AK88,$AM88:$AP88),$AM$68="X",AVERAGE($AK88:$AL88,$AN88:$AP88),$AN$68="X",AVERAGE($AK88:$AM88,$AO88:$AP88),$AO$68="X",AVERAGE($AK88:$AN88,$AP88:$AP88),$AP$68="X",AVERAGE($AK88:$AO88)),"")</f>
        <v>889.04166666666663</v>
      </c>
      <c r="AD88" s="111" cm="1">
        <f t="array" ref="AD88">IFERROR(_xlfn.IFS(COUNTA($AK$68:$AP$68)=0,STDEV($AK88:$AP88)/SQRT(COUNT($AK88:$AP88)),$AK$68="X",STDEV($AL88:$AP88)/SQRT(COUNT($AL88:$AP88)),$AL$68="X",STDEV($AK88,$AM88:$AP88)/SQRT(COUNT($AK88,$AM88:$AP88)),$AM$68="X",STDEV($AK88:$AL88,$AN88:$AP88)/SQRT(COUNT($AK88:$AL88,$AN88:$AP88)),$AN$68="X",STDEV($AK88:$AM88,$AO88:$AP88)/SQRT(COUNT($AK88:$AM88,$AO88:$AP88)),$AO$68="X",STDEV($AK88:$AN88,$AP88)/SQRT(COUNT($AK88:$AN88,$AP88)),$AP$68="X",STDEV($AK88:$AO88)/SQRT(COUNT($AK88:$AO88))),"")</f>
        <v>889.04166666666663</v>
      </c>
      <c r="AE88" cm="1">
        <f t="array" ref="AE88">_xlfn.IFS(SUM($AK88:$AP88)="","",AK88="","",AK88=0,0,AK88&gt;0,AK88/AE$131*100)</f>
        <v>0.28955518260622459</v>
      </c>
      <c r="AF88" cm="1">
        <f t="array" ref="AF88">_xlfn.IFS(SUM($AK88:$AP88)="","",AL88="","",AL88=0,0,AL88&gt;0,AL88/AF$131*100)</f>
        <v>0</v>
      </c>
      <c r="AG88" cm="1">
        <f t="array" ref="AG88">_xlfn.IFS(SUM($AK88:$AP88)="","",AM88="","",AM88=0,0,AM88&gt;0,AM88/AG$131*100)</f>
        <v>0</v>
      </c>
      <c r="AH88" cm="1">
        <f t="array" ref="AH88">_xlfn.IFS(SUM($AK88:$AP88)="","",AN88="","",AN88=0,0,AN88&gt;0,AN88/AH$131*100)</f>
        <v>0</v>
      </c>
      <c r="AI88" cm="1">
        <f t="array" ref="AI88">_xlfn.IFS(SUM($AK88:$AP88)="","",AO88="","",AO88=0,0,AO88&gt;0,AO88/AI$131*100)</f>
        <v>0</v>
      </c>
      <c r="AJ88" s="1" t="str" cm="1">
        <f t="array" ref="AJ88">_xlfn.IFS(SUM($AK88:$AP88)="","",AP88="","",AP88=0,0,AP88&gt;0,AP88/AJ$131*100)</f>
        <v/>
      </c>
      <c r="AK88" s="85">
        <f t="shared" si="76"/>
        <v>3556.1666666666665</v>
      </c>
      <c r="AL88" s="39">
        <f t="shared" si="76"/>
        <v>0</v>
      </c>
      <c r="AM88" s="39">
        <f t="shared" si="76"/>
        <v>0</v>
      </c>
      <c r="AN88" s="39">
        <f t="shared" si="76"/>
        <v>0</v>
      </c>
      <c r="AO88" s="39">
        <f t="shared" si="76"/>
        <v>0</v>
      </c>
      <c r="AP88" s="98" t="str">
        <f t="shared" si="76"/>
        <v/>
      </c>
      <c r="AQ88" s="89">
        <v>21337</v>
      </c>
      <c r="AR88" s="89">
        <v>0</v>
      </c>
      <c r="AS88" s="89">
        <v>0</v>
      </c>
      <c r="AT88" s="89">
        <v>0</v>
      </c>
      <c r="AU88" s="89">
        <v>0</v>
      </c>
      <c r="AV88" s="89"/>
      <c r="AW88" s="1"/>
      <c r="AX88" s="1"/>
      <c r="AY88" s="39" t="str">
        <f t="shared" si="77"/>
        <v/>
      </c>
      <c r="AZ88" s="39" t="str">
        <f t="shared" si="78"/>
        <v/>
      </c>
      <c r="BA88" s="39" t="str">
        <f t="shared" si="79"/>
        <v/>
      </c>
      <c r="BB88" s="39" t="str">
        <f t="shared" si="80"/>
        <v/>
      </c>
      <c r="BC88" s="39" t="str">
        <f t="shared" si="81"/>
        <v/>
      </c>
      <c r="BD88" s="39" t="str">
        <f t="shared" si="82"/>
        <v/>
      </c>
      <c r="BE88" s="39" t="str">
        <f t="shared" si="83"/>
        <v/>
      </c>
      <c r="BF88" s="39" t="str">
        <f t="shared" si="84"/>
        <v/>
      </c>
      <c r="BG88" s="39" t="str">
        <f t="shared" si="85"/>
        <v/>
      </c>
      <c r="BH88" s="39" t="str">
        <f t="shared" si="86"/>
        <v/>
      </c>
      <c r="BI88" s="39" t="str">
        <f t="shared" si="87"/>
        <v/>
      </c>
      <c r="BJ88" s="39" t="str">
        <f t="shared" si="88"/>
        <v/>
      </c>
      <c r="BK88" s="42" t="str">
        <f t="shared" si="100"/>
        <v/>
      </c>
      <c r="BL88" t="str">
        <f t="shared" si="100"/>
        <v/>
      </c>
      <c r="BM88" t="str">
        <f t="shared" si="100"/>
        <v/>
      </c>
      <c r="BN88" t="str">
        <f t="shared" si="100"/>
        <v/>
      </c>
      <c r="BO88" t="str">
        <f t="shared" si="100"/>
        <v/>
      </c>
      <c r="BP88" t="str">
        <f t="shared" si="89"/>
        <v/>
      </c>
      <c r="BQ88" t="str">
        <f t="shared" si="89"/>
        <v/>
      </c>
      <c r="BR88" t="str">
        <f t="shared" si="89"/>
        <v/>
      </c>
      <c r="BS88" t="str">
        <f t="shared" si="89"/>
        <v/>
      </c>
      <c r="BT88" t="str">
        <f t="shared" si="89"/>
        <v/>
      </c>
      <c r="BU88" t="str">
        <f t="shared" si="89"/>
        <v/>
      </c>
      <c r="BV88" t="str">
        <f t="shared" si="89"/>
        <v/>
      </c>
      <c r="BW88" t="str">
        <f t="shared" si="101"/>
        <v/>
      </c>
      <c r="BX88" t="str">
        <f t="shared" si="102"/>
        <v/>
      </c>
      <c r="BY88" t="str">
        <f t="shared" si="103"/>
        <v/>
      </c>
      <c r="BZ88" t="str">
        <f t="shared" si="104"/>
        <v/>
      </c>
      <c r="CA88" t="str">
        <f t="shared" si="105"/>
        <v/>
      </c>
      <c r="CB88" s="39" t="str">
        <f t="shared" si="105"/>
        <v/>
      </c>
      <c r="CC88" s="46" t="str">
        <f t="shared" si="106"/>
        <v/>
      </c>
      <c r="CD88" s="44" t="str">
        <f t="shared" si="96"/>
        <v/>
      </c>
      <c r="CE88" t="str" cm="1">
        <f t="array" ref="CE88">_xlfn.IFS($CC88="","",$CC88&lt;=CE$69,"yes",$CC88&gt;CE$69,"no")</f>
        <v/>
      </c>
      <c r="CF88" s="42" t="str">
        <f t="shared" si="97"/>
        <v/>
      </c>
      <c r="CG88" s="1" t="str">
        <f t="shared" si="98"/>
        <v/>
      </c>
      <c r="CH88" s="1" t="str">
        <f t="shared" si="99"/>
        <v/>
      </c>
      <c r="CI88" s="76" t="str">
        <f>IF(CE88="yes",VLOOKUP(CH88,'z-Table'!$A$1:$K$74,7,TRUE)*$CE$68,"")</f>
        <v/>
      </c>
    </row>
    <row r="89" spans="1:87" ht="12" x14ac:dyDescent="0.2">
      <c r="A89" s="6" t="s">
        <v>45</v>
      </c>
      <c r="B89" s="18" cm="1">
        <f t="array" ref="B89">IFERROR(_xlfn.IFS(COUNTA($F$68:$K$68)=0,AVERAGE($F89:$K89),$F$68="X",AVERAGE(G89:$K89),$G$68="X",AVERAGE($F89,$H89:$K89),$H$68="X",AVERAGE($F89:$G89,$I89:$K89),$I$68="X",AVERAGE($F89:$H89,$J89:$K89),$J$68="X",AVERAGE($F89:$I89,$K89:$K89),$K$68="X",AVERAGE($F89:$J89)),"")</f>
        <v>0</v>
      </c>
      <c r="C89" s="19" cm="1">
        <f t="array" ref="C89">IFERROR(_xlfn.IFS(COUNTA($F$68:$K$68)=0,STDEV($F89:$K89)/SQRT(COUNT($F89:$K89)),$F$68="X",STDEV(G89:$K89)/SQRT(COUNT(G89:$K89)),$G$68="X",STDEV($F89,$H89:$K89)/SQRT(COUNT($F89,$H89:$K89)),$H$68="X",STDEV($F89:$G89,$I89:$K89)/SQRT(COUNT($F89:$G89,$I89:$K89)),$I$68="X",STDEV($F89:$H89,$J89:$K89)/SQRT(COUNT($F89:$H89,$J89:$K89)),$J$68="X",STDEV($F89:$I89,$K89)/SQRT(COUNT($F89:$I89,$K89)),$K$68="X",STDEV($F89:$J89)/SQRT(COUNT($F89:$J89))),"")</f>
        <v>0</v>
      </c>
      <c r="D89" s="113" cm="1">
        <f t="array" ref="D89">IFERROR(_xlfn.IFS(COUNTA($L$68:$Q$68)=0,AVERAGE($L89:$Q89),$L$68="X",AVERAGE($M89:$Q89),$M$68="X",AVERAGE($L89,$N89:$Q89),$N$68="X",AVERAGE($L89:$M89,$O89:$Q89),$O$68="X",AVERAGE($L89:$N89,$P89:$Q89),$P$68="X",AVERAGE($L89:$O89,$Q89:$Q89),$Q$68="X",AVERAGE($L89:$P89)),"")</f>
        <v>0</v>
      </c>
      <c r="E89" s="111" cm="1">
        <f t="array" ref="E89">IFERROR(_xlfn.IFS(COUNTA($L$68:$Q$68)=0,STDEV($L89:$Q89)/SQRT(COUNT($L89:$Q89)),$L$68="X",STDEV($M89:$Q89)/SQRT(COUNT($M89:$Q89)),$M$68="X",STDEV($L89,$N89:$Q89)/SQRT(COUNT($L89,$N89:$Q89)),$N$68="X",STDEV($L89:$M89,$O89:$Q89)/SQRT(COUNT($L89:$M89,$O89:$Q89)),$O$68="X",STDEV($L89:$N89,$P89:$Q89)/SQRT(COUNT($L89:$N89,$P89:$Q89)),$P$68="X",STDEV($L89:$O89,$Q89)/SQRT(COUNT($L89:$O89,$Q89)),$Q$68="X",STDEV($L89:$P89)/SQRT(COUNT($L89:$P89))),"")</f>
        <v>0</v>
      </c>
      <c r="F89" cm="1">
        <f t="array" ref="F89">_xlfn.IFS(SUM($L89:$Q89)="","",L89="","",L89=0,0,L89&gt;0,L89/F$131*100)</f>
        <v>0</v>
      </c>
      <c r="G89" cm="1">
        <f t="array" ref="G89">_xlfn.IFS(SUM($L89:$Q89)="","",M89="","",M89=0,0,M89&gt;0,M89/G$131*100)</f>
        <v>0</v>
      </c>
      <c r="H89" cm="1">
        <f t="array" ref="H89">_xlfn.IFS(SUM($L89:$Q89)="","",N89="","",N89=0,0,N89&gt;0,N89/H$131*100)</f>
        <v>0</v>
      </c>
      <c r="I89" cm="1">
        <f t="array" ref="I89">_xlfn.IFS(SUM($L89:$Q89)="","",O89="","",O89=0,0,O89&gt;0,O89/I$131*100)</f>
        <v>0</v>
      </c>
      <c r="J89" cm="1">
        <f t="array" ref="J89">_xlfn.IFS(SUM($L89:$Q89)="","",P89="","",P89=0,0,P89&gt;0,P89/J$131*100)</f>
        <v>0</v>
      </c>
      <c r="K89" s="1" t="str" cm="1">
        <f t="array" ref="K89">_xlfn.IFS(SUM($L89:$Q89)="","",Q89="","",Q89=0,0,Q89&gt;0,Q89/K$131*100)</f>
        <v/>
      </c>
      <c r="L89" s="42">
        <f t="shared" si="75"/>
        <v>0</v>
      </c>
      <c r="M89">
        <f t="shared" si="75"/>
        <v>0</v>
      </c>
      <c r="N89">
        <f t="shared" si="75"/>
        <v>0</v>
      </c>
      <c r="O89">
        <f t="shared" si="75"/>
        <v>0</v>
      </c>
      <c r="P89">
        <f t="shared" si="75"/>
        <v>0</v>
      </c>
      <c r="Q89" s="96" t="str">
        <f t="shared" si="75"/>
        <v/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/>
      <c r="X89" s="1"/>
      <c r="Y89" s="1"/>
      <c r="Z89" s="6" t="s">
        <v>45</v>
      </c>
      <c r="AA89" s="18" cm="1">
        <f t="array" ref="AA89">IFERROR(_xlfn.IFS(COUNTA($AE$68:$AJ$68)=0,AVERAGE($AE89:$AJ89),$AE$68="X",AVERAGE($AF89:$AJ89),$AF$68="X",AVERAGE($AE89,$AG89:$AJ89),$AG$68="X",AVERAGE($AE89:$AF89,$AH89:$AJ89),$AH$68="X",AVERAGE($AE89:$AG89,$AI89:$AJ89),$AI$68="X",AVERAGE($AE89:$AH89,$AJ89:$AJ89),$AJ$68="X",AVERAGE($AE89:$AI89)),"")</f>
        <v>0</v>
      </c>
      <c r="AB89" s="19" cm="1">
        <f t="array" ref="AB89">IFERROR(_xlfn.IFS(COUNTA($AE$68:$AJ$68)=0,STDEV($AE89:$AJ89)/SQRT(COUNT($AE89:$AJ89)),$AE$68="X",STDEV($AF89:$AJ89)/SQRT(COUNT($AF89:$AJ89)),$AF$68="X",STDEV($AE89,$AG89:$AJ89)/SQRT(COUNT($AE89,$AG89:$AJ89)),$AG$68="X",STDEV($AE89:$AF89,$AH89:$AJ89)/SQRT(COUNT($AE89:$AF89,$AH89:$AJ89)),$AH$68="X",STDEV($AE89:$AG89,$AI89:$AJ89)/SQRT(COUNT($AE89:$AG89,$AI89:$AJ89)),$AI$68="X",STDEV($AE89:$AH89,$AJ89)/SQRT(COUNT($AE89:$AH89,$AJ89)),$AJ$68="X",STDEV($AE89:$AI89)/SQRT(COUNT($AE89:$AI89))),"")</f>
        <v>0</v>
      </c>
      <c r="AC89" s="113" cm="1">
        <f t="array" ref="AC89">IFERROR(_xlfn.IFS(COUNTA($AK$68:$AP$68)=0,AVERAGE($AK89:$AP89),$AK$68="X",AVERAGE($AL89:$AP89),$AL$68="X",AVERAGE($AK89,$AM89:$AP89),$AM$68="X",AVERAGE($AK89:$AL89,$AN89:$AP89),$AN$68="X",AVERAGE($AK89:$AM89,$AO89:$AP89),$AO$68="X",AVERAGE($AK89:$AN89,$AP89:$AP89),$AP$68="X",AVERAGE($AK89:$AO89)),"")</f>
        <v>0</v>
      </c>
      <c r="AD89" s="111" cm="1">
        <f t="array" ref="AD89">IFERROR(_xlfn.IFS(COUNTA($AK$68:$AP$68)=0,STDEV($AK89:$AP89)/SQRT(COUNT($AK89:$AP89)),$AK$68="X",STDEV($AL89:$AP89)/SQRT(COUNT($AL89:$AP89)),$AL$68="X",STDEV($AK89,$AM89:$AP89)/SQRT(COUNT($AK89,$AM89:$AP89)),$AM$68="X",STDEV($AK89:$AL89,$AN89:$AP89)/SQRT(COUNT($AK89:$AL89,$AN89:$AP89)),$AN$68="X",STDEV($AK89:$AM89,$AO89:$AP89)/SQRT(COUNT($AK89:$AM89,$AO89:$AP89)),$AO$68="X",STDEV($AK89:$AN89,$AP89)/SQRT(COUNT($AK89:$AN89,$AP89)),$AP$68="X",STDEV($AK89:$AO89)/SQRT(COUNT($AK89:$AO89))),"")</f>
        <v>0</v>
      </c>
      <c r="AE89" cm="1">
        <f t="array" ref="AE89">_xlfn.IFS(SUM($AK89:$AP89)="","",AK89="","",AK89=0,0,AK89&gt;0,AK89/AE$131*100)</f>
        <v>0</v>
      </c>
      <c r="AF89" cm="1">
        <f t="array" ref="AF89">_xlfn.IFS(SUM($AK89:$AP89)="","",AL89="","",AL89=0,0,AL89&gt;0,AL89/AF$131*100)</f>
        <v>0</v>
      </c>
      <c r="AG89" cm="1">
        <f t="array" ref="AG89">_xlfn.IFS(SUM($AK89:$AP89)="","",AM89="","",AM89=0,0,AM89&gt;0,AM89/AG$131*100)</f>
        <v>0</v>
      </c>
      <c r="AH89" cm="1">
        <f t="array" ref="AH89">_xlfn.IFS(SUM($AK89:$AP89)="","",AN89="","",AN89=0,0,AN89&gt;0,AN89/AH$131*100)</f>
        <v>0</v>
      </c>
      <c r="AI89" cm="1">
        <f t="array" ref="AI89">_xlfn.IFS(SUM($AK89:$AP89)="","",AO89="","",AO89=0,0,AO89&gt;0,AO89/AI$131*100)</f>
        <v>0</v>
      </c>
      <c r="AJ89" s="1" t="str" cm="1">
        <f t="array" ref="AJ89">_xlfn.IFS(SUM($AK89:$AP89)="","",AP89="","",AP89=0,0,AP89&gt;0,AP89/AJ$131*100)</f>
        <v/>
      </c>
      <c r="AK89" s="85">
        <f t="shared" si="76"/>
        <v>0</v>
      </c>
      <c r="AL89" s="39">
        <f t="shared" si="76"/>
        <v>0</v>
      </c>
      <c r="AM89" s="39">
        <f t="shared" si="76"/>
        <v>0</v>
      </c>
      <c r="AN89" s="39">
        <f t="shared" si="76"/>
        <v>0</v>
      </c>
      <c r="AO89" s="39">
        <f t="shared" si="76"/>
        <v>0</v>
      </c>
      <c r="AP89" s="98" t="str">
        <f t="shared" si="76"/>
        <v/>
      </c>
      <c r="AQ89" s="89">
        <v>0</v>
      </c>
      <c r="AR89" s="89">
        <v>0</v>
      </c>
      <c r="AS89" s="89">
        <v>0</v>
      </c>
      <c r="AT89" s="89">
        <v>0</v>
      </c>
      <c r="AU89" s="89">
        <v>0</v>
      </c>
      <c r="AV89" s="89"/>
      <c r="AW89" s="1"/>
      <c r="AX89" s="1"/>
      <c r="AY89" s="39" t="str">
        <f t="shared" si="77"/>
        <v/>
      </c>
      <c r="AZ89" s="39" t="str">
        <f t="shared" si="78"/>
        <v/>
      </c>
      <c r="BA89" s="39" t="str">
        <f t="shared" si="79"/>
        <v/>
      </c>
      <c r="BB89" s="39" t="str">
        <f t="shared" si="80"/>
        <v/>
      </c>
      <c r="BC89" s="39" t="str">
        <f t="shared" si="81"/>
        <v/>
      </c>
      <c r="BD89" s="39" t="str">
        <f t="shared" si="82"/>
        <v/>
      </c>
      <c r="BE89" s="39" t="str">
        <f t="shared" si="83"/>
        <v/>
      </c>
      <c r="BF89" s="39" t="str">
        <f t="shared" si="84"/>
        <v/>
      </c>
      <c r="BG89" s="39" t="str">
        <f t="shared" si="85"/>
        <v/>
      </c>
      <c r="BH89" s="39" t="str">
        <f t="shared" si="86"/>
        <v/>
      </c>
      <c r="BI89" s="39" t="str">
        <f t="shared" si="87"/>
        <v/>
      </c>
      <c r="BJ89" s="39" t="str">
        <f t="shared" si="88"/>
        <v/>
      </c>
      <c r="BK89" s="42" t="str">
        <f t="shared" si="100"/>
        <v/>
      </c>
      <c r="BL89" t="str">
        <f t="shared" si="100"/>
        <v/>
      </c>
      <c r="BM89" t="str">
        <f t="shared" si="100"/>
        <v/>
      </c>
      <c r="BN89" t="str">
        <f t="shared" si="100"/>
        <v/>
      </c>
      <c r="BO89" t="str">
        <f t="shared" si="100"/>
        <v/>
      </c>
      <c r="BP89" t="str">
        <f t="shared" si="89"/>
        <v/>
      </c>
      <c r="BQ89" t="str">
        <f t="shared" si="89"/>
        <v/>
      </c>
      <c r="BR89" t="str">
        <f t="shared" si="89"/>
        <v/>
      </c>
      <c r="BS89" t="str">
        <f t="shared" si="89"/>
        <v/>
      </c>
      <c r="BT89" t="str">
        <f t="shared" si="89"/>
        <v/>
      </c>
      <c r="BU89" t="str">
        <f t="shared" si="89"/>
        <v/>
      </c>
      <c r="BV89" t="str">
        <f t="shared" si="89"/>
        <v/>
      </c>
      <c r="BW89" t="str">
        <f t="shared" si="101"/>
        <v/>
      </c>
      <c r="BX89" t="str">
        <f t="shared" si="102"/>
        <v/>
      </c>
      <c r="BY89" t="str">
        <f t="shared" si="103"/>
        <v/>
      </c>
      <c r="BZ89" t="str">
        <f t="shared" si="104"/>
        <v/>
      </c>
      <c r="CA89" t="str">
        <f t="shared" si="105"/>
        <v/>
      </c>
      <c r="CB89" s="39" t="str">
        <f t="shared" si="105"/>
        <v/>
      </c>
      <c r="CC89" s="46" t="str">
        <f t="shared" si="106"/>
        <v/>
      </c>
      <c r="CD89" s="44" t="str">
        <f t="shared" si="96"/>
        <v/>
      </c>
      <c r="CE89" t="str" cm="1">
        <f t="array" ref="CE89">_xlfn.IFS($CC89="","",$CC89&lt;=CE$69,"yes",$CC89&gt;CE$69,"no")</f>
        <v/>
      </c>
      <c r="CF89" s="42" t="str">
        <f t="shared" si="97"/>
        <v/>
      </c>
      <c r="CG89" s="1" t="str">
        <f t="shared" si="98"/>
        <v/>
      </c>
      <c r="CH89" s="1" t="str">
        <f t="shared" si="99"/>
        <v/>
      </c>
      <c r="CI89" s="76" t="str">
        <f>IF(CE89="yes",VLOOKUP(CH89,'z-Table'!$A$1:$K$74,7,TRUE)*$CE$68,"")</f>
        <v/>
      </c>
    </row>
    <row r="90" spans="1:87" ht="12" x14ac:dyDescent="0.2">
      <c r="A90" s="6" t="s">
        <v>46</v>
      </c>
      <c r="B90" s="18" cm="1">
        <f t="array" ref="B90">IFERROR(_xlfn.IFS(COUNTA($F$68:$K$68)=0,AVERAGE($F90:$K90),$F$68="X",AVERAGE(G90:$K90),$G$68="X",AVERAGE($F90,$H90:$K90),$H$68="X",AVERAGE($F90:$G90,$I90:$K90),$I$68="X",AVERAGE($F90:$H90,$J90:$K90),$J$68="X",AVERAGE($F90:$I90,$K90:$K90),$K$68="X",AVERAGE($F90:$J90)),"")</f>
        <v>0.35889154240444993</v>
      </c>
      <c r="C90" s="19" cm="1">
        <f t="array" ref="C90">IFERROR(_xlfn.IFS(COUNTA($F$68:$K$68)=0,STDEV($F90:$K90)/SQRT(COUNT($F90:$K90)),$F$68="X",STDEV(G90:$K90)/SQRT(COUNT(G90:$K90)),$G$68="X",STDEV($F90,$H90:$K90)/SQRT(COUNT($F90,$H90:$K90)),$H$68="X",STDEV($F90:$G90,$I90:$K90)/SQRT(COUNT($F90:$G90,$I90:$K90)),$I$68="X",STDEV($F90:$H90,$J90:$K90)/SQRT(COUNT($F90:$H90,$J90:$K90)),$J$68="X",STDEV($F90:$I90,$K90)/SQRT(COUNT($F90:$I90,$K90)),$K$68="X",STDEV($F90:$J90)/SQRT(COUNT($F90:$J90))),"")</f>
        <v>0.1214205640109044</v>
      </c>
      <c r="D90" s="113" cm="1">
        <f t="array" ref="D90">IFERROR(_xlfn.IFS(COUNTA($L$68:$Q$68)=0,AVERAGE($L90:$Q90),$L$68="X",AVERAGE($M90:$Q90),$M$68="X",AVERAGE($L90,$N90:$Q90),$N$68="X",AVERAGE($L90:$M90,$O90:$Q90),$O$68="X",AVERAGE($L90:$N90,$P90:$Q90),$P$68="X",AVERAGE($L90:$O90,$Q90:$Q90),$Q$68="X",AVERAGE($L90:$P90)),"")</f>
        <v>11269.789999999999</v>
      </c>
      <c r="E90" s="111" cm="1">
        <f t="array" ref="E90">IFERROR(_xlfn.IFS(COUNTA($L$68:$Q$68)=0,STDEV($L90:$Q90)/SQRT(COUNT($L90:$Q90)),$L$68="X",STDEV($M90:$Q90)/SQRT(COUNT($M90:$Q90)),$M$68="X",STDEV($L90,$N90:$Q90)/SQRT(COUNT($L90,$N90:$Q90)),$N$68="X",STDEV($L90:$M90,$O90:$Q90)/SQRT(COUNT($L90:$M90,$O90:$Q90)),$O$68="X",STDEV($L90:$N90,$P90:$Q90)/SQRT(COUNT($L90:$N90,$P90:$Q90)),$P$68="X",STDEV($L90:$O90,$Q90)/SQRT(COUNT($L90:$O90,$Q90)),$Q$68="X",STDEV($L90:$P90)/SQRT(COUNT($L90:$P90))),"")</f>
        <v>842.02301544818295</v>
      </c>
      <c r="F90" cm="1">
        <f t="array" ref="F90">_xlfn.IFS(SUM($L90:$Q90)="","",L90="","",L90=0,0,L90&gt;0,L90/F$131*100)</f>
        <v>0.12081390916292155</v>
      </c>
      <c r="G90" cm="1">
        <f t="array" ref="G90">_xlfn.IFS(SUM($L90:$Q90)="","",M90="","",M90=0,0,M90&gt;0,M90/G$131*100)</f>
        <v>0.76710325236028176</v>
      </c>
      <c r="H90" cm="1">
        <f t="array" ref="H90">_xlfn.IFS(SUM($L90:$Q90)="","",N90="","",N90=0,0,N90&gt;0,N90/H$131*100)</f>
        <v>0.14299477495999025</v>
      </c>
      <c r="I90" cm="1">
        <f t="array" ref="I90">_xlfn.IFS(SUM($L90:$Q90)="","",O90="","",O90=0,0,O90&gt;0,O90/I$131*100)</f>
        <v>0.27249621693999609</v>
      </c>
      <c r="J90" cm="1">
        <f t="array" ref="J90">_xlfn.IFS(SUM($L90:$Q90)="","",P90="","",P90=0,0,P90&gt;0,P90/J$131*100)</f>
        <v>0.49104955859905991</v>
      </c>
      <c r="K90" s="1" t="str" cm="1">
        <f t="array" ref="K90">_xlfn.IFS(SUM($L90:$Q90)="","",Q90="","",Q90=0,0,Q90&gt;0,Q90/K$131*100)</f>
        <v/>
      </c>
      <c r="L90" s="42">
        <f t="shared" si="75"/>
        <v>13406.2</v>
      </c>
      <c r="M90">
        <f t="shared" si="75"/>
        <v>10909.333333333334</v>
      </c>
      <c r="N90">
        <f t="shared" si="75"/>
        <v>11967.75</v>
      </c>
      <c r="O90">
        <f t="shared" si="75"/>
        <v>11756</v>
      </c>
      <c r="P90">
        <f t="shared" si="75"/>
        <v>8309.6666666666661</v>
      </c>
      <c r="Q90" s="96" t="str">
        <f t="shared" si="75"/>
        <v/>
      </c>
      <c r="R90" s="89">
        <v>67031</v>
      </c>
      <c r="S90" s="89">
        <v>32728</v>
      </c>
      <c r="T90" s="89">
        <v>47871</v>
      </c>
      <c r="U90" s="89">
        <v>35268</v>
      </c>
      <c r="V90" s="89">
        <v>24929</v>
      </c>
      <c r="W90" s="89"/>
      <c r="X90" s="1"/>
      <c r="Y90" s="1"/>
      <c r="Z90" s="6" t="s">
        <v>46</v>
      </c>
      <c r="AA90" s="18" cm="1">
        <f t="array" ref="AA90">IFERROR(_xlfn.IFS(COUNTA($AE$68:$AJ$68)=0,AVERAGE($AE90:$AJ90),$AE$68="X",AVERAGE($AF90:$AJ90),$AF$68="X",AVERAGE($AE90,$AG90:$AJ90),$AG$68="X",AVERAGE($AE90:$AF90,$AH90:$AJ90),$AH$68="X",AVERAGE($AE90:$AG90,$AI90:$AJ90),$AI$68="X",AVERAGE($AE90:$AH90,$AJ90:$AJ90),$AJ$68="X",AVERAGE($AE90:$AI90)),"")</f>
        <v>0.29742213594704831</v>
      </c>
      <c r="AB90" s="19" cm="1">
        <f t="array" ref="AB90">IFERROR(_xlfn.IFS(COUNTA($AE$68:$AJ$68)=0,STDEV($AE90:$AJ90)/SQRT(COUNT($AE90:$AJ90)),$AE$68="X",STDEV($AF90:$AJ90)/SQRT(COUNT($AF90:$AJ90)),$AF$68="X",STDEV($AE90,$AG90:$AJ90)/SQRT(COUNT($AE90,$AG90:$AJ90)),$AG$68="X",STDEV($AE90:$AF90,$AH90:$AJ90)/SQRT(COUNT($AE90:$AF90,$AH90:$AJ90)),$AH$68="X",STDEV($AE90:$AG90,$AI90:$AJ90)/SQRT(COUNT($AE90:$AG90,$AI90:$AJ90)),$AI$68="X",STDEV($AE90:$AH90,$AJ90)/SQRT(COUNT($AE90:$AH90,$AJ90)),$AJ$68="X",STDEV($AE90:$AI90)/SQRT(COUNT($AE90:$AI90))),"")</f>
        <v>9.7523963758321203E-2</v>
      </c>
      <c r="AC90" s="113" cm="1">
        <f t="array" ref="AC90">IFERROR(_xlfn.IFS(COUNTA($AK$68:$AP$68)=0,AVERAGE($AK90:$AP90),$AK$68="X",AVERAGE($AL90:$AP90),$AL$68="X",AVERAGE($AK90,$AM90:$AP90),$AM$68="X",AVERAGE($AK90:$AL90,$AN90:$AP90),$AN$68="X",AVERAGE($AK90:$AM90,$AO90:$AP90),$AO$68="X",AVERAGE($AK90:$AN90,$AP90:$AP90),$AP$68="X",AVERAGE($AK90:$AO90)),"")</f>
        <v>4194.3506944444443</v>
      </c>
      <c r="AD90" s="111" cm="1">
        <f t="array" ref="AD90">IFERROR(_xlfn.IFS(COUNTA($AK$68:$AP$68)=0,STDEV($AK90:$AP90)/SQRT(COUNT($AK90:$AP90)),$AK$68="X",STDEV($AL90:$AP90)/SQRT(COUNT($AL90:$AP90)),$AL$68="X",STDEV($AK90,$AM90:$AP90)/SQRT(COUNT($AK90,$AM90:$AP90)),$AM$68="X",STDEV($AK90:$AL90,$AN90:$AP90)/SQRT(COUNT($AK90:$AL90,$AN90:$AP90)),$AN$68="X",STDEV($AK90:$AM90,$AO90:$AP90)/SQRT(COUNT($AK90:$AM90,$AO90:$AP90)),$AO$68="X",STDEV($AK90:$AN90,$AP90)/SQRT(COUNT($AK90:$AN90,$AP90)),$AP$68="X",STDEV($AK90:$AO90)/SQRT(COUNT($AK90:$AO90))),"")</f>
        <v>711.12406042388557</v>
      </c>
      <c r="AE90" cm="1">
        <f t="array" ref="AE90">_xlfn.IFS(SUM($AK90:$AP90)="","",AK90="","",AK90=0,0,AK90&gt;0,AK90/AE$131*100)</f>
        <v>0.50874697664736157</v>
      </c>
      <c r="AF90" cm="1">
        <f t="array" ref="AF90">_xlfn.IFS(SUM($AK90:$AP90)="","",AL90="","",AL90=0,0,AL90&gt;0,AL90/AF$131*100)</f>
        <v>7.5811809905185656E-2</v>
      </c>
      <c r="AG90" cm="1">
        <f t="array" ref="AG90">_xlfn.IFS(SUM($AK90:$AP90)="","",AM90="","",AM90=0,0,AM90&gt;0,AM90/AG$131*100)</f>
        <v>0</v>
      </c>
      <c r="AH90" cm="1">
        <f t="array" ref="AH90">_xlfn.IFS(SUM($AK90:$AP90)="","",AN90="","",AN90=0,0,AN90&gt;0,AN90/AH$131*100)</f>
        <v>0.40333407424789425</v>
      </c>
      <c r="AI90" cm="1">
        <f t="array" ref="AI90">_xlfn.IFS(SUM($AK90:$AP90)="","",AO90="","",AO90=0,0,AO90&gt;0,AO90/AI$131*100)</f>
        <v>0.20179568298775166</v>
      </c>
      <c r="AJ90" s="1" t="str" cm="1">
        <f t="array" ref="AJ90">_xlfn.IFS(SUM($AK90:$AP90)="","",AP90="","",AP90=0,0,AP90&gt;0,AP90/AJ$131*100)</f>
        <v/>
      </c>
      <c r="AK90" s="85">
        <f t="shared" si="76"/>
        <v>6248.166666666667</v>
      </c>
      <c r="AL90" s="39">
        <f t="shared" si="76"/>
        <v>4053.4444444444443</v>
      </c>
      <c r="AM90" s="39">
        <f t="shared" si="76"/>
        <v>0</v>
      </c>
      <c r="AN90" s="39">
        <f t="shared" si="76"/>
        <v>3257.1666666666665</v>
      </c>
      <c r="AO90" s="39">
        <f t="shared" si="76"/>
        <v>3218.625</v>
      </c>
      <c r="AP90" s="98" t="str">
        <f t="shared" si="76"/>
        <v/>
      </c>
      <c r="AQ90" s="89">
        <v>37489</v>
      </c>
      <c r="AR90" s="89">
        <v>36481</v>
      </c>
      <c r="AS90" s="89">
        <v>0</v>
      </c>
      <c r="AT90" s="89">
        <v>19543</v>
      </c>
      <c r="AU90" s="89">
        <v>25749</v>
      </c>
      <c r="AV90" s="89"/>
      <c r="AW90" s="1"/>
      <c r="AX90" s="1" t="str">
        <f>Z90</f>
        <v>pinocarvone</v>
      </c>
      <c r="AY90" s="39">
        <f t="shared" si="77"/>
        <v>13406.2</v>
      </c>
      <c r="AZ90" s="39">
        <f t="shared" si="78"/>
        <v>10909.333333333334</v>
      </c>
      <c r="BA90" s="39">
        <f t="shared" si="79"/>
        <v>11967.75</v>
      </c>
      <c r="BB90" s="39">
        <f t="shared" si="80"/>
        <v>11756</v>
      </c>
      <c r="BC90" s="39">
        <f t="shared" si="81"/>
        <v>8309.6666666666661</v>
      </c>
      <c r="BD90" s="39" t="str">
        <f t="shared" si="82"/>
        <v/>
      </c>
      <c r="BE90" s="39">
        <f t="shared" si="83"/>
        <v>6248.166666666667</v>
      </c>
      <c r="BF90" s="39">
        <f t="shared" si="84"/>
        <v>4053.4444444444443</v>
      </c>
      <c r="BG90" s="39" t="str">
        <f t="shared" si="85"/>
        <v/>
      </c>
      <c r="BH90" s="39">
        <f t="shared" si="86"/>
        <v>3257.1666666666665</v>
      </c>
      <c r="BI90" s="39">
        <f t="shared" si="87"/>
        <v>3218.625</v>
      </c>
      <c r="BJ90" s="39" t="str">
        <f t="shared" si="88"/>
        <v/>
      </c>
      <c r="BK90" s="42">
        <f t="shared" si="100"/>
        <v>9</v>
      </c>
      <c r="BL90">
        <f t="shared" si="100"/>
        <v>6</v>
      </c>
      <c r="BM90">
        <f t="shared" si="100"/>
        <v>8</v>
      </c>
      <c r="BN90">
        <f>IFERROR(_xlfn.RANK.AVG(BB90,$AY90:$BJ90,1),"")</f>
        <v>7</v>
      </c>
      <c r="BO90">
        <f t="shared" si="100"/>
        <v>5</v>
      </c>
      <c r="BP90" t="str">
        <f t="shared" si="89"/>
        <v/>
      </c>
      <c r="BQ90">
        <f>IFERROR(_xlfn.RANK.AVG(BE90,$AY90:$BJ90,1),"")</f>
        <v>4</v>
      </c>
      <c r="BR90">
        <f>IFERROR(_xlfn.RANK.AVG(BF90,$AY90:$BJ90,1),"")</f>
        <v>3</v>
      </c>
      <c r="BS90" t="str">
        <f t="shared" si="89"/>
        <v/>
      </c>
      <c r="BT90">
        <f t="shared" si="89"/>
        <v>2</v>
      </c>
      <c r="BU90">
        <f t="shared" si="89"/>
        <v>1</v>
      </c>
      <c r="BV90" t="str">
        <f>IFERROR(_xlfn.RANK.AVG(BJ90,$AY90:$BJ90,1),"")</f>
        <v/>
      </c>
      <c r="BW90">
        <f t="shared" si="101"/>
        <v>35</v>
      </c>
      <c r="BX90">
        <f t="shared" si="102"/>
        <v>10</v>
      </c>
      <c r="BY90">
        <f t="shared" si="103"/>
        <v>5</v>
      </c>
      <c r="BZ90">
        <f t="shared" si="104"/>
        <v>4</v>
      </c>
      <c r="CA90">
        <f t="shared" si="105"/>
        <v>0</v>
      </c>
      <c r="CB90" s="39">
        <f t="shared" si="105"/>
        <v>20</v>
      </c>
      <c r="CC90" s="46">
        <f t="shared" si="106"/>
        <v>0</v>
      </c>
      <c r="CD90" s="44" t="str">
        <f t="shared" si="96"/>
        <v xml:space="preserve">sig = </v>
      </c>
      <c r="CE90" t="str" cm="1">
        <f t="array" ref="CE90">_xlfn.IFS($CC90="","",$CC90&lt;=CE$69,"yes",$CC90&gt;CE$69,"no")</f>
        <v>yes</v>
      </c>
      <c r="CF90" s="42">
        <f t="shared" si="97"/>
        <v>10</v>
      </c>
      <c r="CG90" s="1">
        <f t="shared" si="98"/>
        <v>4.0824829046386304</v>
      </c>
      <c r="CH90" s="1">
        <f t="shared" si="99"/>
        <v>-2.2999999999999998</v>
      </c>
      <c r="CI90" s="76">
        <f>IF(CE90="yes",VLOOKUP(CH90,'z-Table'!$A$1:$K$74,7,TRUE)*$CE$68,"")</f>
        <v>1.8800000000000001E-2</v>
      </c>
    </row>
    <row r="91" spans="1:87" ht="12" x14ac:dyDescent="0.2">
      <c r="A91" s="7" t="s">
        <v>47</v>
      </c>
      <c r="B91" s="18" cm="1">
        <f t="array" ref="B91">IFERROR(_xlfn.IFS(COUNTA($F$68:$K$68)=0,AVERAGE($F91:$K91),$F$68="X",AVERAGE(G91:$K91),$G$68="X",AVERAGE($F91,$H91:$K91),$H$68="X",AVERAGE($F91:$G91,$I91:$K91),$I$68="X",AVERAGE($F91:$H91,$J91:$K91),$J$68="X",AVERAGE($F91:$I91,$K91:$K91),$K$68="X",AVERAGE($F91:$J91)),"")</f>
        <v>0</v>
      </c>
      <c r="C91" s="19" cm="1">
        <f t="array" ref="C91">IFERROR(_xlfn.IFS(COUNTA($F$68:$K$68)=0,STDEV($F91:$K91)/SQRT(COUNT($F91:$K91)),$F$68="X",STDEV(G91:$K91)/SQRT(COUNT(G91:$K91)),$G$68="X",STDEV($F91,$H91:$K91)/SQRT(COUNT($F91,$H91:$K91)),$H$68="X",STDEV($F91:$G91,$I91:$K91)/SQRT(COUNT($F91:$G91,$I91:$K91)),$I$68="X",STDEV($F91:$H91,$J91:$K91)/SQRT(COUNT($F91:$H91,$J91:$K91)),$J$68="X",STDEV($F91:$I91,$K91)/SQRT(COUNT($F91:$I91,$K91)),$K$68="X",STDEV($F91:$J91)/SQRT(COUNT($F91:$J91))),"")</f>
        <v>0</v>
      </c>
      <c r="D91" s="113" cm="1">
        <f t="array" ref="D91">IFERROR(_xlfn.IFS(COUNTA($L$68:$Q$68)=0,AVERAGE($L91:$Q91),$L$68="X",AVERAGE($M91:$Q91),$M$68="X",AVERAGE($L91,$N91:$Q91),$N$68="X",AVERAGE($L91:$M91,$O91:$Q91),$O$68="X",AVERAGE($L91:$N91,$P91:$Q91),$P$68="X",AVERAGE($L91:$O91,$Q91:$Q91),$Q$68="X",AVERAGE($L91:$P91)),"")</f>
        <v>0</v>
      </c>
      <c r="E91" s="111" cm="1">
        <f t="array" ref="E91">IFERROR(_xlfn.IFS(COUNTA($L$68:$Q$68)=0,STDEV($L91:$Q91)/SQRT(COUNT($L91:$Q91)),$L$68="X",STDEV($M91:$Q91)/SQRT(COUNT($M91:$Q91)),$M$68="X",STDEV($L91,$N91:$Q91)/SQRT(COUNT($L91,$N91:$Q91)),$N$68="X",STDEV($L91:$M91,$O91:$Q91)/SQRT(COUNT($L91:$M91,$O91:$Q91)),$O$68="X",STDEV($L91:$N91,$P91:$Q91)/SQRT(COUNT($L91:$N91,$P91:$Q91)),$P$68="X",STDEV($L91:$O91,$Q91)/SQRT(COUNT($L91:$O91,$Q91)),$Q$68="X",STDEV($L91:$P91)/SQRT(COUNT($L91:$P91))),"")</f>
        <v>0</v>
      </c>
      <c r="F91" cm="1">
        <f t="array" ref="F91">_xlfn.IFS(SUM($L91:$Q91)="","",L91="","",L91=0,0,L91&gt;0,L91/F$131*100)</f>
        <v>0</v>
      </c>
      <c r="G91" cm="1">
        <f t="array" ref="G91">_xlfn.IFS(SUM($L91:$Q91)="","",M91="","",M91=0,0,M91&gt;0,M91/G$131*100)</f>
        <v>0</v>
      </c>
      <c r="H91" cm="1">
        <f t="array" ref="H91">_xlfn.IFS(SUM($L91:$Q91)="","",N91="","",N91=0,0,N91&gt;0,N91/H$131*100)</f>
        <v>0</v>
      </c>
      <c r="I91" cm="1">
        <f t="array" ref="I91">_xlfn.IFS(SUM($L91:$Q91)="","",O91="","",O91=0,0,O91&gt;0,O91/I$131*100)</f>
        <v>0</v>
      </c>
      <c r="J91" cm="1">
        <f t="array" ref="J91">_xlfn.IFS(SUM($L91:$Q91)="","",P91="","",P91=0,0,P91&gt;0,P91/J$131*100)</f>
        <v>0</v>
      </c>
      <c r="K91" s="1" t="str" cm="1">
        <f t="array" ref="K91">_xlfn.IFS(SUM($L91:$Q91)="","",Q91="","",Q91=0,0,Q91&gt;0,Q91/K$131*100)</f>
        <v/>
      </c>
      <c r="L91" s="42">
        <f t="shared" si="75"/>
        <v>0</v>
      </c>
      <c r="M91">
        <f t="shared" si="75"/>
        <v>0</v>
      </c>
      <c r="N91">
        <f t="shared" si="75"/>
        <v>0</v>
      </c>
      <c r="O91">
        <f t="shared" si="75"/>
        <v>0</v>
      </c>
      <c r="P91">
        <f t="shared" si="75"/>
        <v>0</v>
      </c>
      <c r="Q91" s="96" t="str">
        <f t="shared" si="75"/>
        <v/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/>
      <c r="X91" s="1"/>
      <c r="Y91" s="1"/>
      <c r="Z91" s="7" t="s">
        <v>47</v>
      </c>
      <c r="AA91" s="18" cm="1">
        <f t="array" ref="AA91">IFERROR(_xlfn.IFS(COUNTA($AE$68:$AJ$68)=0,AVERAGE($AE91:$AJ91),$AE$68="X",AVERAGE($AF91:$AJ91),$AF$68="X",AVERAGE($AE91,$AG91:$AJ91),$AG$68="X",AVERAGE($AE91:$AF91,$AH91:$AJ91),$AH$68="X",AVERAGE($AE91:$AG91,$AI91:$AJ91),$AI$68="X",AVERAGE($AE91:$AH91,$AJ91:$AJ91),$AJ$68="X",AVERAGE($AE91:$AI91)),"")</f>
        <v>0</v>
      </c>
      <c r="AB91" s="19" cm="1">
        <f t="array" ref="AB91">IFERROR(_xlfn.IFS(COUNTA($AE$68:$AJ$68)=0,STDEV($AE91:$AJ91)/SQRT(COUNT($AE91:$AJ91)),$AE$68="X",STDEV($AF91:$AJ91)/SQRT(COUNT($AF91:$AJ91)),$AF$68="X",STDEV($AE91,$AG91:$AJ91)/SQRT(COUNT($AE91,$AG91:$AJ91)),$AG$68="X",STDEV($AE91:$AF91,$AH91:$AJ91)/SQRT(COUNT($AE91:$AF91,$AH91:$AJ91)),$AH$68="X",STDEV($AE91:$AG91,$AI91:$AJ91)/SQRT(COUNT($AE91:$AG91,$AI91:$AJ91)),$AI$68="X",STDEV($AE91:$AH91,$AJ91)/SQRT(COUNT($AE91:$AH91,$AJ91)),$AJ$68="X",STDEV($AE91:$AI91)/SQRT(COUNT($AE91:$AI91))),"")</f>
        <v>0</v>
      </c>
      <c r="AC91" s="113" cm="1">
        <f t="array" ref="AC91">IFERROR(_xlfn.IFS(COUNTA($AK$68:$AP$68)=0,AVERAGE($AK91:$AP91),$AK$68="X",AVERAGE($AL91:$AP91),$AL$68="X",AVERAGE($AK91,$AM91:$AP91),$AM$68="X",AVERAGE($AK91:$AL91,$AN91:$AP91),$AN$68="X",AVERAGE($AK91:$AM91,$AO91:$AP91),$AO$68="X",AVERAGE($AK91:$AN91,$AP91:$AP91),$AP$68="X",AVERAGE($AK91:$AO91)),"")</f>
        <v>0</v>
      </c>
      <c r="AD91" s="111" cm="1">
        <f t="array" ref="AD91">IFERROR(_xlfn.IFS(COUNTA($AK$68:$AP$68)=0,STDEV($AK91:$AP91)/SQRT(COUNT($AK91:$AP91)),$AK$68="X",STDEV($AL91:$AP91)/SQRT(COUNT($AL91:$AP91)),$AL$68="X",STDEV($AK91,$AM91:$AP91)/SQRT(COUNT($AK91,$AM91:$AP91)),$AM$68="X",STDEV($AK91:$AL91,$AN91:$AP91)/SQRT(COUNT($AK91:$AL91,$AN91:$AP91)),$AN$68="X",STDEV($AK91:$AM91,$AO91:$AP91)/SQRT(COUNT($AK91:$AM91,$AO91:$AP91)),$AO$68="X",STDEV($AK91:$AN91,$AP91)/SQRT(COUNT($AK91:$AN91,$AP91)),$AP$68="X",STDEV($AK91:$AO91)/SQRT(COUNT($AK91:$AO91))),"")</f>
        <v>0</v>
      </c>
      <c r="AE91" cm="1">
        <f t="array" ref="AE91">_xlfn.IFS(SUM($AK91:$AP91)="","",AK91="","",AK91=0,0,AK91&gt;0,AK91/AE$131*100)</f>
        <v>0</v>
      </c>
      <c r="AF91" cm="1">
        <f t="array" ref="AF91">_xlfn.IFS(SUM($AK91:$AP91)="","",AL91="","",AL91=0,0,AL91&gt;0,AL91/AF$131*100)</f>
        <v>0</v>
      </c>
      <c r="AG91" cm="1">
        <f t="array" ref="AG91">_xlfn.IFS(SUM($AK91:$AP91)="","",AM91="","",AM91=0,0,AM91&gt;0,AM91/AG$131*100)</f>
        <v>79.025038013791686</v>
      </c>
      <c r="AH91" cm="1">
        <f t="array" ref="AH91">_xlfn.IFS(SUM($AK91:$AP91)="","",AN91="","",AN91=0,0,AN91&gt;0,AN91/AH$131*100)</f>
        <v>0</v>
      </c>
      <c r="AI91" cm="1">
        <f t="array" ref="AI91">_xlfn.IFS(SUM($AK91:$AP91)="","",AO91="","",AO91=0,0,AO91&gt;0,AO91/AI$131*100)</f>
        <v>0</v>
      </c>
      <c r="AJ91" s="1" t="str" cm="1">
        <f t="array" ref="AJ91">_xlfn.IFS(SUM($AK91:$AP91)="","",AP91="","",AP91=0,0,AP91&gt;0,AP91/AJ$131*100)</f>
        <v/>
      </c>
      <c r="AK91" s="85">
        <f t="shared" si="76"/>
        <v>0</v>
      </c>
      <c r="AL91" s="39">
        <f t="shared" si="76"/>
        <v>0</v>
      </c>
      <c r="AM91" s="39">
        <f t="shared" si="76"/>
        <v>10441033</v>
      </c>
      <c r="AN91" s="39">
        <f t="shared" si="76"/>
        <v>0</v>
      </c>
      <c r="AO91" s="39">
        <f t="shared" si="76"/>
        <v>0</v>
      </c>
      <c r="AP91" s="98" t="str">
        <f t="shared" si="76"/>
        <v/>
      </c>
      <c r="AQ91" s="89">
        <v>0</v>
      </c>
      <c r="AR91" s="89">
        <v>0</v>
      </c>
      <c r="AS91" s="89">
        <v>31323099</v>
      </c>
      <c r="AT91" s="89">
        <v>0</v>
      </c>
      <c r="AU91" s="89">
        <v>0</v>
      </c>
      <c r="AV91" s="89"/>
      <c r="AW91" s="1"/>
      <c r="AX91" s="1"/>
      <c r="AY91" s="39" t="str">
        <f t="shared" si="77"/>
        <v/>
      </c>
      <c r="AZ91" s="39" t="str">
        <f t="shared" si="78"/>
        <v/>
      </c>
      <c r="BA91" s="39" t="str">
        <f t="shared" si="79"/>
        <v/>
      </c>
      <c r="BB91" s="39" t="str">
        <f t="shared" si="80"/>
        <v/>
      </c>
      <c r="BC91" s="39" t="str">
        <f t="shared" si="81"/>
        <v/>
      </c>
      <c r="BD91" s="39" t="str">
        <f t="shared" si="82"/>
        <v/>
      </c>
      <c r="BE91" s="39" t="str">
        <f t="shared" si="83"/>
        <v/>
      </c>
      <c r="BF91" s="39" t="str">
        <f t="shared" si="84"/>
        <v/>
      </c>
      <c r="BG91" s="39" t="str">
        <f t="shared" si="85"/>
        <v/>
      </c>
      <c r="BH91" s="39" t="str">
        <f t="shared" si="86"/>
        <v/>
      </c>
      <c r="BI91" s="39" t="str">
        <f t="shared" si="87"/>
        <v/>
      </c>
      <c r="BJ91" s="39" t="str">
        <f t="shared" si="88"/>
        <v/>
      </c>
      <c r="BK91" s="42" t="str">
        <f t="shared" si="100"/>
        <v/>
      </c>
      <c r="BL91" t="str">
        <f t="shared" si="100"/>
        <v/>
      </c>
      <c r="BM91" t="str">
        <f t="shared" si="100"/>
        <v/>
      </c>
      <c r="BN91" t="str">
        <f t="shared" si="100"/>
        <v/>
      </c>
      <c r="BO91" t="str">
        <f t="shared" si="100"/>
        <v/>
      </c>
      <c r="BP91" t="str">
        <f t="shared" si="89"/>
        <v/>
      </c>
      <c r="BQ91" t="str">
        <f t="shared" si="89"/>
        <v/>
      </c>
      <c r="BR91" t="str">
        <f t="shared" si="89"/>
        <v/>
      </c>
      <c r="BS91" t="str">
        <f t="shared" si="89"/>
        <v/>
      </c>
      <c r="BT91" t="str">
        <f t="shared" si="89"/>
        <v/>
      </c>
      <c r="BU91" t="str">
        <f t="shared" si="89"/>
        <v/>
      </c>
      <c r="BV91" t="str">
        <f t="shared" si="89"/>
        <v/>
      </c>
      <c r="BW91" t="str">
        <f t="shared" si="101"/>
        <v/>
      </c>
      <c r="BX91" t="str">
        <f t="shared" si="102"/>
        <v/>
      </c>
      <c r="BY91" t="str">
        <f t="shared" si="103"/>
        <v/>
      </c>
      <c r="BZ91" t="str">
        <f t="shared" si="104"/>
        <v/>
      </c>
      <c r="CA91" t="str">
        <f t="shared" si="105"/>
        <v/>
      </c>
      <c r="CB91" s="39" t="str">
        <f t="shared" si="105"/>
        <v/>
      </c>
      <c r="CC91" s="46" t="str">
        <f t="shared" si="106"/>
        <v/>
      </c>
      <c r="CD91" s="44" t="str">
        <f t="shared" si="96"/>
        <v/>
      </c>
      <c r="CE91" t="str" cm="1">
        <f t="array" ref="CE91">_xlfn.IFS($CC91="","",$CC91&lt;=CE$69,"yes",$CC91&gt;CE$69,"no")</f>
        <v/>
      </c>
      <c r="CF91" s="42" t="str">
        <f t="shared" si="97"/>
        <v/>
      </c>
      <c r="CG91" s="1" t="str">
        <f t="shared" si="98"/>
        <v/>
      </c>
      <c r="CH91" s="1" t="str">
        <f t="shared" si="99"/>
        <v/>
      </c>
      <c r="CI91" s="76" t="str">
        <f>IF(CE91="yes",VLOOKUP(CH91,'z-Table'!$A$1:$K$74,7,TRUE)*$CE$68,"")</f>
        <v/>
      </c>
    </row>
    <row r="92" spans="1:87" ht="12" x14ac:dyDescent="0.2">
      <c r="A92" s="7" t="s">
        <v>48</v>
      </c>
      <c r="B92" s="18" cm="1">
        <f t="array" ref="B92">IFERROR(_xlfn.IFS(COUNTA($F$68:$K$68)=0,AVERAGE($F92:$K92),$F$68="X",AVERAGE(G92:$K92),$G$68="X",AVERAGE($F92,$H92:$K92),$H$68="X",AVERAGE($F92:$G92,$I92:$K92),$I$68="X",AVERAGE($F92:$H92,$J92:$K92),$J$68="X",AVERAGE($F92:$I92,$K92:$K92),$K$68="X",AVERAGE($F92:$J92)),"")</f>
        <v>0</v>
      </c>
      <c r="C92" s="19" cm="1">
        <f t="array" ref="C92">IFERROR(_xlfn.IFS(COUNTA($F$68:$K$68)=0,STDEV($F92:$K92)/SQRT(COUNT($F92:$K92)),$F$68="X",STDEV(G92:$K92)/SQRT(COUNT(G92:$K92)),$G$68="X",STDEV($F92,$H92:$K92)/SQRT(COUNT($F92,$H92:$K92)),$H$68="X",STDEV($F92:$G92,$I92:$K92)/SQRT(COUNT($F92:$G92,$I92:$K92)),$I$68="X",STDEV($F92:$H92,$J92:$K92)/SQRT(COUNT($F92:$H92,$J92:$K92)),$J$68="X",STDEV($F92:$I92,$K92)/SQRT(COUNT($F92:$I92,$K92)),$K$68="X",STDEV($F92:$J92)/SQRT(COUNT($F92:$J92))),"")</f>
        <v>0</v>
      </c>
      <c r="D92" s="113" cm="1">
        <f t="array" ref="D92">IFERROR(_xlfn.IFS(COUNTA($L$68:$Q$68)=0,AVERAGE($L92:$Q92),$L$68="X",AVERAGE($M92:$Q92),$M$68="X",AVERAGE($L92,$N92:$Q92),$N$68="X",AVERAGE($L92:$M92,$O92:$Q92),$O$68="X",AVERAGE($L92:$N92,$P92:$Q92),$P$68="X",AVERAGE($L92:$O92,$Q92:$Q92),$Q$68="X",AVERAGE($L92:$P92)),"")</f>
        <v>0</v>
      </c>
      <c r="E92" s="111" cm="1">
        <f t="array" ref="E92">IFERROR(_xlfn.IFS(COUNTA($L$68:$Q$68)=0,STDEV($L92:$Q92)/SQRT(COUNT($L92:$Q92)),$L$68="X",STDEV($M92:$Q92)/SQRT(COUNT($M92:$Q92)),$M$68="X",STDEV($L92,$N92:$Q92)/SQRT(COUNT($L92,$N92:$Q92)),$N$68="X",STDEV($L92:$M92,$O92:$Q92)/SQRT(COUNT($L92:$M92,$O92:$Q92)),$O$68="X",STDEV($L92:$N92,$P92:$Q92)/SQRT(COUNT($L92:$N92,$P92:$Q92)),$P$68="X",STDEV($L92:$O92,$Q92)/SQRT(COUNT($L92:$O92,$Q92)),$Q$68="X",STDEV($L92:$P92)/SQRT(COUNT($L92:$P92))),"")</f>
        <v>0</v>
      </c>
      <c r="F92" cm="1">
        <f t="array" ref="F92">_xlfn.IFS(SUM($L92:$Q92)="","",L92="","",L92=0,0,L92&gt;0,L92/F$131*100)</f>
        <v>0</v>
      </c>
      <c r="G92" cm="1">
        <f t="array" ref="G92">_xlfn.IFS(SUM($L92:$Q92)="","",M92="","",M92=0,0,M92&gt;0,M92/G$131*100)</f>
        <v>0</v>
      </c>
      <c r="H92" cm="1">
        <f t="array" ref="H92">_xlfn.IFS(SUM($L92:$Q92)="","",N92="","",N92=0,0,N92&gt;0,N92/H$131*100)</f>
        <v>0</v>
      </c>
      <c r="I92" cm="1">
        <f t="array" ref="I92">_xlfn.IFS(SUM($L92:$Q92)="","",O92="","",O92=0,0,O92&gt;0,O92/I$131*100)</f>
        <v>0</v>
      </c>
      <c r="J92" cm="1">
        <f t="array" ref="J92">_xlfn.IFS(SUM($L92:$Q92)="","",P92="","",P92=0,0,P92&gt;0,P92/J$131*100)</f>
        <v>0</v>
      </c>
      <c r="K92" s="1" t="str" cm="1">
        <f t="array" ref="K92">_xlfn.IFS(SUM($L92:$Q92)="","",Q92="","",Q92=0,0,Q92&gt;0,Q92/K$131*100)</f>
        <v/>
      </c>
      <c r="L92" s="42">
        <f t="shared" si="75"/>
        <v>0</v>
      </c>
      <c r="M92">
        <f t="shared" si="75"/>
        <v>0</v>
      </c>
      <c r="N92">
        <f t="shared" si="75"/>
        <v>0</v>
      </c>
      <c r="O92">
        <f t="shared" si="75"/>
        <v>0</v>
      </c>
      <c r="P92">
        <f t="shared" si="75"/>
        <v>0</v>
      </c>
      <c r="Q92" s="96" t="str">
        <f t="shared" si="75"/>
        <v/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/>
      <c r="X92" s="1"/>
      <c r="Y92" s="1"/>
      <c r="Z92" s="7" t="s">
        <v>48</v>
      </c>
      <c r="AA92" s="18" cm="1">
        <f t="array" ref="AA92">IFERROR(_xlfn.IFS(COUNTA($AE$68:$AJ$68)=0,AVERAGE($AE92:$AJ92),$AE$68="X",AVERAGE($AF92:$AJ92),$AF$68="X",AVERAGE($AE92,$AG92:$AJ92),$AG$68="X",AVERAGE($AE92:$AF92,$AH92:$AJ92),$AH$68="X",AVERAGE($AE92:$AG92,$AI92:$AJ92),$AI$68="X",AVERAGE($AE92:$AH92,$AJ92:$AJ92),$AJ$68="X",AVERAGE($AE92:$AI92)),"")</f>
        <v>0</v>
      </c>
      <c r="AB92" s="19" cm="1">
        <f t="array" ref="AB92">IFERROR(_xlfn.IFS(COUNTA($AE$68:$AJ$68)=0,STDEV($AE92:$AJ92)/SQRT(COUNT($AE92:$AJ92)),$AE$68="X",STDEV($AF92:$AJ92)/SQRT(COUNT($AF92:$AJ92)),$AF$68="X",STDEV($AE92,$AG92:$AJ92)/SQRT(COUNT($AE92,$AG92:$AJ92)),$AG$68="X",STDEV($AE92:$AF92,$AH92:$AJ92)/SQRT(COUNT($AE92:$AF92,$AH92:$AJ92)),$AH$68="X",STDEV($AE92:$AG92,$AI92:$AJ92)/SQRT(COUNT($AE92:$AG92,$AI92:$AJ92)),$AI$68="X",STDEV($AE92:$AH92,$AJ92)/SQRT(COUNT($AE92:$AH92,$AJ92)),$AJ$68="X",STDEV($AE92:$AI92)/SQRT(COUNT($AE92:$AI92))),"")</f>
        <v>0</v>
      </c>
      <c r="AC92" s="113" cm="1">
        <f t="array" ref="AC92">IFERROR(_xlfn.IFS(COUNTA($AK$68:$AP$68)=0,AVERAGE($AK92:$AP92),$AK$68="X",AVERAGE($AL92:$AP92),$AL$68="X",AVERAGE($AK92,$AM92:$AP92),$AM$68="X",AVERAGE($AK92:$AL92,$AN92:$AP92),$AN$68="X",AVERAGE($AK92:$AM92,$AO92:$AP92),$AO$68="X",AVERAGE($AK92:$AN92,$AP92:$AP92),$AP$68="X",AVERAGE($AK92:$AO92)),"")</f>
        <v>0</v>
      </c>
      <c r="AD92" s="111" cm="1">
        <f t="array" ref="AD92">IFERROR(_xlfn.IFS(COUNTA($AK$68:$AP$68)=0,STDEV($AK92:$AP92)/SQRT(COUNT($AK92:$AP92)),$AK$68="X",STDEV($AL92:$AP92)/SQRT(COUNT($AL92:$AP92)),$AL$68="X",STDEV($AK92,$AM92:$AP92)/SQRT(COUNT($AK92,$AM92:$AP92)),$AM$68="X",STDEV($AK92:$AL92,$AN92:$AP92)/SQRT(COUNT($AK92:$AL92,$AN92:$AP92)),$AN$68="X",STDEV($AK92:$AM92,$AO92:$AP92)/SQRT(COUNT($AK92:$AM92,$AO92:$AP92)),$AO$68="X",STDEV($AK92:$AN92,$AP92)/SQRT(COUNT($AK92:$AN92,$AP92)),$AP$68="X",STDEV($AK92:$AO92)/SQRT(COUNT($AK92:$AO92))),"")</f>
        <v>0</v>
      </c>
      <c r="AE92" cm="1">
        <f t="array" ref="AE92">_xlfn.IFS(SUM($AK92:$AP92)="","",AK92="","",AK92=0,0,AK92&gt;0,AK92/AE$131*100)</f>
        <v>0</v>
      </c>
      <c r="AF92" cm="1">
        <f t="array" ref="AF92">_xlfn.IFS(SUM($AK92:$AP92)="","",AL92="","",AL92=0,0,AL92&gt;0,AL92/AF$131*100)</f>
        <v>0</v>
      </c>
      <c r="AG92" cm="1">
        <f t="array" ref="AG92">_xlfn.IFS(SUM($AK92:$AP92)="","",AM92="","",AM92=0,0,AM92&gt;0,AM92/AG$131*100)</f>
        <v>0</v>
      </c>
      <c r="AH92" cm="1">
        <f t="array" ref="AH92">_xlfn.IFS(SUM($AK92:$AP92)="","",AN92="","",AN92=0,0,AN92&gt;0,AN92/AH$131*100)</f>
        <v>0</v>
      </c>
      <c r="AI92" cm="1">
        <f t="array" ref="AI92">_xlfn.IFS(SUM($AK92:$AP92)="","",AO92="","",AO92=0,0,AO92&gt;0,AO92/AI$131*100)</f>
        <v>0</v>
      </c>
      <c r="AJ92" s="1" t="str" cm="1">
        <f t="array" ref="AJ92">_xlfn.IFS(SUM($AK92:$AP92)="","",AP92="","",AP92=0,0,AP92&gt;0,AP92/AJ$131*100)</f>
        <v/>
      </c>
      <c r="AK92" s="85">
        <f t="shared" si="76"/>
        <v>0</v>
      </c>
      <c r="AL92" s="39">
        <f t="shared" si="76"/>
        <v>0</v>
      </c>
      <c r="AM92" s="39">
        <f t="shared" si="76"/>
        <v>0</v>
      </c>
      <c r="AN92" s="39">
        <f t="shared" si="76"/>
        <v>0</v>
      </c>
      <c r="AO92" s="39">
        <f t="shared" si="76"/>
        <v>0</v>
      </c>
      <c r="AP92" s="98" t="str">
        <f t="shared" si="76"/>
        <v/>
      </c>
      <c r="AQ92" s="89">
        <v>0</v>
      </c>
      <c r="AR92" s="89">
        <v>0</v>
      </c>
      <c r="AS92" s="89">
        <v>0</v>
      </c>
      <c r="AT92" s="89">
        <v>0</v>
      </c>
      <c r="AU92" s="89">
        <v>0</v>
      </c>
      <c r="AV92" s="89"/>
      <c r="AW92" s="1"/>
      <c r="AX92" s="1"/>
      <c r="AY92" s="39" t="str">
        <f t="shared" si="77"/>
        <v/>
      </c>
      <c r="AZ92" s="39" t="str">
        <f t="shared" si="78"/>
        <v/>
      </c>
      <c r="BA92" s="39" t="str">
        <f t="shared" si="79"/>
        <v/>
      </c>
      <c r="BB92" s="39" t="str">
        <f t="shared" si="80"/>
        <v/>
      </c>
      <c r="BC92" s="39" t="str">
        <f t="shared" si="81"/>
        <v/>
      </c>
      <c r="BD92" s="39" t="str">
        <f t="shared" si="82"/>
        <v/>
      </c>
      <c r="BE92" s="39" t="str">
        <f t="shared" si="83"/>
        <v/>
      </c>
      <c r="BF92" s="39" t="str">
        <f t="shared" si="84"/>
        <v/>
      </c>
      <c r="BG92" s="39" t="str">
        <f t="shared" si="85"/>
        <v/>
      </c>
      <c r="BH92" s="39" t="str">
        <f t="shared" si="86"/>
        <v/>
      </c>
      <c r="BI92" s="39" t="str">
        <f t="shared" si="87"/>
        <v/>
      </c>
      <c r="BJ92" s="39" t="str">
        <f t="shared" si="88"/>
        <v/>
      </c>
      <c r="BK92" s="42" t="str">
        <f t="shared" si="100"/>
        <v/>
      </c>
      <c r="BL92" t="str">
        <f t="shared" si="100"/>
        <v/>
      </c>
      <c r="BM92" t="str">
        <f t="shared" si="100"/>
        <v/>
      </c>
      <c r="BN92" t="str">
        <f t="shared" si="100"/>
        <v/>
      </c>
      <c r="BO92" t="str">
        <f t="shared" si="100"/>
        <v/>
      </c>
      <c r="BP92" t="str">
        <f t="shared" si="89"/>
        <v/>
      </c>
      <c r="BQ92" t="str">
        <f t="shared" si="89"/>
        <v/>
      </c>
      <c r="BR92" t="str">
        <f t="shared" si="89"/>
        <v/>
      </c>
      <c r="BS92" t="str">
        <f t="shared" si="89"/>
        <v/>
      </c>
      <c r="BT92" t="str">
        <f t="shared" si="89"/>
        <v/>
      </c>
      <c r="BU92" t="str">
        <f t="shared" si="89"/>
        <v/>
      </c>
      <c r="BV92" t="str">
        <f t="shared" si="89"/>
        <v/>
      </c>
      <c r="BW92" t="str">
        <f t="shared" si="101"/>
        <v/>
      </c>
      <c r="BX92" t="str">
        <f t="shared" si="102"/>
        <v/>
      </c>
      <c r="BY92" t="str">
        <f t="shared" si="103"/>
        <v/>
      </c>
      <c r="BZ92" t="str">
        <f t="shared" si="104"/>
        <v/>
      </c>
      <c r="CA92" t="str">
        <f t="shared" si="105"/>
        <v/>
      </c>
      <c r="CB92" s="39" t="str">
        <f t="shared" si="105"/>
        <v/>
      </c>
      <c r="CC92" s="46" t="str">
        <f t="shared" si="106"/>
        <v/>
      </c>
      <c r="CD92" s="44" t="str">
        <f t="shared" si="96"/>
        <v/>
      </c>
      <c r="CE92" t="str" cm="1">
        <f t="array" ref="CE92">_xlfn.IFS($CC92="","",$CC92&lt;=CE$69,"yes",$CC92&gt;CE$69,"no")</f>
        <v/>
      </c>
      <c r="CF92" s="42" t="str">
        <f t="shared" si="97"/>
        <v/>
      </c>
      <c r="CG92" s="1" t="str">
        <f t="shared" si="98"/>
        <v/>
      </c>
      <c r="CH92" s="1" t="str">
        <f t="shared" si="99"/>
        <v/>
      </c>
      <c r="CI92" s="76" t="str">
        <f>IF(CE92="yes",VLOOKUP(CH92,'z-Table'!$A$1:$K$74,7,TRUE)*$CE$68,"")</f>
        <v/>
      </c>
    </row>
    <row r="93" spans="1:87" ht="12" x14ac:dyDescent="0.2">
      <c r="A93" s="6" t="s">
        <v>49</v>
      </c>
      <c r="B93" s="18" cm="1">
        <f t="array" ref="B93">IFERROR(_xlfn.IFS(COUNTA($F$68:$K$68)=0,AVERAGE($F93:$K93),$F$68="X",AVERAGE(G93:$K93),$G$68="X",AVERAGE($F93,$H93:$K93),$H$68="X",AVERAGE($F93:$G93,$I93:$K93),$I$68="X",AVERAGE($F93:$H93,$J93:$K93),$J$68="X",AVERAGE($F93:$I93,$K93:$K93),$K$68="X",AVERAGE($F93:$J93)),"")</f>
        <v>0</v>
      </c>
      <c r="C93" s="19" cm="1">
        <f t="array" ref="C93">IFERROR(_xlfn.IFS(COUNTA($F$68:$K$68)=0,STDEV($F93:$K93)/SQRT(COUNT($F93:$K93)),$F$68="X",STDEV(G93:$K93)/SQRT(COUNT(G93:$K93)),$G$68="X",STDEV($F93,$H93:$K93)/SQRT(COUNT($F93,$H93:$K93)),$H$68="X",STDEV($F93:$G93,$I93:$K93)/SQRT(COUNT($F93:$G93,$I93:$K93)),$I$68="X",STDEV($F93:$H93,$J93:$K93)/SQRT(COUNT($F93:$H93,$J93:$K93)),$J$68="X",STDEV($F93:$I93,$K93)/SQRT(COUNT($F93:$I93,$K93)),$K$68="X",STDEV($F93:$J93)/SQRT(COUNT($F93:$J93))),"")</f>
        <v>0</v>
      </c>
      <c r="D93" s="113" cm="1">
        <f t="array" ref="D93">IFERROR(_xlfn.IFS(COUNTA($L$68:$Q$68)=0,AVERAGE($L93:$Q93),$L$68="X",AVERAGE($M93:$Q93),$M$68="X",AVERAGE($L93,$N93:$Q93),$N$68="X",AVERAGE($L93:$M93,$O93:$Q93),$O$68="X",AVERAGE($L93:$N93,$P93:$Q93),$P$68="X",AVERAGE($L93:$O93,$Q93:$Q93),$Q$68="X",AVERAGE($L93:$P93)),"")</f>
        <v>0</v>
      </c>
      <c r="E93" s="111" cm="1">
        <f t="array" ref="E93">IFERROR(_xlfn.IFS(COUNTA($L$68:$Q$68)=0,STDEV($L93:$Q93)/SQRT(COUNT($L93:$Q93)),$L$68="X",STDEV($M93:$Q93)/SQRT(COUNT($M93:$Q93)),$M$68="X",STDEV($L93,$N93:$Q93)/SQRT(COUNT($L93,$N93:$Q93)),$N$68="X",STDEV($L93:$M93,$O93:$Q93)/SQRT(COUNT($L93:$M93,$O93:$Q93)),$O$68="X",STDEV($L93:$N93,$P93:$Q93)/SQRT(COUNT($L93:$N93,$P93:$Q93)),$P$68="X",STDEV($L93:$O93,$Q93)/SQRT(COUNT($L93:$O93,$Q93)),$Q$68="X",STDEV($L93:$P93)/SQRT(COUNT($L93:$P93))),"")</f>
        <v>0</v>
      </c>
      <c r="F93" cm="1">
        <f t="array" ref="F93">_xlfn.IFS(SUM($L93:$Q93)="","",L93="","",L93=0,0,L93&gt;0,L93/F$131*100)</f>
        <v>0</v>
      </c>
      <c r="G93" cm="1">
        <f t="array" ref="G93">_xlfn.IFS(SUM($L93:$Q93)="","",M93="","",M93=0,0,M93&gt;0,M93/G$131*100)</f>
        <v>0</v>
      </c>
      <c r="H93" cm="1">
        <f t="array" ref="H93">_xlfn.IFS(SUM($L93:$Q93)="","",N93="","",N93=0,0,N93&gt;0,N93/H$131*100)</f>
        <v>0</v>
      </c>
      <c r="I93" cm="1">
        <f t="array" ref="I93">_xlfn.IFS(SUM($L93:$Q93)="","",O93="","",O93=0,0,O93&gt;0,O93/I$131*100)</f>
        <v>0</v>
      </c>
      <c r="J93" cm="1">
        <f t="array" ref="J93">_xlfn.IFS(SUM($L93:$Q93)="","",P93="","",P93=0,0,P93&gt;0,P93/J$131*100)</f>
        <v>0</v>
      </c>
      <c r="K93" s="1" t="str" cm="1">
        <f t="array" ref="K93">_xlfn.IFS(SUM($L93:$Q93)="","",Q93="","",Q93=0,0,Q93&gt;0,Q93/K$131*100)</f>
        <v/>
      </c>
      <c r="L93" s="42">
        <f t="shared" si="75"/>
        <v>0</v>
      </c>
      <c r="M93">
        <f t="shared" si="75"/>
        <v>0</v>
      </c>
      <c r="N93">
        <f t="shared" si="75"/>
        <v>0</v>
      </c>
      <c r="O93">
        <f t="shared" si="75"/>
        <v>0</v>
      </c>
      <c r="P93">
        <f t="shared" si="75"/>
        <v>0</v>
      </c>
      <c r="Q93" s="96" t="str">
        <f t="shared" si="75"/>
        <v/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/>
      <c r="X93" s="1"/>
      <c r="Y93" s="1"/>
      <c r="Z93" s="6" t="s">
        <v>49</v>
      </c>
      <c r="AA93" s="18" cm="1">
        <f t="array" ref="AA93">IFERROR(_xlfn.IFS(COUNTA($AE$68:$AJ$68)=0,AVERAGE($AE93:$AJ93),$AE$68="X",AVERAGE($AF93:$AJ93),$AF$68="X",AVERAGE($AE93,$AG93:$AJ93),$AG$68="X",AVERAGE($AE93:$AF93,$AH93:$AJ93),$AH$68="X",AVERAGE($AE93:$AG93,$AI93:$AJ93),$AI$68="X",AVERAGE($AE93:$AH93,$AJ93:$AJ93),$AJ$68="X",AVERAGE($AE93:$AI93)),"")</f>
        <v>0</v>
      </c>
      <c r="AB93" s="19" cm="1">
        <f t="array" ref="AB93">IFERROR(_xlfn.IFS(COUNTA($AE$68:$AJ$68)=0,STDEV($AE93:$AJ93)/SQRT(COUNT($AE93:$AJ93)),$AE$68="X",STDEV($AF93:$AJ93)/SQRT(COUNT($AF93:$AJ93)),$AF$68="X",STDEV($AE93,$AG93:$AJ93)/SQRT(COUNT($AE93,$AG93:$AJ93)),$AG$68="X",STDEV($AE93:$AF93,$AH93:$AJ93)/SQRT(COUNT($AE93:$AF93,$AH93:$AJ93)),$AH$68="X",STDEV($AE93:$AG93,$AI93:$AJ93)/SQRT(COUNT($AE93:$AG93,$AI93:$AJ93)),$AI$68="X",STDEV($AE93:$AH93,$AJ93)/SQRT(COUNT($AE93:$AH93,$AJ93)),$AJ$68="X",STDEV($AE93:$AI93)/SQRT(COUNT($AE93:$AI93))),"")</f>
        <v>0</v>
      </c>
      <c r="AC93" s="113" cm="1">
        <f t="array" ref="AC93">IFERROR(_xlfn.IFS(COUNTA($AK$68:$AP$68)=0,AVERAGE($AK93:$AP93),$AK$68="X",AVERAGE($AL93:$AP93),$AL$68="X",AVERAGE($AK93,$AM93:$AP93),$AM$68="X",AVERAGE($AK93:$AL93,$AN93:$AP93),$AN$68="X",AVERAGE($AK93:$AM93,$AO93:$AP93),$AO$68="X",AVERAGE($AK93:$AN93,$AP93:$AP93),$AP$68="X",AVERAGE($AK93:$AO93)),"")</f>
        <v>0</v>
      </c>
      <c r="AD93" s="111" cm="1">
        <f t="array" ref="AD93">IFERROR(_xlfn.IFS(COUNTA($AK$68:$AP$68)=0,STDEV($AK93:$AP93)/SQRT(COUNT($AK93:$AP93)),$AK$68="X",STDEV($AL93:$AP93)/SQRT(COUNT($AL93:$AP93)),$AL$68="X",STDEV($AK93,$AM93:$AP93)/SQRT(COUNT($AK93,$AM93:$AP93)),$AM$68="X",STDEV($AK93:$AL93,$AN93:$AP93)/SQRT(COUNT($AK93:$AL93,$AN93:$AP93)),$AN$68="X",STDEV($AK93:$AM93,$AO93:$AP93)/SQRT(COUNT($AK93:$AM93,$AO93:$AP93)),$AO$68="X",STDEV($AK93:$AN93,$AP93)/SQRT(COUNT($AK93:$AN93,$AP93)),$AP$68="X",STDEV($AK93:$AO93)/SQRT(COUNT($AK93:$AO93))),"")</f>
        <v>0</v>
      </c>
      <c r="AE93" cm="1">
        <f t="array" ref="AE93">_xlfn.IFS(SUM($AK93:$AP93)="","",AK93="","",AK93=0,0,AK93&gt;0,AK93/AE$131*100)</f>
        <v>0</v>
      </c>
      <c r="AF93" cm="1">
        <f t="array" ref="AF93">_xlfn.IFS(SUM($AK93:$AP93)="","",AL93="","",AL93=0,0,AL93&gt;0,AL93/AF$131*100)</f>
        <v>0</v>
      </c>
      <c r="AG93" cm="1">
        <f t="array" ref="AG93">_xlfn.IFS(SUM($AK93:$AP93)="","",AM93="","",AM93=0,0,AM93&gt;0,AM93/AG$131*100)</f>
        <v>0</v>
      </c>
      <c r="AH93" cm="1">
        <f t="array" ref="AH93">_xlfn.IFS(SUM($AK93:$AP93)="","",AN93="","",AN93=0,0,AN93&gt;0,AN93/AH$131*100)</f>
        <v>0</v>
      </c>
      <c r="AI93" cm="1">
        <f t="array" ref="AI93">_xlfn.IFS(SUM($AK93:$AP93)="","",AO93="","",AO93=0,0,AO93&gt;0,AO93/AI$131*100)</f>
        <v>0</v>
      </c>
      <c r="AJ93" s="1" t="str" cm="1">
        <f t="array" ref="AJ93">_xlfn.IFS(SUM($AK93:$AP93)="","",AP93="","",AP93=0,0,AP93&gt;0,AP93/AJ$131*100)</f>
        <v/>
      </c>
      <c r="AK93" s="85">
        <f t="shared" si="76"/>
        <v>0</v>
      </c>
      <c r="AL93" s="39">
        <f t="shared" si="76"/>
        <v>0</v>
      </c>
      <c r="AM93" s="39">
        <f t="shared" si="76"/>
        <v>0</v>
      </c>
      <c r="AN93" s="39">
        <f t="shared" si="76"/>
        <v>0</v>
      </c>
      <c r="AO93" s="39">
        <f t="shared" si="76"/>
        <v>0</v>
      </c>
      <c r="AP93" s="98" t="str">
        <f t="shared" si="76"/>
        <v/>
      </c>
      <c r="AQ93" s="89">
        <v>0</v>
      </c>
      <c r="AR93" s="89">
        <v>0</v>
      </c>
      <c r="AS93" s="89">
        <v>0</v>
      </c>
      <c r="AT93" s="89">
        <v>0</v>
      </c>
      <c r="AU93" s="89">
        <v>0</v>
      </c>
      <c r="AV93" s="89"/>
      <c r="AW93" s="1"/>
      <c r="AX93" s="1"/>
      <c r="AY93" s="39" t="str">
        <f t="shared" si="77"/>
        <v/>
      </c>
      <c r="AZ93" s="39" t="str">
        <f t="shared" si="78"/>
        <v/>
      </c>
      <c r="BA93" s="39" t="str">
        <f t="shared" si="79"/>
        <v/>
      </c>
      <c r="BB93" s="39" t="str">
        <f t="shared" si="80"/>
        <v/>
      </c>
      <c r="BC93" s="39" t="str">
        <f t="shared" si="81"/>
        <v/>
      </c>
      <c r="BD93" s="39" t="str">
        <f t="shared" si="82"/>
        <v/>
      </c>
      <c r="BE93" s="39" t="str">
        <f t="shared" si="83"/>
        <v/>
      </c>
      <c r="BF93" s="39" t="str">
        <f t="shared" si="84"/>
        <v/>
      </c>
      <c r="BG93" s="39" t="str">
        <f t="shared" si="85"/>
        <v/>
      </c>
      <c r="BH93" s="39" t="str">
        <f t="shared" si="86"/>
        <v/>
      </c>
      <c r="BI93" s="39" t="str">
        <f t="shared" si="87"/>
        <v/>
      </c>
      <c r="BJ93" s="39" t="str">
        <f t="shared" si="88"/>
        <v/>
      </c>
      <c r="BK93" s="42" t="str">
        <f t="shared" si="100"/>
        <v/>
      </c>
      <c r="BL93" t="str">
        <f t="shared" si="100"/>
        <v/>
      </c>
      <c r="BM93" t="str">
        <f t="shared" si="100"/>
        <v/>
      </c>
      <c r="BN93" t="str">
        <f t="shared" si="100"/>
        <v/>
      </c>
      <c r="BO93" t="str">
        <f t="shared" si="100"/>
        <v/>
      </c>
      <c r="BP93" t="str">
        <f t="shared" si="89"/>
        <v/>
      </c>
      <c r="BQ93" t="str">
        <f t="shared" si="89"/>
        <v/>
      </c>
      <c r="BR93" t="str">
        <f t="shared" si="89"/>
        <v/>
      </c>
      <c r="BS93" t="str">
        <f t="shared" si="89"/>
        <v/>
      </c>
      <c r="BT93" t="str">
        <f t="shared" si="89"/>
        <v/>
      </c>
      <c r="BU93" t="str">
        <f t="shared" si="89"/>
        <v/>
      </c>
      <c r="BV93" t="str">
        <f t="shared" si="89"/>
        <v/>
      </c>
      <c r="BW93" t="str">
        <f t="shared" si="101"/>
        <v/>
      </c>
      <c r="BX93" t="str">
        <f t="shared" si="102"/>
        <v/>
      </c>
      <c r="BY93" t="str">
        <f t="shared" si="103"/>
        <v/>
      </c>
      <c r="BZ93" t="str">
        <f t="shared" si="104"/>
        <v/>
      </c>
      <c r="CA93" t="str">
        <f t="shared" si="105"/>
        <v/>
      </c>
      <c r="CB93" s="39" t="str">
        <f t="shared" si="105"/>
        <v/>
      </c>
      <c r="CC93" s="46" t="str">
        <f t="shared" si="106"/>
        <v/>
      </c>
      <c r="CD93" s="44" t="str">
        <f t="shared" si="96"/>
        <v/>
      </c>
      <c r="CE93" t="str" cm="1">
        <f t="array" ref="CE93">_xlfn.IFS($CC93="","",$CC93&lt;=CE$69,"yes",$CC93&gt;CE$69,"no")</f>
        <v/>
      </c>
      <c r="CF93" s="42" t="str">
        <f t="shared" si="97"/>
        <v/>
      </c>
      <c r="CG93" s="1" t="str">
        <f t="shared" si="98"/>
        <v/>
      </c>
      <c r="CH93" s="1" t="str">
        <f t="shared" si="99"/>
        <v/>
      </c>
      <c r="CI93" s="76" t="str">
        <f>IF(CE93="yes",VLOOKUP(CH93,'z-Table'!$A$1:$K$74,7,TRUE)*$CE$68,"")</f>
        <v/>
      </c>
    </row>
    <row r="94" spans="1:87" ht="12" x14ac:dyDescent="0.2">
      <c r="A94" s="7" t="s">
        <v>50</v>
      </c>
      <c r="B94" s="18" cm="1">
        <f t="array" ref="B94">IFERROR(_xlfn.IFS(COUNTA($F$68:$K$68)=0,AVERAGE($F94:$K94),$F$68="X",AVERAGE(G94:$K94),$G$68="X",AVERAGE($F94,$H94:$K94),$H$68="X",AVERAGE($F94:$G94,$I94:$K94),$I$68="X",AVERAGE($F94:$H94,$J94:$K94),$J$68="X",AVERAGE($F94:$I94,$K94:$K94),$K$68="X",AVERAGE($F94:$J94)),"")</f>
        <v>0</v>
      </c>
      <c r="C94" s="19" cm="1">
        <f t="array" ref="C94">IFERROR(_xlfn.IFS(COUNTA($F$68:$K$68)=0,STDEV($F94:$K94)/SQRT(COUNT($F94:$K94)),$F$68="X",STDEV(G94:$K94)/SQRT(COUNT(G94:$K94)),$G$68="X",STDEV($F94,$H94:$K94)/SQRT(COUNT($F94,$H94:$K94)),$H$68="X",STDEV($F94:$G94,$I94:$K94)/SQRT(COUNT($F94:$G94,$I94:$K94)),$I$68="X",STDEV($F94:$H94,$J94:$K94)/SQRT(COUNT($F94:$H94,$J94:$K94)),$J$68="X",STDEV($F94:$I94,$K94)/SQRT(COUNT($F94:$I94,$K94)),$K$68="X",STDEV($F94:$J94)/SQRT(COUNT($F94:$J94))),"")</f>
        <v>0</v>
      </c>
      <c r="D94" s="113" cm="1">
        <f t="array" ref="D94">IFERROR(_xlfn.IFS(COUNTA($L$68:$Q$68)=0,AVERAGE($L94:$Q94),$L$68="X",AVERAGE($M94:$Q94),$M$68="X",AVERAGE($L94,$N94:$Q94),$N$68="X",AVERAGE($L94:$M94,$O94:$Q94),$O$68="X",AVERAGE($L94:$N94,$P94:$Q94),$P$68="X",AVERAGE($L94:$O94,$Q94:$Q94),$Q$68="X",AVERAGE($L94:$P94)),"")</f>
        <v>0</v>
      </c>
      <c r="E94" s="111" cm="1">
        <f t="array" ref="E94">IFERROR(_xlfn.IFS(COUNTA($L$68:$Q$68)=0,STDEV($L94:$Q94)/SQRT(COUNT($L94:$Q94)),$L$68="X",STDEV($M94:$Q94)/SQRT(COUNT($M94:$Q94)),$M$68="X",STDEV($L94,$N94:$Q94)/SQRT(COUNT($L94,$N94:$Q94)),$N$68="X",STDEV($L94:$M94,$O94:$Q94)/SQRT(COUNT($L94:$M94,$O94:$Q94)),$O$68="X",STDEV($L94:$N94,$P94:$Q94)/SQRT(COUNT($L94:$N94,$P94:$Q94)),$P$68="X",STDEV($L94:$O94,$Q94)/SQRT(COUNT($L94:$O94,$Q94)),$Q$68="X",STDEV($L94:$P94)/SQRT(COUNT($L94:$P94))),"")</f>
        <v>0</v>
      </c>
      <c r="F94" cm="1">
        <f t="array" ref="F94">_xlfn.IFS(SUM($L94:$Q94)="","",L94="","",L94=0,0,L94&gt;0,L94/F$131*100)</f>
        <v>0</v>
      </c>
      <c r="G94" cm="1">
        <f t="array" ref="G94">_xlfn.IFS(SUM($L94:$Q94)="","",M94="","",M94=0,0,M94&gt;0,M94/G$131*100)</f>
        <v>0</v>
      </c>
      <c r="H94" cm="1">
        <f t="array" ref="H94">_xlfn.IFS(SUM($L94:$Q94)="","",N94="","",N94=0,0,N94&gt;0,N94/H$131*100)</f>
        <v>0</v>
      </c>
      <c r="I94" cm="1">
        <f t="array" ref="I94">_xlfn.IFS(SUM($L94:$Q94)="","",O94="","",O94=0,0,O94&gt;0,O94/I$131*100)</f>
        <v>0</v>
      </c>
      <c r="J94" cm="1">
        <f t="array" ref="J94">_xlfn.IFS(SUM($L94:$Q94)="","",P94="","",P94=0,0,P94&gt;0,P94/J$131*100)</f>
        <v>0</v>
      </c>
      <c r="K94" s="1" t="str" cm="1">
        <f t="array" ref="K94">_xlfn.IFS(SUM($L94:$Q94)="","",Q94="","",Q94=0,0,Q94&gt;0,Q94/K$131*100)</f>
        <v/>
      </c>
      <c r="L94" s="42">
        <f t="shared" si="75"/>
        <v>0</v>
      </c>
      <c r="M94">
        <f t="shared" si="75"/>
        <v>0</v>
      </c>
      <c r="N94">
        <f t="shared" si="75"/>
        <v>0</v>
      </c>
      <c r="O94">
        <f t="shared" si="75"/>
        <v>0</v>
      </c>
      <c r="P94">
        <f t="shared" si="75"/>
        <v>0</v>
      </c>
      <c r="Q94" s="96" t="str">
        <f t="shared" si="75"/>
        <v/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/>
      <c r="X94" s="1"/>
      <c r="Y94" s="1"/>
      <c r="Z94" s="7" t="s">
        <v>50</v>
      </c>
      <c r="AA94" s="18" cm="1">
        <f t="array" ref="AA94">IFERROR(_xlfn.IFS(COUNTA($AE$68:$AJ$68)=0,AVERAGE($AE94:$AJ94),$AE$68="X",AVERAGE($AF94:$AJ94),$AF$68="X",AVERAGE($AE94,$AG94:$AJ94),$AG$68="X",AVERAGE($AE94:$AF94,$AH94:$AJ94),$AH$68="X",AVERAGE($AE94:$AG94,$AI94:$AJ94),$AI$68="X",AVERAGE($AE94:$AH94,$AJ94:$AJ94),$AJ$68="X",AVERAGE($AE94:$AI94)),"")</f>
        <v>0</v>
      </c>
      <c r="AB94" s="19" cm="1">
        <f t="array" ref="AB94">IFERROR(_xlfn.IFS(COUNTA($AE$68:$AJ$68)=0,STDEV($AE94:$AJ94)/SQRT(COUNT($AE94:$AJ94)),$AE$68="X",STDEV($AF94:$AJ94)/SQRT(COUNT($AF94:$AJ94)),$AF$68="X",STDEV($AE94,$AG94:$AJ94)/SQRT(COUNT($AE94,$AG94:$AJ94)),$AG$68="X",STDEV($AE94:$AF94,$AH94:$AJ94)/SQRT(COUNT($AE94:$AF94,$AH94:$AJ94)),$AH$68="X",STDEV($AE94:$AG94,$AI94:$AJ94)/SQRT(COUNT($AE94:$AG94,$AI94:$AJ94)),$AI$68="X",STDEV($AE94:$AH94,$AJ94)/SQRT(COUNT($AE94:$AH94,$AJ94)),$AJ$68="X",STDEV($AE94:$AI94)/SQRT(COUNT($AE94:$AI94))),"")</f>
        <v>0</v>
      </c>
      <c r="AC94" s="113" cm="1">
        <f t="array" ref="AC94">IFERROR(_xlfn.IFS(COUNTA($AK$68:$AP$68)=0,AVERAGE($AK94:$AP94),$AK$68="X",AVERAGE($AL94:$AP94),$AL$68="X",AVERAGE($AK94,$AM94:$AP94),$AM$68="X",AVERAGE($AK94:$AL94,$AN94:$AP94),$AN$68="X",AVERAGE($AK94:$AM94,$AO94:$AP94),$AO$68="X",AVERAGE($AK94:$AN94,$AP94:$AP94),$AP$68="X",AVERAGE($AK94:$AO94)),"")</f>
        <v>0</v>
      </c>
      <c r="AD94" s="111" cm="1">
        <f t="array" ref="AD94">IFERROR(_xlfn.IFS(COUNTA($AK$68:$AP$68)=0,STDEV($AK94:$AP94)/SQRT(COUNT($AK94:$AP94)),$AK$68="X",STDEV($AL94:$AP94)/SQRT(COUNT($AL94:$AP94)),$AL$68="X",STDEV($AK94,$AM94:$AP94)/SQRT(COUNT($AK94,$AM94:$AP94)),$AM$68="X",STDEV($AK94:$AL94,$AN94:$AP94)/SQRT(COUNT($AK94:$AL94,$AN94:$AP94)),$AN$68="X",STDEV($AK94:$AM94,$AO94:$AP94)/SQRT(COUNT($AK94:$AM94,$AO94:$AP94)),$AO$68="X",STDEV($AK94:$AN94,$AP94)/SQRT(COUNT($AK94:$AN94,$AP94)),$AP$68="X",STDEV($AK94:$AO94)/SQRT(COUNT($AK94:$AO94))),"")</f>
        <v>0</v>
      </c>
      <c r="AE94" cm="1">
        <f t="array" ref="AE94">_xlfn.IFS(SUM($AK94:$AP94)="","",AK94="","",AK94=0,0,AK94&gt;0,AK94/AE$131*100)</f>
        <v>0</v>
      </c>
      <c r="AF94" cm="1">
        <f t="array" ref="AF94">_xlfn.IFS(SUM($AK94:$AP94)="","",AL94="","",AL94=0,0,AL94&gt;0,AL94/AF$131*100)</f>
        <v>0</v>
      </c>
      <c r="AG94" cm="1">
        <f t="array" ref="AG94">_xlfn.IFS(SUM($AK94:$AP94)="","",AM94="","",AM94=0,0,AM94&gt;0,AM94/AG$131*100)</f>
        <v>0</v>
      </c>
      <c r="AH94" cm="1">
        <f t="array" ref="AH94">_xlfn.IFS(SUM($AK94:$AP94)="","",AN94="","",AN94=0,0,AN94&gt;0,AN94/AH$131*100)</f>
        <v>0</v>
      </c>
      <c r="AI94" cm="1">
        <f t="array" ref="AI94">_xlfn.IFS(SUM($AK94:$AP94)="","",AO94="","",AO94=0,0,AO94&gt;0,AO94/AI$131*100)</f>
        <v>0</v>
      </c>
      <c r="AJ94" s="1" t="str" cm="1">
        <f t="array" ref="AJ94">_xlfn.IFS(SUM($AK94:$AP94)="","",AP94="","",AP94=0,0,AP94&gt;0,AP94/AJ$131*100)</f>
        <v/>
      </c>
      <c r="AK94" s="85">
        <f t="shared" si="76"/>
        <v>0</v>
      </c>
      <c r="AL94" s="39">
        <f t="shared" si="76"/>
        <v>0</v>
      </c>
      <c r="AM94" s="39">
        <f t="shared" si="76"/>
        <v>0</v>
      </c>
      <c r="AN94" s="39">
        <f t="shared" si="76"/>
        <v>0</v>
      </c>
      <c r="AO94" s="39">
        <f t="shared" si="76"/>
        <v>0</v>
      </c>
      <c r="AP94" s="98" t="str">
        <f t="shared" si="76"/>
        <v/>
      </c>
      <c r="AQ94" s="89">
        <v>0</v>
      </c>
      <c r="AR94" s="89">
        <v>0</v>
      </c>
      <c r="AS94" s="89">
        <v>0</v>
      </c>
      <c r="AT94" s="89">
        <v>0</v>
      </c>
      <c r="AU94" s="89">
        <v>0</v>
      </c>
      <c r="AV94" s="89"/>
      <c r="AW94" s="1"/>
      <c r="AX94" s="1"/>
      <c r="AY94" s="39" t="str">
        <f t="shared" si="77"/>
        <v/>
      </c>
      <c r="AZ94" s="39" t="str">
        <f t="shared" si="78"/>
        <v/>
      </c>
      <c r="BA94" s="39" t="str">
        <f t="shared" si="79"/>
        <v/>
      </c>
      <c r="BB94" s="39" t="str">
        <f t="shared" si="80"/>
        <v/>
      </c>
      <c r="BC94" s="39" t="str">
        <f t="shared" si="81"/>
        <v/>
      </c>
      <c r="BD94" s="39" t="str">
        <f t="shared" si="82"/>
        <v/>
      </c>
      <c r="BE94" s="39" t="str">
        <f t="shared" si="83"/>
        <v/>
      </c>
      <c r="BF94" s="39" t="str">
        <f t="shared" si="84"/>
        <v/>
      </c>
      <c r="BG94" s="39" t="str">
        <f t="shared" si="85"/>
        <v/>
      </c>
      <c r="BH94" s="39" t="str">
        <f t="shared" si="86"/>
        <v/>
      </c>
      <c r="BI94" s="39" t="str">
        <f t="shared" si="87"/>
        <v/>
      </c>
      <c r="BJ94" s="39" t="str">
        <f t="shared" si="88"/>
        <v/>
      </c>
      <c r="BK94" s="42" t="str">
        <f t="shared" si="100"/>
        <v/>
      </c>
      <c r="BL94" t="str">
        <f t="shared" si="100"/>
        <v/>
      </c>
      <c r="BM94" t="str">
        <f t="shared" si="100"/>
        <v/>
      </c>
      <c r="BN94" t="str">
        <f t="shared" si="100"/>
        <v/>
      </c>
      <c r="BO94" t="str">
        <f t="shared" si="100"/>
        <v/>
      </c>
      <c r="BP94" t="str">
        <f t="shared" si="89"/>
        <v/>
      </c>
      <c r="BQ94" t="str">
        <f t="shared" si="89"/>
        <v/>
      </c>
      <c r="BR94" t="str">
        <f t="shared" si="89"/>
        <v/>
      </c>
      <c r="BS94" t="str">
        <f t="shared" si="89"/>
        <v/>
      </c>
      <c r="BT94" t="str">
        <f t="shared" si="89"/>
        <v/>
      </c>
      <c r="BU94" t="str">
        <f t="shared" si="89"/>
        <v/>
      </c>
      <c r="BV94" t="str">
        <f t="shared" si="89"/>
        <v/>
      </c>
      <c r="BW94" t="str">
        <f t="shared" si="101"/>
        <v/>
      </c>
      <c r="BX94" t="str">
        <f t="shared" si="102"/>
        <v/>
      </c>
      <c r="BY94" t="str">
        <f t="shared" si="103"/>
        <v/>
      </c>
      <c r="BZ94" t="str">
        <f t="shared" si="104"/>
        <v/>
      </c>
      <c r="CA94" t="str">
        <f t="shared" si="105"/>
        <v/>
      </c>
      <c r="CB94" s="39" t="str">
        <f t="shared" si="105"/>
        <v/>
      </c>
      <c r="CC94" s="46" t="str">
        <f t="shared" si="106"/>
        <v/>
      </c>
      <c r="CD94" s="44" t="str">
        <f t="shared" si="96"/>
        <v/>
      </c>
      <c r="CE94" t="str" cm="1">
        <f t="array" ref="CE94">_xlfn.IFS($CC94="","",$CC94&lt;=CE$69,"yes",$CC94&gt;CE$69,"no")</f>
        <v/>
      </c>
      <c r="CF94" s="42" t="str">
        <f t="shared" si="97"/>
        <v/>
      </c>
      <c r="CG94" s="1" t="str">
        <f t="shared" si="98"/>
        <v/>
      </c>
      <c r="CH94" s="1" t="str">
        <f t="shared" si="99"/>
        <v/>
      </c>
      <c r="CI94" s="76" t="str">
        <f>IF(CE94="yes",VLOOKUP(CH94,'z-Table'!$A$1:$K$74,7,TRUE)*$CE$68,"")</f>
        <v/>
      </c>
    </row>
    <row r="95" spans="1:87" ht="12" x14ac:dyDescent="0.2">
      <c r="A95" s="7" t="s">
        <v>51</v>
      </c>
      <c r="B95" s="18" cm="1">
        <f t="array" ref="B95">IFERROR(_xlfn.IFS(COUNTA($F$68:$K$68)=0,AVERAGE($F95:$K95),$F$68="X",AVERAGE(G95:$K95),$G$68="X",AVERAGE($F95,$H95:$K95),$H$68="X",AVERAGE($F95:$G95,$I95:$K95),$I$68="X",AVERAGE($F95:$H95,$J95:$K95),$J$68="X",AVERAGE($F95:$I95,$K95:$K95),$K$68="X",AVERAGE($F95:$J95)),"")</f>
        <v>0.45060349392864002</v>
      </c>
      <c r="C95" s="19" cm="1">
        <f t="array" ref="C95">IFERROR(_xlfn.IFS(COUNTA($F$68:$K$68)=0,STDEV($F95:$K95)/SQRT(COUNT($F95:$K95)),$F$68="X",STDEV(G95:$K95)/SQRT(COUNT(G95:$K95)),$G$68="X",STDEV($F95,$H95:$K95)/SQRT(COUNT($F95,$H95:$K95)),$H$68="X",STDEV($F95:$G95,$I95:$K95)/SQRT(COUNT($F95:$G95,$I95:$K95)),$I$68="X",STDEV($F95:$H95,$J95:$K95)/SQRT(COUNT($F95:$H95,$J95:$K95)),$J$68="X",STDEV($F95:$I95,$K95)/SQRT(COUNT($F95:$I95,$K95)),$K$68="X",STDEV($F95:$J95)/SQRT(COUNT($F95:$J95))),"")</f>
        <v>0.19003128351370158</v>
      </c>
      <c r="D95" s="113" cm="1">
        <f t="array" ref="D95">IFERROR(_xlfn.IFS(COUNTA($L$68:$Q$68)=0,AVERAGE($L95:$Q95),$L$68="X",AVERAGE($M95:$Q95),$M$68="X",AVERAGE($L95,$N95:$Q95),$N$68="X",AVERAGE($L95:$M95,$O95:$Q95),$O$68="X",AVERAGE($L95:$N95,$P95:$Q95),$P$68="X",AVERAGE($L95:$O95,$Q95:$Q95),$Q$68="X",AVERAGE($L95:$P95)),"")</f>
        <v>13288.373333333333</v>
      </c>
      <c r="E95" s="111" cm="1">
        <f t="array" ref="E95">IFERROR(_xlfn.IFS(COUNTA($L$68:$Q$68)=0,STDEV($L95:$Q95)/SQRT(COUNT($L95:$Q95)),$L$68="X",STDEV($M95:$Q95)/SQRT(COUNT($M95:$Q95)),$M$68="X",STDEV($L95,$N95:$Q95)/SQRT(COUNT($L95,$N95:$Q95)),$N$68="X",STDEV($L95:$M95,$O95:$Q95)/SQRT(COUNT($L95:$M95,$O95:$Q95)),$O$68="X",STDEV($L95:$N95,$P95:$Q95)/SQRT(COUNT($L95:$N95,$P95:$Q95)),$P$68="X",STDEV($L95:$O95,$Q95)/SQRT(COUNT($L95:$O95,$Q95)),$Q$68="X",STDEV($L95:$P95)/SQRT(COUNT($L95:$P95))),"")</f>
        <v>1503.1426270169936</v>
      </c>
      <c r="F95" cm="1">
        <f t="array" ref="F95">_xlfn.IFS(SUM($L95:$Q95)="","",L95="","",L95=0,0,L95&gt;0,L95/F$131*100)</f>
        <v>0.11661441328266303</v>
      </c>
      <c r="G95" cm="1">
        <f t="array" ref="G95">_xlfn.IFS(SUM($L95:$Q95)="","",M95="","",M95=0,0,M95&gt;0,M95/G$131*100)</f>
        <v>1.1719138204217101</v>
      </c>
      <c r="H95" cm="1">
        <f t="array" ref="H95">_xlfn.IFS(SUM($L95:$Q95)="","",N95="","",N95=0,0,N95&gt;0,N95/H$131*100)</f>
        <v>0.1855458093922156</v>
      </c>
      <c r="I95" cm="1">
        <f t="array" ref="I95">_xlfn.IFS(SUM($L95:$Q95)="","",O95="","",O95=0,0,O95&gt;0,O95/I$131*100)</f>
        <v>0.30987675163308048</v>
      </c>
      <c r="J95" cm="1">
        <f t="array" ref="J95">_xlfn.IFS(SUM($L95:$Q95)="","",P95="","",P95=0,0,P95&gt;0,P95/J$131*100)</f>
        <v>0.46906667491353105</v>
      </c>
      <c r="K95" s="1" t="str" cm="1">
        <f t="array" ref="K95">_xlfn.IFS(SUM($L95:$Q95)="","",Q95="","",Q95=0,0,Q95&gt;0,Q95/K$131*100)</f>
        <v/>
      </c>
      <c r="L95" s="42">
        <f t="shared" si="75"/>
        <v>12940.2</v>
      </c>
      <c r="M95">
        <f t="shared" si="75"/>
        <v>16666.333333333332</v>
      </c>
      <c r="N95">
        <f t="shared" si="75"/>
        <v>15529</v>
      </c>
      <c r="O95">
        <f t="shared" si="75"/>
        <v>13368.666666666666</v>
      </c>
      <c r="P95">
        <f t="shared" si="75"/>
        <v>7937.666666666667</v>
      </c>
      <c r="Q95" s="96" t="str">
        <f t="shared" si="75"/>
        <v/>
      </c>
      <c r="R95" s="89">
        <v>64701</v>
      </c>
      <c r="S95" s="89">
        <v>49999</v>
      </c>
      <c r="T95" s="89">
        <v>62116</v>
      </c>
      <c r="U95" s="89">
        <v>40106</v>
      </c>
      <c r="V95" s="89">
        <v>23813</v>
      </c>
      <c r="W95" s="89"/>
      <c r="X95" s="1"/>
      <c r="Y95" s="1"/>
      <c r="Z95" s="7" t="s">
        <v>51</v>
      </c>
      <c r="AA95" s="18" cm="1">
        <f t="array" ref="AA95">IFERROR(_xlfn.IFS(COUNTA($AE$68:$AJ$68)=0,AVERAGE($AE95:$AJ95),$AE$68="X",AVERAGE($AF95:$AJ95),$AF$68="X",AVERAGE($AE95,$AG95:$AJ95),$AG$68="X",AVERAGE($AE95:$AF95,$AH95:$AJ95),$AH$68="X",AVERAGE($AE95:$AG95,$AI95:$AJ95),$AI$68="X",AVERAGE($AE95:$AH95,$AJ95:$AJ95),$AJ$68="X",AVERAGE($AE95:$AI95)),"")</f>
        <v>0.44929618107324454</v>
      </c>
      <c r="AB95" s="19" cm="1">
        <f t="array" ref="AB95">IFERROR(_xlfn.IFS(COUNTA($AE$68:$AJ$68)=0,STDEV($AE95:$AJ95)/SQRT(COUNT($AE95:$AJ95)),$AE$68="X",STDEV($AF95:$AJ95)/SQRT(COUNT($AF95:$AJ95)),$AF$68="X",STDEV($AE95,$AG95:$AJ95)/SQRT(COUNT($AE95,$AG95:$AJ95)),$AG$68="X",STDEV($AE95:$AF95,$AH95:$AJ95)/SQRT(COUNT($AE95:$AF95,$AH95:$AJ95)),$AH$68="X",STDEV($AE95:$AG95,$AI95:$AJ95)/SQRT(COUNT($AE95:$AG95,$AI95:$AJ95)),$AI$68="X",STDEV($AE95:$AH95,$AJ95)/SQRT(COUNT($AE95:$AH95,$AJ95)),$AJ$68="X",STDEV($AE95:$AI95)/SQRT(COUNT($AE95:$AI95))),"")</f>
        <v>0.12737424174303974</v>
      </c>
      <c r="AC95" s="113" cm="1">
        <f t="array" ref="AC95">IFERROR(_xlfn.IFS(COUNTA($AK$68:$AP$68)=0,AVERAGE($AK95:$AP95),$AK$68="X",AVERAGE($AL95:$AP95),$AL$68="X",AVERAGE($AK95,$AM95:$AP95),$AM$68="X",AVERAGE($AK95:$AL95,$AN95:$AP95),$AN$68="X",AVERAGE($AK95:$AM95,$AO95:$AP95),$AO$68="X",AVERAGE($AK95:$AN95,$AP95:$AP95),$AP$68="X",AVERAGE($AK95:$AO95)),"")</f>
        <v>6399.010416666667</v>
      </c>
      <c r="AD95" s="111" cm="1">
        <f t="array" ref="AD95">IFERROR(_xlfn.IFS(COUNTA($AK$68:$AP$68)=0,STDEV($AK95:$AP95)/SQRT(COUNT($AK95:$AP95)),$AK$68="X",STDEV($AL95:$AP95)/SQRT(COUNT($AL95:$AP95)),$AL$68="X",STDEV($AK95,$AM95:$AP95)/SQRT(COUNT($AK95,$AM95:$AP95)),$AM$68="X",STDEV($AK95:$AL95,$AN95:$AP95)/SQRT(COUNT($AK95:$AL95,$AN95:$AP95)),$AN$68="X",STDEV($AK95:$AM95,$AO95:$AP95)/SQRT(COUNT($AK95:$AM95,$AO95:$AP95)),$AO$68="X",STDEV($AK95:$AN95,$AP95)/SQRT(COUNT($AK95:$AN95,$AP95)),$AP$68="X",STDEV($AK95:$AO95)/SQRT(COUNT($AK95:$AO95))),"")</f>
        <v>1314.5599355611671</v>
      </c>
      <c r="AE95" cm="1">
        <f t="array" ref="AE95">_xlfn.IFS(SUM($AK95:$AP95)="","",AK95="","",AK95=0,0,AK95&gt;0,AK95/AE$131*100)</f>
        <v>0.44633594019396949</v>
      </c>
      <c r="AF95" cm="1">
        <f t="array" ref="AF95">_xlfn.IFS(SUM($AK95:$AP95)="","",AL95="","",AL95=0,0,AL95&gt;0,AL95/AF$131*100)</f>
        <v>9.0553976497860955E-2</v>
      </c>
      <c r="AG95" cm="1">
        <f t="array" ref="AG95">_xlfn.IFS(SUM($AK95:$AP95)="","",AM95="","",AM95=0,0,AM95&gt;0,AM95/AG$131*100)</f>
        <v>0.15464113895803738</v>
      </c>
      <c r="AH95" cm="1">
        <f t="array" ref="AH95">_xlfn.IFS(SUM($AK95:$AP95)="","",AN95="","",AN95=0,0,AN95&gt;0,AN95/AH$131*100)</f>
        <v>0.61324610767036436</v>
      </c>
      <c r="AI95" cm="1">
        <f t="array" ref="AI95">_xlfn.IFS(SUM($AK95:$AP95)="","",AO95="","",AO95=0,0,AO95&gt;0,AO95/AI$131*100)</f>
        <v>0.6470486999307834</v>
      </c>
      <c r="AJ95" s="1" t="str" cm="1">
        <f t="array" ref="AJ95">_xlfn.IFS(SUM($AK95:$AP95)="","",AP95="","",AP95=0,0,AP95&gt;0,AP95/AJ$131*100)</f>
        <v/>
      </c>
      <c r="AK95" s="85">
        <f t="shared" si="76"/>
        <v>5481.666666666667</v>
      </c>
      <c r="AL95" s="39">
        <f t="shared" si="76"/>
        <v>4841.666666666667</v>
      </c>
      <c r="AM95" s="39">
        <f t="shared" si="76"/>
        <v>20431.666666666668</v>
      </c>
      <c r="AN95" s="39">
        <f t="shared" si="76"/>
        <v>4952.333333333333</v>
      </c>
      <c r="AO95" s="39">
        <f t="shared" si="76"/>
        <v>10320.375</v>
      </c>
      <c r="AP95" s="98" t="str">
        <f t="shared" si="76"/>
        <v/>
      </c>
      <c r="AQ95" s="89">
        <v>32890</v>
      </c>
      <c r="AR95" s="89">
        <v>43575</v>
      </c>
      <c r="AS95" s="89">
        <v>61295</v>
      </c>
      <c r="AT95" s="89">
        <v>29714</v>
      </c>
      <c r="AU95" s="89">
        <v>82563</v>
      </c>
      <c r="AV95" s="89"/>
      <c r="AW95" s="1"/>
      <c r="AX95" s="1" t="str">
        <f>Z95</f>
        <v>borneol</v>
      </c>
      <c r="AY95" s="39">
        <f t="shared" si="77"/>
        <v>12940.2</v>
      </c>
      <c r="AZ95" s="39">
        <f t="shared" si="78"/>
        <v>16666.333333333332</v>
      </c>
      <c r="BA95" s="39">
        <f t="shared" si="79"/>
        <v>15529</v>
      </c>
      <c r="BB95" s="39">
        <f t="shared" si="80"/>
        <v>13368.666666666666</v>
      </c>
      <c r="BC95" s="39">
        <f t="shared" si="81"/>
        <v>7937.666666666667</v>
      </c>
      <c r="BD95" s="39" t="str">
        <f t="shared" si="82"/>
        <v/>
      </c>
      <c r="BE95" s="39">
        <f t="shared" si="83"/>
        <v>5481.666666666667</v>
      </c>
      <c r="BF95" s="39">
        <f t="shared" si="84"/>
        <v>4841.666666666667</v>
      </c>
      <c r="BG95" s="39" t="str">
        <f t="shared" si="85"/>
        <v/>
      </c>
      <c r="BH95" s="39">
        <f t="shared" si="86"/>
        <v>4952.333333333333</v>
      </c>
      <c r="BI95" s="39">
        <f t="shared" si="87"/>
        <v>10320.375</v>
      </c>
      <c r="BJ95" s="39" t="str">
        <f t="shared" si="88"/>
        <v/>
      </c>
      <c r="BK95" s="42">
        <f t="shared" si="100"/>
        <v>6</v>
      </c>
      <c r="BL95">
        <f t="shared" si="100"/>
        <v>9</v>
      </c>
      <c r="BM95">
        <f t="shared" si="100"/>
        <v>8</v>
      </c>
      <c r="BN95">
        <f t="shared" si="100"/>
        <v>7</v>
      </c>
      <c r="BO95">
        <f t="shared" si="100"/>
        <v>4</v>
      </c>
      <c r="BP95" t="str">
        <f t="shared" si="89"/>
        <v/>
      </c>
      <c r="BQ95">
        <f t="shared" si="89"/>
        <v>3</v>
      </c>
      <c r="BR95">
        <f t="shared" si="89"/>
        <v>1</v>
      </c>
      <c r="BS95" t="str">
        <f t="shared" si="89"/>
        <v/>
      </c>
      <c r="BT95">
        <f t="shared" si="89"/>
        <v>2</v>
      </c>
      <c r="BU95">
        <f t="shared" si="89"/>
        <v>5</v>
      </c>
      <c r="BV95" t="str">
        <f t="shared" si="89"/>
        <v/>
      </c>
      <c r="BW95">
        <f t="shared" si="101"/>
        <v>34</v>
      </c>
      <c r="BX95">
        <f t="shared" si="102"/>
        <v>11</v>
      </c>
      <c r="BY95">
        <f t="shared" si="103"/>
        <v>5</v>
      </c>
      <c r="BZ95">
        <f t="shared" si="104"/>
        <v>4</v>
      </c>
      <c r="CA95">
        <f t="shared" si="105"/>
        <v>1</v>
      </c>
      <c r="CB95" s="39">
        <f t="shared" si="105"/>
        <v>19</v>
      </c>
      <c r="CC95" s="46">
        <f t="shared" si="106"/>
        <v>1</v>
      </c>
      <c r="CD95" s="44" t="str">
        <f t="shared" si="96"/>
        <v xml:space="preserve">sig = </v>
      </c>
      <c r="CE95" t="str" cm="1">
        <f t="array" ref="CE95">_xlfn.IFS($CC95="","",$CC95&lt;=CE$69,"yes",$CC95&gt;CE$69,"no")</f>
        <v>yes</v>
      </c>
      <c r="CF95" s="42">
        <f>IF(CE95="yes",(BY95*BZ95)/2,"")</f>
        <v>10</v>
      </c>
      <c r="CG95" s="1">
        <f>IF(CE95="yes",SQRT(((BY95*BZ95)*(BY95+BZ95+1))/12),"")</f>
        <v>4.0824829046386304</v>
      </c>
      <c r="CH95" s="1">
        <f>IF(CE95="yes",ROUND(((CC95-CF95)+IF(CC95&gt;CF95,-0.5,0.5))/CG95,1),"")</f>
        <v>-2.1</v>
      </c>
      <c r="CI95" s="76">
        <f>IF(CE95="yes",VLOOKUP(CH95,'z-Table'!$A$1:$K$74,7,TRUE)*$CE$68,"")</f>
        <v>3.1600000000000003E-2</v>
      </c>
    </row>
    <row r="96" spans="1:87" ht="12" x14ac:dyDescent="0.2">
      <c r="A96" s="7" t="s">
        <v>52</v>
      </c>
      <c r="B96" s="18" cm="1">
        <f t="array" ref="B96">IFERROR(_xlfn.IFS(COUNTA($F$68:$K$68)=0,AVERAGE($F96:$K96),$F$68="X",AVERAGE(G96:$K96),$G$68="X",AVERAGE($F96,$H96:$K96),$H$68="X",AVERAGE($F96:$G96,$I96:$K96),$I$68="X",AVERAGE($F96:$H96,$J96:$K96),$J$68="X",AVERAGE($F96:$I96,$K96:$K96),$K$68="X",AVERAGE($F96:$J96)),"")</f>
        <v>0</v>
      </c>
      <c r="C96" s="19" cm="1">
        <f t="array" ref="C96">IFERROR(_xlfn.IFS(COUNTA($F$68:$K$68)=0,STDEV($F96:$K96)/SQRT(COUNT($F96:$K96)),$F$68="X",STDEV(G96:$K96)/SQRT(COUNT(G96:$K96)),$G$68="X",STDEV($F96,$H96:$K96)/SQRT(COUNT($F96,$H96:$K96)),$H$68="X",STDEV($F96:$G96,$I96:$K96)/SQRT(COUNT($F96:$G96,$I96:$K96)),$I$68="X",STDEV($F96:$H96,$J96:$K96)/SQRT(COUNT($F96:$H96,$J96:$K96)),$J$68="X",STDEV($F96:$I96,$K96)/SQRT(COUNT($F96:$I96,$K96)),$K$68="X",STDEV($F96:$J96)/SQRT(COUNT($F96:$J96))),"")</f>
        <v>0</v>
      </c>
      <c r="D96" s="113" cm="1">
        <f t="array" ref="D96">IFERROR(_xlfn.IFS(COUNTA($L$68:$Q$68)=0,AVERAGE($L96:$Q96),$L$68="X",AVERAGE($M96:$Q96),$M$68="X",AVERAGE($L96,$N96:$Q96),$N$68="X",AVERAGE($L96:$M96,$O96:$Q96),$O$68="X",AVERAGE($L96:$N96,$P96:$Q96),$P$68="X",AVERAGE($L96:$O96,$Q96:$Q96),$Q$68="X",AVERAGE($L96:$P96)),"")</f>
        <v>0</v>
      </c>
      <c r="E96" s="111" cm="1">
        <f t="array" ref="E96">IFERROR(_xlfn.IFS(COUNTA($L$68:$Q$68)=0,STDEV($L96:$Q96)/SQRT(COUNT($L96:$Q96)),$L$68="X",STDEV($M96:$Q96)/SQRT(COUNT($M96:$Q96)),$M$68="X",STDEV($L96,$N96:$Q96)/SQRT(COUNT($L96,$N96:$Q96)),$N$68="X",STDEV($L96:$M96,$O96:$Q96)/SQRT(COUNT($L96:$M96,$O96:$Q96)),$O$68="X",STDEV($L96:$N96,$P96:$Q96)/SQRT(COUNT($L96:$N96,$P96:$Q96)),$P$68="X",STDEV($L96:$O96,$Q96)/SQRT(COUNT($L96:$O96,$Q96)),$Q$68="X",STDEV($L96:$P96)/SQRT(COUNT($L96:$P96))),"")</f>
        <v>0</v>
      </c>
      <c r="F96" cm="1">
        <f t="array" ref="F96">_xlfn.IFS(SUM($L96:$Q96)="","",L96="","",L96=0,0,L96&gt;0,L96/F$131*100)</f>
        <v>0</v>
      </c>
      <c r="G96" cm="1">
        <f t="array" ref="G96">_xlfn.IFS(SUM($L96:$Q96)="","",M96="","",M96=0,0,M96&gt;0,M96/G$131*100)</f>
        <v>0</v>
      </c>
      <c r="H96" cm="1">
        <f t="array" ref="H96">_xlfn.IFS(SUM($L96:$Q96)="","",N96="","",N96=0,0,N96&gt;0,N96/H$131*100)</f>
        <v>0</v>
      </c>
      <c r="I96" cm="1">
        <f t="array" ref="I96">_xlfn.IFS(SUM($L96:$Q96)="","",O96="","",O96=0,0,O96&gt;0,O96/I$131*100)</f>
        <v>0</v>
      </c>
      <c r="J96" cm="1">
        <f t="array" ref="J96">_xlfn.IFS(SUM($L96:$Q96)="","",P96="","",P96=0,0,P96&gt;0,P96/J$131*100)</f>
        <v>0</v>
      </c>
      <c r="K96" s="1" t="str" cm="1">
        <f t="array" ref="K96">_xlfn.IFS(SUM($L96:$Q96)="","",Q96="","",Q96=0,0,Q96&gt;0,Q96/K$131*100)</f>
        <v/>
      </c>
      <c r="L96" s="42">
        <f t="shared" si="75"/>
        <v>0</v>
      </c>
      <c r="M96">
        <f t="shared" si="75"/>
        <v>0</v>
      </c>
      <c r="N96">
        <f t="shared" si="75"/>
        <v>0</v>
      </c>
      <c r="O96">
        <f t="shared" si="75"/>
        <v>0</v>
      </c>
      <c r="P96">
        <f t="shared" si="75"/>
        <v>0</v>
      </c>
      <c r="Q96" s="96" t="str">
        <f t="shared" si="75"/>
        <v/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/>
      <c r="X96" s="1"/>
      <c r="Y96" s="1"/>
      <c r="Z96" s="7" t="s">
        <v>52</v>
      </c>
      <c r="AA96" s="18" cm="1">
        <f t="array" ref="AA96">IFERROR(_xlfn.IFS(COUNTA($AE$68:$AJ$68)=0,AVERAGE($AE96:$AJ96),$AE$68="X",AVERAGE($AF96:$AJ96),$AF$68="X",AVERAGE($AE96,$AG96:$AJ96),$AG$68="X",AVERAGE($AE96:$AF96,$AH96:$AJ96),$AH$68="X",AVERAGE($AE96:$AG96,$AI96:$AJ96),$AI$68="X",AVERAGE($AE96:$AH96,$AJ96:$AJ96),$AJ$68="X",AVERAGE($AE96:$AI96)),"")</f>
        <v>0</v>
      </c>
      <c r="AB96" s="19" cm="1">
        <f t="array" ref="AB96">IFERROR(_xlfn.IFS(COUNTA($AE$68:$AJ$68)=0,STDEV($AE96:$AJ96)/SQRT(COUNT($AE96:$AJ96)),$AE$68="X",STDEV($AF96:$AJ96)/SQRT(COUNT($AF96:$AJ96)),$AF$68="X",STDEV($AE96,$AG96:$AJ96)/SQRT(COUNT($AE96,$AG96:$AJ96)),$AG$68="X",STDEV($AE96:$AF96,$AH96:$AJ96)/SQRT(COUNT($AE96:$AF96,$AH96:$AJ96)),$AH$68="X",STDEV($AE96:$AG96,$AI96:$AJ96)/SQRT(COUNT($AE96:$AG96,$AI96:$AJ96)),$AI$68="X",STDEV($AE96:$AH96,$AJ96)/SQRT(COUNT($AE96:$AH96,$AJ96)),$AJ$68="X",STDEV($AE96:$AI96)/SQRT(COUNT($AE96:$AI96))),"")</f>
        <v>0</v>
      </c>
      <c r="AC96" s="113" cm="1">
        <f t="array" ref="AC96">IFERROR(_xlfn.IFS(COUNTA($AK$68:$AP$68)=0,AVERAGE($AK96:$AP96),$AK$68="X",AVERAGE($AL96:$AP96),$AL$68="X",AVERAGE($AK96,$AM96:$AP96),$AM$68="X",AVERAGE($AK96:$AL96,$AN96:$AP96),$AN$68="X",AVERAGE($AK96:$AM96,$AO96:$AP96),$AO$68="X",AVERAGE($AK96:$AN96,$AP96:$AP96),$AP$68="X",AVERAGE($AK96:$AO96)),"")</f>
        <v>0</v>
      </c>
      <c r="AD96" s="111" cm="1">
        <f t="array" ref="AD96">IFERROR(_xlfn.IFS(COUNTA($AK$68:$AP$68)=0,STDEV($AK96:$AP96)/SQRT(COUNT($AK96:$AP96)),$AK$68="X",STDEV($AL96:$AP96)/SQRT(COUNT($AL96:$AP96)),$AL$68="X",STDEV($AK96,$AM96:$AP96)/SQRT(COUNT($AK96,$AM96:$AP96)),$AM$68="X",STDEV($AK96:$AL96,$AN96:$AP96)/SQRT(COUNT($AK96:$AL96,$AN96:$AP96)),$AN$68="X",STDEV($AK96:$AM96,$AO96:$AP96)/SQRT(COUNT($AK96:$AM96,$AO96:$AP96)),$AO$68="X",STDEV($AK96:$AN96,$AP96)/SQRT(COUNT($AK96:$AN96,$AP96)),$AP$68="X",STDEV($AK96:$AO96)/SQRT(COUNT($AK96:$AO96))),"")</f>
        <v>0</v>
      </c>
      <c r="AE96" cm="1">
        <f t="array" ref="AE96">_xlfn.IFS(SUM($AK96:$AP96)="","",AK96="","",AK96=0,0,AK96&gt;0,AK96/AE$131*100)</f>
        <v>0</v>
      </c>
      <c r="AF96" cm="1">
        <f t="array" ref="AF96">_xlfn.IFS(SUM($AK96:$AP96)="","",AL96="","",AL96=0,0,AL96&gt;0,AL96/AF$131*100)</f>
        <v>0</v>
      </c>
      <c r="AG96" cm="1">
        <f t="array" ref="AG96">_xlfn.IFS(SUM($AK96:$AP96)="","",AM96="","",AM96=0,0,AM96&gt;0,AM96/AG$131*100)</f>
        <v>0</v>
      </c>
      <c r="AH96" cm="1">
        <f t="array" ref="AH96">_xlfn.IFS(SUM($AK96:$AP96)="","",AN96="","",AN96=0,0,AN96&gt;0,AN96/AH$131*100)</f>
        <v>0</v>
      </c>
      <c r="AI96" cm="1">
        <f t="array" ref="AI96">_xlfn.IFS(SUM($AK96:$AP96)="","",AO96="","",AO96=0,0,AO96&gt;0,AO96/AI$131*100)</f>
        <v>0</v>
      </c>
      <c r="AJ96" s="1" t="str" cm="1">
        <f t="array" ref="AJ96">_xlfn.IFS(SUM($AK96:$AP96)="","",AP96="","",AP96=0,0,AP96&gt;0,AP96/AJ$131*100)</f>
        <v/>
      </c>
      <c r="AK96" s="85">
        <f t="shared" si="76"/>
        <v>0</v>
      </c>
      <c r="AL96" s="39">
        <f t="shared" si="76"/>
        <v>0</v>
      </c>
      <c r="AM96" s="39">
        <f t="shared" si="76"/>
        <v>0</v>
      </c>
      <c r="AN96" s="39">
        <f t="shared" si="76"/>
        <v>0</v>
      </c>
      <c r="AO96" s="39">
        <f t="shared" si="76"/>
        <v>0</v>
      </c>
      <c r="AP96" s="98" t="str">
        <f t="shared" si="76"/>
        <v/>
      </c>
      <c r="AQ96" s="89">
        <v>0</v>
      </c>
      <c r="AR96" s="89">
        <v>0</v>
      </c>
      <c r="AS96" s="89">
        <v>0</v>
      </c>
      <c r="AT96" s="89">
        <v>0</v>
      </c>
      <c r="AU96" s="89">
        <v>0</v>
      </c>
      <c r="AV96" s="89"/>
      <c r="AW96" s="1"/>
      <c r="AX96" s="1"/>
      <c r="AY96" s="39" t="str">
        <f t="shared" si="77"/>
        <v/>
      </c>
      <c r="AZ96" s="39" t="str">
        <f t="shared" si="78"/>
        <v/>
      </c>
      <c r="BA96" s="39" t="str">
        <f t="shared" si="79"/>
        <v/>
      </c>
      <c r="BB96" s="39" t="str">
        <f t="shared" si="80"/>
        <v/>
      </c>
      <c r="BC96" s="39" t="str">
        <f t="shared" si="81"/>
        <v/>
      </c>
      <c r="BD96" s="39" t="str">
        <f t="shared" si="82"/>
        <v/>
      </c>
      <c r="BE96" s="39" t="str">
        <f t="shared" si="83"/>
        <v/>
      </c>
      <c r="BF96" s="39" t="str">
        <f t="shared" si="84"/>
        <v/>
      </c>
      <c r="BG96" s="39" t="str">
        <f t="shared" si="85"/>
        <v/>
      </c>
      <c r="BH96" s="39" t="str">
        <f t="shared" si="86"/>
        <v/>
      </c>
      <c r="BI96" s="39" t="str">
        <f t="shared" si="87"/>
        <v/>
      </c>
      <c r="BJ96" s="39" t="str">
        <f t="shared" si="88"/>
        <v/>
      </c>
      <c r="BK96" s="42" t="str">
        <f t="shared" si="100"/>
        <v/>
      </c>
      <c r="BL96" t="str">
        <f t="shared" si="100"/>
        <v/>
      </c>
      <c r="BM96" t="str">
        <f t="shared" si="100"/>
        <v/>
      </c>
      <c r="BN96" t="str">
        <f t="shared" si="100"/>
        <v/>
      </c>
      <c r="BO96" t="str">
        <f t="shared" si="100"/>
        <v/>
      </c>
      <c r="BP96" t="str">
        <f t="shared" si="89"/>
        <v/>
      </c>
      <c r="BQ96" t="str">
        <f t="shared" si="89"/>
        <v/>
      </c>
      <c r="BR96" t="str">
        <f t="shared" si="89"/>
        <v/>
      </c>
      <c r="BS96" t="str">
        <f t="shared" si="89"/>
        <v/>
      </c>
      <c r="BT96" t="str">
        <f t="shared" si="89"/>
        <v/>
      </c>
      <c r="BU96" t="str">
        <f t="shared" si="89"/>
        <v/>
      </c>
      <c r="BV96" t="str">
        <f t="shared" si="89"/>
        <v/>
      </c>
      <c r="BW96" t="str">
        <f t="shared" si="101"/>
        <v/>
      </c>
      <c r="BX96" t="str">
        <f t="shared" si="102"/>
        <v/>
      </c>
      <c r="BY96" t="str">
        <f t="shared" si="103"/>
        <v/>
      </c>
      <c r="BZ96" t="str">
        <f t="shared" si="104"/>
        <v/>
      </c>
      <c r="CA96" t="str">
        <f t="shared" si="105"/>
        <v/>
      </c>
      <c r="CB96" s="39" t="str">
        <f t="shared" si="105"/>
        <v/>
      </c>
      <c r="CC96" s="46" t="str">
        <f t="shared" si="106"/>
        <v/>
      </c>
      <c r="CD96" s="44" t="str">
        <f t="shared" si="96"/>
        <v/>
      </c>
      <c r="CE96" t="str" cm="1">
        <f t="array" ref="CE96">_xlfn.IFS($CC96="","",$CC96&lt;=CE$69,"yes",$CC96&gt;CE$69,"no")</f>
        <v/>
      </c>
      <c r="CF96" s="42" t="str">
        <f t="shared" ref="CF96:CF131" si="107">IF(CE96="yes",(BY96*BZ96)/2,"")</f>
        <v/>
      </c>
      <c r="CG96" s="1" t="str">
        <f t="shared" ref="CG96:CG131" si="108">IF(CE96="yes",SQRT(((BY96*BZ96)*(BY96+BZ96+1))/12),"")</f>
        <v/>
      </c>
      <c r="CH96" s="1" t="str">
        <f t="shared" ref="CH96:CH131" si="109">IF(CE96="yes",ROUND(((CC96-CF96)+IF(CC96&gt;CF96,-0.5,0.5))/CG96,1),"")</f>
        <v/>
      </c>
      <c r="CI96" s="76" t="str">
        <f>IF(CE96="yes",VLOOKUP(CH96,'z-Table'!$A$1:$K$74,7,TRUE)*$CE$68,"")</f>
        <v/>
      </c>
    </row>
    <row r="97" spans="1:87" ht="12" x14ac:dyDescent="0.2">
      <c r="A97" s="7" t="s">
        <v>53</v>
      </c>
      <c r="B97" s="18" cm="1">
        <f t="array" ref="B97">IFERROR(_xlfn.IFS(COUNTA($F$68:$K$68)=0,AVERAGE($F97:$K97),$F$68="X",AVERAGE(G97:$K97),$G$68="X",AVERAGE($F97,$H97:$K97),$H$68="X",AVERAGE($F97:$G97,$I97:$K97),$I$68="X",AVERAGE($F97:$H97,$J97:$K97),$J$68="X",AVERAGE($F97:$I97,$K97:$K97),$K$68="X",AVERAGE($F97:$J97)),"")</f>
        <v>7.9643235588281971E-2</v>
      </c>
      <c r="C97" s="19" cm="1">
        <f t="array" ref="C97">IFERROR(_xlfn.IFS(COUNTA($F$68:$K$68)=0,STDEV($F97:$K97)/SQRT(COUNT($F97:$K97)),$F$68="X",STDEV(G97:$K97)/SQRT(COUNT(G97:$K97)),$G$68="X",STDEV($F97,$H97:$K97)/SQRT(COUNT($F97,$H97:$K97)),$H$68="X",STDEV($F97:$G97,$I97:$K97)/SQRT(COUNT($F97:$G97,$I97:$K97)),$I$68="X",STDEV($F97:$H97,$J97:$K97)/SQRT(COUNT($F97:$H97,$J97:$K97)),$J$68="X",STDEV($F97:$I97,$K97)/SQRT(COUNT($F97:$I97,$K97)),$K$68="X",STDEV($F97:$J97)/SQRT(COUNT($F97:$J97))),"")</f>
        <v>7.1381930938884328E-2</v>
      </c>
      <c r="D97" s="113" cm="1">
        <f t="array" ref="D97">IFERROR(_xlfn.IFS(COUNTA($L$68:$Q$68)=0,AVERAGE($L97:$Q97),$L$68="X",AVERAGE($M97:$Q97),$M$68="X",AVERAGE($L97,$N97:$Q97),$N$68="X",AVERAGE($L97:$M97,$O97:$Q97),$O$68="X",AVERAGE($L97:$N97,$P97:$Q97),$P$68="X",AVERAGE($L97:$O97,$Q97:$Q97),$Q$68="X",AVERAGE($L97:$P97)),"")</f>
        <v>1608.9833333333333</v>
      </c>
      <c r="E97" s="111" cm="1">
        <f t="array" ref="E97">IFERROR(_xlfn.IFS(COUNTA($L$68:$Q$68)=0,STDEV($L97:$Q97)/SQRT(COUNT($L97:$Q97)),$L$68="X",STDEV($M97:$Q97)/SQRT(COUNT($M97:$Q97)),$M$68="X",STDEV($L97,$N97:$Q97)/SQRT(COUNT($L97,$N97:$Q97)),$N$68="X",STDEV($L97:$M97,$O97:$Q97)/SQRT(COUNT($L97:$M97,$O97:$Q97)),$O$68="X",STDEV($L97:$N97,$P97:$Q97)/SQRT(COUNT($L97:$N97,$P97:$Q97)),$P$68="X",STDEV($L97:$O97,$Q97)/SQRT(COUNT($L97:$O97,$Q97)),$Q$68="X",STDEV($L97:$P97)/SQRT(COUNT($L97:$P97))),"")</f>
        <v>1050.6184886109281</v>
      </c>
      <c r="F97" cm="1">
        <f t="array" ref="F97">_xlfn.IFS(SUM($L97:$Q97)="","",L97="","",L97=0,0,L97&gt;0,L97/F$131*100)</f>
        <v>0</v>
      </c>
      <c r="G97" cm="1">
        <f t="array" ref="G97">_xlfn.IFS(SUM($L97:$Q97)="","",M97="","",M97=0,0,M97&gt;0,M97/G$131*100)</f>
        <v>0.3639333964616871</v>
      </c>
      <c r="H97" cm="1">
        <f t="array" ref="H97">_xlfn.IFS(SUM($L97:$Q97)="","",N97="","",N97=0,0,N97&gt;0,N97/H$131*100)</f>
        <v>3.4282781479722746E-2</v>
      </c>
      <c r="I97" cm="1">
        <f t="array" ref="I97">_xlfn.IFS(SUM($L97:$Q97)="","",O97="","",O97=0,0,O97&gt;0,O97/I$131*100)</f>
        <v>0</v>
      </c>
      <c r="J97" cm="1">
        <f t="array" ref="J97">_xlfn.IFS(SUM($L97:$Q97)="","",P97="","",P97=0,0,P97&gt;0,P97/J$131*100)</f>
        <v>0</v>
      </c>
      <c r="K97" s="1" t="str" cm="1">
        <f t="array" ref="K97">_xlfn.IFS(SUM($L97:$Q97)="","",Q97="","",Q97=0,0,Q97&gt;0,Q97/K$131*100)</f>
        <v/>
      </c>
      <c r="L97" s="42">
        <f t="shared" si="75"/>
        <v>0</v>
      </c>
      <c r="M97">
        <f t="shared" si="75"/>
        <v>5175.666666666667</v>
      </c>
      <c r="N97">
        <f t="shared" si="75"/>
        <v>2869.25</v>
      </c>
      <c r="O97">
        <f t="shared" si="75"/>
        <v>0</v>
      </c>
      <c r="P97">
        <f t="shared" si="75"/>
        <v>0</v>
      </c>
      <c r="Q97" s="96" t="str">
        <f t="shared" si="75"/>
        <v/>
      </c>
      <c r="R97" s="89">
        <v>0</v>
      </c>
      <c r="S97" s="89">
        <v>15527</v>
      </c>
      <c r="T97" s="89">
        <v>11477</v>
      </c>
      <c r="U97" s="89">
        <v>0</v>
      </c>
      <c r="V97" s="89">
        <v>0</v>
      </c>
      <c r="W97" s="89"/>
      <c r="X97" s="1"/>
      <c r="Y97" s="1"/>
      <c r="Z97" s="7" t="s">
        <v>53</v>
      </c>
      <c r="AA97" s="18" cm="1">
        <f t="array" ref="AA97">IFERROR(_xlfn.IFS(COUNTA($AE$68:$AJ$68)=0,AVERAGE($AE97:$AJ97),$AE$68="X",AVERAGE($AF97:$AJ97),$AF$68="X",AVERAGE($AE97,$AG97:$AJ97),$AG$68="X",AVERAGE($AE97:$AF97,$AH97:$AJ97),$AH$68="X",AVERAGE($AE97:$AG97,$AI97:$AJ97),$AI$68="X",AVERAGE($AE97:$AH97,$AJ97:$AJ97),$AJ$68="X",AVERAGE($AE97:$AI97)),"")</f>
        <v>5.602269215888582E-2</v>
      </c>
      <c r="AB97" s="19" cm="1">
        <f t="array" ref="AB97">IFERROR(_xlfn.IFS(COUNTA($AE$68:$AJ$68)=0,STDEV($AE97:$AJ97)/SQRT(COUNT($AE97:$AJ97)),$AE$68="X",STDEV($AF97:$AJ97)/SQRT(COUNT($AF97:$AJ97)),$AF$68="X",STDEV($AE97,$AG97:$AJ97)/SQRT(COUNT($AE97,$AG97:$AJ97)),$AG$68="X",STDEV($AE97:$AF97,$AH97:$AJ97)/SQRT(COUNT($AE97:$AF97,$AH97:$AJ97)),$AH$68="X",STDEV($AE97:$AG97,$AI97:$AJ97)/SQRT(COUNT($AE97:$AG97,$AI97:$AJ97)),$AI$68="X",STDEV($AE97:$AH97,$AJ97)/SQRT(COUNT($AE97:$AH97,$AJ97)),$AJ$68="X",STDEV($AE97:$AI97)/SQRT(COUNT($AE97:$AI97))),"")</f>
        <v>5.602269215888582E-2</v>
      </c>
      <c r="AC97" s="113" cm="1">
        <f t="array" ref="AC97">IFERROR(_xlfn.IFS(COUNTA($AK$68:$AP$68)=0,AVERAGE($AK97:$AP97),$AK$68="X",AVERAGE($AL97:$AP97),$AL$68="X",AVERAGE($AK97,$AM97:$AP97),$AM$68="X",AVERAGE($AK97:$AL97,$AN97:$AP97),$AN$68="X",AVERAGE($AK97:$AM97,$AO97:$AP97),$AO$68="X",AVERAGE($AK97:$AN97,$AP97:$AP97),$AP$68="X",AVERAGE($AK97:$AO97)),"")</f>
        <v>688.04166666666663</v>
      </c>
      <c r="AD97" s="111" cm="1">
        <f t="array" ref="AD97">IFERROR(_xlfn.IFS(COUNTA($AK$68:$AP$68)=0,STDEV($AK97:$AP97)/SQRT(COUNT($AK97:$AP97)),$AK$68="X",STDEV($AL97:$AP97)/SQRT(COUNT($AL97:$AP97)),$AL$68="X",STDEV($AK97,$AM97:$AP97)/SQRT(COUNT($AK97,$AM97:$AP97)),$AM$68="X",STDEV($AK97:$AL97,$AN97:$AP97)/SQRT(COUNT($AK97:$AL97,$AN97:$AP97)),$AN$68="X",STDEV($AK97:$AM97,$AO97:$AP97)/SQRT(COUNT($AK97:$AM97,$AO97:$AP97)),$AO$68="X",STDEV($AK97:$AN97,$AP97)/SQRT(COUNT($AK97:$AN97,$AP97)),$AP$68="X",STDEV($AK97:$AO97)/SQRT(COUNT($AK97:$AO97))),"")</f>
        <v>688.04166666666663</v>
      </c>
      <c r="AE97" cm="1">
        <f t="array" ref="AE97">_xlfn.IFS(SUM($AK97:$AP97)="","",AK97="","",AK97=0,0,AK97&gt;0,AK97/AE$131*100)</f>
        <v>0.22409076863554328</v>
      </c>
      <c r="AF97" cm="1">
        <f t="array" ref="AF97">_xlfn.IFS(SUM($AK97:$AP97)="","",AL97="","",AL97=0,0,AL97&gt;0,AL97/AF$131*100)</f>
        <v>0</v>
      </c>
      <c r="AG97" cm="1">
        <f t="array" ref="AG97">_xlfn.IFS(SUM($AK97:$AP97)="","",AM97="","",AM97=0,0,AM97&gt;0,AM97/AG$131*100)</f>
        <v>1.0270901404321677</v>
      </c>
      <c r="AH97" cm="1">
        <f t="array" ref="AH97">_xlfn.IFS(SUM($AK97:$AP97)="","",AN97="","",AN97=0,0,AN97&gt;0,AN97/AH$131*100)</f>
        <v>0</v>
      </c>
      <c r="AI97" cm="1">
        <f t="array" ref="AI97">_xlfn.IFS(SUM($AK97:$AP97)="","",AO97="","",AO97=0,0,AO97&gt;0,AO97/AI$131*100)</f>
        <v>0</v>
      </c>
      <c r="AJ97" s="1" t="str" cm="1">
        <f t="array" ref="AJ97">_xlfn.IFS(SUM($AK97:$AP97)="","",AP97="","",AP97=0,0,AP97&gt;0,AP97/AJ$131*100)</f>
        <v/>
      </c>
      <c r="AK97" s="85">
        <f t="shared" si="76"/>
        <v>2752.1666666666665</v>
      </c>
      <c r="AL97" s="39">
        <f t="shared" si="76"/>
        <v>0</v>
      </c>
      <c r="AM97" s="39">
        <f t="shared" si="76"/>
        <v>135702.33333333334</v>
      </c>
      <c r="AN97" s="39">
        <f t="shared" si="76"/>
        <v>0</v>
      </c>
      <c r="AO97" s="39">
        <f t="shared" si="76"/>
        <v>0</v>
      </c>
      <c r="AP97" s="98" t="str">
        <f t="shared" si="76"/>
        <v/>
      </c>
      <c r="AQ97" s="89">
        <v>16513</v>
      </c>
      <c r="AR97" s="89">
        <v>0</v>
      </c>
      <c r="AS97" s="89">
        <v>407107</v>
      </c>
      <c r="AT97" s="89">
        <v>0</v>
      </c>
      <c r="AU97" s="89">
        <v>0</v>
      </c>
      <c r="AV97" s="89"/>
      <c r="AW97" s="1"/>
      <c r="AX97" s="1"/>
      <c r="AY97" s="39" t="str">
        <f t="shared" si="77"/>
        <v/>
      </c>
      <c r="AZ97" s="39" t="str">
        <f t="shared" si="78"/>
        <v/>
      </c>
      <c r="BA97" s="39" t="str">
        <f t="shared" si="79"/>
        <v/>
      </c>
      <c r="BB97" s="39" t="str">
        <f t="shared" si="80"/>
        <v/>
      </c>
      <c r="BC97" s="39" t="str">
        <f t="shared" si="81"/>
        <v/>
      </c>
      <c r="BD97" s="39" t="str">
        <f t="shared" si="82"/>
        <v/>
      </c>
      <c r="BE97" s="39" t="str">
        <f t="shared" si="83"/>
        <v/>
      </c>
      <c r="BF97" s="39" t="str">
        <f t="shared" si="84"/>
        <v/>
      </c>
      <c r="BG97" s="39" t="str">
        <f t="shared" si="85"/>
        <v/>
      </c>
      <c r="BH97" s="39" t="str">
        <f t="shared" si="86"/>
        <v/>
      </c>
      <c r="BI97" s="39" t="str">
        <f t="shared" si="87"/>
        <v/>
      </c>
      <c r="BJ97" s="39" t="str">
        <f t="shared" si="88"/>
        <v/>
      </c>
      <c r="BK97" s="42" t="str">
        <f t="shared" si="100"/>
        <v/>
      </c>
      <c r="BL97" t="str">
        <f t="shared" si="100"/>
        <v/>
      </c>
      <c r="BM97" t="str">
        <f t="shared" si="100"/>
        <v/>
      </c>
      <c r="BN97" t="str">
        <f t="shared" si="100"/>
        <v/>
      </c>
      <c r="BO97" t="str">
        <f t="shared" si="100"/>
        <v/>
      </c>
      <c r="BP97" t="str">
        <f t="shared" si="89"/>
        <v/>
      </c>
      <c r="BQ97" t="str">
        <f t="shared" ref="BQ97:BV128" si="110">IFERROR(_xlfn.RANK.AVG(BE97,$AY97:$BJ97,1),"")</f>
        <v/>
      </c>
      <c r="BR97" t="str">
        <f t="shared" si="110"/>
        <v/>
      </c>
      <c r="BS97" t="str">
        <f t="shared" si="110"/>
        <v/>
      </c>
      <c r="BT97" t="str">
        <f t="shared" si="110"/>
        <v/>
      </c>
      <c r="BU97" t="str">
        <f t="shared" si="110"/>
        <v/>
      </c>
      <c r="BV97" t="str">
        <f t="shared" si="110"/>
        <v/>
      </c>
      <c r="BW97" t="str">
        <f t="shared" si="101"/>
        <v/>
      </c>
      <c r="BX97" t="str">
        <f t="shared" si="102"/>
        <v/>
      </c>
      <c r="BY97" t="str">
        <f t="shared" si="103"/>
        <v/>
      </c>
      <c r="BZ97" t="str">
        <f t="shared" si="104"/>
        <v/>
      </c>
      <c r="CA97" t="str">
        <f t="shared" si="105"/>
        <v/>
      </c>
      <c r="CB97" s="39" t="str">
        <f t="shared" si="105"/>
        <v/>
      </c>
      <c r="CC97" s="46" t="str">
        <f t="shared" si="106"/>
        <v/>
      </c>
      <c r="CD97" s="44" t="str">
        <f t="shared" si="96"/>
        <v/>
      </c>
      <c r="CE97" t="str" cm="1">
        <f t="array" ref="CE97">_xlfn.IFS($CC97="","",$CC97&lt;=CE$69,"yes",$CC97&gt;CE$69,"no")</f>
        <v/>
      </c>
      <c r="CF97" s="42" t="str">
        <f t="shared" si="107"/>
        <v/>
      </c>
      <c r="CG97" s="1" t="str">
        <f t="shared" si="108"/>
        <v/>
      </c>
      <c r="CH97" s="1" t="str">
        <f t="shared" si="109"/>
        <v/>
      </c>
      <c r="CI97" s="76" t="str">
        <f>IF(CE97="yes",VLOOKUP(CH97,'z-Table'!$A$1:$K$74,7,TRUE)*$CE$68,"")</f>
        <v/>
      </c>
    </row>
    <row r="98" spans="1:87" ht="12" x14ac:dyDescent="0.2">
      <c r="A98" s="7" t="s">
        <v>54</v>
      </c>
      <c r="B98" s="18" cm="1">
        <f t="array" ref="B98">IFERROR(_xlfn.IFS(COUNTA($F$68:$K$68)=0,AVERAGE($F98:$K98),$F$68="X",AVERAGE(G98:$K98),$G$68="X",AVERAGE($F98,$H98:$K98),$H$68="X",AVERAGE($F98:$G98,$I98:$K98),$I$68="X",AVERAGE($F98:$H98,$J98:$K98),$J$68="X",AVERAGE($F98:$I98,$K98:$K98),$K$68="X",AVERAGE($F98:$J98)),"")</f>
        <v>0.44636958411972644</v>
      </c>
      <c r="C98" s="19" cm="1">
        <f t="array" ref="C98">IFERROR(_xlfn.IFS(COUNTA($F$68:$K$68)=0,STDEV($F98:$K98)/SQRT(COUNT($F98:$K98)),$F$68="X",STDEV(G98:$K98)/SQRT(COUNT(G98:$K98)),$G$68="X",STDEV($F98,$H98:$K98)/SQRT(COUNT($F98,$H98:$K98)),$H$68="X",STDEV($F98:$G98,$I98:$K98)/SQRT(COUNT($F98:$G98,$I98:$K98)),$I$68="X",STDEV($F98:$H98,$J98:$K98)/SQRT(COUNT($F98:$H98,$J98:$K98)),$J$68="X",STDEV($F98:$I98,$K98)/SQRT(COUNT($F98:$I98,$K98)),$K$68="X",STDEV($F98:$J98)/SQRT(COUNT($F98:$J98))),"")</f>
        <v>0.1375170041097622</v>
      </c>
      <c r="D98" s="113" cm="1">
        <f t="array" ref="D98">IFERROR(_xlfn.IFS(COUNTA($L$68:$Q$68)=0,AVERAGE($L98:$Q98),$L$68="X",AVERAGE($M98:$Q98),$M$68="X",AVERAGE($L98,$N98:$Q98),$N$68="X",AVERAGE($L98:$M98,$O98:$Q98),$O$68="X",AVERAGE($L98:$N98,$P98:$Q98),$P$68="X",AVERAGE($L98:$O98,$Q98:$Q98),$Q$68="X",AVERAGE($L98:$P98)),"")</f>
        <v>15085.74</v>
      </c>
      <c r="E98" s="111" cm="1">
        <f t="array" ref="E98">IFERROR(_xlfn.IFS(COUNTA($L$68:$Q$68)=0,STDEV($L98:$Q98)/SQRT(COUNT($L98:$Q98)),$L$68="X",STDEV($M98:$Q98)/SQRT(COUNT($M98:$Q98)),$M$68="X",STDEV($L98,$N98:$Q98)/SQRT(COUNT($L98,$N98:$Q98)),$N$68="X",STDEV($L98:$M98,$O98:$Q98)/SQRT(COUNT($L98:$M98,$O98:$Q98)),$O$68="X",STDEV($L98:$N98,$P98:$Q98)/SQRT(COUNT($L98:$N98,$P98:$Q98)),$P$68="X",STDEV($L98:$O98,$Q98)/SQRT(COUNT($L98:$O98,$Q98)),$Q$68="X",STDEV($L98:$P98)/SQRT(COUNT($L98:$P98))),"")</f>
        <v>2549.7002684062927</v>
      </c>
      <c r="F98" cm="1">
        <f t="array" ref="F98">_xlfn.IFS(SUM($L98:$Q98)="","",L98="","",L98=0,0,L98&gt;0,L98/F$131*100)</f>
        <v>0.22512542163929941</v>
      </c>
      <c r="G98" cm="1">
        <f t="array" ref="G98">_xlfn.IFS(SUM($L98:$Q98)="","",M98="","",M98=0,0,M98&gt;0,M98/G$131*100)</f>
        <v>0.73740636221299272</v>
      </c>
      <c r="H98" cm="1">
        <f t="array" ref="H98">_xlfn.IFS(SUM($L98:$Q98)="","",N98="","",N98=0,0,N98&gt;0,N98/H$131*100)</f>
        <v>0.16492894455183515</v>
      </c>
      <c r="I98" cm="1">
        <f t="array" ref="I98">_xlfn.IFS(SUM($L98:$Q98)="","",O98="","",O98=0,0,O98&gt;0,O98/I$131*100)</f>
        <v>0.28483534755282286</v>
      </c>
      <c r="J98" cm="1">
        <f t="array" ref="J98">_xlfn.IFS(SUM($L98:$Q98)="","",P98="","",P98=0,0,P98&gt;0,P98/J$131*100)</f>
        <v>0.81955184464168185</v>
      </c>
      <c r="K98" s="1" t="str" cm="1">
        <f t="array" ref="K98">_xlfn.IFS(SUM($L98:$Q98)="","",Q98="","",Q98=0,0,Q98&gt;0,Q98/K$131*100)</f>
        <v/>
      </c>
      <c r="L98" s="42">
        <f t="shared" si="75"/>
        <v>24981.200000000001</v>
      </c>
      <c r="M98">
        <f t="shared" si="75"/>
        <v>10487</v>
      </c>
      <c r="N98">
        <f t="shared" si="75"/>
        <v>13803.5</v>
      </c>
      <c r="O98">
        <f t="shared" si="75"/>
        <v>12288.333333333334</v>
      </c>
      <c r="P98">
        <f t="shared" si="75"/>
        <v>13868.666666666666</v>
      </c>
      <c r="Q98" s="96" t="str">
        <f t="shared" si="75"/>
        <v/>
      </c>
      <c r="R98" s="89">
        <v>124906</v>
      </c>
      <c r="S98" s="89">
        <v>31461</v>
      </c>
      <c r="T98" s="89">
        <v>55214</v>
      </c>
      <c r="U98" s="89">
        <v>36865</v>
      </c>
      <c r="V98" s="89">
        <v>41606</v>
      </c>
      <c r="W98" s="89"/>
      <c r="X98" s="1"/>
      <c r="Y98" s="1"/>
      <c r="Z98" s="7" t="s">
        <v>54</v>
      </c>
      <c r="AA98" s="18" cm="1">
        <f t="array" ref="AA98">IFERROR(_xlfn.IFS(COUNTA($AE$68:$AJ$68)=0,AVERAGE($AE98:$AJ98),$AE$68="X",AVERAGE($AF98:$AJ98),$AF$68="X",AVERAGE($AE98,$AG98:$AJ98),$AG$68="X",AVERAGE($AE98:$AF98,$AH98:$AJ98),$AH$68="X",AVERAGE($AE98:$AG98,$AI98:$AJ98),$AI$68="X",AVERAGE($AE98:$AH98,$AJ98:$AJ98),$AJ$68="X",AVERAGE($AE98:$AI98)),"")</f>
        <v>0.51567305287900356</v>
      </c>
      <c r="AB98" s="19" cm="1">
        <f t="array" ref="AB98">IFERROR(_xlfn.IFS(COUNTA($AE$68:$AJ$68)=0,STDEV($AE98:$AJ98)/SQRT(COUNT($AE98:$AJ98)),$AE$68="X",STDEV($AF98:$AJ98)/SQRT(COUNT($AF98:$AJ98)),$AF$68="X",STDEV($AE98,$AG98:$AJ98)/SQRT(COUNT($AE98,$AG98:$AJ98)),$AG$68="X",STDEV($AE98:$AF98,$AH98:$AJ98)/SQRT(COUNT($AE98:$AF98,$AH98:$AJ98)),$AH$68="X",STDEV($AE98:$AG98,$AI98:$AJ98)/SQRT(COUNT($AE98:$AG98,$AI98:$AJ98)),$AI$68="X",STDEV($AE98:$AH98,$AJ98)/SQRT(COUNT($AE98:$AH98,$AJ98)),$AJ$68="X",STDEV($AE98:$AI98)/SQRT(COUNT($AE98:$AI98))),"")</f>
        <v>0.15650987936193519</v>
      </c>
      <c r="AC98" s="113" cm="1">
        <f t="array" ref="AC98">IFERROR(_xlfn.IFS(COUNTA($AK$68:$AP$68)=0,AVERAGE($AK98:$AP98),$AK$68="X",AVERAGE($AL98:$AP98),$AL$68="X",AVERAGE($AK98,$AM98:$AP98),$AM$68="X",AVERAGE($AK98:$AL98,$AN98:$AP98),$AN$68="X",AVERAGE($AK98:$AM98,$AO98:$AP98),$AO$68="X",AVERAGE($AK98:$AN98,$AP98:$AP98),$AP$68="X",AVERAGE($AK98:$AO98)),"")</f>
        <v>9886.6215277777774</v>
      </c>
      <c r="AD98" s="111" cm="1">
        <f t="array" ref="AD98">IFERROR(_xlfn.IFS(COUNTA($AK$68:$AP$68)=0,STDEV($AK98:$AP98)/SQRT(COUNT($AK98:$AP98)),$AK$68="X",STDEV($AL98:$AP98)/SQRT(COUNT($AL98:$AP98)),$AL$68="X",STDEV($AK98,$AM98:$AP98)/SQRT(COUNT($AK98,$AM98:$AP98)),$AM$68="X",STDEV($AK98:$AL98,$AN98:$AP98)/SQRT(COUNT($AK98:$AL98,$AN98:$AP98)),$AN$68="X",STDEV($AK98:$AM98,$AO98:$AP98)/SQRT(COUNT($AK98:$AM98,$AO98:$AP98)),$AO$68="X",STDEV($AK98:$AN98,$AP98)/SQRT(COUNT($AK98:$AN98,$AP98)),$AP$68="X",STDEV($AK98:$AO98)/SQRT(COUNT($AK98:$AO98))),"")</f>
        <v>4003.1459704822337</v>
      </c>
      <c r="AE98" cm="1">
        <f t="array" ref="AE98">_xlfn.IFS(SUM($AK98:$AP98)="","",AK98="","",AK98=0,0,AK98&gt;0,AK98/AE$131*100)</f>
        <v>0.92824033582267274</v>
      </c>
      <c r="AF98" cm="1">
        <f t="array" ref="AF98">_xlfn.IFS(SUM($AK98:$AP98)="","",AL98="","",AL98=0,0,AL98&gt;0,AL98/AF$131*100)</f>
        <v>0.38497337235123896</v>
      </c>
      <c r="AG98" cm="1">
        <f t="array" ref="AG98">_xlfn.IFS(SUM($AK98:$AP98)="","",AM98="","",AM98=0,0,AM98&gt;0,AM98/AG$131*100)</f>
        <v>0</v>
      </c>
      <c r="AH98" cm="1">
        <f t="array" ref="AH98">_xlfn.IFS(SUM($AK98:$AP98)="","",AN98="","",AN98=0,0,AN98&gt;0,AN98/AH$131*100)</f>
        <v>0.55766719645153517</v>
      </c>
      <c r="AI98" cm="1">
        <f t="array" ref="AI98">_xlfn.IFS(SUM($AK98:$AP98)="","",AO98="","",AO98=0,0,AO98&gt;0,AO98/AI$131*100)</f>
        <v>0.19181130689056747</v>
      </c>
      <c r="AJ98" s="1" t="str" cm="1">
        <f t="array" ref="AJ98">_xlfn.IFS(SUM($AK98:$AP98)="","",AP98="","",AP98=0,0,AP98&gt;0,AP98/AJ$131*100)</f>
        <v/>
      </c>
      <c r="AK98" s="85">
        <f t="shared" si="76"/>
        <v>11400.166666666666</v>
      </c>
      <c r="AL98" s="39">
        <f t="shared" si="76"/>
        <v>20583.444444444445</v>
      </c>
      <c r="AM98" s="39">
        <f t="shared" si="76"/>
        <v>0</v>
      </c>
      <c r="AN98" s="39">
        <f t="shared" si="76"/>
        <v>4503.5</v>
      </c>
      <c r="AO98" s="39">
        <f t="shared" si="76"/>
        <v>3059.375</v>
      </c>
      <c r="AP98" s="98" t="str">
        <f t="shared" si="76"/>
        <v/>
      </c>
      <c r="AQ98" s="89">
        <v>68401</v>
      </c>
      <c r="AR98" s="89">
        <v>185251</v>
      </c>
      <c r="AS98" s="89">
        <v>0</v>
      </c>
      <c r="AT98" s="89">
        <v>27021</v>
      </c>
      <c r="AU98" s="89">
        <v>24475</v>
      </c>
      <c r="AV98" s="89"/>
      <c r="AW98" s="1"/>
      <c r="AX98" s="1" t="str">
        <f>Z98</f>
        <v>terpinen-4-ol</v>
      </c>
      <c r="AY98" s="39">
        <f t="shared" si="77"/>
        <v>24981.200000000001</v>
      </c>
      <c r="AZ98" s="39">
        <f t="shared" si="78"/>
        <v>10487</v>
      </c>
      <c r="BA98" s="39">
        <f t="shared" si="79"/>
        <v>13803.5</v>
      </c>
      <c r="BB98" s="39">
        <f t="shared" si="80"/>
        <v>12288.333333333334</v>
      </c>
      <c r="BC98" s="39">
        <f t="shared" si="81"/>
        <v>13868.666666666666</v>
      </c>
      <c r="BD98" s="39" t="str">
        <f t="shared" si="82"/>
        <v/>
      </c>
      <c r="BE98" s="39">
        <f t="shared" si="83"/>
        <v>11400.166666666666</v>
      </c>
      <c r="BF98" s="39">
        <f t="shared" si="84"/>
        <v>20583.444444444445</v>
      </c>
      <c r="BG98" s="39" t="str">
        <f t="shared" si="85"/>
        <v/>
      </c>
      <c r="BH98" s="39">
        <f t="shared" si="86"/>
        <v>4503.5</v>
      </c>
      <c r="BI98" s="39">
        <f t="shared" si="87"/>
        <v>3059.375</v>
      </c>
      <c r="BJ98" s="39" t="str">
        <f t="shared" si="88"/>
        <v/>
      </c>
      <c r="BK98" s="42">
        <f t="shared" si="100"/>
        <v>9</v>
      </c>
      <c r="BL98">
        <f t="shared" si="100"/>
        <v>3</v>
      </c>
      <c r="BM98">
        <f t="shared" si="100"/>
        <v>6</v>
      </c>
      <c r="BN98">
        <f t="shared" si="100"/>
        <v>5</v>
      </c>
      <c r="BO98">
        <f t="shared" si="100"/>
        <v>7</v>
      </c>
      <c r="BP98" t="str">
        <f t="shared" si="100"/>
        <v/>
      </c>
      <c r="BQ98">
        <f t="shared" si="110"/>
        <v>4</v>
      </c>
      <c r="BR98">
        <f t="shared" si="110"/>
        <v>8</v>
      </c>
      <c r="BS98" t="str">
        <f t="shared" si="110"/>
        <v/>
      </c>
      <c r="BT98">
        <f t="shared" si="110"/>
        <v>2</v>
      </c>
      <c r="BU98">
        <f t="shared" si="110"/>
        <v>1</v>
      </c>
      <c r="BV98" t="str">
        <f t="shared" si="110"/>
        <v/>
      </c>
      <c r="BW98">
        <f t="shared" si="101"/>
        <v>30</v>
      </c>
      <c r="BX98">
        <f t="shared" si="102"/>
        <v>15</v>
      </c>
      <c r="BY98">
        <f t="shared" si="103"/>
        <v>5</v>
      </c>
      <c r="BZ98">
        <f t="shared" si="104"/>
        <v>4</v>
      </c>
      <c r="CA98">
        <f t="shared" si="105"/>
        <v>5</v>
      </c>
      <c r="CB98" s="39">
        <f t="shared" si="105"/>
        <v>15</v>
      </c>
      <c r="CC98" s="46">
        <f t="shared" si="106"/>
        <v>5</v>
      </c>
      <c r="CD98" s="44" t="str">
        <f t="shared" si="96"/>
        <v xml:space="preserve">sig = </v>
      </c>
      <c r="CE98" t="str" cm="1">
        <f t="array" ref="CE98">_xlfn.IFS($CC98="","",$CC98&lt;=CE$69,"yes",$CC98&gt;CE$69,"no")</f>
        <v>no</v>
      </c>
      <c r="CF98" s="42" t="str">
        <f t="shared" si="107"/>
        <v/>
      </c>
      <c r="CG98" s="1" t="str">
        <f t="shared" si="108"/>
        <v/>
      </c>
      <c r="CH98" s="1" t="str">
        <f t="shared" si="109"/>
        <v/>
      </c>
      <c r="CI98" s="76" t="str">
        <f>IF(CE98="yes",VLOOKUP(CH98,'z-Table'!$A$1:$K$74,7,TRUE)*$CE$68,"")</f>
        <v/>
      </c>
    </row>
    <row r="99" spans="1:87" ht="12" x14ac:dyDescent="0.2">
      <c r="A99" s="7" t="s">
        <v>55</v>
      </c>
      <c r="B99" s="18" cm="1">
        <f t="array" ref="B99">IFERROR(_xlfn.IFS(COUNTA($F$68:$K$68)=0,AVERAGE($F99:$K99),$F$68="X",AVERAGE(G99:$K99),$G$68="X",AVERAGE($F99,$H99:$K99),$H$68="X",AVERAGE($F99:$G99,$I99:$K99),$I$68="X",AVERAGE($F99:$H99,$J99:$K99),$J$68="X",AVERAGE($F99:$I99,$K99:$K99),$K$68="X",AVERAGE($F99:$J99)),"")</f>
        <v>0</v>
      </c>
      <c r="C99" s="19" cm="1">
        <f t="array" ref="C99">IFERROR(_xlfn.IFS(COUNTA($F$68:$K$68)=0,STDEV($F99:$K99)/SQRT(COUNT($F99:$K99)),$F$68="X",STDEV(G99:$K99)/SQRT(COUNT(G99:$K99)),$G$68="X",STDEV($F99,$H99:$K99)/SQRT(COUNT($F99,$H99:$K99)),$H$68="X",STDEV($F99:$G99,$I99:$K99)/SQRT(COUNT($F99:$G99,$I99:$K99)),$I$68="X",STDEV($F99:$H99,$J99:$K99)/SQRT(COUNT($F99:$H99,$J99:$K99)),$J$68="X",STDEV($F99:$I99,$K99)/SQRT(COUNT($F99:$I99,$K99)),$K$68="X",STDEV($F99:$J99)/SQRT(COUNT($F99:$J99))),"")</f>
        <v>0</v>
      </c>
      <c r="D99" s="113" cm="1">
        <f t="array" ref="D99">IFERROR(_xlfn.IFS(COUNTA($L$68:$Q$68)=0,AVERAGE($L99:$Q99),$L$68="X",AVERAGE($M99:$Q99),$M$68="X",AVERAGE($L99,$N99:$Q99),$N$68="X",AVERAGE($L99:$M99,$O99:$Q99),$O$68="X",AVERAGE($L99:$N99,$P99:$Q99),$P$68="X",AVERAGE($L99:$O99,$Q99:$Q99),$Q$68="X",AVERAGE($L99:$P99)),"")</f>
        <v>0</v>
      </c>
      <c r="E99" s="111" cm="1">
        <f t="array" ref="E99">IFERROR(_xlfn.IFS(COUNTA($L$68:$Q$68)=0,STDEV($L99:$Q99)/SQRT(COUNT($L99:$Q99)),$L$68="X",STDEV($M99:$Q99)/SQRT(COUNT($M99:$Q99)),$M$68="X",STDEV($L99,$N99:$Q99)/SQRT(COUNT($L99,$N99:$Q99)),$N$68="X",STDEV($L99:$M99,$O99:$Q99)/SQRT(COUNT($L99:$M99,$O99:$Q99)),$O$68="X",STDEV($L99:$N99,$P99:$Q99)/SQRT(COUNT($L99:$N99,$P99:$Q99)),$P$68="X",STDEV($L99:$O99,$Q99)/SQRT(COUNT($L99:$O99,$Q99)),$Q$68="X",STDEV($L99:$P99)/SQRT(COUNT($L99:$P99))),"")</f>
        <v>0</v>
      </c>
      <c r="F99" cm="1">
        <f t="array" ref="F99">_xlfn.IFS(SUM($L99:$Q99)="","",L99="","",L99=0,0,L99&gt;0,L99/F$131*100)</f>
        <v>0</v>
      </c>
      <c r="G99" cm="1">
        <f t="array" ref="G99">_xlfn.IFS(SUM($L99:$Q99)="","",M99="","",M99=0,0,M99&gt;0,M99/G$131*100)</f>
        <v>0</v>
      </c>
      <c r="H99" cm="1">
        <f t="array" ref="H99">_xlfn.IFS(SUM($L99:$Q99)="","",N99="","",N99=0,0,N99&gt;0,N99/H$131*100)</f>
        <v>0</v>
      </c>
      <c r="I99" cm="1">
        <f t="array" ref="I99">_xlfn.IFS(SUM($L99:$Q99)="","",O99="","",O99=0,0,O99&gt;0,O99/I$131*100)</f>
        <v>0</v>
      </c>
      <c r="J99" cm="1">
        <f t="array" ref="J99">_xlfn.IFS(SUM($L99:$Q99)="","",P99="","",P99=0,0,P99&gt;0,P99/J$131*100)</f>
        <v>0</v>
      </c>
      <c r="K99" s="1" t="str" cm="1">
        <f t="array" ref="K99">_xlfn.IFS(SUM($L99:$Q99)="","",Q99="","",Q99=0,0,Q99&gt;0,Q99/K$131*100)</f>
        <v/>
      </c>
      <c r="L99" s="42">
        <f t="shared" si="75"/>
        <v>0</v>
      </c>
      <c r="M99">
        <f t="shared" si="75"/>
        <v>0</v>
      </c>
      <c r="N99">
        <f t="shared" si="75"/>
        <v>0</v>
      </c>
      <c r="O99">
        <f t="shared" si="75"/>
        <v>0</v>
      </c>
      <c r="P99">
        <f t="shared" si="75"/>
        <v>0</v>
      </c>
      <c r="Q99" s="96" t="str">
        <f t="shared" si="75"/>
        <v/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/>
      <c r="X99" s="1"/>
      <c r="Y99" s="1"/>
      <c r="Z99" s="7" t="s">
        <v>55</v>
      </c>
      <c r="AA99" s="18" cm="1">
        <f t="array" ref="AA99">IFERROR(_xlfn.IFS(COUNTA($AE$68:$AJ$68)=0,AVERAGE($AE99:$AJ99),$AE$68="X",AVERAGE($AF99:$AJ99),$AF$68="X",AVERAGE($AE99,$AG99:$AJ99),$AG$68="X",AVERAGE($AE99:$AF99,$AH99:$AJ99),$AH$68="X",AVERAGE($AE99:$AG99,$AI99:$AJ99),$AI$68="X",AVERAGE($AE99:$AH99,$AJ99:$AJ99),$AJ$68="X",AVERAGE($AE99:$AI99)),"")</f>
        <v>0</v>
      </c>
      <c r="AB99" s="19" cm="1">
        <f t="array" ref="AB99">IFERROR(_xlfn.IFS(COUNTA($AE$68:$AJ$68)=0,STDEV($AE99:$AJ99)/SQRT(COUNT($AE99:$AJ99)),$AE$68="X",STDEV($AF99:$AJ99)/SQRT(COUNT($AF99:$AJ99)),$AF$68="X",STDEV($AE99,$AG99:$AJ99)/SQRT(COUNT($AE99,$AG99:$AJ99)),$AG$68="X",STDEV($AE99:$AF99,$AH99:$AJ99)/SQRT(COUNT($AE99:$AF99,$AH99:$AJ99)),$AH$68="X",STDEV($AE99:$AG99,$AI99:$AJ99)/SQRT(COUNT($AE99:$AG99,$AI99:$AJ99)),$AI$68="X",STDEV($AE99:$AH99,$AJ99)/SQRT(COUNT($AE99:$AH99,$AJ99)),$AJ$68="X",STDEV($AE99:$AI99)/SQRT(COUNT($AE99:$AI99))),"")</f>
        <v>0</v>
      </c>
      <c r="AC99" s="113" cm="1">
        <f t="array" ref="AC99">IFERROR(_xlfn.IFS(COUNTA($AK$68:$AP$68)=0,AVERAGE($AK99:$AP99),$AK$68="X",AVERAGE($AL99:$AP99),$AL$68="X",AVERAGE($AK99,$AM99:$AP99),$AM$68="X",AVERAGE($AK99:$AL99,$AN99:$AP99),$AN$68="X",AVERAGE($AK99:$AM99,$AO99:$AP99),$AO$68="X",AVERAGE($AK99:$AN99,$AP99:$AP99),$AP$68="X",AVERAGE($AK99:$AO99)),"")</f>
        <v>0</v>
      </c>
      <c r="AD99" s="111" cm="1">
        <f t="array" ref="AD99">IFERROR(_xlfn.IFS(COUNTA($AK$68:$AP$68)=0,STDEV($AK99:$AP99)/SQRT(COUNT($AK99:$AP99)),$AK$68="X",STDEV($AL99:$AP99)/SQRT(COUNT($AL99:$AP99)),$AL$68="X",STDEV($AK99,$AM99:$AP99)/SQRT(COUNT($AK99,$AM99:$AP99)),$AM$68="X",STDEV($AK99:$AL99,$AN99:$AP99)/SQRT(COUNT($AK99:$AL99,$AN99:$AP99)),$AN$68="X",STDEV($AK99:$AM99,$AO99:$AP99)/SQRT(COUNT($AK99:$AM99,$AO99:$AP99)),$AO$68="X",STDEV($AK99:$AN99,$AP99)/SQRT(COUNT($AK99:$AN99,$AP99)),$AP$68="X",STDEV($AK99:$AO99)/SQRT(COUNT($AK99:$AO99))),"")</f>
        <v>0</v>
      </c>
      <c r="AE99" cm="1">
        <f t="array" ref="AE99">_xlfn.IFS(SUM($AK99:$AP99)="","",AK99="","",AK99=0,0,AK99&gt;0,AK99/AE$131*100)</f>
        <v>0</v>
      </c>
      <c r="AF99" cm="1">
        <f t="array" ref="AF99">_xlfn.IFS(SUM($AK99:$AP99)="","",AL99="","",AL99=0,0,AL99&gt;0,AL99/AF$131*100)</f>
        <v>0</v>
      </c>
      <c r="AG99" cm="1">
        <f t="array" ref="AG99">_xlfn.IFS(SUM($AK99:$AP99)="","",AM99="","",AM99=0,0,AM99&gt;0,AM99/AG$131*100)</f>
        <v>0</v>
      </c>
      <c r="AH99" cm="1">
        <f t="array" ref="AH99">_xlfn.IFS(SUM($AK99:$AP99)="","",AN99="","",AN99=0,0,AN99&gt;0,AN99/AH$131*100)</f>
        <v>0</v>
      </c>
      <c r="AI99" cm="1">
        <f t="array" ref="AI99">_xlfn.IFS(SUM($AK99:$AP99)="","",AO99="","",AO99=0,0,AO99&gt;0,AO99/AI$131*100)</f>
        <v>0</v>
      </c>
      <c r="AJ99" s="1" t="str" cm="1">
        <f t="array" ref="AJ99">_xlfn.IFS(SUM($AK99:$AP99)="","",AP99="","",AP99=0,0,AP99&gt;0,AP99/AJ$131*100)</f>
        <v/>
      </c>
      <c r="AK99" s="85">
        <f t="shared" si="76"/>
        <v>0</v>
      </c>
      <c r="AL99" s="39">
        <f t="shared" si="76"/>
        <v>0</v>
      </c>
      <c r="AM99" s="39">
        <f t="shared" si="76"/>
        <v>0</v>
      </c>
      <c r="AN99" s="39">
        <f t="shared" si="76"/>
        <v>0</v>
      </c>
      <c r="AO99" s="39">
        <f t="shared" si="76"/>
        <v>0</v>
      </c>
      <c r="AP99" s="98" t="str">
        <f t="shared" si="76"/>
        <v/>
      </c>
      <c r="AQ99" s="89">
        <v>0</v>
      </c>
      <c r="AR99" s="89">
        <v>0</v>
      </c>
      <c r="AS99" s="89">
        <v>0</v>
      </c>
      <c r="AT99" s="89">
        <v>0</v>
      </c>
      <c r="AU99" s="89">
        <v>0</v>
      </c>
      <c r="AV99" s="89"/>
      <c r="AW99" s="1"/>
      <c r="AX99" s="1"/>
      <c r="AY99" s="39" t="str">
        <f t="shared" si="77"/>
        <v/>
      </c>
      <c r="AZ99" s="39" t="str">
        <f t="shared" si="78"/>
        <v/>
      </c>
      <c r="BA99" s="39" t="str">
        <f t="shared" si="79"/>
        <v/>
      </c>
      <c r="BB99" s="39" t="str">
        <f t="shared" si="80"/>
        <v/>
      </c>
      <c r="BC99" s="39" t="str">
        <f t="shared" si="81"/>
        <v/>
      </c>
      <c r="BD99" s="39" t="str">
        <f t="shared" si="82"/>
        <v/>
      </c>
      <c r="BE99" s="39" t="str">
        <f t="shared" si="83"/>
        <v/>
      </c>
      <c r="BF99" s="39" t="str">
        <f t="shared" si="84"/>
        <v/>
      </c>
      <c r="BG99" s="39" t="str">
        <f t="shared" si="85"/>
        <v/>
      </c>
      <c r="BH99" s="39" t="str">
        <f t="shared" si="86"/>
        <v/>
      </c>
      <c r="BI99" s="39" t="str">
        <f t="shared" si="87"/>
        <v/>
      </c>
      <c r="BJ99" s="39" t="str">
        <f t="shared" si="88"/>
        <v/>
      </c>
      <c r="BK99" s="42" t="str">
        <f t="shared" si="100"/>
        <v/>
      </c>
      <c r="BL99" t="str">
        <f t="shared" si="100"/>
        <v/>
      </c>
      <c r="BM99" t="str">
        <f t="shared" si="100"/>
        <v/>
      </c>
      <c r="BN99" t="str">
        <f t="shared" si="100"/>
        <v/>
      </c>
      <c r="BO99" t="str">
        <f t="shared" si="100"/>
        <v/>
      </c>
      <c r="BP99" t="str">
        <f t="shared" si="100"/>
        <v/>
      </c>
      <c r="BQ99" t="str">
        <f t="shared" si="110"/>
        <v/>
      </c>
      <c r="BR99" t="str">
        <f t="shared" si="110"/>
        <v/>
      </c>
      <c r="BS99" t="str">
        <f t="shared" si="110"/>
        <v/>
      </c>
      <c r="BT99" t="str">
        <f t="shared" si="110"/>
        <v/>
      </c>
      <c r="BU99" t="str">
        <f t="shared" si="110"/>
        <v/>
      </c>
      <c r="BV99" t="str">
        <f t="shared" si="110"/>
        <v/>
      </c>
      <c r="BW99" t="str">
        <f t="shared" si="101"/>
        <v/>
      </c>
      <c r="BX99" t="str">
        <f t="shared" si="102"/>
        <v/>
      </c>
      <c r="BY99" t="str">
        <f t="shared" si="103"/>
        <v/>
      </c>
      <c r="BZ99" t="str">
        <f t="shared" si="104"/>
        <v/>
      </c>
      <c r="CA99" t="str">
        <f t="shared" si="105"/>
        <v/>
      </c>
      <c r="CB99" s="39" t="str">
        <f t="shared" si="105"/>
        <v/>
      </c>
      <c r="CC99" s="46" t="str">
        <f t="shared" si="106"/>
        <v/>
      </c>
      <c r="CD99" s="44" t="str">
        <f t="shared" si="96"/>
        <v/>
      </c>
      <c r="CE99" t="str" cm="1">
        <f t="array" ref="CE99">_xlfn.IFS($CC99="","",$CC99&lt;=CE$69,"yes",$CC99&gt;CE$69,"no")</f>
        <v/>
      </c>
      <c r="CF99" s="42" t="str">
        <f t="shared" si="107"/>
        <v/>
      </c>
      <c r="CG99" s="1" t="str">
        <f t="shared" si="108"/>
        <v/>
      </c>
      <c r="CH99" s="1" t="str">
        <f t="shared" si="109"/>
        <v/>
      </c>
      <c r="CI99" s="76" t="str">
        <f>IF(CE99="yes",VLOOKUP(CH99,'z-Table'!$A$1:$K$74,7,TRUE)*$CE$68,"")</f>
        <v/>
      </c>
    </row>
    <row r="100" spans="1:87" ht="12" x14ac:dyDescent="0.2">
      <c r="A100" s="7" t="s">
        <v>56</v>
      </c>
      <c r="B100" s="18" cm="1">
        <f t="array" ref="B100">IFERROR(_xlfn.IFS(COUNTA($F$68:$K$68)=0,AVERAGE($F100:$K100),$F$68="X",AVERAGE(G100:$K100),$G$68="X",AVERAGE($F100,$H100:$K100),$H$68="X",AVERAGE($F100:$G100,$I100:$K100),$I$68="X",AVERAGE($F100:$H100,$J100:$K100),$J$68="X",AVERAGE($F100:$I100,$K100:$K100),$K$68="X",AVERAGE($F100:$J100)),"")</f>
        <v>0</v>
      </c>
      <c r="C100" s="19" cm="1">
        <f t="array" ref="C100">IFERROR(_xlfn.IFS(COUNTA($F$68:$K$68)=0,STDEV($F100:$K100)/SQRT(COUNT($F100:$K100)),$F$68="X",STDEV(G100:$K100)/SQRT(COUNT(G100:$K100)),$G$68="X",STDEV($F100,$H100:$K100)/SQRT(COUNT($F100,$H100:$K100)),$H$68="X",STDEV($F100:$G100,$I100:$K100)/SQRT(COUNT($F100:$G100,$I100:$K100)),$I$68="X",STDEV($F100:$H100,$J100:$K100)/SQRT(COUNT($F100:$H100,$J100:$K100)),$J$68="X",STDEV($F100:$I100,$K100)/SQRT(COUNT($F100:$I100,$K100)),$K$68="X",STDEV($F100:$J100)/SQRT(COUNT($F100:$J100))),"")</f>
        <v>0</v>
      </c>
      <c r="D100" s="113" cm="1">
        <f t="array" ref="D100">IFERROR(_xlfn.IFS(COUNTA($L$68:$Q$68)=0,AVERAGE($L100:$Q100),$L$68="X",AVERAGE($M100:$Q100),$M$68="X",AVERAGE($L100,$N100:$Q100),$N$68="X",AVERAGE($L100:$M100,$O100:$Q100),$O$68="X",AVERAGE($L100:$N100,$P100:$Q100),$P$68="X",AVERAGE($L100:$O100,$Q100:$Q100),$Q$68="X",AVERAGE($L100:$P100)),"")</f>
        <v>0</v>
      </c>
      <c r="E100" s="111" cm="1">
        <f t="array" ref="E100">IFERROR(_xlfn.IFS(COUNTA($L$68:$Q$68)=0,STDEV($L100:$Q100)/SQRT(COUNT($L100:$Q100)),$L$68="X",STDEV($M100:$Q100)/SQRT(COUNT($M100:$Q100)),$M$68="X",STDEV($L100,$N100:$Q100)/SQRT(COUNT($L100,$N100:$Q100)),$N$68="X",STDEV($L100:$M100,$O100:$Q100)/SQRT(COUNT($L100:$M100,$O100:$Q100)),$O$68="X",STDEV($L100:$N100,$P100:$Q100)/SQRT(COUNT($L100:$N100,$P100:$Q100)),$P$68="X",STDEV($L100:$O100,$Q100)/SQRT(COUNT($L100:$O100,$Q100)),$Q$68="X",STDEV($L100:$P100)/SQRT(COUNT($L100:$P100))),"")</f>
        <v>0</v>
      </c>
      <c r="F100" cm="1">
        <f t="array" ref="F100">_xlfn.IFS(SUM($L100:$Q100)="","",L100="","",L100=0,0,L100&gt;0,L100/F$131*100)</f>
        <v>0</v>
      </c>
      <c r="G100" cm="1">
        <f t="array" ref="G100">_xlfn.IFS(SUM($L100:$Q100)="","",M100="","",M100=0,0,M100&gt;0,M100/G$131*100)</f>
        <v>0</v>
      </c>
      <c r="H100" cm="1">
        <f t="array" ref="H100">_xlfn.IFS(SUM($L100:$Q100)="","",N100="","",N100=0,0,N100&gt;0,N100/H$131*100)</f>
        <v>0</v>
      </c>
      <c r="I100" cm="1">
        <f t="array" ref="I100">_xlfn.IFS(SUM($L100:$Q100)="","",O100="","",O100=0,0,O100&gt;0,O100/I$131*100)</f>
        <v>0</v>
      </c>
      <c r="J100" cm="1">
        <f t="array" ref="J100">_xlfn.IFS(SUM($L100:$Q100)="","",P100="","",P100=0,0,P100&gt;0,P100/J$131*100)</f>
        <v>0</v>
      </c>
      <c r="K100" s="1" t="str" cm="1">
        <f t="array" ref="K100">_xlfn.IFS(SUM($L100:$Q100)="","",Q100="","",Q100=0,0,Q100&gt;0,Q100/K$131*100)</f>
        <v/>
      </c>
      <c r="L100" s="42">
        <f t="shared" si="75"/>
        <v>0</v>
      </c>
      <c r="M100">
        <f t="shared" si="75"/>
        <v>0</v>
      </c>
      <c r="N100">
        <f t="shared" si="75"/>
        <v>0</v>
      </c>
      <c r="O100">
        <f t="shared" si="75"/>
        <v>0</v>
      </c>
      <c r="P100">
        <f t="shared" si="75"/>
        <v>0</v>
      </c>
      <c r="Q100" s="96" t="str">
        <f t="shared" si="75"/>
        <v/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/>
      <c r="X100" s="1"/>
      <c r="Y100" s="1"/>
      <c r="Z100" s="7" t="s">
        <v>56</v>
      </c>
      <c r="AA100" s="18" cm="1">
        <f t="array" ref="AA100">IFERROR(_xlfn.IFS(COUNTA($AE$68:$AJ$68)=0,AVERAGE($AE100:$AJ100),$AE$68="X",AVERAGE($AF100:$AJ100),$AF$68="X",AVERAGE($AE100,$AG100:$AJ100),$AG$68="X",AVERAGE($AE100:$AF100,$AH100:$AJ100),$AH$68="X",AVERAGE($AE100:$AG100,$AI100:$AJ100),$AI$68="X",AVERAGE($AE100:$AH100,$AJ100:$AJ100),$AJ$68="X",AVERAGE($AE100:$AI100)),"")</f>
        <v>0</v>
      </c>
      <c r="AB100" s="19" cm="1">
        <f t="array" ref="AB100">IFERROR(_xlfn.IFS(COUNTA($AE$68:$AJ$68)=0,STDEV($AE100:$AJ100)/SQRT(COUNT($AE100:$AJ100)),$AE$68="X",STDEV($AF100:$AJ100)/SQRT(COUNT($AF100:$AJ100)),$AF$68="X",STDEV($AE100,$AG100:$AJ100)/SQRT(COUNT($AE100,$AG100:$AJ100)),$AG$68="X",STDEV($AE100:$AF100,$AH100:$AJ100)/SQRT(COUNT($AE100:$AF100,$AH100:$AJ100)),$AH$68="X",STDEV($AE100:$AG100,$AI100:$AJ100)/SQRT(COUNT($AE100:$AG100,$AI100:$AJ100)),$AI$68="X",STDEV($AE100:$AH100,$AJ100)/SQRT(COUNT($AE100:$AH100,$AJ100)),$AJ$68="X",STDEV($AE100:$AI100)/SQRT(COUNT($AE100:$AI100))),"")</f>
        <v>0</v>
      </c>
      <c r="AC100" s="113" cm="1">
        <f t="array" ref="AC100">IFERROR(_xlfn.IFS(COUNTA($AK$68:$AP$68)=0,AVERAGE($AK100:$AP100),$AK$68="X",AVERAGE($AL100:$AP100),$AL$68="X",AVERAGE($AK100,$AM100:$AP100),$AM$68="X",AVERAGE($AK100:$AL100,$AN100:$AP100),$AN$68="X",AVERAGE($AK100:$AM100,$AO100:$AP100),$AO$68="X",AVERAGE($AK100:$AN100,$AP100:$AP100),$AP$68="X",AVERAGE($AK100:$AO100)),"")</f>
        <v>0</v>
      </c>
      <c r="AD100" s="111" cm="1">
        <f t="array" ref="AD100">IFERROR(_xlfn.IFS(COUNTA($AK$68:$AP$68)=0,STDEV($AK100:$AP100)/SQRT(COUNT($AK100:$AP100)),$AK$68="X",STDEV($AL100:$AP100)/SQRT(COUNT($AL100:$AP100)),$AL$68="X",STDEV($AK100,$AM100:$AP100)/SQRT(COUNT($AK100,$AM100:$AP100)),$AM$68="X",STDEV($AK100:$AL100,$AN100:$AP100)/SQRT(COUNT($AK100:$AL100,$AN100:$AP100)),$AN$68="X",STDEV($AK100:$AM100,$AO100:$AP100)/SQRT(COUNT($AK100:$AM100,$AO100:$AP100)),$AO$68="X",STDEV($AK100:$AN100,$AP100)/SQRT(COUNT($AK100:$AN100,$AP100)),$AP$68="X",STDEV($AK100:$AO100)/SQRT(COUNT($AK100:$AO100))),"")</f>
        <v>0</v>
      </c>
      <c r="AE100" cm="1">
        <f t="array" ref="AE100">_xlfn.IFS(SUM($AK100:$AP100)="","",AK100="","",AK100=0,0,AK100&gt;0,AK100/AE$131*100)</f>
        <v>0</v>
      </c>
      <c r="AF100" cm="1">
        <f t="array" ref="AF100">_xlfn.IFS(SUM($AK100:$AP100)="","",AL100="","",AL100=0,0,AL100&gt;0,AL100/AF$131*100)</f>
        <v>0</v>
      </c>
      <c r="AG100" cm="1">
        <f t="array" ref="AG100">_xlfn.IFS(SUM($AK100:$AP100)="","",AM100="","",AM100=0,0,AM100&gt;0,AM100/AG$131*100)</f>
        <v>0</v>
      </c>
      <c r="AH100" cm="1">
        <f t="array" ref="AH100">_xlfn.IFS(SUM($AK100:$AP100)="","",AN100="","",AN100=0,0,AN100&gt;0,AN100/AH$131*100)</f>
        <v>0</v>
      </c>
      <c r="AI100" cm="1">
        <f t="array" ref="AI100">_xlfn.IFS(SUM($AK100:$AP100)="","",AO100="","",AO100=0,0,AO100&gt;0,AO100/AI$131*100)</f>
        <v>0</v>
      </c>
      <c r="AJ100" s="1" t="str" cm="1">
        <f t="array" ref="AJ100">_xlfn.IFS(SUM($AK100:$AP100)="","",AP100="","",AP100=0,0,AP100&gt;0,AP100/AJ$131*100)</f>
        <v/>
      </c>
      <c r="AK100" s="85">
        <f t="shared" si="76"/>
        <v>0</v>
      </c>
      <c r="AL100" s="39">
        <f t="shared" si="76"/>
        <v>0</v>
      </c>
      <c r="AM100" s="39">
        <f t="shared" si="76"/>
        <v>0</v>
      </c>
      <c r="AN100" s="39">
        <f t="shared" si="76"/>
        <v>0</v>
      </c>
      <c r="AO100" s="39">
        <f t="shared" si="76"/>
        <v>0</v>
      </c>
      <c r="AP100" s="98" t="str">
        <f t="shared" si="76"/>
        <v/>
      </c>
      <c r="AQ100" s="89">
        <v>0</v>
      </c>
      <c r="AR100" s="89">
        <v>0</v>
      </c>
      <c r="AS100" s="89">
        <v>0</v>
      </c>
      <c r="AT100" s="89">
        <v>0</v>
      </c>
      <c r="AU100" s="89">
        <v>0</v>
      </c>
      <c r="AV100" s="89"/>
      <c r="AW100" s="1"/>
      <c r="AX100" s="1"/>
      <c r="AY100" s="39" t="str">
        <f t="shared" si="77"/>
        <v/>
      </c>
      <c r="AZ100" s="39" t="str">
        <f t="shared" si="78"/>
        <v/>
      </c>
      <c r="BA100" s="39" t="str">
        <f t="shared" si="79"/>
        <v/>
      </c>
      <c r="BB100" s="39" t="str">
        <f t="shared" si="80"/>
        <v/>
      </c>
      <c r="BC100" s="39" t="str">
        <f t="shared" si="81"/>
        <v/>
      </c>
      <c r="BD100" s="39" t="str">
        <f t="shared" si="82"/>
        <v/>
      </c>
      <c r="BE100" s="39" t="str">
        <f t="shared" si="83"/>
        <v/>
      </c>
      <c r="BF100" s="39" t="str">
        <f t="shared" si="84"/>
        <v/>
      </c>
      <c r="BG100" s="39" t="str">
        <f t="shared" si="85"/>
        <v/>
      </c>
      <c r="BH100" s="39" t="str">
        <f t="shared" si="86"/>
        <v/>
      </c>
      <c r="BI100" s="39" t="str">
        <f t="shared" si="87"/>
        <v/>
      </c>
      <c r="BJ100" s="39" t="str">
        <f t="shared" si="88"/>
        <v/>
      </c>
      <c r="BK100" s="42" t="str">
        <f t="shared" si="100"/>
        <v/>
      </c>
      <c r="BL100" t="str">
        <f t="shared" si="100"/>
        <v/>
      </c>
      <c r="BM100" t="str">
        <f t="shared" si="100"/>
        <v/>
      </c>
      <c r="BN100" t="str">
        <f t="shared" si="100"/>
        <v/>
      </c>
      <c r="BO100" t="str">
        <f t="shared" si="100"/>
        <v/>
      </c>
      <c r="BP100" t="str">
        <f t="shared" si="100"/>
        <v/>
      </c>
      <c r="BQ100" t="str">
        <f t="shared" si="110"/>
        <v/>
      </c>
      <c r="BR100" t="str">
        <f t="shared" si="110"/>
        <v/>
      </c>
      <c r="BS100" t="str">
        <f t="shared" si="110"/>
        <v/>
      </c>
      <c r="BT100" t="str">
        <f t="shared" si="110"/>
        <v/>
      </c>
      <c r="BU100" t="str">
        <f t="shared" si="110"/>
        <v/>
      </c>
      <c r="BV100" t="str">
        <f t="shared" si="110"/>
        <v/>
      </c>
      <c r="BW100" t="str">
        <f t="shared" si="101"/>
        <v/>
      </c>
      <c r="BX100" t="str">
        <f t="shared" si="102"/>
        <v/>
      </c>
      <c r="BY100" t="str">
        <f t="shared" si="103"/>
        <v/>
      </c>
      <c r="BZ100" t="str">
        <f t="shared" si="104"/>
        <v/>
      </c>
      <c r="CA100" t="str">
        <f t="shared" si="105"/>
        <v/>
      </c>
      <c r="CB100" s="39" t="str">
        <f t="shared" si="105"/>
        <v/>
      </c>
      <c r="CC100" s="46" t="str">
        <f t="shared" si="106"/>
        <v/>
      </c>
      <c r="CD100" s="44" t="str">
        <f t="shared" si="96"/>
        <v/>
      </c>
      <c r="CE100" t="str" cm="1">
        <f t="array" ref="CE100">_xlfn.IFS($CC100="","",$CC100&lt;=CE$69,"yes",$CC100&gt;CE$69,"no")</f>
        <v/>
      </c>
      <c r="CF100" s="42" t="str">
        <f t="shared" si="107"/>
        <v/>
      </c>
      <c r="CG100" s="1" t="str">
        <f t="shared" si="108"/>
        <v/>
      </c>
      <c r="CH100" s="1" t="str">
        <f t="shared" si="109"/>
        <v/>
      </c>
      <c r="CI100" s="76" t="str">
        <f>IF(CE100="yes",VLOOKUP(CH100,'z-Table'!$A$1:$K$74,7,TRUE)*$CE$68,"")</f>
        <v/>
      </c>
    </row>
    <row r="101" spans="1:87" ht="12" x14ac:dyDescent="0.2">
      <c r="A101" s="7" t="s">
        <v>57</v>
      </c>
      <c r="B101" s="18" cm="1">
        <f t="array" ref="B101">IFERROR(_xlfn.IFS(COUNTA($F$68:$K$68)=0,AVERAGE($F101:$K101),$F$68="X",AVERAGE(G101:$K101),$G$68="X",AVERAGE($F101,$H101:$K101),$H$68="X",AVERAGE($F101:$G101,$I101:$K101),$I$68="X",AVERAGE($F101:$H101,$J101:$K101),$J$68="X",AVERAGE($F101:$I101,$K101:$K101),$K$68="X",AVERAGE($F101:$J101)),"")</f>
        <v>0</v>
      </c>
      <c r="C101" s="19" cm="1">
        <f t="array" ref="C101">IFERROR(_xlfn.IFS(COUNTA($F$68:$K$68)=0,STDEV($F101:$K101)/SQRT(COUNT($F101:$K101)),$F$68="X",STDEV(G101:$K101)/SQRT(COUNT(G101:$K101)),$G$68="X",STDEV($F101,$H101:$K101)/SQRT(COUNT($F101,$H101:$K101)),$H$68="X",STDEV($F101:$G101,$I101:$K101)/SQRT(COUNT($F101:$G101,$I101:$K101)),$I$68="X",STDEV($F101:$H101,$J101:$K101)/SQRT(COUNT($F101:$H101,$J101:$K101)),$J$68="X",STDEV($F101:$I101,$K101)/SQRT(COUNT($F101:$I101,$K101)),$K$68="X",STDEV($F101:$J101)/SQRT(COUNT($F101:$J101))),"")</f>
        <v>0</v>
      </c>
      <c r="D101" s="113" cm="1">
        <f t="array" ref="D101">IFERROR(_xlfn.IFS(COUNTA($L$68:$Q$68)=0,AVERAGE($L101:$Q101),$L$68="X",AVERAGE($M101:$Q101),$M$68="X",AVERAGE($L101,$N101:$Q101),$N$68="X",AVERAGE($L101:$M101,$O101:$Q101),$O$68="X",AVERAGE($L101:$N101,$P101:$Q101),$P$68="X",AVERAGE($L101:$O101,$Q101:$Q101),$Q$68="X",AVERAGE($L101:$P101)),"")</f>
        <v>0</v>
      </c>
      <c r="E101" s="111" cm="1">
        <f t="array" ref="E101">IFERROR(_xlfn.IFS(COUNTA($L$68:$Q$68)=0,STDEV($L101:$Q101)/SQRT(COUNT($L101:$Q101)),$L$68="X",STDEV($M101:$Q101)/SQRT(COUNT($M101:$Q101)),$M$68="X",STDEV($L101,$N101:$Q101)/SQRT(COUNT($L101,$N101:$Q101)),$N$68="X",STDEV($L101:$M101,$O101:$Q101)/SQRT(COUNT($L101:$M101,$O101:$Q101)),$O$68="X",STDEV($L101:$N101,$P101:$Q101)/SQRT(COUNT($L101:$N101,$P101:$Q101)),$P$68="X",STDEV($L101:$O101,$Q101)/SQRT(COUNT($L101:$O101,$Q101)),$Q$68="X",STDEV($L101:$P101)/SQRT(COUNT($L101:$P101))),"")</f>
        <v>0</v>
      </c>
      <c r="F101" cm="1">
        <f t="array" ref="F101">_xlfn.IFS(SUM($L101:$Q101)="","",L101="","",L101=0,0,L101&gt;0,L101/F$131*100)</f>
        <v>0</v>
      </c>
      <c r="G101" cm="1">
        <f t="array" ref="G101">_xlfn.IFS(SUM($L101:$Q101)="","",M101="","",M101=0,0,M101&gt;0,M101/G$131*100)</f>
        <v>0</v>
      </c>
      <c r="H101" cm="1">
        <f t="array" ref="H101">_xlfn.IFS(SUM($L101:$Q101)="","",N101="","",N101=0,0,N101&gt;0,N101/H$131*100)</f>
        <v>0</v>
      </c>
      <c r="I101" cm="1">
        <f t="array" ref="I101">_xlfn.IFS(SUM($L101:$Q101)="","",O101="","",O101=0,0,O101&gt;0,O101/I$131*100)</f>
        <v>0</v>
      </c>
      <c r="J101" cm="1">
        <f t="array" ref="J101">_xlfn.IFS(SUM($L101:$Q101)="","",P101="","",P101=0,0,P101&gt;0,P101/J$131*100)</f>
        <v>0</v>
      </c>
      <c r="K101" s="1" t="str" cm="1">
        <f t="array" ref="K101">_xlfn.IFS(SUM($L101:$Q101)="","",Q101="","",Q101=0,0,Q101&gt;0,Q101/K$131*100)</f>
        <v/>
      </c>
      <c r="L101" s="42">
        <f t="shared" si="75"/>
        <v>0</v>
      </c>
      <c r="M101">
        <f t="shared" si="75"/>
        <v>0</v>
      </c>
      <c r="N101">
        <f t="shared" si="75"/>
        <v>0</v>
      </c>
      <c r="O101">
        <f t="shared" si="75"/>
        <v>0</v>
      </c>
      <c r="P101">
        <f t="shared" si="75"/>
        <v>0</v>
      </c>
      <c r="Q101" s="96" t="str">
        <f t="shared" si="75"/>
        <v/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/>
      <c r="X101" s="1"/>
      <c r="Y101" s="1"/>
      <c r="Z101" s="7" t="s">
        <v>57</v>
      </c>
      <c r="AA101" s="18" cm="1">
        <f t="array" ref="AA101">IFERROR(_xlfn.IFS(COUNTA($AE$68:$AJ$68)=0,AVERAGE($AE101:$AJ101),$AE$68="X",AVERAGE($AF101:$AJ101),$AF$68="X",AVERAGE($AE101,$AG101:$AJ101),$AG$68="X",AVERAGE($AE101:$AF101,$AH101:$AJ101),$AH$68="X",AVERAGE($AE101:$AG101,$AI101:$AJ101),$AI$68="X",AVERAGE($AE101:$AH101,$AJ101:$AJ101),$AJ$68="X",AVERAGE($AE101:$AI101)),"")</f>
        <v>0</v>
      </c>
      <c r="AB101" s="19" cm="1">
        <f t="array" ref="AB101">IFERROR(_xlfn.IFS(COUNTA($AE$68:$AJ$68)=0,STDEV($AE101:$AJ101)/SQRT(COUNT($AE101:$AJ101)),$AE$68="X",STDEV($AF101:$AJ101)/SQRT(COUNT($AF101:$AJ101)),$AF$68="X",STDEV($AE101,$AG101:$AJ101)/SQRT(COUNT($AE101,$AG101:$AJ101)),$AG$68="X",STDEV($AE101:$AF101,$AH101:$AJ101)/SQRT(COUNT($AE101:$AF101,$AH101:$AJ101)),$AH$68="X",STDEV($AE101:$AG101,$AI101:$AJ101)/SQRT(COUNT($AE101:$AG101,$AI101:$AJ101)),$AI$68="X",STDEV($AE101:$AH101,$AJ101)/SQRT(COUNT($AE101:$AH101,$AJ101)),$AJ$68="X",STDEV($AE101:$AI101)/SQRT(COUNT($AE101:$AI101))),"")</f>
        <v>0</v>
      </c>
      <c r="AC101" s="113" cm="1">
        <f t="array" ref="AC101">IFERROR(_xlfn.IFS(COUNTA($AK$68:$AP$68)=0,AVERAGE($AK101:$AP101),$AK$68="X",AVERAGE($AL101:$AP101),$AL$68="X",AVERAGE($AK101,$AM101:$AP101),$AM$68="X",AVERAGE($AK101:$AL101,$AN101:$AP101),$AN$68="X",AVERAGE($AK101:$AM101,$AO101:$AP101),$AO$68="X",AVERAGE($AK101:$AN101,$AP101:$AP101),$AP$68="X",AVERAGE($AK101:$AO101)),"")</f>
        <v>0</v>
      </c>
      <c r="AD101" s="111" cm="1">
        <f t="array" ref="AD101">IFERROR(_xlfn.IFS(COUNTA($AK$68:$AP$68)=0,STDEV($AK101:$AP101)/SQRT(COUNT($AK101:$AP101)),$AK$68="X",STDEV($AL101:$AP101)/SQRT(COUNT($AL101:$AP101)),$AL$68="X",STDEV($AK101,$AM101:$AP101)/SQRT(COUNT($AK101,$AM101:$AP101)),$AM$68="X",STDEV($AK101:$AL101,$AN101:$AP101)/SQRT(COUNT($AK101:$AL101,$AN101:$AP101)),$AN$68="X",STDEV($AK101:$AM101,$AO101:$AP101)/SQRT(COUNT($AK101:$AM101,$AO101:$AP101)),$AO$68="X",STDEV($AK101:$AN101,$AP101)/SQRT(COUNT($AK101:$AN101,$AP101)),$AP$68="X",STDEV($AK101:$AO101)/SQRT(COUNT($AK101:$AO101))),"")</f>
        <v>0</v>
      </c>
      <c r="AE101" cm="1">
        <f t="array" ref="AE101">_xlfn.IFS(SUM($AK101:$AP101)="","",AK101="","",AK101=0,0,AK101&gt;0,AK101/AE$131*100)</f>
        <v>0</v>
      </c>
      <c r="AF101" cm="1">
        <f t="array" ref="AF101">_xlfn.IFS(SUM($AK101:$AP101)="","",AL101="","",AL101=0,0,AL101&gt;0,AL101/AF$131*100)</f>
        <v>0</v>
      </c>
      <c r="AG101" cm="1">
        <f t="array" ref="AG101">_xlfn.IFS(SUM($AK101:$AP101)="","",AM101="","",AM101=0,0,AM101&gt;0,AM101/AG$131*100)</f>
        <v>0</v>
      </c>
      <c r="AH101" cm="1">
        <f t="array" ref="AH101">_xlfn.IFS(SUM($AK101:$AP101)="","",AN101="","",AN101=0,0,AN101&gt;0,AN101/AH$131*100)</f>
        <v>0</v>
      </c>
      <c r="AI101" cm="1">
        <f t="array" ref="AI101">_xlfn.IFS(SUM($AK101:$AP101)="","",AO101="","",AO101=0,0,AO101&gt;0,AO101/AI$131*100)</f>
        <v>0</v>
      </c>
      <c r="AJ101" s="1" t="str" cm="1">
        <f t="array" ref="AJ101">_xlfn.IFS(SUM($AK101:$AP101)="","",AP101="","",AP101=0,0,AP101&gt;0,AP101/AJ$131*100)</f>
        <v/>
      </c>
      <c r="AK101" s="85">
        <f t="shared" si="76"/>
        <v>0</v>
      </c>
      <c r="AL101" s="39">
        <f t="shared" si="76"/>
        <v>0</v>
      </c>
      <c r="AM101" s="39">
        <f t="shared" si="76"/>
        <v>0</v>
      </c>
      <c r="AN101" s="39">
        <f t="shared" si="76"/>
        <v>0</v>
      </c>
      <c r="AO101" s="39">
        <f t="shared" si="76"/>
        <v>0</v>
      </c>
      <c r="AP101" s="98" t="str">
        <f t="shared" si="76"/>
        <v/>
      </c>
      <c r="AQ101" s="89">
        <v>0</v>
      </c>
      <c r="AR101" s="89">
        <v>0</v>
      </c>
      <c r="AS101" s="89">
        <v>0</v>
      </c>
      <c r="AT101" s="89">
        <v>0</v>
      </c>
      <c r="AU101" s="89">
        <v>0</v>
      </c>
      <c r="AV101" s="89"/>
      <c r="AW101" s="1"/>
      <c r="AX101" s="1"/>
      <c r="AY101" s="39" t="str">
        <f t="shared" si="77"/>
        <v/>
      </c>
      <c r="AZ101" s="39" t="str">
        <f t="shared" si="78"/>
        <v/>
      </c>
      <c r="BA101" s="39" t="str">
        <f t="shared" si="79"/>
        <v/>
      </c>
      <c r="BB101" s="39" t="str">
        <f t="shared" si="80"/>
        <v/>
      </c>
      <c r="BC101" s="39" t="str">
        <f t="shared" si="81"/>
        <v/>
      </c>
      <c r="BD101" s="39" t="str">
        <f t="shared" si="82"/>
        <v/>
      </c>
      <c r="BE101" s="39" t="str">
        <f t="shared" si="83"/>
        <v/>
      </c>
      <c r="BF101" s="39" t="str">
        <f t="shared" si="84"/>
        <v/>
      </c>
      <c r="BG101" s="39" t="str">
        <f t="shared" si="85"/>
        <v/>
      </c>
      <c r="BH101" s="39" t="str">
        <f t="shared" si="86"/>
        <v/>
      </c>
      <c r="BI101" s="39" t="str">
        <f t="shared" si="87"/>
        <v/>
      </c>
      <c r="BJ101" s="39" t="str">
        <f t="shared" si="88"/>
        <v/>
      </c>
      <c r="BK101" s="42" t="str">
        <f t="shared" si="100"/>
        <v/>
      </c>
      <c r="BL101" t="str">
        <f t="shared" si="100"/>
        <v/>
      </c>
      <c r="BM101" t="str">
        <f t="shared" si="100"/>
        <v/>
      </c>
      <c r="BN101" t="str">
        <f t="shared" si="100"/>
        <v/>
      </c>
      <c r="BO101" t="str">
        <f t="shared" si="100"/>
        <v/>
      </c>
      <c r="BP101" t="str">
        <f t="shared" si="100"/>
        <v/>
      </c>
      <c r="BQ101" t="str">
        <f t="shared" si="110"/>
        <v/>
      </c>
      <c r="BR101" t="str">
        <f t="shared" si="110"/>
        <v/>
      </c>
      <c r="BS101" t="str">
        <f t="shared" si="110"/>
        <v/>
      </c>
      <c r="BT101" t="str">
        <f t="shared" si="110"/>
        <v/>
      </c>
      <c r="BU101" t="str">
        <f t="shared" si="110"/>
        <v/>
      </c>
      <c r="BV101" t="str">
        <f t="shared" si="110"/>
        <v/>
      </c>
      <c r="BW101" t="str">
        <f t="shared" si="101"/>
        <v/>
      </c>
      <c r="BX101" t="str">
        <f t="shared" si="102"/>
        <v/>
      </c>
      <c r="BY101" t="str">
        <f t="shared" si="103"/>
        <v/>
      </c>
      <c r="BZ101" t="str">
        <f t="shared" si="104"/>
        <v/>
      </c>
      <c r="CA101" t="str">
        <f t="shared" si="105"/>
        <v/>
      </c>
      <c r="CB101" s="39" t="str">
        <f t="shared" si="105"/>
        <v/>
      </c>
      <c r="CC101" s="46" t="str">
        <f t="shared" si="106"/>
        <v/>
      </c>
      <c r="CD101" s="44" t="str">
        <f t="shared" si="96"/>
        <v/>
      </c>
      <c r="CE101" t="str" cm="1">
        <f t="array" ref="CE101">_xlfn.IFS($CC101="","",$CC101&lt;=CE$69,"yes",$CC101&gt;CE$69,"no")</f>
        <v/>
      </c>
      <c r="CF101" s="42" t="str">
        <f t="shared" si="107"/>
        <v/>
      </c>
      <c r="CG101" s="1" t="str">
        <f t="shared" si="108"/>
        <v/>
      </c>
      <c r="CH101" s="1" t="str">
        <f t="shared" si="109"/>
        <v/>
      </c>
      <c r="CI101" s="76" t="str">
        <f>IF(CE101="yes",VLOOKUP(CH101,'z-Table'!$A$1:$K$74,7,TRUE)*$CE$68,"")</f>
        <v/>
      </c>
    </row>
    <row r="102" spans="1:87" ht="12" x14ac:dyDescent="0.2">
      <c r="A102" s="6" t="s">
        <v>58</v>
      </c>
      <c r="B102" s="18" cm="1">
        <f t="array" ref="B102">IFERROR(_xlfn.IFS(COUNTA($F$68:$K$68)=0,AVERAGE($F102:$K102),$F$68="X",AVERAGE(G102:$K102),$G$68="X",AVERAGE($F102,$H102:$K102),$H$68="X",AVERAGE($F102:$G102,$I102:$K102),$I$68="X",AVERAGE($F102:$H102,$J102:$K102),$J$68="X",AVERAGE($F102:$I102,$K102:$K102),$K$68="X",AVERAGE($F102:$J102)),"")</f>
        <v>0</v>
      </c>
      <c r="C102" s="19" cm="1">
        <f t="array" ref="C102">IFERROR(_xlfn.IFS(COUNTA($F$68:$K$68)=0,STDEV($F102:$K102)/SQRT(COUNT($F102:$K102)),$F$68="X",STDEV(G102:$K102)/SQRT(COUNT(G102:$K102)),$G$68="X",STDEV($F102,$H102:$K102)/SQRT(COUNT($F102,$H102:$K102)),$H$68="X",STDEV($F102:$G102,$I102:$K102)/SQRT(COUNT($F102:$G102,$I102:$K102)),$I$68="X",STDEV($F102:$H102,$J102:$K102)/SQRT(COUNT($F102:$H102,$J102:$K102)),$J$68="X",STDEV($F102:$I102,$K102)/SQRT(COUNT($F102:$I102,$K102)),$K$68="X",STDEV($F102:$J102)/SQRT(COUNT($F102:$J102))),"")</f>
        <v>0</v>
      </c>
      <c r="D102" s="113" cm="1">
        <f t="array" ref="D102">IFERROR(_xlfn.IFS(COUNTA($L$68:$Q$68)=0,AVERAGE($L102:$Q102),$L$68="X",AVERAGE($M102:$Q102),$M$68="X",AVERAGE($L102,$N102:$Q102),$N$68="X",AVERAGE($L102:$M102,$O102:$Q102),$O$68="X",AVERAGE($L102:$N102,$P102:$Q102),$P$68="X",AVERAGE($L102:$O102,$Q102:$Q102),$Q$68="X",AVERAGE($L102:$P102)),"")</f>
        <v>0</v>
      </c>
      <c r="E102" s="111" cm="1">
        <f t="array" ref="E102">IFERROR(_xlfn.IFS(COUNTA($L$68:$Q$68)=0,STDEV($L102:$Q102)/SQRT(COUNT($L102:$Q102)),$L$68="X",STDEV($M102:$Q102)/SQRT(COUNT($M102:$Q102)),$M$68="X",STDEV($L102,$N102:$Q102)/SQRT(COUNT($L102,$N102:$Q102)),$N$68="X",STDEV($L102:$M102,$O102:$Q102)/SQRT(COUNT($L102:$M102,$O102:$Q102)),$O$68="X",STDEV($L102:$N102,$P102:$Q102)/SQRT(COUNT($L102:$N102,$P102:$Q102)),$P$68="X",STDEV($L102:$O102,$Q102)/SQRT(COUNT($L102:$O102,$Q102)),$Q$68="X",STDEV($L102:$P102)/SQRT(COUNT($L102:$P102))),"")</f>
        <v>0</v>
      </c>
      <c r="F102" cm="1">
        <f t="array" ref="F102">_xlfn.IFS(SUM($L102:$Q102)="","",L102="","",L102=0,0,L102&gt;0,L102/F$131*100)</f>
        <v>0</v>
      </c>
      <c r="G102" cm="1">
        <f t="array" ref="G102">_xlfn.IFS(SUM($L102:$Q102)="","",M102="","",M102=0,0,M102&gt;0,M102/G$131*100)</f>
        <v>0</v>
      </c>
      <c r="H102" cm="1">
        <f t="array" ref="H102">_xlfn.IFS(SUM($L102:$Q102)="","",N102="","",N102=0,0,N102&gt;0,N102/H$131*100)</f>
        <v>0</v>
      </c>
      <c r="I102" cm="1">
        <f t="array" ref="I102">_xlfn.IFS(SUM($L102:$Q102)="","",O102="","",O102=0,0,O102&gt;0,O102/I$131*100)</f>
        <v>0</v>
      </c>
      <c r="J102" cm="1">
        <f t="array" ref="J102">_xlfn.IFS(SUM($L102:$Q102)="","",P102="","",P102=0,0,P102&gt;0,P102/J$131*100)</f>
        <v>0</v>
      </c>
      <c r="K102" s="1" t="str" cm="1">
        <f t="array" ref="K102">_xlfn.IFS(SUM($L102:$Q102)="","",Q102="","",Q102=0,0,Q102&gt;0,Q102/K$131*100)</f>
        <v/>
      </c>
      <c r="L102" s="42">
        <f t="shared" si="75"/>
        <v>0</v>
      </c>
      <c r="M102">
        <f t="shared" si="75"/>
        <v>0</v>
      </c>
      <c r="N102">
        <f t="shared" si="75"/>
        <v>0</v>
      </c>
      <c r="O102">
        <f t="shared" si="75"/>
        <v>0</v>
      </c>
      <c r="P102">
        <f t="shared" si="75"/>
        <v>0</v>
      </c>
      <c r="Q102" s="96" t="str">
        <f t="shared" si="75"/>
        <v/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/>
      <c r="X102" s="1"/>
      <c r="Y102" s="1"/>
      <c r="Z102" s="6" t="s">
        <v>58</v>
      </c>
      <c r="AA102" s="18" cm="1">
        <f t="array" ref="AA102">IFERROR(_xlfn.IFS(COUNTA($AE$68:$AJ$68)=0,AVERAGE($AE102:$AJ102),$AE$68="X",AVERAGE($AF102:$AJ102),$AF$68="X",AVERAGE($AE102,$AG102:$AJ102),$AG$68="X",AVERAGE($AE102:$AF102,$AH102:$AJ102),$AH$68="X",AVERAGE($AE102:$AG102,$AI102:$AJ102),$AI$68="X",AVERAGE($AE102:$AH102,$AJ102:$AJ102),$AJ$68="X",AVERAGE($AE102:$AI102)),"")</f>
        <v>8.7966720026493479E-3</v>
      </c>
      <c r="AB102" s="19" cm="1">
        <f t="array" ref="AB102">IFERROR(_xlfn.IFS(COUNTA($AE$68:$AJ$68)=0,STDEV($AE102:$AJ102)/SQRT(COUNT($AE102:$AJ102)),$AE$68="X",STDEV($AF102:$AJ102)/SQRT(COUNT($AF102:$AJ102)),$AF$68="X",STDEV($AE102,$AG102:$AJ102)/SQRT(COUNT($AE102,$AG102:$AJ102)),$AG$68="X",STDEV($AE102:$AF102,$AH102:$AJ102)/SQRT(COUNT($AE102:$AF102,$AH102:$AJ102)),$AH$68="X",STDEV($AE102:$AG102,$AI102:$AJ102)/SQRT(COUNT($AE102:$AG102,$AI102:$AJ102)),$AI$68="X",STDEV($AE102:$AH102,$AJ102)/SQRT(COUNT($AE102:$AH102,$AJ102)),$AJ$68="X",STDEV($AE102:$AI102)/SQRT(COUNT($AE102:$AI102))),"")</f>
        <v>8.7966720026493479E-3</v>
      </c>
      <c r="AC102" s="113" cm="1">
        <f t="array" ref="AC102">IFERROR(_xlfn.IFS(COUNTA($AK$68:$AP$68)=0,AVERAGE($AK102:$AP102),$AK$68="X",AVERAGE($AL102:$AP102),$AL$68="X",AVERAGE($AK102,$AM102:$AP102),$AM$68="X",AVERAGE($AK102:$AL102,$AN102:$AP102),$AN$68="X",AVERAGE($AK102:$AM102,$AO102:$AP102),$AO$68="X",AVERAGE($AK102:$AN102,$AP102:$AP102),$AP$68="X",AVERAGE($AK102:$AO102)),"")</f>
        <v>470.33333333333331</v>
      </c>
      <c r="AD102" s="111" cm="1">
        <f t="array" ref="AD102">IFERROR(_xlfn.IFS(COUNTA($AK$68:$AP$68)=0,STDEV($AK102:$AP102)/SQRT(COUNT($AK102:$AP102)),$AK$68="X",STDEV($AL102:$AP102)/SQRT(COUNT($AL102:$AP102)),$AL$68="X",STDEV($AK102,$AM102:$AP102)/SQRT(COUNT($AK102,$AM102:$AP102)),$AM$68="X",STDEV($AK102:$AL102,$AN102:$AP102)/SQRT(COUNT($AK102:$AL102,$AN102:$AP102)),$AN$68="X",STDEV($AK102:$AM102,$AO102:$AP102)/SQRT(COUNT($AK102:$AM102,$AO102:$AP102)),$AO$68="X",STDEV($AK102:$AN102,$AP102)/SQRT(COUNT($AK102:$AN102,$AP102)),$AP$68="X",STDEV($AK102:$AO102)/SQRT(COUNT($AK102:$AO102))),"")</f>
        <v>470.33333333333331</v>
      </c>
      <c r="AE102" cm="1">
        <f t="array" ref="AE102">_xlfn.IFS(SUM($AK102:$AP102)="","",AK102="","",AK102=0,0,AK102&gt;0,AK102/AE$131*100)</f>
        <v>0</v>
      </c>
      <c r="AF102" cm="1">
        <f t="array" ref="AF102">_xlfn.IFS(SUM($AK102:$AP102)="","",AL102="","",AL102=0,0,AL102&gt;0,AL102/AF$131*100)</f>
        <v>3.5186688010597392E-2</v>
      </c>
      <c r="AG102" cm="1">
        <f t="array" ref="AG102">_xlfn.IFS(SUM($AK102:$AP102)="","",AM102="","",AM102=0,0,AM102&gt;0,AM102/AG$131*100)</f>
        <v>0</v>
      </c>
      <c r="AH102" cm="1">
        <f t="array" ref="AH102">_xlfn.IFS(SUM($AK102:$AP102)="","",AN102="","",AN102=0,0,AN102&gt;0,AN102/AH$131*100)</f>
        <v>0</v>
      </c>
      <c r="AI102" cm="1">
        <f t="array" ref="AI102">_xlfn.IFS(SUM($AK102:$AP102)="","",AO102="","",AO102=0,0,AO102&gt;0,AO102/AI$131*100)</f>
        <v>0</v>
      </c>
      <c r="AJ102" s="1" t="str" cm="1">
        <f t="array" ref="AJ102">_xlfn.IFS(SUM($AK102:$AP102)="","",AP102="","",AP102=0,0,AP102&gt;0,AP102/AJ$131*100)</f>
        <v/>
      </c>
      <c r="AK102" s="85">
        <f t="shared" si="76"/>
        <v>0</v>
      </c>
      <c r="AL102" s="39">
        <f t="shared" si="76"/>
        <v>1881.3333333333333</v>
      </c>
      <c r="AM102" s="39">
        <f t="shared" si="76"/>
        <v>0</v>
      </c>
      <c r="AN102" s="39">
        <f t="shared" si="76"/>
        <v>0</v>
      </c>
      <c r="AO102" s="39">
        <f t="shared" si="76"/>
        <v>0</v>
      </c>
      <c r="AP102" s="98" t="str">
        <f t="shared" si="76"/>
        <v/>
      </c>
      <c r="AQ102" s="89">
        <v>0</v>
      </c>
      <c r="AR102" s="89">
        <v>16932</v>
      </c>
      <c r="AS102" s="89">
        <v>0</v>
      </c>
      <c r="AT102" s="89">
        <v>0</v>
      </c>
      <c r="AU102" s="89">
        <v>0</v>
      </c>
      <c r="AV102" s="89"/>
      <c r="AW102" s="1"/>
      <c r="AX102" s="1"/>
      <c r="AY102" s="39" t="str">
        <f t="shared" ref="AY102:AY129" si="111">IF($AX102&lt;&gt;0,IF(SUM(L$70:L$131)=0,"",IF(L$68="x","",L102)),"")</f>
        <v/>
      </c>
      <c r="AZ102" s="39" t="str">
        <f t="shared" ref="AZ102:AZ129" si="112">IF($AX102&lt;&gt;0,IF(SUM(M$70:M$131)=0,"",IF(M$68="x","",M102)),"")</f>
        <v/>
      </c>
      <c r="BA102" s="39" t="str">
        <f t="shared" ref="BA102:BA129" si="113">IF($AX102&lt;&gt;0,IF(SUM(N$70:N$131)=0,"",IF(N$68="x","",N102)),"")</f>
        <v/>
      </c>
      <c r="BB102" s="39" t="str">
        <f t="shared" ref="BB102:BB129" si="114">IF($AX102&lt;&gt;0,IF(SUM(O$70:O$131)=0,"",IF(O$68="x","",O102)),"")</f>
        <v/>
      </c>
      <c r="BC102" s="39" t="str">
        <f t="shared" ref="BC102:BC129" si="115">IF($AX102&lt;&gt;0,IF(SUM(P$70:P$131)=0,"",IF(P$68="x","",P102)),"")</f>
        <v/>
      </c>
      <c r="BD102" s="39" t="str">
        <f t="shared" ref="BD102:BD129" si="116">IF($AX102&lt;&gt;0,IF(SUM(Q$70:Q$131)=0,"",IF(Q$68="x","",Q102)),"")</f>
        <v/>
      </c>
      <c r="BE102" s="39" t="str">
        <f t="shared" ref="BE102:BE129" si="117">IF($AX102&lt;&gt;0,IF(SUM(AK$70:AK$131)=0,"",IF(AK$68="x","",AK102)),"")</f>
        <v/>
      </c>
      <c r="BF102" s="39" t="str">
        <f t="shared" ref="BF102:BF129" si="118">IF($AX102&lt;&gt;0,IF(SUM(AL$70:AL$131)=0,"",IF(AL$68="x","",AL102)),"")</f>
        <v/>
      </c>
      <c r="BG102" s="39" t="str">
        <f t="shared" ref="BG102:BG129" si="119">IF($AX102&lt;&gt;0,IF(SUM(AM$70:AM$131)=0,"",IF(AM$68="x","",AM102)),"")</f>
        <v/>
      </c>
      <c r="BH102" s="39" t="str">
        <f t="shared" ref="BH102:BH129" si="120">IF($AX102&lt;&gt;0,IF(SUM(AN$70:AN$131)=0,"",IF(AN$68="x","",AN102)),"")</f>
        <v/>
      </c>
      <c r="BI102" s="39" t="str">
        <f t="shared" ref="BI102:BI129" si="121">IF($AX102&lt;&gt;0,IF(SUM(AO$70:AO$131)=0,"",IF(AO$68="x","",AO102)),"")</f>
        <v/>
      </c>
      <c r="BJ102" s="39" t="str">
        <f t="shared" ref="BJ102:BJ129" si="122">IF($AX102&lt;&gt;0,IF(SUM(AP$70:AP$131)=0,"",IF(AP$68="x","",AP102)),"")</f>
        <v/>
      </c>
      <c r="BK102" s="42" t="str">
        <f t="shared" si="100"/>
        <v/>
      </c>
      <c r="BL102" t="str">
        <f t="shared" si="100"/>
        <v/>
      </c>
      <c r="BM102" t="str">
        <f t="shared" si="100"/>
        <v/>
      </c>
      <c r="BN102" t="str">
        <f t="shared" si="100"/>
        <v/>
      </c>
      <c r="BO102" t="str">
        <f t="shared" si="100"/>
        <v/>
      </c>
      <c r="BP102" t="str">
        <f t="shared" si="100"/>
        <v/>
      </c>
      <c r="BQ102" t="str">
        <f t="shared" si="110"/>
        <v/>
      </c>
      <c r="BR102" t="str">
        <f t="shared" si="110"/>
        <v/>
      </c>
      <c r="BS102" t="str">
        <f t="shared" si="110"/>
        <v/>
      </c>
      <c r="BT102" t="str">
        <f t="shared" si="110"/>
        <v/>
      </c>
      <c r="BU102" t="str">
        <f t="shared" si="110"/>
        <v/>
      </c>
      <c r="BV102" t="str">
        <f t="shared" si="110"/>
        <v/>
      </c>
      <c r="BW102" t="str">
        <f t="shared" si="101"/>
        <v/>
      </c>
      <c r="BX102" t="str">
        <f t="shared" si="102"/>
        <v/>
      </c>
      <c r="BY102" t="str">
        <f t="shared" si="103"/>
        <v/>
      </c>
      <c r="BZ102" t="str">
        <f t="shared" si="104"/>
        <v/>
      </c>
      <c r="CA102" t="str">
        <f t="shared" si="105"/>
        <v/>
      </c>
      <c r="CB102" s="39" t="str">
        <f t="shared" si="105"/>
        <v/>
      </c>
      <c r="CC102" s="46" t="str">
        <f t="shared" si="106"/>
        <v/>
      </c>
      <c r="CD102" s="44" t="str">
        <f t="shared" si="96"/>
        <v/>
      </c>
      <c r="CE102" t="str" cm="1">
        <f t="array" ref="CE102">_xlfn.IFS($CC102="","",$CC102&lt;=CE$69,"yes",$CC102&gt;CE$69,"no")</f>
        <v/>
      </c>
      <c r="CF102" s="42" t="str">
        <f t="shared" si="107"/>
        <v/>
      </c>
      <c r="CG102" s="1" t="str">
        <f t="shared" si="108"/>
        <v/>
      </c>
      <c r="CH102" s="1" t="str">
        <f t="shared" si="109"/>
        <v/>
      </c>
      <c r="CI102" s="76" t="str">
        <f>IF(CE102="yes",VLOOKUP(CH102,'z-Table'!$A$1:$K$74,7,TRUE)*$CE$68,"")</f>
        <v/>
      </c>
    </row>
    <row r="103" spans="1:87" ht="12" x14ac:dyDescent="0.2">
      <c r="A103" s="6" t="s">
        <v>59</v>
      </c>
      <c r="B103" s="18" cm="1">
        <f t="array" ref="B103">IFERROR(_xlfn.IFS(COUNTA($F$68:$K$68)=0,AVERAGE($F103:$K103),$F$68="X",AVERAGE(G103:$K103),$G$68="X",AVERAGE($F103,$H103:$K103),$H$68="X",AVERAGE($F103:$G103,$I103:$K103),$I$68="X",AVERAGE($F103:$H103,$J103:$K103),$J$68="X",AVERAGE($F103:$I103,$K103:$K103),$K$68="X",AVERAGE($F103:$J103)),"")</f>
        <v>0</v>
      </c>
      <c r="C103" s="19" cm="1">
        <f t="array" ref="C103">IFERROR(_xlfn.IFS(COUNTA($F$68:$K$68)=0,STDEV($F103:$K103)/SQRT(COUNT($F103:$K103)),$F$68="X",STDEV(G103:$K103)/SQRT(COUNT(G103:$K103)),$G$68="X",STDEV($F103,$H103:$K103)/SQRT(COUNT($F103,$H103:$K103)),$H$68="X",STDEV($F103:$G103,$I103:$K103)/SQRT(COUNT($F103:$G103,$I103:$K103)),$I$68="X",STDEV($F103:$H103,$J103:$K103)/SQRT(COUNT($F103:$H103,$J103:$K103)),$J$68="X",STDEV($F103:$I103,$K103)/SQRT(COUNT($F103:$I103,$K103)),$K$68="X",STDEV($F103:$J103)/SQRT(COUNT($F103:$J103))),"")</f>
        <v>0</v>
      </c>
      <c r="D103" s="113" cm="1">
        <f t="array" ref="D103">IFERROR(_xlfn.IFS(COUNTA($L$68:$Q$68)=0,AVERAGE($L103:$Q103),$L$68="X",AVERAGE($M103:$Q103),$M$68="X",AVERAGE($L103,$N103:$Q103),$N$68="X",AVERAGE($L103:$M103,$O103:$Q103),$O$68="X",AVERAGE($L103:$N103,$P103:$Q103),$P$68="X",AVERAGE($L103:$O103,$Q103:$Q103),$Q$68="X",AVERAGE($L103:$P103)),"")</f>
        <v>0</v>
      </c>
      <c r="E103" s="111" cm="1">
        <f t="array" ref="E103">IFERROR(_xlfn.IFS(COUNTA($L$68:$Q$68)=0,STDEV($L103:$Q103)/SQRT(COUNT($L103:$Q103)),$L$68="X",STDEV($M103:$Q103)/SQRT(COUNT($M103:$Q103)),$M$68="X",STDEV($L103,$N103:$Q103)/SQRT(COUNT($L103,$N103:$Q103)),$N$68="X",STDEV($L103:$M103,$O103:$Q103)/SQRT(COUNT($L103:$M103,$O103:$Q103)),$O$68="X",STDEV($L103:$N103,$P103:$Q103)/SQRT(COUNT($L103:$N103,$P103:$Q103)),$P$68="X",STDEV($L103:$O103,$Q103)/SQRT(COUNT($L103:$O103,$Q103)),$Q$68="X",STDEV($L103:$P103)/SQRT(COUNT($L103:$P103))),"")</f>
        <v>0</v>
      </c>
      <c r="F103" cm="1">
        <f t="array" ref="F103">_xlfn.IFS(SUM($L103:$Q103)="","",L103="","",L103=0,0,L103&gt;0,L103/F$131*100)</f>
        <v>0</v>
      </c>
      <c r="G103" cm="1">
        <f t="array" ref="G103">_xlfn.IFS(SUM($L103:$Q103)="","",M103="","",M103=0,0,M103&gt;0,M103/G$131*100)</f>
        <v>0</v>
      </c>
      <c r="H103" cm="1">
        <f t="array" ref="H103">_xlfn.IFS(SUM($L103:$Q103)="","",N103="","",N103=0,0,N103&gt;0,N103/H$131*100)</f>
        <v>0</v>
      </c>
      <c r="I103" cm="1">
        <f t="array" ref="I103">_xlfn.IFS(SUM($L103:$Q103)="","",O103="","",O103=0,0,O103&gt;0,O103/I$131*100)</f>
        <v>0</v>
      </c>
      <c r="J103" cm="1">
        <f t="array" ref="J103">_xlfn.IFS(SUM($L103:$Q103)="","",P103="","",P103=0,0,P103&gt;0,P103/J$131*100)</f>
        <v>0</v>
      </c>
      <c r="K103" s="1" t="str" cm="1">
        <f t="array" ref="K103">_xlfn.IFS(SUM($L103:$Q103)="","",Q103="","",Q103=0,0,Q103&gt;0,Q103/K$131*100)</f>
        <v/>
      </c>
      <c r="L103" s="42">
        <f t="shared" si="75"/>
        <v>0</v>
      </c>
      <c r="M103">
        <f t="shared" si="75"/>
        <v>0</v>
      </c>
      <c r="N103">
        <f t="shared" si="75"/>
        <v>0</v>
      </c>
      <c r="O103">
        <f t="shared" si="75"/>
        <v>0</v>
      </c>
      <c r="P103">
        <f t="shared" si="75"/>
        <v>0</v>
      </c>
      <c r="Q103" s="96" t="str">
        <f t="shared" si="75"/>
        <v/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/>
      <c r="X103" s="1"/>
      <c r="Y103" s="1"/>
      <c r="Z103" s="6" t="s">
        <v>59</v>
      </c>
      <c r="AA103" s="18" cm="1">
        <f t="array" ref="AA103">IFERROR(_xlfn.IFS(COUNTA($AE$68:$AJ$68)=0,AVERAGE($AE103:$AJ103),$AE$68="X",AVERAGE($AF103:$AJ103),$AF$68="X",AVERAGE($AE103,$AG103:$AJ103),$AG$68="X",AVERAGE($AE103:$AF103,$AH103:$AJ103),$AH$68="X",AVERAGE($AE103:$AG103,$AI103:$AJ103),$AI$68="X",AVERAGE($AE103:$AH103,$AJ103:$AJ103),$AJ$68="X",AVERAGE($AE103:$AI103)),"")</f>
        <v>0</v>
      </c>
      <c r="AB103" s="19" cm="1">
        <f t="array" ref="AB103">IFERROR(_xlfn.IFS(COUNTA($AE$68:$AJ$68)=0,STDEV($AE103:$AJ103)/SQRT(COUNT($AE103:$AJ103)),$AE$68="X",STDEV($AF103:$AJ103)/SQRT(COUNT($AF103:$AJ103)),$AF$68="X",STDEV($AE103,$AG103:$AJ103)/SQRT(COUNT($AE103,$AG103:$AJ103)),$AG$68="X",STDEV($AE103:$AF103,$AH103:$AJ103)/SQRT(COUNT($AE103:$AF103,$AH103:$AJ103)),$AH$68="X",STDEV($AE103:$AG103,$AI103:$AJ103)/SQRT(COUNT($AE103:$AG103,$AI103:$AJ103)),$AI$68="X",STDEV($AE103:$AH103,$AJ103)/SQRT(COUNT($AE103:$AH103,$AJ103)),$AJ$68="X",STDEV($AE103:$AI103)/SQRT(COUNT($AE103:$AI103))),"")</f>
        <v>0</v>
      </c>
      <c r="AC103" s="113" cm="1">
        <f t="array" ref="AC103">IFERROR(_xlfn.IFS(COUNTA($AK$68:$AP$68)=0,AVERAGE($AK103:$AP103),$AK$68="X",AVERAGE($AL103:$AP103),$AL$68="X",AVERAGE($AK103,$AM103:$AP103),$AM$68="X",AVERAGE($AK103:$AL103,$AN103:$AP103),$AN$68="X",AVERAGE($AK103:$AM103,$AO103:$AP103),$AO$68="X",AVERAGE($AK103:$AN103,$AP103:$AP103),$AP$68="X",AVERAGE($AK103:$AO103)),"")</f>
        <v>0</v>
      </c>
      <c r="AD103" s="111" cm="1">
        <f t="array" ref="AD103">IFERROR(_xlfn.IFS(COUNTA($AK$68:$AP$68)=0,STDEV($AK103:$AP103)/SQRT(COUNT($AK103:$AP103)),$AK$68="X",STDEV($AL103:$AP103)/SQRT(COUNT($AL103:$AP103)),$AL$68="X",STDEV($AK103,$AM103:$AP103)/SQRT(COUNT($AK103,$AM103:$AP103)),$AM$68="X",STDEV($AK103:$AL103,$AN103:$AP103)/SQRT(COUNT($AK103:$AL103,$AN103:$AP103)),$AN$68="X",STDEV($AK103:$AM103,$AO103:$AP103)/SQRT(COUNT($AK103:$AM103,$AO103:$AP103)),$AO$68="X",STDEV($AK103:$AN103,$AP103)/SQRT(COUNT($AK103:$AN103,$AP103)),$AP$68="X",STDEV($AK103:$AO103)/SQRT(COUNT($AK103:$AO103))),"")</f>
        <v>0</v>
      </c>
      <c r="AE103" cm="1">
        <f t="array" ref="AE103">_xlfn.IFS(SUM($AK103:$AP103)="","",AK103="","",AK103=0,0,AK103&gt;0,AK103/AE$131*100)</f>
        <v>0</v>
      </c>
      <c r="AF103" cm="1">
        <f t="array" ref="AF103">_xlfn.IFS(SUM($AK103:$AP103)="","",AL103="","",AL103=0,0,AL103&gt;0,AL103/AF$131*100)</f>
        <v>0</v>
      </c>
      <c r="AG103" cm="1">
        <f t="array" ref="AG103">_xlfn.IFS(SUM($AK103:$AP103)="","",AM103="","",AM103=0,0,AM103&gt;0,AM103/AG$131*100)</f>
        <v>0</v>
      </c>
      <c r="AH103" cm="1">
        <f t="array" ref="AH103">_xlfn.IFS(SUM($AK103:$AP103)="","",AN103="","",AN103=0,0,AN103&gt;0,AN103/AH$131*100)</f>
        <v>0</v>
      </c>
      <c r="AI103" cm="1">
        <f t="array" ref="AI103">_xlfn.IFS(SUM($AK103:$AP103)="","",AO103="","",AO103=0,0,AO103&gt;0,AO103/AI$131*100)</f>
        <v>0</v>
      </c>
      <c r="AJ103" s="1" t="str" cm="1">
        <f t="array" ref="AJ103">_xlfn.IFS(SUM($AK103:$AP103)="","",AP103="","",AP103=0,0,AP103&gt;0,AP103/AJ$131*100)</f>
        <v/>
      </c>
      <c r="AK103" s="85">
        <f t="shared" si="76"/>
        <v>0</v>
      </c>
      <c r="AL103" s="39">
        <f t="shared" si="76"/>
        <v>0</v>
      </c>
      <c r="AM103" s="39">
        <f t="shared" si="76"/>
        <v>0</v>
      </c>
      <c r="AN103" s="39">
        <f t="shared" si="76"/>
        <v>0</v>
      </c>
      <c r="AO103" s="39">
        <f t="shared" si="76"/>
        <v>0</v>
      </c>
      <c r="AP103" s="98" t="str">
        <f t="shared" si="76"/>
        <v/>
      </c>
      <c r="AQ103" s="89">
        <v>0</v>
      </c>
      <c r="AR103" s="89">
        <v>0</v>
      </c>
      <c r="AS103" s="89">
        <v>0</v>
      </c>
      <c r="AT103" s="89">
        <v>0</v>
      </c>
      <c r="AU103" s="89">
        <v>0</v>
      </c>
      <c r="AV103" s="89"/>
      <c r="AW103" s="1"/>
      <c r="AX103" s="1"/>
      <c r="AY103" s="39" t="str">
        <f t="shared" si="111"/>
        <v/>
      </c>
      <c r="AZ103" s="39" t="str">
        <f t="shared" si="112"/>
        <v/>
      </c>
      <c r="BA103" s="39" t="str">
        <f t="shared" si="113"/>
        <v/>
      </c>
      <c r="BB103" s="39" t="str">
        <f t="shared" si="114"/>
        <v/>
      </c>
      <c r="BC103" s="39" t="str">
        <f t="shared" si="115"/>
        <v/>
      </c>
      <c r="BD103" s="39" t="str">
        <f t="shared" si="116"/>
        <v/>
      </c>
      <c r="BE103" s="39" t="str">
        <f t="shared" si="117"/>
        <v/>
      </c>
      <c r="BF103" s="39" t="str">
        <f t="shared" si="118"/>
        <v/>
      </c>
      <c r="BG103" s="39" t="str">
        <f t="shared" si="119"/>
        <v/>
      </c>
      <c r="BH103" s="39" t="str">
        <f t="shared" si="120"/>
        <v/>
      </c>
      <c r="BI103" s="39" t="str">
        <f t="shared" si="121"/>
        <v/>
      </c>
      <c r="BJ103" s="39" t="str">
        <f t="shared" si="122"/>
        <v/>
      </c>
      <c r="BK103" s="42" t="str">
        <f t="shared" si="100"/>
        <v/>
      </c>
      <c r="BL103" t="str">
        <f t="shared" si="100"/>
        <v/>
      </c>
      <c r="BM103" t="str">
        <f t="shared" si="100"/>
        <v/>
      </c>
      <c r="BN103" t="str">
        <f t="shared" si="100"/>
        <v/>
      </c>
      <c r="BO103" t="str">
        <f t="shared" si="100"/>
        <v/>
      </c>
      <c r="BP103" t="str">
        <f t="shared" si="100"/>
        <v/>
      </c>
      <c r="BQ103" t="str">
        <f t="shared" si="110"/>
        <v/>
      </c>
      <c r="BR103" t="str">
        <f t="shared" si="110"/>
        <v/>
      </c>
      <c r="BS103" t="str">
        <f t="shared" si="110"/>
        <v/>
      </c>
      <c r="BT103" t="str">
        <f t="shared" si="110"/>
        <v/>
      </c>
      <c r="BU103" t="str">
        <f t="shared" si="110"/>
        <v/>
      </c>
      <c r="BV103" t="str">
        <f t="shared" si="110"/>
        <v/>
      </c>
      <c r="BW103" t="str">
        <f t="shared" si="101"/>
        <v/>
      </c>
      <c r="BX103" t="str">
        <f t="shared" si="102"/>
        <v/>
      </c>
      <c r="BY103" t="str">
        <f t="shared" si="103"/>
        <v/>
      </c>
      <c r="BZ103" t="str">
        <f t="shared" si="104"/>
        <v/>
      </c>
      <c r="CA103" t="str">
        <f t="shared" si="105"/>
        <v/>
      </c>
      <c r="CB103" s="39" t="str">
        <f t="shared" si="105"/>
        <v/>
      </c>
      <c r="CC103" s="46" t="str">
        <f t="shared" si="106"/>
        <v/>
      </c>
      <c r="CD103" s="44" t="str">
        <f t="shared" si="96"/>
        <v/>
      </c>
      <c r="CE103" t="str" cm="1">
        <f t="array" ref="CE103">_xlfn.IFS($CC103="","",$CC103&lt;=CE$69,"yes",$CC103&gt;CE$69,"no")</f>
        <v/>
      </c>
      <c r="CF103" s="42" t="str">
        <f t="shared" si="107"/>
        <v/>
      </c>
      <c r="CG103" s="1" t="str">
        <f t="shared" si="108"/>
        <v/>
      </c>
      <c r="CH103" s="1" t="str">
        <f t="shared" si="109"/>
        <v/>
      </c>
      <c r="CI103" s="76" t="str">
        <f>IF(CE103="yes",VLOOKUP(CH103,'z-Table'!$A$1:$K$74,7,TRUE)*$CE$68,"")</f>
        <v/>
      </c>
    </row>
    <row r="104" spans="1:87" ht="12" x14ac:dyDescent="0.2">
      <c r="A104" s="6" t="s">
        <v>60</v>
      </c>
      <c r="B104" s="18" cm="1">
        <f t="array" ref="B104">IFERROR(_xlfn.IFS(COUNTA($F$68:$K$68)=0,AVERAGE($F104:$K104),$F$68="X",AVERAGE(G104:$K104),$G$68="X",AVERAGE($F104,$H104:$K104),$H$68="X",AVERAGE($F104:$G104,$I104:$K104),$I$68="X",AVERAGE($F104:$H104,$J104:$K104),$J$68="X",AVERAGE($F104:$I104,$K104:$K104),$K$68="X",AVERAGE($F104:$J104)),"")</f>
        <v>15.077396110734696</v>
      </c>
      <c r="C104" s="19" cm="1">
        <f t="array" ref="C104">IFERROR(_xlfn.IFS(COUNTA($F$68:$K$68)=0,STDEV($F104:$K104)/SQRT(COUNT($F104:$K104)),$F$68="X",STDEV(G104:$K104)/SQRT(COUNT(G104:$K104)),$G$68="X",STDEV($F104,$H104:$K104)/SQRT(COUNT($F104,$H104:$K104)),$H$68="X",STDEV($F104:$G104,$I104:$K104)/SQRT(COUNT($F104:$G104,$I104:$K104)),$I$68="X",STDEV($F104:$H104,$J104:$K104)/SQRT(COUNT($F104:$H104,$J104:$K104)),$J$68="X",STDEV($F104:$I104,$K104)/SQRT(COUNT($F104:$I104,$K104)),$K$68="X",STDEV($F104:$J104)/SQRT(COUNT($F104:$J104))),"")</f>
        <v>5.3780391902848219</v>
      </c>
      <c r="D104" s="113" cm="1">
        <f t="array" ref="D104">IFERROR(_xlfn.IFS(COUNTA($L$68:$Q$68)=0,AVERAGE($L104:$Q104),$L$68="X",AVERAGE($M104:$Q104),$M$68="X",AVERAGE($L104,$N104:$Q104),$N$68="X",AVERAGE($L104:$M104,$O104:$Q104),$O$68="X",AVERAGE($L104:$N104,$P104:$Q104),$P$68="X",AVERAGE($L104:$O104,$Q104:$Q104),$Q$68="X",AVERAGE($L104:$P104)),"")</f>
        <v>534310.79</v>
      </c>
      <c r="E104" s="111" cm="1">
        <f t="array" ref="E104">IFERROR(_xlfn.IFS(COUNTA($L$68:$Q$68)=0,STDEV($L104:$Q104)/SQRT(COUNT($L104:$Q104)),$L$68="X",STDEV($M104:$Q104)/SQRT(COUNT($M104:$Q104)),$M$68="X",STDEV($L104,$N104:$Q104)/SQRT(COUNT($L104,$N104:$Q104)),$N$68="X",STDEV($L104:$M104,$O104:$Q104)/SQRT(COUNT($L104:$M104,$O104:$Q104)),$O$68="X",STDEV($L104:$N104,$P104:$Q104)/SQRT(COUNT($L104:$N104,$P104:$Q104)),$P$68="X",STDEV($L104:$O104,$Q104)/SQRT(COUNT($L104:$O104,$Q104)),$Q$68="X",STDEV($L104:$P104)/SQRT(COUNT($L104:$P104))),"")</f>
        <v>99472.348236502861</v>
      </c>
      <c r="F104" cm="1">
        <f t="array" ref="F104">_xlfn.IFS(SUM($L104:$Q104)="","",L104="","",L104=0,0,L104&gt;0,L104/F$131*100)</f>
        <v>5.8475564971878704</v>
      </c>
      <c r="G104" cm="1">
        <f t="array" ref="G104">_xlfn.IFS(SUM($L104:$Q104)="","",M104="","",M104=0,0,M104&gt;0,M104/G$131*100)</f>
        <v>35.137444801755095</v>
      </c>
      <c r="H104" cm="1">
        <f t="array" ref="H104">_xlfn.IFS(SUM($L104:$Q104)="","",N104="","",N104=0,0,N104&gt;0,N104/H$131*100)</f>
        <v>7.3530905746785296</v>
      </c>
      <c r="I104" cm="1">
        <f t="array" ref="I104">_xlfn.IFS(SUM($L104:$Q104)="","",O104="","",O104=0,0,O104&gt;0,O104/I$131*100)</f>
        <v>17.156413740243917</v>
      </c>
      <c r="J104" cm="1">
        <f t="array" ref="J104">_xlfn.IFS(SUM($L104:$Q104)="","",P104="","",P104=0,0,P104&gt;0,P104/J$131*100)</f>
        <v>9.8924749398080678</v>
      </c>
      <c r="K104" s="1" t="str" cm="1">
        <f t="array" ref="K104">_xlfn.IFS(SUM($L104:$Q104)="","",Q104="","",Q104=0,0,Q104&gt;0,Q104/K$131*100)</f>
        <v/>
      </c>
      <c r="L104" s="42">
        <f t="shared" si="75"/>
        <v>648878.19999999995</v>
      </c>
      <c r="M104">
        <f t="shared" si="75"/>
        <v>499706</v>
      </c>
      <c r="N104">
        <f t="shared" si="75"/>
        <v>615406.75</v>
      </c>
      <c r="O104">
        <f t="shared" si="75"/>
        <v>740160</v>
      </c>
      <c r="P104">
        <f t="shared" si="75"/>
        <v>167403</v>
      </c>
      <c r="Q104" s="96" t="str">
        <f t="shared" si="75"/>
        <v/>
      </c>
      <c r="R104" s="89">
        <v>3244391</v>
      </c>
      <c r="S104" s="89">
        <v>1499118</v>
      </c>
      <c r="T104" s="89">
        <v>2461627</v>
      </c>
      <c r="U104" s="89">
        <v>2220480</v>
      </c>
      <c r="V104" s="89">
        <v>502209</v>
      </c>
      <c r="W104" s="89"/>
      <c r="X104" s="1"/>
      <c r="Y104" s="1"/>
      <c r="Z104" s="6" t="s">
        <v>60</v>
      </c>
      <c r="AA104" s="18" cm="1">
        <f t="array" ref="AA104">IFERROR(_xlfn.IFS(COUNTA($AE$68:$AJ$68)=0,AVERAGE($AE104:$AJ104),$AE$68="X",AVERAGE($AF104:$AJ104),$AF$68="X",AVERAGE($AE104,$AG104:$AJ104),$AG$68="X",AVERAGE($AE104:$AF104,$AH104:$AJ104),$AH$68="X",AVERAGE($AE104:$AG104,$AI104:$AJ104),$AI$68="X",AVERAGE($AE104:$AH104,$AJ104:$AJ104),$AJ$68="X",AVERAGE($AE104:$AI104)),"")</f>
        <v>5.4564866888912116</v>
      </c>
      <c r="AB104" s="19" cm="1">
        <f t="array" ref="AB104">IFERROR(_xlfn.IFS(COUNTA($AE$68:$AJ$68)=0,STDEV($AE104:$AJ104)/SQRT(COUNT($AE104:$AJ104)),$AE$68="X",STDEV($AF104:$AJ104)/SQRT(COUNT($AF104:$AJ104)),$AF$68="X",STDEV($AE104,$AG104:$AJ104)/SQRT(COUNT($AE104,$AG104:$AJ104)),$AG$68="X",STDEV($AE104:$AF104,$AH104:$AJ104)/SQRT(COUNT($AE104:$AF104,$AH104:$AJ104)),$AH$68="X",STDEV($AE104:$AG104,$AI104:$AJ104)/SQRT(COUNT($AE104:$AG104,$AI104:$AJ104)),$AI$68="X",STDEV($AE104:$AH104,$AJ104)/SQRT(COUNT($AE104:$AH104,$AJ104)),$AJ$68="X",STDEV($AE104:$AI104)/SQRT(COUNT($AE104:$AI104))),"")</f>
        <v>3.0498656678871083</v>
      </c>
      <c r="AC104" s="113" cm="1">
        <f t="array" ref="AC104">IFERROR(_xlfn.IFS(COUNTA($AK$68:$AP$68)=0,AVERAGE($AK104:$AP104),$AK$68="X",AVERAGE($AL104:$AP104),$AL$68="X",AVERAGE($AK104,$AM104:$AP104),$AM$68="X",AVERAGE($AK104:$AL104,$AN104:$AP104),$AN$68="X",AVERAGE($AK104:$AM104,$AO104:$AP104),$AO$68="X",AVERAGE($AK104:$AN104,$AP104:$AP104),$AP$68="X",AVERAGE($AK104:$AO104)),"")</f>
        <v>124791.45833333333</v>
      </c>
      <c r="AD104" s="111" cm="1">
        <f t="array" ref="AD104">IFERROR(_xlfn.IFS(COUNTA($AK$68:$AP$68)=0,STDEV($AK104:$AP104)/SQRT(COUNT($AK104:$AP104)),$AK$68="X",STDEV($AL104:$AP104)/SQRT(COUNT($AL104:$AP104)),$AL$68="X",STDEV($AK104,$AM104:$AP104)/SQRT(COUNT($AK104,$AM104:$AP104)),$AM$68="X",STDEV($AK104:$AL104,$AN104:$AP104)/SQRT(COUNT($AK104:$AL104,$AN104:$AP104)),$AN$68="X",STDEV($AK104:$AM104,$AO104:$AP104)/SQRT(COUNT($AK104:$AM104,$AO104:$AP104)),$AO$68="X",STDEV($AK104:$AN104,$AP104)/SQRT(COUNT($AK104:$AN104,$AP104)),$AP$68="X",STDEV($AK104:$AO104)/SQRT(COUNT($AK104:$AO104))),"")</f>
        <v>64340.112973382813</v>
      </c>
      <c r="AE104" cm="1">
        <f t="array" ref="AE104">_xlfn.IFS(SUM($AK104:$AP104)="","",AK104="","",AK104=0,0,AK104&gt;0,AK104/AE$131*100)</f>
        <v>0.74563478972203268</v>
      </c>
      <c r="AF104" cm="1">
        <f t="array" ref="AF104">_xlfn.IFS(SUM($AK104:$AP104)="","",AL104="","",AL104=0,0,AL104&gt;0,AL104/AF$131*100)</f>
        <v>4.5646061943159273</v>
      </c>
      <c r="AG104" cm="1">
        <f t="array" ref="AG104">_xlfn.IFS(SUM($AK104:$AP104)="","",AM104="","",AM104=0,0,AM104&gt;0,AM104/AG$131*100)</f>
        <v>0</v>
      </c>
      <c r="AH104" cm="1">
        <f t="array" ref="AH104">_xlfn.IFS(SUM($AK104:$AP104)="","",AN104="","",AN104=0,0,AN104&gt;0,AN104/AH$131*100)</f>
        <v>2.2189255995887205</v>
      </c>
      <c r="AI104" cm="1">
        <f t="array" ref="AI104">_xlfn.IFS(SUM($AK104:$AP104)="","",AO104="","",AO104=0,0,AO104&gt;0,AO104/AI$131*100)</f>
        <v>14.296780171938167</v>
      </c>
      <c r="AJ104" s="1" t="str" cm="1">
        <f t="array" ref="AJ104">_xlfn.IFS(SUM($AK104:$AP104)="","",AP104="","",AP104=0,0,AP104&gt;0,AP104/AJ$131*100)</f>
        <v/>
      </c>
      <c r="AK104" s="85">
        <f t="shared" si="76"/>
        <v>9157.5</v>
      </c>
      <c r="AL104" s="39">
        <f t="shared" si="76"/>
        <v>244056.66666666666</v>
      </c>
      <c r="AM104" s="39">
        <f t="shared" si="76"/>
        <v>0</v>
      </c>
      <c r="AN104" s="39">
        <f t="shared" si="76"/>
        <v>17919.166666666668</v>
      </c>
      <c r="AO104" s="39">
        <f t="shared" si="76"/>
        <v>228032.5</v>
      </c>
      <c r="AP104" s="98" t="str">
        <f t="shared" si="76"/>
        <v/>
      </c>
      <c r="AQ104" s="89">
        <v>54945</v>
      </c>
      <c r="AR104" s="89">
        <v>2196510</v>
      </c>
      <c r="AS104" s="89">
        <v>0</v>
      </c>
      <c r="AT104" s="89">
        <v>107515</v>
      </c>
      <c r="AU104" s="89">
        <v>1824260</v>
      </c>
      <c r="AV104" s="89"/>
      <c r="AW104" s="1"/>
      <c r="AX104" s="1" t="str">
        <f>Z104</f>
        <v>cis-dihydrocarvone</v>
      </c>
      <c r="AY104" s="39">
        <f t="shared" si="111"/>
        <v>648878.19999999995</v>
      </c>
      <c r="AZ104" s="39">
        <f t="shared" si="112"/>
        <v>499706</v>
      </c>
      <c r="BA104" s="39">
        <f t="shared" si="113"/>
        <v>615406.75</v>
      </c>
      <c r="BB104" s="39">
        <f t="shared" si="114"/>
        <v>740160</v>
      </c>
      <c r="BC104" s="39">
        <f t="shared" si="115"/>
        <v>167403</v>
      </c>
      <c r="BD104" s="39" t="str">
        <f t="shared" si="116"/>
        <v/>
      </c>
      <c r="BE104" s="39">
        <f t="shared" si="117"/>
        <v>9157.5</v>
      </c>
      <c r="BF104" s="39">
        <f t="shared" si="118"/>
        <v>244056.66666666666</v>
      </c>
      <c r="BG104" s="39" t="str">
        <f t="shared" si="119"/>
        <v/>
      </c>
      <c r="BH104" s="39">
        <f t="shared" si="120"/>
        <v>17919.166666666668</v>
      </c>
      <c r="BI104" s="39">
        <f t="shared" si="121"/>
        <v>228032.5</v>
      </c>
      <c r="BJ104" s="39" t="str">
        <f t="shared" si="122"/>
        <v/>
      </c>
      <c r="BK104" s="42">
        <f t="shared" si="100"/>
        <v>8</v>
      </c>
      <c r="BL104">
        <f t="shared" si="100"/>
        <v>6</v>
      </c>
      <c r="BM104">
        <f t="shared" si="100"/>
        <v>7</v>
      </c>
      <c r="BN104">
        <f t="shared" si="100"/>
        <v>9</v>
      </c>
      <c r="BO104">
        <f t="shared" si="100"/>
        <v>3</v>
      </c>
      <c r="BP104" t="str">
        <f t="shared" si="100"/>
        <v/>
      </c>
      <c r="BQ104">
        <f t="shared" si="110"/>
        <v>1</v>
      </c>
      <c r="BR104">
        <f t="shared" si="110"/>
        <v>5</v>
      </c>
      <c r="BS104" t="str">
        <f t="shared" si="110"/>
        <v/>
      </c>
      <c r="BT104">
        <f t="shared" si="110"/>
        <v>2</v>
      </c>
      <c r="BU104">
        <f t="shared" si="110"/>
        <v>4</v>
      </c>
      <c r="BV104" t="str">
        <f t="shared" si="110"/>
        <v/>
      </c>
      <c r="BW104">
        <f t="shared" si="101"/>
        <v>33</v>
      </c>
      <c r="BX104">
        <f t="shared" si="102"/>
        <v>12</v>
      </c>
      <c r="BY104">
        <f t="shared" si="103"/>
        <v>5</v>
      </c>
      <c r="BZ104">
        <f t="shared" si="104"/>
        <v>4</v>
      </c>
      <c r="CA104">
        <f t="shared" si="105"/>
        <v>2</v>
      </c>
      <c r="CB104" s="39">
        <f t="shared" si="105"/>
        <v>18</v>
      </c>
      <c r="CC104" s="46">
        <f t="shared" si="106"/>
        <v>2</v>
      </c>
      <c r="CD104" s="44" t="str">
        <f t="shared" si="96"/>
        <v xml:space="preserve">sig = </v>
      </c>
      <c r="CE104" t="str" cm="1">
        <f t="array" ref="CE104">_xlfn.IFS($CC104="","",$CC104&lt;=CE$69,"yes",$CC104&gt;CE$69,"no")</f>
        <v>no</v>
      </c>
      <c r="CF104" s="42" t="str">
        <f t="shared" si="107"/>
        <v/>
      </c>
      <c r="CG104" s="1" t="str">
        <f t="shared" si="108"/>
        <v/>
      </c>
      <c r="CH104" s="1" t="str">
        <f t="shared" si="109"/>
        <v/>
      </c>
      <c r="CI104" s="76" t="str">
        <f>IF(CE104="yes",VLOOKUP(CH104,'z-Table'!$A$1:$K$74,7,TRUE)*$CE$68,"")</f>
        <v/>
      </c>
    </row>
    <row r="105" spans="1:87" ht="12" x14ac:dyDescent="0.2">
      <c r="A105" s="6" t="s">
        <v>61</v>
      </c>
      <c r="B105" s="18" cm="1">
        <f t="array" ref="B105">IFERROR(_xlfn.IFS(COUNTA($F$68:$K$68)=0,AVERAGE($F105:$K105),$F$68="X",AVERAGE(G105:$K105),$G$68="X",AVERAGE($F105,$H105:$K105),$H$68="X",AVERAGE($F105:$G105,$I105:$K105),$I$68="X",AVERAGE($F105:$H105,$J105:$K105),$J$68="X",AVERAGE($F105:$I105,$K105:$K105),$K$68="X",AVERAGE($F105:$J105)),"")</f>
        <v>0.6116291715775648</v>
      </c>
      <c r="C105" s="19" cm="1">
        <f t="array" ref="C105">IFERROR(_xlfn.IFS(COUNTA($F$68:$K$68)=0,STDEV($F105:$K105)/SQRT(COUNT($F105:$K105)),$F$68="X",STDEV(G105:$K105)/SQRT(COUNT(G105:$K105)),$G$68="X",STDEV($F105,$H105:$K105)/SQRT(COUNT($F105,$H105:$K105)),$H$68="X",STDEV($F105:$G105,$I105:$K105)/SQRT(COUNT($F105:$G105,$I105:$K105)),$I$68="X",STDEV($F105:$H105,$J105:$K105)/SQRT(COUNT($F105:$H105,$J105:$K105)),$J$68="X",STDEV($F105:$I105,$K105)/SQRT(COUNT($F105:$I105,$K105)),$K$68="X",STDEV($F105:$J105)/SQRT(COUNT($F105:$J105))),"")</f>
        <v>0.2036715510642032</v>
      </c>
      <c r="D105" s="113" cm="1">
        <f t="array" ref="D105">IFERROR(_xlfn.IFS(COUNTA($L$68:$Q$68)=0,AVERAGE($L105:$Q105),$L$68="X",AVERAGE($M105:$Q105),$M$68="X",AVERAGE($L105,$N105:$Q105),$N$68="X",AVERAGE($L105:$M105,$O105:$Q105),$O$68="X",AVERAGE($L105:$N105,$P105:$Q105),$P$68="X",AVERAGE($L105:$O105,$Q105:$Q105),$Q$68="X",AVERAGE($L105:$P105)),"")</f>
        <v>18980.573333333334</v>
      </c>
      <c r="E105" s="111" cm="1">
        <f t="array" ref="E105">IFERROR(_xlfn.IFS(COUNTA($L$68:$Q$68)=0,STDEV($L105:$Q105)/SQRT(COUNT($L105:$Q105)),$L$68="X",STDEV($M105:$Q105)/SQRT(COUNT($M105:$Q105)),$M$68="X",STDEV($L105,$N105:$Q105)/SQRT(COUNT($L105,$N105:$Q105)),$N$68="X",STDEV($L105:$M105,$O105:$Q105)/SQRT(COUNT($L105:$M105,$O105:$Q105)),$O$68="X",STDEV($L105:$N105,$P105:$Q105)/SQRT(COUNT($L105:$N105,$P105:$Q105)),$P$68="X",STDEV($L105:$O105,$Q105)/SQRT(COUNT($L105:$O105,$Q105)),$Q$68="X",STDEV($L105:$P105)/SQRT(COUNT($L105:$P105))),"")</f>
        <v>2538.5881416952147</v>
      </c>
      <c r="F105" cm="1">
        <f t="array" ref="F105">_xlfn.IFS(SUM($L105:$Q105)="","",L105="","",L105=0,0,L105&gt;0,L105/F$131*100)</f>
        <v>0.1276989195760492</v>
      </c>
      <c r="G105" cm="1">
        <f t="array" ref="G105">_xlfn.IFS(SUM($L105:$Q105)="","",M105="","",M105=0,0,M105&gt;0,M105/G$131*100)</f>
        <v>1.2961157311482174</v>
      </c>
      <c r="H105" cm="1">
        <f t="array" ref="H105">_xlfn.IFS(SUM($L105:$Q105)="","",N105="","",N105=0,0,N105&gt;0,N105/H$131*100)</f>
        <v>0.28717840999046312</v>
      </c>
      <c r="I105" cm="1">
        <f t="array" ref="I105">_xlfn.IFS(SUM($L105:$Q105)="","",O105="","",O105=0,0,O105&gt;0,O105/I$131*100)</f>
        <v>0.58994488341375917</v>
      </c>
      <c r="J105" cm="1">
        <f t="array" ref="J105">_xlfn.IFS(SUM($L105:$Q105)="","",P105="","",P105=0,0,P105&gt;0,P105/J$131*100)</f>
        <v>0.75720791375933505</v>
      </c>
      <c r="K105" s="1" t="str" cm="1">
        <f t="array" ref="K105">_xlfn.IFS(SUM($L105:$Q105)="","",Q105="","",Q105=0,0,Q105&gt;0,Q105/K$131*100)</f>
        <v/>
      </c>
      <c r="L105" s="42">
        <f t="shared" si="75"/>
        <v>14170.2</v>
      </c>
      <c r="M105">
        <f t="shared" si="75"/>
        <v>18432.666666666668</v>
      </c>
      <c r="N105">
        <f t="shared" si="75"/>
        <v>24035</v>
      </c>
      <c r="O105">
        <f t="shared" si="75"/>
        <v>25451.333333333332</v>
      </c>
      <c r="P105">
        <f t="shared" si="75"/>
        <v>12813.666666666666</v>
      </c>
      <c r="Q105" s="96" t="str">
        <f t="shared" si="75"/>
        <v/>
      </c>
      <c r="R105" s="89">
        <v>70851</v>
      </c>
      <c r="S105" s="89">
        <v>55298</v>
      </c>
      <c r="T105" s="89">
        <v>96140</v>
      </c>
      <c r="U105" s="89">
        <v>76354</v>
      </c>
      <c r="V105" s="89">
        <v>38441</v>
      </c>
      <c r="W105" s="89"/>
      <c r="X105" s="1"/>
      <c r="Y105" s="1"/>
      <c r="Z105" s="6" t="s">
        <v>61</v>
      </c>
      <c r="AA105" s="18" cm="1">
        <f t="array" ref="AA105">IFERROR(_xlfn.IFS(COUNTA($AE$68:$AJ$68)=0,AVERAGE($AE105:$AJ105),$AE$68="X",AVERAGE($AF105:$AJ105),$AF$68="X",AVERAGE($AE105,$AG105:$AJ105),$AG$68="X",AVERAGE($AE105:$AF105,$AH105:$AJ105),$AH$68="X",AVERAGE($AE105:$AG105,$AI105:$AJ105),$AI$68="X",AVERAGE($AE105:$AH105,$AJ105:$AJ105),$AJ$68="X",AVERAGE($AE105:$AI105)),"")</f>
        <v>0.24867429614382597</v>
      </c>
      <c r="AB105" s="19" cm="1">
        <f t="array" ref="AB105">IFERROR(_xlfn.IFS(COUNTA($AE$68:$AJ$68)=0,STDEV($AE105:$AJ105)/SQRT(COUNT($AE105:$AJ105)),$AE$68="X",STDEV($AF105:$AJ105)/SQRT(COUNT($AF105:$AJ105)),$AF$68="X",STDEV($AE105,$AG105:$AJ105)/SQRT(COUNT($AE105,$AG105:$AJ105)),$AG$68="X",STDEV($AE105:$AF105,$AH105:$AJ105)/SQRT(COUNT($AE105:$AF105,$AH105:$AJ105)),$AH$68="X",STDEV($AE105:$AG105,$AI105:$AJ105)/SQRT(COUNT($AE105:$AG105,$AI105:$AJ105)),$AI$68="X",STDEV($AE105:$AH105,$AJ105)/SQRT(COUNT($AE105:$AH105,$AJ105)),$AJ$68="X",STDEV($AE105:$AI105)/SQRT(COUNT($AE105:$AI105))),"")</f>
        <v>0.12194044748274441</v>
      </c>
      <c r="AC105" s="113" cm="1">
        <f t="array" ref="AC105">IFERROR(_xlfn.IFS(COUNTA($AK$68:$AP$68)=0,AVERAGE($AK105:$AP105),$AK$68="X",AVERAGE($AL105:$AP105),$AL$68="X",AVERAGE($AK105,$AM105:$AP105),$AM$68="X",AVERAGE($AK105:$AL105,$AN105:$AP105),$AN$68="X",AVERAGE($AK105:$AM105,$AO105:$AP105),$AO$68="X",AVERAGE($AK105:$AN105,$AP105:$AP105),$AP$68="X",AVERAGE($AK105:$AO105)),"")</f>
        <v>5076.7083333333339</v>
      </c>
      <c r="AD105" s="111" cm="1">
        <f t="array" ref="AD105">IFERROR(_xlfn.IFS(COUNTA($AK$68:$AP$68)=0,STDEV($AK105:$AP105)/SQRT(COUNT($AK105:$AP105)),$AK$68="X",STDEV($AL105:$AP105)/SQRT(COUNT($AL105:$AP105)),$AL$68="X",STDEV($AK105,$AM105:$AP105)/SQRT(COUNT($AK105,$AM105:$AP105)),$AM$68="X",STDEV($AK105:$AL105,$AN105:$AP105)/SQRT(COUNT($AK105:$AL105,$AN105:$AP105)),$AN$68="X",STDEV($AK105:$AM105,$AO105:$AP105)/SQRT(COUNT($AK105:$AM105,$AO105:$AP105)),$AO$68="X",STDEV($AK105:$AN105,$AP105)/SQRT(COUNT($AK105:$AN105,$AP105)),$AP$68="X",STDEV($AK105:$AO105)/SQRT(COUNT($AK105:$AO105))),"")</f>
        <v>2328.7655810247925</v>
      </c>
      <c r="AE105" cm="1">
        <f t="array" ref="AE105">_xlfn.IFS(SUM($AK105:$AP105)="","",AK105="","",AK105=0,0,AK105&gt;0,AK105/AE$131*100)</f>
        <v>7.3172495880993726E-2</v>
      </c>
      <c r="AF105" cm="1">
        <f t="array" ref="AF105">_xlfn.IFS(SUM($AK105:$AP105)="","",AL105="","",AL105=0,0,AL105&gt;0,AL105/AF$131*100)</f>
        <v>0.15784134781224396</v>
      </c>
      <c r="AG105" cm="1">
        <f t="array" ref="AG105">_xlfn.IFS(SUM($AK105:$AP105)="","",AM105="","",AM105=0,0,AM105&gt;0,AM105/AG$131*100)</f>
        <v>0</v>
      </c>
      <c r="AH105" cm="1">
        <f t="array" ref="AH105">_xlfn.IFS(SUM($AK105:$AP105)="","",AN105="","",AN105=0,0,AN105&gt;0,AN105/AH$131*100)</f>
        <v>0.15389971814289249</v>
      </c>
      <c r="AI105" cm="1">
        <f t="array" ref="AI105">_xlfn.IFS(SUM($AK105:$AP105)="","",AO105="","",AO105=0,0,AO105&gt;0,AO105/AI$131*100)</f>
        <v>0.60978362273917364</v>
      </c>
      <c r="AJ105" s="1" t="str" cm="1">
        <f t="array" ref="AJ105">_xlfn.IFS(SUM($AK105:$AP105)="","",AP105="","",AP105=0,0,AP105&gt;0,AP105/AJ$131*100)</f>
        <v/>
      </c>
      <c r="AK105" s="85">
        <f t="shared" si="76"/>
        <v>898.66666666666663</v>
      </c>
      <c r="AL105" s="39">
        <f t="shared" si="76"/>
        <v>8439.3333333333339</v>
      </c>
      <c r="AM105" s="39">
        <f t="shared" si="76"/>
        <v>0</v>
      </c>
      <c r="AN105" s="39">
        <f t="shared" si="76"/>
        <v>1242.8333333333333</v>
      </c>
      <c r="AO105" s="39">
        <f t="shared" si="76"/>
        <v>9726</v>
      </c>
      <c r="AP105" s="98" t="str">
        <f t="shared" si="76"/>
        <v/>
      </c>
      <c r="AQ105" s="89">
        <v>5392</v>
      </c>
      <c r="AR105" s="89">
        <v>75954</v>
      </c>
      <c r="AS105" s="89">
        <v>0</v>
      </c>
      <c r="AT105" s="89">
        <v>7457</v>
      </c>
      <c r="AU105" s="89">
        <v>77808</v>
      </c>
      <c r="AV105" s="89"/>
      <c r="AW105" s="1"/>
      <c r="AX105" s="1"/>
      <c r="AY105" s="39" t="str">
        <f t="shared" si="111"/>
        <v/>
      </c>
      <c r="AZ105" s="39" t="str">
        <f t="shared" si="112"/>
        <v/>
      </c>
      <c r="BA105" s="39" t="str">
        <f t="shared" si="113"/>
        <v/>
      </c>
      <c r="BB105" s="39" t="str">
        <f t="shared" si="114"/>
        <v/>
      </c>
      <c r="BC105" s="39" t="str">
        <f t="shared" si="115"/>
        <v/>
      </c>
      <c r="BD105" s="39" t="str">
        <f t="shared" si="116"/>
        <v/>
      </c>
      <c r="BE105" s="39" t="str">
        <f t="shared" si="117"/>
        <v/>
      </c>
      <c r="BF105" s="39" t="str">
        <f t="shared" si="118"/>
        <v/>
      </c>
      <c r="BG105" s="39" t="str">
        <f t="shared" si="119"/>
        <v/>
      </c>
      <c r="BH105" s="39" t="str">
        <f t="shared" si="120"/>
        <v/>
      </c>
      <c r="BI105" s="39" t="str">
        <f t="shared" si="121"/>
        <v/>
      </c>
      <c r="BJ105" s="39" t="str">
        <f t="shared" si="122"/>
        <v/>
      </c>
      <c r="BK105" s="42" t="str">
        <f t="shared" si="100"/>
        <v/>
      </c>
      <c r="BL105" t="str">
        <f t="shared" si="100"/>
        <v/>
      </c>
      <c r="BM105" t="str">
        <f t="shared" si="100"/>
        <v/>
      </c>
      <c r="BN105" t="str">
        <f t="shared" si="100"/>
        <v/>
      </c>
      <c r="BO105" t="str">
        <f t="shared" si="100"/>
        <v/>
      </c>
      <c r="BP105" t="str">
        <f t="shared" si="100"/>
        <v/>
      </c>
      <c r="BQ105" t="str">
        <f t="shared" si="110"/>
        <v/>
      </c>
      <c r="BR105" t="str">
        <f t="shared" si="110"/>
        <v/>
      </c>
      <c r="BS105" t="str">
        <f t="shared" si="110"/>
        <v/>
      </c>
      <c r="BT105" t="str">
        <f t="shared" si="110"/>
        <v/>
      </c>
      <c r="BU105" t="str">
        <f t="shared" si="110"/>
        <v/>
      </c>
      <c r="BV105" t="str">
        <f t="shared" si="110"/>
        <v/>
      </c>
      <c r="BW105" t="str">
        <f t="shared" si="101"/>
        <v/>
      </c>
      <c r="BX105" t="str">
        <f t="shared" si="102"/>
        <v/>
      </c>
      <c r="BY105" t="str">
        <f t="shared" si="103"/>
        <v/>
      </c>
      <c r="BZ105" t="str">
        <f t="shared" si="104"/>
        <v/>
      </c>
      <c r="CA105" t="str">
        <f t="shared" si="105"/>
        <v/>
      </c>
      <c r="CB105" s="39" t="str">
        <f t="shared" si="105"/>
        <v/>
      </c>
      <c r="CC105" s="46" t="str">
        <f t="shared" si="106"/>
        <v/>
      </c>
      <c r="CD105" s="44" t="str">
        <f t="shared" si="96"/>
        <v/>
      </c>
      <c r="CE105" t="str" cm="1">
        <f t="array" ref="CE105">_xlfn.IFS($CC105="","",$CC105&lt;=CE$69,"yes",$CC105&gt;CE$69,"no")</f>
        <v/>
      </c>
      <c r="CF105" s="42" t="str">
        <f t="shared" si="107"/>
        <v/>
      </c>
      <c r="CG105" s="1" t="str">
        <f t="shared" si="108"/>
        <v/>
      </c>
      <c r="CH105" s="1" t="str">
        <f t="shared" si="109"/>
        <v/>
      </c>
      <c r="CI105" s="76" t="str">
        <f>IF(CE105="yes",VLOOKUP(CH105,'z-Table'!$A$1:$K$74,7,TRUE)*$CE$68,"")</f>
        <v/>
      </c>
    </row>
    <row r="106" spans="1:87" ht="12" x14ac:dyDescent="0.2">
      <c r="A106" s="6" t="s">
        <v>62</v>
      </c>
      <c r="B106" s="18" cm="1">
        <f t="array" ref="B106">IFERROR(_xlfn.IFS(COUNTA($F$68:$K$68)=0,AVERAGE($F106:$K106),$F$68="X",AVERAGE(G106:$K106),$G$68="X",AVERAGE($F106,$H106:$K106),$H$68="X",AVERAGE($F106:$G106,$I106:$K106),$I$68="X",AVERAGE($F106:$H106,$J106:$K106),$J$68="X",AVERAGE($F106:$I106,$K106:$K106),$K$68="X",AVERAGE($F106:$J106)),"")</f>
        <v>1.3227696464160439</v>
      </c>
      <c r="C106" s="19" cm="1">
        <f t="array" ref="C106">IFERROR(_xlfn.IFS(COUNTA($F$68:$K$68)=0,STDEV($F106:$K106)/SQRT(COUNT($F106:$K106)),$F$68="X",STDEV(G106:$K106)/SQRT(COUNT(G106:$K106)),$G$68="X",STDEV($F106,$H106:$K106)/SQRT(COUNT($F106,$H106:$K106)),$H$68="X",STDEV($F106:$G106,$I106:$K106)/SQRT(COUNT($F106:$G106,$I106:$K106)),$I$68="X",STDEV($F106:$H106,$J106:$K106)/SQRT(COUNT($F106:$H106,$J106:$K106)),$J$68="X",STDEV($F106:$I106,$K106)/SQRT(COUNT($F106:$I106,$K106)),$K$68="X",STDEV($F106:$J106)/SQRT(COUNT($F106:$J106))),"")</f>
        <v>0.7071897712843721</v>
      </c>
      <c r="D106" s="113" cm="1">
        <f t="array" ref="D106">IFERROR(_xlfn.IFS(COUNTA($L$68:$Q$68)=0,AVERAGE($L106:$Q106),$L$68="X",AVERAGE($M106:$Q106),$M$68="X",AVERAGE($L106,$N106:$Q106),$N$68="X",AVERAGE($L106:$M106,$O106:$Q106),$O$68="X",AVERAGE($L106:$N106,$P106:$Q106),$P$68="X",AVERAGE($L106:$O106,$Q106:$Q106),$Q$68="X",AVERAGE($L106:$P106)),"")</f>
        <v>43276.596666666665</v>
      </c>
      <c r="E106" s="111" cm="1">
        <f t="array" ref="E106">IFERROR(_xlfn.IFS(COUNTA($L$68:$Q$68)=0,STDEV($L106:$Q106)/SQRT(COUNT($L106:$Q106)),$L$68="X",STDEV($M106:$Q106)/SQRT(COUNT($M106:$Q106)),$M$68="X",STDEV($L106,$N106:$Q106)/SQRT(COUNT($L106,$N106:$Q106)),$N$68="X",STDEV($L106:$M106,$O106:$Q106)/SQRT(COUNT($L106:$M106,$O106:$Q106)),$O$68="X",STDEV($L106:$N106,$P106:$Q106)/SQRT(COUNT($L106:$N106,$P106:$Q106)),$P$68="X",STDEV($L106:$O106,$Q106)/SQRT(COUNT($L106:$O106,$Q106)),$Q$68="X",STDEV($L106:$P106)/SQRT(COUNT($L106:$P106))),"")</f>
        <v>11729.015504954179</v>
      </c>
      <c r="F106" cm="1">
        <f t="array" ref="F106">_xlfn.IFS(SUM($L106:$Q106)="","",L106="","",L106=0,0,L106&gt;0,L106/F$131*100)</f>
        <v>0.4946609628020191</v>
      </c>
      <c r="G106" cm="1">
        <f t="array" ref="G106">_xlfn.IFS(SUM($L106:$Q106)="","",M106="","",M106=0,0,M106&gt;0,M106/G$131*100)</f>
        <v>0.8121056431122905</v>
      </c>
      <c r="H106" cm="1">
        <f t="array" ref="H106">_xlfn.IFS(SUM($L106:$Q106)="","",N106="","",N106=0,0,N106&gt;0,N106/H$131*100)</f>
        <v>0.72701182978498935</v>
      </c>
      <c r="I106" cm="1">
        <f t="array" ref="I106">_xlfn.IFS(SUM($L106:$Q106)="","",O106="","",O106=0,0,O106&gt;0,O106/I$131*100)</f>
        <v>0.44210710937128772</v>
      </c>
      <c r="J106" cm="1">
        <f t="array" ref="J106">_xlfn.IFS(SUM($L106:$Q106)="","",P106="","",P106=0,0,P106&gt;0,P106/J$131*100)</f>
        <v>4.1379626870096322</v>
      </c>
      <c r="K106" s="1" t="str" cm="1">
        <f t="array" ref="K106">_xlfn.IFS(SUM($L106:$Q106)="","",Q106="","",Q106=0,0,Q106&gt;0,Q106/K$131*100)</f>
        <v/>
      </c>
      <c r="L106" s="42">
        <f t="shared" si="75"/>
        <v>54890.400000000001</v>
      </c>
      <c r="M106">
        <f t="shared" si="75"/>
        <v>11549.333333333334</v>
      </c>
      <c r="N106">
        <f t="shared" si="75"/>
        <v>60846.25</v>
      </c>
      <c r="O106">
        <f t="shared" si="75"/>
        <v>19073.333333333332</v>
      </c>
      <c r="P106">
        <f t="shared" si="75"/>
        <v>70023.666666666672</v>
      </c>
      <c r="Q106" s="96" t="str">
        <f t="shared" si="75"/>
        <v/>
      </c>
      <c r="R106" s="89">
        <v>274452</v>
      </c>
      <c r="S106" s="89">
        <v>34648</v>
      </c>
      <c r="T106" s="89">
        <v>243385</v>
      </c>
      <c r="U106" s="89">
        <v>57220</v>
      </c>
      <c r="V106" s="89">
        <v>210071</v>
      </c>
      <c r="W106" s="89"/>
      <c r="X106" s="1"/>
      <c r="Y106" s="1"/>
      <c r="Z106" s="6" t="s">
        <v>62</v>
      </c>
      <c r="AA106" s="18" cm="1">
        <f t="array" ref="AA106">IFERROR(_xlfn.IFS(COUNTA($AE$68:$AJ$68)=0,AVERAGE($AE106:$AJ106),$AE$68="X",AVERAGE($AF106:$AJ106),$AF$68="X",AVERAGE($AE106,$AG106:$AJ106),$AG$68="X",AVERAGE($AE106:$AF106,$AH106:$AJ106),$AH$68="X",AVERAGE($AE106:$AG106,$AI106:$AJ106),$AI$68="X",AVERAGE($AE106:$AH106,$AJ106:$AJ106),$AJ$68="X",AVERAGE($AE106:$AI106)),"")</f>
        <v>1.778248152995292</v>
      </c>
      <c r="AB106" s="19" cm="1">
        <f t="array" ref="AB106">IFERROR(_xlfn.IFS(COUNTA($AE$68:$AJ$68)=0,STDEV($AE106:$AJ106)/SQRT(COUNT($AE106:$AJ106)),$AE$68="X",STDEV($AF106:$AJ106)/SQRT(COUNT($AF106:$AJ106)),$AF$68="X",STDEV($AE106,$AG106:$AJ106)/SQRT(COUNT($AE106,$AG106:$AJ106)),$AG$68="X",STDEV($AE106:$AF106,$AH106:$AJ106)/SQRT(COUNT($AE106:$AF106,$AH106:$AJ106)),$AH$68="X",STDEV($AE106:$AG106,$AI106:$AJ106)/SQRT(COUNT($AE106:$AG106,$AI106:$AJ106)),$AI$68="X",STDEV($AE106:$AH106,$AJ106)/SQRT(COUNT($AE106:$AH106,$AJ106)),$AJ$68="X",STDEV($AE106:$AI106)/SQRT(COUNT($AE106:$AI106))),"")</f>
        <v>0.51594645396600403</v>
      </c>
      <c r="AC106" s="113" cm="1">
        <f t="array" ref="AC106">IFERROR(_xlfn.IFS(COUNTA($AK$68:$AP$68)=0,AVERAGE($AK106:$AP106),$AK$68="X",AVERAGE($AL106:$AP106),$AL$68="X",AVERAGE($AK106,$AM106:$AP106),$AM$68="X",AVERAGE($AK106:$AL106,$AN106:$AP106),$AN$68="X",AVERAGE($AK106:$AM106,$AO106:$AP106),$AO$68="X",AVERAGE($AK106:$AN106,$AP106:$AP106),$AP$68="X",AVERAGE($AK106:$AO106)),"")</f>
        <v>47454.152777777781</v>
      </c>
      <c r="AD106" s="111" cm="1">
        <f t="array" ref="AD106">IFERROR(_xlfn.IFS(COUNTA($AK$68:$AP$68)=0,STDEV($AK106:$AP106)/SQRT(COUNT($AK106:$AP106)),$AK$68="X",STDEV($AL106:$AP106)/SQRT(COUNT($AL106:$AP106)),$AL$68="X",STDEV($AK106,$AM106:$AP106)/SQRT(COUNT($AK106,$AM106:$AP106)),$AM$68="X",STDEV($AK106:$AL106,$AN106:$AP106)/SQRT(COUNT($AK106:$AL106,$AN106:$AP106)),$AN$68="X",STDEV($AK106:$AM106,$AO106:$AP106)/SQRT(COUNT($AK106:$AM106,$AO106:$AP106)),$AO$68="X",STDEV($AK106:$AN106,$AP106)/SQRT(COUNT($AK106:$AN106,$AP106)),$AP$68="X",STDEV($AK106:$AO106)/SQRT(COUNT($AK106:$AO106))),"")</f>
        <v>30748.944304600362</v>
      </c>
      <c r="AE106" cm="1">
        <f t="array" ref="AE106">_xlfn.IFS(SUM($AK106:$AP106)="","",AK106="","",AK106=0,0,AK106&gt;0,AK106/AE$131*100)</f>
        <v>2.641632951724473</v>
      </c>
      <c r="AF106" cm="1">
        <f t="array" ref="AF106">_xlfn.IFS(SUM($AK106:$AP106)="","",AL106="","",AL106=0,0,AL106&gt;0,AL106/AF$131*100)</f>
        <v>2.5856625551316816</v>
      </c>
      <c r="AG106" cm="1">
        <f t="array" ref="AG106">_xlfn.IFS(SUM($AK106:$AP106)="","",AM106="","",AM106=0,0,AM106&gt;0,AM106/AG$131*100)</f>
        <v>0</v>
      </c>
      <c r="AH106" cm="1">
        <f t="array" ref="AH106">_xlfn.IFS(SUM($AK106:$AP106)="","",AN106="","",AN106=0,0,AN106&gt;0,AN106/AH$131*100)</f>
        <v>1.3907729926529757</v>
      </c>
      <c r="AI106" cm="1">
        <f t="array" ref="AI106">_xlfn.IFS(SUM($AK106:$AP106)="","",AO106="","",AO106=0,0,AO106&gt;0,AO106/AI$131*100)</f>
        <v>0.49492411247203749</v>
      </c>
      <c r="AJ106" s="1" t="str" cm="1">
        <f t="array" ref="AJ106">_xlfn.IFS(SUM($AK106:$AP106)="","",AP106="","",AP106=0,0,AP106&gt;0,AP106/AJ$131*100)</f>
        <v/>
      </c>
      <c r="AK106" s="85">
        <f t="shared" si="76"/>
        <v>32443.166666666668</v>
      </c>
      <c r="AL106" s="39">
        <f t="shared" si="76"/>
        <v>138248.11111111112</v>
      </c>
      <c r="AM106" s="39">
        <f t="shared" si="76"/>
        <v>0</v>
      </c>
      <c r="AN106" s="39">
        <f t="shared" si="76"/>
        <v>11231.333333333334</v>
      </c>
      <c r="AO106" s="39">
        <f t="shared" si="76"/>
        <v>7894</v>
      </c>
      <c r="AP106" s="98" t="str">
        <f t="shared" si="76"/>
        <v/>
      </c>
      <c r="AQ106" s="89">
        <v>194659</v>
      </c>
      <c r="AR106" s="89">
        <v>1244233</v>
      </c>
      <c r="AS106" s="89">
        <v>0</v>
      </c>
      <c r="AT106" s="89">
        <v>67388</v>
      </c>
      <c r="AU106" s="89">
        <v>63152</v>
      </c>
      <c r="AV106" s="89"/>
      <c r="AW106" s="1"/>
      <c r="AX106" s="1"/>
      <c r="AY106" s="39" t="str">
        <f t="shared" si="111"/>
        <v/>
      </c>
      <c r="AZ106" s="39" t="str">
        <f t="shared" si="112"/>
        <v/>
      </c>
      <c r="BA106" s="39" t="str">
        <f t="shared" si="113"/>
        <v/>
      </c>
      <c r="BB106" s="39" t="str">
        <f t="shared" si="114"/>
        <v/>
      </c>
      <c r="BC106" s="39" t="str">
        <f t="shared" si="115"/>
        <v/>
      </c>
      <c r="BD106" s="39" t="str">
        <f t="shared" si="116"/>
        <v/>
      </c>
      <c r="BE106" s="39" t="str">
        <f t="shared" si="117"/>
        <v/>
      </c>
      <c r="BF106" s="39" t="str">
        <f t="shared" si="118"/>
        <v/>
      </c>
      <c r="BG106" s="39" t="str">
        <f t="shared" si="119"/>
        <v/>
      </c>
      <c r="BH106" s="39" t="str">
        <f t="shared" si="120"/>
        <v/>
      </c>
      <c r="BI106" s="39" t="str">
        <f t="shared" si="121"/>
        <v/>
      </c>
      <c r="BJ106" s="39" t="str">
        <f t="shared" si="122"/>
        <v/>
      </c>
      <c r="BK106" s="42" t="str">
        <f t="shared" si="100"/>
        <v/>
      </c>
      <c r="BL106" t="str">
        <f t="shared" si="100"/>
        <v/>
      </c>
      <c r="BM106" t="str">
        <f t="shared" si="100"/>
        <v/>
      </c>
      <c r="BN106" t="str">
        <f t="shared" si="100"/>
        <v/>
      </c>
      <c r="BO106" t="str">
        <f t="shared" si="100"/>
        <v/>
      </c>
      <c r="BP106" t="str">
        <f t="shared" si="100"/>
        <v/>
      </c>
      <c r="BQ106" t="str">
        <f t="shared" si="110"/>
        <v/>
      </c>
      <c r="BR106" t="str">
        <f t="shared" si="110"/>
        <v/>
      </c>
      <c r="BS106" t="str">
        <f t="shared" si="110"/>
        <v/>
      </c>
      <c r="BT106" t="str">
        <f t="shared" si="110"/>
        <v/>
      </c>
      <c r="BU106" t="str">
        <f t="shared" si="110"/>
        <v/>
      </c>
      <c r="BV106" t="str">
        <f t="shared" si="110"/>
        <v/>
      </c>
      <c r="BW106" t="str">
        <f t="shared" si="101"/>
        <v/>
      </c>
      <c r="BX106" t="str">
        <f t="shared" si="102"/>
        <v/>
      </c>
      <c r="BY106" t="str">
        <f t="shared" si="103"/>
        <v/>
      </c>
      <c r="BZ106" t="str">
        <f t="shared" si="104"/>
        <v/>
      </c>
      <c r="CA106" t="str">
        <f t="shared" si="105"/>
        <v/>
      </c>
      <c r="CB106" s="39" t="str">
        <f t="shared" si="105"/>
        <v/>
      </c>
      <c r="CC106" s="46" t="str">
        <f t="shared" si="106"/>
        <v/>
      </c>
      <c r="CD106" s="44" t="str">
        <f t="shared" si="96"/>
        <v/>
      </c>
      <c r="CE106" t="str" cm="1">
        <f t="array" ref="CE106">_xlfn.IFS($CC106="","",$CC106&lt;=CE$69,"yes",$CC106&gt;CE$69,"no")</f>
        <v/>
      </c>
      <c r="CF106" s="42" t="str">
        <f t="shared" si="107"/>
        <v/>
      </c>
      <c r="CG106" s="1" t="str">
        <f t="shared" si="108"/>
        <v/>
      </c>
      <c r="CH106" s="1" t="str">
        <f t="shared" si="109"/>
        <v/>
      </c>
      <c r="CI106" s="76" t="str">
        <f>IF(CE106="yes",VLOOKUP(CH106,'z-Table'!$A$1:$K$74,7,TRUE)*$CE$68,"")</f>
        <v/>
      </c>
    </row>
    <row r="107" spans="1:87" ht="12" x14ac:dyDescent="0.2">
      <c r="A107" s="6" t="s">
        <v>63</v>
      </c>
      <c r="B107" s="18" cm="1">
        <f t="array" ref="B107">IFERROR(_xlfn.IFS(COUNTA($F$68:$K$68)=0,AVERAGE($F107:$K107),$F$68="X",AVERAGE(G107:$K107),$G$68="X",AVERAGE($F107,$H107:$K107),$H$68="X",AVERAGE($F107:$G107,$I107:$K107),$I$68="X",AVERAGE($F107:$H107,$J107:$K107),$J$68="X",AVERAGE($F107:$I107,$K107:$K107),$K$68="X",AVERAGE($F107:$J107)),"")</f>
        <v>0.10741333134098527</v>
      </c>
      <c r="C107" s="19" cm="1">
        <f t="array" ref="C107">IFERROR(_xlfn.IFS(COUNTA($F$68:$K$68)=0,STDEV($F107:$K107)/SQRT(COUNT($F107:$K107)),$F$68="X",STDEV(G107:$K107)/SQRT(COUNT(G107:$K107)),$G$68="X",STDEV($F107,$H107:$K107)/SQRT(COUNT($F107,$H107:$K107)),$H$68="X",STDEV($F107:$G107,$I107:$K107)/SQRT(COUNT($F107:$G107,$I107:$K107)),$I$68="X",STDEV($F107:$H107,$J107:$K107)/SQRT(COUNT($F107:$H107,$J107:$K107)),$J$68="X",STDEV($F107:$I107,$K107)/SQRT(COUNT($F107:$I107,$K107)),$K$68="X",STDEV($F107:$J107)/SQRT(COUNT($F107:$J107))),"")</f>
        <v>3.7943151039007132E-2</v>
      </c>
      <c r="D107" s="113" cm="1">
        <f t="array" ref="D107">IFERROR(_xlfn.IFS(COUNTA($L$68:$Q$68)=0,AVERAGE($L107:$Q107),$L$68="X",AVERAGE($M107:$Q107),$M$68="X",AVERAGE($L107,$N107:$Q107),$N$68="X",AVERAGE($L107:$M107,$O107:$Q107),$O$68="X",AVERAGE($L107:$N107,$P107:$Q107),$P$68="X",AVERAGE($L107:$O107,$Q107:$Q107),$Q$68="X",AVERAGE($L107:$P107)),"")</f>
        <v>4239.4433333333336</v>
      </c>
      <c r="E107" s="111" cm="1">
        <f t="array" ref="E107">IFERROR(_xlfn.IFS(COUNTA($L$68:$Q$68)=0,STDEV($L107:$Q107)/SQRT(COUNT($L107:$Q107)),$L$68="X",STDEV($M107:$Q107)/SQRT(COUNT($M107:$Q107)),$M$68="X",STDEV($L107,$N107:$Q107)/SQRT(COUNT($L107,$N107:$Q107)),$N$68="X",STDEV($L107:$M107,$O107:$Q107)/SQRT(COUNT($L107:$M107,$O107:$Q107)),$O$68="X",STDEV($L107:$N107,$P107:$Q107)/SQRT(COUNT($L107:$N107,$P107:$Q107)),$P$68="X",STDEV($L107:$O107,$Q107)/SQRT(COUNT($L107:$O107,$Q107)),$Q$68="X",STDEV($L107:$P107)/SQRT(COUNT($L107:$P107))),"")</f>
        <v>1365.2613514106208</v>
      </c>
      <c r="F107" cm="1">
        <f t="array" ref="F107">_xlfn.IFS(SUM($L107:$Q107)="","",L107="","",L107=0,0,L107&gt;0,L107/F$131*100)</f>
        <v>6.0746699205249929E-2</v>
      </c>
      <c r="G107" cm="1">
        <f t="array" ref="G107">_xlfn.IFS(SUM($L107:$Q107)="","",M107="","",M107=0,0,M107&gt;0,M107/G$131*100)</f>
        <v>0.12174084248225688</v>
      </c>
      <c r="H107" cm="1">
        <f t="array" ref="H107">_xlfn.IFS(SUM($L107:$Q107)="","",N107="","",N107=0,0,N107&gt;0,N107/H$131*100)</f>
        <v>9.3480843984309794E-2</v>
      </c>
      <c r="I107" cm="1">
        <f t="array" ref="I107">_xlfn.IFS(SUM($L107:$Q107)="","",O107="","",O107=0,0,O107&gt;0,O107/I$131*100)</f>
        <v>1.8419841816517825E-2</v>
      </c>
      <c r="J107" cm="1">
        <f t="array" ref="J107">_xlfn.IFS(SUM($L107:$Q107)="","",P107="","",P107=0,0,P107&gt;0,P107/J$131*100)</f>
        <v>0.24267842921659191</v>
      </c>
      <c r="K107" s="1" t="str" cm="1">
        <f t="array" ref="K107">_xlfn.IFS(SUM($L107:$Q107)="","",Q107="","",Q107=0,0,Q107&gt;0,Q107/K$131*100)</f>
        <v/>
      </c>
      <c r="L107" s="42">
        <f t="shared" si="75"/>
        <v>6740.8</v>
      </c>
      <c r="M107">
        <f t="shared" si="75"/>
        <v>1731.3333333333333</v>
      </c>
      <c r="N107">
        <f t="shared" si="75"/>
        <v>7823.75</v>
      </c>
      <c r="O107">
        <f t="shared" si="75"/>
        <v>794.66666666666663</v>
      </c>
      <c r="P107">
        <f t="shared" si="75"/>
        <v>4106.666666666667</v>
      </c>
      <c r="Q107" s="96" t="str">
        <f t="shared" si="75"/>
        <v/>
      </c>
      <c r="R107" s="89">
        <v>33704</v>
      </c>
      <c r="S107" s="89">
        <v>5194</v>
      </c>
      <c r="T107" s="89">
        <v>31295</v>
      </c>
      <c r="U107" s="89">
        <v>2384</v>
      </c>
      <c r="V107" s="89">
        <v>12320</v>
      </c>
      <c r="W107" s="89"/>
      <c r="X107" s="1"/>
      <c r="Y107" s="1"/>
      <c r="Z107" s="6" t="s">
        <v>63</v>
      </c>
      <c r="AA107" s="18" cm="1">
        <f t="array" ref="AA107">IFERROR(_xlfn.IFS(COUNTA($AE$68:$AJ$68)=0,AVERAGE($AE107:$AJ107),$AE$68="X",AVERAGE($AF107:$AJ107),$AF$68="X",AVERAGE($AE107,$AG107:$AJ107),$AG$68="X",AVERAGE($AE107:$AF107,$AH107:$AJ107),$AH$68="X",AVERAGE($AE107:$AG107,$AI107:$AJ107),$AI$68="X",AVERAGE($AE107:$AH107,$AJ107:$AJ107),$AJ$68="X",AVERAGE($AE107:$AI107)),"")</f>
        <v>0.32834559453475265</v>
      </c>
      <c r="AB107" s="19" cm="1">
        <f t="array" ref="AB107">IFERROR(_xlfn.IFS(COUNTA($AE$68:$AJ$68)=0,STDEV($AE107:$AJ107)/SQRT(COUNT($AE107:$AJ107)),$AE$68="X",STDEV($AF107:$AJ107)/SQRT(COUNT($AF107:$AJ107)),$AF$68="X",STDEV($AE107,$AG107:$AJ107)/SQRT(COUNT($AE107,$AG107:$AJ107)),$AG$68="X",STDEV($AE107:$AF107,$AH107:$AJ107)/SQRT(COUNT($AE107:$AF107,$AH107:$AJ107)),$AH$68="X",STDEV($AE107:$AG107,$AI107:$AJ107)/SQRT(COUNT($AE107:$AG107,$AI107:$AJ107)),$AI$68="X",STDEV($AE107:$AH107,$AJ107)/SQRT(COUNT($AE107:$AH107,$AJ107)),$AJ$68="X",STDEV($AE107:$AI107)/SQRT(COUNT($AE107:$AI107))),"")</f>
        <v>0.13872803705516848</v>
      </c>
      <c r="AC107" s="113" cm="1">
        <f t="array" ref="AC107">IFERROR(_xlfn.IFS(COUNTA($AK$68:$AP$68)=0,AVERAGE($AK107:$AP107),$AK$68="X",AVERAGE($AL107:$AP107),$AL$68="X",AVERAGE($AK107,$AM107:$AP107),$AM$68="X",AVERAGE($AK107:$AL107,$AN107:$AP107),$AN$68="X",AVERAGE($AK107:$AM107,$AO107:$AP107),$AO$68="X",AVERAGE($AK107:$AN107,$AP107:$AP107),$AP$68="X",AVERAGE($AK107:$AO107)),"")</f>
        <v>4615.510416666667</v>
      </c>
      <c r="AD107" s="111" cm="1">
        <f t="array" ref="AD107">IFERROR(_xlfn.IFS(COUNTA($AK$68:$AP$68)=0,STDEV($AK107:$AP107)/SQRT(COUNT($AK107:$AP107)),$AK$68="X",STDEV($AL107:$AP107)/SQRT(COUNT($AL107:$AP107)),$AL$68="X",STDEV($AK107,$AM107:$AP107)/SQRT(COUNT($AK107,$AM107:$AP107)),$AM$68="X",STDEV($AK107:$AL107,$AN107:$AP107)/SQRT(COUNT($AK107:$AL107,$AN107:$AP107)),$AN$68="X",STDEV($AK107:$AM107,$AO107:$AP107)/SQRT(COUNT($AK107:$AM107,$AO107:$AP107)),$AO$68="X",STDEV($AK107:$AN107,$AP107)/SQRT(COUNT($AK107:$AN107,$AP107)),$AP$68="X",STDEV($AK107:$AO107)/SQRT(COUNT($AK107:$AO107))),"")</f>
        <v>1342.0779662410143</v>
      </c>
      <c r="AE107" cm="1">
        <f t="array" ref="AE107">_xlfn.IFS(SUM($AK107:$AP107)="","",AK107="","",AK107=0,0,AK107&gt;0,AK107/AE$131*100)</f>
        <v>0.64792670916877693</v>
      </c>
      <c r="AF107" cm="1">
        <f t="array" ref="AF107">_xlfn.IFS(SUM($AK107:$AP107)="","",AL107="","",AL107=0,0,AL107&gt;0,AL107/AF$131*100)</f>
        <v>9.6395565205502645E-2</v>
      </c>
      <c r="AG107" cm="1">
        <f t="array" ref="AG107">_xlfn.IFS(SUM($AK107:$AP107)="","",AM107="","",AM107=0,0,AM107&gt;0,AM107/AG$131*100)</f>
        <v>0</v>
      </c>
      <c r="AH107" cm="1">
        <f t="array" ref="AH107">_xlfn.IFS(SUM($AK107:$AP107)="","",AN107="","",AN107=0,0,AN107&gt;0,AN107/AH$131*100)</f>
        <v>0.47317404289420623</v>
      </c>
      <c r="AI107" cm="1">
        <f t="array" ref="AI107">_xlfn.IFS(SUM($AK107:$AP107)="","",AO107="","",AO107=0,0,AO107&gt;0,AO107/AI$131*100)</f>
        <v>9.5886060870524745E-2</v>
      </c>
      <c r="AJ107" s="1" t="str" cm="1">
        <f t="array" ref="AJ107">_xlfn.IFS(SUM($AK107:$AP107)="","",AP107="","",AP107=0,0,AP107&gt;0,AP107/AJ$131*100)</f>
        <v/>
      </c>
      <c r="AK107" s="85">
        <f t="shared" si="76"/>
        <v>7957.5</v>
      </c>
      <c r="AL107" s="39">
        <f t="shared" si="76"/>
        <v>5154</v>
      </c>
      <c r="AM107" s="39">
        <f t="shared" si="76"/>
        <v>0</v>
      </c>
      <c r="AN107" s="39">
        <f t="shared" si="76"/>
        <v>3821.1666666666665</v>
      </c>
      <c r="AO107" s="39">
        <f t="shared" si="76"/>
        <v>1529.375</v>
      </c>
      <c r="AP107" s="98" t="str">
        <f t="shared" si="76"/>
        <v/>
      </c>
      <c r="AQ107" s="89">
        <v>47745</v>
      </c>
      <c r="AR107" s="89">
        <v>46386</v>
      </c>
      <c r="AS107" s="89">
        <v>0</v>
      </c>
      <c r="AT107" s="89">
        <v>22927</v>
      </c>
      <c r="AU107" s="89">
        <v>12235</v>
      </c>
      <c r="AV107" s="89"/>
      <c r="AW107" s="1"/>
      <c r="AX107" s="1"/>
      <c r="AY107" s="39" t="str">
        <f t="shared" si="111"/>
        <v/>
      </c>
      <c r="AZ107" s="39" t="str">
        <f t="shared" si="112"/>
        <v/>
      </c>
      <c r="BA107" s="39" t="str">
        <f t="shared" si="113"/>
        <v/>
      </c>
      <c r="BB107" s="39" t="str">
        <f t="shared" si="114"/>
        <v/>
      </c>
      <c r="BC107" s="39" t="str">
        <f t="shared" si="115"/>
        <v/>
      </c>
      <c r="BD107" s="39" t="str">
        <f t="shared" si="116"/>
        <v/>
      </c>
      <c r="BE107" s="39" t="str">
        <f t="shared" si="117"/>
        <v/>
      </c>
      <c r="BF107" s="39" t="str">
        <f t="shared" si="118"/>
        <v/>
      </c>
      <c r="BG107" s="39" t="str">
        <f t="shared" si="119"/>
        <v/>
      </c>
      <c r="BH107" s="39" t="str">
        <f t="shared" si="120"/>
        <v/>
      </c>
      <c r="BI107" s="39" t="str">
        <f t="shared" si="121"/>
        <v/>
      </c>
      <c r="BJ107" s="39" t="str">
        <f t="shared" si="122"/>
        <v/>
      </c>
      <c r="BK107" s="42" t="str">
        <f t="shared" si="100"/>
        <v/>
      </c>
      <c r="BL107" t="str">
        <f t="shared" si="100"/>
        <v/>
      </c>
      <c r="BM107" t="str">
        <f t="shared" si="100"/>
        <v/>
      </c>
      <c r="BN107" t="str">
        <f t="shared" si="100"/>
        <v/>
      </c>
      <c r="BO107" t="str">
        <f t="shared" si="100"/>
        <v/>
      </c>
      <c r="BP107" t="str">
        <f t="shared" si="100"/>
        <v/>
      </c>
      <c r="BQ107" t="str">
        <f t="shared" si="110"/>
        <v/>
      </c>
      <c r="BR107" t="str">
        <f t="shared" si="110"/>
        <v/>
      </c>
      <c r="BS107" t="str">
        <f t="shared" si="110"/>
        <v/>
      </c>
      <c r="BT107" t="str">
        <f t="shared" si="110"/>
        <v/>
      </c>
      <c r="BU107" t="str">
        <f t="shared" si="110"/>
        <v/>
      </c>
      <c r="BV107" t="str">
        <f t="shared" si="110"/>
        <v/>
      </c>
      <c r="BW107" t="str">
        <f t="shared" si="101"/>
        <v/>
      </c>
      <c r="BX107" t="str">
        <f t="shared" si="102"/>
        <v/>
      </c>
      <c r="BY107" t="str">
        <f t="shared" si="103"/>
        <v/>
      </c>
      <c r="BZ107" t="str">
        <f t="shared" si="104"/>
        <v/>
      </c>
      <c r="CA107" t="str">
        <f t="shared" si="105"/>
        <v/>
      </c>
      <c r="CB107" s="39" t="str">
        <f t="shared" si="105"/>
        <v/>
      </c>
      <c r="CC107" s="46" t="str">
        <f t="shared" si="106"/>
        <v/>
      </c>
      <c r="CD107" s="44" t="str">
        <f t="shared" si="96"/>
        <v/>
      </c>
      <c r="CE107" t="str" cm="1">
        <f t="array" ref="CE107">_xlfn.IFS($CC107="","",$CC107&lt;=CE$69,"yes",$CC107&gt;CE$69,"no")</f>
        <v/>
      </c>
      <c r="CF107" s="42" t="str">
        <f t="shared" si="107"/>
        <v/>
      </c>
      <c r="CG107" s="1" t="str">
        <f t="shared" si="108"/>
        <v/>
      </c>
      <c r="CH107" s="1" t="str">
        <f t="shared" si="109"/>
        <v/>
      </c>
      <c r="CI107" s="76" t="str">
        <f>IF(CE107="yes",VLOOKUP(CH107,'z-Table'!$A$1:$K$74,7,TRUE)*$CE$68,"")</f>
        <v/>
      </c>
    </row>
    <row r="108" spans="1:87" ht="12" x14ac:dyDescent="0.2">
      <c r="A108" s="7" t="s">
        <v>64</v>
      </c>
      <c r="B108" s="18" cm="1">
        <f t="array" ref="B108">IFERROR(_xlfn.IFS(COUNTA($F$68:$K$68)=0,AVERAGE($F108:$K108),$F$68="X",AVERAGE(G108:$K108),$G$68="X",AVERAGE($F108,$H108:$K108),$H$68="X",AVERAGE($F108:$G108,$I108:$K108),$I$68="X",AVERAGE($F108:$H108,$J108:$K108),$J$68="X",AVERAGE($F108:$I108,$K108:$K108),$K$68="X",AVERAGE($F108:$J108)),"")</f>
        <v>0</v>
      </c>
      <c r="C108" s="19" cm="1">
        <f t="array" ref="C108">IFERROR(_xlfn.IFS(COUNTA($F$68:$K$68)=0,STDEV($F108:$K108)/SQRT(COUNT($F108:$K108)),$F$68="X",STDEV(G108:$K108)/SQRT(COUNT(G108:$K108)),$G$68="X",STDEV($F108,$H108:$K108)/SQRT(COUNT($F108,$H108:$K108)),$H$68="X",STDEV($F108:$G108,$I108:$K108)/SQRT(COUNT($F108:$G108,$I108:$K108)),$I$68="X",STDEV($F108:$H108,$J108:$K108)/SQRT(COUNT($F108:$H108,$J108:$K108)),$J$68="X",STDEV($F108:$I108,$K108)/SQRT(COUNT($F108:$I108,$K108)),$K$68="X",STDEV($F108:$J108)/SQRT(COUNT($F108:$J108))),"")</f>
        <v>0</v>
      </c>
      <c r="D108" s="113" cm="1">
        <f t="array" ref="D108">IFERROR(_xlfn.IFS(COUNTA($L$68:$Q$68)=0,AVERAGE($L108:$Q108),$L$68="X",AVERAGE($M108:$Q108),$M$68="X",AVERAGE($L108,$N108:$Q108),$N$68="X",AVERAGE($L108:$M108,$O108:$Q108),$O$68="X",AVERAGE($L108:$N108,$P108:$Q108),$P$68="X",AVERAGE($L108:$O108,$Q108:$Q108),$Q$68="X",AVERAGE($L108:$P108)),"")</f>
        <v>0</v>
      </c>
      <c r="E108" s="111" cm="1">
        <f t="array" ref="E108">IFERROR(_xlfn.IFS(COUNTA($L$68:$Q$68)=0,STDEV($L108:$Q108)/SQRT(COUNT($L108:$Q108)),$L$68="X",STDEV($M108:$Q108)/SQRT(COUNT($M108:$Q108)),$M$68="X",STDEV($L108,$N108:$Q108)/SQRT(COUNT($L108,$N108:$Q108)),$N$68="X",STDEV($L108:$M108,$O108:$Q108)/SQRT(COUNT($L108:$M108,$O108:$Q108)),$O$68="X",STDEV($L108:$N108,$P108:$Q108)/SQRT(COUNT($L108:$N108,$P108:$Q108)),$P$68="X",STDEV($L108:$O108,$Q108)/SQRT(COUNT($L108:$O108,$Q108)),$Q$68="X",STDEV($L108:$P108)/SQRT(COUNT($L108:$P108))),"")</f>
        <v>0</v>
      </c>
      <c r="F108" cm="1">
        <f t="array" ref="F108">_xlfn.IFS(SUM($L108:$Q108)="","",L108="","",L108=0,0,L108&gt;0,L108/F$131*100)</f>
        <v>0</v>
      </c>
      <c r="G108" cm="1">
        <f t="array" ref="G108">_xlfn.IFS(SUM($L108:$Q108)="","",M108="","",M108=0,0,M108&gt;0,M108/G$131*100)</f>
        <v>0</v>
      </c>
      <c r="H108" cm="1">
        <f t="array" ref="H108">_xlfn.IFS(SUM($L108:$Q108)="","",N108="","",N108=0,0,N108&gt;0,N108/H$131*100)</f>
        <v>0</v>
      </c>
      <c r="I108" cm="1">
        <f t="array" ref="I108">_xlfn.IFS(SUM($L108:$Q108)="","",O108="","",O108=0,0,O108&gt;0,O108/I$131*100)</f>
        <v>0</v>
      </c>
      <c r="J108" cm="1">
        <f t="array" ref="J108">_xlfn.IFS(SUM($L108:$Q108)="","",P108="","",P108=0,0,P108&gt;0,P108/J$131*100)</f>
        <v>0</v>
      </c>
      <c r="K108" s="1" t="str" cm="1">
        <f t="array" ref="K108">_xlfn.IFS(SUM($L108:$Q108)="","",Q108="","",Q108=0,0,Q108&gt;0,Q108/K$131*100)</f>
        <v/>
      </c>
      <c r="L108" s="42">
        <f t="shared" si="75"/>
        <v>0</v>
      </c>
      <c r="M108">
        <f t="shared" si="75"/>
        <v>0</v>
      </c>
      <c r="N108">
        <f t="shared" si="75"/>
        <v>0</v>
      </c>
      <c r="O108">
        <f t="shared" si="75"/>
        <v>0</v>
      </c>
      <c r="P108">
        <f t="shared" si="75"/>
        <v>0</v>
      </c>
      <c r="Q108" s="96" t="str">
        <f t="shared" si="75"/>
        <v/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/>
      <c r="X108" s="1"/>
      <c r="Y108" s="1"/>
      <c r="Z108" s="7" t="s">
        <v>64</v>
      </c>
      <c r="AA108" s="18" cm="1">
        <f t="array" ref="AA108">IFERROR(_xlfn.IFS(COUNTA($AE$68:$AJ$68)=0,AVERAGE($AE108:$AJ108),$AE$68="X",AVERAGE($AF108:$AJ108),$AF$68="X",AVERAGE($AE108,$AG108:$AJ108),$AG$68="X",AVERAGE($AE108:$AF108,$AH108:$AJ108),$AH$68="X",AVERAGE($AE108:$AG108,$AI108:$AJ108),$AI$68="X",AVERAGE($AE108:$AH108,$AJ108:$AJ108),$AJ$68="X",AVERAGE($AE108:$AI108)),"")</f>
        <v>0</v>
      </c>
      <c r="AB108" s="19" cm="1">
        <f t="array" ref="AB108">IFERROR(_xlfn.IFS(COUNTA($AE$68:$AJ$68)=0,STDEV($AE108:$AJ108)/SQRT(COUNT($AE108:$AJ108)),$AE$68="X",STDEV($AF108:$AJ108)/SQRT(COUNT($AF108:$AJ108)),$AF$68="X",STDEV($AE108,$AG108:$AJ108)/SQRT(COUNT($AE108,$AG108:$AJ108)),$AG$68="X",STDEV($AE108:$AF108,$AH108:$AJ108)/SQRT(COUNT($AE108:$AF108,$AH108:$AJ108)),$AH$68="X",STDEV($AE108:$AG108,$AI108:$AJ108)/SQRT(COUNT($AE108:$AG108,$AI108:$AJ108)),$AI$68="X",STDEV($AE108:$AH108,$AJ108)/SQRT(COUNT($AE108:$AH108,$AJ108)),$AJ$68="X",STDEV($AE108:$AI108)/SQRT(COUNT($AE108:$AI108))),"")</f>
        <v>0</v>
      </c>
      <c r="AC108" s="113" cm="1">
        <f t="array" ref="AC108">IFERROR(_xlfn.IFS(COUNTA($AK$68:$AP$68)=0,AVERAGE($AK108:$AP108),$AK$68="X",AVERAGE($AL108:$AP108),$AL$68="X",AVERAGE($AK108,$AM108:$AP108),$AM$68="X",AVERAGE($AK108:$AL108,$AN108:$AP108),$AN$68="X",AVERAGE($AK108:$AM108,$AO108:$AP108),$AO$68="X",AVERAGE($AK108:$AN108,$AP108:$AP108),$AP$68="X",AVERAGE($AK108:$AO108)),"")</f>
        <v>0</v>
      </c>
      <c r="AD108" s="111" cm="1">
        <f t="array" ref="AD108">IFERROR(_xlfn.IFS(COUNTA($AK$68:$AP$68)=0,STDEV($AK108:$AP108)/SQRT(COUNT($AK108:$AP108)),$AK$68="X",STDEV($AL108:$AP108)/SQRT(COUNT($AL108:$AP108)),$AL$68="X",STDEV($AK108,$AM108:$AP108)/SQRT(COUNT($AK108,$AM108:$AP108)),$AM$68="X",STDEV($AK108:$AL108,$AN108:$AP108)/SQRT(COUNT($AK108:$AL108,$AN108:$AP108)),$AN$68="X",STDEV($AK108:$AM108,$AO108:$AP108)/SQRT(COUNT($AK108:$AM108,$AO108:$AP108)),$AO$68="X",STDEV($AK108:$AN108,$AP108)/SQRT(COUNT($AK108:$AN108,$AP108)),$AP$68="X",STDEV($AK108:$AO108)/SQRT(COUNT($AK108:$AO108))),"")</f>
        <v>0</v>
      </c>
      <c r="AE108" cm="1">
        <f t="array" ref="AE108">_xlfn.IFS(SUM($AK108:$AP108)="","",AK108="","",AK108=0,0,AK108&gt;0,AK108/AE$131*100)</f>
        <v>0</v>
      </c>
      <c r="AF108" cm="1">
        <f t="array" ref="AF108">_xlfn.IFS(SUM($AK108:$AP108)="","",AL108="","",AL108=0,0,AL108&gt;0,AL108/AF$131*100)</f>
        <v>0</v>
      </c>
      <c r="AG108" cm="1">
        <f t="array" ref="AG108">_xlfn.IFS(SUM($AK108:$AP108)="","",AM108="","",AM108=0,0,AM108&gt;0,AM108/AG$131*100)</f>
        <v>4.0941616820475243E-2</v>
      </c>
      <c r="AH108" cm="1">
        <f t="array" ref="AH108">_xlfn.IFS(SUM($AK108:$AP108)="","",AN108="","",AN108=0,0,AN108&gt;0,AN108/AH$131*100)</f>
        <v>0</v>
      </c>
      <c r="AI108" cm="1">
        <f t="array" ref="AI108">_xlfn.IFS(SUM($AK108:$AP108)="","",AO108="","",AO108=0,0,AO108&gt;0,AO108/AI$131*100)</f>
        <v>0</v>
      </c>
      <c r="AJ108" s="1" t="str" cm="1">
        <f t="array" ref="AJ108">_xlfn.IFS(SUM($AK108:$AP108)="","",AP108="","",AP108=0,0,AP108&gt;0,AP108/AJ$131*100)</f>
        <v/>
      </c>
      <c r="AK108" s="85">
        <f t="shared" si="76"/>
        <v>0</v>
      </c>
      <c r="AL108" s="39">
        <f t="shared" si="76"/>
        <v>0</v>
      </c>
      <c r="AM108" s="39">
        <f t="shared" si="76"/>
        <v>5409.333333333333</v>
      </c>
      <c r="AN108" s="39">
        <f t="shared" si="76"/>
        <v>0</v>
      </c>
      <c r="AO108" s="39">
        <f t="shared" si="76"/>
        <v>0</v>
      </c>
      <c r="AP108" s="98" t="str">
        <f t="shared" si="76"/>
        <v/>
      </c>
      <c r="AQ108" s="89">
        <v>0</v>
      </c>
      <c r="AR108" s="89">
        <v>0</v>
      </c>
      <c r="AS108" s="89">
        <v>16228</v>
      </c>
      <c r="AT108" s="89">
        <v>0</v>
      </c>
      <c r="AU108" s="89">
        <v>0</v>
      </c>
      <c r="AV108" s="89"/>
      <c r="AW108" s="1"/>
      <c r="AX108" s="1"/>
      <c r="AY108" s="39" t="str">
        <f t="shared" si="111"/>
        <v/>
      </c>
      <c r="AZ108" s="39" t="str">
        <f t="shared" si="112"/>
        <v/>
      </c>
      <c r="BA108" s="39" t="str">
        <f t="shared" si="113"/>
        <v/>
      </c>
      <c r="BB108" s="39" t="str">
        <f t="shared" si="114"/>
        <v/>
      </c>
      <c r="BC108" s="39" t="str">
        <f t="shared" si="115"/>
        <v/>
      </c>
      <c r="BD108" s="39" t="str">
        <f t="shared" si="116"/>
        <v/>
      </c>
      <c r="BE108" s="39" t="str">
        <f t="shared" si="117"/>
        <v/>
      </c>
      <c r="BF108" s="39" t="str">
        <f t="shared" si="118"/>
        <v/>
      </c>
      <c r="BG108" s="39" t="str">
        <f t="shared" si="119"/>
        <v/>
      </c>
      <c r="BH108" s="39" t="str">
        <f t="shared" si="120"/>
        <v/>
      </c>
      <c r="BI108" s="39" t="str">
        <f t="shared" si="121"/>
        <v/>
      </c>
      <c r="BJ108" s="39" t="str">
        <f t="shared" si="122"/>
        <v/>
      </c>
      <c r="BK108" s="42" t="str">
        <f t="shared" si="100"/>
        <v/>
      </c>
      <c r="BL108" t="str">
        <f t="shared" si="100"/>
        <v/>
      </c>
      <c r="BM108" t="str">
        <f t="shared" si="100"/>
        <v/>
      </c>
      <c r="BN108" t="str">
        <f t="shared" si="100"/>
        <v/>
      </c>
      <c r="BO108" t="str">
        <f t="shared" si="100"/>
        <v/>
      </c>
      <c r="BP108" t="str">
        <f t="shared" si="100"/>
        <v/>
      </c>
      <c r="BQ108" t="str">
        <f t="shared" si="110"/>
        <v/>
      </c>
      <c r="BR108" t="str">
        <f t="shared" si="110"/>
        <v/>
      </c>
      <c r="BS108" t="str">
        <f t="shared" si="110"/>
        <v/>
      </c>
      <c r="BT108" t="str">
        <f t="shared" si="110"/>
        <v/>
      </c>
      <c r="BU108" t="str">
        <f t="shared" si="110"/>
        <v/>
      </c>
      <c r="BV108" t="str">
        <f t="shared" si="110"/>
        <v/>
      </c>
      <c r="BW108" t="str">
        <f t="shared" si="101"/>
        <v/>
      </c>
      <c r="BX108" t="str">
        <f t="shared" si="102"/>
        <v/>
      </c>
      <c r="BY108" t="str">
        <f t="shared" si="103"/>
        <v/>
      </c>
      <c r="BZ108" t="str">
        <f t="shared" si="104"/>
        <v/>
      </c>
      <c r="CA108" t="str">
        <f t="shared" si="105"/>
        <v/>
      </c>
      <c r="CB108" s="39" t="str">
        <f t="shared" si="105"/>
        <v/>
      </c>
      <c r="CC108" s="46" t="str">
        <f t="shared" si="106"/>
        <v/>
      </c>
      <c r="CD108" s="44" t="str">
        <f t="shared" si="96"/>
        <v/>
      </c>
      <c r="CE108" t="str" cm="1">
        <f t="array" ref="CE108">_xlfn.IFS($CC108="","",$CC108&lt;=CE$69,"yes",$CC108&gt;CE$69,"no")</f>
        <v/>
      </c>
      <c r="CF108" s="42" t="str">
        <f t="shared" si="107"/>
        <v/>
      </c>
      <c r="CG108" s="1" t="str">
        <f t="shared" si="108"/>
        <v/>
      </c>
      <c r="CH108" s="1" t="str">
        <f t="shared" si="109"/>
        <v/>
      </c>
      <c r="CI108" s="76" t="str">
        <f>IF(CE108="yes",VLOOKUP(CH108,'z-Table'!$A$1:$K$74,7,TRUE)*$CE$68,"")</f>
        <v/>
      </c>
    </row>
    <row r="109" spans="1:87" ht="12" x14ac:dyDescent="0.2">
      <c r="A109" s="7" t="s">
        <v>65</v>
      </c>
      <c r="B109" s="18" cm="1">
        <f t="array" ref="B109">IFERROR(_xlfn.IFS(COUNTA($F$68:$K$68)=0,AVERAGE($F109:$K109),$F$68="X",AVERAGE(G109:$K109),$G$68="X",AVERAGE($F109,$H109:$K109),$H$68="X",AVERAGE($F109:$G109,$I109:$K109),$I$68="X",AVERAGE($F109:$H109,$J109:$K109),$J$68="X",AVERAGE($F109:$I109,$K109:$K109),$K$68="X",AVERAGE($F109:$J109)),"")</f>
        <v>34.93845685432116</v>
      </c>
      <c r="C109" s="19" cm="1">
        <f t="array" ref="C109">IFERROR(_xlfn.IFS(COUNTA($F$68:$K$68)=0,STDEV($F109:$K109)/SQRT(COUNT($F109:$K109)),$F$68="X",STDEV(G109:$K109)/SQRT(COUNT(G109:$K109)),$G$68="X",STDEV($F109,$H109:$K109)/SQRT(COUNT($F109,$H109:$K109)),$H$68="X",STDEV($F109:$G109,$I109:$K109)/SQRT(COUNT($F109:$G109,$I109:$K109)),$I$68="X",STDEV($F109:$H109,$J109:$K109)/SQRT(COUNT($F109:$H109,$J109:$K109)),$J$68="X",STDEV($F109:$I109,$K109)/SQRT(COUNT($F109:$I109,$K109)),$K$68="X",STDEV($F109:$J109)/SQRT(COUNT($F109:$J109))),"")</f>
        <v>13.022116724987988</v>
      </c>
      <c r="D109" s="113" cm="1">
        <f t="array" ref="D109">IFERROR(_xlfn.IFS(COUNTA($L$68:$Q$68)=0,AVERAGE($L109:$Q109),$L$68="X",AVERAGE($M109:$Q109),$M$68="X",AVERAGE($L109,$N109:$Q109),$N$68="X",AVERAGE($L109:$M109,$O109:$Q109),$O$68="X",AVERAGE($L109:$N109,$P109:$Q109),$P$68="X",AVERAGE($L109:$O109,$Q109:$Q109),$Q$68="X",AVERAGE($L109:$P109)),"")</f>
        <v>2863374.0533333337</v>
      </c>
      <c r="E109" s="111" cm="1">
        <f t="array" ref="E109">IFERROR(_xlfn.IFS(COUNTA($L$68:$Q$68)=0,STDEV($L109:$Q109)/SQRT(COUNT($L109:$Q109)),$L$68="X",STDEV($M109:$Q109)/SQRT(COUNT($M109:$Q109)),$M$68="X",STDEV($L109,$N109:$Q109)/SQRT(COUNT($L109,$N109:$Q109)),$N$68="X",STDEV($L109:$M109,$O109:$Q109)/SQRT(COUNT($L109:$M109,$O109:$Q109)),$O$68="X",STDEV($L109:$N109,$P109:$Q109)/SQRT(COUNT($L109:$N109,$P109:$Q109)),$P$68="X",STDEV($L109:$O109,$Q109)/SQRT(COUNT($L109:$O109,$Q109)),$Q$68="X",STDEV($L109:$P109)/SQRT(COUNT($L109:$P109))),"")</f>
        <v>1609401.3528199974</v>
      </c>
      <c r="F109" cm="1">
        <f t="array" ref="F109">_xlfn.IFS(SUM($L109:$Q109)="","",L109="","",L109=0,0,L109&gt;0,L109/F$131*100)</f>
        <v>77.059718453540157</v>
      </c>
      <c r="G109" cm="1">
        <f t="array" ref="G109">_xlfn.IFS(SUM($L109:$Q109)="","",M109="","",M109=0,0,M109&gt;0,M109/G$131*100)</f>
        <v>8.5306485032017338</v>
      </c>
      <c r="H109" cm="1">
        <f t="array" ref="H109">_xlfn.IFS(SUM($L109:$Q109)="","",N109="","",N109=0,0,N109&gt;0,N109/H$131*100)</f>
        <v>50.92726455514962</v>
      </c>
      <c r="I109" cm="1">
        <f t="array" ref="I109">_xlfn.IFS(SUM($L109:$Q109)="","",O109="","",O109=0,0,O109&gt;0,O109/I$131*100)</f>
        <v>28.08118019882458</v>
      </c>
      <c r="J109" cm="1">
        <f t="array" ref="J109">_xlfn.IFS(SUM($L109:$Q109)="","",P109="","",P109=0,0,P109&gt;0,P109/J$131*100)</f>
        <v>10.093472560889731</v>
      </c>
      <c r="K109" s="1" t="str" cm="1">
        <f t="array" ref="K109">_xlfn.IFS(SUM($L109:$Q109)="","",Q109="","",Q109=0,0,Q109&gt;0,Q109/K$131*100)</f>
        <v/>
      </c>
      <c r="L109" s="42">
        <f t="shared" si="75"/>
        <v>8550985.5999999996</v>
      </c>
      <c r="M109">
        <f t="shared" si="75"/>
        <v>121318.33333333333</v>
      </c>
      <c r="N109">
        <f t="shared" si="75"/>
        <v>4262287</v>
      </c>
      <c r="O109">
        <f t="shared" si="75"/>
        <v>1211475</v>
      </c>
      <c r="P109">
        <f t="shared" si="75"/>
        <v>170804.33333333334</v>
      </c>
      <c r="Q109" s="96" t="str">
        <f t="shared" si="75"/>
        <v/>
      </c>
      <c r="R109" s="89">
        <v>42754928</v>
      </c>
      <c r="S109" s="89">
        <v>363955</v>
      </c>
      <c r="T109" s="89">
        <v>17049148</v>
      </c>
      <c r="U109" s="89">
        <v>3634425</v>
      </c>
      <c r="V109" s="89">
        <v>512413</v>
      </c>
      <c r="W109" s="89"/>
      <c r="X109" s="1"/>
      <c r="Y109" s="1"/>
      <c r="Z109" s="7" t="s">
        <v>65</v>
      </c>
      <c r="AA109" s="18" cm="1">
        <f t="array" ref="AA109">IFERROR(_xlfn.IFS(COUNTA($AE$68:$AJ$68)=0,AVERAGE($AE109:$AJ109),$AE$68="X",AVERAGE($AF109:$AJ109),$AF$68="X",AVERAGE($AE109,$AG109:$AJ109),$AG$68="X",AVERAGE($AE109:$AF109,$AH109:$AJ109),$AH$68="X",AVERAGE($AE109:$AG109,$AI109:$AJ109),$AI$68="X",AVERAGE($AE109:$AH109,$AJ109:$AJ109),$AJ$68="X",AVERAGE($AE109:$AI109)),"")</f>
        <v>57.419199567013933</v>
      </c>
      <c r="AB109" s="19" cm="1">
        <f t="array" ref="AB109">IFERROR(_xlfn.IFS(COUNTA($AE$68:$AJ$68)=0,STDEV($AE109:$AJ109)/SQRT(COUNT($AE109:$AJ109)),$AE$68="X",STDEV($AF109:$AJ109)/SQRT(COUNT($AF109:$AJ109)),$AF$68="X",STDEV($AE109,$AG109:$AJ109)/SQRT(COUNT($AE109,$AG109:$AJ109)),$AG$68="X",STDEV($AE109:$AF109,$AH109:$AJ109)/SQRT(COUNT($AE109:$AF109,$AH109:$AJ109)),$AH$68="X",STDEV($AE109:$AG109,$AI109:$AJ109)/SQRT(COUNT($AE109:$AG109,$AI109:$AJ109)),$AI$68="X",STDEV($AE109:$AH109,$AJ109)/SQRT(COUNT($AE109:$AH109,$AJ109)),$AJ$68="X",STDEV($AE109:$AI109)/SQRT(COUNT($AE109:$AI109))),"")</f>
        <v>3.7859468062132646</v>
      </c>
      <c r="AC109" s="113" cm="1">
        <f t="array" ref="AC109">IFERROR(_xlfn.IFS(COUNTA($AK$68:$AP$68)=0,AVERAGE($AK109:$AP109),$AK$68="X",AVERAGE($AL109:$AP109),$AL$68="X",AVERAGE($AK109,$AM109:$AP109),$AM$68="X",AVERAGE($AK109:$AL109,$AN109:$AP109),$AN$68="X",AVERAGE($AK109:$AM109,$AO109:$AP109),$AO$68="X",AVERAGE($AK109:$AN109,$AP109:$AP109),$AP$68="X",AVERAGE($AK109:$AO109)),"")</f>
        <v>1179765.142361111</v>
      </c>
      <c r="AD109" s="111" cm="1">
        <f t="array" ref="AD109">IFERROR(_xlfn.IFS(COUNTA($AK$68:$AP$68)=0,STDEV($AK109:$AP109)/SQRT(COUNT($AK109:$AP109)),$AK$68="X",STDEV($AL109:$AP109)/SQRT(COUNT($AL109:$AP109)),$AL$68="X",STDEV($AK109,$AM109:$AP109)/SQRT(COUNT($AK109,$AM109:$AP109)),$AM$68="X",STDEV($AK109:$AL109,$AN109:$AP109)/SQRT(COUNT($AK109:$AL109,$AN109:$AP109)),$AN$68="X",STDEV($AK109:$AM109,$AO109:$AP109)/SQRT(COUNT($AK109:$AM109,$AO109:$AP109)),$AO$68="X",STDEV($AK109:$AN109,$AP109)/SQRT(COUNT($AK109:$AN109,$AP109)),$AP$68="X",STDEV($AK109:$AO109)/SQRT(COUNT($AK109:$AO109))),"")</f>
        <v>448061.57941635273</v>
      </c>
      <c r="AE109" cm="1">
        <f t="array" ref="AE109">_xlfn.IFS(SUM($AK109:$AP109)="","",AK109="","",AK109=0,0,AK109&gt;0,AK109/AE$131*100)</f>
        <v>62.367922762847961</v>
      </c>
      <c r="AF109" cm="1">
        <f t="array" ref="AF109">_xlfn.IFS(SUM($AK109:$AP109)="","",AL109="","",AL109=0,0,AL109&gt;0,AL109/AF$131*100)</f>
        <v>46.463824096817333</v>
      </c>
      <c r="AG109" cm="1">
        <f t="array" ref="AG109">_xlfn.IFS(SUM($AK109:$AP109)="","",AM109="","",AM109=0,0,AM109&gt;0,AM109/AG$131*100)</f>
        <v>0</v>
      </c>
      <c r="AH109" cm="1">
        <f t="array" ref="AH109">_xlfn.IFS(SUM($AK109:$AP109)="","",AN109="","",AN109=0,0,AN109&gt;0,AN109/AH$131*100)</f>
        <v>58.248742147905119</v>
      </c>
      <c r="AI109" cm="1">
        <f t="array" ref="AI109">_xlfn.IFS(SUM($AK109:$AP109)="","",AO109="","",AO109=0,0,AO109&gt;0,AO109/AI$131*100)</f>
        <v>62.596309260485313</v>
      </c>
      <c r="AJ109" s="1" t="str" cm="1">
        <f t="array" ref="AJ109">_xlfn.IFS(SUM($AK109:$AP109)="","",AP109="","",AP109=0,0,AP109&gt;0,AP109/AJ$131*100)</f>
        <v/>
      </c>
      <c r="AK109" s="85">
        <f t="shared" si="76"/>
        <v>765970.5</v>
      </c>
      <c r="AL109" s="39">
        <f t="shared" si="76"/>
        <v>2484290.111111111</v>
      </c>
      <c r="AM109" s="39">
        <f t="shared" si="76"/>
        <v>0</v>
      </c>
      <c r="AN109" s="39">
        <f t="shared" si="76"/>
        <v>470393.83333333331</v>
      </c>
      <c r="AO109" s="39">
        <f t="shared" si="76"/>
        <v>998406.125</v>
      </c>
      <c r="AP109" s="98" t="str">
        <f t="shared" si="76"/>
        <v/>
      </c>
      <c r="AQ109" s="89">
        <v>4595823</v>
      </c>
      <c r="AR109" s="89">
        <v>22358611</v>
      </c>
      <c r="AS109" s="89">
        <v>0</v>
      </c>
      <c r="AT109" s="89">
        <v>2822363</v>
      </c>
      <c r="AU109" s="89">
        <v>7987249</v>
      </c>
      <c r="AV109" s="89"/>
      <c r="AW109" s="1"/>
      <c r="AX109" s="1" t="str">
        <f>Z109</f>
        <v>carvone</v>
      </c>
      <c r="AY109" s="39">
        <f t="shared" si="111"/>
        <v>8550985.5999999996</v>
      </c>
      <c r="AZ109" s="39">
        <f t="shared" si="112"/>
        <v>121318.33333333333</v>
      </c>
      <c r="BA109" s="39">
        <f t="shared" si="113"/>
        <v>4262287</v>
      </c>
      <c r="BB109" s="39">
        <f t="shared" si="114"/>
        <v>1211475</v>
      </c>
      <c r="BC109" s="39">
        <f t="shared" si="115"/>
        <v>170804.33333333334</v>
      </c>
      <c r="BD109" s="39" t="str">
        <f t="shared" si="116"/>
        <v/>
      </c>
      <c r="BE109" s="39">
        <f t="shared" si="117"/>
        <v>765970.5</v>
      </c>
      <c r="BF109" s="39">
        <f t="shared" si="118"/>
        <v>2484290.111111111</v>
      </c>
      <c r="BG109" s="39" t="str">
        <f t="shared" si="119"/>
        <v/>
      </c>
      <c r="BH109" s="39">
        <f t="shared" si="120"/>
        <v>470393.83333333331</v>
      </c>
      <c r="BI109" s="39">
        <f t="shared" si="121"/>
        <v>998406.125</v>
      </c>
      <c r="BJ109" s="39" t="str">
        <f t="shared" si="122"/>
        <v/>
      </c>
      <c r="BK109" s="42">
        <f t="shared" si="100"/>
        <v>9</v>
      </c>
      <c r="BL109">
        <f t="shared" si="100"/>
        <v>1</v>
      </c>
      <c r="BM109">
        <f t="shared" si="100"/>
        <v>8</v>
      </c>
      <c r="BN109">
        <f t="shared" si="100"/>
        <v>6</v>
      </c>
      <c r="BO109">
        <f t="shared" si="100"/>
        <v>2</v>
      </c>
      <c r="BP109" t="str">
        <f t="shared" si="100"/>
        <v/>
      </c>
      <c r="BQ109">
        <f t="shared" si="110"/>
        <v>4</v>
      </c>
      <c r="BR109">
        <f t="shared" si="110"/>
        <v>7</v>
      </c>
      <c r="BS109" t="str">
        <f t="shared" si="110"/>
        <v/>
      </c>
      <c r="BT109">
        <f t="shared" si="110"/>
        <v>3</v>
      </c>
      <c r="BU109">
        <f t="shared" si="110"/>
        <v>5</v>
      </c>
      <c r="BV109" t="str">
        <f t="shared" si="110"/>
        <v/>
      </c>
      <c r="BW109">
        <f t="shared" si="101"/>
        <v>26</v>
      </c>
      <c r="BX109">
        <f t="shared" si="102"/>
        <v>19</v>
      </c>
      <c r="BY109">
        <f t="shared" si="103"/>
        <v>5</v>
      </c>
      <c r="BZ109">
        <f t="shared" si="104"/>
        <v>4</v>
      </c>
      <c r="CA109">
        <f t="shared" si="105"/>
        <v>9</v>
      </c>
      <c r="CB109" s="39">
        <f t="shared" si="105"/>
        <v>11</v>
      </c>
      <c r="CC109" s="46">
        <f t="shared" si="106"/>
        <v>9</v>
      </c>
      <c r="CD109" s="44" t="str">
        <f t="shared" si="96"/>
        <v xml:space="preserve">sig = </v>
      </c>
      <c r="CE109" t="str" cm="1">
        <f t="array" ref="CE109">_xlfn.IFS($CC109="","",$CC109&lt;=CE$69,"yes",$CC109&gt;CE$69,"no")</f>
        <v>no</v>
      </c>
      <c r="CF109" s="42" t="str">
        <f t="shared" si="107"/>
        <v/>
      </c>
      <c r="CG109" s="1" t="str">
        <f t="shared" si="108"/>
        <v/>
      </c>
      <c r="CH109" s="1" t="str">
        <f t="shared" si="109"/>
        <v/>
      </c>
      <c r="CI109" s="76" t="str">
        <f>IF(CE109="yes",VLOOKUP(CH109,'z-Table'!$A$1:$K$74,7,TRUE)*$CE$68,"")</f>
        <v/>
      </c>
    </row>
    <row r="110" spans="1:87" ht="12" x14ac:dyDescent="0.2">
      <c r="A110" s="7" t="s">
        <v>66</v>
      </c>
      <c r="B110" s="18" cm="1">
        <f t="array" ref="B110">IFERROR(_xlfn.IFS(COUNTA($F$68:$K$68)=0,AVERAGE($F110:$K110),$F$68="X",AVERAGE(G110:$K110),$G$68="X",AVERAGE($F110,$H110:$K110),$H$68="X",AVERAGE($F110:$G110,$I110:$K110),$I$68="X",AVERAGE($F110:$H110,$J110:$K110),$J$68="X",AVERAGE($F110:$I110,$K110:$K110),$K$68="X",AVERAGE($F110:$J110)),"")</f>
        <v>0</v>
      </c>
      <c r="C110" s="19" cm="1">
        <f t="array" ref="C110">IFERROR(_xlfn.IFS(COUNTA($F$68:$K$68)=0,STDEV($F110:$K110)/SQRT(COUNT($F110:$K110)),$F$68="X",STDEV(G110:$K110)/SQRT(COUNT(G110:$K110)),$G$68="X",STDEV($F110,$H110:$K110)/SQRT(COUNT($F110,$H110:$K110)),$H$68="X",STDEV($F110:$G110,$I110:$K110)/SQRT(COUNT($F110:$G110,$I110:$K110)),$I$68="X",STDEV($F110:$H110,$J110:$K110)/SQRT(COUNT($F110:$H110,$J110:$K110)),$J$68="X",STDEV($F110:$I110,$K110)/SQRT(COUNT($F110:$I110,$K110)),$K$68="X",STDEV($F110:$J110)/SQRT(COUNT($F110:$J110))),"")</f>
        <v>0</v>
      </c>
      <c r="D110" s="113" cm="1">
        <f t="array" ref="D110">IFERROR(_xlfn.IFS(COUNTA($L$68:$Q$68)=0,AVERAGE($L110:$Q110),$L$68="X",AVERAGE($M110:$Q110),$M$68="X",AVERAGE($L110,$N110:$Q110),$N$68="X",AVERAGE($L110:$M110,$O110:$Q110),$O$68="X",AVERAGE($L110:$N110,$P110:$Q110),$P$68="X",AVERAGE($L110:$O110,$Q110:$Q110),$Q$68="X",AVERAGE($L110:$P110)),"")</f>
        <v>0</v>
      </c>
      <c r="E110" s="111" cm="1">
        <f t="array" ref="E110">IFERROR(_xlfn.IFS(COUNTA($L$68:$Q$68)=0,STDEV($L110:$Q110)/SQRT(COUNT($L110:$Q110)),$L$68="X",STDEV($M110:$Q110)/SQRT(COUNT($M110:$Q110)),$M$68="X",STDEV($L110,$N110:$Q110)/SQRT(COUNT($L110,$N110:$Q110)),$N$68="X",STDEV($L110:$M110,$O110:$Q110)/SQRT(COUNT($L110:$M110,$O110:$Q110)),$O$68="X",STDEV($L110:$N110,$P110:$Q110)/SQRT(COUNT($L110:$N110,$P110:$Q110)),$P$68="X",STDEV($L110:$O110,$Q110)/SQRT(COUNT($L110:$O110,$Q110)),$Q$68="X",STDEV($L110:$P110)/SQRT(COUNT($L110:$P110))),"")</f>
        <v>0</v>
      </c>
      <c r="F110" cm="1">
        <f t="array" ref="F110">_xlfn.IFS(SUM($L110:$Q110)="","",L110="","",L110=0,0,L110&gt;0,L110/F$131*100)</f>
        <v>0</v>
      </c>
      <c r="G110" cm="1">
        <f t="array" ref="G110">_xlfn.IFS(SUM($L110:$Q110)="","",M110="","",M110=0,0,M110&gt;0,M110/G$131*100)</f>
        <v>0</v>
      </c>
      <c r="H110" cm="1">
        <f t="array" ref="H110">_xlfn.IFS(SUM($L110:$Q110)="","",N110="","",N110=0,0,N110&gt;0,N110/H$131*100)</f>
        <v>0</v>
      </c>
      <c r="I110" cm="1">
        <f t="array" ref="I110">_xlfn.IFS(SUM($L110:$Q110)="","",O110="","",O110=0,0,O110&gt;0,O110/I$131*100)</f>
        <v>0</v>
      </c>
      <c r="J110" cm="1">
        <f t="array" ref="J110">_xlfn.IFS(SUM($L110:$Q110)="","",P110="","",P110=0,0,P110&gt;0,P110/J$131*100)</f>
        <v>0</v>
      </c>
      <c r="K110" s="1" t="str" cm="1">
        <f t="array" ref="K110">_xlfn.IFS(SUM($L110:$Q110)="","",Q110="","",Q110=0,0,Q110&gt;0,Q110/K$131*100)</f>
        <v/>
      </c>
      <c r="L110" s="42">
        <f t="shared" si="75"/>
        <v>0</v>
      </c>
      <c r="M110">
        <f t="shared" si="75"/>
        <v>0</v>
      </c>
      <c r="N110">
        <f t="shared" si="75"/>
        <v>0</v>
      </c>
      <c r="O110">
        <f t="shared" si="75"/>
        <v>0</v>
      </c>
      <c r="P110">
        <f t="shared" si="75"/>
        <v>0</v>
      </c>
      <c r="Q110" s="96" t="str">
        <f t="shared" si="75"/>
        <v/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/>
      <c r="X110" s="1"/>
      <c r="Y110" s="1"/>
      <c r="Z110" s="7" t="s">
        <v>66</v>
      </c>
      <c r="AA110" s="18" cm="1">
        <f t="array" ref="AA110">IFERROR(_xlfn.IFS(COUNTA($AE$68:$AJ$68)=0,AVERAGE($AE110:$AJ110),$AE$68="X",AVERAGE($AF110:$AJ110),$AF$68="X",AVERAGE($AE110,$AG110:$AJ110),$AG$68="X",AVERAGE($AE110:$AF110,$AH110:$AJ110),$AH$68="X",AVERAGE($AE110:$AG110,$AI110:$AJ110),$AI$68="X",AVERAGE($AE110:$AH110,$AJ110:$AJ110),$AJ$68="X",AVERAGE($AE110:$AI110)),"")</f>
        <v>0</v>
      </c>
      <c r="AB110" s="19" cm="1">
        <f t="array" ref="AB110">IFERROR(_xlfn.IFS(COUNTA($AE$68:$AJ$68)=0,STDEV($AE110:$AJ110)/SQRT(COUNT($AE110:$AJ110)),$AE$68="X",STDEV($AF110:$AJ110)/SQRT(COUNT($AF110:$AJ110)),$AF$68="X",STDEV($AE110,$AG110:$AJ110)/SQRT(COUNT($AE110,$AG110:$AJ110)),$AG$68="X",STDEV($AE110:$AF110,$AH110:$AJ110)/SQRT(COUNT($AE110:$AF110,$AH110:$AJ110)),$AH$68="X",STDEV($AE110:$AG110,$AI110:$AJ110)/SQRT(COUNT($AE110:$AG110,$AI110:$AJ110)),$AI$68="X",STDEV($AE110:$AH110,$AJ110)/SQRT(COUNT($AE110:$AH110,$AJ110)),$AJ$68="X",STDEV($AE110:$AI110)/SQRT(COUNT($AE110:$AI110))),"")</f>
        <v>0</v>
      </c>
      <c r="AC110" s="113" cm="1">
        <f t="array" ref="AC110">IFERROR(_xlfn.IFS(COUNTA($AK$68:$AP$68)=0,AVERAGE($AK110:$AP110),$AK$68="X",AVERAGE($AL110:$AP110),$AL$68="X",AVERAGE($AK110,$AM110:$AP110),$AM$68="X",AVERAGE($AK110:$AL110,$AN110:$AP110),$AN$68="X",AVERAGE($AK110:$AM110,$AO110:$AP110),$AO$68="X",AVERAGE($AK110:$AN110,$AP110:$AP110),$AP$68="X",AVERAGE($AK110:$AO110)),"")</f>
        <v>0</v>
      </c>
      <c r="AD110" s="111" cm="1">
        <f t="array" ref="AD110">IFERROR(_xlfn.IFS(COUNTA($AK$68:$AP$68)=0,STDEV($AK110:$AP110)/SQRT(COUNT($AK110:$AP110)),$AK$68="X",STDEV($AL110:$AP110)/SQRT(COUNT($AL110:$AP110)),$AL$68="X",STDEV($AK110,$AM110:$AP110)/SQRT(COUNT($AK110,$AM110:$AP110)),$AM$68="X",STDEV($AK110:$AL110,$AN110:$AP110)/SQRT(COUNT($AK110:$AL110,$AN110:$AP110)),$AN$68="X",STDEV($AK110:$AM110,$AO110:$AP110)/SQRT(COUNT($AK110:$AM110,$AO110:$AP110)),$AO$68="X",STDEV($AK110:$AN110,$AP110)/SQRT(COUNT($AK110:$AN110,$AP110)),$AP$68="X",STDEV($AK110:$AO110)/SQRT(COUNT($AK110:$AO110))),"")</f>
        <v>0</v>
      </c>
      <c r="AE110" cm="1">
        <f t="array" ref="AE110">_xlfn.IFS(SUM($AK110:$AP110)="","",AK110="","",AK110=0,0,AK110&gt;0,AK110/AE$131*100)</f>
        <v>0</v>
      </c>
      <c r="AF110" cm="1">
        <f t="array" ref="AF110">_xlfn.IFS(SUM($AK110:$AP110)="","",AL110="","",AL110=0,0,AL110&gt;0,AL110/AF$131*100)</f>
        <v>0</v>
      </c>
      <c r="AG110" cm="1">
        <f t="array" ref="AG110">_xlfn.IFS(SUM($AK110:$AP110)="","",AM110="","",AM110=0,0,AM110&gt;0,AM110/AG$131*100)</f>
        <v>0</v>
      </c>
      <c r="AH110" cm="1">
        <f t="array" ref="AH110">_xlfn.IFS(SUM($AK110:$AP110)="","",AN110="","",AN110=0,0,AN110&gt;0,AN110/AH$131*100)</f>
        <v>0</v>
      </c>
      <c r="AI110" cm="1">
        <f t="array" ref="AI110">_xlfn.IFS(SUM($AK110:$AP110)="","",AO110="","",AO110=0,0,AO110&gt;0,AO110/AI$131*100)</f>
        <v>0</v>
      </c>
      <c r="AJ110" s="1" t="str" cm="1">
        <f t="array" ref="AJ110">_xlfn.IFS(SUM($AK110:$AP110)="","",AP110="","",AP110=0,0,AP110&gt;0,AP110/AJ$131*100)</f>
        <v/>
      </c>
      <c r="AK110" s="85">
        <f t="shared" si="76"/>
        <v>0</v>
      </c>
      <c r="AL110" s="39">
        <f t="shared" si="76"/>
        <v>0</v>
      </c>
      <c r="AM110" s="39">
        <f t="shared" si="76"/>
        <v>0</v>
      </c>
      <c r="AN110" s="39">
        <f t="shared" si="76"/>
        <v>0</v>
      </c>
      <c r="AO110" s="39">
        <f t="shared" si="76"/>
        <v>0</v>
      </c>
      <c r="AP110" s="98" t="str">
        <f t="shared" si="76"/>
        <v/>
      </c>
      <c r="AQ110" s="89">
        <v>0</v>
      </c>
      <c r="AR110" s="89">
        <v>0</v>
      </c>
      <c r="AS110" s="89">
        <v>0</v>
      </c>
      <c r="AT110" s="89">
        <v>0</v>
      </c>
      <c r="AU110" s="89">
        <v>0</v>
      </c>
      <c r="AV110" s="89"/>
      <c r="AW110" s="1"/>
      <c r="AX110" s="1"/>
      <c r="AY110" s="39" t="str">
        <f t="shared" si="111"/>
        <v/>
      </c>
      <c r="AZ110" s="39" t="str">
        <f t="shared" si="112"/>
        <v/>
      </c>
      <c r="BA110" s="39" t="str">
        <f t="shared" si="113"/>
        <v/>
      </c>
      <c r="BB110" s="39" t="str">
        <f t="shared" si="114"/>
        <v/>
      </c>
      <c r="BC110" s="39" t="str">
        <f t="shared" si="115"/>
        <v/>
      </c>
      <c r="BD110" s="39" t="str">
        <f t="shared" si="116"/>
        <v/>
      </c>
      <c r="BE110" s="39" t="str">
        <f t="shared" si="117"/>
        <v/>
      </c>
      <c r="BF110" s="39" t="str">
        <f t="shared" si="118"/>
        <v/>
      </c>
      <c r="BG110" s="39" t="str">
        <f t="shared" si="119"/>
        <v/>
      </c>
      <c r="BH110" s="39" t="str">
        <f t="shared" si="120"/>
        <v/>
      </c>
      <c r="BI110" s="39" t="str">
        <f t="shared" si="121"/>
        <v/>
      </c>
      <c r="BJ110" s="39" t="str">
        <f t="shared" si="122"/>
        <v/>
      </c>
      <c r="BK110" s="42" t="str">
        <f t="shared" si="100"/>
        <v/>
      </c>
      <c r="BL110" t="str">
        <f t="shared" si="100"/>
        <v/>
      </c>
      <c r="BM110" t="str">
        <f t="shared" si="100"/>
        <v/>
      </c>
      <c r="BN110" t="str">
        <f t="shared" si="100"/>
        <v/>
      </c>
      <c r="BO110" t="str">
        <f t="shared" si="100"/>
        <v/>
      </c>
      <c r="BP110" t="str">
        <f t="shared" si="100"/>
        <v/>
      </c>
      <c r="BQ110" t="str">
        <f t="shared" si="110"/>
        <v/>
      </c>
      <c r="BR110" t="str">
        <f t="shared" si="110"/>
        <v/>
      </c>
      <c r="BS110" t="str">
        <f t="shared" si="110"/>
        <v/>
      </c>
      <c r="BT110" t="str">
        <f t="shared" si="110"/>
        <v/>
      </c>
      <c r="BU110" t="str">
        <f t="shared" si="110"/>
        <v/>
      </c>
      <c r="BV110" t="str">
        <f t="shared" si="110"/>
        <v/>
      </c>
      <c r="BW110" t="str">
        <f t="shared" si="101"/>
        <v/>
      </c>
      <c r="BX110" t="str">
        <f t="shared" si="102"/>
        <v/>
      </c>
      <c r="BY110" t="str">
        <f t="shared" si="103"/>
        <v/>
      </c>
      <c r="BZ110" t="str">
        <f t="shared" si="104"/>
        <v/>
      </c>
      <c r="CA110" t="str">
        <f t="shared" si="105"/>
        <v/>
      </c>
      <c r="CB110" s="39" t="str">
        <f t="shared" si="105"/>
        <v/>
      </c>
      <c r="CC110" s="46" t="str">
        <f t="shared" si="106"/>
        <v/>
      </c>
      <c r="CD110" s="44" t="str">
        <f t="shared" si="96"/>
        <v/>
      </c>
      <c r="CE110" t="str" cm="1">
        <f t="array" ref="CE110">_xlfn.IFS($CC110="","",$CC110&lt;=CE$69,"yes",$CC110&gt;CE$69,"no")</f>
        <v/>
      </c>
      <c r="CF110" s="42" t="str">
        <f t="shared" si="107"/>
        <v/>
      </c>
      <c r="CG110" s="1" t="str">
        <f t="shared" si="108"/>
        <v/>
      </c>
      <c r="CH110" s="1" t="str">
        <f t="shared" si="109"/>
        <v/>
      </c>
      <c r="CI110" s="76" t="str">
        <f>IF(CE110="yes",VLOOKUP(CH110,'z-Table'!$A$1:$K$74,7,TRUE)*$CE$68,"")</f>
        <v/>
      </c>
    </row>
    <row r="111" spans="1:87" ht="12" x14ac:dyDescent="0.2">
      <c r="A111" s="7" t="s">
        <v>67</v>
      </c>
      <c r="B111" s="18" cm="1">
        <f t="array" ref="B111">IFERROR(_xlfn.IFS(COUNTA($F$68:$K$68)=0,AVERAGE($F111:$K111),$F$68="X",AVERAGE(G111:$K111),$G$68="X",AVERAGE($F111,$H111:$K111),$H$68="X",AVERAGE($F111:$G111,$I111:$K111),$I$68="X",AVERAGE($F111:$H111,$J111:$K111),$J$68="X",AVERAGE($F111:$I111,$K111:$K111),$K$68="X",AVERAGE($F111:$J111)),"")</f>
        <v>0.11162791491355155</v>
      </c>
      <c r="C111" s="19" cm="1">
        <f t="array" ref="C111">IFERROR(_xlfn.IFS(COUNTA($F$68:$K$68)=0,STDEV($F111:$K111)/SQRT(COUNT($F111:$K111)),$F$68="X",STDEV(G111:$K111)/SQRT(COUNT(G111:$K111)),$G$68="X",STDEV($F111,$H111:$K111)/SQRT(COUNT($F111,$H111:$K111)),$H$68="X",STDEV($F111:$G111,$I111:$K111)/SQRT(COUNT($F111:$G111,$I111:$K111)),$I$68="X",STDEV($F111:$H111,$J111:$K111)/SQRT(COUNT($F111:$H111,$J111:$K111)),$J$68="X",STDEV($F111:$I111,$K111)/SQRT(COUNT($F111:$I111,$K111)),$K$68="X",STDEV($F111:$J111)/SQRT(COUNT($F111:$J111))),"")</f>
        <v>3.2394805613981108E-2</v>
      </c>
      <c r="D111" s="113" cm="1">
        <f t="array" ref="D111">IFERROR(_xlfn.IFS(COUNTA($L$68:$Q$68)=0,AVERAGE($L111:$Q111),$L$68="X",AVERAGE($M111:$Q111),$M$68="X",AVERAGE($L111,$N111:$Q111),$N$68="X",AVERAGE($L111:$M111,$O111:$Q111),$O$68="X",AVERAGE($L111:$N111,$P111:$Q111),$P$68="X",AVERAGE($L111:$O111,$Q111:$Q111),$Q$68="X",AVERAGE($L111:$P111)),"")</f>
        <v>8038.6566666666668</v>
      </c>
      <c r="E111" s="111" cm="1">
        <f t="array" ref="E111">IFERROR(_xlfn.IFS(COUNTA($L$68:$Q$68)=0,STDEV($L111:$Q111)/SQRT(COUNT($L111:$Q111)),$L$68="X",STDEV($M111:$Q111)/SQRT(COUNT($M111:$Q111)),$M$68="X",STDEV($L111,$N111:$Q111)/SQRT(COUNT($L111,$N111:$Q111)),$N$68="X",STDEV($L111:$M111,$O111:$Q111)/SQRT(COUNT($L111:$M111,$O111:$Q111)),$O$68="X",STDEV($L111:$N111,$P111:$Q111)/SQRT(COUNT($L111:$N111,$P111:$Q111)),$P$68="X",STDEV($L111:$O111,$Q111)/SQRT(COUNT($L111:$O111,$Q111)),$Q$68="X",STDEV($L111:$P111)/SQRT(COUNT($L111:$P111))),"")</f>
        <v>4034.3829668089002</v>
      </c>
      <c r="F111" cm="1">
        <f t="array" ref="F111">_xlfn.IFS(SUM($L111:$Q111)="","",L111="","",L111=0,0,L111&gt;0,L111/F$131*100)</f>
        <v>0.1953684787281115</v>
      </c>
      <c r="G111" cm="1">
        <f t="array" ref="G111">_xlfn.IFS(SUM($L111:$Q111)="","",M111="","",M111=0,0,M111&gt;0,M111/G$131*100)</f>
        <v>0.11060743852017139</v>
      </c>
      <c r="H111" cm="1">
        <f t="array" ref="H111">_xlfn.IFS(SUM($L111:$Q111)="","",N111="","",N111=0,0,N111&gt;0,N111/H$131*100)</f>
        <v>0.14949467323478999</v>
      </c>
      <c r="I111" cm="1">
        <f t="array" ref="I111">_xlfn.IFS(SUM($L111:$Q111)="","",O111="","",O111=0,0,O111&gt;0,O111/I$131*100)</f>
        <v>0.1026689840846849</v>
      </c>
      <c r="J111" cm="1">
        <f t="array" ref="J111">_xlfn.IFS(SUM($L111:$Q111)="","",P111="","",P111=0,0,P111&gt;0,P111/J$131*100)</f>
        <v>0</v>
      </c>
      <c r="K111" s="1" t="str" cm="1">
        <f t="array" ref="K111">_xlfn.IFS(SUM($L111:$Q111)="","",Q111="","",Q111=0,0,Q111&gt;0,Q111/K$131*100)</f>
        <v/>
      </c>
      <c r="L111" s="42">
        <f t="shared" si="75"/>
        <v>21679.200000000001</v>
      </c>
      <c r="M111">
        <f t="shared" si="75"/>
        <v>1573</v>
      </c>
      <c r="N111">
        <f t="shared" si="75"/>
        <v>12511.75</v>
      </c>
      <c r="O111">
        <f t="shared" si="75"/>
        <v>4429.333333333333</v>
      </c>
      <c r="P111">
        <f t="shared" si="75"/>
        <v>0</v>
      </c>
      <c r="Q111" s="96" t="str">
        <f t="shared" si="75"/>
        <v/>
      </c>
      <c r="R111" s="89">
        <v>108396</v>
      </c>
      <c r="S111" s="89">
        <v>4719</v>
      </c>
      <c r="T111" s="89">
        <v>50047</v>
      </c>
      <c r="U111" s="89">
        <v>13288</v>
      </c>
      <c r="V111" s="89">
        <v>0</v>
      </c>
      <c r="W111" s="89"/>
      <c r="X111" s="1"/>
      <c r="Y111" s="1"/>
      <c r="Z111" s="7" t="s">
        <v>67</v>
      </c>
      <c r="AA111" s="18" cm="1">
        <f t="array" ref="AA111">IFERROR(_xlfn.IFS(COUNTA($AE$68:$AJ$68)=0,AVERAGE($AE111:$AJ111),$AE$68="X",AVERAGE($AF111:$AJ111),$AF$68="X",AVERAGE($AE111,$AG111:$AJ111),$AG$68="X",AVERAGE($AE111:$AF111,$AH111:$AJ111),$AH$68="X",AVERAGE($AE111:$AG111,$AI111:$AJ111),$AI$68="X",AVERAGE($AE111:$AH111,$AJ111:$AJ111),$AJ$68="X",AVERAGE($AE111:$AI111)),"")</f>
        <v>5.8630216622622161E-2</v>
      </c>
      <c r="AB111" s="19" cm="1">
        <f t="array" ref="AB111">IFERROR(_xlfn.IFS(COUNTA($AE$68:$AJ$68)=0,STDEV($AE111:$AJ111)/SQRT(COUNT($AE111:$AJ111)),$AE$68="X",STDEV($AF111:$AJ111)/SQRT(COUNT($AF111:$AJ111)),$AF$68="X",STDEV($AE111,$AG111:$AJ111)/SQRT(COUNT($AE111,$AG111:$AJ111)),$AG$68="X",STDEV($AE111:$AF111,$AH111:$AJ111)/SQRT(COUNT($AE111:$AF111,$AH111:$AJ111)),$AH$68="X",STDEV($AE111:$AG111,$AI111:$AJ111)/SQRT(COUNT($AE111:$AG111,$AI111:$AJ111)),$AI$68="X",STDEV($AE111:$AH111,$AJ111)/SQRT(COUNT($AE111:$AH111,$AJ111)),$AJ$68="X",STDEV($AE111:$AI111)/SQRT(COUNT($AE111:$AI111))),"")</f>
        <v>3.5841105355853727E-2</v>
      </c>
      <c r="AC111" s="113" cm="1">
        <f t="array" ref="AC111">IFERROR(_xlfn.IFS(COUNTA($AK$68:$AP$68)=0,AVERAGE($AK111:$AP111),$AK$68="X",AVERAGE($AL111:$AP111),$AL$68="X",AVERAGE($AK111,$AM111:$AP111),$AM$68="X",AVERAGE($AK111:$AL111,$AN111:$AP111),$AN$68="X",AVERAGE($AK111:$AM111,$AO111:$AP111),$AO$68="X",AVERAGE($AK111:$AN111,$AP111:$AP111),$AP$68="X",AVERAGE($AK111:$AO111)),"")</f>
        <v>1764.3472222222222</v>
      </c>
      <c r="AD111" s="111" cm="1">
        <f t="array" ref="AD111">IFERROR(_xlfn.IFS(COUNTA($AK$68:$AP$68)=0,STDEV($AK111:$AP111)/SQRT(COUNT($AK111:$AP111)),$AK$68="X",STDEV($AL111:$AP111)/SQRT(COUNT($AL111:$AP111)),$AL$68="X",STDEV($AK111,$AM111:$AP111)/SQRT(COUNT($AK111,$AM111:$AP111)),$AM$68="X",STDEV($AK111:$AL111,$AN111:$AP111)/SQRT(COUNT($AK111:$AL111,$AN111:$AP111)),$AN$68="X",STDEV($AK111:$AM111,$AO111:$AP111)/SQRT(COUNT($AK111:$AM111,$AO111:$AP111)),$AO$68="X",STDEV($AK111:$AN111,$AP111)/SQRT(COUNT($AK111:$AN111,$AP111)),$AP$68="X",STDEV($AK111:$AO111)/SQRT(COUNT($AK111:$AO111))),"")</f>
        <v>1130.0082719331506</v>
      </c>
      <c r="AE111" cm="1">
        <f t="array" ref="AE111">_xlfn.IFS(SUM($AK111:$AP111)="","",AK111="","",AK111=0,0,AK111&gt;0,AK111/AE$131*100)</f>
        <v>0</v>
      </c>
      <c r="AF111" cm="1">
        <f t="array" ref="AF111">_xlfn.IFS(SUM($AK111:$AP111)="","",AL111="","",AL111=0,0,AL111&gt;0,AL111/AF$131*100)</f>
        <v>8.8407280967802634E-2</v>
      </c>
      <c r="AG111" cm="1">
        <f t="array" ref="AG111">_xlfn.IFS(SUM($AK111:$AP111)="","",AM111="","",AM111=0,0,AM111&gt;0,AM111/AG$131*100)</f>
        <v>0</v>
      </c>
      <c r="AH111" cm="1">
        <f t="array" ref="AH111">_xlfn.IFS(SUM($AK111:$AP111)="","",AN111="","",AN111=0,0,AN111&gt;0,AN111/AH$131*100)</f>
        <v>0</v>
      </c>
      <c r="AI111" cm="1">
        <f t="array" ref="AI111">_xlfn.IFS(SUM($AK111:$AP111)="","",AO111="","",AO111=0,0,AO111&gt;0,AO111/AI$131*100)</f>
        <v>0.14611358552268602</v>
      </c>
      <c r="AJ111" s="1" t="str" cm="1">
        <f t="array" ref="AJ111">_xlfn.IFS(SUM($AK111:$AP111)="","",AP111="","",AP111=0,0,AP111&gt;0,AP111/AJ$131*100)</f>
        <v/>
      </c>
      <c r="AK111" s="85">
        <f t="shared" si="76"/>
        <v>0</v>
      </c>
      <c r="AL111" s="39">
        <f t="shared" si="76"/>
        <v>4726.8888888888887</v>
      </c>
      <c r="AM111" s="39">
        <f t="shared" si="76"/>
        <v>0</v>
      </c>
      <c r="AN111" s="39">
        <f t="shared" si="76"/>
        <v>0</v>
      </c>
      <c r="AO111" s="39">
        <f t="shared" si="76"/>
        <v>2330.5</v>
      </c>
      <c r="AP111" s="98" t="str">
        <f t="shared" si="76"/>
        <v/>
      </c>
      <c r="AQ111" s="89">
        <v>0</v>
      </c>
      <c r="AR111" s="89">
        <v>42542</v>
      </c>
      <c r="AS111" s="89">
        <v>0</v>
      </c>
      <c r="AT111" s="89">
        <v>0</v>
      </c>
      <c r="AU111" s="89">
        <v>18644</v>
      </c>
      <c r="AV111" s="89"/>
      <c r="AW111" s="1"/>
      <c r="AX111" s="1"/>
      <c r="AY111" s="39" t="str">
        <f t="shared" si="111"/>
        <v/>
      </c>
      <c r="AZ111" s="39" t="str">
        <f t="shared" si="112"/>
        <v/>
      </c>
      <c r="BA111" s="39" t="str">
        <f t="shared" si="113"/>
        <v/>
      </c>
      <c r="BB111" s="39" t="str">
        <f t="shared" si="114"/>
        <v/>
      </c>
      <c r="BC111" s="39" t="str">
        <f t="shared" si="115"/>
        <v/>
      </c>
      <c r="BD111" s="39" t="str">
        <f t="shared" si="116"/>
        <v/>
      </c>
      <c r="BE111" s="39" t="str">
        <f t="shared" si="117"/>
        <v/>
      </c>
      <c r="BF111" s="39" t="str">
        <f t="shared" si="118"/>
        <v/>
      </c>
      <c r="BG111" s="39" t="str">
        <f t="shared" si="119"/>
        <v/>
      </c>
      <c r="BH111" s="39" t="str">
        <f t="shared" si="120"/>
        <v/>
      </c>
      <c r="BI111" s="39" t="str">
        <f t="shared" si="121"/>
        <v/>
      </c>
      <c r="BJ111" s="39" t="str">
        <f t="shared" si="122"/>
        <v/>
      </c>
      <c r="BK111" s="42" t="str">
        <f t="shared" si="100"/>
        <v/>
      </c>
      <c r="BL111" t="str">
        <f t="shared" si="100"/>
        <v/>
      </c>
      <c r="BM111" t="str">
        <f t="shared" si="100"/>
        <v/>
      </c>
      <c r="BN111" t="str">
        <f t="shared" si="100"/>
        <v/>
      </c>
      <c r="BO111" t="str">
        <f t="shared" si="100"/>
        <v/>
      </c>
      <c r="BP111" t="str">
        <f t="shared" si="100"/>
        <v/>
      </c>
      <c r="BQ111" t="str">
        <f t="shared" si="110"/>
        <v/>
      </c>
      <c r="BR111" t="str">
        <f t="shared" si="110"/>
        <v/>
      </c>
      <c r="BS111" t="str">
        <f t="shared" si="110"/>
        <v/>
      </c>
      <c r="BT111" t="str">
        <f t="shared" si="110"/>
        <v/>
      </c>
      <c r="BU111" t="str">
        <f t="shared" si="110"/>
        <v/>
      </c>
      <c r="BV111" t="str">
        <f t="shared" si="110"/>
        <v/>
      </c>
      <c r="BW111" t="str">
        <f t="shared" si="101"/>
        <v/>
      </c>
      <c r="BX111" t="str">
        <f t="shared" si="102"/>
        <v/>
      </c>
      <c r="BY111" t="str">
        <f t="shared" si="103"/>
        <v/>
      </c>
      <c r="BZ111" t="str">
        <f t="shared" si="104"/>
        <v/>
      </c>
      <c r="CA111" t="str">
        <f t="shared" si="105"/>
        <v/>
      </c>
      <c r="CB111" s="39" t="str">
        <f t="shared" si="105"/>
        <v/>
      </c>
      <c r="CC111" s="46" t="str">
        <f t="shared" si="106"/>
        <v/>
      </c>
      <c r="CD111" s="44" t="str">
        <f t="shared" si="96"/>
        <v/>
      </c>
      <c r="CE111" t="str" cm="1">
        <f t="array" ref="CE111">_xlfn.IFS($CC111="","",$CC111&lt;=CE$69,"yes",$CC111&gt;CE$69,"no")</f>
        <v/>
      </c>
      <c r="CF111" s="42" t="str">
        <f t="shared" si="107"/>
        <v/>
      </c>
      <c r="CG111" s="1" t="str">
        <f t="shared" si="108"/>
        <v/>
      </c>
      <c r="CH111" s="1" t="str">
        <f t="shared" si="109"/>
        <v/>
      </c>
      <c r="CI111" s="76" t="str">
        <f>IF(CE111="yes",VLOOKUP(CH111,'z-Table'!$A$1:$K$74,7,TRUE)*$CE$68,"")</f>
        <v/>
      </c>
    </row>
    <row r="112" spans="1:87" ht="12" x14ac:dyDescent="0.2">
      <c r="A112" s="7" t="s">
        <v>68</v>
      </c>
      <c r="B112" s="18" cm="1">
        <f t="array" ref="B112">IFERROR(_xlfn.IFS(COUNTA($F$68:$K$68)=0,AVERAGE($F112:$K112),$F$68="X",AVERAGE(G112:$K112),$G$68="X",AVERAGE($F112,$H112:$K112),$H$68="X",AVERAGE($F112:$G112,$I112:$K112),$I$68="X",AVERAGE($F112:$H112,$J112:$K112),$J$68="X",AVERAGE($F112:$I112,$K112:$K112),$K$68="X",AVERAGE($F112:$J112)),"")</f>
        <v>0</v>
      </c>
      <c r="C112" s="19" cm="1">
        <f t="array" ref="C112">IFERROR(_xlfn.IFS(COUNTA($F$68:$K$68)=0,STDEV($F112:$K112)/SQRT(COUNT($F112:$K112)),$F$68="X",STDEV(G112:$K112)/SQRT(COUNT(G112:$K112)),$G$68="X",STDEV($F112,$H112:$K112)/SQRT(COUNT($F112,$H112:$K112)),$H$68="X",STDEV($F112:$G112,$I112:$K112)/SQRT(COUNT($F112:$G112,$I112:$K112)),$I$68="X",STDEV($F112:$H112,$J112:$K112)/SQRT(COUNT($F112:$H112,$J112:$K112)),$J$68="X",STDEV($F112:$I112,$K112)/SQRT(COUNT($F112:$I112,$K112)),$K$68="X",STDEV($F112:$J112)/SQRT(COUNT($F112:$J112))),"")</f>
        <v>0</v>
      </c>
      <c r="D112" s="113" cm="1">
        <f t="array" ref="D112">IFERROR(_xlfn.IFS(COUNTA($L$68:$Q$68)=0,AVERAGE($L112:$Q112),$L$68="X",AVERAGE($M112:$Q112),$M$68="X",AVERAGE($L112,$N112:$Q112),$N$68="X",AVERAGE($L112:$M112,$O112:$Q112),$O$68="X",AVERAGE($L112:$N112,$P112:$Q112),$P$68="X",AVERAGE($L112:$O112,$Q112:$Q112),$Q$68="X",AVERAGE($L112:$P112)),"")</f>
        <v>0</v>
      </c>
      <c r="E112" s="111" cm="1">
        <f t="array" ref="E112">IFERROR(_xlfn.IFS(COUNTA($L$68:$Q$68)=0,STDEV($L112:$Q112)/SQRT(COUNT($L112:$Q112)),$L$68="X",STDEV($M112:$Q112)/SQRT(COUNT($M112:$Q112)),$M$68="X",STDEV($L112,$N112:$Q112)/SQRT(COUNT($L112,$N112:$Q112)),$N$68="X",STDEV($L112:$M112,$O112:$Q112)/SQRT(COUNT($L112:$M112,$O112:$Q112)),$O$68="X",STDEV($L112:$N112,$P112:$Q112)/SQRT(COUNT($L112:$N112,$P112:$Q112)),$P$68="X",STDEV($L112:$O112,$Q112)/SQRT(COUNT($L112:$O112,$Q112)),$Q$68="X",STDEV($L112:$P112)/SQRT(COUNT($L112:$P112))),"")</f>
        <v>0</v>
      </c>
      <c r="F112" cm="1">
        <f t="array" ref="F112">_xlfn.IFS(SUM($L112:$Q112)="","",L112="","",L112=0,0,L112&gt;0,L112/F$131*100)</f>
        <v>0</v>
      </c>
      <c r="G112" cm="1">
        <f t="array" ref="G112">_xlfn.IFS(SUM($L112:$Q112)="","",M112="","",M112=0,0,M112&gt;0,M112/G$131*100)</f>
        <v>0</v>
      </c>
      <c r="H112" cm="1">
        <f t="array" ref="H112">_xlfn.IFS(SUM($L112:$Q112)="","",N112="","",N112=0,0,N112&gt;0,N112/H$131*100)</f>
        <v>0</v>
      </c>
      <c r="I112" cm="1">
        <f t="array" ref="I112">_xlfn.IFS(SUM($L112:$Q112)="","",O112="","",O112=0,0,O112&gt;0,O112/I$131*100)</f>
        <v>0</v>
      </c>
      <c r="J112" cm="1">
        <f t="array" ref="J112">_xlfn.IFS(SUM($L112:$Q112)="","",P112="","",P112=0,0,P112&gt;0,P112/J$131*100)</f>
        <v>0</v>
      </c>
      <c r="K112" s="1" t="str" cm="1">
        <f t="array" ref="K112">_xlfn.IFS(SUM($L112:$Q112)="","",Q112="","",Q112=0,0,Q112&gt;0,Q112/K$131*100)</f>
        <v/>
      </c>
      <c r="L112" s="42">
        <f t="shared" si="75"/>
        <v>0</v>
      </c>
      <c r="M112">
        <f t="shared" si="75"/>
        <v>0</v>
      </c>
      <c r="N112">
        <f t="shared" si="75"/>
        <v>0</v>
      </c>
      <c r="O112">
        <f t="shared" ref="O112:Q129" si="123">IF(U112="","",U112/U$68)</f>
        <v>0</v>
      </c>
      <c r="P112">
        <f t="shared" si="123"/>
        <v>0</v>
      </c>
      <c r="Q112" s="96" t="str">
        <f t="shared" si="123"/>
        <v/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/>
      <c r="X112" s="1"/>
      <c r="Y112" s="1"/>
      <c r="Z112" s="7" t="s">
        <v>68</v>
      </c>
      <c r="AA112" s="18" cm="1">
        <f t="array" ref="AA112">IFERROR(_xlfn.IFS(COUNTA($AE$68:$AJ$68)=0,AVERAGE($AE112:$AJ112),$AE$68="X",AVERAGE($AF112:$AJ112),$AF$68="X",AVERAGE($AE112,$AG112:$AJ112),$AG$68="X",AVERAGE($AE112:$AF112,$AH112:$AJ112),$AH$68="X",AVERAGE($AE112:$AG112,$AI112:$AJ112),$AI$68="X",AVERAGE($AE112:$AH112,$AJ112:$AJ112),$AJ$68="X",AVERAGE($AE112:$AI112)),"")</f>
        <v>0</v>
      </c>
      <c r="AB112" s="19" cm="1">
        <f t="array" ref="AB112">IFERROR(_xlfn.IFS(COUNTA($AE$68:$AJ$68)=0,STDEV($AE112:$AJ112)/SQRT(COUNT($AE112:$AJ112)),$AE$68="X",STDEV($AF112:$AJ112)/SQRT(COUNT($AF112:$AJ112)),$AF$68="X",STDEV($AE112,$AG112:$AJ112)/SQRT(COUNT($AE112,$AG112:$AJ112)),$AG$68="X",STDEV($AE112:$AF112,$AH112:$AJ112)/SQRT(COUNT($AE112:$AF112,$AH112:$AJ112)),$AH$68="X",STDEV($AE112:$AG112,$AI112:$AJ112)/SQRT(COUNT($AE112:$AG112,$AI112:$AJ112)),$AI$68="X",STDEV($AE112:$AH112,$AJ112)/SQRT(COUNT($AE112:$AH112,$AJ112)),$AJ$68="X",STDEV($AE112:$AI112)/SQRT(COUNT($AE112:$AI112))),"")</f>
        <v>0</v>
      </c>
      <c r="AC112" s="113" cm="1">
        <f t="array" ref="AC112">IFERROR(_xlfn.IFS(COUNTA($AK$68:$AP$68)=0,AVERAGE($AK112:$AP112),$AK$68="X",AVERAGE($AL112:$AP112),$AL$68="X",AVERAGE($AK112,$AM112:$AP112),$AM$68="X",AVERAGE($AK112:$AL112,$AN112:$AP112),$AN$68="X",AVERAGE($AK112:$AM112,$AO112:$AP112),$AO$68="X",AVERAGE($AK112:$AN112,$AP112:$AP112),$AP$68="X",AVERAGE($AK112:$AO112)),"")</f>
        <v>0</v>
      </c>
      <c r="AD112" s="111" cm="1">
        <f t="array" ref="AD112">IFERROR(_xlfn.IFS(COUNTA($AK$68:$AP$68)=0,STDEV($AK112:$AP112)/SQRT(COUNT($AK112:$AP112)),$AK$68="X",STDEV($AL112:$AP112)/SQRT(COUNT($AL112:$AP112)),$AL$68="X",STDEV($AK112,$AM112:$AP112)/SQRT(COUNT($AK112,$AM112:$AP112)),$AM$68="X",STDEV($AK112:$AL112,$AN112:$AP112)/SQRT(COUNT($AK112:$AL112,$AN112:$AP112)),$AN$68="X",STDEV($AK112:$AM112,$AO112:$AP112)/SQRT(COUNT($AK112:$AM112,$AO112:$AP112)),$AO$68="X",STDEV($AK112:$AN112,$AP112)/SQRT(COUNT($AK112:$AN112,$AP112)),$AP$68="X",STDEV($AK112:$AO112)/SQRT(COUNT($AK112:$AO112))),"")</f>
        <v>0</v>
      </c>
      <c r="AE112" cm="1">
        <f t="array" ref="AE112">_xlfn.IFS(SUM($AK112:$AP112)="","",AK112="","",AK112=0,0,AK112&gt;0,AK112/AE$131*100)</f>
        <v>0</v>
      </c>
      <c r="AF112" cm="1">
        <f t="array" ref="AF112">_xlfn.IFS(SUM($AK112:$AP112)="","",AL112="","",AL112=0,0,AL112&gt;0,AL112/AF$131*100)</f>
        <v>0</v>
      </c>
      <c r="AG112" cm="1">
        <f t="array" ref="AG112">_xlfn.IFS(SUM($AK112:$AP112)="","",AM112="","",AM112=0,0,AM112&gt;0,AM112/AG$131*100)</f>
        <v>0</v>
      </c>
      <c r="AH112" cm="1">
        <f t="array" ref="AH112">_xlfn.IFS(SUM($AK112:$AP112)="","",AN112="","",AN112=0,0,AN112&gt;0,AN112/AH$131*100)</f>
        <v>0</v>
      </c>
      <c r="AI112" cm="1">
        <f t="array" ref="AI112">_xlfn.IFS(SUM($AK112:$AP112)="","",AO112="","",AO112=0,0,AO112&gt;0,AO112/AI$131*100)</f>
        <v>0</v>
      </c>
      <c r="AJ112" s="1" t="str" cm="1">
        <f t="array" ref="AJ112">_xlfn.IFS(SUM($AK112:$AP112)="","",AP112="","",AP112=0,0,AP112&gt;0,AP112/AJ$131*100)</f>
        <v/>
      </c>
      <c r="AK112" s="85">
        <f t="shared" si="76"/>
        <v>0</v>
      </c>
      <c r="AL112" s="39">
        <f t="shared" si="76"/>
        <v>0</v>
      </c>
      <c r="AM112" s="39">
        <f t="shared" si="76"/>
        <v>0</v>
      </c>
      <c r="AN112" s="39">
        <f t="shared" ref="AN112:AP129" si="124">IF(AT112="","",AT112/AT$68)</f>
        <v>0</v>
      </c>
      <c r="AO112" s="39">
        <f t="shared" si="124"/>
        <v>0</v>
      </c>
      <c r="AP112" s="98" t="str">
        <f t="shared" si="124"/>
        <v/>
      </c>
      <c r="AQ112" s="89">
        <v>0</v>
      </c>
      <c r="AR112" s="89">
        <v>0</v>
      </c>
      <c r="AS112" s="89">
        <v>0</v>
      </c>
      <c r="AT112" s="89">
        <v>0</v>
      </c>
      <c r="AU112" s="89">
        <v>0</v>
      </c>
      <c r="AV112" s="89"/>
      <c r="AW112" s="1"/>
      <c r="AX112" s="1"/>
      <c r="AY112" s="39" t="str">
        <f t="shared" si="111"/>
        <v/>
      </c>
      <c r="AZ112" s="39" t="str">
        <f t="shared" si="112"/>
        <v/>
      </c>
      <c r="BA112" s="39" t="str">
        <f t="shared" si="113"/>
        <v/>
      </c>
      <c r="BB112" s="39" t="str">
        <f t="shared" si="114"/>
        <v/>
      </c>
      <c r="BC112" s="39" t="str">
        <f t="shared" si="115"/>
        <v/>
      </c>
      <c r="BD112" s="39" t="str">
        <f t="shared" si="116"/>
        <v/>
      </c>
      <c r="BE112" s="39" t="str">
        <f t="shared" si="117"/>
        <v/>
      </c>
      <c r="BF112" s="39" t="str">
        <f t="shared" si="118"/>
        <v/>
      </c>
      <c r="BG112" s="39" t="str">
        <f t="shared" si="119"/>
        <v/>
      </c>
      <c r="BH112" s="39" t="str">
        <f t="shared" si="120"/>
        <v/>
      </c>
      <c r="BI112" s="39" t="str">
        <f t="shared" si="121"/>
        <v/>
      </c>
      <c r="BJ112" s="39" t="str">
        <f t="shared" si="122"/>
        <v/>
      </c>
      <c r="BK112" s="42" t="str">
        <f t="shared" si="100"/>
        <v/>
      </c>
      <c r="BL112" t="str">
        <f t="shared" si="100"/>
        <v/>
      </c>
      <c r="BM112" t="str">
        <f t="shared" si="100"/>
        <v/>
      </c>
      <c r="BN112" t="str">
        <f t="shared" si="100"/>
        <v/>
      </c>
      <c r="BO112" t="str">
        <f t="shared" si="100"/>
        <v/>
      </c>
      <c r="BP112" t="str">
        <f t="shared" si="100"/>
        <v/>
      </c>
      <c r="BQ112" t="str">
        <f t="shared" si="110"/>
        <v/>
      </c>
      <c r="BR112" t="str">
        <f t="shared" si="110"/>
        <v/>
      </c>
      <c r="BS112" t="str">
        <f t="shared" si="110"/>
        <v/>
      </c>
      <c r="BT112" t="str">
        <f t="shared" si="110"/>
        <v/>
      </c>
      <c r="BU112" t="str">
        <f t="shared" si="110"/>
        <v/>
      </c>
      <c r="BV112" t="str">
        <f t="shared" si="110"/>
        <v/>
      </c>
      <c r="BW112" t="str">
        <f t="shared" si="101"/>
        <v/>
      </c>
      <c r="BX112" t="str">
        <f t="shared" si="102"/>
        <v/>
      </c>
      <c r="BY112" t="str">
        <f t="shared" si="103"/>
        <v/>
      </c>
      <c r="BZ112" t="str">
        <f t="shared" si="104"/>
        <v/>
      </c>
      <c r="CA112" t="str">
        <f t="shared" si="105"/>
        <v/>
      </c>
      <c r="CB112" s="39" t="str">
        <f t="shared" si="105"/>
        <v/>
      </c>
      <c r="CC112" s="46" t="str">
        <f t="shared" si="106"/>
        <v/>
      </c>
      <c r="CD112" s="44" t="str">
        <f t="shared" si="96"/>
        <v/>
      </c>
      <c r="CE112" t="str" cm="1">
        <f t="array" ref="CE112">_xlfn.IFS($CC112="","",$CC112&lt;=CE$69,"yes",$CC112&gt;CE$69,"no")</f>
        <v/>
      </c>
      <c r="CF112" s="42" t="str">
        <f t="shared" si="107"/>
        <v/>
      </c>
      <c r="CG112" s="1" t="str">
        <f t="shared" si="108"/>
        <v/>
      </c>
      <c r="CH112" s="1" t="str">
        <f t="shared" si="109"/>
        <v/>
      </c>
      <c r="CI112" s="76" t="str">
        <f>IF(CE112="yes",VLOOKUP(CH112,'z-Table'!$A$1:$K$74,7,TRUE)*$CE$68,"")</f>
        <v/>
      </c>
    </row>
    <row r="113" spans="1:87" ht="12" x14ac:dyDescent="0.2">
      <c r="A113" s="7" t="s">
        <v>69</v>
      </c>
      <c r="B113" s="18" cm="1">
        <f t="array" ref="B113">IFERROR(_xlfn.IFS(COUNTA($F$68:$K$68)=0,AVERAGE($F113:$K113),$F$68="X",AVERAGE(G113:$K113),$G$68="X",AVERAGE($F113,$H113:$K113),$H$68="X",AVERAGE($F113:$G113,$I113:$K113),$I$68="X",AVERAGE($F113:$H113,$J113:$K113),$J$68="X",AVERAGE($F113:$I113,$K113:$K113),$K$68="X",AVERAGE($F113:$J113)),"")</f>
        <v>0</v>
      </c>
      <c r="C113" s="19" cm="1">
        <f t="array" ref="C113">IFERROR(_xlfn.IFS(COUNTA($F$68:$K$68)=0,STDEV($F113:$K113)/SQRT(COUNT($F113:$K113)),$F$68="X",STDEV(G113:$K113)/SQRT(COUNT(G113:$K113)),$G$68="X",STDEV($F113,$H113:$K113)/SQRT(COUNT($F113,$H113:$K113)),$H$68="X",STDEV($F113:$G113,$I113:$K113)/SQRT(COUNT($F113:$G113,$I113:$K113)),$I$68="X",STDEV($F113:$H113,$J113:$K113)/SQRT(COUNT($F113:$H113,$J113:$K113)),$J$68="X",STDEV($F113:$I113,$K113)/SQRT(COUNT($F113:$I113,$K113)),$K$68="X",STDEV($F113:$J113)/SQRT(COUNT($F113:$J113))),"")</f>
        <v>0</v>
      </c>
      <c r="D113" s="113" cm="1">
        <f t="array" ref="D113">IFERROR(_xlfn.IFS(COUNTA($L$68:$Q$68)=0,AVERAGE($L113:$Q113),$L$68="X",AVERAGE($M113:$Q113),$M$68="X",AVERAGE($L113,$N113:$Q113),$N$68="X",AVERAGE($L113:$M113,$O113:$Q113),$O$68="X",AVERAGE($L113:$N113,$P113:$Q113),$P$68="X",AVERAGE($L113:$O113,$Q113:$Q113),$Q$68="X",AVERAGE($L113:$P113)),"")</f>
        <v>0</v>
      </c>
      <c r="E113" s="111" cm="1">
        <f t="array" ref="E113">IFERROR(_xlfn.IFS(COUNTA($L$68:$Q$68)=0,STDEV($L113:$Q113)/SQRT(COUNT($L113:$Q113)),$L$68="X",STDEV($M113:$Q113)/SQRT(COUNT($M113:$Q113)),$M$68="X",STDEV($L113,$N113:$Q113)/SQRT(COUNT($L113,$N113:$Q113)),$N$68="X",STDEV($L113:$M113,$O113:$Q113)/SQRT(COUNT($L113:$M113,$O113:$Q113)),$O$68="X",STDEV($L113:$N113,$P113:$Q113)/SQRT(COUNT($L113:$N113,$P113:$Q113)),$P$68="X",STDEV($L113:$O113,$Q113)/SQRT(COUNT($L113:$O113,$Q113)),$Q$68="X",STDEV($L113:$P113)/SQRT(COUNT($L113:$P113))),"")</f>
        <v>0</v>
      </c>
      <c r="F113" cm="1">
        <f t="array" ref="F113">_xlfn.IFS(SUM($L113:$Q113)="","",L113="","",L113=0,0,L113&gt;0,L113/F$131*100)</f>
        <v>0</v>
      </c>
      <c r="G113" cm="1">
        <f t="array" ref="G113">_xlfn.IFS(SUM($L113:$Q113)="","",M113="","",M113=0,0,M113&gt;0,M113/G$131*100)</f>
        <v>0</v>
      </c>
      <c r="H113" cm="1">
        <f t="array" ref="H113">_xlfn.IFS(SUM($L113:$Q113)="","",N113="","",N113=0,0,N113&gt;0,N113/H$131*100)</f>
        <v>0</v>
      </c>
      <c r="I113" cm="1">
        <f t="array" ref="I113">_xlfn.IFS(SUM($L113:$Q113)="","",O113="","",O113=0,0,O113&gt;0,O113/I$131*100)</f>
        <v>0</v>
      </c>
      <c r="J113" cm="1">
        <f t="array" ref="J113">_xlfn.IFS(SUM($L113:$Q113)="","",P113="","",P113=0,0,P113&gt;0,P113/J$131*100)</f>
        <v>0</v>
      </c>
      <c r="K113" s="1" t="str" cm="1">
        <f t="array" ref="K113">_xlfn.IFS(SUM($L113:$Q113)="","",Q113="","",Q113=0,0,Q113&gt;0,Q113/K$131*100)</f>
        <v/>
      </c>
      <c r="L113" s="42">
        <f t="shared" ref="L113:N129" si="125">IF(R113="","",R113/R$68)</f>
        <v>0</v>
      </c>
      <c r="M113">
        <f t="shared" si="125"/>
        <v>0</v>
      </c>
      <c r="N113">
        <f t="shared" si="125"/>
        <v>0</v>
      </c>
      <c r="O113">
        <f t="shared" si="123"/>
        <v>0</v>
      </c>
      <c r="P113">
        <f t="shared" si="123"/>
        <v>0</v>
      </c>
      <c r="Q113" s="96" t="str">
        <f t="shared" si="123"/>
        <v/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/>
      <c r="X113" s="1"/>
      <c r="Y113" s="1"/>
      <c r="Z113" s="7" t="s">
        <v>69</v>
      </c>
      <c r="AA113" s="18" cm="1">
        <f t="array" ref="AA113">IFERROR(_xlfn.IFS(COUNTA($AE$68:$AJ$68)=0,AVERAGE($AE113:$AJ113),$AE$68="X",AVERAGE($AF113:$AJ113),$AF$68="X",AVERAGE($AE113,$AG113:$AJ113),$AG$68="X",AVERAGE($AE113:$AF113,$AH113:$AJ113),$AH$68="X",AVERAGE($AE113:$AG113,$AI113:$AJ113),$AI$68="X",AVERAGE($AE113:$AH113,$AJ113:$AJ113),$AJ$68="X",AVERAGE($AE113:$AI113)),"")</f>
        <v>0</v>
      </c>
      <c r="AB113" s="19" cm="1">
        <f t="array" ref="AB113">IFERROR(_xlfn.IFS(COUNTA($AE$68:$AJ$68)=0,STDEV($AE113:$AJ113)/SQRT(COUNT($AE113:$AJ113)),$AE$68="X",STDEV($AF113:$AJ113)/SQRT(COUNT($AF113:$AJ113)),$AF$68="X",STDEV($AE113,$AG113:$AJ113)/SQRT(COUNT($AE113,$AG113:$AJ113)),$AG$68="X",STDEV($AE113:$AF113,$AH113:$AJ113)/SQRT(COUNT($AE113:$AF113,$AH113:$AJ113)),$AH$68="X",STDEV($AE113:$AG113,$AI113:$AJ113)/SQRT(COUNT($AE113:$AG113,$AI113:$AJ113)),$AI$68="X",STDEV($AE113:$AH113,$AJ113)/SQRT(COUNT($AE113:$AH113,$AJ113)),$AJ$68="X",STDEV($AE113:$AI113)/SQRT(COUNT($AE113:$AI113))),"")</f>
        <v>0</v>
      </c>
      <c r="AC113" s="113" cm="1">
        <f t="array" ref="AC113">IFERROR(_xlfn.IFS(COUNTA($AK$68:$AP$68)=0,AVERAGE($AK113:$AP113),$AK$68="X",AVERAGE($AL113:$AP113),$AL$68="X",AVERAGE($AK113,$AM113:$AP113),$AM$68="X",AVERAGE($AK113:$AL113,$AN113:$AP113),$AN$68="X",AVERAGE($AK113:$AM113,$AO113:$AP113),$AO$68="X",AVERAGE($AK113:$AN113,$AP113:$AP113),$AP$68="X",AVERAGE($AK113:$AO113)),"")</f>
        <v>0</v>
      </c>
      <c r="AD113" s="111" cm="1">
        <f t="array" ref="AD113">IFERROR(_xlfn.IFS(COUNTA($AK$68:$AP$68)=0,STDEV($AK113:$AP113)/SQRT(COUNT($AK113:$AP113)),$AK$68="X",STDEV($AL113:$AP113)/SQRT(COUNT($AL113:$AP113)),$AL$68="X",STDEV($AK113,$AM113:$AP113)/SQRT(COUNT($AK113,$AM113:$AP113)),$AM$68="X",STDEV($AK113:$AL113,$AN113:$AP113)/SQRT(COUNT($AK113:$AL113,$AN113:$AP113)),$AN$68="X",STDEV($AK113:$AM113,$AO113:$AP113)/SQRT(COUNT($AK113:$AM113,$AO113:$AP113)),$AO$68="X",STDEV($AK113:$AN113,$AP113)/SQRT(COUNT($AK113:$AN113,$AP113)),$AP$68="X",STDEV($AK113:$AO113)/SQRT(COUNT($AK113:$AO113))),"")</f>
        <v>0</v>
      </c>
      <c r="AE113" cm="1">
        <f t="array" ref="AE113">_xlfn.IFS(SUM($AK113:$AP113)="","",AK113="","",AK113=0,0,AK113&gt;0,AK113/AE$131*100)</f>
        <v>0</v>
      </c>
      <c r="AF113" cm="1">
        <f t="array" ref="AF113">_xlfn.IFS(SUM($AK113:$AP113)="","",AL113="","",AL113=0,0,AL113&gt;0,AL113/AF$131*100)</f>
        <v>0</v>
      </c>
      <c r="AG113" cm="1">
        <f t="array" ref="AG113">_xlfn.IFS(SUM($AK113:$AP113)="","",AM113="","",AM113=0,0,AM113&gt;0,AM113/AG$131*100)</f>
        <v>0</v>
      </c>
      <c r="AH113" cm="1">
        <f t="array" ref="AH113">_xlfn.IFS(SUM($AK113:$AP113)="","",AN113="","",AN113=0,0,AN113&gt;0,AN113/AH$131*100)</f>
        <v>0</v>
      </c>
      <c r="AI113" cm="1">
        <f t="array" ref="AI113">_xlfn.IFS(SUM($AK113:$AP113)="","",AO113="","",AO113=0,0,AO113&gt;0,AO113/AI$131*100)</f>
        <v>0</v>
      </c>
      <c r="AJ113" s="1" t="str" cm="1">
        <f t="array" ref="AJ113">_xlfn.IFS(SUM($AK113:$AP113)="","",AP113="","",AP113=0,0,AP113&gt;0,AP113/AJ$131*100)</f>
        <v/>
      </c>
      <c r="AK113" s="85">
        <f t="shared" ref="AK113:AM129" si="126">IF(AQ113="","",AQ113/AQ$68)</f>
        <v>0</v>
      </c>
      <c r="AL113" s="39">
        <f t="shared" si="126"/>
        <v>0</v>
      </c>
      <c r="AM113" s="39">
        <f t="shared" si="126"/>
        <v>0</v>
      </c>
      <c r="AN113" s="39">
        <f t="shared" si="124"/>
        <v>0</v>
      </c>
      <c r="AO113" s="39">
        <f t="shared" si="124"/>
        <v>0</v>
      </c>
      <c r="AP113" s="98" t="str">
        <f t="shared" si="124"/>
        <v/>
      </c>
      <c r="AQ113" s="89">
        <v>0</v>
      </c>
      <c r="AR113" s="89">
        <v>0</v>
      </c>
      <c r="AS113" s="89">
        <v>0</v>
      </c>
      <c r="AT113" s="89">
        <v>0</v>
      </c>
      <c r="AU113" s="89">
        <v>0</v>
      </c>
      <c r="AV113" s="89"/>
      <c r="AW113" s="1"/>
      <c r="AX113" s="1"/>
      <c r="AY113" s="39" t="str">
        <f t="shared" si="111"/>
        <v/>
      </c>
      <c r="AZ113" s="39" t="str">
        <f t="shared" si="112"/>
        <v/>
      </c>
      <c r="BA113" s="39" t="str">
        <f t="shared" si="113"/>
        <v/>
      </c>
      <c r="BB113" s="39" t="str">
        <f t="shared" si="114"/>
        <v/>
      </c>
      <c r="BC113" s="39" t="str">
        <f t="shared" si="115"/>
        <v/>
      </c>
      <c r="BD113" s="39" t="str">
        <f t="shared" si="116"/>
        <v/>
      </c>
      <c r="BE113" s="39" t="str">
        <f t="shared" si="117"/>
        <v/>
      </c>
      <c r="BF113" s="39" t="str">
        <f t="shared" si="118"/>
        <v/>
      </c>
      <c r="BG113" s="39" t="str">
        <f t="shared" si="119"/>
        <v/>
      </c>
      <c r="BH113" s="39" t="str">
        <f t="shared" si="120"/>
        <v/>
      </c>
      <c r="BI113" s="39" t="str">
        <f t="shared" si="121"/>
        <v/>
      </c>
      <c r="BJ113" s="39" t="str">
        <f t="shared" si="122"/>
        <v/>
      </c>
      <c r="BK113" s="42" t="str">
        <f t="shared" si="100"/>
        <v/>
      </c>
      <c r="BL113" t="str">
        <f t="shared" si="100"/>
        <v/>
      </c>
      <c r="BM113" t="str">
        <f t="shared" si="100"/>
        <v/>
      </c>
      <c r="BN113" t="str">
        <f t="shared" si="100"/>
        <v/>
      </c>
      <c r="BO113" t="str">
        <f t="shared" si="100"/>
        <v/>
      </c>
      <c r="BP113" t="str">
        <f t="shared" si="100"/>
        <v/>
      </c>
      <c r="BQ113" t="str">
        <f t="shared" si="110"/>
        <v/>
      </c>
      <c r="BR113" t="str">
        <f t="shared" si="110"/>
        <v/>
      </c>
      <c r="BS113" t="str">
        <f t="shared" si="110"/>
        <v/>
      </c>
      <c r="BT113" t="str">
        <f t="shared" si="110"/>
        <v/>
      </c>
      <c r="BU113" t="str">
        <f t="shared" si="110"/>
        <v/>
      </c>
      <c r="BV113" t="str">
        <f t="shared" si="110"/>
        <v/>
      </c>
      <c r="BW113" t="str">
        <f t="shared" si="101"/>
        <v/>
      </c>
      <c r="BX113" t="str">
        <f t="shared" si="102"/>
        <v/>
      </c>
      <c r="BY113" t="str">
        <f t="shared" si="103"/>
        <v/>
      </c>
      <c r="BZ113" t="str">
        <f t="shared" si="104"/>
        <v/>
      </c>
      <c r="CA113" t="str">
        <f t="shared" si="105"/>
        <v/>
      </c>
      <c r="CB113" s="39" t="str">
        <f t="shared" si="105"/>
        <v/>
      </c>
      <c r="CC113" s="46" t="str">
        <f t="shared" si="106"/>
        <v/>
      </c>
      <c r="CD113" s="44" t="str">
        <f t="shared" si="96"/>
        <v/>
      </c>
      <c r="CE113" t="str" cm="1">
        <f t="array" ref="CE113">_xlfn.IFS($CC113="","",$CC113&lt;=CE$69,"yes",$CC113&gt;CE$69,"no")</f>
        <v/>
      </c>
      <c r="CF113" s="42" t="str">
        <f t="shared" si="107"/>
        <v/>
      </c>
      <c r="CG113" s="1" t="str">
        <f t="shared" si="108"/>
        <v/>
      </c>
      <c r="CH113" s="1" t="str">
        <f t="shared" si="109"/>
        <v/>
      </c>
      <c r="CI113" s="76" t="str">
        <f>IF(CE113="yes",VLOOKUP(CH113,'z-Table'!$A$1:$K$74,7,TRUE)*$CE$68,"")</f>
        <v/>
      </c>
    </row>
    <row r="114" spans="1:87" ht="12" x14ac:dyDescent="0.2">
      <c r="A114" s="7" t="s">
        <v>70</v>
      </c>
      <c r="B114" s="18" cm="1">
        <f t="array" ref="B114">IFERROR(_xlfn.IFS(COUNTA($F$68:$K$68)=0,AVERAGE($F114:$K114),$F$68="X",AVERAGE(G114:$K114),$G$68="X",AVERAGE($F114,$H114:$K114),$H$68="X",AVERAGE($F114:$G114,$I114:$K114),$I$68="X",AVERAGE($F114:$H114,$J114:$K114),$J$68="X",AVERAGE($F114:$I114,$K114:$K114),$K$68="X",AVERAGE($F114:$J114)),"")</f>
        <v>0</v>
      </c>
      <c r="C114" s="19" cm="1">
        <f t="array" ref="C114">IFERROR(_xlfn.IFS(COUNTA($F$68:$K$68)=0,STDEV($F114:$K114)/SQRT(COUNT($F114:$K114)),$F$68="X",STDEV(G114:$K114)/SQRT(COUNT(G114:$K114)),$G$68="X",STDEV($F114,$H114:$K114)/SQRT(COUNT($F114,$H114:$K114)),$H$68="X",STDEV($F114:$G114,$I114:$K114)/SQRT(COUNT($F114:$G114,$I114:$K114)),$I$68="X",STDEV($F114:$H114,$J114:$K114)/SQRT(COUNT($F114:$H114,$J114:$K114)),$J$68="X",STDEV($F114:$I114,$K114)/SQRT(COUNT($F114:$I114,$K114)),$K$68="X",STDEV($F114:$J114)/SQRT(COUNT($F114:$J114))),"")</f>
        <v>0</v>
      </c>
      <c r="D114" s="113" cm="1">
        <f t="array" ref="D114">IFERROR(_xlfn.IFS(COUNTA($L$68:$Q$68)=0,AVERAGE($L114:$Q114),$L$68="X",AVERAGE($M114:$Q114),$M$68="X",AVERAGE($L114,$N114:$Q114),$N$68="X",AVERAGE($L114:$M114,$O114:$Q114),$O$68="X",AVERAGE($L114:$N114,$P114:$Q114),$P$68="X",AVERAGE($L114:$O114,$Q114:$Q114),$Q$68="X",AVERAGE($L114:$P114)),"")</f>
        <v>0</v>
      </c>
      <c r="E114" s="111" cm="1">
        <f t="array" ref="E114">IFERROR(_xlfn.IFS(COUNTA($L$68:$Q$68)=0,STDEV($L114:$Q114)/SQRT(COUNT($L114:$Q114)),$L$68="X",STDEV($M114:$Q114)/SQRT(COUNT($M114:$Q114)),$M$68="X",STDEV($L114,$N114:$Q114)/SQRT(COUNT($L114,$N114:$Q114)),$N$68="X",STDEV($L114:$M114,$O114:$Q114)/SQRT(COUNT($L114:$M114,$O114:$Q114)),$O$68="X",STDEV($L114:$N114,$P114:$Q114)/SQRT(COUNT($L114:$N114,$P114:$Q114)),$P$68="X",STDEV($L114:$O114,$Q114)/SQRT(COUNT($L114:$O114,$Q114)),$Q$68="X",STDEV($L114:$P114)/SQRT(COUNT($L114:$P114))),"")</f>
        <v>0</v>
      </c>
      <c r="F114" cm="1">
        <f t="array" ref="F114">_xlfn.IFS(SUM($L114:$Q114)="","",L114="","",L114=0,0,L114&gt;0,L114/F$131*100)</f>
        <v>0</v>
      </c>
      <c r="G114" cm="1">
        <f t="array" ref="G114">_xlfn.IFS(SUM($L114:$Q114)="","",M114="","",M114=0,0,M114&gt;0,M114/G$131*100)</f>
        <v>0</v>
      </c>
      <c r="H114" cm="1">
        <f t="array" ref="H114">_xlfn.IFS(SUM($L114:$Q114)="","",N114="","",N114=0,0,N114&gt;0,N114/H$131*100)</f>
        <v>0</v>
      </c>
      <c r="I114" cm="1">
        <f t="array" ref="I114">_xlfn.IFS(SUM($L114:$Q114)="","",O114="","",O114=0,0,O114&gt;0,O114/I$131*100)</f>
        <v>0</v>
      </c>
      <c r="J114" cm="1">
        <f t="array" ref="J114">_xlfn.IFS(SUM($L114:$Q114)="","",P114="","",P114=0,0,P114&gt;0,P114/J$131*100)</f>
        <v>0</v>
      </c>
      <c r="K114" s="1" t="str" cm="1">
        <f t="array" ref="K114">_xlfn.IFS(SUM($L114:$Q114)="","",Q114="","",Q114=0,0,Q114&gt;0,Q114/K$131*100)</f>
        <v/>
      </c>
      <c r="L114" s="42">
        <f t="shared" si="125"/>
        <v>0</v>
      </c>
      <c r="M114">
        <f t="shared" si="125"/>
        <v>0</v>
      </c>
      <c r="N114">
        <f t="shared" si="125"/>
        <v>0</v>
      </c>
      <c r="O114">
        <f t="shared" si="123"/>
        <v>0</v>
      </c>
      <c r="P114">
        <f t="shared" si="123"/>
        <v>0</v>
      </c>
      <c r="Q114" s="96" t="str">
        <f t="shared" si="123"/>
        <v/>
      </c>
      <c r="R114" s="89">
        <v>0</v>
      </c>
      <c r="S114" s="89">
        <v>0</v>
      </c>
      <c r="T114" s="89">
        <v>0</v>
      </c>
      <c r="U114" s="89">
        <v>0</v>
      </c>
      <c r="V114" s="89">
        <v>0</v>
      </c>
      <c r="W114" s="89"/>
      <c r="X114" s="1"/>
      <c r="Y114" s="1"/>
      <c r="Z114" s="7" t="s">
        <v>70</v>
      </c>
      <c r="AA114" s="18" cm="1">
        <f t="array" ref="AA114">IFERROR(_xlfn.IFS(COUNTA($AE$68:$AJ$68)=0,AVERAGE($AE114:$AJ114),$AE$68="X",AVERAGE($AF114:$AJ114),$AF$68="X",AVERAGE($AE114,$AG114:$AJ114),$AG$68="X",AVERAGE($AE114:$AF114,$AH114:$AJ114),$AH$68="X",AVERAGE($AE114:$AG114,$AI114:$AJ114),$AI$68="X",AVERAGE($AE114:$AH114,$AJ114:$AJ114),$AJ$68="X",AVERAGE($AE114:$AI114)),"")</f>
        <v>0</v>
      </c>
      <c r="AB114" s="19" cm="1">
        <f t="array" ref="AB114">IFERROR(_xlfn.IFS(COUNTA($AE$68:$AJ$68)=0,STDEV($AE114:$AJ114)/SQRT(COUNT($AE114:$AJ114)),$AE$68="X",STDEV($AF114:$AJ114)/SQRT(COUNT($AF114:$AJ114)),$AF$68="X",STDEV($AE114,$AG114:$AJ114)/SQRT(COUNT($AE114,$AG114:$AJ114)),$AG$68="X",STDEV($AE114:$AF114,$AH114:$AJ114)/SQRT(COUNT($AE114:$AF114,$AH114:$AJ114)),$AH$68="X",STDEV($AE114:$AG114,$AI114:$AJ114)/SQRT(COUNT($AE114:$AG114,$AI114:$AJ114)),$AI$68="X",STDEV($AE114:$AH114,$AJ114)/SQRT(COUNT($AE114:$AH114,$AJ114)),$AJ$68="X",STDEV($AE114:$AI114)/SQRT(COUNT($AE114:$AI114))),"")</f>
        <v>0</v>
      </c>
      <c r="AC114" s="113" cm="1">
        <f t="array" ref="AC114">IFERROR(_xlfn.IFS(COUNTA($AK$68:$AP$68)=0,AVERAGE($AK114:$AP114),$AK$68="X",AVERAGE($AL114:$AP114),$AL$68="X",AVERAGE($AK114,$AM114:$AP114),$AM$68="X",AVERAGE($AK114:$AL114,$AN114:$AP114),$AN$68="X",AVERAGE($AK114:$AM114,$AO114:$AP114),$AO$68="X",AVERAGE($AK114:$AN114,$AP114:$AP114),$AP$68="X",AVERAGE($AK114:$AO114)),"")</f>
        <v>0</v>
      </c>
      <c r="AD114" s="111" cm="1">
        <f t="array" ref="AD114">IFERROR(_xlfn.IFS(COUNTA($AK$68:$AP$68)=0,STDEV($AK114:$AP114)/SQRT(COUNT($AK114:$AP114)),$AK$68="X",STDEV($AL114:$AP114)/SQRT(COUNT($AL114:$AP114)),$AL$68="X",STDEV($AK114,$AM114:$AP114)/SQRT(COUNT($AK114,$AM114:$AP114)),$AM$68="X",STDEV($AK114:$AL114,$AN114:$AP114)/SQRT(COUNT($AK114:$AL114,$AN114:$AP114)),$AN$68="X",STDEV($AK114:$AM114,$AO114:$AP114)/SQRT(COUNT($AK114:$AM114,$AO114:$AP114)),$AO$68="X",STDEV($AK114:$AN114,$AP114)/SQRT(COUNT($AK114:$AN114,$AP114)),$AP$68="X",STDEV($AK114:$AO114)/SQRT(COUNT($AK114:$AO114))),"")</f>
        <v>0</v>
      </c>
      <c r="AE114" cm="1">
        <f t="array" ref="AE114">_xlfn.IFS(SUM($AK114:$AP114)="","",AK114="","",AK114=0,0,AK114&gt;0,AK114/AE$131*100)</f>
        <v>0</v>
      </c>
      <c r="AF114" cm="1">
        <f t="array" ref="AF114">_xlfn.IFS(SUM($AK114:$AP114)="","",AL114="","",AL114=0,0,AL114&gt;0,AL114/AF$131*100)</f>
        <v>0</v>
      </c>
      <c r="AG114" cm="1">
        <f t="array" ref="AG114">_xlfn.IFS(SUM($AK114:$AP114)="","",AM114="","",AM114=0,0,AM114&gt;0,AM114/AG$131*100)</f>
        <v>0.67714628756566164</v>
      </c>
      <c r="AH114" cm="1">
        <f t="array" ref="AH114">_xlfn.IFS(SUM($AK114:$AP114)="","",AN114="","",AN114=0,0,AN114&gt;0,AN114/AH$131*100)</f>
        <v>0</v>
      </c>
      <c r="AI114" cm="1">
        <f t="array" ref="AI114">_xlfn.IFS(SUM($AK114:$AP114)="","",AO114="","",AO114=0,0,AO114&gt;0,AO114/AI$131*100)</f>
        <v>0</v>
      </c>
      <c r="AJ114" s="1" t="str" cm="1">
        <f t="array" ref="AJ114">_xlfn.IFS(SUM($AK114:$AP114)="","",AP114="","",AP114=0,0,AP114&gt;0,AP114/AJ$131*100)</f>
        <v/>
      </c>
      <c r="AK114" s="85">
        <f t="shared" si="126"/>
        <v>0</v>
      </c>
      <c r="AL114" s="39">
        <f t="shared" si="126"/>
        <v>0</v>
      </c>
      <c r="AM114" s="39">
        <f t="shared" si="126"/>
        <v>89466.666666666672</v>
      </c>
      <c r="AN114" s="39">
        <f t="shared" si="124"/>
        <v>0</v>
      </c>
      <c r="AO114" s="39">
        <f t="shared" si="124"/>
        <v>0</v>
      </c>
      <c r="AP114" s="98" t="str">
        <f t="shared" si="124"/>
        <v/>
      </c>
      <c r="AQ114" s="89">
        <v>0</v>
      </c>
      <c r="AR114" s="89">
        <v>0</v>
      </c>
      <c r="AS114" s="89">
        <v>268400</v>
      </c>
      <c r="AT114" s="89">
        <v>0</v>
      </c>
      <c r="AU114" s="89">
        <v>0</v>
      </c>
      <c r="AV114" s="89"/>
      <c r="AW114" s="1"/>
      <c r="AX114" s="1"/>
      <c r="AY114" s="39" t="str">
        <f t="shared" si="111"/>
        <v/>
      </c>
      <c r="AZ114" s="39" t="str">
        <f t="shared" si="112"/>
        <v/>
      </c>
      <c r="BA114" s="39" t="str">
        <f t="shared" si="113"/>
        <v/>
      </c>
      <c r="BB114" s="39" t="str">
        <f t="shared" si="114"/>
        <v/>
      </c>
      <c r="BC114" s="39" t="str">
        <f t="shared" si="115"/>
        <v/>
      </c>
      <c r="BD114" s="39" t="str">
        <f t="shared" si="116"/>
        <v/>
      </c>
      <c r="BE114" s="39" t="str">
        <f t="shared" si="117"/>
        <v/>
      </c>
      <c r="BF114" s="39" t="str">
        <f t="shared" si="118"/>
        <v/>
      </c>
      <c r="BG114" s="39" t="str">
        <f t="shared" si="119"/>
        <v/>
      </c>
      <c r="BH114" s="39" t="str">
        <f t="shared" si="120"/>
        <v/>
      </c>
      <c r="BI114" s="39" t="str">
        <f t="shared" si="121"/>
        <v/>
      </c>
      <c r="BJ114" s="39" t="str">
        <f t="shared" si="122"/>
        <v/>
      </c>
      <c r="BK114" s="42" t="str">
        <f t="shared" si="100"/>
        <v/>
      </c>
      <c r="BL114" t="str">
        <f t="shared" si="100"/>
        <v/>
      </c>
      <c r="BM114" t="str">
        <f t="shared" si="100"/>
        <v/>
      </c>
      <c r="BN114" t="str">
        <f t="shared" si="100"/>
        <v/>
      </c>
      <c r="BO114" t="str">
        <f t="shared" si="100"/>
        <v/>
      </c>
      <c r="BP114" t="str">
        <f t="shared" si="100"/>
        <v/>
      </c>
      <c r="BQ114" t="str">
        <f t="shared" si="110"/>
        <v/>
      </c>
      <c r="BR114" t="str">
        <f t="shared" si="110"/>
        <v/>
      </c>
      <c r="BS114" t="str">
        <f t="shared" si="110"/>
        <v/>
      </c>
      <c r="BT114" t="str">
        <f t="shared" si="110"/>
        <v/>
      </c>
      <c r="BU114" t="str">
        <f t="shared" si="110"/>
        <v/>
      </c>
      <c r="BV114" t="str">
        <f t="shared" si="110"/>
        <v/>
      </c>
      <c r="BW114" t="str">
        <f t="shared" si="101"/>
        <v/>
      </c>
      <c r="BX114" t="str">
        <f t="shared" si="102"/>
        <v/>
      </c>
      <c r="BY114" t="str">
        <f t="shared" si="103"/>
        <v/>
      </c>
      <c r="BZ114" t="str">
        <f t="shared" si="104"/>
        <v/>
      </c>
      <c r="CA114" t="str">
        <f t="shared" si="105"/>
        <v/>
      </c>
      <c r="CB114" s="39" t="str">
        <f t="shared" si="105"/>
        <v/>
      </c>
      <c r="CC114" s="46" t="str">
        <f t="shared" si="106"/>
        <v/>
      </c>
      <c r="CD114" s="44" t="str">
        <f t="shared" si="96"/>
        <v/>
      </c>
      <c r="CE114" t="str" cm="1">
        <f t="array" ref="CE114">_xlfn.IFS($CC114="","",$CC114&lt;=CE$69,"yes",$CC114&gt;CE$69,"no")</f>
        <v/>
      </c>
      <c r="CF114" s="42" t="str">
        <f t="shared" si="107"/>
        <v/>
      </c>
      <c r="CG114" s="1" t="str">
        <f t="shared" si="108"/>
        <v/>
      </c>
      <c r="CH114" s="1" t="str">
        <f t="shared" si="109"/>
        <v/>
      </c>
      <c r="CI114" s="76" t="str">
        <f>IF(CE114="yes",VLOOKUP(CH114,'z-Table'!$A$1:$K$74,7,TRUE)*$CE$68,"")</f>
        <v/>
      </c>
    </row>
    <row r="115" spans="1:87" ht="12" x14ac:dyDescent="0.2">
      <c r="A115" s="7" t="s">
        <v>71</v>
      </c>
      <c r="B115" s="18" cm="1">
        <f t="array" ref="B115">IFERROR(_xlfn.IFS(COUNTA($F$68:$K$68)=0,AVERAGE($F115:$K115),$F$68="X",AVERAGE(G115:$K115),$G$68="X",AVERAGE($F115,$H115:$K115),$H$68="X",AVERAGE($F115:$G115,$I115:$K115),$I$68="X",AVERAGE($F115:$H115,$J115:$K115),$J$68="X",AVERAGE($F115:$I115,$K115:$K115),$K$68="X",AVERAGE($F115:$J115)),"")</f>
        <v>0</v>
      </c>
      <c r="C115" s="19" cm="1">
        <f t="array" ref="C115">IFERROR(_xlfn.IFS(COUNTA($F$68:$K$68)=0,STDEV($F115:$K115)/SQRT(COUNT($F115:$K115)),$F$68="X",STDEV(G115:$K115)/SQRT(COUNT(G115:$K115)),$G$68="X",STDEV($F115,$H115:$K115)/SQRT(COUNT($F115,$H115:$K115)),$H$68="X",STDEV($F115:$G115,$I115:$K115)/SQRT(COUNT($F115:$G115,$I115:$K115)),$I$68="X",STDEV($F115:$H115,$J115:$K115)/SQRT(COUNT($F115:$H115,$J115:$K115)),$J$68="X",STDEV($F115:$I115,$K115)/SQRT(COUNT($F115:$I115,$K115)),$K$68="X",STDEV($F115:$J115)/SQRT(COUNT($F115:$J115))),"")</f>
        <v>0</v>
      </c>
      <c r="D115" s="113" cm="1">
        <f t="array" ref="D115">IFERROR(_xlfn.IFS(COUNTA($L$68:$Q$68)=0,AVERAGE($L115:$Q115),$L$68="X",AVERAGE($M115:$Q115),$M$68="X",AVERAGE($L115,$N115:$Q115),$N$68="X",AVERAGE($L115:$M115,$O115:$Q115),$O$68="X",AVERAGE($L115:$N115,$P115:$Q115),$P$68="X",AVERAGE($L115:$O115,$Q115:$Q115),$Q$68="X",AVERAGE($L115:$P115)),"")</f>
        <v>0</v>
      </c>
      <c r="E115" s="111" cm="1">
        <f t="array" ref="E115">IFERROR(_xlfn.IFS(COUNTA($L$68:$Q$68)=0,STDEV($L115:$Q115)/SQRT(COUNT($L115:$Q115)),$L$68="X",STDEV($M115:$Q115)/SQRT(COUNT($M115:$Q115)),$M$68="X",STDEV($L115,$N115:$Q115)/SQRT(COUNT($L115,$N115:$Q115)),$N$68="X",STDEV($L115:$M115,$O115:$Q115)/SQRT(COUNT($L115:$M115,$O115:$Q115)),$O$68="X",STDEV($L115:$N115,$P115:$Q115)/SQRT(COUNT($L115:$N115,$P115:$Q115)),$P$68="X",STDEV($L115:$O115,$Q115)/SQRT(COUNT($L115:$O115,$Q115)),$Q$68="X",STDEV($L115:$P115)/SQRT(COUNT($L115:$P115))),"")</f>
        <v>0</v>
      </c>
      <c r="F115" cm="1">
        <f t="array" ref="F115">_xlfn.IFS(SUM($L115:$Q115)="","",L115="","",L115=0,0,L115&gt;0,L115/F$131*100)</f>
        <v>0</v>
      </c>
      <c r="G115" cm="1">
        <f t="array" ref="G115">_xlfn.IFS(SUM($L115:$Q115)="","",M115="","",M115=0,0,M115&gt;0,M115/G$131*100)</f>
        <v>0</v>
      </c>
      <c r="H115" cm="1">
        <f t="array" ref="H115">_xlfn.IFS(SUM($L115:$Q115)="","",N115="","",N115=0,0,N115&gt;0,N115/H$131*100)</f>
        <v>0</v>
      </c>
      <c r="I115" cm="1">
        <f t="array" ref="I115">_xlfn.IFS(SUM($L115:$Q115)="","",O115="","",O115=0,0,O115&gt;0,O115/I$131*100)</f>
        <v>0</v>
      </c>
      <c r="J115" cm="1">
        <f t="array" ref="J115">_xlfn.IFS(SUM($L115:$Q115)="","",P115="","",P115=0,0,P115&gt;0,P115/J$131*100)</f>
        <v>0</v>
      </c>
      <c r="K115" s="1" t="str" cm="1">
        <f t="array" ref="K115">_xlfn.IFS(SUM($L115:$Q115)="","",Q115="","",Q115=0,0,Q115&gt;0,Q115/K$131*100)</f>
        <v/>
      </c>
      <c r="L115" s="42">
        <f t="shared" si="125"/>
        <v>0</v>
      </c>
      <c r="M115">
        <f t="shared" si="125"/>
        <v>0</v>
      </c>
      <c r="N115">
        <f t="shared" si="125"/>
        <v>0</v>
      </c>
      <c r="O115">
        <f t="shared" si="123"/>
        <v>0</v>
      </c>
      <c r="P115">
        <f t="shared" si="123"/>
        <v>0</v>
      </c>
      <c r="Q115" s="96" t="str">
        <f t="shared" si="123"/>
        <v/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/>
      <c r="X115" s="1"/>
      <c r="Y115" s="1"/>
      <c r="Z115" s="7" t="s">
        <v>71</v>
      </c>
      <c r="AA115" s="18" cm="1">
        <f t="array" ref="AA115">IFERROR(_xlfn.IFS(COUNTA($AE$68:$AJ$68)=0,AVERAGE($AE115:$AJ115),$AE$68="X",AVERAGE($AF115:$AJ115),$AF$68="X",AVERAGE($AE115,$AG115:$AJ115),$AG$68="X",AVERAGE($AE115:$AF115,$AH115:$AJ115),$AH$68="X",AVERAGE($AE115:$AG115,$AI115:$AJ115),$AI$68="X",AVERAGE($AE115:$AH115,$AJ115:$AJ115),$AJ$68="X",AVERAGE($AE115:$AI115)),"")</f>
        <v>0</v>
      </c>
      <c r="AB115" s="19" cm="1">
        <f t="array" ref="AB115">IFERROR(_xlfn.IFS(COUNTA($AE$68:$AJ$68)=0,STDEV($AE115:$AJ115)/SQRT(COUNT($AE115:$AJ115)),$AE$68="X",STDEV($AF115:$AJ115)/SQRT(COUNT($AF115:$AJ115)),$AF$68="X",STDEV($AE115,$AG115:$AJ115)/SQRT(COUNT($AE115,$AG115:$AJ115)),$AG$68="X",STDEV($AE115:$AF115,$AH115:$AJ115)/SQRT(COUNT($AE115:$AF115,$AH115:$AJ115)),$AH$68="X",STDEV($AE115:$AG115,$AI115:$AJ115)/SQRT(COUNT($AE115:$AG115,$AI115:$AJ115)),$AI$68="X",STDEV($AE115:$AH115,$AJ115)/SQRT(COUNT($AE115:$AH115,$AJ115)),$AJ$68="X",STDEV($AE115:$AI115)/SQRT(COUNT($AE115:$AI115))),"")</f>
        <v>0</v>
      </c>
      <c r="AC115" s="113" cm="1">
        <f t="array" ref="AC115">IFERROR(_xlfn.IFS(COUNTA($AK$68:$AP$68)=0,AVERAGE($AK115:$AP115),$AK$68="X",AVERAGE($AL115:$AP115),$AL$68="X",AVERAGE($AK115,$AM115:$AP115),$AM$68="X",AVERAGE($AK115:$AL115,$AN115:$AP115),$AN$68="X",AVERAGE($AK115:$AM115,$AO115:$AP115),$AO$68="X",AVERAGE($AK115:$AN115,$AP115:$AP115),$AP$68="X",AVERAGE($AK115:$AO115)),"")</f>
        <v>0</v>
      </c>
      <c r="AD115" s="111" cm="1">
        <f t="array" ref="AD115">IFERROR(_xlfn.IFS(COUNTA($AK$68:$AP$68)=0,STDEV($AK115:$AP115)/SQRT(COUNT($AK115:$AP115)),$AK$68="X",STDEV($AL115:$AP115)/SQRT(COUNT($AL115:$AP115)),$AL$68="X",STDEV($AK115,$AM115:$AP115)/SQRT(COUNT($AK115,$AM115:$AP115)),$AM$68="X",STDEV($AK115:$AL115,$AN115:$AP115)/SQRT(COUNT($AK115:$AL115,$AN115:$AP115)),$AN$68="X",STDEV($AK115:$AM115,$AO115:$AP115)/SQRT(COUNT($AK115:$AM115,$AO115:$AP115)),$AO$68="X",STDEV($AK115:$AN115,$AP115)/SQRT(COUNT($AK115:$AN115,$AP115)),$AP$68="X",STDEV($AK115:$AO115)/SQRT(COUNT($AK115:$AO115))),"")</f>
        <v>0</v>
      </c>
      <c r="AE115" cm="1">
        <f t="array" ref="AE115">_xlfn.IFS(SUM($AK115:$AP115)="","",AK115="","",AK115=0,0,AK115&gt;0,AK115/AE$131*100)</f>
        <v>0</v>
      </c>
      <c r="AF115" cm="1">
        <f t="array" ref="AF115">_xlfn.IFS(SUM($AK115:$AP115)="","",AL115="","",AL115=0,0,AL115&gt;0,AL115/AF$131*100)</f>
        <v>0</v>
      </c>
      <c r="AG115" cm="1">
        <f t="array" ref="AG115">_xlfn.IFS(SUM($AK115:$AP115)="","",AM115="","",AM115=0,0,AM115&gt;0,AM115/AG$131*100)</f>
        <v>0</v>
      </c>
      <c r="AH115" cm="1">
        <f t="array" ref="AH115">_xlfn.IFS(SUM($AK115:$AP115)="","",AN115="","",AN115=0,0,AN115&gt;0,AN115/AH$131*100)</f>
        <v>0</v>
      </c>
      <c r="AI115" cm="1">
        <f t="array" ref="AI115">_xlfn.IFS(SUM($AK115:$AP115)="","",AO115="","",AO115=0,0,AO115&gt;0,AO115/AI$131*100)</f>
        <v>0</v>
      </c>
      <c r="AJ115" s="1" t="str" cm="1">
        <f t="array" ref="AJ115">_xlfn.IFS(SUM($AK115:$AP115)="","",AP115="","",AP115=0,0,AP115&gt;0,AP115/AJ$131*100)</f>
        <v/>
      </c>
      <c r="AK115" s="85">
        <f t="shared" si="126"/>
        <v>0</v>
      </c>
      <c r="AL115" s="39">
        <f t="shared" si="126"/>
        <v>0</v>
      </c>
      <c r="AM115" s="39">
        <f t="shared" si="126"/>
        <v>0</v>
      </c>
      <c r="AN115" s="39">
        <f t="shared" si="124"/>
        <v>0</v>
      </c>
      <c r="AO115" s="39">
        <f t="shared" si="124"/>
        <v>0</v>
      </c>
      <c r="AP115" s="98" t="str">
        <f t="shared" si="124"/>
        <v/>
      </c>
      <c r="AQ115" s="89">
        <v>0</v>
      </c>
      <c r="AR115" s="89">
        <v>0</v>
      </c>
      <c r="AS115" s="89">
        <v>0</v>
      </c>
      <c r="AT115" s="89">
        <v>0</v>
      </c>
      <c r="AU115" s="89">
        <v>0</v>
      </c>
      <c r="AV115" s="89"/>
      <c r="AW115" s="1"/>
      <c r="AX115" s="1"/>
      <c r="AY115" s="39" t="str">
        <f t="shared" si="111"/>
        <v/>
      </c>
      <c r="AZ115" s="39" t="str">
        <f t="shared" si="112"/>
        <v/>
      </c>
      <c r="BA115" s="39" t="str">
        <f t="shared" si="113"/>
        <v/>
      </c>
      <c r="BB115" s="39" t="str">
        <f t="shared" si="114"/>
        <v/>
      </c>
      <c r="BC115" s="39" t="str">
        <f t="shared" si="115"/>
        <v/>
      </c>
      <c r="BD115" s="39" t="str">
        <f t="shared" si="116"/>
        <v/>
      </c>
      <c r="BE115" s="39" t="str">
        <f t="shared" si="117"/>
        <v/>
      </c>
      <c r="BF115" s="39" t="str">
        <f t="shared" si="118"/>
        <v/>
      </c>
      <c r="BG115" s="39" t="str">
        <f t="shared" si="119"/>
        <v/>
      </c>
      <c r="BH115" s="39" t="str">
        <f t="shared" si="120"/>
        <v/>
      </c>
      <c r="BI115" s="39" t="str">
        <f t="shared" si="121"/>
        <v/>
      </c>
      <c r="BJ115" s="39" t="str">
        <f t="shared" si="122"/>
        <v/>
      </c>
      <c r="BK115" s="42" t="str">
        <f t="shared" si="100"/>
        <v/>
      </c>
      <c r="BL115" t="str">
        <f t="shared" si="100"/>
        <v/>
      </c>
      <c r="BM115" t="str">
        <f t="shared" si="100"/>
        <v/>
      </c>
      <c r="BN115" t="str">
        <f t="shared" si="100"/>
        <v/>
      </c>
      <c r="BO115" t="str">
        <f t="shared" si="100"/>
        <v/>
      </c>
      <c r="BP115" t="str">
        <f t="shared" si="100"/>
        <v/>
      </c>
      <c r="BQ115" t="str">
        <f t="shared" si="110"/>
        <v/>
      </c>
      <c r="BR115" t="str">
        <f t="shared" si="110"/>
        <v/>
      </c>
      <c r="BS115" t="str">
        <f t="shared" si="110"/>
        <v/>
      </c>
      <c r="BT115" t="str">
        <f t="shared" si="110"/>
        <v/>
      </c>
      <c r="BU115" t="str">
        <f t="shared" si="110"/>
        <v/>
      </c>
      <c r="BV115" t="str">
        <f t="shared" si="110"/>
        <v/>
      </c>
      <c r="BW115" t="str">
        <f t="shared" si="101"/>
        <v/>
      </c>
      <c r="BX115" t="str">
        <f t="shared" si="102"/>
        <v/>
      </c>
      <c r="BY115" t="str">
        <f t="shared" si="103"/>
        <v/>
      </c>
      <c r="BZ115" t="str">
        <f t="shared" si="104"/>
        <v/>
      </c>
      <c r="CA115" t="str">
        <f t="shared" si="105"/>
        <v/>
      </c>
      <c r="CB115" s="39" t="str">
        <f t="shared" si="105"/>
        <v/>
      </c>
      <c r="CC115" s="46" t="str">
        <f t="shared" si="106"/>
        <v/>
      </c>
      <c r="CD115" s="44" t="str">
        <f t="shared" si="96"/>
        <v/>
      </c>
      <c r="CE115" t="str" cm="1">
        <f t="array" ref="CE115">_xlfn.IFS($CC115="","",$CC115&lt;=CE$69,"yes",$CC115&gt;CE$69,"no")</f>
        <v/>
      </c>
      <c r="CF115" s="42" t="str">
        <f t="shared" si="107"/>
        <v/>
      </c>
      <c r="CG115" s="1" t="str">
        <f t="shared" si="108"/>
        <v/>
      </c>
      <c r="CH115" s="1" t="str">
        <f t="shared" si="109"/>
        <v/>
      </c>
      <c r="CI115" s="76" t="str">
        <f>IF(CE115="yes",VLOOKUP(CH115,'z-Table'!$A$1:$K$74,7,TRUE)*$CE$68,"")</f>
        <v/>
      </c>
    </row>
    <row r="116" spans="1:87" ht="12" x14ac:dyDescent="0.2">
      <c r="A116" s="7" t="s">
        <v>72</v>
      </c>
      <c r="B116" s="18" cm="1">
        <f t="array" ref="B116">IFERROR(_xlfn.IFS(COUNTA($F$68:$K$68)=0,AVERAGE($F116:$K116),$F$68="X",AVERAGE(G116:$K116),$G$68="X",AVERAGE($F116,$H116:$K116),$H$68="X",AVERAGE($F116:$G116,$I116:$K116),$I$68="X",AVERAGE($F116:$H116,$J116:$K116),$J$68="X",AVERAGE($F116:$I116,$K116:$K116),$K$68="X",AVERAGE($F116:$J116)),"")</f>
        <v>0</v>
      </c>
      <c r="C116" s="19" cm="1">
        <f t="array" ref="C116">IFERROR(_xlfn.IFS(COUNTA($F$68:$K$68)=0,STDEV($F116:$K116)/SQRT(COUNT($F116:$K116)),$F$68="X",STDEV(G116:$K116)/SQRT(COUNT(G116:$K116)),$G$68="X",STDEV($F116,$H116:$K116)/SQRT(COUNT($F116,$H116:$K116)),$H$68="X",STDEV($F116:$G116,$I116:$K116)/SQRT(COUNT($F116:$G116,$I116:$K116)),$I$68="X",STDEV($F116:$H116,$J116:$K116)/SQRT(COUNT($F116:$H116,$J116:$K116)),$J$68="X",STDEV($F116:$I116,$K116)/SQRT(COUNT($F116:$I116,$K116)),$K$68="X",STDEV($F116:$J116)/SQRT(COUNT($F116:$J116))),"")</f>
        <v>0</v>
      </c>
      <c r="D116" s="113" cm="1">
        <f t="array" ref="D116">IFERROR(_xlfn.IFS(COUNTA($L$68:$Q$68)=0,AVERAGE($L116:$Q116),$L$68="X",AVERAGE($M116:$Q116),$M$68="X",AVERAGE($L116,$N116:$Q116),$N$68="X",AVERAGE($L116:$M116,$O116:$Q116),$O$68="X",AVERAGE($L116:$N116,$P116:$Q116),$P$68="X",AVERAGE($L116:$O116,$Q116:$Q116),$Q$68="X",AVERAGE($L116:$P116)),"")</f>
        <v>0</v>
      </c>
      <c r="E116" s="111" cm="1">
        <f t="array" ref="E116">IFERROR(_xlfn.IFS(COUNTA($L$68:$Q$68)=0,STDEV($L116:$Q116)/SQRT(COUNT($L116:$Q116)),$L$68="X",STDEV($M116:$Q116)/SQRT(COUNT($M116:$Q116)),$M$68="X",STDEV($L116,$N116:$Q116)/SQRT(COUNT($L116,$N116:$Q116)),$N$68="X",STDEV($L116:$M116,$O116:$Q116)/SQRT(COUNT($L116:$M116,$O116:$Q116)),$O$68="X",STDEV($L116:$N116,$P116:$Q116)/SQRT(COUNT($L116:$N116,$P116:$Q116)),$P$68="X",STDEV($L116:$O116,$Q116)/SQRT(COUNT($L116:$O116,$Q116)),$Q$68="X",STDEV($L116:$P116)/SQRT(COUNT($L116:$P116))),"")</f>
        <v>0</v>
      </c>
      <c r="F116" cm="1">
        <f t="array" ref="F116">_xlfn.IFS(SUM($L116:$Q116)="","",L116="","",L116=0,0,L116&gt;0,L116/F$131*100)</f>
        <v>0</v>
      </c>
      <c r="G116" cm="1">
        <f t="array" ref="G116">_xlfn.IFS(SUM($L116:$Q116)="","",M116="","",M116=0,0,M116&gt;0,M116/G$131*100)</f>
        <v>0</v>
      </c>
      <c r="H116" cm="1">
        <f t="array" ref="H116">_xlfn.IFS(SUM($L116:$Q116)="","",N116="","",N116=0,0,N116&gt;0,N116/H$131*100)</f>
        <v>0</v>
      </c>
      <c r="I116" cm="1">
        <f t="array" ref="I116">_xlfn.IFS(SUM($L116:$Q116)="","",O116="","",O116=0,0,O116&gt;0,O116/I$131*100)</f>
        <v>0</v>
      </c>
      <c r="J116" cm="1">
        <f t="array" ref="J116">_xlfn.IFS(SUM($L116:$Q116)="","",P116="","",P116=0,0,P116&gt;0,P116/J$131*100)</f>
        <v>0</v>
      </c>
      <c r="K116" s="1" t="str" cm="1">
        <f t="array" ref="K116">_xlfn.IFS(SUM($L116:$Q116)="","",Q116="","",Q116=0,0,Q116&gt;0,Q116/K$131*100)</f>
        <v/>
      </c>
      <c r="L116" s="42">
        <f t="shared" si="125"/>
        <v>0</v>
      </c>
      <c r="M116">
        <f t="shared" si="125"/>
        <v>0</v>
      </c>
      <c r="N116">
        <f t="shared" si="125"/>
        <v>0</v>
      </c>
      <c r="O116">
        <f t="shared" si="123"/>
        <v>0</v>
      </c>
      <c r="P116">
        <f t="shared" si="123"/>
        <v>0</v>
      </c>
      <c r="Q116" s="96" t="str">
        <f t="shared" si="123"/>
        <v/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/>
      <c r="X116" s="1"/>
      <c r="Y116" s="1"/>
      <c r="Z116" s="7" t="s">
        <v>72</v>
      </c>
      <c r="AA116" s="18" cm="1">
        <f t="array" ref="AA116">IFERROR(_xlfn.IFS(COUNTA($AE$68:$AJ$68)=0,AVERAGE($AE116:$AJ116),$AE$68="X",AVERAGE($AF116:$AJ116),$AF$68="X",AVERAGE($AE116,$AG116:$AJ116),$AG$68="X",AVERAGE($AE116:$AF116,$AH116:$AJ116),$AH$68="X",AVERAGE($AE116:$AG116,$AI116:$AJ116),$AI$68="X",AVERAGE($AE116:$AH116,$AJ116:$AJ116),$AJ$68="X",AVERAGE($AE116:$AI116)),"")</f>
        <v>0</v>
      </c>
      <c r="AB116" s="19" cm="1">
        <f t="array" ref="AB116">IFERROR(_xlfn.IFS(COUNTA($AE$68:$AJ$68)=0,STDEV($AE116:$AJ116)/SQRT(COUNT($AE116:$AJ116)),$AE$68="X",STDEV($AF116:$AJ116)/SQRT(COUNT($AF116:$AJ116)),$AF$68="X",STDEV($AE116,$AG116:$AJ116)/SQRT(COUNT($AE116,$AG116:$AJ116)),$AG$68="X",STDEV($AE116:$AF116,$AH116:$AJ116)/SQRT(COUNT($AE116:$AF116,$AH116:$AJ116)),$AH$68="X",STDEV($AE116:$AG116,$AI116:$AJ116)/SQRT(COUNT($AE116:$AG116,$AI116:$AJ116)),$AI$68="X",STDEV($AE116:$AH116,$AJ116)/SQRT(COUNT($AE116:$AH116,$AJ116)),$AJ$68="X",STDEV($AE116:$AI116)/SQRT(COUNT($AE116:$AI116))),"")</f>
        <v>0</v>
      </c>
      <c r="AC116" s="113" cm="1">
        <f t="array" ref="AC116">IFERROR(_xlfn.IFS(COUNTA($AK$68:$AP$68)=0,AVERAGE($AK116:$AP116),$AK$68="X",AVERAGE($AL116:$AP116),$AL$68="X",AVERAGE($AK116,$AM116:$AP116),$AM$68="X",AVERAGE($AK116:$AL116,$AN116:$AP116),$AN$68="X",AVERAGE($AK116:$AM116,$AO116:$AP116),$AO$68="X",AVERAGE($AK116:$AN116,$AP116:$AP116),$AP$68="X",AVERAGE($AK116:$AO116)),"")</f>
        <v>0</v>
      </c>
      <c r="AD116" s="111" cm="1">
        <f t="array" ref="AD116">IFERROR(_xlfn.IFS(COUNTA($AK$68:$AP$68)=0,STDEV($AK116:$AP116)/SQRT(COUNT($AK116:$AP116)),$AK$68="X",STDEV($AL116:$AP116)/SQRT(COUNT($AL116:$AP116)),$AL$68="X",STDEV($AK116,$AM116:$AP116)/SQRT(COUNT($AK116,$AM116:$AP116)),$AM$68="X",STDEV($AK116:$AL116,$AN116:$AP116)/SQRT(COUNT($AK116:$AL116,$AN116:$AP116)),$AN$68="X",STDEV($AK116:$AM116,$AO116:$AP116)/SQRT(COUNT($AK116:$AM116,$AO116:$AP116)),$AO$68="X",STDEV($AK116:$AN116,$AP116)/SQRT(COUNT($AK116:$AN116,$AP116)),$AP$68="X",STDEV($AK116:$AO116)/SQRT(COUNT($AK116:$AO116))),"")</f>
        <v>0</v>
      </c>
      <c r="AE116" cm="1">
        <f t="array" ref="AE116">_xlfn.IFS(SUM($AK116:$AP116)="","",AK116="","",AK116=0,0,AK116&gt;0,AK116/AE$131*100)</f>
        <v>0</v>
      </c>
      <c r="AF116" cm="1">
        <f t="array" ref="AF116">_xlfn.IFS(SUM($AK116:$AP116)="","",AL116="","",AL116=0,0,AL116&gt;0,AL116/AF$131*100)</f>
        <v>0</v>
      </c>
      <c r="AG116" cm="1">
        <f t="array" ref="AG116">_xlfn.IFS(SUM($AK116:$AP116)="","",AM116="","",AM116=0,0,AM116&gt;0,AM116/AG$131*100)</f>
        <v>10.952154972647984</v>
      </c>
      <c r="AH116" cm="1">
        <f t="array" ref="AH116">_xlfn.IFS(SUM($AK116:$AP116)="","",AN116="","",AN116=0,0,AN116&gt;0,AN116/AH$131*100)</f>
        <v>0</v>
      </c>
      <c r="AI116" cm="1">
        <f t="array" ref="AI116">_xlfn.IFS(SUM($AK116:$AP116)="","",AO116="","",AO116=0,0,AO116&gt;0,AO116/AI$131*100)</f>
        <v>0</v>
      </c>
      <c r="AJ116" s="1" t="str" cm="1">
        <f t="array" ref="AJ116">_xlfn.IFS(SUM($AK116:$AP116)="","",AP116="","",AP116=0,0,AP116&gt;0,AP116/AJ$131*100)</f>
        <v/>
      </c>
      <c r="AK116" s="85">
        <f t="shared" si="126"/>
        <v>0</v>
      </c>
      <c r="AL116" s="39">
        <f t="shared" si="126"/>
        <v>0</v>
      </c>
      <c r="AM116" s="39">
        <f t="shared" si="126"/>
        <v>1447032.6666666667</v>
      </c>
      <c r="AN116" s="39">
        <f t="shared" si="124"/>
        <v>0</v>
      </c>
      <c r="AO116" s="39">
        <f t="shared" si="124"/>
        <v>0</v>
      </c>
      <c r="AP116" s="98" t="str">
        <f t="shared" si="124"/>
        <v/>
      </c>
      <c r="AQ116" s="89">
        <v>0</v>
      </c>
      <c r="AR116" s="89">
        <v>0</v>
      </c>
      <c r="AS116" s="89">
        <v>4341098</v>
      </c>
      <c r="AT116" s="89">
        <v>0</v>
      </c>
      <c r="AU116" s="89">
        <v>0</v>
      </c>
      <c r="AV116" s="89"/>
      <c r="AW116" s="1"/>
      <c r="AX116" s="1"/>
      <c r="AY116" s="39" t="str">
        <f t="shared" si="111"/>
        <v/>
      </c>
      <c r="AZ116" s="39" t="str">
        <f t="shared" si="112"/>
        <v/>
      </c>
      <c r="BA116" s="39" t="str">
        <f t="shared" si="113"/>
        <v/>
      </c>
      <c r="BB116" s="39" t="str">
        <f t="shared" si="114"/>
        <v/>
      </c>
      <c r="BC116" s="39" t="str">
        <f t="shared" si="115"/>
        <v/>
      </c>
      <c r="BD116" s="39" t="str">
        <f t="shared" si="116"/>
        <v/>
      </c>
      <c r="BE116" s="39" t="str">
        <f t="shared" si="117"/>
        <v/>
      </c>
      <c r="BF116" s="39" t="str">
        <f t="shared" si="118"/>
        <v/>
      </c>
      <c r="BG116" s="39" t="str">
        <f t="shared" si="119"/>
        <v/>
      </c>
      <c r="BH116" s="39" t="str">
        <f t="shared" si="120"/>
        <v/>
      </c>
      <c r="BI116" s="39" t="str">
        <f t="shared" si="121"/>
        <v/>
      </c>
      <c r="BJ116" s="39" t="str">
        <f t="shared" si="122"/>
        <v/>
      </c>
      <c r="BK116" s="42" t="str">
        <f t="shared" ref="BK116:BV131" si="127">IFERROR(_xlfn.RANK.AVG(AY116,$AY116:$BJ116,1),"")</f>
        <v/>
      </c>
      <c r="BL116" t="str">
        <f t="shared" si="127"/>
        <v/>
      </c>
      <c r="BM116" t="str">
        <f t="shared" si="127"/>
        <v/>
      </c>
      <c r="BN116" t="str">
        <f t="shared" si="127"/>
        <v/>
      </c>
      <c r="BO116" t="str">
        <f t="shared" si="127"/>
        <v/>
      </c>
      <c r="BP116" t="str">
        <f t="shared" si="127"/>
        <v/>
      </c>
      <c r="BQ116" t="str">
        <f t="shared" si="110"/>
        <v/>
      </c>
      <c r="BR116" t="str">
        <f t="shared" si="110"/>
        <v/>
      </c>
      <c r="BS116" t="str">
        <f t="shared" si="110"/>
        <v/>
      </c>
      <c r="BT116" t="str">
        <f t="shared" si="110"/>
        <v/>
      </c>
      <c r="BU116" t="str">
        <f t="shared" si="110"/>
        <v/>
      </c>
      <c r="BV116" t="str">
        <f t="shared" si="110"/>
        <v/>
      </c>
      <c r="BW116" t="str">
        <f t="shared" si="101"/>
        <v/>
      </c>
      <c r="BX116" t="str">
        <f t="shared" si="102"/>
        <v/>
      </c>
      <c r="BY116" t="str">
        <f t="shared" si="103"/>
        <v/>
      </c>
      <c r="BZ116" t="str">
        <f t="shared" si="104"/>
        <v/>
      </c>
      <c r="CA116" t="str">
        <f t="shared" ref="CA116:CB131" si="128">IF($AX116&lt;&gt;0,IF(($BY116*$BZ116)+(BY116*(BY116+1)/2)-BW116&lt;0,0,($BY116*$BZ116)+(BY116*(BY116+1)/2)-BW116),"")</f>
        <v/>
      </c>
      <c r="CB116" s="39" t="str">
        <f t="shared" si="128"/>
        <v/>
      </c>
      <c r="CC116" s="46" t="str">
        <f t="shared" si="106"/>
        <v/>
      </c>
      <c r="CD116" s="44" t="str">
        <f t="shared" si="96"/>
        <v/>
      </c>
      <c r="CE116" t="str" cm="1">
        <f t="array" ref="CE116">_xlfn.IFS($CC116="","",$CC116&lt;=CE$69,"yes",$CC116&gt;CE$69,"no")</f>
        <v/>
      </c>
      <c r="CF116" s="42" t="str">
        <f t="shared" si="107"/>
        <v/>
      </c>
      <c r="CG116" s="1" t="str">
        <f t="shared" si="108"/>
        <v/>
      </c>
      <c r="CH116" s="1" t="str">
        <f t="shared" si="109"/>
        <v/>
      </c>
      <c r="CI116" s="76" t="str">
        <f>IF(CE116="yes",VLOOKUP(CH116,'z-Table'!$A$1:$K$74,7,TRUE)*$CE$68,"")</f>
        <v/>
      </c>
    </row>
    <row r="117" spans="1:87" ht="12" x14ac:dyDescent="0.2">
      <c r="A117" s="7" t="s">
        <v>73</v>
      </c>
      <c r="B117" s="18" cm="1">
        <f t="array" ref="B117">IFERROR(_xlfn.IFS(COUNTA($F$68:$K$68)=0,AVERAGE($F117:$K117),$F$68="X",AVERAGE(G117:$K117),$G$68="X",AVERAGE($F117,$H117:$K117),$H$68="X",AVERAGE($F117:$G117,$I117:$K117),$I$68="X",AVERAGE($F117:$H117,$J117:$K117),$J$68="X",AVERAGE($F117:$I117,$K117:$K117),$K$68="X",AVERAGE($F117:$J117)),"")</f>
        <v>0</v>
      </c>
      <c r="C117" s="19" cm="1">
        <f t="array" ref="C117">IFERROR(_xlfn.IFS(COUNTA($F$68:$K$68)=0,STDEV($F117:$K117)/SQRT(COUNT($F117:$K117)),$F$68="X",STDEV(G117:$K117)/SQRT(COUNT(G117:$K117)),$G$68="X",STDEV($F117,$H117:$K117)/SQRT(COUNT($F117,$H117:$K117)),$H$68="X",STDEV($F117:$G117,$I117:$K117)/SQRT(COUNT($F117:$G117,$I117:$K117)),$I$68="X",STDEV($F117:$H117,$J117:$K117)/SQRT(COUNT($F117:$H117,$J117:$K117)),$J$68="X",STDEV($F117:$I117,$K117)/SQRT(COUNT($F117:$I117,$K117)),$K$68="X",STDEV($F117:$J117)/SQRT(COUNT($F117:$J117))),"")</f>
        <v>0</v>
      </c>
      <c r="D117" s="113" cm="1">
        <f t="array" ref="D117">IFERROR(_xlfn.IFS(COUNTA($L$68:$Q$68)=0,AVERAGE($L117:$Q117),$L$68="X",AVERAGE($M117:$Q117),$M$68="X",AVERAGE($L117,$N117:$Q117),$N$68="X",AVERAGE($L117:$M117,$O117:$Q117),$O$68="X",AVERAGE($L117:$N117,$P117:$Q117),$P$68="X",AVERAGE($L117:$O117,$Q117:$Q117),$Q$68="X",AVERAGE($L117:$P117)),"")</f>
        <v>0</v>
      </c>
      <c r="E117" s="111" cm="1">
        <f t="array" ref="E117">IFERROR(_xlfn.IFS(COUNTA($L$68:$Q$68)=0,STDEV($L117:$Q117)/SQRT(COUNT($L117:$Q117)),$L$68="X",STDEV($M117:$Q117)/SQRT(COUNT($M117:$Q117)),$M$68="X",STDEV($L117,$N117:$Q117)/SQRT(COUNT($L117,$N117:$Q117)),$N$68="X",STDEV($L117:$M117,$O117:$Q117)/SQRT(COUNT($L117:$M117,$O117:$Q117)),$O$68="X",STDEV($L117:$N117,$P117:$Q117)/SQRT(COUNT($L117:$N117,$P117:$Q117)),$P$68="X",STDEV($L117:$O117,$Q117)/SQRT(COUNT($L117:$O117,$Q117)),$Q$68="X",STDEV($L117:$P117)/SQRT(COUNT($L117:$P117))),"")</f>
        <v>0</v>
      </c>
      <c r="F117" cm="1">
        <f t="array" ref="F117">_xlfn.IFS(SUM($L117:$Q117)="","",L117="","",L117=0,0,L117&gt;0,L117/F$131*100)</f>
        <v>0</v>
      </c>
      <c r="G117" cm="1">
        <f t="array" ref="G117">_xlfn.IFS(SUM($L117:$Q117)="","",M117="","",M117=0,0,M117&gt;0,M117/G$131*100)</f>
        <v>0</v>
      </c>
      <c r="H117" cm="1">
        <f t="array" ref="H117">_xlfn.IFS(SUM($L117:$Q117)="","",N117="","",N117=0,0,N117&gt;0,N117/H$131*100)</f>
        <v>0</v>
      </c>
      <c r="I117" cm="1">
        <f t="array" ref="I117">_xlfn.IFS(SUM($L117:$Q117)="","",O117="","",O117=0,0,O117&gt;0,O117/I$131*100)</f>
        <v>0</v>
      </c>
      <c r="J117" cm="1">
        <f t="array" ref="J117">_xlfn.IFS(SUM($L117:$Q117)="","",P117="","",P117=0,0,P117&gt;0,P117/J$131*100)</f>
        <v>0</v>
      </c>
      <c r="K117" s="1" t="str" cm="1">
        <f t="array" ref="K117">_xlfn.IFS(SUM($L117:$Q117)="","",Q117="","",Q117=0,0,Q117&gt;0,Q117/K$131*100)</f>
        <v/>
      </c>
      <c r="L117" s="42">
        <f t="shared" si="125"/>
        <v>0</v>
      </c>
      <c r="M117">
        <f t="shared" si="125"/>
        <v>0</v>
      </c>
      <c r="N117">
        <f t="shared" si="125"/>
        <v>0</v>
      </c>
      <c r="O117">
        <f t="shared" si="123"/>
        <v>0</v>
      </c>
      <c r="P117">
        <f t="shared" si="123"/>
        <v>0</v>
      </c>
      <c r="Q117" s="96" t="str">
        <f t="shared" si="123"/>
        <v/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/>
      <c r="X117" s="1"/>
      <c r="Y117" s="1"/>
      <c r="Z117" s="7" t="s">
        <v>73</v>
      </c>
      <c r="AA117" s="18" cm="1">
        <f t="array" ref="AA117">IFERROR(_xlfn.IFS(COUNTA($AE$68:$AJ$68)=0,AVERAGE($AE117:$AJ117),$AE$68="X",AVERAGE($AF117:$AJ117),$AF$68="X",AVERAGE($AE117,$AG117:$AJ117),$AG$68="X",AVERAGE($AE117:$AF117,$AH117:$AJ117),$AH$68="X",AVERAGE($AE117:$AG117,$AI117:$AJ117),$AI$68="X",AVERAGE($AE117:$AH117,$AJ117:$AJ117),$AJ$68="X",AVERAGE($AE117:$AI117)),"")</f>
        <v>0</v>
      </c>
      <c r="AB117" s="19" cm="1">
        <f t="array" ref="AB117">IFERROR(_xlfn.IFS(COUNTA($AE$68:$AJ$68)=0,STDEV($AE117:$AJ117)/SQRT(COUNT($AE117:$AJ117)),$AE$68="X",STDEV($AF117:$AJ117)/SQRT(COUNT($AF117:$AJ117)),$AF$68="X",STDEV($AE117,$AG117:$AJ117)/SQRT(COUNT($AE117,$AG117:$AJ117)),$AG$68="X",STDEV($AE117:$AF117,$AH117:$AJ117)/SQRT(COUNT($AE117:$AF117,$AH117:$AJ117)),$AH$68="X",STDEV($AE117:$AG117,$AI117:$AJ117)/SQRT(COUNT($AE117:$AG117,$AI117:$AJ117)),$AI$68="X",STDEV($AE117:$AH117,$AJ117)/SQRT(COUNT($AE117:$AH117,$AJ117)),$AJ$68="X",STDEV($AE117:$AI117)/SQRT(COUNT($AE117:$AI117))),"")</f>
        <v>0</v>
      </c>
      <c r="AC117" s="113" cm="1">
        <f t="array" ref="AC117">IFERROR(_xlfn.IFS(COUNTA($AK$68:$AP$68)=0,AVERAGE($AK117:$AP117),$AK$68="X",AVERAGE($AL117:$AP117),$AL$68="X",AVERAGE($AK117,$AM117:$AP117),$AM$68="X",AVERAGE($AK117:$AL117,$AN117:$AP117),$AN$68="X",AVERAGE($AK117:$AM117,$AO117:$AP117),$AO$68="X",AVERAGE($AK117:$AN117,$AP117:$AP117),$AP$68="X",AVERAGE($AK117:$AO117)),"")</f>
        <v>0</v>
      </c>
      <c r="AD117" s="111" cm="1">
        <f t="array" ref="AD117">IFERROR(_xlfn.IFS(COUNTA($AK$68:$AP$68)=0,STDEV($AK117:$AP117)/SQRT(COUNT($AK117:$AP117)),$AK$68="X",STDEV($AL117:$AP117)/SQRT(COUNT($AL117:$AP117)),$AL$68="X",STDEV($AK117,$AM117:$AP117)/SQRT(COUNT($AK117,$AM117:$AP117)),$AM$68="X",STDEV($AK117:$AL117,$AN117:$AP117)/SQRT(COUNT($AK117:$AL117,$AN117:$AP117)),$AN$68="X",STDEV($AK117:$AM117,$AO117:$AP117)/SQRT(COUNT($AK117:$AM117,$AO117:$AP117)),$AO$68="X",STDEV($AK117:$AN117,$AP117)/SQRT(COUNT($AK117:$AN117,$AP117)),$AP$68="X",STDEV($AK117:$AO117)/SQRT(COUNT($AK117:$AO117))),"")</f>
        <v>0</v>
      </c>
      <c r="AE117" cm="1">
        <f t="array" ref="AE117">_xlfn.IFS(SUM($AK117:$AP117)="","",AK117="","",AK117=0,0,AK117&gt;0,AK117/AE$131*100)</f>
        <v>0</v>
      </c>
      <c r="AF117" cm="1">
        <f t="array" ref="AF117">_xlfn.IFS(SUM($AK117:$AP117)="","",AL117="","",AL117=0,0,AL117&gt;0,AL117/AF$131*100)</f>
        <v>0</v>
      </c>
      <c r="AG117" cm="1">
        <f t="array" ref="AG117">_xlfn.IFS(SUM($AK117:$AP117)="","",AM117="","",AM117=0,0,AM117&gt;0,AM117/AG$131*100)</f>
        <v>0</v>
      </c>
      <c r="AH117" cm="1">
        <f t="array" ref="AH117">_xlfn.IFS(SUM($AK117:$AP117)="","",AN117="","",AN117=0,0,AN117&gt;0,AN117/AH$131*100)</f>
        <v>0</v>
      </c>
      <c r="AI117" cm="1">
        <f t="array" ref="AI117">_xlfn.IFS(SUM($AK117:$AP117)="","",AO117="","",AO117=0,0,AO117&gt;0,AO117/AI$131*100)</f>
        <v>0</v>
      </c>
      <c r="AJ117" s="1" t="str" cm="1">
        <f t="array" ref="AJ117">_xlfn.IFS(SUM($AK117:$AP117)="","",AP117="","",AP117=0,0,AP117&gt;0,AP117/AJ$131*100)</f>
        <v/>
      </c>
      <c r="AK117" s="85">
        <f t="shared" si="126"/>
        <v>0</v>
      </c>
      <c r="AL117" s="39">
        <f t="shared" si="126"/>
        <v>0</v>
      </c>
      <c r="AM117" s="39">
        <f t="shared" si="126"/>
        <v>0</v>
      </c>
      <c r="AN117" s="39">
        <f t="shared" si="124"/>
        <v>0</v>
      </c>
      <c r="AO117" s="39">
        <f t="shared" si="124"/>
        <v>0</v>
      </c>
      <c r="AP117" s="98" t="str">
        <f t="shared" si="124"/>
        <v/>
      </c>
      <c r="AQ117" s="89">
        <v>0</v>
      </c>
      <c r="AR117" s="89">
        <v>0</v>
      </c>
      <c r="AS117" s="89">
        <v>0</v>
      </c>
      <c r="AT117" s="89">
        <v>0</v>
      </c>
      <c r="AU117" s="89">
        <v>0</v>
      </c>
      <c r="AV117" s="89"/>
      <c r="AW117" s="1"/>
      <c r="AX117" s="1"/>
      <c r="AY117" s="39" t="str">
        <f t="shared" si="111"/>
        <v/>
      </c>
      <c r="AZ117" s="39" t="str">
        <f t="shared" si="112"/>
        <v/>
      </c>
      <c r="BA117" s="39" t="str">
        <f t="shared" si="113"/>
        <v/>
      </c>
      <c r="BB117" s="39" t="str">
        <f t="shared" si="114"/>
        <v/>
      </c>
      <c r="BC117" s="39" t="str">
        <f t="shared" si="115"/>
        <v/>
      </c>
      <c r="BD117" s="39" t="str">
        <f t="shared" si="116"/>
        <v/>
      </c>
      <c r="BE117" s="39" t="str">
        <f t="shared" si="117"/>
        <v/>
      </c>
      <c r="BF117" s="39" t="str">
        <f t="shared" si="118"/>
        <v/>
      </c>
      <c r="BG117" s="39" t="str">
        <f t="shared" si="119"/>
        <v/>
      </c>
      <c r="BH117" s="39" t="str">
        <f t="shared" si="120"/>
        <v/>
      </c>
      <c r="BI117" s="39" t="str">
        <f t="shared" si="121"/>
        <v/>
      </c>
      <c r="BJ117" s="39" t="str">
        <f t="shared" si="122"/>
        <v/>
      </c>
      <c r="BK117" s="42" t="str">
        <f t="shared" si="127"/>
        <v/>
      </c>
      <c r="BL117" t="str">
        <f t="shared" si="127"/>
        <v/>
      </c>
      <c r="BM117" t="str">
        <f t="shared" si="127"/>
        <v/>
      </c>
      <c r="BN117" t="str">
        <f t="shared" si="127"/>
        <v/>
      </c>
      <c r="BO117" t="str">
        <f t="shared" si="127"/>
        <v/>
      </c>
      <c r="BP117" t="str">
        <f t="shared" si="127"/>
        <v/>
      </c>
      <c r="BQ117" t="str">
        <f t="shared" si="110"/>
        <v/>
      </c>
      <c r="BR117" t="str">
        <f t="shared" si="110"/>
        <v/>
      </c>
      <c r="BS117" t="str">
        <f t="shared" si="110"/>
        <v/>
      </c>
      <c r="BT117" t="str">
        <f t="shared" si="110"/>
        <v/>
      </c>
      <c r="BU117" t="str">
        <f t="shared" si="110"/>
        <v/>
      </c>
      <c r="BV117" t="str">
        <f t="shared" si="110"/>
        <v/>
      </c>
      <c r="BW117" t="str">
        <f t="shared" si="101"/>
        <v/>
      </c>
      <c r="BX117" t="str">
        <f t="shared" si="102"/>
        <v/>
      </c>
      <c r="BY117" t="str">
        <f t="shared" si="103"/>
        <v/>
      </c>
      <c r="BZ117" t="str">
        <f t="shared" si="104"/>
        <v/>
      </c>
      <c r="CA117" t="str">
        <f t="shared" si="128"/>
        <v/>
      </c>
      <c r="CB117" s="39" t="str">
        <f t="shared" si="128"/>
        <v/>
      </c>
      <c r="CC117" s="46" t="str">
        <f t="shared" si="106"/>
        <v/>
      </c>
      <c r="CD117" s="44" t="str">
        <f t="shared" si="96"/>
        <v/>
      </c>
      <c r="CE117" t="str" cm="1">
        <f t="array" ref="CE117">_xlfn.IFS($CC117="","",$CC117&lt;=CE$69,"yes",$CC117&gt;CE$69,"no")</f>
        <v/>
      </c>
      <c r="CF117" s="42" t="str">
        <f t="shared" si="107"/>
        <v/>
      </c>
      <c r="CG117" s="1" t="str">
        <f t="shared" si="108"/>
        <v/>
      </c>
      <c r="CH117" s="1" t="str">
        <f t="shared" si="109"/>
        <v/>
      </c>
      <c r="CI117" s="76" t="str">
        <f>IF(CE117="yes",VLOOKUP(CH117,'z-Table'!$A$1:$K$74,7,TRUE)*$CE$68,"")</f>
        <v/>
      </c>
    </row>
    <row r="118" spans="1:87" ht="12" x14ac:dyDescent="0.2">
      <c r="A118" s="6" t="s">
        <v>74</v>
      </c>
      <c r="B118" s="18" cm="1">
        <f t="array" ref="B118">IFERROR(_xlfn.IFS(COUNTA($F$68:$K$68)=0,AVERAGE($F118:$K118),$F$68="X",AVERAGE(G118:$K118),$G$68="X",AVERAGE($F118,$H118:$K118),$H$68="X",AVERAGE($F118:$G118,$I118:$K118),$I$68="X",AVERAGE($F118:$H118,$J118:$K118),$J$68="X",AVERAGE($F118:$I118,$K118:$K118),$K$68="X",AVERAGE($F118:$J118)),"")</f>
        <v>0</v>
      </c>
      <c r="C118" s="19" cm="1">
        <f t="array" ref="C118">IFERROR(_xlfn.IFS(COUNTA($F$68:$K$68)=0,STDEV($F118:$K118)/SQRT(COUNT($F118:$K118)),$F$68="X",STDEV(G118:$K118)/SQRT(COUNT(G118:$K118)),$G$68="X",STDEV($F118,$H118:$K118)/SQRT(COUNT($F118,$H118:$K118)),$H$68="X",STDEV($F118:$G118,$I118:$K118)/SQRT(COUNT($F118:$G118,$I118:$K118)),$I$68="X",STDEV($F118:$H118,$J118:$K118)/SQRT(COUNT($F118:$H118,$J118:$K118)),$J$68="X",STDEV($F118:$I118,$K118)/SQRT(COUNT($F118:$I118,$K118)),$K$68="X",STDEV($F118:$J118)/SQRT(COUNT($F118:$J118))),"")</f>
        <v>0</v>
      </c>
      <c r="D118" s="113" cm="1">
        <f t="array" ref="D118">IFERROR(_xlfn.IFS(COUNTA($L$68:$Q$68)=0,AVERAGE($L118:$Q118),$L$68="X",AVERAGE($M118:$Q118),$M$68="X",AVERAGE($L118,$N118:$Q118),$N$68="X",AVERAGE($L118:$M118,$O118:$Q118),$O$68="X",AVERAGE($L118:$N118,$P118:$Q118),$P$68="X",AVERAGE($L118:$O118,$Q118:$Q118),$Q$68="X",AVERAGE($L118:$P118)),"")</f>
        <v>0</v>
      </c>
      <c r="E118" s="111" cm="1">
        <f t="array" ref="E118">IFERROR(_xlfn.IFS(COUNTA($L$68:$Q$68)=0,STDEV($L118:$Q118)/SQRT(COUNT($L118:$Q118)),$L$68="X",STDEV($M118:$Q118)/SQRT(COUNT($M118:$Q118)),$M$68="X",STDEV($L118,$N118:$Q118)/SQRT(COUNT($L118,$N118:$Q118)),$N$68="X",STDEV($L118:$M118,$O118:$Q118)/SQRT(COUNT($L118:$M118,$O118:$Q118)),$O$68="X",STDEV($L118:$N118,$P118:$Q118)/SQRT(COUNT($L118:$N118,$P118:$Q118)),$P$68="X",STDEV($L118:$O118,$Q118)/SQRT(COUNT($L118:$O118,$Q118)),$Q$68="X",STDEV($L118:$P118)/SQRT(COUNT($L118:$P118))),"")</f>
        <v>0</v>
      </c>
      <c r="F118" cm="1">
        <f t="array" ref="F118">_xlfn.IFS(SUM($L118:$Q118)="","",L118="","",L118=0,0,L118&gt;0,L118/F$131*100)</f>
        <v>0</v>
      </c>
      <c r="G118" cm="1">
        <f t="array" ref="G118">_xlfn.IFS(SUM($L118:$Q118)="","",M118="","",M118=0,0,M118&gt;0,M118/G$131*100)</f>
        <v>0</v>
      </c>
      <c r="H118" cm="1">
        <f t="array" ref="H118">_xlfn.IFS(SUM($L118:$Q118)="","",N118="","",N118=0,0,N118&gt;0,N118/H$131*100)</f>
        <v>0</v>
      </c>
      <c r="I118" cm="1">
        <f t="array" ref="I118">_xlfn.IFS(SUM($L118:$Q118)="","",O118="","",O118=0,0,O118&gt;0,O118/I$131*100)</f>
        <v>0</v>
      </c>
      <c r="J118" cm="1">
        <f t="array" ref="J118">_xlfn.IFS(SUM($L118:$Q118)="","",P118="","",P118=0,0,P118&gt;0,P118/J$131*100)</f>
        <v>0</v>
      </c>
      <c r="K118" s="1" t="str" cm="1">
        <f t="array" ref="K118">_xlfn.IFS(SUM($L118:$Q118)="","",Q118="","",Q118=0,0,Q118&gt;0,Q118/K$131*100)</f>
        <v/>
      </c>
      <c r="L118" s="42">
        <f t="shared" si="125"/>
        <v>0</v>
      </c>
      <c r="M118">
        <f t="shared" si="125"/>
        <v>0</v>
      </c>
      <c r="N118">
        <f t="shared" si="125"/>
        <v>0</v>
      </c>
      <c r="O118">
        <f t="shared" si="123"/>
        <v>0</v>
      </c>
      <c r="P118">
        <f t="shared" si="123"/>
        <v>0</v>
      </c>
      <c r="Q118" s="96" t="str">
        <f t="shared" si="123"/>
        <v/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/>
      <c r="X118" s="1"/>
      <c r="Y118" s="1"/>
      <c r="Z118" s="6" t="s">
        <v>74</v>
      </c>
      <c r="AA118" s="18" cm="1">
        <f t="array" ref="AA118">IFERROR(_xlfn.IFS(COUNTA($AE$68:$AJ$68)=0,AVERAGE($AE118:$AJ118),$AE$68="X",AVERAGE($AF118:$AJ118),$AF$68="X",AVERAGE($AE118,$AG118:$AJ118),$AG$68="X",AVERAGE($AE118:$AF118,$AH118:$AJ118),$AH$68="X",AVERAGE($AE118:$AG118,$AI118:$AJ118),$AI$68="X",AVERAGE($AE118:$AH118,$AJ118:$AJ118),$AJ$68="X",AVERAGE($AE118:$AI118)),"")</f>
        <v>0</v>
      </c>
      <c r="AB118" s="19" cm="1">
        <f t="array" ref="AB118">IFERROR(_xlfn.IFS(COUNTA($AE$68:$AJ$68)=0,STDEV($AE118:$AJ118)/SQRT(COUNT($AE118:$AJ118)),$AE$68="X",STDEV($AF118:$AJ118)/SQRT(COUNT($AF118:$AJ118)),$AF$68="X",STDEV($AE118,$AG118:$AJ118)/SQRT(COUNT($AE118,$AG118:$AJ118)),$AG$68="X",STDEV($AE118:$AF118,$AH118:$AJ118)/SQRT(COUNT($AE118:$AF118,$AH118:$AJ118)),$AH$68="X",STDEV($AE118:$AG118,$AI118:$AJ118)/SQRT(COUNT($AE118:$AG118,$AI118:$AJ118)),$AI$68="X",STDEV($AE118:$AH118,$AJ118)/SQRT(COUNT($AE118:$AH118,$AJ118)),$AJ$68="X",STDEV($AE118:$AI118)/SQRT(COUNT($AE118:$AI118))),"")</f>
        <v>0</v>
      </c>
      <c r="AC118" s="113" cm="1">
        <f t="array" ref="AC118">IFERROR(_xlfn.IFS(COUNTA($AK$68:$AP$68)=0,AVERAGE($AK118:$AP118),$AK$68="X",AVERAGE($AL118:$AP118),$AL$68="X",AVERAGE($AK118,$AM118:$AP118),$AM$68="X",AVERAGE($AK118:$AL118,$AN118:$AP118),$AN$68="X",AVERAGE($AK118:$AM118,$AO118:$AP118),$AO$68="X",AVERAGE($AK118:$AN118,$AP118:$AP118),$AP$68="X",AVERAGE($AK118:$AO118)),"")</f>
        <v>0</v>
      </c>
      <c r="AD118" s="111" cm="1">
        <f t="array" ref="AD118">IFERROR(_xlfn.IFS(COUNTA($AK$68:$AP$68)=0,STDEV($AK118:$AP118)/SQRT(COUNT($AK118:$AP118)),$AK$68="X",STDEV($AL118:$AP118)/SQRT(COUNT($AL118:$AP118)),$AL$68="X",STDEV($AK118,$AM118:$AP118)/SQRT(COUNT($AK118,$AM118:$AP118)),$AM$68="X",STDEV($AK118:$AL118,$AN118:$AP118)/SQRT(COUNT($AK118:$AL118,$AN118:$AP118)),$AN$68="X",STDEV($AK118:$AM118,$AO118:$AP118)/SQRT(COUNT($AK118:$AM118,$AO118:$AP118)),$AO$68="X",STDEV($AK118:$AN118,$AP118)/SQRT(COUNT($AK118:$AN118,$AP118)),$AP$68="X",STDEV($AK118:$AO118)/SQRT(COUNT($AK118:$AO118))),"")</f>
        <v>0</v>
      </c>
      <c r="AE118" cm="1">
        <f t="array" ref="AE118">_xlfn.IFS(SUM($AK118:$AP118)="","",AK118="","",AK118=0,0,AK118&gt;0,AK118/AE$131*100)</f>
        <v>0</v>
      </c>
      <c r="AF118" cm="1">
        <f t="array" ref="AF118">_xlfn.IFS(SUM($AK118:$AP118)="","",AL118="","",AL118=0,0,AL118&gt;0,AL118/AF$131*100)</f>
        <v>0</v>
      </c>
      <c r="AG118" cm="1">
        <f t="array" ref="AG118">_xlfn.IFS(SUM($AK118:$AP118)="","",AM118="","",AM118=0,0,AM118&gt;0,AM118/AG$131*100)</f>
        <v>0</v>
      </c>
      <c r="AH118" cm="1">
        <f t="array" ref="AH118">_xlfn.IFS(SUM($AK118:$AP118)="","",AN118="","",AN118=0,0,AN118&gt;0,AN118/AH$131*100)</f>
        <v>0</v>
      </c>
      <c r="AI118" cm="1">
        <f t="array" ref="AI118">_xlfn.IFS(SUM($AK118:$AP118)="","",AO118="","",AO118=0,0,AO118&gt;0,AO118/AI$131*100)</f>
        <v>0</v>
      </c>
      <c r="AJ118" s="1" t="str" cm="1">
        <f t="array" ref="AJ118">_xlfn.IFS(SUM($AK118:$AP118)="","",AP118="","",AP118=0,0,AP118&gt;0,AP118/AJ$131*100)</f>
        <v/>
      </c>
      <c r="AK118" s="85">
        <f t="shared" si="126"/>
        <v>0</v>
      </c>
      <c r="AL118" s="39">
        <f t="shared" si="126"/>
        <v>0</v>
      </c>
      <c r="AM118" s="39">
        <f t="shared" si="126"/>
        <v>0</v>
      </c>
      <c r="AN118" s="39">
        <f t="shared" si="124"/>
        <v>0</v>
      </c>
      <c r="AO118" s="39">
        <f t="shared" si="124"/>
        <v>0</v>
      </c>
      <c r="AP118" s="98" t="str">
        <f t="shared" si="124"/>
        <v/>
      </c>
      <c r="AQ118" s="89">
        <v>0</v>
      </c>
      <c r="AR118" s="89">
        <v>0</v>
      </c>
      <c r="AS118" s="89">
        <v>0</v>
      </c>
      <c r="AT118" s="89">
        <v>0</v>
      </c>
      <c r="AU118" s="89">
        <v>0</v>
      </c>
      <c r="AV118" s="89"/>
      <c r="AW118" s="1"/>
      <c r="AX118" s="1"/>
      <c r="AY118" s="39" t="str">
        <f t="shared" si="111"/>
        <v/>
      </c>
      <c r="AZ118" s="39" t="str">
        <f t="shared" si="112"/>
        <v/>
      </c>
      <c r="BA118" s="39" t="str">
        <f t="shared" si="113"/>
        <v/>
      </c>
      <c r="BB118" s="39" t="str">
        <f t="shared" si="114"/>
        <v/>
      </c>
      <c r="BC118" s="39" t="str">
        <f t="shared" si="115"/>
        <v/>
      </c>
      <c r="BD118" s="39" t="str">
        <f t="shared" si="116"/>
        <v/>
      </c>
      <c r="BE118" s="39" t="str">
        <f t="shared" si="117"/>
        <v/>
      </c>
      <c r="BF118" s="39" t="str">
        <f t="shared" si="118"/>
        <v/>
      </c>
      <c r="BG118" s="39" t="str">
        <f t="shared" si="119"/>
        <v/>
      </c>
      <c r="BH118" s="39" t="str">
        <f t="shared" si="120"/>
        <v/>
      </c>
      <c r="BI118" s="39" t="str">
        <f t="shared" si="121"/>
        <v/>
      </c>
      <c r="BJ118" s="39" t="str">
        <f t="shared" si="122"/>
        <v/>
      </c>
      <c r="BK118" s="42" t="str">
        <f t="shared" si="127"/>
        <v/>
      </c>
      <c r="BL118" t="str">
        <f t="shared" si="127"/>
        <v/>
      </c>
      <c r="BM118" t="str">
        <f t="shared" si="127"/>
        <v/>
      </c>
      <c r="BN118" t="str">
        <f t="shared" si="127"/>
        <v/>
      </c>
      <c r="BO118" t="str">
        <f t="shared" si="127"/>
        <v/>
      </c>
      <c r="BP118" t="str">
        <f t="shared" si="127"/>
        <v/>
      </c>
      <c r="BQ118" t="str">
        <f t="shared" si="110"/>
        <v/>
      </c>
      <c r="BR118" t="str">
        <f t="shared" si="110"/>
        <v/>
      </c>
      <c r="BS118" t="str">
        <f t="shared" si="110"/>
        <v/>
      </c>
      <c r="BT118" t="str">
        <f t="shared" si="110"/>
        <v/>
      </c>
      <c r="BU118" t="str">
        <f t="shared" si="110"/>
        <v/>
      </c>
      <c r="BV118" t="str">
        <f t="shared" si="110"/>
        <v/>
      </c>
      <c r="BW118" t="str">
        <f t="shared" si="101"/>
        <v/>
      </c>
      <c r="BX118" t="str">
        <f t="shared" si="102"/>
        <v/>
      </c>
      <c r="BY118" t="str">
        <f t="shared" si="103"/>
        <v/>
      </c>
      <c r="BZ118" t="str">
        <f t="shared" si="104"/>
        <v/>
      </c>
      <c r="CA118" t="str">
        <f t="shared" si="128"/>
        <v/>
      </c>
      <c r="CB118" s="39" t="str">
        <f t="shared" si="128"/>
        <v/>
      </c>
      <c r="CC118" s="46" t="str">
        <f t="shared" si="106"/>
        <v/>
      </c>
      <c r="CD118" s="44" t="str">
        <f t="shared" si="96"/>
        <v/>
      </c>
      <c r="CE118" t="str" cm="1">
        <f t="array" ref="CE118">_xlfn.IFS($CC118="","",$CC118&lt;=CE$69,"yes",$CC118&gt;CE$69,"no")</f>
        <v/>
      </c>
      <c r="CF118" s="42" t="str">
        <f t="shared" si="107"/>
        <v/>
      </c>
      <c r="CG118" s="1" t="str">
        <f t="shared" si="108"/>
        <v/>
      </c>
      <c r="CH118" s="1" t="str">
        <f t="shared" si="109"/>
        <v/>
      </c>
      <c r="CI118" s="76" t="str">
        <f>IF(CE118="yes",VLOOKUP(CH118,'z-Table'!$A$1:$K$74,7,TRUE)*$CE$68,"")</f>
        <v/>
      </c>
    </row>
    <row r="119" spans="1:87" ht="12" x14ac:dyDescent="0.2">
      <c r="A119" s="7" t="s">
        <v>75</v>
      </c>
      <c r="B119" s="18" cm="1">
        <f t="array" ref="B119">IFERROR(_xlfn.IFS(COUNTA($F$68:$K$68)=0,AVERAGE($F119:$K119),$F$68="X",AVERAGE(G119:$K119),$G$68="X",AVERAGE($F119,$H119:$K119),$H$68="X",AVERAGE($F119:$G119,$I119:$K119),$I$68="X",AVERAGE($F119:$H119,$J119:$K119),$J$68="X",AVERAGE($F119:$I119,$K119:$K119),$K$68="X",AVERAGE($F119:$J119)),"")</f>
        <v>0</v>
      </c>
      <c r="C119" s="19" cm="1">
        <f t="array" ref="C119">IFERROR(_xlfn.IFS(COUNTA($F$68:$K$68)=0,STDEV($F119:$K119)/SQRT(COUNT($F119:$K119)),$F$68="X",STDEV(G119:$K119)/SQRT(COUNT(G119:$K119)),$G$68="X",STDEV($F119,$H119:$K119)/SQRT(COUNT($F119,$H119:$K119)),$H$68="X",STDEV($F119:$G119,$I119:$K119)/SQRT(COUNT($F119:$G119,$I119:$K119)),$I$68="X",STDEV($F119:$H119,$J119:$K119)/SQRT(COUNT($F119:$H119,$J119:$K119)),$J$68="X",STDEV($F119:$I119,$K119)/SQRT(COUNT($F119:$I119,$K119)),$K$68="X",STDEV($F119:$J119)/SQRT(COUNT($F119:$J119))),"")</f>
        <v>0</v>
      </c>
      <c r="D119" s="113" cm="1">
        <f t="array" ref="D119">IFERROR(_xlfn.IFS(COUNTA($L$68:$Q$68)=0,AVERAGE($L119:$Q119),$L$68="X",AVERAGE($M119:$Q119),$M$68="X",AVERAGE($L119,$N119:$Q119),$N$68="X",AVERAGE($L119:$M119,$O119:$Q119),$O$68="X",AVERAGE($L119:$N119,$P119:$Q119),$P$68="X",AVERAGE($L119:$O119,$Q119:$Q119),$Q$68="X",AVERAGE($L119:$P119)),"")</f>
        <v>0</v>
      </c>
      <c r="E119" s="111" cm="1">
        <f t="array" ref="E119">IFERROR(_xlfn.IFS(COUNTA($L$68:$Q$68)=0,STDEV($L119:$Q119)/SQRT(COUNT($L119:$Q119)),$L$68="X",STDEV($M119:$Q119)/SQRT(COUNT($M119:$Q119)),$M$68="X",STDEV($L119,$N119:$Q119)/SQRT(COUNT($L119,$N119:$Q119)),$N$68="X",STDEV($L119:$M119,$O119:$Q119)/SQRT(COUNT($L119:$M119,$O119:$Q119)),$O$68="X",STDEV($L119:$N119,$P119:$Q119)/SQRT(COUNT($L119:$N119,$P119:$Q119)),$P$68="X",STDEV($L119:$O119,$Q119)/SQRT(COUNT($L119:$O119,$Q119)),$Q$68="X",STDEV($L119:$P119)/SQRT(COUNT($L119:$P119))),"")</f>
        <v>0</v>
      </c>
      <c r="F119" cm="1">
        <f t="array" ref="F119">_xlfn.IFS(SUM($L119:$Q119)="","",L119="","",L119=0,0,L119&gt;0,L119/F$131*100)</f>
        <v>0</v>
      </c>
      <c r="G119" cm="1">
        <f t="array" ref="G119">_xlfn.IFS(SUM($L119:$Q119)="","",M119="","",M119=0,0,M119&gt;0,M119/G$131*100)</f>
        <v>0</v>
      </c>
      <c r="H119" cm="1">
        <f t="array" ref="H119">_xlfn.IFS(SUM($L119:$Q119)="","",N119="","",N119=0,0,N119&gt;0,N119/H$131*100)</f>
        <v>0</v>
      </c>
      <c r="I119" cm="1">
        <f t="array" ref="I119">_xlfn.IFS(SUM($L119:$Q119)="","",O119="","",O119=0,0,O119&gt;0,O119/I$131*100)</f>
        <v>0</v>
      </c>
      <c r="J119" cm="1">
        <f t="array" ref="J119">_xlfn.IFS(SUM($L119:$Q119)="","",P119="","",P119=0,0,P119&gt;0,P119/J$131*100)</f>
        <v>0</v>
      </c>
      <c r="K119" s="1" t="str" cm="1">
        <f t="array" ref="K119">_xlfn.IFS(SUM($L119:$Q119)="","",Q119="","",Q119=0,0,Q119&gt;0,Q119/K$131*100)</f>
        <v/>
      </c>
      <c r="L119" s="42">
        <f t="shared" si="125"/>
        <v>0</v>
      </c>
      <c r="M119">
        <f t="shared" si="125"/>
        <v>0</v>
      </c>
      <c r="N119">
        <f t="shared" si="125"/>
        <v>0</v>
      </c>
      <c r="O119">
        <f t="shared" si="123"/>
        <v>0</v>
      </c>
      <c r="P119">
        <f t="shared" si="123"/>
        <v>0</v>
      </c>
      <c r="Q119" s="96" t="str">
        <f t="shared" si="123"/>
        <v/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/>
      <c r="X119" s="1"/>
      <c r="Y119" s="1"/>
      <c r="Z119" s="7" t="s">
        <v>75</v>
      </c>
      <c r="AA119" s="18" cm="1">
        <f t="array" ref="AA119">IFERROR(_xlfn.IFS(COUNTA($AE$68:$AJ$68)=0,AVERAGE($AE119:$AJ119),$AE$68="X",AVERAGE($AF119:$AJ119),$AF$68="X",AVERAGE($AE119,$AG119:$AJ119),$AG$68="X",AVERAGE($AE119:$AF119,$AH119:$AJ119),$AH$68="X",AVERAGE($AE119:$AG119,$AI119:$AJ119),$AI$68="X",AVERAGE($AE119:$AH119,$AJ119:$AJ119),$AJ$68="X",AVERAGE($AE119:$AI119)),"")</f>
        <v>0</v>
      </c>
      <c r="AB119" s="19" cm="1">
        <f t="array" ref="AB119">IFERROR(_xlfn.IFS(COUNTA($AE$68:$AJ$68)=0,STDEV($AE119:$AJ119)/SQRT(COUNT($AE119:$AJ119)),$AE$68="X",STDEV($AF119:$AJ119)/SQRT(COUNT($AF119:$AJ119)),$AF$68="X",STDEV($AE119,$AG119:$AJ119)/SQRT(COUNT($AE119,$AG119:$AJ119)),$AG$68="X",STDEV($AE119:$AF119,$AH119:$AJ119)/SQRT(COUNT($AE119:$AF119,$AH119:$AJ119)),$AH$68="X",STDEV($AE119:$AG119,$AI119:$AJ119)/SQRT(COUNT($AE119:$AG119,$AI119:$AJ119)),$AI$68="X",STDEV($AE119:$AH119,$AJ119)/SQRT(COUNT($AE119:$AH119,$AJ119)),$AJ$68="X",STDEV($AE119:$AI119)/SQRT(COUNT($AE119:$AI119))),"")</f>
        <v>0</v>
      </c>
      <c r="AC119" s="113" cm="1">
        <f t="array" ref="AC119">IFERROR(_xlfn.IFS(COUNTA($AK$68:$AP$68)=0,AVERAGE($AK119:$AP119),$AK$68="X",AVERAGE($AL119:$AP119),$AL$68="X",AVERAGE($AK119,$AM119:$AP119),$AM$68="X",AVERAGE($AK119:$AL119,$AN119:$AP119),$AN$68="X",AVERAGE($AK119:$AM119,$AO119:$AP119),$AO$68="X",AVERAGE($AK119:$AN119,$AP119:$AP119),$AP$68="X",AVERAGE($AK119:$AO119)),"")</f>
        <v>0</v>
      </c>
      <c r="AD119" s="111" cm="1">
        <f t="array" ref="AD119">IFERROR(_xlfn.IFS(COUNTA($AK$68:$AP$68)=0,STDEV($AK119:$AP119)/SQRT(COUNT($AK119:$AP119)),$AK$68="X",STDEV($AL119:$AP119)/SQRT(COUNT($AL119:$AP119)),$AL$68="X",STDEV($AK119,$AM119:$AP119)/SQRT(COUNT($AK119,$AM119:$AP119)),$AM$68="X",STDEV($AK119:$AL119,$AN119:$AP119)/SQRT(COUNT($AK119:$AL119,$AN119:$AP119)),$AN$68="X",STDEV($AK119:$AM119,$AO119:$AP119)/SQRT(COUNT($AK119:$AM119,$AO119:$AP119)),$AO$68="X",STDEV($AK119:$AN119,$AP119)/SQRT(COUNT($AK119:$AN119,$AP119)),$AP$68="X",STDEV($AK119:$AO119)/SQRT(COUNT($AK119:$AO119))),"")</f>
        <v>0</v>
      </c>
      <c r="AE119" cm="1">
        <f t="array" ref="AE119">_xlfn.IFS(SUM($AK119:$AP119)="","",AK119="","",AK119=0,0,AK119&gt;0,AK119/AE$131*100)</f>
        <v>0</v>
      </c>
      <c r="AF119" cm="1">
        <f t="array" ref="AF119">_xlfn.IFS(SUM($AK119:$AP119)="","",AL119="","",AL119=0,0,AL119&gt;0,AL119/AF$131*100)</f>
        <v>0</v>
      </c>
      <c r="AG119" cm="1">
        <f t="array" ref="AG119">_xlfn.IFS(SUM($AK119:$AP119)="","",AM119="","",AM119=0,0,AM119&gt;0,AM119/AG$131*100)</f>
        <v>0</v>
      </c>
      <c r="AH119" cm="1">
        <f t="array" ref="AH119">_xlfn.IFS(SUM($AK119:$AP119)="","",AN119="","",AN119=0,0,AN119&gt;0,AN119/AH$131*100)</f>
        <v>0</v>
      </c>
      <c r="AI119" cm="1">
        <f t="array" ref="AI119">_xlfn.IFS(SUM($AK119:$AP119)="","",AO119="","",AO119=0,0,AO119&gt;0,AO119/AI$131*100)</f>
        <v>0</v>
      </c>
      <c r="AJ119" s="1" t="str" cm="1">
        <f t="array" ref="AJ119">_xlfn.IFS(SUM($AK119:$AP119)="","",AP119="","",AP119=0,0,AP119&gt;0,AP119/AJ$131*100)</f>
        <v/>
      </c>
      <c r="AK119" s="85">
        <f t="shared" si="126"/>
        <v>0</v>
      </c>
      <c r="AL119" s="39">
        <f t="shared" si="126"/>
        <v>0</v>
      </c>
      <c r="AM119" s="39">
        <f t="shared" si="126"/>
        <v>0</v>
      </c>
      <c r="AN119" s="39">
        <f t="shared" si="124"/>
        <v>0</v>
      </c>
      <c r="AO119" s="39">
        <f t="shared" si="124"/>
        <v>0</v>
      </c>
      <c r="AP119" s="98" t="str">
        <f t="shared" si="124"/>
        <v/>
      </c>
      <c r="AQ119" s="89">
        <v>0</v>
      </c>
      <c r="AR119" s="89">
        <v>0</v>
      </c>
      <c r="AS119" s="89">
        <v>0</v>
      </c>
      <c r="AT119" s="89">
        <v>0</v>
      </c>
      <c r="AU119" s="89">
        <v>0</v>
      </c>
      <c r="AV119" s="89"/>
      <c r="AW119" s="1"/>
      <c r="AX119" s="1"/>
      <c r="AY119" s="39" t="str">
        <f t="shared" si="111"/>
        <v/>
      </c>
      <c r="AZ119" s="39" t="str">
        <f t="shared" si="112"/>
        <v/>
      </c>
      <c r="BA119" s="39" t="str">
        <f t="shared" si="113"/>
        <v/>
      </c>
      <c r="BB119" s="39" t="str">
        <f t="shared" si="114"/>
        <v/>
      </c>
      <c r="BC119" s="39" t="str">
        <f t="shared" si="115"/>
        <v/>
      </c>
      <c r="BD119" s="39" t="str">
        <f t="shared" si="116"/>
        <v/>
      </c>
      <c r="BE119" s="39" t="str">
        <f t="shared" si="117"/>
        <v/>
      </c>
      <c r="BF119" s="39" t="str">
        <f t="shared" si="118"/>
        <v/>
      </c>
      <c r="BG119" s="39" t="str">
        <f t="shared" si="119"/>
        <v/>
      </c>
      <c r="BH119" s="39" t="str">
        <f t="shared" si="120"/>
        <v/>
      </c>
      <c r="BI119" s="39" t="str">
        <f t="shared" si="121"/>
        <v/>
      </c>
      <c r="BJ119" s="39" t="str">
        <f t="shared" si="122"/>
        <v/>
      </c>
      <c r="BK119" s="42" t="str">
        <f t="shared" si="127"/>
        <v/>
      </c>
      <c r="BL119" t="str">
        <f t="shared" si="127"/>
        <v/>
      </c>
      <c r="BM119" t="str">
        <f t="shared" si="127"/>
        <v/>
      </c>
      <c r="BN119" t="str">
        <f t="shared" si="127"/>
        <v/>
      </c>
      <c r="BO119" t="str">
        <f t="shared" si="127"/>
        <v/>
      </c>
      <c r="BP119" t="str">
        <f t="shared" si="127"/>
        <v/>
      </c>
      <c r="BQ119" t="str">
        <f t="shared" si="110"/>
        <v/>
      </c>
      <c r="BR119" t="str">
        <f t="shared" si="110"/>
        <v/>
      </c>
      <c r="BS119" t="str">
        <f t="shared" si="110"/>
        <v/>
      </c>
      <c r="BT119" t="str">
        <f t="shared" si="110"/>
        <v/>
      </c>
      <c r="BU119" t="str">
        <f t="shared" si="110"/>
        <v/>
      </c>
      <c r="BV119" t="str">
        <f t="shared" si="110"/>
        <v/>
      </c>
      <c r="BW119" t="str">
        <f t="shared" si="101"/>
        <v/>
      </c>
      <c r="BX119" t="str">
        <f t="shared" si="102"/>
        <v/>
      </c>
      <c r="BY119" t="str">
        <f t="shared" si="103"/>
        <v/>
      </c>
      <c r="BZ119" t="str">
        <f t="shared" si="104"/>
        <v/>
      </c>
      <c r="CA119" t="str">
        <f t="shared" si="128"/>
        <v/>
      </c>
      <c r="CB119" s="39" t="str">
        <f t="shared" si="128"/>
        <v/>
      </c>
      <c r="CC119" s="46" t="str">
        <f t="shared" si="106"/>
        <v/>
      </c>
      <c r="CD119" s="44" t="str">
        <f t="shared" si="96"/>
        <v/>
      </c>
      <c r="CE119" t="str" cm="1">
        <f t="array" ref="CE119">_xlfn.IFS($CC119="","",$CC119&lt;=CE$69,"yes",$CC119&gt;CE$69,"no")</f>
        <v/>
      </c>
      <c r="CF119" s="42" t="str">
        <f t="shared" si="107"/>
        <v/>
      </c>
      <c r="CG119" s="1" t="str">
        <f t="shared" si="108"/>
        <v/>
      </c>
      <c r="CH119" s="1" t="str">
        <f t="shared" si="109"/>
        <v/>
      </c>
      <c r="CI119" s="76" t="str">
        <f>IF(CE119="yes",VLOOKUP(CH119,'z-Table'!$A$1:$K$74,7,TRUE)*$CE$68,"")</f>
        <v/>
      </c>
    </row>
    <row r="120" spans="1:87" ht="12" x14ac:dyDescent="0.2">
      <c r="A120" s="7" t="s">
        <v>76</v>
      </c>
      <c r="B120" s="18" cm="1">
        <f t="array" ref="B120">IFERROR(_xlfn.IFS(COUNTA($F$68:$K$68)=0,AVERAGE($F120:$K120),$F$68="X",AVERAGE(G120:$K120),$G$68="X",AVERAGE($F120,$H120:$K120),$H$68="X",AVERAGE($F120:$G120,$I120:$K120),$I$68="X",AVERAGE($F120:$H120,$J120:$K120),$J$68="X",AVERAGE($F120:$I120,$K120:$K120),$K$68="X",AVERAGE($F120:$J120)),"")</f>
        <v>0.67044897717612995</v>
      </c>
      <c r="C120" s="19" cm="1">
        <f t="array" ref="C120">IFERROR(_xlfn.IFS(COUNTA($F$68:$K$68)=0,STDEV($F120:$K120)/SQRT(COUNT($F120:$K120)),$F$68="X",STDEV(G120:$K120)/SQRT(COUNT(G120:$K120)),$G$68="X",STDEV($F120,$H120:$K120)/SQRT(COUNT($F120,$H120:$K120)),$H$68="X",STDEV($F120:$G120,$I120:$K120)/SQRT(COUNT($F120:$G120,$I120:$K120)),$I$68="X",STDEV($F120:$H120,$J120:$K120)/SQRT(COUNT($F120:$H120,$J120:$K120)),$J$68="X",STDEV($F120:$I120,$K120)/SQRT(COUNT($F120:$I120,$K120)),$K$68="X",STDEV($F120:$J120)/SQRT(COUNT($F120:$J120))),"")</f>
        <v>0.23207194428885144</v>
      </c>
      <c r="D120" s="113" cm="1">
        <f t="array" ref="D120">IFERROR(_xlfn.IFS(COUNTA($L$68:$Q$68)=0,AVERAGE($L120:$Q120),$L$68="X",AVERAGE($M120:$Q120),$M$68="X",AVERAGE($L120,$N120:$Q120),$N$68="X",AVERAGE($L120:$M120,$O120:$Q120),$O$68="X",AVERAGE($L120:$N120,$P120:$Q120),$P$68="X",AVERAGE($L120:$O120,$Q120:$Q120),$Q$68="X",AVERAGE($L120:$P120)),"")</f>
        <v>20777.599999999999</v>
      </c>
      <c r="E120" s="111" cm="1">
        <f t="array" ref="E120">IFERROR(_xlfn.IFS(COUNTA($L$68:$Q$68)=0,STDEV($L120:$Q120)/SQRT(COUNT($L120:$Q120)),$L$68="X",STDEV($M120:$Q120)/SQRT(COUNT($M120:$Q120)),$M$68="X",STDEV($L120,$N120:$Q120)/SQRT(COUNT($L120,$N120:$Q120)),$N$68="X",STDEV($L120:$M120,$O120:$Q120)/SQRT(COUNT($L120:$M120,$O120:$Q120)),$O$68="X",STDEV($L120:$N120,$P120:$Q120)/SQRT(COUNT($L120:$N120,$P120:$Q120)),$P$68="X",STDEV($L120:$O120,$Q120)/SQRT(COUNT($L120:$O120,$Q120)),$Q$68="X",STDEV($L120:$P120)/SQRT(COUNT($L120:$P120))),"")</f>
        <v>3883.3252037110933</v>
      </c>
      <c r="F120" cm="1">
        <f t="array" ref="F120">_xlfn.IFS(SUM($L120:$Q120)="","",L120="","",L120=0,0,L120&gt;0,L120/F$131*100)</f>
        <v>0.27118289705737902</v>
      </c>
      <c r="G120" cm="1">
        <f t="array" ref="G120">_xlfn.IFS(SUM($L120:$Q120)="","",M120="","",M120=0,0,M120&gt;0,M120/G$131*100)</f>
        <v>0.93820609219864814</v>
      </c>
      <c r="H120" cm="1">
        <f t="array" ref="H120">_xlfn.IFS(SUM($L120:$Q120)="","",N120="","",N120=0,0,N120&gt;0,N120/H$131*100)</f>
        <v>0.11961485593569904</v>
      </c>
      <c r="I120" cm="1">
        <f t="array" ref="I120">_xlfn.IFS(SUM($L120:$Q120)="","",O120="","",O120=0,0,O120&gt;0,O120/I$131*100)</f>
        <v>0.61803050631771994</v>
      </c>
      <c r="J120" cm="1">
        <f t="array" ref="J120">_xlfn.IFS(SUM($L120:$Q120)="","",P120="","",P120=0,0,P120&gt;0,P120/J$131*100)</f>
        <v>1.4052105343712036</v>
      </c>
      <c r="K120" s="1" t="str" cm="1">
        <f t="array" ref="K120">_xlfn.IFS(SUM($L120:$Q120)="","",Q120="","",Q120=0,0,Q120&gt;0,Q120/K$131*100)</f>
        <v/>
      </c>
      <c r="L120" s="42">
        <f t="shared" si="125"/>
        <v>30092</v>
      </c>
      <c r="M120">
        <f t="shared" si="125"/>
        <v>13342.666666666666</v>
      </c>
      <c r="N120">
        <f t="shared" si="125"/>
        <v>10011</v>
      </c>
      <c r="O120">
        <f t="shared" si="123"/>
        <v>26663</v>
      </c>
      <c r="P120">
        <f t="shared" si="123"/>
        <v>23779.333333333332</v>
      </c>
      <c r="Q120" s="96" t="str">
        <f t="shared" si="123"/>
        <v/>
      </c>
      <c r="R120" s="89">
        <v>150460</v>
      </c>
      <c r="S120" s="89">
        <v>40028</v>
      </c>
      <c r="T120" s="89">
        <v>40044</v>
      </c>
      <c r="U120" s="89">
        <v>79989</v>
      </c>
      <c r="V120" s="89">
        <v>71338</v>
      </c>
      <c r="W120" s="89"/>
      <c r="X120" s="1"/>
      <c r="Y120" s="1"/>
      <c r="Z120" s="7" t="s">
        <v>76</v>
      </c>
      <c r="AA120" s="18" cm="1">
        <f t="array" ref="AA120">IFERROR(_xlfn.IFS(COUNTA($AE$68:$AJ$68)=0,AVERAGE($AE120:$AJ120),$AE$68="X",AVERAGE($AF120:$AJ120),$AF$68="X",AVERAGE($AE120,$AG120:$AJ120),$AG$68="X",AVERAGE($AE120:$AF120,$AH120:$AJ120),$AH$68="X",AVERAGE($AE120:$AG120,$AI120:$AJ120),$AI$68="X",AVERAGE($AE120:$AH120,$AJ120:$AJ120),$AJ$68="X",AVERAGE($AE120:$AI120)),"")</f>
        <v>0.63856548800703306</v>
      </c>
      <c r="AB120" s="19" cm="1">
        <f t="array" ref="AB120">IFERROR(_xlfn.IFS(COUNTA($AE$68:$AJ$68)=0,STDEV($AE120:$AJ120)/SQRT(COUNT($AE120:$AJ120)),$AE$68="X",STDEV($AF120:$AJ120)/SQRT(COUNT($AF120:$AJ120)),$AF$68="X",STDEV($AE120,$AG120:$AJ120)/SQRT(COUNT($AE120,$AG120:$AJ120)),$AG$68="X",STDEV($AE120:$AF120,$AH120:$AJ120)/SQRT(COUNT($AE120:$AF120,$AH120:$AJ120)),$AH$68="X",STDEV($AE120:$AG120,$AI120:$AJ120)/SQRT(COUNT($AE120:$AG120,$AI120:$AJ120)),$AI$68="X",STDEV($AE120:$AH120,$AJ120)/SQRT(COUNT($AE120:$AH120,$AJ120)),$AJ$68="X",STDEV($AE120:$AI120)/SQRT(COUNT($AE120:$AI120))),"")</f>
        <v>0.16803279497188889</v>
      </c>
      <c r="AC120" s="113" cm="1">
        <f t="array" ref="AC120">IFERROR(_xlfn.IFS(COUNTA($AK$68:$AP$68)=0,AVERAGE($AK120:$AP120),$AK$68="X",AVERAGE($AL120:$AP120),$AL$68="X",AVERAGE($AK120,$AM120:$AP120),$AM$68="X",AVERAGE($AK120:$AL120,$AN120:$AP120),$AN$68="X",AVERAGE($AK120:$AM120,$AO120:$AP120),$AO$68="X",AVERAGE($AK120:$AN120,$AP120:$AP120),$AP$68="X",AVERAGE($AK120:$AO120)),"")</f>
        <v>16944.986111111109</v>
      </c>
      <c r="AD120" s="111" cm="1">
        <f t="array" ref="AD120">IFERROR(_xlfn.IFS(COUNTA($AK$68:$AP$68)=0,STDEV($AK120:$AP120)/SQRT(COUNT($AK120:$AP120)),$AK$68="X",STDEV($AL120:$AP120)/SQRT(COUNT($AL120:$AP120)),$AL$68="X",STDEV($AK120,$AM120:$AP120)/SQRT(COUNT($AK120,$AM120:$AP120)),$AM$68="X",STDEV($AK120:$AL120,$AN120:$AP120)/SQRT(COUNT($AK120:$AL120,$AN120:$AP120)),$AN$68="X",STDEV($AK120:$AM120,$AO120:$AP120)/SQRT(COUNT($AK120:$AM120,$AO120:$AP120)),$AO$68="X",STDEV($AK120:$AN120,$AP120)/SQRT(COUNT($AK120:$AN120,$AP120)),$AP$68="X",STDEV($AK120:$AO120)/SQRT(COUNT($AK120:$AO120))),"")</f>
        <v>11009.995099860778</v>
      </c>
      <c r="AE120" cm="1">
        <f t="array" ref="AE120">_xlfn.IFS(SUM($AK120:$AP120)="","",AK120="","",AK120=0,0,AK120&gt;0,AK120/AE$131*100)</f>
        <v>0.85168876882254563</v>
      </c>
      <c r="AF120" cm="1">
        <f t="array" ref="AF120">_xlfn.IFS(SUM($AK120:$AP120)="","",AL120="","",AL120=0,0,AL120&gt;0,AL120/AF$131*100)</f>
        <v>0.92809773204422696</v>
      </c>
      <c r="AG120" cm="1">
        <f t="array" ref="AG120">_xlfn.IFS(SUM($AK120:$AP120)="","",AM120="","",AM120=0,0,AM120&gt;0,AM120/AG$131*100)</f>
        <v>0.10562372010143066</v>
      </c>
      <c r="AH120" cm="1">
        <f t="array" ref="AH120">_xlfn.IFS(SUM($AK120:$AP120)="","",AN120="","",AN120=0,0,AN120&gt;0,AN120/AH$131*100)</f>
        <v>0.59124569201523192</v>
      </c>
      <c r="AI120" cm="1">
        <f t="array" ref="AI120">_xlfn.IFS(SUM($AK120:$AP120)="","",AO120="","",AO120=0,0,AO120&gt;0,AO120/AI$131*100)</f>
        <v>0.18322975914612738</v>
      </c>
      <c r="AJ120" s="1" t="str" cm="1">
        <f t="array" ref="AJ120">_xlfn.IFS(SUM($AK120:$AP120)="","",AP120="","",AP120=0,0,AP120&gt;0,AP120/AJ$131*100)</f>
        <v/>
      </c>
      <c r="AK120" s="85">
        <f t="shared" si="126"/>
        <v>10460</v>
      </c>
      <c r="AL120" s="39">
        <f t="shared" si="126"/>
        <v>49622.777777777781</v>
      </c>
      <c r="AM120" s="39">
        <f t="shared" si="126"/>
        <v>13955.333333333334</v>
      </c>
      <c r="AN120" s="39">
        <f t="shared" si="124"/>
        <v>4774.666666666667</v>
      </c>
      <c r="AO120" s="39">
        <f t="shared" si="124"/>
        <v>2922.5</v>
      </c>
      <c r="AP120" s="98" t="str">
        <f t="shared" si="124"/>
        <v/>
      </c>
      <c r="AQ120" s="89">
        <v>62760</v>
      </c>
      <c r="AR120" s="89">
        <v>446605</v>
      </c>
      <c r="AS120" s="89">
        <v>41866</v>
      </c>
      <c r="AT120" s="89">
        <v>28648</v>
      </c>
      <c r="AU120" s="89">
        <v>23380</v>
      </c>
      <c r="AV120" s="89"/>
      <c r="AW120" s="1"/>
      <c r="AX120" s="1"/>
      <c r="AY120" s="39" t="str">
        <f t="shared" si="111"/>
        <v/>
      </c>
      <c r="AZ120" s="39" t="str">
        <f t="shared" si="112"/>
        <v/>
      </c>
      <c r="BA120" s="39" t="str">
        <f t="shared" si="113"/>
        <v/>
      </c>
      <c r="BB120" s="39" t="str">
        <f t="shared" si="114"/>
        <v/>
      </c>
      <c r="BC120" s="39" t="str">
        <f t="shared" si="115"/>
        <v/>
      </c>
      <c r="BD120" s="39" t="str">
        <f t="shared" si="116"/>
        <v/>
      </c>
      <c r="BE120" s="39" t="str">
        <f t="shared" si="117"/>
        <v/>
      </c>
      <c r="BF120" s="39" t="str">
        <f t="shared" si="118"/>
        <v/>
      </c>
      <c r="BG120" s="39" t="str">
        <f t="shared" si="119"/>
        <v/>
      </c>
      <c r="BH120" s="39" t="str">
        <f t="shared" si="120"/>
        <v/>
      </c>
      <c r="BI120" s="39" t="str">
        <f t="shared" si="121"/>
        <v/>
      </c>
      <c r="BJ120" s="39" t="str">
        <f t="shared" si="122"/>
        <v/>
      </c>
      <c r="BK120" s="42" t="str">
        <f t="shared" si="127"/>
        <v/>
      </c>
      <c r="BL120" t="str">
        <f t="shared" si="127"/>
        <v/>
      </c>
      <c r="BM120" t="str">
        <f t="shared" si="127"/>
        <v/>
      </c>
      <c r="BN120" t="str">
        <f t="shared" si="127"/>
        <v/>
      </c>
      <c r="BO120" t="str">
        <f t="shared" si="127"/>
        <v/>
      </c>
      <c r="BP120" t="str">
        <f t="shared" si="127"/>
        <v/>
      </c>
      <c r="BQ120" t="str">
        <f t="shared" si="110"/>
        <v/>
      </c>
      <c r="BR120" t="str">
        <f t="shared" si="110"/>
        <v/>
      </c>
      <c r="BS120" t="str">
        <f t="shared" si="110"/>
        <v/>
      </c>
      <c r="BT120" t="str">
        <f t="shared" si="110"/>
        <v/>
      </c>
      <c r="BU120" t="str">
        <f t="shared" si="110"/>
        <v/>
      </c>
      <c r="BV120" t="str">
        <f t="shared" si="110"/>
        <v/>
      </c>
      <c r="BW120" t="str">
        <f t="shared" si="101"/>
        <v/>
      </c>
      <c r="BX120" t="str">
        <f t="shared" si="102"/>
        <v/>
      </c>
      <c r="BY120" t="str">
        <f t="shared" si="103"/>
        <v/>
      </c>
      <c r="BZ120" t="str">
        <f t="shared" si="104"/>
        <v/>
      </c>
      <c r="CA120" t="str">
        <f t="shared" si="128"/>
        <v/>
      </c>
      <c r="CB120" s="39" t="str">
        <f t="shared" si="128"/>
        <v/>
      </c>
      <c r="CC120" s="46" t="str">
        <f t="shared" si="106"/>
        <v/>
      </c>
      <c r="CD120" s="44" t="str">
        <f t="shared" si="96"/>
        <v/>
      </c>
      <c r="CE120" t="str" cm="1">
        <f t="array" ref="CE120">_xlfn.IFS($CC120="","",$CC120&lt;=CE$69,"yes",$CC120&gt;CE$69,"no")</f>
        <v/>
      </c>
      <c r="CF120" s="42" t="str">
        <f t="shared" si="107"/>
        <v/>
      </c>
      <c r="CG120" s="1" t="str">
        <f t="shared" si="108"/>
        <v/>
      </c>
      <c r="CH120" s="1" t="str">
        <f t="shared" si="109"/>
        <v/>
      </c>
      <c r="CI120" s="76" t="str">
        <f>IF(CE120="yes",VLOOKUP(CH120,'z-Table'!$A$1:$K$74,7,TRUE)*$CE$68,"")</f>
        <v/>
      </c>
    </row>
    <row r="121" spans="1:87" ht="12" x14ac:dyDescent="0.2">
      <c r="A121" s="7" t="s">
        <v>77</v>
      </c>
      <c r="B121" s="18" cm="1">
        <f t="array" ref="B121">IFERROR(_xlfn.IFS(COUNTA($F$68:$K$68)=0,AVERAGE($F121:$K121),$F$68="X",AVERAGE(G121:$K121),$G$68="X",AVERAGE($F121,$H121:$K121),$H$68="X",AVERAGE($F121:$G121,$I121:$K121),$I$68="X",AVERAGE($F121:$H121,$J121:$K121),$J$68="X",AVERAGE($F121:$I121,$K121:$K121),$K$68="X",AVERAGE($F121:$J121)),"")</f>
        <v>0.61136932249129983</v>
      </c>
      <c r="C121" s="19" cm="1">
        <f t="array" ref="C121">IFERROR(_xlfn.IFS(COUNTA($F$68:$K$68)=0,STDEV($F121:$K121)/SQRT(COUNT($F121:$K121)),$F$68="X",STDEV(G121:$K121)/SQRT(COUNT(G121:$K121)),$G$68="X",STDEV($F121,$H121:$K121)/SQRT(COUNT($F121,$H121:$K121)),$H$68="X",STDEV($F121:$G121,$I121:$K121)/SQRT(COUNT($F121:$G121,$I121:$K121)),$I$68="X",STDEV($F121:$H121,$J121:$K121)/SQRT(COUNT($F121:$H121,$J121:$K121)),$J$68="X",STDEV($F121:$I121,$K121)/SQRT(COUNT($F121:$I121,$K121)),$K$68="X",STDEV($F121:$J121)/SQRT(COUNT($F121:$J121))),"")</f>
        <v>0.3276972453639807</v>
      </c>
      <c r="D121" s="113" cm="1">
        <f t="array" ref="D121">IFERROR(_xlfn.IFS(COUNTA($L$68:$Q$68)=0,AVERAGE($L121:$Q121),$L$68="X",AVERAGE($M121:$Q121),$M$68="X",AVERAGE($L121,$N121:$Q121),$N$68="X",AVERAGE($L121:$M121,$O121:$Q121),$O$68="X",AVERAGE($L121:$N121,$P121:$Q121),$P$68="X",AVERAGE($L121:$O121,$Q121:$Q121),$Q$68="X",AVERAGE($L121:$P121)),"")</f>
        <v>22273.87</v>
      </c>
      <c r="E121" s="111" cm="1">
        <f t="array" ref="E121">IFERROR(_xlfn.IFS(COUNTA($L$68:$Q$68)=0,STDEV($L121:$Q121)/SQRT(COUNT($L121:$Q121)),$L$68="X",STDEV($M121:$Q121)/SQRT(COUNT($M121:$Q121)),$M$68="X",STDEV($L121,$N121:$Q121)/SQRT(COUNT($L121,$N121:$Q121)),$N$68="X",STDEV($L121:$M121,$O121:$Q121)/SQRT(COUNT($L121:$M121,$O121:$Q121)),$O$68="X",STDEV($L121:$N121,$P121:$Q121)/SQRT(COUNT($L121:$N121,$P121:$Q121)),$P$68="X",STDEV($L121:$O121,$Q121)/SQRT(COUNT($L121:$O121,$Q121)),$Q$68="X",STDEV($L121:$P121)/SQRT(COUNT($L121:$P121))),"")</f>
        <v>6671.9679040753126</v>
      </c>
      <c r="F121" cm="1">
        <f t="array" ref="F121">_xlfn.IFS(SUM($L121:$Q121)="","",L121="","",L121=0,0,L121&gt;0,L121/F$131*100)</f>
        <v>0.30149496646260965</v>
      </c>
      <c r="G121" cm="1">
        <f t="array" ref="G121">_xlfn.IFS(SUM($L121:$Q121)="","",M121="","",M121=0,0,M121&gt;0,M121/G$131*100)</f>
        <v>0</v>
      </c>
      <c r="H121" cm="1">
        <f t="array" ref="H121">_xlfn.IFS(SUM($L121:$Q121)="","",N121="","",N121=0,0,N121&gt;0,N121/H$131*100)</f>
        <v>0.16415528938034013</v>
      </c>
      <c r="I121" cm="1">
        <f t="array" ref="I121">_xlfn.IFS(SUM($L121:$Q121)="","",O121="","",O121=0,0,O121&gt;0,O121/I$131*100)</f>
        <v>0.77522500369903491</v>
      </c>
      <c r="J121" cm="1">
        <f t="array" ref="J121">_xlfn.IFS(SUM($L121:$Q121)="","",P121="","",P121=0,0,P121&gt;0,P121/J$131*100)</f>
        <v>1.8159713529145145</v>
      </c>
      <c r="K121" s="1" t="str" cm="1">
        <f t="array" ref="K121">_xlfn.IFS(SUM($L121:$Q121)="","",Q121="","",Q121=0,0,Q121&gt;0,Q121/K$131*100)</f>
        <v/>
      </c>
      <c r="L121" s="42">
        <f t="shared" si="125"/>
        <v>33455.599999999999</v>
      </c>
      <c r="M121">
        <f t="shared" si="125"/>
        <v>0</v>
      </c>
      <c r="N121">
        <f t="shared" si="125"/>
        <v>13738.75</v>
      </c>
      <c r="O121">
        <f t="shared" si="123"/>
        <v>33444.666666666664</v>
      </c>
      <c r="P121">
        <f t="shared" si="123"/>
        <v>30730.333333333332</v>
      </c>
      <c r="Q121" s="96" t="str">
        <f t="shared" si="123"/>
        <v/>
      </c>
      <c r="R121" s="89">
        <v>167278</v>
      </c>
      <c r="S121" s="89">
        <v>0</v>
      </c>
      <c r="T121" s="89">
        <v>54955</v>
      </c>
      <c r="U121" s="89">
        <v>100334</v>
      </c>
      <c r="V121" s="89">
        <v>92191</v>
      </c>
      <c r="W121" s="89"/>
      <c r="X121" s="1"/>
      <c r="Y121" s="1"/>
      <c r="Z121" s="7" t="s">
        <v>77</v>
      </c>
      <c r="AA121" s="18" cm="1">
        <f t="array" ref="AA121">IFERROR(_xlfn.IFS(COUNTA($AE$68:$AJ$68)=0,AVERAGE($AE121:$AJ121),$AE$68="X",AVERAGE($AF121:$AJ121),$AF$68="X",AVERAGE($AE121,$AG121:$AJ121),$AG$68="X",AVERAGE($AE121:$AF121,$AH121:$AJ121),$AH$68="X",AVERAGE($AE121:$AG121,$AI121:$AJ121),$AI$68="X",AVERAGE($AE121:$AH121,$AJ121:$AJ121),$AJ$68="X",AVERAGE($AE121:$AI121)),"")</f>
        <v>0.6717720745629725</v>
      </c>
      <c r="AB121" s="19" cm="1">
        <f t="array" ref="AB121">IFERROR(_xlfn.IFS(COUNTA($AE$68:$AJ$68)=0,STDEV($AE121:$AJ121)/SQRT(COUNT($AE121:$AJ121)),$AE$68="X",STDEV($AF121:$AJ121)/SQRT(COUNT($AF121:$AJ121)),$AF$68="X",STDEV($AE121,$AG121:$AJ121)/SQRT(COUNT($AE121,$AG121:$AJ121)),$AG$68="X",STDEV($AE121:$AF121,$AH121:$AJ121)/SQRT(COUNT($AE121:$AF121,$AH121:$AJ121)),$AH$68="X",STDEV($AE121:$AG121,$AI121:$AJ121)/SQRT(COUNT($AE121:$AG121,$AI121:$AJ121)),$AI$68="X",STDEV($AE121:$AH121,$AJ121)/SQRT(COUNT($AE121:$AH121,$AJ121)),$AJ$68="X",STDEV($AE121:$AI121)/SQRT(COUNT($AE121:$AI121))),"")</f>
        <v>0.26019829967176628</v>
      </c>
      <c r="AC121" s="113" cm="1">
        <f t="array" ref="AC121">IFERROR(_xlfn.IFS(COUNTA($AK$68:$AP$68)=0,AVERAGE($AK121:$AP121),$AK$68="X",AVERAGE($AL121:$AP121),$AL$68="X",AVERAGE($AK121,$AM121:$AP121),$AM$68="X",AVERAGE($AK121:$AL121,$AN121:$AP121),$AN$68="X",AVERAGE($AK121:$AM121,$AO121:$AP121),$AO$68="X",AVERAGE($AK121:$AN121,$AP121:$AP121),$AP$68="X",AVERAGE($AK121:$AO121)),"")</f>
        <v>22558.451388888891</v>
      </c>
      <c r="AD121" s="111" cm="1">
        <f t="array" ref="AD121">IFERROR(_xlfn.IFS(COUNTA($AK$68:$AP$68)=0,STDEV($AK121:$AP121)/SQRT(COUNT($AK121:$AP121)),$AK$68="X",STDEV($AL121:$AP121)/SQRT(COUNT($AL121:$AP121)),$AL$68="X",STDEV($AK121,$AM121:$AP121)/SQRT(COUNT($AK121,$AM121:$AP121)),$AM$68="X",STDEV($AK121:$AL121,$AN121:$AP121)/SQRT(COUNT($AK121:$AL121,$AN121:$AP121)),$AN$68="X",STDEV($AK121:$AM121,$AO121:$AP121)/SQRT(COUNT($AK121:$AM121,$AO121:$AP121)),$AO$68="X",STDEV($AK121:$AN121,$AP121)/SQRT(COUNT($AK121:$AN121,$AP121)),$AP$68="X",STDEV($AK121:$AO121)/SQRT(COUNT($AK121:$AO121))),"")</f>
        <v>17892.307596380771</v>
      </c>
      <c r="AE121" cm="1">
        <f t="array" ref="AE121">_xlfn.IFS(SUM($AK121:$AP121)="","",AK121="","",AK121=0,0,AK121&gt;0,AK121/AE$131*100)</f>
        <v>0.37035433699706971</v>
      </c>
      <c r="AF121" cm="1">
        <f t="array" ref="AF121">_xlfn.IFS(SUM($AK121:$AP121)="","",AL121="","",AL121=0,0,AL121&gt;0,AL121/AF$131*100)</f>
        <v>1.4258256117235424</v>
      </c>
      <c r="AG121" cm="1">
        <f t="array" ref="AG121">_xlfn.IFS(SUM($AK121:$AP121)="","",AM121="","",AM121=0,0,AM121&gt;0,AM121/AG$131*100)</f>
        <v>0</v>
      </c>
      <c r="AH121" cm="1">
        <f t="array" ref="AH121">_xlfn.IFS(SUM($AK121:$AP121)="","",AN121="","",AN121=0,0,AN121&gt;0,AN121/AH$131*100)</f>
        <v>0.60443355843514723</v>
      </c>
      <c r="AI121" cm="1">
        <f t="array" ref="AI121">_xlfn.IFS(SUM($AK121:$AP121)="","",AO121="","",AO121=0,0,AO121&gt;0,AO121/AI$131*100)</f>
        <v>0.28647479109613089</v>
      </c>
      <c r="AJ121" s="1" t="str" cm="1">
        <f t="array" ref="AJ121">_xlfn.IFS(SUM($AK121:$AP121)="","",AP121="","",AP121=0,0,AP121&gt;0,AP121/AJ$131*100)</f>
        <v/>
      </c>
      <c r="AK121" s="85">
        <f t="shared" si="126"/>
        <v>4548.5</v>
      </c>
      <c r="AL121" s="39">
        <f t="shared" si="126"/>
        <v>76234.888888888891</v>
      </c>
      <c r="AM121" s="39">
        <f t="shared" si="126"/>
        <v>0</v>
      </c>
      <c r="AN121" s="39">
        <f t="shared" si="124"/>
        <v>4881.166666666667</v>
      </c>
      <c r="AO121" s="39">
        <f t="shared" si="124"/>
        <v>4569.25</v>
      </c>
      <c r="AP121" s="98" t="str">
        <f t="shared" si="124"/>
        <v/>
      </c>
      <c r="AQ121" s="89">
        <v>27291</v>
      </c>
      <c r="AR121" s="89">
        <v>686114</v>
      </c>
      <c r="AS121" s="89">
        <v>0</v>
      </c>
      <c r="AT121" s="89">
        <v>29287</v>
      </c>
      <c r="AU121" s="89">
        <v>36554</v>
      </c>
      <c r="AV121" s="89"/>
      <c r="AW121" s="1"/>
      <c r="AX121" s="1"/>
      <c r="AY121" s="39" t="str">
        <f t="shared" si="111"/>
        <v/>
      </c>
      <c r="AZ121" s="39" t="str">
        <f t="shared" si="112"/>
        <v/>
      </c>
      <c r="BA121" s="39" t="str">
        <f t="shared" si="113"/>
        <v/>
      </c>
      <c r="BB121" s="39" t="str">
        <f t="shared" si="114"/>
        <v/>
      </c>
      <c r="BC121" s="39" t="str">
        <f t="shared" si="115"/>
        <v/>
      </c>
      <c r="BD121" s="39" t="str">
        <f t="shared" si="116"/>
        <v/>
      </c>
      <c r="BE121" s="39" t="str">
        <f t="shared" si="117"/>
        <v/>
      </c>
      <c r="BF121" s="39" t="str">
        <f t="shared" si="118"/>
        <v/>
      </c>
      <c r="BG121" s="39" t="str">
        <f t="shared" si="119"/>
        <v/>
      </c>
      <c r="BH121" s="39" t="str">
        <f t="shared" si="120"/>
        <v/>
      </c>
      <c r="BI121" s="39" t="str">
        <f t="shared" si="121"/>
        <v/>
      </c>
      <c r="BJ121" s="39" t="str">
        <f t="shared" si="122"/>
        <v/>
      </c>
      <c r="BK121" s="42" t="str">
        <f t="shared" si="127"/>
        <v/>
      </c>
      <c r="BL121" t="str">
        <f t="shared" si="127"/>
        <v/>
      </c>
      <c r="BM121" t="str">
        <f t="shared" si="127"/>
        <v/>
      </c>
      <c r="BN121" t="str">
        <f t="shared" si="127"/>
        <v/>
      </c>
      <c r="BO121" t="str">
        <f t="shared" si="127"/>
        <v/>
      </c>
      <c r="BP121" t="str">
        <f t="shared" si="127"/>
        <v/>
      </c>
      <c r="BQ121" t="str">
        <f t="shared" si="110"/>
        <v/>
      </c>
      <c r="BR121" t="str">
        <f t="shared" si="110"/>
        <v/>
      </c>
      <c r="BS121" t="str">
        <f t="shared" si="110"/>
        <v/>
      </c>
      <c r="BT121" t="str">
        <f t="shared" si="110"/>
        <v/>
      </c>
      <c r="BU121" t="str">
        <f t="shared" si="110"/>
        <v/>
      </c>
      <c r="BV121" t="str">
        <f t="shared" si="110"/>
        <v/>
      </c>
      <c r="BW121" t="str">
        <f t="shared" si="101"/>
        <v/>
      </c>
      <c r="BX121" t="str">
        <f t="shared" si="102"/>
        <v/>
      </c>
      <c r="BY121" t="str">
        <f t="shared" si="103"/>
        <v/>
      </c>
      <c r="BZ121" t="str">
        <f t="shared" si="104"/>
        <v/>
      </c>
      <c r="CA121" t="str">
        <f t="shared" si="128"/>
        <v/>
      </c>
      <c r="CB121" s="39" t="str">
        <f t="shared" si="128"/>
        <v/>
      </c>
      <c r="CC121" s="46" t="str">
        <f t="shared" si="106"/>
        <v/>
      </c>
      <c r="CD121" s="44" t="str">
        <f t="shared" si="96"/>
        <v/>
      </c>
      <c r="CE121" t="str" cm="1">
        <f t="array" ref="CE121">_xlfn.IFS($CC121="","",$CC121&lt;=CE$69,"yes",$CC121&gt;CE$69,"no")</f>
        <v/>
      </c>
      <c r="CF121" s="42" t="str">
        <f t="shared" si="107"/>
        <v/>
      </c>
      <c r="CG121" s="1" t="str">
        <f t="shared" si="108"/>
        <v/>
      </c>
      <c r="CH121" s="1" t="str">
        <f t="shared" si="109"/>
        <v/>
      </c>
      <c r="CI121" s="76" t="str">
        <f>IF(CE121="yes",VLOOKUP(CH121,'z-Table'!$A$1:$K$74,7,TRUE)*$CE$68,"")</f>
        <v/>
      </c>
    </row>
    <row r="122" spans="1:87" ht="12" x14ac:dyDescent="0.2">
      <c r="A122" s="7" t="s">
        <v>78</v>
      </c>
      <c r="B122" s="18" cm="1">
        <f t="array" ref="B122">IFERROR(_xlfn.IFS(COUNTA($F$68:$K$68)=0,AVERAGE($F122:$K122),$F$68="X",AVERAGE(G122:$K122),$G$68="X",AVERAGE($F122,$H122:$K122),$H$68="X",AVERAGE($F122:$G122,$I122:$K122),$I$68="X",AVERAGE($F122:$H122,$J122:$K122),$J$68="X",AVERAGE($F122:$I122,$K122:$K122),$K$68="X",AVERAGE($F122:$J122)),"")</f>
        <v>0</v>
      </c>
      <c r="C122" s="19" cm="1">
        <f t="array" ref="C122">IFERROR(_xlfn.IFS(COUNTA($F$68:$K$68)=0,STDEV($F122:$K122)/SQRT(COUNT($F122:$K122)),$F$68="X",STDEV(G122:$K122)/SQRT(COUNT(G122:$K122)),$G$68="X",STDEV($F122,$H122:$K122)/SQRT(COUNT($F122,$H122:$K122)),$H$68="X",STDEV($F122:$G122,$I122:$K122)/SQRT(COUNT($F122:$G122,$I122:$K122)),$I$68="X",STDEV($F122:$H122,$J122:$K122)/SQRT(COUNT($F122:$H122,$J122:$K122)),$J$68="X",STDEV($F122:$I122,$K122)/SQRT(COUNT($F122:$I122,$K122)),$K$68="X",STDEV($F122:$J122)/SQRT(COUNT($F122:$J122))),"")</f>
        <v>0</v>
      </c>
      <c r="D122" s="113" cm="1">
        <f t="array" ref="D122">IFERROR(_xlfn.IFS(COUNTA($L$68:$Q$68)=0,AVERAGE($L122:$Q122),$L$68="X",AVERAGE($M122:$Q122),$M$68="X",AVERAGE($L122,$N122:$Q122),$N$68="X",AVERAGE($L122:$M122,$O122:$Q122),$O$68="X",AVERAGE($L122:$N122,$P122:$Q122),$P$68="X",AVERAGE($L122:$O122,$Q122:$Q122),$Q$68="X",AVERAGE($L122:$P122)),"")</f>
        <v>0</v>
      </c>
      <c r="E122" s="111" cm="1">
        <f t="array" ref="E122">IFERROR(_xlfn.IFS(COUNTA($L$68:$Q$68)=0,STDEV($L122:$Q122)/SQRT(COUNT($L122:$Q122)),$L$68="X",STDEV($M122:$Q122)/SQRT(COUNT($M122:$Q122)),$M$68="X",STDEV($L122,$N122:$Q122)/SQRT(COUNT($L122,$N122:$Q122)),$N$68="X",STDEV($L122:$M122,$O122:$Q122)/SQRT(COUNT($L122:$M122,$O122:$Q122)),$O$68="X",STDEV($L122:$N122,$P122:$Q122)/SQRT(COUNT($L122:$N122,$P122:$Q122)),$P$68="X",STDEV($L122:$O122,$Q122)/SQRT(COUNT($L122:$O122,$Q122)),$Q$68="X",STDEV($L122:$P122)/SQRT(COUNT($L122:$P122))),"")</f>
        <v>0</v>
      </c>
      <c r="F122" cm="1">
        <f t="array" ref="F122">_xlfn.IFS(SUM($L122:$Q122)="","",L122="","",L122=0,0,L122&gt;0,L122/F$131*100)</f>
        <v>0</v>
      </c>
      <c r="G122" cm="1">
        <f t="array" ref="G122">_xlfn.IFS(SUM($L122:$Q122)="","",M122="","",M122=0,0,M122&gt;0,M122/G$131*100)</f>
        <v>0</v>
      </c>
      <c r="H122" cm="1">
        <f t="array" ref="H122">_xlfn.IFS(SUM($L122:$Q122)="","",N122="","",N122=0,0,N122&gt;0,N122/H$131*100)</f>
        <v>0</v>
      </c>
      <c r="I122" cm="1">
        <f t="array" ref="I122">_xlfn.IFS(SUM($L122:$Q122)="","",O122="","",O122=0,0,O122&gt;0,O122/I$131*100)</f>
        <v>0</v>
      </c>
      <c r="J122" cm="1">
        <f t="array" ref="J122">_xlfn.IFS(SUM($L122:$Q122)="","",P122="","",P122=0,0,P122&gt;0,P122/J$131*100)</f>
        <v>0</v>
      </c>
      <c r="K122" s="1" t="str" cm="1">
        <f t="array" ref="K122">_xlfn.IFS(SUM($L122:$Q122)="","",Q122="","",Q122=0,0,Q122&gt;0,Q122/K$131*100)</f>
        <v/>
      </c>
      <c r="L122" s="42">
        <f t="shared" si="125"/>
        <v>0</v>
      </c>
      <c r="M122">
        <f t="shared" si="125"/>
        <v>0</v>
      </c>
      <c r="N122">
        <f t="shared" si="125"/>
        <v>0</v>
      </c>
      <c r="O122">
        <f t="shared" si="123"/>
        <v>0</v>
      </c>
      <c r="P122">
        <f t="shared" si="123"/>
        <v>0</v>
      </c>
      <c r="Q122" s="96" t="str">
        <f t="shared" si="123"/>
        <v/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/>
      <c r="X122" s="1"/>
      <c r="Y122" s="1"/>
      <c r="Z122" s="7" t="s">
        <v>78</v>
      </c>
      <c r="AA122" s="18" cm="1">
        <f t="array" ref="AA122">IFERROR(_xlfn.IFS(COUNTA($AE$68:$AJ$68)=0,AVERAGE($AE122:$AJ122),$AE$68="X",AVERAGE($AF122:$AJ122),$AF$68="X",AVERAGE($AE122,$AG122:$AJ122),$AG$68="X",AVERAGE($AE122:$AF122,$AH122:$AJ122),$AH$68="X",AVERAGE($AE122:$AG122,$AI122:$AJ122),$AI$68="X",AVERAGE($AE122:$AH122,$AJ122:$AJ122),$AJ$68="X",AVERAGE($AE122:$AI122)),"")</f>
        <v>0</v>
      </c>
      <c r="AB122" s="19" cm="1">
        <f t="array" ref="AB122">IFERROR(_xlfn.IFS(COUNTA($AE$68:$AJ$68)=0,STDEV($AE122:$AJ122)/SQRT(COUNT($AE122:$AJ122)),$AE$68="X",STDEV($AF122:$AJ122)/SQRT(COUNT($AF122:$AJ122)),$AF$68="X",STDEV($AE122,$AG122:$AJ122)/SQRT(COUNT($AE122,$AG122:$AJ122)),$AG$68="X",STDEV($AE122:$AF122,$AH122:$AJ122)/SQRT(COUNT($AE122:$AF122,$AH122:$AJ122)),$AH$68="X",STDEV($AE122:$AG122,$AI122:$AJ122)/SQRT(COUNT($AE122:$AG122,$AI122:$AJ122)),$AI$68="X",STDEV($AE122:$AH122,$AJ122)/SQRT(COUNT($AE122:$AH122,$AJ122)),$AJ$68="X",STDEV($AE122:$AI122)/SQRT(COUNT($AE122:$AI122))),"")</f>
        <v>0</v>
      </c>
      <c r="AC122" s="113" cm="1">
        <f t="array" ref="AC122">IFERROR(_xlfn.IFS(COUNTA($AK$68:$AP$68)=0,AVERAGE($AK122:$AP122),$AK$68="X",AVERAGE($AL122:$AP122),$AL$68="X",AVERAGE($AK122,$AM122:$AP122),$AM$68="X",AVERAGE($AK122:$AL122,$AN122:$AP122),$AN$68="X",AVERAGE($AK122:$AM122,$AO122:$AP122),$AO$68="X",AVERAGE($AK122:$AN122,$AP122:$AP122),$AP$68="X",AVERAGE($AK122:$AO122)),"")</f>
        <v>0</v>
      </c>
      <c r="AD122" s="111" cm="1">
        <f t="array" ref="AD122">IFERROR(_xlfn.IFS(COUNTA($AK$68:$AP$68)=0,STDEV($AK122:$AP122)/SQRT(COUNT($AK122:$AP122)),$AK$68="X",STDEV($AL122:$AP122)/SQRT(COUNT($AL122:$AP122)),$AL$68="X",STDEV($AK122,$AM122:$AP122)/SQRT(COUNT($AK122,$AM122:$AP122)),$AM$68="X",STDEV($AK122:$AL122,$AN122:$AP122)/SQRT(COUNT($AK122:$AL122,$AN122:$AP122)),$AN$68="X",STDEV($AK122:$AM122,$AO122:$AP122)/SQRT(COUNT($AK122:$AM122,$AO122:$AP122)),$AO$68="X",STDEV($AK122:$AN122,$AP122)/SQRT(COUNT($AK122:$AN122,$AP122)),$AP$68="X",STDEV($AK122:$AO122)/SQRT(COUNT($AK122:$AO122))),"")</f>
        <v>0</v>
      </c>
      <c r="AE122" cm="1">
        <f t="array" ref="AE122">_xlfn.IFS(SUM($AK122:$AP122)="","",AK122="","",AK122=0,0,AK122&gt;0,AK122/AE$131*100)</f>
        <v>0</v>
      </c>
      <c r="AF122" cm="1">
        <f t="array" ref="AF122">_xlfn.IFS(SUM($AK122:$AP122)="","",AL122="","",AL122=0,0,AL122&gt;0,AL122/AF$131*100)</f>
        <v>0</v>
      </c>
      <c r="AG122" cm="1">
        <f t="array" ref="AG122">_xlfn.IFS(SUM($AK122:$AP122)="","",AM122="","",AM122=0,0,AM122&gt;0,AM122/AG$131*100)</f>
        <v>0</v>
      </c>
      <c r="AH122" cm="1">
        <f t="array" ref="AH122">_xlfn.IFS(SUM($AK122:$AP122)="","",AN122="","",AN122=0,0,AN122&gt;0,AN122/AH$131*100)</f>
        <v>0</v>
      </c>
      <c r="AI122" cm="1">
        <f t="array" ref="AI122">_xlfn.IFS(SUM($AK122:$AP122)="","",AO122="","",AO122=0,0,AO122&gt;0,AO122/AI$131*100)</f>
        <v>0</v>
      </c>
      <c r="AJ122" s="1" t="str" cm="1">
        <f t="array" ref="AJ122">_xlfn.IFS(SUM($AK122:$AP122)="","",AP122="","",AP122=0,0,AP122&gt;0,AP122/AJ$131*100)</f>
        <v/>
      </c>
      <c r="AK122" s="85">
        <f t="shared" si="126"/>
        <v>0</v>
      </c>
      <c r="AL122" s="39">
        <f t="shared" si="126"/>
        <v>0</v>
      </c>
      <c r="AM122" s="39">
        <f t="shared" si="126"/>
        <v>0</v>
      </c>
      <c r="AN122" s="39">
        <f t="shared" si="124"/>
        <v>0</v>
      </c>
      <c r="AO122" s="39">
        <f t="shared" si="124"/>
        <v>0</v>
      </c>
      <c r="AP122" s="98" t="str">
        <f t="shared" si="124"/>
        <v/>
      </c>
      <c r="AQ122" s="89">
        <v>0</v>
      </c>
      <c r="AR122" s="89">
        <v>0</v>
      </c>
      <c r="AS122" s="89">
        <v>0</v>
      </c>
      <c r="AT122" s="89">
        <v>0</v>
      </c>
      <c r="AU122" s="89">
        <v>0</v>
      </c>
      <c r="AV122" s="89"/>
      <c r="AW122" s="1"/>
      <c r="AX122" s="1"/>
      <c r="AY122" s="39" t="str">
        <f t="shared" si="111"/>
        <v/>
      </c>
      <c r="AZ122" s="39" t="str">
        <f t="shared" si="112"/>
        <v/>
      </c>
      <c r="BA122" s="39" t="str">
        <f t="shared" si="113"/>
        <v/>
      </c>
      <c r="BB122" s="39" t="str">
        <f t="shared" si="114"/>
        <v/>
      </c>
      <c r="BC122" s="39" t="str">
        <f t="shared" si="115"/>
        <v/>
      </c>
      <c r="BD122" s="39" t="str">
        <f t="shared" si="116"/>
        <v/>
      </c>
      <c r="BE122" s="39" t="str">
        <f t="shared" si="117"/>
        <v/>
      </c>
      <c r="BF122" s="39" t="str">
        <f t="shared" si="118"/>
        <v/>
      </c>
      <c r="BG122" s="39" t="str">
        <f t="shared" si="119"/>
        <v/>
      </c>
      <c r="BH122" s="39" t="str">
        <f t="shared" si="120"/>
        <v/>
      </c>
      <c r="BI122" s="39" t="str">
        <f t="shared" si="121"/>
        <v/>
      </c>
      <c r="BJ122" s="39" t="str">
        <f t="shared" si="122"/>
        <v/>
      </c>
      <c r="BK122" s="42" t="str">
        <f t="shared" si="127"/>
        <v/>
      </c>
      <c r="BL122" t="str">
        <f t="shared" si="127"/>
        <v/>
      </c>
      <c r="BM122" t="str">
        <f t="shared" si="127"/>
        <v/>
      </c>
      <c r="BN122" t="str">
        <f t="shared" si="127"/>
        <v/>
      </c>
      <c r="BO122" t="str">
        <f t="shared" si="127"/>
        <v/>
      </c>
      <c r="BP122" t="str">
        <f t="shared" si="127"/>
        <v/>
      </c>
      <c r="BQ122" t="str">
        <f t="shared" si="110"/>
        <v/>
      </c>
      <c r="BR122" t="str">
        <f t="shared" si="110"/>
        <v/>
      </c>
      <c r="BS122" t="str">
        <f t="shared" si="110"/>
        <v/>
      </c>
      <c r="BT122" t="str">
        <f t="shared" si="110"/>
        <v/>
      </c>
      <c r="BU122" t="str">
        <f t="shared" si="110"/>
        <v/>
      </c>
      <c r="BV122" t="str">
        <f t="shared" si="110"/>
        <v/>
      </c>
      <c r="BW122" t="str">
        <f t="shared" si="101"/>
        <v/>
      </c>
      <c r="BX122" t="str">
        <f t="shared" si="102"/>
        <v/>
      </c>
      <c r="BY122" t="str">
        <f t="shared" si="103"/>
        <v/>
      </c>
      <c r="BZ122" t="str">
        <f t="shared" si="104"/>
        <v/>
      </c>
      <c r="CA122" t="str">
        <f t="shared" si="128"/>
        <v/>
      </c>
      <c r="CB122" s="39" t="str">
        <f t="shared" si="128"/>
        <v/>
      </c>
      <c r="CC122" s="46" t="str">
        <f t="shared" si="106"/>
        <v/>
      </c>
      <c r="CD122" s="44" t="str">
        <f t="shared" si="96"/>
        <v/>
      </c>
      <c r="CE122" t="str" cm="1">
        <f t="array" ref="CE122">_xlfn.IFS($CC122="","",$CC122&lt;=CE$69,"yes",$CC122&gt;CE$69,"no")</f>
        <v/>
      </c>
      <c r="CF122" s="42" t="str">
        <f t="shared" si="107"/>
        <v/>
      </c>
      <c r="CG122" s="1" t="str">
        <f t="shared" si="108"/>
        <v/>
      </c>
      <c r="CH122" s="1" t="str">
        <f t="shared" si="109"/>
        <v/>
      </c>
      <c r="CI122" s="76" t="str">
        <f>IF(CE122="yes",VLOOKUP(CH122,'z-Table'!$A$1:$K$74,7,TRUE)*$CE$68,"")</f>
        <v/>
      </c>
    </row>
    <row r="123" spans="1:87" ht="12" x14ac:dyDescent="0.2">
      <c r="A123" s="7" t="s">
        <v>79</v>
      </c>
      <c r="B123" s="18" cm="1">
        <f t="array" ref="B123">IFERROR(_xlfn.IFS(COUNTA($F$68:$K$68)=0,AVERAGE($F123:$K123),$F$68="X",AVERAGE(G123:$K123),$G$68="X",AVERAGE($F123,$H123:$K123),$H$68="X",AVERAGE($F123:$G123,$I123:$K123),$I$68="X",AVERAGE($F123:$H123,$J123:$K123),$J$68="X",AVERAGE($F123:$I123,$K123:$K123),$K$68="X",AVERAGE($F123:$J123)),"")</f>
        <v>8.6420456744356763E-2</v>
      </c>
      <c r="C123" s="19" cm="1">
        <f t="array" ref="C123">IFERROR(_xlfn.IFS(COUNTA($F$68:$K$68)=0,STDEV($F123:$K123)/SQRT(COUNT($F123:$K123)),$F$68="X",STDEV(G123:$K123)/SQRT(COUNT(G123:$K123)),$G$68="X",STDEV($F123,$H123:$K123)/SQRT(COUNT($F123,$H123:$K123)),$H$68="X",STDEV($F123:$G123,$I123:$K123)/SQRT(COUNT($F123:$G123,$I123:$K123)),$I$68="X",STDEV($F123:$H123,$J123:$K123)/SQRT(COUNT($F123:$H123,$J123:$K123)),$J$68="X",STDEV($F123:$I123,$K123)/SQRT(COUNT($F123:$I123,$K123)),$K$68="X",STDEV($F123:$J123)/SQRT(COUNT($F123:$J123))),"")</f>
        <v>6.4540471027182744E-2</v>
      </c>
      <c r="D123" s="113" cm="1">
        <f t="array" ref="D123">IFERROR(_xlfn.IFS(COUNTA($L$68:$Q$68)=0,AVERAGE($L123:$Q123),$L$68="X",AVERAGE($M123:$Q123),$M$68="X",AVERAGE($L123,$N123:$Q123),$N$68="X",AVERAGE($L123:$M123,$O123:$Q123),$O$68="X",AVERAGE($L123:$N123,$P123:$Q123),$P$68="X",AVERAGE($L123:$O123,$Q123:$Q123),$Q$68="X",AVERAGE($L123:$P123)),"")</f>
        <v>3328.7599999999998</v>
      </c>
      <c r="E123" s="111" cm="1">
        <f t="array" ref="E123">IFERROR(_xlfn.IFS(COUNTA($L$68:$Q$68)=0,STDEV($L123:$Q123)/SQRT(COUNT($L123:$Q123)),$L$68="X",STDEV($M123:$Q123)/SQRT(COUNT($M123:$Q123)),$M$68="X",STDEV($L123,$N123:$Q123)/SQRT(COUNT($L123,$N123:$Q123)),$N$68="X",STDEV($L123:$M123,$O123:$Q123)/SQRT(COUNT($L123:$M123,$O123:$Q123)),$O$68="X",STDEV($L123:$N123,$P123:$Q123)/SQRT(COUNT($L123:$N123,$P123:$Q123)),$P$68="X",STDEV($L123:$O123,$Q123)/SQRT(COUNT($L123:$O123,$Q123)),$Q$68="X",STDEV($L123:$P123)/SQRT(COUNT($L123:$P123))),"")</f>
        <v>2208.6782240969369</v>
      </c>
      <c r="F123" cm="1">
        <f t="array" ref="F123">_xlfn.IFS(SUM($L123:$Q123)="","",L123="","",L123=0,0,L123&gt;0,L123/F$131*100)</f>
        <v>9.9227058451395345E-2</v>
      </c>
      <c r="G123" cm="1">
        <f t="array" ref="G123">_xlfn.IFS(SUM($L123:$Q123)="","",M123="","",M123=0,0,M123&gt;0,M123/G$131*100)</f>
        <v>0</v>
      </c>
      <c r="H123" cm="1">
        <f t="array" ref="H123">_xlfn.IFS(SUM($L123:$Q123)="","",N123="","",N123=0,0,N123&gt;0,N123/H$131*100)</f>
        <v>0</v>
      </c>
      <c r="I123" cm="1">
        <f t="array" ref="I123">_xlfn.IFS(SUM($L123:$Q123)="","",O123="","",O123=0,0,O123&gt;0,O123/I$131*100)</f>
        <v>0</v>
      </c>
      <c r="J123" cm="1">
        <f t="array" ref="J123">_xlfn.IFS(SUM($L123:$Q123)="","",P123="","",P123=0,0,P123&gt;0,P123/J$131*100)</f>
        <v>0.33287522527038849</v>
      </c>
      <c r="K123" s="1" t="str" cm="1">
        <f t="array" ref="K123">_xlfn.IFS(SUM($L123:$Q123)="","",Q123="","",Q123=0,0,Q123&gt;0,Q123/K$131*100)</f>
        <v/>
      </c>
      <c r="L123" s="42">
        <f t="shared" si="125"/>
        <v>11010.8</v>
      </c>
      <c r="M123">
        <f t="shared" si="125"/>
        <v>0</v>
      </c>
      <c r="N123">
        <f t="shared" si="125"/>
        <v>0</v>
      </c>
      <c r="O123">
        <f t="shared" si="123"/>
        <v>0</v>
      </c>
      <c r="P123">
        <f t="shared" si="123"/>
        <v>5633</v>
      </c>
      <c r="Q123" s="96" t="str">
        <f t="shared" si="123"/>
        <v/>
      </c>
      <c r="R123" s="89">
        <v>55054</v>
      </c>
      <c r="S123" s="89">
        <v>0</v>
      </c>
      <c r="T123" s="89">
        <v>0</v>
      </c>
      <c r="U123" s="89">
        <v>0</v>
      </c>
      <c r="V123" s="89">
        <v>16899</v>
      </c>
      <c r="W123" s="89"/>
      <c r="X123" s="1"/>
      <c r="Y123" s="1"/>
      <c r="Z123" s="7" t="s">
        <v>79</v>
      </c>
      <c r="AA123" s="18" cm="1">
        <f t="array" ref="AA123">IFERROR(_xlfn.IFS(COUNTA($AE$68:$AJ$68)=0,AVERAGE($AE123:$AJ123),$AE$68="X",AVERAGE($AF123:$AJ123),$AF$68="X",AVERAGE($AE123,$AG123:$AJ123),$AG$68="X",AVERAGE($AE123:$AF123,$AH123:$AJ123),$AH$68="X",AVERAGE($AE123:$AG123,$AI123:$AJ123),$AI$68="X",AVERAGE($AE123:$AH123,$AJ123:$AJ123),$AJ$68="X",AVERAGE($AE123:$AI123)),"")</f>
        <v>7.2391228257096651E-2</v>
      </c>
      <c r="AB123" s="19" cm="1">
        <f t="array" ref="AB123">IFERROR(_xlfn.IFS(COUNTA($AE$68:$AJ$68)=0,STDEV($AE123:$AJ123)/SQRT(COUNT($AE123:$AJ123)),$AE$68="X",STDEV($AF123:$AJ123)/SQRT(COUNT($AF123:$AJ123)),$AF$68="X",STDEV($AE123,$AG123:$AJ123)/SQRT(COUNT($AE123,$AG123:$AJ123)),$AG$68="X",STDEV($AE123:$AF123,$AH123:$AJ123)/SQRT(COUNT($AE123:$AF123,$AH123:$AJ123)),$AH$68="X",STDEV($AE123:$AG123,$AI123:$AJ123)/SQRT(COUNT($AE123:$AG123,$AI123:$AJ123)),$AI$68="X",STDEV($AE123:$AH123,$AJ123)/SQRT(COUNT($AE123:$AH123,$AJ123)),$AJ$68="X",STDEV($AE123:$AI123)/SQRT(COUNT($AE123:$AI123))),"")</f>
        <v>7.2391228257096651E-2</v>
      </c>
      <c r="AC123" s="113" cm="1">
        <f t="array" ref="AC123">IFERROR(_xlfn.IFS(COUNTA($AK$68:$AP$68)=0,AVERAGE($AK123:$AP123),$AK$68="X",AVERAGE($AL123:$AP123),$AL$68="X",AVERAGE($AK123,$AM123:$AP123),$AM$68="X",AVERAGE($AK123:$AL123,$AN123:$AP123),$AN$68="X",AVERAGE($AK123:$AM123,$AO123:$AP123),$AO$68="X",AVERAGE($AK123:$AN123,$AP123:$AP123),$AP$68="X",AVERAGE($AK123:$AO123)),"")</f>
        <v>3870.5555555555557</v>
      </c>
      <c r="AD123" s="111" cm="1">
        <f t="array" ref="AD123">IFERROR(_xlfn.IFS(COUNTA($AK$68:$AP$68)=0,STDEV($AK123:$AP123)/SQRT(COUNT($AK123:$AP123)),$AK$68="X",STDEV($AL123:$AP123)/SQRT(COUNT($AL123:$AP123)),$AL$68="X",STDEV($AK123,$AM123:$AP123)/SQRT(COUNT($AK123,$AM123:$AP123)),$AM$68="X",STDEV($AK123:$AL123,$AN123:$AP123)/SQRT(COUNT($AK123:$AL123,$AN123:$AP123)),$AN$68="X",STDEV($AK123:$AM123,$AO123:$AP123)/SQRT(COUNT($AK123:$AM123,$AO123:$AP123)),$AO$68="X",STDEV($AK123:$AN123,$AP123)/SQRT(COUNT($AK123:$AN123,$AP123)),$AP$68="X",STDEV($AK123:$AO123)/SQRT(COUNT($AK123:$AO123))),"")</f>
        <v>3870.5555555555557</v>
      </c>
      <c r="AE123" cm="1">
        <f t="array" ref="AE123">_xlfn.IFS(SUM($AK123:$AP123)="","",AK123="","",AK123=0,0,AK123&gt;0,AK123/AE$131*100)</f>
        <v>0</v>
      </c>
      <c r="AF123" cm="1">
        <f t="array" ref="AF123">_xlfn.IFS(SUM($AK123:$AP123)="","",AL123="","",AL123=0,0,AL123&gt;0,AL123/AF$131*100)</f>
        <v>0.28956491302838661</v>
      </c>
      <c r="AG123" cm="1">
        <f t="array" ref="AG123">_xlfn.IFS(SUM($AK123:$AP123)="","",AM123="","",AM123=0,0,AM123&gt;0,AM123/AG$131*100)</f>
        <v>0</v>
      </c>
      <c r="AH123" cm="1">
        <f t="array" ref="AH123">_xlfn.IFS(SUM($AK123:$AP123)="","",AN123="","",AN123=0,0,AN123&gt;0,AN123/AH$131*100)</f>
        <v>0</v>
      </c>
      <c r="AI123" cm="1">
        <f t="array" ref="AI123">_xlfn.IFS(SUM($AK123:$AP123)="","",AO123="","",AO123=0,0,AO123&gt;0,AO123/AI$131*100)</f>
        <v>0</v>
      </c>
      <c r="AJ123" s="1" t="str" cm="1">
        <f t="array" ref="AJ123">_xlfn.IFS(SUM($AK123:$AP123)="","",AP123="","",AP123=0,0,AP123&gt;0,AP123/AJ$131*100)</f>
        <v/>
      </c>
      <c r="AK123" s="85">
        <f t="shared" si="126"/>
        <v>0</v>
      </c>
      <c r="AL123" s="39">
        <f t="shared" si="126"/>
        <v>15482.222222222223</v>
      </c>
      <c r="AM123" s="39">
        <f t="shared" si="126"/>
        <v>0</v>
      </c>
      <c r="AN123" s="39">
        <f t="shared" si="124"/>
        <v>0</v>
      </c>
      <c r="AO123" s="39">
        <f t="shared" si="124"/>
        <v>0</v>
      </c>
      <c r="AP123" s="98" t="str">
        <f t="shared" si="124"/>
        <v/>
      </c>
      <c r="AQ123" s="89">
        <v>0</v>
      </c>
      <c r="AR123" s="89">
        <v>139340</v>
      </c>
      <c r="AS123" s="89">
        <v>0</v>
      </c>
      <c r="AT123" s="89">
        <v>0</v>
      </c>
      <c r="AU123" s="89">
        <v>0</v>
      </c>
      <c r="AV123" s="89"/>
      <c r="AW123" s="1"/>
      <c r="AX123" s="1"/>
      <c r="AY123" s="39" t="str">
        <f t="shared" si="111"/>
        <v/>
      </c>
      <c r="AZ123" s="39" t="str">
        <f t="shared" si="112"/>
        <v/>
      </c>
      <c r="BA123" s="39" t="str">
        <f t="shared" si="113"/>
        <v/>
      </c>
      <c r="BB123" s="39" t="str">
        <f t="shared" si="114"/>
        <v/>
      </c>
      <c r="BC123" s="39" t="str">
        <f t="shared" si="115"/>
        <v/>
      </c>
      <c r="BD123" s="39" t="str">
        <f t="shared" si="116"/>
        <v/>
      </c>
      <c r="BE123" s="39" t="str">
        <f t="shared" si="117"/>
        <v/>
      </c>
      <c r="BF123" s="39" t="str">
        <f t="shared" si="118"/>
        <v/>
      </c>
      <c r="BG123" s="39" t="str">
        <f t="shared" si="119"/>
        <v/>
      </c>
      <c r="BH123" s="39" t="str">
        <f t="shared" si="120"/>
        <v/>
      </c>
      <c r="BI123" s="39" t="str">
        <f t="shared" si="121"/>
        <v/>
      </c>
      <c r="BJ123" s="39" t="str">
        <f t="shared" si="122"/>
        <v/>
      </c>
      <c r="BK123" s="42" t="str">
        <f t="shared" si="127"/>
        <v/>
      </c>
      <c r="BL123" t="str">
        <f t="shared" si="127"/>
        <v/>
      </c>
      <c r="BM123" t="str">
        <f t="shared" si="127"/>
        <v/>
      </c>
      <c r="BN123" t="str">
        <f t="shared" si="127"/>
        <v/>
      </c>
      <c r="BO123" t="str">
        <f t="shared" si="127"/>
        <v/>
      </c>
      <c r="BP123" t="str">
        <f t="shared" si="127"/>
        <v/>
      </c>
      <c r="BQ123" t="str">
        <f t="shared" si="110"/>
        <v/>
      </c>
      <c r="BR123" t="str">
        <f t="shared" si="110"/>
        <v/>
      </c>
      <c r="BS123" t="str">
        <f t="shared" si="110"/>
        <v/>
      </c>
      <c r="BT123" t="str">
        <f t="shared" si="110"/>
        <v/>
      </c>
      <c r="BU123" t="str">
        <f t="shared" si="110"/>
        <v/>
      </c>
      <c r="BV123" t="str">
        <f t="shared" si="110"/>
        <v/>
      </c>
      <c r="BW123" t="str">
        <f t="shared" si="101"/>
        <v/>
      </c>
      <c r="BX123" t="str">
        <f t="shared" si="102"/>
        <v/>
      </c>
      <c r="BY123" t="str">
        <f t="shared" si="103"/>
        <v/>
      </c>
      <c r="BZ123" t="str">
        <f t="shared" si="104"/>
        <v/>
      </c>
      <c r="CA123" t="str">
        <f t="shared" si="128"/>
        <v/>
      </c>
      <c r="CB123" s="39" t="str">
        <f t="shared" si="128"/>
        <v/>
      </c>
      <c r="CC123" s="46" t="str">
        <f t="shared" si="106"/>
        <v/>
      </c>
      <c r="CD123" s="44" t="str">
        <f t="shared" si="96"/>
        <v/>
      </c>
      <c r="CE123" t="str" cm="1">
        <f t="array" ref="CE123">_xlfn.IFS($CC123="","",$CC123&lt;=CE$69,"yes",$CC123&gt;CE$69,"no")</f>
        <v/>
      </c>
      <c r="CF123" s="42" t="str">
        <f t="shared" si="107"/>
        <v/>
      </c>
      <c r="CG123" s="1" t="str">
        <f t="shared" si="108"/>
        <v/>
      </c>
      <c r="CH123" s="1" t="str">
        <f t="shared" si="109"/>
        <v/>
      </c>
      <c r="CI123" s="76" t="str">
        <f>IF(CE123="yes",VLOOKUP(CH123,'z-Table'!$A$1:$K$74,7,TRUE)*$CE$68,"")</f>
        <v/>
      </c>
    </row>
    <row r="124" spans="1:87" ht="12" x14ac:dyDescent="0.2">
      <c r="A124" s="7" t="s">
        <v>80</v>
      </c>
      <c r="B124" s="18" cm="1">
        <f t="array" ref="B124">IFERROR(_xlfn.IFS(COUNTA($F$68:$K$68)=0,AVERAGE($F124:$K124),$F$68="X",AVERAGE(G124:$K124),$G$68="X",AVERAGE($F124,$H124:$K124),$H$68="X",AVERAGE($F124:$G124,$I124:$K124),$I$68="X",AVERAGE($F124:$H124,$J124:$K124),$J$68="X",AVERAGE($F124:$I124,$K124:$K124),$K$68="X",AVERAGE($F124:$J124)),"")</f>
        <v>0.74270947983502889</v>
      </c>
      <c r="C124" s="19" cm="1">
        <f t="array" ref="C124">IFERROR(_xlfn.IFS(COUNTA($F$68:$K$68)=0,STDEV($F124:$K124)/SQRT(COUNT($F124:$K124)),$F$68="X",STDEV(G124:$K124)/SQRT(COUNT(G124:$K124)),$G$68="X",STDEV($F124,$H124:$K124)/SQRT(COUNT($F124,$H124:$K124)),$H$68="X",STDEV($F124:$G124,$I124:$K124)/SQRT(COUNT($F124:$G124,$I124:$K124)),$I$68="X",STDEV($F124:$H124,$J124:$K124)/SQRT(COUNT($F124:$H124,$J124:$K124)),$J$68="X",STDEV($F124:$I124,$K124)/SQRT(COUNT($F124:$I124,$K124)),$K$68="X",STDEV($F124:$J124)/SQRT(COUNT($F124:$J124))),"")</f>
        <v>0.23490663288205554</v>
      </c>
      <c r="D124" s="113" cm="1">
        <f t="array" ref="D124">IFERROR(_xlfn.IFS(COUNTA($L$68:$Q$68)=0,AVERAGE($L124:$Q124),$L$68="X",AVERAGE($M124:$Q124),$M$68="X",AVERAGE($L124,$N124:$Q124),$N$68="X",AVERAGE($L124:$M124,$O124:$Q124),$O$68="X",AVERAGE($L124:$N124,$P124:$Q124),$P$68="X",AVERAGE($L124:$O124,$Q124:$Q124),$Q$68="X",AVERAGE($L124:$P124)),"")</f>
        <v>28950.883333333339</v>
      </c>
      <c r="E124" s="111" cm="1">
        <f t="array" ref="E124">IFERROR(_xlfn.IFS(COUNTA($L$68:$Q$68)=0,STDEV($L124:$Q124)/SQRT(COUNT($L124:$Q124)),$L$68="X",STDEV($M124:$Q124)/SQRT(COUNT($M124:$Q124)),$M$68="X",STDEV($L124,$N124:$Q124)/SQRT(COUNT($L124,$N124:$Q124)),$N$68="X",STDEV($L124:$M124,$O124:$Q124)/SQRT(COUNT($L124:$M124,$O124:$Q124)),$O$68="X",STDEV($L124:$N124,$P124:$Q124)/SQRT(COUNT($L124:$N124,$P124:$Q124)),$P$68="X",STDEV($L124:$O124,$Q124)/SQRT(COUNT($L124:$O124,$Q124)),$Q$68="X",STDEV($L124:$P124)/SQRT(COUNT($L124:$P124))),"")</f>
        <v>9716.2380517101356</v>
      </c>
      <c r="F124" cm="1">
        <f t="array" ref="F124">_xlfn.IFS(SUM($L124:$Q124)="","",L124="","",L124=0,0,L124&gt;0,L124/F$131*100)</f>
        <v>0.37941453980824713</v>
      </c>
      <c r="G124" cm="1">
        <f t="array" ref="G124">_xlfn.IFS(SUM($L124:$Q124)="","",M124="","",M124=0,0,M124&gt;0,M124/G$131*100)</f>
        <v>0.5933518343161982</v>
      </c>
      <c r="H124" cm="1">
        <f t="array" ref="H124">_xlfn.IFS(SUM($L124:$Q124)="","",N124="","",N124=0,0,N124&gt;0,N124/H$131*100)</f>
        <v>0.16685561476656208</v>
      </c>
      <c r="I124" cm="1">
        <f t="array" ref="I124">_xlfn.IFS(SUM($L124:$Q124)="","",O124="","",O124=0,0,O124&gt;0,O124/I$131*100)</f>
        <v>1.3994366649887406</v>
      </c>
      <c r="J124" cm="1">
        <f t="array" ref="J124">_xlfn.IFS(SUM($L124:$Q124)="","",P124="","",P124=0,0,P124&gt;0,P124/J$131*100)</f>
        <v>1.1744887452953969</v>
      </c>
      <c r="K124" s="1" t="str" cm="1">
        <f t="array" ref="K124">_xlfn.IFS(SUM($L124:$Q124)="","",Q124="","",Q124=0,0,Q124&gt;0,Q124/K$131*100)</f>
        <v/>
      </c>
      <c r="L124" s="42">
        <f t="shared" si="125"/>
        <v>42102</v>
      </c>
      <c r="M124">
        <f t="shared" si="125"/>
        <v>8438.3333333333339</v>
      </c>
      <c r="N124">
        <f t="shared" si="125"/>
        <v>13964.75</v>
      </c>
      <c r="O124">
        <f t="shared" si="123"/>
        <v>60374.333333333336</v>
      </c>
      <c r="P124">
        <f t="shared" si="123"/>
        <v>19875</v>
      </c>
      <c r="Q124" s="96" t="str">
        <f t="shared" si="123"/>
        <v/>
      </c>
      <c r="R124" s="89">
        <v>210510</v>
      </c>
      <c r="S124" s="89">
        <v>25315</v>
      </c>
      <c r="T124" s="89">
        <v>55859</v>
      </c>
      <c r="U124" s="89">
        <v>181123</v>
      </c>
      <c r="V124" s="89">
        <v>59625</v>
      </c>
      <c r="W124" s="89"/>
      <c r="X124" s="1"/>
      <c r="Y124" s="1"/>
      <c r="Z124" s="7" t="s">
        <v>80</v>
      </c>
      <c r="AA124" s="18" cm="1">
        <f t="array" ref="AA124">IFERROR(_xlfn.IFS(COUNTA($AE$68:$AJ$68)=0,AVERAGE($AE124:$AJ124),$AE$68="X",AVERAGE($AF124:$AJ124),$AF$68="X",AVERAGE($AE124,$AG124:$AJ124),$AG$68="X",AVERAGE($AE124:$AF124,$AH124:$AJ124),$AH$68="X",AVERAGE($AE124:$AG124,$AI124:$AJ124),$AI$68="X",AVERAGE($AE124:$AH124,$AJ124:$AJ124),$AJ$68="X",AVERAGE($AE124:$AI124)),"")</f>
        <v>0.83777783468121103</v>
      </c>
      <c r="AB124" s="19" cm="1">
        <f t="array" ref="AB124">IFERROR(_xlfn.IFS(COUNTA($AE$68:$AJ$68)=0,STDEV($AE124:$AJ124)/SQRT(COUNT($AE124:$AJ124)),$AE$68="X",STDEV($AF124:$AJ124)/SQRT(COUNT($AF124:$AJ124)),$AF$68="X",STDEV($AE124,$AG124:$AJ124)/SQRT(COUNT($AE124,$AG124:$AJ124)),$AG$68="X",STDEV($AE124:$AF124,$AH124:$AJ124)/SQRT(COUNT($AE124:$AF124,$AH124:$AJ124)),$AH$68="X",STDEV($AE124:$AG124,$AI124:$AJ124)/SQRT(COUNT($AE124:$AG124,$AI124:$AJ124)),$AI$68="X",STDEV($AE124:$AH124,$AJ124)/SQRT(COUNT($AE124:$AH124,$AJ124)),$AJ$68="X",STDEV($AE124:$AI124)/SQRT(COUNT($AE124:$AI124))),"")</f>
        <v>0.32812475649069478</v>
      </c>
      <c r="AC124" s="113" cm="1">
        <f t="array" ref="AC124">IFERROR(_xlfn.IFS(COUNTA($AK$68:$AP$68)=0,AVERAGE($AK124:$AP124),$AK$68="X",AVERAGE($AL124:$AP124),$AL$68="X",AVERAGE($AK124,$AM124:$AP124),$AM$68="X",AVERAGE($AK124:$AL124,$AN124:$AP124),$AN$68="X",AVERAGE($AK124:$AM124,$AO124:$AP124),$AO$68="X",AVERAGE($AK124:$AN124,$AP124:$AP124),$AP$68="X",AVERAGE($AK124:$AO124)),"")</f>
        <v>27831.909722222223</v>
      </c>
      <c r="AD124" s="111" cm="1">
        <f t="array" ref="AD124">IFERROR(_xlfn.IFS(COUNTA($AK$68:$AP$68)=0,STDEV($AK124:$AP124)/SQRT(COUNT($AK124:$AP124)),$AK$68="X",STDEV($AL124:$AP124)/SQRT(COUNT($AL124:$AP124)),$AL$68="X",STDEV($AK124,$AM124:$AP124)/SQRT(COUNT($AK124,$AM124:$AP124)),$AM$68="X",STDEV($AK124:$AL124,$AN124:$AP124)/SQRT(COUNT($AK124:$AL124,$AN124:$AP124)),$AN$68="X",STDEV($AK124:$AM124,$AO124:$AP124)/SQRT(COUNT($AK124:$AM124,$AO124:$AP124)),$AO$68="X",STDEV($AK124:$AN124,$AP124)/SQRT(COUNT($AK124:$AN124,$AP124)),$AP$68="X",STDEV($AK124:$AO124)/SQRT(COUNT($AK124:$AO124))),"")</f>
        <v>22151.3228201682</v>
      </c>
      <c r="AE124" cm="1">
        <f t="array" ref="AE124">_xlfn.IFS(SUM($AK124:$AP124)="","",AK124="","",AK124=0,0,AK124&gt;0,AK124/AE$131*100)</f>
        <v>0.55054432221736538</v>
      </c>
      <c r="AF124" cm="1">
        <f t="array" ref="AF124">_xlfn.IFS(SUM($AK124:$AP124)="","",AL124="","",AL124=0,0,AL124&gt;0,AL124/AF$131*100)</f>
        <v>1.7629233097074215</v>
      </c>
      <c r="AG124" cm="1">
        <f t="array" ref="AG124">_xlfn.IFS(SUM($AK124:$AP124)="","",AM124="","",AM124=0,0,AM124&gt;0,AM124/AG$131*100)</f>
        <v>5.0528635794951829E-2</v>
      </c>
      <c r="AH124" cm="1">
        <f t="array" ref="AH124">_xlfn.IFS(SUM($AK124:$AP124)="","",AN124="","",AN124=0,0,AN124&gt;0,AN124/AH$131*100)</f>
        <v>0.7927992185518401</v>
      </c>
      <c r="AI124" cm="1">
        <f t="array" ref="AI124">_xlfn.IFS(SUM($AK124:$AP124)="","",AO124="","",AO124=0,0,AO124&gt;0,AO124/AI$131*100)</f>
        <v>0.24484448824821692</v>
      </c>
      <c r="AJ124" s="1" t="str" cm="1">
        <f t="array" ref="AJ124">_xlfn.IFS(SUM($AK124:$AP124)="","",AP124="","",AP124=0,0,AP124&gt;0,AP124/AJ$131*100)</f>
        <v/>
      </c>
      <c r="AK124" s="85">
        <f t="shared" si="126"/>
        <v>6761.5</v>
      </c>
      <c r="AL124" s="39">
        <f t="shared" si="126"/>
        <v>94258.555555555562</v>
      </c>
      <c r="AM124" s="39">
        <f t="shared" si="126"/>
        <v>6676</v>
      </c>
      <c r="AN124" s="39">
        <f t="shared" si="124"/>
        <v>6402.333333333333</v>
      </c>
      <c r="AO124" s="39">
        <f t="shared" si="124"/>
        <v>3905.25</v>
      </c>
      <c r="AP124" s="98" t="str">
        <f t="shared" si="124"/>
        <v/>
      </c>
      <c r="AQ124" s="89">
        <v>40569</v>
      </c>
      <c r="AR124" s="89">
        <v>848327</v>
      </c>
      <c r="AS124" s="89">
        <v>20028</v>
      </c>
      <c r="AT124" s="89">
        <v>38414</v>
      </c>
      <c r="AU124" s="89">
        <v>31242</v>
      </c>
      <c r="AV124" s="89"/>
      <c r="AW124" s="1"/>
      <c r="AX124" s="1"/>
      <c r="AY124" s="39" t="str">
        <f t="shared" si="111"/>
        <v/>
      </c>
      <c r="AZ124" s="39" t="str">
        <f t="shared" si="112"/>
        <v/>
      </c>
      <c r="BA124" s="39" t="str">
        <f t="shared" si="113"/>
        <v/>
      </c>
      <c r="BB124" s="39" t="str">
        <f t="shared" si="114"/>
        <v/>
      </c>
      <c r="BC124" s="39" t="str">
        <f t="shared" si="115"/>
        <v/>
      </c>
      <c r="BD124" s="39" t="str">
        <f t="shared" si="116"/>
        <v/>
      </c>
      <c r="BE124" s="39" t="str">
        <f t="shared" si="117"/>
        <v/>
      </c>
      <c r="BF124" s="39" t="str">
        <f t="shared" si="118"/>
        <v/>
      </c>
      <c r="BG124" s="39" t="str">
        <f t="shared" si="119"/>
        <v/>
      </c>
      <c r="BH124" s="39" t="str">
        <f t="shared" si="120"/>
        <v/>
      </c>
      <c r="BI124" s="39" t="str">
        <f t="shared" si="121"/>
        <v/>
      </c>
      <c r="BJ124" s="39" t="str">
        <f t="shared" si="122"/>
        <v/>
      </c>
      <c r="BK124" s="42" t="str">
        <f t="shared" si="127"/>
        <v/>
      </c>
      <c r="BL124" t="str">
        <f t="shared" si="127"/>
        <v/>
      </c>
      <c r="BM124" t="str">
        <f t="shared" si="127"/>
        <v/>
      </c>
      <c r="BN124" t="str">
        <f t="shared" si="127"/>
        <v/>
      </c>
      <c r="BO124" t="str">
        <f t="shared" si="127"/>
        <v/>
      </c>
      <c r="BP124" t="str">
        <f t="shared" si="127"/>
        <v/>
      </c>
      <c r="BQ124" t="str">
        <f t="shared" si="110"/>
        <v/>
      </c>
      <c r="BR124" t="str">
        <f t="shared" si="110"/>
        <v/>
      </c>
      <c r="BS124" t="str">
        <f t="shared" si="110"/>
        <v/>
      </c>
      <c r="BT124" t="str">
        <f t="shared" si="110"/>
        <v/>
      </c>
      <c r="BU124" t="str">
        <f t="shared" si="110"/>
        <v/>
      </c>
      <c r="BV124" t="str">
        <f t="shared" si="110"/>
        <v/>
      </c>
      <c r="BW124" t="str">
        <f t="shared" si="101"/>
        <v/>
      </c>
      <c r="BX124" t="str">
        <f t="shared" si="102"/>
        <v/>
      </c>
      <c r="BY124" t="str">
        <f t="shared" si="103"/>
        <v/>
      </c>
      <c r="BZ124" t="str">
        <f t="shared" si="104"/>
        <v/>
      </c>
      <c r="CA124" t="str">
        <f t="shared" si="128"/>
        <v/>
      </c>
      <c r="CB124" s="39" t="str">
        <f t="shared" si="128"/>
        <v/>
      </c>
      <c r="CC124" s="46" t="str">
        <f t="shared" si="106"/>
        <v/>
      </c>
      <c r="CD124" s="44" t="str">
        <f t="shared" si="96"/>
        <v/>
      </c>
      <c r="CE124" t="str" cm="1">
        <f t="array" ref="CE124">_xlfn.IFS($CC124="","",$CC124&lt;=CE$69,"yes",$CC124&gt;CE$69,"no")</f>
        <v/>
      </c>
      <c r="CF124" s="42" t="str">
        <f t="shared" si="107"/>
        <v/>
      </c>
      <c r="CG124" s="1" t="str">
        <f t="shared" si="108"/>
        <v/>
      </c>
      <c r="CH124" s="1" t="str">
        <f t="shared" si="109"/>
        <v/>
      </c>
      <c r="CI124" s="76" t="str">
        <f>IF(CE124="yes",VLOOKUP(CH124,'z-Table'!$A$1:$K$74,7,TRUE)*$CE$68,"")</f>
        <v/>
      </c>
    </row>
    <row r="125" spans="1:87" ht="12" x14ac:dyDescent="0.2">
      <c r="A125" s="6" t="s">
        <v>81</v>
      </c>
      <c r="B125" s="18" cm="1">
        <f t="array" ref="B125">IFERROR(_xlfn.IFS(COUNTA($F$68:$K$68)=0,AVERAGE($F125:$K125),$F$68="X",AVERAGE(G125:$K125),$G$68="X",AVERAGE($F125,$H125:$K125),$H$68="X",AVERAGE($F125:$G125,$I125:$K125),$I$68="X",AVERAGE($F125:$H125,$J125:$K125),$J$68="X",AVERAGE($F125:$I125,$K125:$K125),$K$68="X",AVERAGE($F125:$J125)),"")</f>
        <v>0</v>
      </c>
      <c r="C125" s="19" cm="1">
        <f t="array" ref="C125">IFERROR(_xlfn.IFS(COUNTA($F$68:$K$68)=0,STDEV($F125:$K125)/SQRT(COUNT($F125:$K125)),$F$68="X",STDEV(G125:$K125)/SQRT(COUNT(G125:$K125)),$G$68="X",STDEV($F125,$H125:$K125)/SQRT(COUNT($F125,$H125:$K125)),$H$68="X",STDEV($F125:$G125,$I125:$K125)/SQRT(COUNT($F125:$G125,$I125:$K125)),$I$68="X",STDEV($F125:$H125,$J125:$K125)/SQRT(COUNT($F125:$H125,$J125:$K125)),$J$68="X",STDEV($F125:$I125,$K125)/SQRT(COUNT($F125:$I125,$K125)),$K$68="X",STDEV($F125:$J125)/SQRT(COUNT($F125:$J125))),"")</f>
        <v>0</v>
      </c>
      <c r="D125" s="113" cm="1">
        <f t="array" ref="D125">IFERROR(_xlfn.IFS(COUNTA($L$68:$Q$68)=0,AVERAGE($L125:$Q125),$L$68="X",AVERAGE($M125:$Q125),$M$68="X",AVERAGE($L125,$N125:$Q125),$N$68="X",AVERAGE($L125:$M125,$O125:$Q125),$O$68="X",AVERAGE($L125:$N125,$P125:$Q125),$P$68="X",AVERAGE($L125:$O125,$Q125:$Q125),$Q$68="X",AVERAGE($L125:$P125)),"")</f>
        <v>0</v>
      </c>
      <c r="E125" s="111" cm="1">
        <f t="array" ref="E125">IFERROR(_xlfn.IFS(COUNTA($L$68:$Q$68)=0,STDEV($L125:$Q125)/SQRT(COUNT($L125:$Q125)),$L$68="X",STDEV($M125:$Q125)/SQRT(COUNT($M125:$Q125)),$M$68="X",STDEV($L125,$N125:$Q125)/SQRT(COUNT($L125,$N125:$Q125)),$N$68="X",STDEV($L125:$M125,$O125:$Q125)/SQRT(COUNT($L125:$M125,$O125:$Q125)),$O$68="X",STDEV($L125:$N125,$P125:$Q125)/SQRT(COUNT($L125:$N125,$P125:$Q125)),$P$68="X",STDEV($L125:$O125,$Q125)/SQRT(COUNT($L125:$O125,$Q125)),$Q$68="X",STDEV($L125:$P125)/SQRT(COUNT($L125:$P125))),"")</f>
        <v>0</v>
      </c>
      <c r="F125" cm="1">
        <f t="array" ref="F125">_xlfn.IFS(SUM($L125:$Q125)="","",L125="","",L125=0,0,L125&gt;0,L125/F$131*100)</f>
        <v>0</v>
      </c>
      <c r="G125" cm="1">
        <f t="array" ref="G125">_xlfn.IFS(SUM($L125:$Q125)="","",M125="","",M125=0,0,M125&gt;0,M125/G$131*100)</f>
        <v>0</v>
      </c>
      <c r="H125" cm="1">
        <f t="array" ref="H125">_xlfn.IFS(SUM($L125:$Q125)="","",N125="","",N125=0,0,N125&gt;0,N125/H$131*100)</f>
        <v>0</v>
      </c>
      <c r="I125" cm="1">
        <f t="array" ref="I125">_xlfn.IFS(SUM($L125:$Q125)="","",O125="","",O125=0,0,O125&gt;0,O125/I$131*100)</f>
        <v>0</v>
      </c>
      <c r="J125" cm="1">
        <f t="array" ref="J125">_xlfn.IFS(SUM($L125:$Q125)="","",P125="","",P125=0,0,P125&gt;0,P125/J$131*100)</f>
        <v>0</v>
      </c>
      <c r="K125" s="1" t="str" cm="1">
        <f t="array" ref="K125">_xlfn.IFS(SUM($L125:$Q125)="","",Q125="","",Q125=0,0,Q125&gt;0,Q125/K$131*100)</f>
        <v/>
      </c>
      <c r="L125" s="42">
        <f t="shared" si="125"/>
        <v>0</v>
      </c>
      <c r="M125">
        <f t="shared" si="125"/>
        <v>0</v>
      </c>
      <c r="N125">
        <f t="shared" si="125"/>
        <v>0</v>
      </c>
      <c r="O125">
        <f t="shared" si="123"/>
        <v>0</v>
      </c>
      <c r="P125">
        <f t="shared" si="123"/>
        <v>0</v>
      </c>
      <c r="Q125" s="96" t="str">
        <f t="shared" si="123"/>
        <v/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/>
      <c r="X125" s="1"/>
      <c r="Y125" s="1"/>
      <c r="Z125" s="6" t="s">
        <v>81</v>
      </c>
      <c r="AA125" s="18" cm="1">
        <f t="array" ref="AA125">IFERROR(_xlfn.IFS(COUNTA($AE$68:$AJ$68)=0,AVERAGE($AE125:$AJ125),$AE$68="X",AVERAGE($AF125:$AJ125),$AF$68="X",AVERAGE($AE125,$AG125:$AJ125),$AG$68="X",AVERAGE($AE125:$AF125,$AH125:$AJ125),$AH$68="X",AVERAGE($AE125:$AG125,$AI125:$AJ125),$AI$68="X",AVERAGE($AE125:$AH125,$AJ125:$AJ125),$AJ$68="X",AVERAGE($AE125:$AI125)),"")</f>
        <v>0</v>
      </c>
      <c r="AB125" s="19" cm="1">
        <f t="array" ref="AB125">IFERROR(_xlfn.IFS(COUNTA($AE$68:$AJ$68)=0,STDEV($AE125:$AJ125)/SQRT(COUNT($AE125:$AJ125)),$AE$68="X",STDEV($AF125:$AJ125)/SQRT(COUNT($AF125:$AJ125)),$AF$68="X",STDEV($AE125,$AG125:$AJ125)/SQRT(COUNT($AE125,$AG125:$AJ125)),$AG$68="X",STDEV($AE125:$AF125,$AH125:$AJ125)/SQRT(COUNT($AE125:$AF125,$AH125:$AJ125)),$AH$68="X",STDEV($AE125:$AG125,$AI125:$AJ125)/SQRT(COUNT($AE125:$AG125,$AI125:$AJ125)),$AI$68="X",STDEV($AE125:$AH125,$AJ125)/SQRT(COUNT($AE125:$AH125,$AJ125)),$AJ$68="X",STDEV($AE125:$AI125)/SQRT(COUNT($AE125:$AI125))),"")</f>
        <v>0</v>
      </c>
      <c r="AC125" s="113" cm="1">
        <f t="array" ref="AC125">IFERROR(_xlfn.IFS(COUNTA($AK$68:$AP$68)=0,AVERAGE($AK125:$AP125),$AK$68="X",AVERAGE($AL125:$AP125),$AL$68="X",AVERAGE($AK125,$AM125:$AP125),$AM$68="X",AVERAGE($AK125:$AL125,$AN125:$AP125),$AN$68="X",AVERAGE($AK125:$AM125,$AO125:$AP125),$AO$68="X",AVERAGE($AK125:$AN125,$AP125:$AP125),$AP$68="X",AVERAGE($AK125:$AO125)),"")</f>
        <v>0</v>
      </c>
      <c r="AD125" s="111" cm="1">
        <f t="array" ref="AD125">IFERROR(_xlfn.IFS(COUNTA($AK$68:$AP$68)=0,STDEV($AK125:$AP125)/SQRT(COUNT($AK125:$AP125)),$AK$68="X",STDEV($AL125:$AP125)/SQRT(COUNT($AL125:$AP125)),$AL$68="X",STDEV($AK125,$AM125:$AP125)/SQRT(COUNT($AK125,$AM125:$AP125)),$AM$68="X",STDEV($AK125:$AL125,$AN125:$AP125)/SQRT(COUNT($AK125:$AL125,$AN125:$AP125)),$AN$68="X",STDEV($AK125:$AM125,$AO125:$AP125)/SQRT(COUNT($AK125:$AM125,$AO125:$AP125)),$AO$68="X",STDEV($AK125:$AN125,$AP125)/SQRT(COUNT($AK125:$AN125,$AP125)),$AP$68="X",STDEV($AK125:$AO125)/SQRT(COUNT($AK125:$AO125))),"")</f>
        <v>0</v>
      </c>
      <c r="AE125" cm="1">
        <f t="array" ref="AE125">_xlfn.IFS(SUM($AK125:$AP125)="","",AK125="","",AK125=0,0,AK125&gt;0,AK125/AE$131*100)</f>
        <v>0</v>
      </c>
      <c r="AF125" cm="1">
        <f t="array" ref="AF125">_xlfn.IFS(SUM($AK125:$AP125)="","",AL125="","",AL125=0,0,AL125&gt;0,AL125/AF$131*100)</f>
        <v>0</v>
      </c>
      <c r="AG125" cm="1">
        <f t="array" ref="AG125">_xlfn.IFS(SUM($AK125:$AP125)="","",AM125="","",AM125=0,0,AM125&gt;0,AM125/AG$131*100)</f>
        <v>0</v>
      </c>
      <c r="AH125" cm="1">
        <f t="array" ref="AH125">_xlfn.IFS(SUM($AK125:$AP125)="","",AN125="","",AN125=0,0,AN125&gt;0,AN125/AH$131*100)</f>
        <v>0</v>
      </c>
      <c r="AI125" cm="1">
        <f t="array" ref="AI125">_xlfn.IFS(SUM($AK125:$AP125)="","",AO125="","",AO125=0,0,AO125&gt;0,AO125/AI$131*100)</f>
        <v>0</v>
      </c>
      <c r="AJ125" s="1" t="str" cm="1">
        <f t="array" ref="AJ125">_xlfn.IFS(SUM($AK125:$AP125)="","",AP125="","",AP125=0,0,AP125&gt;0,AP125/AJ$131*100)</f>
        <v/>
      </c>
      <c r="AK125" s="85">
        <f t="shared" si="126"/>
        <v>0</v>
      </c>
      <c r="AL125" s="39">
        <f t="shared" si="126"/>
        <v>0</v>
      </c>
      <c r="AM125" s="39">
        <f t="shared" si="126"/>
        <v>0</v>
      </c>
      <c r="AN125" s="39">
        <f t="shared" si="124"/>
        <v>0</v>
      </c>
      <c r="AO125" s="39">
        <f t="shared" si="124"/>
        <v>0</v>
      </c>
      <c r="AP125" s="98" t="str">
        <f t="shared" si="124"/>
        <v/>
      </c>
      <c r="AQ125" s="89">
        <v>0</v>
      </c>
      <c r="AR125" s="89">
        <v>0</v>
      </c>
      <c r="AS125" s="89">
        <v>0</v>
      </c>
      <c r="AT125" s="89">
        <v>0</v>
      </c>
      <c r="AU125" s="89">
        <v>0</v>
      </c>
      <c r="AV125" s="89"/>
      <c r="AW125" s="1"/>
      <c r="AX125" s="1"/>
      <c r="AY125" s="39" t="str">
        <f t="shared" si="111"/>
        <v/>
      </c>
      <c r="AZ125" s="39" t="str">
        <f t="shared" si="112"/>
        <v/>
      </c>
      <c r="BA125" s="39" t="str">
        <f t="shared" si="113"/>
        <v/>
      </c>
      <c r="BB125" s="39" t="str">
        <f t="shared" si="114"/>
        <v/>
      </c>
      <c r="BC125" s="39" t="str">
        <f t="shared" si="115"/>
        <v/>
      </c>
      <c r="BD125" s="39" t="str">
        <f t="shared" si="116"/>
        <v/>
      </c>
      <c r="BE125" s="39" t="str">
        <f t="shared" si="117"/>
        <v/>
      </c>
      <c r="BF125" s="39" t="str">
        <f t="shared" si="118"/>
        <v/>
      </c>
      <c r="BG125" s="39" t="str">
        <f t="shared" si="119"/>
        <v/>
      </c>
      <c r="BH125" s="39" t="str">
        <f t="shared" si="120"/>
        <v/>
      </c>
      <c r="BI125" s="39" t="str">
        <f t="shared" si="121"/>
        <v/>
      </c>
      <c r="BJ125" s="39" t="str">
        <f t="shared" si="122"/>
        <v/>
      </c>
      <c r="BK125" s="42" t="str">
        <f t="shared" si="127"/>
        <v/>
      </c>
      <c r="BL125" t="str">
        <f t="shared" si="127"/>
        <v/>
      </c>
      <c r="BM125" t="str">
        <f t="shared" si="127"/>
        <v/>
      </c>
      <c r="BN125" t="str">
        <f t="shared" si="127"/>
        <v/>
      </c>
      <c r="BO125" t="str">
        <f t="shared" si="127"/>
        <v/>
      </c>
      <c r="BP125" t="str">
        <f t="shared" si="127"/>
        <v/>
      </c>
      <c r="BQ125" t="str">
        <f t="shared" si="110"/>
        <v/>
      </c>
      <c r="BR125" t="str">
        <f t="shared" si="110"/>
        <v/>
      </c>
      <c r="BS125" t="str">
        <f t="shared" si="110"/>
        <v/>
      </c>
      <c r="BT125" t="str">
        <f t="shared" si="110"/>
        <v/>
      </c>
      <c r="BU125" t="str">
        <f t="shared" si="110"/>
        <v/>
      </c>
      <c r="BV125" t="str">
        <f t="shared" si="110"/>
        <v/>
      </c>
      <c r="BW125" t="str">
        <f t="shared" si="101"/>
        <v/>
      </c>
      <c r="BX125" t="str">
        <f t="shared" si="102"/>
        <v/>
      </c>
      <c r="BY125" t="str">
        <f t="shared" si="103"/>
        <v/>
      </c>
      <c r="BZ125" t="str">
        <f t="shared" si="104"/>
        <v/>
      </c>
      <c r="CA125" t="str">
        <f t="shared" si="128"/>
        <v/>
      </c>
      <c r="CB125" s="39" t="str">
        <f t="shared" si="128"/>
        <v/>
      </c>
      <c r="CC125" s="46" t="str">
        <f t="shared" si="106"/>
        <v/>
      </c>
      <c r="CD125" s="44" t="str">
        <f t="shared" si="96"/>
        <v/>
      </c>
      <c r="CE125" t="str" cm="1">
        <f t="array" ref="CE125">_xlfn.IFS($CC125="","",$CC125&lt;=CE$69,"yes",$CC125&gt;CE$69,"no")</f>
        <v/>
      </c>
      <c r="CF125" s="42" t="str">
        <f t="shared" si="107"/>
        <v/>
      </c>
      <c r="CG125" s="1" t="str">
        <f t="shared" si="108"/>
        <v/>
      </c>
      <c r="CH125" s="1" t="str">
        <f t="shared" si="109"/>
        <v/>
      </c>
      <c r="CI125" s="76" t="str">
        <f>IF(CE125="yes",VLOOKUP(CH125,'z-Table'!$A$1:$K$74,7,TRUE)*$CE$68,"")</f>
        <v/>
      </c>
    </row>
    <row r="126" spans="1:87" ht="12" x14ac:dyDescent="0.2">
      <c r="A126" s="6" t="s">
        <v>82</v>
      </c>
      <c r="B126" s="18" cm="1">
        <f t="array" ref="B126">IFERROR(_xlfn.IFS(COUNTA($F$68:$K$68)=0,AVERAGE($F126:$K126),$F$68="X",AVERAGE(G126:$K126),$G$68="X",AVERAGE($F126,$H126:$K126),$H$68="X",AVERAGE($F126:$G126,$I126:$K126),$I$68="X",AVERAGE($F126:$H126,$J126:$K126),$J$68="X",AVERAGE($F126:$I126,$K126:$K126),$K$68="X",AVERAGE($F126:$J126)),"")</f>
        <v>0</v>
      </c>
      <c r="C126" s="19" cm="1">
        <f t="array" ref="C126">IFERROR(_xlfn.IFS(COUNTA($F$68:$K$68)=0,STDEV($F126:$K126)/SQRT(COUNT($F126:$K126)),$F$68="X",STDEV(G126:$K126)/SQRT(COUNT(G126:$K126)),$G$68="X",STDEV($F126,$H126:$K126)/SQRT(COUNT($F126,$H126:$K126)),$H$68="X",STDEV($F126:$G126,$I126:$K126)/SQRT(COUNT($F126:$G126,$I126:$K126)),$I$68="X",STDEV($F126:$H126,$J126:$K126)/SQRT(COUNT($F126:$H126,$J126:$K126)),$J$68="X",STDEV($F126:$I126,$K126)/SQRT(COUNT($F126:$I126,$K126)),$K$68="X",STDEV($F126:$J126)/SQRT(COUNT($F126:$J126))),"")</f>
        <v>0</v>
      </c>
      <c r="D126" s="113" cm="1">
        <f t="array" ref="D126">IFERROR(_xlfn.IFS(COUNTA($L$68:$Q$68)=0,AVERAGE($L126:$Q126),$L$68="X",AVERAGE($M126:$Q126),$M$68="X",AVERAGE($L126,$N126:$Q126),$N$68="X",AVERAGE($L126:$M126,$O126:$Q126),$O$68="X",AVERAGE($L126:$N126,$P126:$Q126),$P$68="X",AVERAGE($L126:$O126,$Q126:$Q126),$Q$68="X",AVERAGE($L126:$P126)),"")</f>
        <v>0</v>
      </c>
      <c r="E126" s="111" cm="1">
        <f t="array" ref="E126">IFERROR(_xlfn.IFS(COUNTA($L$68:$Q$68)=0,STDEV($L126:$Q126)/SQRT(COUNT($L126:$Q126)),$L$68="X",STDEV($M126:$Q126)/SQRT(COUNT($M126:$Q126)),$M$68="X",STDEV($L126,$N126:$Q126)/SQRT(COUNT($L126,$N126:$Q126)),$N$68="X",STDEV($L126:$M126,$O126:$Q126)/SQRT(COUNT($L126:$M126,$O126:$Q126)),$O$68="X",STDEV($L126:$N126,$P126:$Q126)/SQRT(COUNT($L126:$N126,$P126:$Q126)),$P$68="X",STDEV($L126:$O126,$Q126)/SQRT(COUNT($L126:$O126,$Q126)),$Q$68="X",STDEV($L126:$P126)/SQRT(COUNT($L126:$P126))),"")</f>
        <v>0</v>
      </c>
      <c r="F126" cm="1">
        <f t="array" ref="F126">_xlfn.IFS(SUM($L126:$Q126)="","",L126="","",L126=0,0,L126&gt;0,L126/F$131*100)</f>
        <v>0</v>
      </c>
      <c r="G126" cm="1">
        <f t="array" ref="G126">_xlfn.IFS(SUM($L126:$Q126)="","",M126="","",M126=0,0,M126&gt;0,M126/G$131*100)</f>
        <v>0</v>
      </c>
      <c r="H126" cm="1">
        <f t="array" ref="H126">_xlfn.IFS(SUM($L126:$Q126)="","",N126="","",N126=0,0,N126&gt;0,N126/H$131*100)</f>
        <v>0</v>
      </c>
      <c r="I126" cm="1">
        <f t="array" ref="I126">_xlfn.IFS(SUM($L126:$Q126)="","",O126="","",O126=0,0,O126&gt;0,O126/I$131*100)</f>
        <v>0</v>
      </c>
      <c r="J126" cm="1">
        <f t="array" ref="J126">_xlfn.IFS(SUM($L126:$Q126)="","",P126="","",P126=0,0,P126&gt;0,P126/J$131*100)</f>
        <v>0</v>
      </c>
      <c r="K126" s="1" t="str" cm="1">
        <f t="array" ref="K126">_xlfn.IFS(SUM($L126:$Q126)="","",Q126="","",Q126=0,0,Q126&gt;0,Q126/K$131*100)</f>
        <v/>
      </c>
      <c r="L126" s="42">
        <f t="shared" si="125"/>
        <v>0</v>
      </c>
      <c r="M126">
        <f t="shared" si="125"/>
        <v>0</v>
      </c>
      <c r="N126">
        <f t="shared" si="125"/>
        <v>0</v>
      </c>
      <c r="O126">
        <f t="shared" si="123"/>
        <v>0</v>
      </c>
      <c r="P126">
        <f t="shared" si="123"/>
        <v>0</v>
      </c>
      <c r="Q126" s="96" t="str">
        <f t="shared" si="123"/>
        <v/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/>
      <c r="X126" s="1"/>
      <c r="Y126" s="1"/>
      <c r="Z126" s="6" t="s">
        <v>82</v>
      </c>
      <c r="AA126" s="18" cm="1">
        <f t="array" ref="AA126">IFERROR(_xlfn.IFS(COUNTA($AE$68:$AJ$68)=0,AVERAGE($AE126:$AJ126),$AE$68="X",AVERAGE($AF126:$AJ126),$AF$68="X",AVERAGE($AE126,$AG126:$AJ126),$AG$68="X",AVERAGE($AE126:$AF126,$AH126:$AJ126),$AH$68="X",AVERAGE($AE126:$AG126,$AI126:$AJ126),$AI$68="X",AVERAGE($AE126:$AH126,$AJ126:$AJ126),$AJ$68="X",AVERAGE($AE126:$AI126)),"")</f>
        <v>2.7889897420164476E-2</v>
      </c>
      <c r="AB126" s="19" cm="1">
        <f t="array" ref="AB126">IFERROR(_xlfn.IFS(COUNTA($AE$68:$AJ$68)=0,STDEV($AE126:$AJ126)/SQRT(COUNT($AE126:$AJ126)),$AE$68="X",STDEV($AF126:$AJ126)/SQRT(COUNT($AF126:$AJ126)),$AF$68="X",STDEV($AE126,$AG126:$AJ126)/SQRT(COUNT($AE126,$AG126:$AJ126)),$AG$68="X",STDEV($AE126:$AF126,$AH126:$AJ126)/SQRT(COUNT($AE126:$AF126,$AH126:$AJ126)),$AH$68="X",STDEV($AE126:$AG126,$AI126:$AJ126)/SQRT(COUNT($AE126:$AG126,$AI126:$AJ126)),$AI$68="X",STDEV($AE126:$AH126,$AJ126)/SQRT(COUNT($AE126:$AH126,$AJ126)),$AJ$68="X",STDEV($AE126:$AI126)/SQRT(COUNT($AE126:$AI126))),"")</f>
        <v>2.7889897420164476E-2</v>
      </c>
      <c r="AC126" s="113" cm="1">
        <f t="array" ref="AC126">IFERROR(_xlfn.IFS(COUNTA($AK$68:$AP$68)=0,AVERAGE($AK126:$AP126),$AK$68="X",AVERAGE($AL126:$AP126),$AL$68="X",AVERAGE($AK126,$AM126:$AP126),$AM$68="X",AVERAGE($AK126:$AL126,$AN126:$AP126),$AN$68="X",AVERAGE($AK126:$AM126,$AO126:$AP126),$AO$68="X",AVERAGE($AK126:$AN126,$AP126:$AP126),$AP$68="X",AVERAGE($AK126:$AO126)),"")</f>
        <v>1491.1944444444443</v>
      </c>
      <c r="AD126" s="111" cm="1">
        <f t="array" ref="AD126">IFERROR(_xlfn.IFS(COUNTA($AK$68:$AP$68)=0,STDEV($AK126:$AP126)/SQRT(COUNT($AK126:$AP126)),$AK$68="X",STDEV($AL126:$AP126)/SQRT(COUNT($AL126:$AP126)),$AL$68="X",STDEV($AK126,$AM126:$AP126)/SQRT(COUNT($AK126,$AM126:$AP126)),$AM$68="X",STDEV($AK126:$AL126,$AN126:$AP126)/SQRT(COUNT($AK126:$AL126,$AN126:$AP126)),$AN$68="X",STDEV($AK126:$AM126,$AO126:$AP126)/SQRT(COUNT($AK126:$AM126,$AO126:$AP126)),$AO$68="X",STDEV($AK126:$AN126,$AP126)/SQRT(COUNT($AK126:$AN126,$AP126)),$AP$68="X",STDEV($AK126:$AO126)/SQRT(COUNT($AK126:$AO126))),"")</f>
        <v>1491.1944444444443</v>
      </c>
      <c r="AE126" cm="1">
        <f t="array" ref="AE126">_xlfn.IFS(SUM($AK126:$AP126)="","",AK126="","",AK126=0,0,AK126&gt;0,AK126/AE$131*100)</f>
        <v>0</v>
      </c>
      <c r="AF126" cm="1">
        <f t="array" ref="AF126">_xlfn.IFS(SUM($AK126:$AP126)="","",AL126="","",AL126=0,0,AL126&gt;0,AL126/AF$131*100)</f>
        <v>0.11155958968065791</v>
      </c>
      <c r="AG126" cm="1">
        <f t="array" ref="AG126">_xlfn.IFS(SUM($AK126:$AP126)="","",AM126="","",AM126=0,0,AM126&gt;0,AM126/AG$131*100)</f>
        <v>0</v>
      </c>
      <c r="AH126" cm="1">
        <f t="array" ref="AH126">_xlfn.IFS(SUM($AK126:$AP126)="","",AN126="","",AN126=0,0,AN126&gt;0,AN126/AH$131*100)</f>
        <v>0</v>
      </c>
      <c r="AI126" cm="1">
        <f t="array" ref="AI126">_xlfn.IFS(SUM($AK126:$AP126)="","",AO126="","",AO126=0,0,AO126&gt;0,AO126/AI$131*100)</f>
        <v>0</v>
      </c>
      <c r="AJ126" s="1" t="str" cm="1">
        <f t="array" ref="AJ126">_xlfn.IFS(SUM($AK126:$AP126)="","",AP126="","",AP126=0,0,AP126&gt;0,AP126/AJ$131*100)</f>
        <v/>
      </c>
      <c r="AK126" s="85">
        <f t="shared" si="126"/>
        <v>0</v>
      </c>
      <c r="AL126" s="39">
        <f t="shared" si="126"/>
        <v>5964.7777777777774</v>
      </c>
      <c r="AM126" s="39">
        <f t="shared" si="126"/>
        <v>0</v>
      </c>
      <c r="AN126" s="39">
        <f t="shared" si="124"/>
        <v>0</v>
      </c>
      <c r="AO126" s="39">
        <f t="shared" si="124"/>
        <v>0</v>
      </c>
      <c r="AP126" s="98" t="str">
        <f t="shared" si="124"/>
        <v/>
      </c>
      <c r="AQ126" s="89">
        <v>0</v>
      </c>
      <c r="AR126" s="89">
        <v>53683</v>
      </c>
      <c r="AS126" s="89">
        <v>0</v>
      </c>
      <c r="AT126" s="89">
        <v>0</v>
      </c>
      <c r="AU126" s="89">
        <v>0</v>
      </c>
      <c r="AV126" s="89"/>
      <c r="AW126" s="1"/>
      <c r="AX126" s="1"/>
      <c r="AY126" s="39" t="str">
        <f t="shared" si="111"/>
        <v/>
      </c>
      <c r="AZ126" s="39" t="str">
        <f t="shared" si="112"/>
        <v/>
      </c>
      <c r="BA126" s="39" t="str">
        <f t="shared" si="113"/>
        <v/>
      </c>
      <c r="BB126" s="39" t="str">
        <f t="shared" si="114"/>
        <v/>
      </c>
      <c r="BC126" s="39" t="str">
        <f t="shared" si="115"/>
        <v/>
      </c>
      <c r="BD126" s="39" t="str">
        <f t="shared" si="116"/>
        <v/>
      </c>
      <c r="BE126" s="39" t="str">
        <f t="shared" si="117"/>
        <v/>
      </c>
      <c r="BF126" s="39" t="str">
        <f t="shared" si="118"/>
        <v/>
      </c>
      <c r="BG126" s="39" t="str">
        <f t="shared" si="119"/>
        <v/>
      </c>
      <c r="BH126" s="39" t="str">
        <f t="shared" si="120"/>
        <v/>
      </c>
      <c r="BI126" s="39" t="str">
        <f t="shared" si="121"/>
        <v/>
      </c>
      <c r="BJ126" s="39" t="str">
        <f t="shared" si="122"/>
        <v/>
      </c>
      <c r="BK126" s="42" t="str">
        <f t="shared" si="127"/>
        <v/>
      </c>
      <c r="BL126" t="str">
        <f t="shared" si="127"/>
        <v/>
      </c>
      <c r="BM126" t="str">
        <f t="shared" si="127"/>
        <v/>
      </c>
      <c r="BN126" t="str">
        <f t="shared" si="127"/>
        <v/>
      </c>
      <c r="BO126" t="str">
        <f t="shared" si="127"/>
        <v/>
      </c>
      <c r="BP126" t="str">
        <f t="shared" si="127"/>
        <v/>
      </c>
      <c r="BQ126" t="str">
        <f t="shared" si="110"/>
        <v/>
      </c>
      <c r="BR126" t="str">
        <f t="shared" si="110"/>
        <v/>
      </c>
      <c r="BS126" t="str">
        <f t="shared" si="110"/>
        <v/>
      </c>
      <c r="BT126" t="str">
        <f t="shared" si="110"/>
        <v/>
      </c>
      <c r="BU126" t="str">
        <f t="shared" si="110"/>
        <v/>
      </c>
      <c r="BV126" t="str">
        <f t="shared" si="110"/>
        <v/>
      </c>
      <c r="BW126" t="str">
        <f t="shared" si="101"/>
        <v/>
      </c>
      <c r="BX126" t="str">
        <f t="shared" si="102"/>
        <v/>
      </c>
      <c r="BY126" t="str">
        <f t="shared" si="103"/>
        <v/>
      </c>
      <c r="BZ126" t="str">
        <f t="shared" si="104"/>
        <v/>
      </c>
      <c r="CA126" t="str">
        <f t="shared" si="128"/>
        <v/>
      </c>
      <c r="CB126" s="39" t="str">
        <f t="shared" si="128"/>
        <v/>
      </c>
      <c r="CC126" s="46" t="str">
        <f t="shared" si="106"/>
        <v/>
      </c>
      <c r="CD126" s="44" t="str">
        <f t="shared" si="96"/>
        <v/>
      </c>
      <c r="CE126" t="str" cm="1">
        <f t="array" ref="CE126">_xlfn.IFS($CC126="","",$CC126&lt;=CE$69,"yes",$CC126&gt;CE$69,"no")</f>
        <v/>
      </c>
      <c r="CF126" s="42" t="str">
        <f t="shared" si="107"/>
        <v/>
      </c>
      <c r="CG126" s="1" t="str">
        <f t="shared" si="108"/>
        <v/>
      </c>
      <c r="CH126" s="1" t="str">
        <f t="shared" si="109"/>
        <v/>
      </c>
      <c r="CI126" s="76" t="str">
        <f>IF(CE126="yes",VLOOKUP(CH126,'z-Table'!$A$1:$K$74,7,TRUE)*$CE$68,"")</f>
        <v/>
      </c>
    </row>
    <row r="127" spans="1:87" ht="12" x14ac:dyDescent="0.2">
      <c r="A127" s="6" t="s">
        <v>83</v>
      </c>
      <c r="B127" s="18" cm="1">
        <f t="array" ref="B127">IFERROR(_xlfn.IFS(COUNTA($F$68:$K$68)=0,AVERAGE($F127:$K127),$F$68="X",AVERAGE(G127:$K127),$G$68="X",AVERAGE($F127,$H127:$K127),$H$68="X",AVERAGE($F127:$G127,$I127:$K127),$I$68="X",AVERAGE($F127:$H127,$J127:$K127),$J$68="X",AVERAGE($F127:$I127,$K127:$K127),$K$68="X",AVERAGE($F127:$J127)),"")</f>
        <v>0.12841203645168514</v>
      </c>
      <c r="C127" s="19" cm="1">
        <f t="array" ref="C127">IFERROR(_xlfn.IFS(COUNTA($F$68:$K$68)=0,STDEV($F127:$K127)/SQRT(COUNT($F127:$K127)),$F$68="X",STDEV(G127:$K127)/SQRT(COUNT(G127:$K127)),$G$68="X",STDEV($F127,$H127:$K127)/SQRT(COUNT($F127,$H127:$K127)),$H$68="X",STDEV($F127:$G127,$I127:$K127)/SQRT(COUNT($F127:$G127,$I127:$K127)),$I$68="X",STDEV($F127:$H127,$J127:$K127)/SQRT(COUNT($F127:$H127,$J127:$K127)),$J$68="X",STDEV($F127:$I127,$K127)/SQRT(COUNT($F127:$I127,$K127)),$K$68="X",STDEV($F127:$J127)/SQRT(COUNT($F127:$J127))),"")</f>
        <v>6.360662478496272E-2</v>
      </c>
      <c r="D127" s="113" cm="1">
        <f t="array" ref="D127">IFERROR(_xlfn.IFS(COUNTA($L$68:$Q$68)=0,AVERAGE($L127:$Q127),$L$68="X",AVERAGE($M127:$Q127),$M$68="X",AVERAGE($L127,$N127:$Q127),$N$68="X",AVERAGE($L127:$M127,$O127:$Q127),$O$68="X",AVERAGE($L127:$N127,$P127:$Q127),$P$68="X",AVERAGE($L127:$O127,$Q127:$Q127),$Q$68="X",AVERAGE($L127:$P127)),"")</f>
        <v>5227.32</v>
      </c>
      <c r="E127" s="111" cm="1">
        <f t="array" ref="E127">IFERROR(_xlfn.IFS(COUNTA($L$68:$Q$68)=0,STDEV($L127:$Q127)/SQRT(COUNT($L127:$Q127)),$L$68="X",STDEV($M127:$Q127)/SQRT(COUNT($M127:$Q127)),$M$68="X",STDEV($L127,$N127:$Q127)/SQRT(COUNT($L127,$N127:$Q127)),$N$68="X",STDEV($L127:$M127,$O127:$Q127)/SQRT(COUNT($L127:$M127,$O127:$Q127)),$O$68="X",STDEV($L127:$N127,$P127:$Q127)/SQRT(COUNT($L127:$N127,$P127:$Q127)),$P$68="X",STDEV($L127:$O127,$Q127)/SQRT(COUNT($L127:$O127,$Q127)),$Q$68="X",STDEV($L127:$P127)/SQRT(COUNT($L127:$P127))),"")</f>
        <v>2340.9789111395257</v>
      </c>
      <c r="F127" cm="1">
        <f t="array" ref="F127">_xlfn.IFS(SUM($L127:$Q127)="","",L127="","",L127=0,0,L127&gt;0,L127/F$131*100)</f>
        <v>0.10556955888170851</v>
      </c>
      <c r="G127" cm="1">
        <f t="array" ref="G127">_xlfn.IFS(SUM($L127:$Q127)="","",M127="","",M127=0,0,M127&gt;0,M127/G$131*100)</f>
        <v>0</v>
      </c>
      <c r="H127" cm="1">
        <f t="array" ref="H127">_xlfn.IFS(SUM($L127:$Q127)="","",N127="","",N127=0,0,N127&gt;0,N127/H$131*100)</f>
        <v>0</v>
      </c>
      <c r="I127" cm="1">
        <f t="array" ref="I127">_xlfn.IFS(SUM($L127:$Q127)="","",O127="","",O127=0,0,O127&gt;0,O127/I$131*100)</f>
        <v>0.20379267942637341</v>
      </c>
      <c r="J127" cm="1">
        <f t="array" ref="J127">_xlfn.IFS(SUM($L127:$Q127)="","",P127="","",P127=0,0,P127&gt;0,P127/J$131*100)</f>
        <v>0.33269794395034386</v>
      </c>
      <c r="K127" s="1" t="str" cm="1">
        <f t="array" ref="K127">_xlfn.IFS(SUM($L127:$Q127)="","",Q127="","",Q127=0,0,Q127&gt;0,Q127/K$131*100)</f>
        <v/>
      </c>
      <c r="L127" s="42">
        <f t="shared" si="125"/>
        <v>11714.6</v>
      </c>
      <c r="M127">
        <f t="shared" si="125"/>
        <v>0</v>
      </c>
      <c r="N127">
        <f t="shared" si="125"/>
        <v>0</v>
      </c>
      <c r="O127">
        <f t="shared" si="123"/>
        <v>8792</v>
      </c>
      <c r="P127">
        <f t="shared" si="123"/>
        <v>5630</v>
      </c>
      <c r="Q127" s="96" t="str">
        <f t="shared" si="123"/>
        <v/>
      </c>
      <c r="R127" s="89">
        <v>58573</v>
      </c>
      <c r="S127" s="89">
        <v>0</v>
      </c>
      <c r="T127" s="89">
        <v>0</v>
      </c>
      <c r="U127" s="89">
        <v>26376</v>
      </c>
      <c r="V127" s="89">
        <v>16890</v>
      </c>
      <c r="W127" s="89"/>
      <c r="X127" s="1"/>
      <c r="Y127" s="1"/>
      <c r="Z127" s="6" t="s">
        <v>83</v>
      </c>
      <c r="AA127" s="18" cm="1">
        <f t="array" ref="AA127">IFERROR(_xlfn.IFS(COUNTA($AE$68:$AJ$68)=0,AVERAGE($AE127:$AJ127),$AE$68="X",AVERAGE($AF127:$AJ127),$AF$68="X",AVERAGE($AE127,$AG127:$AJ127),$AG$68="X",AVERAGE($AE127:$AF127,$AH127:$AJ127),$AH$68="X",AVERAGE($AE127:$AG127,$AI127:$AJ127),$AI$68="X",AVERAGE($AE127:$AH127,$AJ127:$AJ127),$AJ$68="X",AVERAGE($AE127:$AI127)),"")</f>
        <v>6.133564237141402E-2</v>
      </c>
      <c r="AB127" s="19" cm="1">
        <f t="array" ref="AB127">IFERROR(_xlfn.IFS(COUNTA($AE$68:$AJ$68)=0,STDEV($AE127:$AJ127)/SQRT(COUNT($AE127:$AJ127)),$AE$68="X",STDEV($AF127:$AJ127)/SQRT(COUNT($AF127:$AJ127)),$AF$68="X",STDEV($AE127,$AG127:$AJ127)/SQRT(COUNT($AE127,$AG127:$AJ127)),$AG$68="X",STDEV($AE127:$AF127,$AH127:$AJ127)/SQRT(COUNT($AE127:$AF127,$AH127:$AJ127)),$AH$68="X",STDEV($AE127:$AG127,$AI127:$AJ127)/SQRT(COUNT($AE127:$AG127,$AI127:$AJ127)),$AI$68="X",STDEV($AE127:$AH127,$AJ127)/SQRT(COUNT($AE127:$AH127,$AJ127)),$AJ$68="X",STDEV($AE127:$AI127)/SQRT(COUNT($AE127:$AI127))),"")</f>
        <v>6.133564237141402E-2</v>
      </c>
      <c r="AC127" s="113" cm="1">
        <f t="array" ref="AC127">IFERROR(_xlfn.IFS(COUNTA($AK$68:$AP$68)=0,AVERAGE($AK127:$AP127),$AK$68="X",AVERAGE($AL127:$AP127),$AL$68="X",AVERAGE($AK127,$AM127:$AP127),$AM$68="X",AVERAGE($AK127:$AL127,$AN127:$AP127),$AN$68="X",AVERAGE($AK127:$AM127,$AO127:$AP127),$AO$68="X",AVERAGE($AK127:$AN127,$AP127:$AP127),$AP$68="X",AVERAGE($AK127:$AO127)),"")</f>
        <v>3279.4444444444443</v>
      </c>
      <c r="AD127" s="111" cm="1">
        <f t="array" ref="AD127">IFERROR(_xlfn.IFS(COUNTA($AK$68:$AP$68)=0,STDEV($AK127:$AP127)/SQRT(COUNT($AK127:$AP127)),$AK$68="X",STDEV($AL127:$AP127)/SQRT(COUNT($AL127:$AP127)),$AL$68="X",STDEV($AK127,$AM127:$AP127)/SQRT(COUNT($AK127,$AM127:$AP127)),$AM$68="X",STDEV($AK127:$AL127,$AN127:$AP127)/SQRT(COUNT($AK127:$AL127,$AN127:$AP127)),$AN$68="X",STDEV($AK127:$AM127,$AO127:$AP127)/SQRT(COUNT($AK127:$AM127,$AO127:$AP127)),$AO$68="X",STDEV($AK127:$AN127,$AP127)/SQRT(COUNT($AK127:$AN127,$AP127)),$AP$68="X",STDEV($AK127:$AO127)/SQRT(COUNT($AK127:$AO127))),"")</f>
        <v>3279.4444444444443</v>
      </c>
      <c r="AE127" cm="1">
        <f t="array" ref="AE127">_xlfn.IFS(SUM($AK127:$AP127)="","",AK127="","",AK127=0,0,AK127&gt;0,AK127/AE$131*100)</f>
        <v>0</v>
      </c>
      <c r="AF127" cm="1">
        <f t="array" ref="AF127">_xlfn.IFS(SUM($AK127:$AP127)="","",AL127="","",AL127=0,0,AL127&gt;0,AL127/AF$131*100)</f>
        <v>0.24534256948565608</v>
      </c>
      <c r="AG127" cm="1">
        <f t="array" ref="AG127">_xlfn.IFS(SUM($AK127:$AP127)="","",AM127="","",AM127=0,0,AM127&gt;0,AM127/AG$131*100)</f>
        <v>0</v>
      </c>
      <c r="AH127" cm="1">
        <f t="array" ref="AH127">_xlfn.IFS(SUM($AK127:$AP127)="","",AN127="","",AN127=0,0,AN127&gt;0,AN127/AH$131*100)</f>
        <v>0</v>
      </c>
      <c r="AI127" cm="1">
        <f t="array" ref="AI127">_xlfn.IFS(SUM($AK127:$AP127)="","",AO127="","",AO127=0,0,AO127&gt;0,AO127/AI$131*100)</f>
        <v>0</v>
      </c>
      <c r="AJ127" s="1" t="str" cm="1">
        <f t="array" ref="AJ127">_xlfn.IFS(SUM($AK127:$AP127)="","",AP127="","",AP127=0,0,AP127&gt;0,AP127/AJ$131*100)</f>
        <v/>
      </c>
      <c r="AK127" s="85">
        <f t="shared" si="126"/>
        <v>0</v>
      </c>
      <c r="AL127" s="39">
        <f t="shared" si="126"/>
        <v>13117.777777777777</v>
      </c>
      <c r="AM127" s="39">
        <f t="shared" si="126"/>
        <v>0</v>
      </c>
      <c r="AN127" s="39">
        <f t="shared" si="124"/>
        <v>0</v>
      </c>
      <c r="AO127" s="39">
        <f t="shared" si="124"/>
        <v>0</v>
      </c>
      <c r="AP127" s="98" t="str">
        <f t="shared" si="124"/>
        <v/>
      </c>
      <c r="AQ127" s="89">
        <v>0</v>
      </c>
      <c r="AR127" s="89">
        <v>118060</v>
      </c>
      <c r="AS127" s="89">
        <v>0</v>
      </c>
      <c r="AT127" s="89">
        <v>0</v>
      </c>
      <c r="AU127" s="89">
        <v>0</v>
      </c>
      <c r="AV127" s="89"/>
      <c r="AW127" s="1"/>
      <c r="AX127" s="1"/>
      <c r="AY127" s="39" t="str">
        <f t="shared" si="111"/>
        <v/>
      </c>
      <c r="AZ127" s="39" t="str">
        <f t="shared" si="112"/>
        <v/>
      </c>
      <c r="BA127" s="39" t="str">
        <f t="shared" si="113"/>
        <v/>
      </c>
      <c r="BB127" s="39" t="str">
        <f t="shared" si="114"/>
        <v/>
      </c>
      <c r="BC127" s="39" t="str">
        <f t="shared" si="115"/>
        <v/>
      </c>
      <c r="BD127" s="39" t="str">
        <f t="shared" si="116"/>
        <v/>
      </c>
      <c r="BE127" s="39" t="str">
        <f t="shared" si="117"/>
        <v/>
      </c>
      <c r="BF127" s="39" t="str">
        <f t="shared" si="118"/>
        <v/>
      </c>
      <c r="BG127" s="39" t="str">
        <f t="shared" si="119"/>
        <v/>
      </c>
      <c r="BH127" s="39" t="str">
        <f t="shared" si="120"/>
        <v/>
      </c>
      <c r="BI127" s="39" t="str">
        <f t="shared" si="121"/>
        <v/>
      </c>
      <c r="BJ127" s="39" t="str">
        <f t="shared" si="122"/>
        <v/>
      </c>
      <c r="BK127" s="42" t="str">
        <f t="shared" si="127"/>
        <v/>
      </c>
      <c r="BL127" t="str">
        <f t="shared" si="127"/>
        <v/>
      </c>
      <c r="BM127" t="str">
        <f t="shared" si="127"/>
        <v/>
      </c>
      <c r="BN127" t="str">
        <f t="shared" si="127"/>
        <v/>
      </c>
      <c r="BO127" t="str">
        <f t="shared" si="127"/>
        <v/>
      </c>
      <c r="BP127" t="str">
        <f t="shared" si="127"/>
        <v/>
      </c>
      <c r="BQ127" t="str">
        <f t="shared" si="110"/>
        <v/>
      </c>
      <c r="BR127" t="str">
        <f t="shared" si="110"/>
        <v/>
      </c>
      <c r="BS127" t="str">
        <f t="shared" si="110"/>
        <v/>
      </c>
      <c r="BT127" t="str">
        <f t="shared" si="110"/>
        <v/>
      </c>
      <c r="BU127" t="str">
        <f t="shared" si="110"/>
        <v/>
      </c>
      <c r="BV127" t="str">
        <f t="shared" si="110"/>
        <v/>
      </c>
      <c r="BW127" t="str">
        <f t="shared" si="101"/>
        <v/>
      </c>
      <c r="BX127" t="str">
        <f t="shared" si="102"/>
        <v/>
      </c>
      <c r="BY127" t="str">
        <f t="shared" si="103"/>
        <v/>
      </c>
      <c r="BZ127" t="str">
        <f t="shared" si="104"/>
        <v/>
      </c>
      <c r="CA127" t="str">
        <f t="shared" si="128"/>
        <v/>
      </c>
      <c r="CB127" s="39" t="str">
        <f t="shared" si="128"/>
        <v/>
      </c>
      <c r="CC127" s="46" t="str">
        <f t="shared" si="106"/>
        <v/>
      </c>
      <c r="CD127" s="44" t="str">
        <f t="shared" si="96"/>
        <v/>
      </c>
      <c r="CE127" t="str" cm="1">
        <f t="array" ref="CE127">_xlfn.IFS($CC127="","",$CC127&lt;=CE$69,"yes",$CC127&gt;CE$69,"no")</f>
        <v/>
      </c>
      <c r="CF127" s="42" t="str">
        <f t="shared" si="107"/>
        <v/>
      </c>
      <c r="CG127" s="1" t="str">
        <f t="shared" si="108"/>
        <v/>
      </c>
      <c r="CH127" s="1" t="str">
        <f t="shared" si="109"/>
        <v/>
      </c>
      <c r="CI127" s="76" t="str">
        <f>IF(CE127="yes",VLOOKUP(CH127,'z-Table'!$A$1:$K$74,7,TRUE)*$CE$68,"")</f>
        <v/>
      </c>
    </row>
    <row r="128" spans="1:87" ht="12" x14ac:dyDescent="0.2">
      <c r="A128" s="6" t="s">
        <v>84</v>
      </c>
      <c r="B128" s="18" cm="1">
        <f t="array" ref="B128">IFERROR(_xlfn.IFS(COUNTA($F$68:$K$68)=0,AVERAGE($F128:$K128),$F$68="X",AVERAGE(G128:$K128),$G$68="X",AVERAGE($F128,$H128:$K128),$H$68="X",AVERAGE($F128:$G128,$I128:$K128),$I$68="X",AVERAGE($F128:$H128,$J128:$K128),$J$68="X",AVERAGE($F128:$I128,$K128:$K128),$K$68="X",AVERAGE($F128:$J128)),"")</f>
        <v>0.3614121297163102</v>
      </c>
      <c r="C128" s="19" cm="1">
        <f t="array" ref="C128">IFERROR(_xlfn.IFS(COUNTA($F$68:$K$68)=0,STDEV($F128:$K128)/SQRT(COUNT($F128:$K128)),$F$68="X",STDEV(G128:$K128)/SQRT(COUNT(G128:$K128)),$G$68="X",STDEV($F128,$H128:$K128)/SQRT(COUNT($F128,$H128:$K128)),$H$68="X",STDEV($F128:$G128,$I128:$K128)/SQRT(COUNT($F128:$G128,$I128:$K128)),$I$68="X",STDEV($F128:$H128,$J128:$K128)/SQRT(COUNT($F128:$H128,$J128:$K128)),$J$68="X",STDEV($F128:$I128,$K128)/SQRT(COUNT($F128:$I128,$K128)),$K$68="X",STDEV($F128:$J128)/SQRT(COUNT($F128:$J128))),"")</f>
        <v>0.11857478409408255</v>
      </c>
      <c r="D128" s="113" cm="1">
        <f t="array" ref="D128">IFERROR(_xlfn.IFS(COUNTA($L$68:$Q$68)=0,AVERAGE($L128:$Q128),$L$68="X",AVERAGE($M128:$Q128),$M$68="X",AVERAGE($L128,$N128:$Q128),$N$68="X",AVERAGE($L128:$M128,$O128:$Q128),$O$68="X",AVERAGE($L128:$N128,$P128:$Q128),$P$68="X",AVERAGE($L128:$O128,$Q128:$Q128),$Q$68="X",AVERAGE($L128:$P128)),"")</f>
        <v>12511.369999999999</v>
      </c>
      <c r="E128" s="111" cm="1">
        <f t="array" ref="E128">IFERROR(_xlfn.IFS(COUNTA($L$68:$Q$68)=0,STDEV($L128:$Q128)/SQRT(COUNT($L128:$Q128)),$L$68="X",STDEV($M128:$Q128)/SQRT(COUNT($M128:$Q128)),$M$68="X",STDEV($L128,$N128:$Q128)/SQRT(COUNT($L128,$N128:$Q128)),$N$68="X",STDEV($L128:$M128,$O128:$Q128)/SQRT(COUNT($L128:$M128,$O128:$Q128)),$O$68="X",STDEV($L128:$N128,$P128:$Q128)/SQRT(COUNT($L128:$N128,$P128:$Q128)),$P$68="X",STDEV($L128:$O128,$Q128)/SQRT(COUNT($L128:$O128,$Q128)),$Q$68="X",STDEV($L128:$P128)/SQRT(COUNT($L128:$P128))),"")</f>
        <v>2967.375243040744</v>
      </c>
      <c r="F128" cm="1">
        <f t="array" ref="F128">_xlfn.IFS(SUM($L128:$Q128)="","",L128="","",L128=0,0,L128&gt;0,L128/F$131*100)</f>
        <v>0.18764897621517282</v>
      </c>
      <c r="G128" cm="1">
        <f t="array" ref="G128">_xlfn.IFS(SUM($L128:$Q128)="","",M128="","",M128=0,0,M128&gt;0,M128/G$131*100)</f>
        <v>0.38001237565745682</v>
      </c>
      <c r="H128" cm="1">
        <f t="array" ref="H128">_xlfn.IFS(SUM($L128:$Q128)="","",N128="","",N128=0,0,N128&gt;0,N128/H$131*100)</f>
        <v>7.6520171923504202E-2</v>
      </c>
      <c r="I128" cm="1">
        <f t="array" ref="I128">_xlfn.IFS(SUM($L128:$Q128)="","",O128="","",O128=0,0,O128&gt;0,O128/I$131*100)</f>
        <v>0.39081897599123522</v>
      </c>
      <c r="J128" cm="1">
        <f t="array" ref="J128">_xlfn.IFS(SUM($L128:$Q128)="","",P128="","",P128=0,0,P128&gt;0,P128/J$131*100)</f>
        <v>0.77206014879418172</v>
      </c>
      <c r="K128" s="1" t="str" cm="1">
        <f t="array" ref="K128">_xlfn.IFS(SUM($L128:$Q128)="","",Q128="","",Q128=0,0,Q128&gt;0,Q128/K$131*100)</f>
        <v/>
      </c>
      <c r="L128" s="42">
        <f t="shared" si="125"/>
        <v>20822.599999999999</v>
      </c>
      <c r="M128">
        <f t="shared" si="125"/>
        <v>5404.333333333333</v>
      </c>
      <c r="N128">
        <f t="shared" si="125"/>
        <v>6404.25</v>
      </c>
      <c r="O128">
        <f t="shared" si="123"/>
        <v>16860.666666666668</v>
      </c>
      <c r="P128">
        <f t="shared" si="123"/>
        <v>13065</v>
      </c>
      <c r="Q128" s="96" t="str">
        <f t="shared" si="123"/>
        <v/>
      </c>
      <c r="R128" s="89">
        <v>104113</v>
      </c>
      <c r="S128" s="89">
        <v>16213</v>
      </c>
      <c r="T128" s="89">
        <v>25617</v>
      </c>
      <c r="U128" s="89">
        <v>50582</v>
      </c>
      <c r="V128" s="89">
        <v>39195</v>
      </c>
      <c r="W128" s="89"/>
      <c r="X128" s="1"/>
      <c r="Y128" s="1"/>
      <c r="Z128" s="6" t="s">
        <v>84</v>
      </c>
      <c r="AA128" s="18" cm="1">
        <f t="array" ref="AA128">IFERROR(_xlfn.IFS(COUNTA($AE$68:$AJ$68)=0,AVERAGE($AE128:$AJ128),$AE$68="X",AVERAGE($AF128:$AJ128),$AF$68="X",AVERAGE($AE128,$AG128:$AJ128),$AG$68="X",AVERAGE($AE128:$AF128,$AH128:$AJ128),$AH$68="X",AVERAGE($AE128:$AG128,$AI128:$AJ128),$AI$68="X",AVERAGE($AE128:$AH128,$AJ128:$AJ128),$AJ$68="X",AVERAGE($AE128:$AI128)),"")</f>
        <v>0.28097529785987441</v>
      </c>
      <c r="AB128" s="19" cm="1">
        <f t="array" ref="AB128">IFERROR(_xlfn.IFS(COUNTA($AE$68:$AJ$68)=0,STDEV($AE128:$AJ128)/SQRT(COUNT($AE128:$AJ128)),$AE$68="X",STDEV($AF128:$AJ128)/SQRT(COUNT($AF128:$AJ128)),$AF$68="X",STDEV($AE128,$AG128:$AJ128)/SQRT(COUNT($AE128,$AG128:$AJ128)),$AG$68="X",STDEV($AE128:$AF128,$AH128:$AJ128)/SQRT(COUNT($AE128:$AF128,$AH128:$AJ128)),$AH$68="X",STDEV($AE128:$AG128,$AI128:$AJ128)/SQRT(COUNT($AE128:$AG128,$AI128:$AJ128)),$AI$68="X",STDEV($AE128:$AH128,$AJ128)/SQRT(COUNT($AE128:$AH128,$AJ128)),$AJ$68="X",STDEV($AE128:$AI128)/SQRT(COUNT($AE128:$AI128))),"")</f>
        <v>7.849508581593849E-2</v>
      </c>
      <c r="AC128" s="113" cm="1">
        <f t="array" ref="AC128">IFERROR(_xlfn.IFS(COUNTA($AK$68:$AP$68)=0,AVERAGE($AK128:$AP128),$AK$68="X",AVERAGE($AL128:$AP128),$AL$68="X",AVERAGE($AK128,$AM128:$AP128),$AM$68="X",AVERAGE($AK128:$AL128,$AN128:$AP128),$AN$68="X",AVERAGE($AK128:$AM128,$AO128:$AP128),$AO$68="X",AVERAGE($AK128:$AN128,$AP128:$AP128),$AP$68="X",AVERAGE($AK128:$AO128)),"")</f>
        <v>8217.2256944444453</v>
      </c>
      <c r="AD128" s="111" cm="1">
        <f t="array" ref="AD128">IFERROR(_xlfn.IFS(COUNTA($AK$68:$AP$68)=0,STDEV($AK128:$AP128)/SQRT(COUNT($AK128:$AP128)),$AK$68="X",STDEV($AL128:$AP128)/SQRT(COUNT($AL128:$AP128)),$AL$68="X",STDEV($AK128,$AM128:$AP128)/SQRT(COUNT($AK128,$AM128:$AP128)),$AM$68="X",STDEV($AK128:$AL128,$AN128:$AP128)/SQRT(COUNT($AK128:$AL128,$AN128:$AP128)),$AN$68="X",STDEV($AK128:$AM128,$AO128:$AP128)/SQRT(COUNT($AK128:$AM128,$AO128:$AP128)),$AO$68="X",STDEV($AK128:$AN128,$AP128)/SQRT(COUNT($AK128:$AN128,$AP128)),$AP$68="X",STDEV($AK128:$AO128)/SQRT(COUNT($AK128:$AO128))),"")</f>
        <v>5805.356758824928</v>
      </c>
      <c r="AE128" cm="1">
        <f t="array" ref="AE128">_xlfn.IFS(SUM($AK128:$AP128)="","",AK128="","",AK128=0,0,AK128&gt;0,AK128/AE$131*100)</f>
        <v>0.30642339706840477</v>
      </c>
      <c r="AF128" cm="1">
        <f t="array" ref="AF128">_xlfn.IFS(SUM($AK128:$AP128)="","",AL128="","",AL128=0,0,AL128&gt;0,AL128/AF$131*100)</f>
        <v>0.47832657332053119</v>
      </c>
      <c r="AG128" cm="1">
        <f t="array" ref="AG128">_xlfn.IFS(SUM($AK128:$AP128)="","",AM128="","",AM128=0,0,AM128&gt;0,AM128/AG$131*100)</f>
        <v>2.7920931313297977E-2</v>
      </c>
      <c r="AH128" cm="1">
        <f t="array" ref="AH128">_xlfn.IFS(SUM($AK128:$AP128)="","",AN128="","",AN128=0,0,AN128&gt;0,AN128/AH$131*100)</f>
        <v>0.23857861629768504</v>
      </c>
      <c r="AI128" cm="1">
        <f t="array" ref="AI128">_xlfn.IFS(SUM($AK128:$AP128)="","",AO128="","",AO128=0,0,AO128&gt;0,AO128/AI$131*100)</f>
        <v>0.10057260475287649</v>
      </c>
      <c r="AJ128" s="1" t="str" cm="1">
        <f t="array" ref="AJ128">_xlfn.IFS(SUM($AK128:$AP128)="","",AP128="","",AP128=0,0,AP128&gt;0,AP128/AJ$131*100)</f>
        <v/>
      </c>
      <c r="AK128" s="85">
        <f t="shared" si="126"/>
        <v>3763.3333333333335</v>
      </c>
      <c r="AL128" s="39">
        <f t="shared" si="126"/>
        <v>25574.777777777777</v>
      </c>
      <c r="AM128" s="39">
        <f t="shared" si="126"/>
        <v>3689</v>
      </c>
      <c r="AN128" s="39">
        <f t="shared" si="124"/>
        <v>1926.6666666666667</v>
      </c>
      <c r="AO128" s="39">
        <f t="shared" si="124"/>
        <v>1604.125</v>
      </c>
      <c r="AP128" s="98" t="str">
        <f t="shared" si="124"/>
        <v/>
      </c>
      <c r="AQ128" s="89">
        <v>22580</v>
      </c>
      <c r="AR128" s="89">
        <v>230173</v>
      </c>
      <c r="AS128" s="89">
        <v>11067</v>
      </c>
      <c r="AT128" s="89">
        <v>11560</v>
      </c>
      <c r="AU128" s="89">
        <v>12833</v>
      </c>
      <c r="AV128" s="89"/>
      <c r="AW128" s="1"/>
      <c r="AX128" s="1"/>
      <c r="AY128" s="39" t="str">
        <f t="shared" si="111"/>
        <v/>
      </c>
      <c r="AZ128" s="39" t="str">
        <f t="shared" si="112"/>
        <v/>
      </c>
      <c r="BA128" s="39" t="str">
        <f t="shared" si="113"/>
        <v/>
      </c>
      <c r="BB128" s="39" t="str">
        <f t="shared" si="114"/>
        <v/>
      </c>
      <c r="BC128" s="39" t="str">
        <f t="shared" si="115"/>
        <v/>
      </c>
      <c r="BD128" s="39" t="str">
        <f t="shared" si="116"/>
        <v/>
      </c>
      <c r="BE128" s="39" t="str">
        <f t="shared" si="117"/>
        <v/>
      </c>
      <c r="BF128" s="39" t="str">
        <f t="shared" si="118"/>
        <v/>
      </c>
      <c r="BG128" s="39" t="str">
        <f t="shared" si="119"/>
        <v/>
      </c>
      <c r="BH128" s="39" t="str">
        <f t="shared" si="120"/>
        <v/>
      </c>
      <c r="BI128" s="39" t="str">
        <f t="shared" si="121"/>
        <v/>
      </c>
      <c r="BJ128" s="39" t="str">
        <f t="shared" si="122"/>
        <v/>
      </c>
      <c r="BK128" s="42" t="str">
        <f t="shared" si="127"/>
        <v/>
      </c>
      <c r="BL128" t="str">
        <f t="shared" si="127"/>
        <v/>
      </c>
      <c r="BM128" t="str">
        <f t="shared" si="127"/>
        <v/>
      </c>
      <c r="BN128" t="str">
        <f t="shared" si="127"/>
        <v/>
      </c>
      <c r="BO128" t="str">
        <f t="shared" si="127"/>
        <v/>
      </c>
      <c r="BP128" t="str">
        <f t="shared" si="127"/>
        <v/>
      </c>
      <c r="BQ128" t="str">
        <f t="shared" si="110"/>
        <v/>
      </c>
      <c r="BR128" t="str">
        <f t="shared" si="110"/>
        <v/>
      </c>
      <c r="BS128" t="str">
        <f t="shared" si="110"/>
        <v/>
      </c>
      <c r="BT128" t="str">
        <f t="shared" si="110"/>
        <v/>
      </c>
      <c r="BU128" t="str">
        <f t="shared" si="110"/>
        <v/>
      </c>
      <c r="BV128" t="str">
        <f t="shared" si="110"/>
        <v/>
      </c>
      <c r="BW128" t="str">
        <f t="shared" si="101"/>
        <v/>
      </c>
      <c r="BX128" t="str">
        <f t="shared" si="102"/>
        <v/>
      </c>
      <c r="BY128" t="str">
        <f t="shared" si="103"/>
        <v/>
      </c>
      <c r="BZ128" t="str">
        <f t="shared" si="104"/>
        <v/>
      </c>
      <c r="CA128" t="str">
        <f t="shared" si="128"/>
        <v/>
      </c>
      <c r="CB128" s="39" t="str">
        <f t="shared" si="128"/>
        <v/>
      </c>
      <c r="CC128" s="46" t="str">
        <f t="shared" si="106"/>
        <v/>
      </c>
      <c r="CD128" s="44" t="str">
        <f t="shared" si="96"/>
        <v/>
      </c>
      <c r="CE128" t="str" cm="1">
        <f t="array" ref="CE128">_xlfn.IFS($CC128="","",$CC128&lt;=CE$69,"yes",$CC128&gt;CE$69,"no")</f>
        <v/>
      </c>
      <c r="CF128" s="42" t="str">
        <f t="shared" si="107"/>
        <v/>
      </c>
      <c r="CG128" s="1" t="str">
        <f t="shared" si="108"/>
        <v/>
      </c>
      <c r="CH128" s="1" t="str">
        <f t="shared" si="109"/>
        <v/>
      </c>
      <c r="CI128" s="76" t="str">
        <f>IF(CE128="yes",VLOOKUP(CH128,'z-Table'!$A$1:$K$74,7,TRUE)*$CE$68,"")</f>
        <v/>
      </c>
    </row>
    <row r="129" spans="1:87" ht="12" x14ac:dyDescent="0.2">
      <c r="A129" s="6" t="s">
        <v>85</v>
      </c>
      <c r="B129" s="18" cm="1">
        <f t="array" ref="B129">IFERROR(_xlfn.IFS(COUNTA($F$68:$K$68)=0,AVERAGE($F129:$K129),$F$68="X",AVERAGE(G129:$K129),$G$68="X",AVERAGE($F129,$H129:$K129),$H$68="X",AVERAGE($F129:$G129,$I129:$K129),$I$68="X",AVERAGE($F129:$H129,$J129:$K129),$J$68="X",AVERAGE($F129:$I129,$K129:$K129),$K$68="X",AVERAGE($F129:$J129)),"")</f>
        <v>6.650343304282315E-3</v>
      </c>
      <c r="C129" s="19" cm="1">
        <f t="array" ref="C129">IFERROR(_xlfn.IFS(COUNTA($F$68:$K$68)=0,STDEV($F129:$K129)/SQRT(COUNT($F129:$K129)),$F$68="X",STDEV(G129:$K129)/SQRT(COUNT(G129:$K129)),$G$68="X",STDEV($F129,$H129:$K129)/SQRT(COUNT($F129,$H129:$K129)),$H$68="X",STDEV($F129:$G129,$I129:$K129)/SQRT(COUNT($F129:$G129,$I129:$K129)),$I$68="X",STDEV($F129:$H129,$J129:$K129)/SQRT(COUNT($F129:$H129,$J129:$K129)),$J$68="X",STDEV($F129:$I129,$K129)/SQRT(COUNT($F129:$I129,$K129)),$K$68="X",STDEV($F129:$J129)/SQRT(COUNT($F129:$J129))),"")</f>
        <v>6.650343304282315E-3</v>
      </c>
      <c r="D129" s="113" cm="1">
        <f t="array" ref="D129">IFERROR(_xlfn.IFS(COUNTA($L$68:$Q$68)=0,AVERAGE($L129:$Q129),$L$68="X",AVERAGE($M129:$Q129),$M$68="X",AVERAGE($L129,$N129:$Q129),$N$68="X",AVERAGE($L129:$M129,$O129:$Q129),$O$68="X",AVERAGE($L129:$N129,$P129:$Q129),$P$68="X",AVERAGE($L129:$O129,$Q129:$Q129),$Q$68="X",AVERAGE($L129:$P129)),"")</f>
        <v>737.96</v>
      </c>
      <c r="E129" s="111" cm="1">
        <f t="array" ref="E129">IFERROR(_xlfn.IFS(COUNTA($L$68:$Q$68)=0,STDEV($L129:$Q129)/SQRT(COUNT($L129:$Q129)),$L$68="X",STDEV($M129:$Q129)/SQRT(COUNT($M129:$Q129)),$M$68="X",STDEV($L129,$N129:$Q129)/SQRT(COUNT($L129,$N129:$Q129)),$N$68="X",STDEV($L129:$M129,$O129:$Q129)/SQRT(COUNT($L129:$M129,$O129:$Q129)),$O$68="X",STDEV($L129:$N129,$P129:$Q129)/SQRT(COUNT($L129:$N129,$P129:$Q129)),$P$68="X",STDEV($L129:$O129,$Q129)/SQRT(COUNT($L129:$O129,$Q129)),$Q$68="X",STDEV($L129:$P129)/SQRT(COUNT($L129:$P129))),"")</f>
        <v>737.96</v>
      </c>
      <c r="F129" cm="1">
        <f t="array" ref="F129">_xlfn.IFS(SUM($L129:$Q129)="","",L129="","",L129=0,0,L129&gt;0,L129/F$131*100)</f>
        <v>3.3251716521411574E-2</v>
      </c>
      <c r="G129" cm="1">
        <f t="array" ref="G129">_xlfn.IFS(SUM($L129:$Q129)="","",M129="","",M129=0,0,M129&gt;0,M129/G$131*100)</f>
        <v>0</v>
      </c>
      <c r="H129" cm="1">
        <f t="array" ref="H129">_xlfn.IFS(SUM($L129:$Q129)="","",N129="","",N129=0,0,N129&gt;0,N129/H$131*100)</f>
        <v>0</v>
      </c>
      <c r="I129" cm="1">
        <f t="array" ref="I129">_xlfn.IFS(SUM($L129:$Q129)="","",O129="","",O129=0,0,O129&gt;0,O129/I$131*100)</f>
        <v>0</v>
      </c>
      <c r="J129" cm="1">
        <f t="array" ref="J129">_xlfn.IFS(SUM($L129:$Q129)="","",P129="","",P129=0,0,P129&gt;0,P129/J$131*100)</f>
        <v>0</v>
      </c>
      <c r="K129" s="1" t="str" cm="1">
        <f t="array" ref="K129">_xlfn.IFS(SUM($L129:$Q129)="","",Q129="","",Q129=0,0,Q129&gt;0,Q129/K$131*100)</f>
        <v/>
      </c>
      <c r="L129" s="42">
        <f>IF(R129="","",R129/R$68)</f>
        <v>3689.8</v>
      </c>
      <c r="M129">
        <f t="shared" si="125"/>
        <v>0</v>
      </c>
      <c r="N129">
        <f t="shared" si="125"/>
        <v>0</v>
      </c>
      <c r="O129">
        <f t="shared" si="123"/>
        <v>0</v>
      </c>
      <c r="P129">
        <f t="shared" si="123"/>
        <v>0</v>
      </c>
      <c r="Q129" s="96" t="str">
        <f t="shared" si="123"/>
        <v/>
      </c>
      <c r="R129" s="89">
        <v>18449</v>
      </c>
      <c r="S129" s="89">
        <v>0</v>
      </c>
      <c r="T129" s="89">
        <v>0</v>
      </c>
      <c r="U129" s="89">
        <v>0</v>
      </c>
      <c r="V129" s="89">
        <v>0</v>
      </c>
      <c r="W129" s="89"/>
      <c r="X129" s="1"/>
      <c r="Y129" s="1"/>
      <c r="Z129" s="6" t="s">
        <v>85</v>
      </c>
      <c r="AA129" s="18" cm="1">
        <f t="array" ref="AA129">IFERROR(_xlfn.IFS(COUNTA($AE$68:$AJ$68)=0,AVERAGE($AE129:$AJ129),$AE$68="X",AVERAGE($AF129:$AJ129),$AF$68="X",AVERAGE($AE129,$AG129:$AJ129),$AG$68="X",AVERAGE($AE129:$AF129,$AH129:$AJ129),$AH$68="X",AVERAGE($AE129:$AG129,$AI129:$AJ129),$AI$68="X",AVERAGE($AE129:$AH129,$AJ129:$AJ129),$AJ$68="X",AVERAGE($AE129:$AI129)),"")</f>
        <v>1.9890183535402214E-2</v>
      </c>
      <c r="AB129" s="19" cm="1">
        <f t="array" ref="AB129">IFERROR(_xlfn.IFS(COUNTA($AE$68:$AJ$68)=0,STDEV($AE129:$AJ129)/SQRT(COUNT($AE129:$AJ129)),$AE$68="X",STDEV($AF129:$AJ129)/SQRT(COUNT($AF129:$AJ129)),$AF$68="X",STDEV($AE129,$AG129:$AJ129)/SQRT(COUNT($AE129,$AG129:$AJ129)),$AG$68="X",STDEV($AE129:$AF129,$AH129:$AJ129)/SQRT(COUNT($AE129:$AF129,$AH129:$AJ129)),$AH$68="X",STDEV($AE129:$AG129,$AI129:$AJ129)/SQRT(COUNT($AE129:$AG129,$AI129:$AJ129)),$AI$68="X",STDEV($AE129:$AH129,$AJ129)/SQRT(COUNT($AE129:$AH129,$AJ129)),$AJ$68="X",STDEV($AE129:$AI129)/SQRT(COUNT($AE129:$AI129))),"")</f>
        <v>1.9890183535402214E-2</v>
      </c>
      <c r="AC129" s="113" cm="1">
        <f t="array" ref="AC129">IFERROR(_xlfn.IFS(COUNTA($AK$68:$AP$68)=0,AVERAGE($AK129:$AP129),$AK$68="X",AVERAGE($AL129:$AP129),$AL$68="X",AVERAGE($AK129,$AM129:$AP129),$AM$68="X",AVERAGE($AK129:$AL129,$AN129:$AP129),$AN$68="X",AVERAGE($AK129:$AM129,$AO129:$AP129),$AO$68="X",AVERAGE($AK129:$AN129,$AP129:$AP129),$AP$68="X",AVERAGE($AK129:$AO129)),"")</f>
        <v>1063.4722222222222</v>
      </c>
      <c r="AD129" s="111" cm="1">
        <f t="array" ref="AD129">IFERROR(_xlfn.IFS(COUNTA($AK$68:$AP$68)=0,STDEV($AK129:$AP129)/SQRT(COUNT($AK129:$AP129)),$AK$68="X",STDEV($AL129:$AP129)/SQRT(COUNT($AL129:$AP129)),$AL$68="X",STDEV($AK129,$AM129:$AP129)/SQRT(COUNT($AK129,$AM129:$AP129)),$AM$68="X",STDEV($AK129:$AL129,$AN129:$AP129)/SQRT(COUNT($AK129:$AL129,$AN129:$AP129)),$AN$68="X",STDEV($AK129:$AM129,$AO129:$AP129)/SQRT(COUNT($AK129:$AM129,$AO129:$AP129)),$AO$68="X",STDEV($AK129:$AN129,$AP129)/SQRT(COUNT($AK129:$AN129,$AP129)),$AP$68="X",STDEV($AK129:$AO129)/SQRT(COUNT($AK129:$AO129))),"")</f>
        <v>1063.4722222222222</v>
      </c>
      <c r="AE129" cm="1">
        <f t="array" ref="AE129">_xlfn.IFS(SUM($AK129:$AP129)="","",AK129="","",AK129=0,0,AK129&gt;0,AK129/AE$131*100)</f>
        <v>0</v>
      </c>
      <c r="AF129" cm="1">
        <f t="array" ref="AF129">_xlfn.IFS(SUM($AK129:$AP129)="","",AL129="","",AL129=0,0,AL129&gt;0,AL129/AF$131*100)</f>
        <v>7.9560734141608858E-2</v>
      </c>
      <c r="AG129" cm="1">
        <f t="array" ref="AG129">_xlfn.IFS(SUM($AK129:$AP129)="","",AM129="","",AM129=0,0,AM129&gt;0,AM129/AG$131*100)</f>
        <v>0</v>
      </c>
      <c r="AH129" cm="1">
        <f t="array" ref="AH129">_xlfn.IFS(SUM($AK129:$AP129)="","",AN129="","",AN129=0,0,AN129&gt;0,AN129/AH$131*100)</f>
        <v>0</v>
      </c>
      <c r="AI129" cm="1">
        <f t="array" ref="AI129">_xlfn.IFS(SUM($AK129:$AP129)="","",AO129="","",AO129=0,0,AO129&gt;0,AO129/AI$131*100)</f>
        <v>0</v>
      </c>
      <c r="AJ129" s="1" t="str" cm="1">
        <f t="array" ref="AJ129">_xlfn.IFS(SUM($AK129:$AP129)="","",AP129="","",AP129=0,0,AP129&gt;0,AP129/AJ$131*100)</f>
        <v/>
      </c>
      <c r="AK129" s="85">
        <f>IF(AQ129="","",AQ129/AQ$68)</f>
        <v>0</v>
      </c>
      <c r="AL129" s="39">
        <f t="shared" si="126"/>
        <v>4253.8888888888887</v>
      </c>
      <c r="AM129" s="39">
        <f t="shared" si="126"/>
        <v>0</v>
      </c>
      <c r="AN129" s="39">
        <f t="shared" si="124"/>
        <v>0</v>
      </c>
      <c r="AO129" s="39">
        <f t="shared" si="124"/>
        <v>0</v>
      </c>
      <c r="AP129" s="98" t="str">
        <f t="shared" si="124"/>
        <v/>
      </c>
      <c r="AQ129" s="89">
        <v>0</v>
      </c>
      <c r="AR129" s="89">
        <v>38285</v>
      </c>
      <c r="AS129" s="89">
        <v>0</v>
      </c>
      <c r="AT129" s="89">
        <v>0</v>
      </c>
      <c r="AU129" s="89">
        <v>0</v>
      </c>
      <c r="AV129" s="89"/>
      <c r="AW129" s="1"/>
      <c r="AX129" s="1"/>
      <c r="AY129" s="39" t="str">
        <f t="shared" si="111"/>
        <v/>
      </c>
      <c r="AZ129" s="39" t="str">
        <f t="shared" si="112"/>
        <v/>
      </c>
      <c r="BA129" s="39" t="str">
        <f t="shared" si="113"/>
        <v/>
      </c>
      <c r="BB129" s="39" t="str">
        <f t="shared" si="114"/>
        <v/>
      </c>
      <c r="BC129" s="39" t="str">
        <f t="shared" si="115"/>
        <v/>
      </c>
      <c r="BD129" s="39" t="str">
        <f t="shared" si="116"/>
        <v/>
      </c>
      <c r="BE129" s="39" t="str">
        <f t="shared" si="117"/>
        <v/>
      </c>
      <c r="BF129" s="39" t="str">
        <f t="shared" si="118"/>
        <v/>
      </c>
      <c r="BG129" s="39" t="str">
        <f t="shared" si="119"/>
        <v/>
      </c>
      <c r="BH129" s="39" t="str">
        <f t="shared" si="120"/>
        <v/>
      </c>
      <c r="BI129" s="39" t="str">
        <f t="shared" si="121"/>
        <v/>
      </c>
      <c r="BJ129" s="39" t="str">
        <f t="shared" si="122"/>
        <v/>
      </c>
      <c r="BK129" s="42" t="str">
        <f t="shared" si="127"/>
        <v/>
      </c>
      <c r="BL129" t="str">
        <f t="shared" si="127"/>
        <v/>
      </c>
      <c r="BM129" t="str">
        <f t="shared" si="127"/>
        <v/>
      </c>
      <c r="BN129" t="str">
        <f t="shared" si="127"/>
        <v/>
      </c>
      <c r="BO129" t="str">
        <f t="shared" si="127"/>
        <v/>
      </c>
      <c r="BP129" t="str">
        <f t="shared" si="127"/>
        <v/>
      </c>
      <c r="BQ129" t="str">
        <f t="shared" si="127"/>
        <v/>
      </c>
      <c r="BR129" t="str">
        <f t="shared" si="127"/>
        <v/>
      </c>
      <c r="BS129" t="str">
        <f t="shared" si="127"/>
        <v/>
      </c>
      <c r="BT129" t="str">
        <f t="shared" si="127"/>
        <v/>
      </c>
      <c r="BU129" t="str">
        <f t="shared" si="127"/>
        <v/>
      </c>
      <c r="BV129" t="str">
        <f t="shared" si="127"/>
        <v/>
      </c>
      <c r="BW129" t="str">
        <f t="shared" si="101"/>
        <v/>
      </c>
      <c r="BX129" t="str">
        <f t="shared" si="102"/>
        <v/>
      </c>
      <c r="BY129" t="str">
        <f t="shared" si="103"/>
        <v/>
      </c>
      <c r="BZ129" t="str">
        <f t="shared" si="104"/>
        <v/>
      </c>
      <c r="CA129" t="str">
        <f t="shared" si="128"/>
        <v/>
      </c>
      <c r="CB129" s="39" t="str">
        <f t="shared" si="128"/>
        <v/>
      </c>
      <c r="CC129" s="46" t="str">
        <f t="shared" si="106"/>
        <v/>
      </c>
      <c r="CD129" s="44" t="str">
        <f t="shared" si="96"/>
        <v/>
      </c>
      <c r="CE129" t="str" cm="1">
        <f t="array" ref="CE129">_xlfn.IFS($CC129="","",$CC129&lt;=CE$69,"yes",$CC129&gt;CE$69,"no")</f>
        <v/>
      </c>
      <c r="CF129" s="42" t="str">
        <f t="shared" si="107"/>
        <v/>
      </c>
      <c r="CG129" s="1" t="str">
        <f t="shared" si="108"/>
        <v/>
      </c>
      <c r="CH129" s="1" t="str">
        <f t="shared" si="109"/>
        <v/>
      </c>
      <c r="CI129" s="76" t="str">
        <f>IF(CE129="yes",VLOOKUP(CH129,'z-Table'!$A$1:$K$74,7,TRUE)*$CE$68,"")</f>
        <v/>
      </c>
    </row>
    <row r="130" spans="1:87" ht="12" x14ac:dyDescent="0.2">
      <c r="A130" s="6"/>
      <c r="B130" s="18"/>
      <c r="C130" s="19"/>
      <c r="D130" s="113"/>
      <c r="E130" s="111"/>
      <c r="K130" s="1"/>
      <c r="L130" s="42"/>
      <c r="Q130" s="96"/>
      <c r="R130" s="89"/>
      <c r="S130" s="89"/>
      <c r="T130" s="89"/>
      <c r="U130" s="89"/>
      <c r="V130" s="89"/>
      <c r="W130" s="89"/>
      <c r="X130" s="1"/>
      <c r="Y130" s="1"/>
      <c r="Z130" s="6"/>
      <c r="AA130" s="18"/>
      <c r="AB130" s="19"/>
      <c r="AC130" s="113"/>
      <c r="AD130" s="111"/>
      <c r="AJ130" s="1"/>
      <c r="AK130" s="85"/>
      <c r="AL130" s="39"/>
      <c r="AM130" s="39"/>
      <c r="AN130" s="39"/>
      <c r="AO130" s="39"/>
      <c r="AP130" s="98"/>
      <c r="AQ130" s="89"/>
      <c r="AR130" s="89"/>
      <c r="AS130" s="89"/>
      <c r="AT130" s="89"/>
      <c r="AU130" s="89"/>
      <c r="AV130" s="89"/>
      <c r="AW130" s="1"/>
      <c r="AX130" s="1" t="s">
        <v>86</v>
      </c>
      <c r="AY130" s="39">
        <f t="shared" ref="AY130:BD130" si="129">IF(AY69="","",F131-SUM(AY70:AY129))</f>
        <v>1204551.3999999985</v>
      </c>
      <c r="AZ130" s="39">
        <f t="shared" si="129"/>
        <v>427363.66666666651</v>
      </c>
      <c r="BA130" s="39">
        <f t="shared" si="129"/>
        <v>779783.5</v>
      </c>
      <c r="BB130" s="39">
        <f t="shared" si="129"/>
        <v>1087382.333333333</v>
      </c>
      <c r="BC130" s="39">
        <f t="shared" si="129"/>
        <v>734337.00000000012</v>
      </c>
      <c r="BD130" s="39" t="str">
        <f t="shared" si="129"/>
        <v/>
      </c>
      <c r="BE130" s="39">
        <f>IF(BE69="","",AE131-SUM(BE70:BE129))</f>
        <v>250813.50000000012</v>
      </c>
      <c r="BF130" s="39">
        <f t="shared" ref="BF130:BI130" si="130">IF(BF69="","",AF131-SUM(BF70:BF129))</f>
        <v>1460367.333333334</v>
      </c>
      <c r="BG130" s="39" t="str">
        <f t="shared" si="130"/>
        <v/>
      </c>
      <c r="BH130" s="39">
        <f t="shared" si="130"/>
        <v>99982.5</v>
      </c>
      <c r="BI130" s="39">
        <f t="shared" si="130"/>
        <v>133148.375</v>
      </c>
      <c r="BJ130" s="39" t="str">
        <f>IF(BJ69="","",AJ131-SUM(BJ70:BJ129))</f>
        <v/>
      </c>
      <c r="BK130" s="42">
        <f t="shared" ref="BK130" si="131">IFERROR(_xlfn.RANK.AVG(AY130,$AY130:$BJ130,1),"")</f>
        <v>8</v>
      </c>
      <c r="BL130">
        <f t="shared" ref="BL130" si="132">IFERROR(_xlfn.RANK.AVG(AZ130,$AY130:$BJ130,1),"")</f>
        <v>4</v>
      </c>
      <c r="BM130">
        <f t="shared" ref="BM130" si="133">IFERROR(_xlfn.RANK.AVG(BA130,$AY130:$BJ130,1),"")</f>
        <v>6</v>
      </c>
      <c r="BN130">
        <f t="shared" ref="BN130" si="134">IFERROR(_xlfn.RANK.AVG(BB130,$AY130:$BJ130,1),"")</f>
        <v>7</v>
      </c>
      <c r="BO130">
        <f t="shared" ref="BO130" si="135">IFERROR(_xlfn.RANK.AVG(BC130,$AY130:$BJ130,1),"")</f>
        <v>5</v>
      </c>
      <c r="BP130" t="str">
        <f t="shared" ref="BP130" si="136">IFERROR(_xlfn.RANK.AVG(BD130,$AY130:$BJ130,1),"")</f>
        <v/>
      </c>
      <c r="BQ130">
        <f t="shared" ref="BQ130" si="137">IFERROR(_xlfn.RANK.AVG(BE130,$AY130:$BJ130,1),"")</f>
        <v>3</v>
      </c>
      <c r="BR130">
        <f t="shared" ref="BR130" si="138">IFERROR(_xlfn.RANK.AVG(BF130,$AY130:$BJ130,1),"")</f>
        <v>9</v>
      </c>
      <c r="BS130" t="str">
        <f t="shared" ref="BS130" si="139">IFERROR(_xlfn.RANK.AVG(BG130,$AY130:$BJ130,1),"")</f>
        <v/>
      </c>
      <c r="BT130">
        <f t="shared" ref="BT130" si="140">IFERROR(_xlfn.RANK.AVG(BH130,$AY130:$BJ130,1),"")</f>
        <v>1</v>
      </c>
      <c r="BU130">
        <f t="shared" ref="BU130" si="141">IFERROR(_xlfn.RANK.AVG(BI130,$AY130:$BJ130,1),"")</f>
        <v>2</v>
      </c>
      <c r="BV130" t="str">
        <f t="shared" ref="BV130" si="142">IFERROR(_xlfn.RANK.AVG(BJ130,$AY130:$BJ130,1),"")</f>
        <v/>
      </c>
      <c r="BW130">
        <f t="shared" ref="BW130" si="143">IF($AX130&lt;&gt;0,SUM(BK130:BP130),"")</f>
        <v>30</v>
      </c>
      <c r="BX130">
        <f t="shared" ref="BX130" si="144">IF($AX130&lt;&gt;0,SUM(BQ130:BV130),"")</f>
        <v>15</v>
      </c>
      <c r="BY130">
        <f t="shared" si="103"/>
        <v>5</v>
      </c>
      <c r="BZ130">
        <f t="shared" si="104"/>
        <v>4</v>
      </c>
      <c r="CA130">
        <f t="shared" ref="CA130" si="145">IF($AX130&lt;&gt;0,IF(($BY130*$BZ130)+(BY130*(BY130+1)/2)-BW130&lt;0,0,($BY130*$BZ130)+(BY130*(BY130+1)/2)-BW130),"")</f>
        <v>5</v>
      </c>
      <c r="CB130" s="39">
        <f t="shared" ref="CB130" si="146">IF($AX130&lt;&gt;0,IF(($BY130*$BZ130)+(BZ130*(BZ130+1)/2)-BX130&lt;0,0,($BY130*$BZ130)+(BZ130*(BZ130+1)/2)-BX130),"")</f>
        <v>15</v>
      </c>
      <c r="CC130" s="46">
        <f t="shared" ref="CC130" si="147">IF($AX130&lt;&gt;0,MIN(CA130:CB130),"")</f>
        <v>5</v>
      </c>
      <c r="CD130" s="44" t="str">
        <f t="shared" ref="CD130" si="148">IF(CC130="","","sig = ")</f>
        <v xml:space="preserve">sig = </v>
      </c>
      <c r="CE130" t="str" cm="1">
        <f t="array" ref="CE130">_xlfn.IFS($CC130="","",$CC130&lt;=CE$69,"yes",$CC130&gt;CE$69,"no")</f>
        <v>no</v>
      </c>
      <c r="CF130" s="42"/>
      <c r="CG130" s="1"/>
      <c r="CH130" s="1"/>
      <c r="CI130" s="76"/>
    </row>
    <row r="131" spans="1:87" ht="12" x14ac:dyDescent="0.2">
      <c r="A131" s="6" t="s">
        <v>87</v>
      </c>
      <c r="B131" s="87" cm="1">
        <f t="array" ref="B131">IFERROR(ROUND(_xlfn.IFS(COUNTA($F$68:$K$68)=0,AVERAGE($F131:$K131),$F$68="X",AVERAGE(G131:$K131),$G$68="X",AVERAGE($F131,$H131:$K131),$H$68="X",AVERAGE($F131:$G131,$I131:$K131),$I$68="X",AVERAGE($F131:$H131,$J131:$K131),$J$68="X",AVERAGE($F131:$I131,$K131:$K131),$K$68="X",AVERAGE($F131:$J131)),0),"")</f>
        <v>5378898</v>
      </c>
      <c r="C131" s="88" cm="1">
        <f t="array" ref="C131">IFERROR(ROUND(_xlfn.IFS(COUNTA($F$68:$K$68)=0,STDEV($F131:$K131)/SQRT(COUNT($F131:$K131)),$F$68="X",STDEV(G131:$K131)/SQRT(COUNT(G131:$K131)),$G$68="X",STDEV($F131,$H131:$K131)/SQRT(COUNT($F131,$H131:$K131)),$H$68="X",STDEV($F131:$G131,$I131:$K131)/SQRT(COUNT($F131:$G131,$I131:$K131)),$I$68="X",STDEV($F131:$H131,$J131:$K131)/SQRT(COUNT($F131:$H131,$J131:$K131)),$J$68="X",STDEV($F131:$I131,$K131)/SQRT(COUNT($F131:$I131,$K131)),$K$68="X",STDEV($F131:$J131)/SQRT(COUNT($F131:$J131))),0),"")</f>
        <v>1897573</v>
      </c>
      <c r="D131" s="103" cm="1">
        <f t="array" ref="D131">IFERROR(ROUND(_xlfn.IFS(COUNTA($L$68:$Q$68)=0,AVERAGE($L131:$Q131),$L$68="X",AVERAGE($M131:$Q131),$M$68="X",AVERAGE($L131,$N131:$Q131),$N$68="X",AVERAGE($L131:$M131,$O131:$Q131),$O$68="X",AVERAGE($L131:$N131,$P131:$Q131),$P$68="X",AVERAGE($L131:$O131,$Q131:$Q131),$Q$68="X",AVERAGE($L131:$P131)),0),"")</f>
        <v>5378898</v>
      </c>
      <c r="E131" s="105" cm="1">
        <f t="array" ref="E131">IFERROR(ROUND(_xlfn.IFS(COUNTA($L$68:$Q$68)=0,STDEV($L131:$Q131)/SQRT(COUNT($L131:$Q131)),$L$68="X",STDEV($M131:$Q131)/SQRT(COUNT($M131:$Q131)),$M$68="X",STDEV($L131,$N131:$Q131)/SQRT(COUNT($L131,$N131:$Q131)),$N$68="X",STDEV($L131:$M131,$O131:$Q131)/SQRT(COUNT($L131:$M131,$O131:$Q131)),$O$68="X",STDEV($L131:$N131,$P131:$Q131)/SQRT(COUNT($L131:$N131,$P131:$Q131)),$P$68="X",STDEV($L131:$O131,$Q131)/SQRT(COUNT($L131:$O131,$Q131)),$Q$68="X",STDEV($L131:$P131)/SQRT(COUNT($L131:$P131))),0),"")</f>
        <v>1897573</v>
      </c>
      <c r="F131" s="1">
        <f t="shared" ref="F131:J131" si="149">IF(SUM(L70:L129)=0,"",SUM(L70:L129))</f>
        <v>11096569.999999998</v>
      </c>
      <c r="G131" s="1">
        <f t="shared" si="149"/>
        <v>1422146.6666666665</v>
      </c>
      <c r="H131" s="1">
        <f t="shared" si="149"/>
        <v>8369361.75</v>
      </c>
      <c r="I131" s="1">
        <f t="shared" si="149"/>
        <v>4314188.333333333</v>
      </c>
      <c r="J131" s="1">
        <f t="shared" si="149"/>
        <v>1692225.6666666667</v>
      </c>
      <c r="K131" s="1" t="str">
        <f>IF(SUM(Q70:Q129)=0,"",SUM(Q70:Q129))</f>
        <v/>
      </c>
      <c r="L131" s="42">
        <f>IF(SUM(L70:L129)=0,"",SUM(L70:L129))</f>
        <v>11096569.999999998</v>
      </c>
      <c r="M131">
        <f t="shared" ref="M131:Q131" si="150">IF(SUM(M70:M129)=0,"",SUM(M70:M129))</f>
        <v>1422146.6666666665</v>
      </c>
      <c r="N131">
        <f t="shared" si="150"/>
        <v>8369361.75</v>
      </c>
      <c r="O131">
        <f t="shared" si="150"/>
        <v>4314188.333333333</v>
      </c>
      <c r="P131">
        <f t="shared" si="150"/>
        <v>1692225.6666666667</v>
      </c>
      <c r="Q131" s="95" t="str">
        <f t="shared" si="150"/>
        <v/>
      </c>
      <c r="R131" s="92"/>
      <c r="S131" s="1"/>
      <c r="T131" s="1"/>
      <c r="U131" s="1"/>
      <c r="V131" s="1"/>
      <c r="W131" s="1"/>
      <c r="X131" s="1"/>
      <c r="Y131" s="1"/>
      <c r="Z131" s="6" t="s">
        <v>87</v>
      </c>
      <c r="AA131" s="87" cm="1">
        <f t="array" ref="AA131">IFERROR(ROUND(_xlfn.IFS(COUNTA($AE$68:$AJ$68)=0,AVERAGE($AE131:$AJ131),$AE$68="X",AVERAGE($AF131:$AJ131),$AF$68="X",AVERAGE($AE131,$AG131:$AJ131),$AG$68="X",AVERAGE($AE131:$AF131,$AH131:$AJ131),$AH$68="X",AVERAGE($AE131:$AG131,$AI131:$AJ131),$AI$68="X",AVERAGE($AE131:$AH131,$AJ131:$AJ131),$AJ$68="X",AVERAGE($AE131:$AI131)),0),"")</f>
        <v>2244355</v>
      </c>
      <c r="AB131" s="88" cm="1">
        <f t="array" ref="AB131">IFERROR(ROUND(_xlfn.IFS(COUNTA($AE$68:$AJ$68)=0,STDEV($AE131:$AJ131)/SQRT(COUNT($AE131:$AJ131)),$AE$68="X",STDEV($AF131:$AJ131)/SQRT(COUNT($AF131:$AJ131)),$AF$68="X",STDEV($AE131,$AG131:$AJ131)/SQRT(COUNT($AE131,$AG131:$AJ131)),$AG$68="X",STDEV($AE131:$AF131,$AH131:$AJ131)/SQRT(COUNT($AE131:$AF131,$AH131:$AJ131)),$AH$68="X",STDEV($AE131:$AG131,$AI131:$AJ131)/SQRT(COUNT($AE131:$AG131,$AI131:$AJ131)),$AI$68="X",STDEV($AE131:$AH131,$AJ131)/SQRT(COUNT($AE131:$AH131,$AJ131)),$AJ$68="X",STDEV($AE131:$AI131)/SQRT(COUNT($AE131:$AI131))),0),"")</f>
        <v>1046557</v>
      </c>
      <c r="AC131" s="103" cm="1">
        <f t="array" ref="AC131">IFERROR(ROUND(_xlfn.IFS(COUNTA($AK$68:$AP$68)=0,AVERAGE($AK131:$AP131),$AK$68="X",AVERAGE($AL131:$AP131),$AL$68="X",AVERAGE($AK131,$AM131:$AP131),$AM$68="X",AVERAGE($AK131:$AL131,$AN131:$AP131),$AN$68="X",AVERAGE($AK131:$AM131,$AO131:$AP131),$AO$68="X",AVERAGE($AK131:$AN131,$AP131:$AP131),$AP$68="X",AVERAGE($AK131:$AO131)),0),"")</f>
        <v>2244355</v>
      </c>
      <c r="AD131" s="105" cm="1">
        <f t="array" ref="AD131">IFERROR(ROUND(_xlfn.IFS(COUNTA($AK$68:$AP$68)=0,STDEV($AK131:$AP131)/SQRT(COUNT($AK131:$AP131)),$AK$68="X",STDEV($AL131:$AP131)/SQRT(COUNT($AL131:$AP131)),$AL$68="X",STDEV($AK131,$AM131:$AP131)/SQRT(COUNT($AK131,$AM131:$AP131)),$AM$68="X",STDEV($AK131:$AL131,$AN131:$AP131)/SQRT(COUNT($AK131:$AL131,$AN131:$AP131)),$AN$68="X",STDEV($AK131:$AM131,$AO131:$AP131)/SQRT(COUNT($AK131:$AM131,$AO131:$AP131)),$AO$68="X",STDEV($AK131:$AN131,$AP131)/SQRT(COUNT($AK131:$AN131,$AP131)),$AP$68="X",STDEV($AK131:$AO131)/SQRT(COUNT($AK131:$AO131))),0),"")</f>
        <v>1046557</v>
      </c>
      <c r="AE131" s="1">
        <f t="shared" ref="AE131:AI131" si="151">IF(SUM(AK70:AK129)=0,"",SUM(AK70:AK129))</f>
        <v>1228148.1666666667</v>
      </c>
      <c r="AF131" s="1">
        <f t="shared" si="151"/>
        <v>5346719.0000000009</v>
      </c>
      <c r="AG131" s="1">
        <f t="shared" si="151"/>
        <v>13212310</v>
      </c>
      <c r="AH131" s="1">
        <f t="shared" si="151"/>
        <v>807560.5</v>
      </c>
      <c r="AI131" s="1">
        <f t="shared" si="151"/>
        <v>1594992</v>
      </c>
      <c r="AJ131" s="1" t="str">
        <f>IF(SUM(AP70:AP129)=0,"",SUM(AP70:AP129))</f>
        <v/>
      </c>
      <c r="AK131" s="92">
        <f>IF(SUM(AK70:AK129)=0,"",SUM(AK70:AK129))</f>
        <v>1228148.1666666667</v>
      </c>
      <c r="AL131">
        <f t="shared" ref="AL131:AP131" si="152">IF(SUM(AL70:AL129)=0,"",SUM(AL70:AL129))</f>
        <v>5346719.0000000009</v>
      </c>
      <c r="AM131">
        <f t="shared" si="152"/>
        <v>13212310</v>
      </c>
      <c r="AN131">
        <f t="shared" si="152"/>
        <v>807560.5</v>
      </c>
      <c r="AO131">
        <f t="shared" si="152"/>
        <v>1594992</v>
      </c>
      <c r="AP131" s="95" t="str">
        <f t="shared" si="152"/>
        <v/>
      </c>
      <c r="AQ131" s="92"/>
      <c r="AR131" s="1"/>
      <c r="AS131" s="1"/>
      <c r="AT131" s="1"/>
      <c r="AU131" s="1"/>
      <c r="AV131" s="1"/>
      <c r="AW131" s="1"/>
      <c r="AX131" s="1" t="str">
        <f>Z131</f>
        <v>Response ÷ d.w.</v>
      </c>
      <c r="AY131" s="39">
        <f t="shared" ref="AY131:BD131" si="153">IF($AX131&lt;&gt;0,IF(SUM(L$70:L$129)=0,"",IF(L$68="x","",F131)),"")</f>
        <v>11096569.999999998</v>
      </c>
      <c r="AZ131" s="39">
        <f t="shared" si="153"/>
        <v>1422146.6666666665</v>
      </c>
      <c r="BA131" s="39">
        <f t="shared" si="153"/>
        <v>8369361.75</v>
      </c>
      <c r="BB131" s="39">
        <f t="shared" si="153"/>
        <v>4314188.333333333</v>
      </c>
      <c r="BC131" s="39">
        <f t="shared" si="153"/>
        <v>1692225.6666666667</v>
      </c>
      <c r="BD131" s="39" t="str">
        <f t="shared" si="153"/>
        <v/>
      </c>
      <c r="BE131" s="39">
        <f>IF($AX131&lt;&gt;0,IF(SUM(AK$70:AK$129)=0,"",IF(AK$68="x","",AE131)),"")</f>
        <v>1228148.1666666667</v>
      </c>
      <c r="BF131" s="39">
        <f t="shared" ref="BF131:BJ131" si="154">IF($AX131&lt;&gt;0,IF(SUM(AL$70:AL$129)=0,"",IF(AL$68="x","",AF131)),"")</f>
        <v>5346719.0000000009</v>
      </c>
      <c r="BG131" s="39" t="str">
        <f t="shared" si="154"/>
        <v/>
      </c>
      <c r="BH131" s="39">
        <f t="shared" si="154"/>
        <v>807560.5</v>
      </c>
      <c r="BI131" s="39">
        <f t="shared" si="154"/>
        <v>1594992</v>
      </c>
      <c r="BJ131" s="39" t="str">
        <f t="shared" si="154"/>
        <v/>
      </c>
      <c r="BK131" s="42">
        <f t="shared" si="127"/>
        <v>9</v>
      </c>
      <c r="BL131">
        <f t="shared" si="127"/>
        <v>3</v>
      </c>
      <c r="BM131">
        <f t="shared" si="127"/>
        <v>8</v>
      </c>
      <c r="BN131">
        <f t="shared" si="127"/>
        <v>6</v>
      </c>
      <c r="BO131">
        <f t="shared" si="127"/>
        <v>5</v>
      </c>
      <c r="BP131" t="str">
        <f t="shared" si="127"/>
        <v/>
      </c>
      <c r="BQ131">
        <f t="shared" si="127"/>
        <v>2</v>
      </c>
      <c r="BR131">
        <f t="shared" si="127"/>
        <v>7</v>
      </c>
      <c r="BS131" t="str">
        <f t="shared" si="127"/>
        <v/>
      </c>
      <c r="BT131">
        <f t="shared" si="127"/>
        <v>1</v>
      </c>
      <c r="BU131">
        <f t="shared" si="127"/>
        <v>4</v>
      </c>
      <c r="BV131" t="str">
        <f t="shared" si="127"/>
        <v/>
      </c>
      <c r="BW131">
        <f t="shared" si="101"/>
        <v>31</v>
      </c>
      <c r="BX131">
        <f t="shared" si="102"/>
        <v>14</v>
      </c>
      <c r="BY131">
        <f t="shared" si="103"/>
        <v>5</v>
      </c>
      <c r="BZ131">
        <f t="shared" si="104"/>
        <v>4</v>
      </c>
      <c r="CA131">
        <f t="shared" si="128"/>
        <v>4</v>
      </c>
      <c r="CB131" s="39">
        <f t="shared" si="128"/>
        <v>16</v>
      </c>
      <c r="CC131" s="46">
        <f t="shared" si="106"/>
        <v>4</v>
      </c>
      <c r="CD131" s="44" t="str">
        <f t="shared" si="96"/>
        <v xml:space="preserve">sig = </v>
      </c>
      <c r="CE131" t="str" cm="1">
        <f t="array" ref="CE131">_xlfn.IFS($CC131="","",$CC131&lt;=CE$69,"yes",$CC131&gt;CE$69,"no")</f>
        <v>no</v>
      </c>
      <c r="CF131" s="42" t="str">
        <f t="shared" si="107"/>
        <v/>
      </c>
      <c r="CG131" s="1" t="str">
        <f t="shared" si="108"/>
        <v/>
      </c>
      <c r="CH131" s="1" t="str">
        <f t="shared" si="109"/>
        <v/>
      </c>
      <c r="CI131" s="86" t="str">
        <f>IF(CE131="yes",VLOOKUP(CH131,'z-Table'!$A$1:$K$74,7,TRUE)*$CE$68,"")</f>
        <v/>
      </c>
    </row>
    <row r="132" spans="1:87" ht="12" x14ac:dyDescent="0.2">
      <c r="A132" s="6" t="s">
        <v>88</v>
      </c>
      <c r="B132" s="20">
        <f>ROUND(AA131/$B131,2)</f>
        <v>0.42</v>
      </c>
      <c r="C132" s="10" t="str">
        <f>IFERROR(STDEV($F132:$J132)/SQRT(COUNT($F132:$J132)),"")</f>
        <v/>
      </c>
      <c r="D132" s="117">
        <f>ROUND($AC131/$D131,2)</f>
        <v>0.42</v>
      </c>
      <c r="E132" s="111" t="str">
        <f>IFERROR(STDEV($L132:$P132)/SQRT(COUNT($L132:$P132)),"")</f>
        <v/>
      </c>
      <c r="K132" s="1"/>
      <c r="L132" s="92"/>
      <c r="M132" s="1"/>
      <c r="N132" s="1"/>
      <c r="O132" s="1"/>
      <c r="P132" s="1"/>
      <c r="Q132" s="95"/>
      <c r="R132" s="92"/>
      <c r="S132" s="1"/>
      <c r="T132" s="1"/>
      <c r="U132" s="1"/>
      <c r="V132" s="1"/>
      <c r="W132" s="1"/>
      <c r="X132" s="1"/>
      <c r="Y132" s="1"/>
      <c r="Z132" s="6"/>
      <c r="AA132" s="20"/>
      <c r="AB132" s="10"/>
      <c r="AC132" s="113"/>
      <c r="AD132" s="111"/>
      <c r="AJ132" s="1"/>
      <c r="AK132" s="42"/>
      <c r="AP132" s="95"/>
      <c r="AQ132" s="92"/>
      <c r="AR132" s="1"/>
      <c r="AS132" s="1"/>
      <c r="AT132" s="1"/>
      <c r="AU132" s="1"/>
      <c r="AV132" s="1"/>
      <c r="AW132" s="1"/>
      <c r="CI132" s="74"/>
    </row>
    <row r="133" spans="1:87" ht="12" x14ac:dyDescent="0.2">
      <c r="A133" s="6" t="s">
        <v>90</v>
      </c>
      <c r="B133" s="12">
        <f>ROUND(B131/$B65,0)</f>
        <v>104</v>
      </c>
      <c r="C133" s="10" t="str">
        <f>IFERROR(STDEV($F133:$J133)/SQRT(COUNT($F133:$J133)),"")</f>
        <v/>
      </c>
      <c r="D133" s="21">
        <f>ROUND($D131/$D65,0)</f>
        <v>104</v>
      </c>
      <c r="E133" s="113" t="str">
        <f>IFERROR(STDEV($L133:$P133)/SQRT(COUNT($L133:$P133)),"")</f>
        <v/>
      </c>
      <c r="Z133" s="6" t="s">
        <v>90</v>
      </c>
      <c r="AA133" s="12">
        <f>ROUND($AA131/$AA65,0)</f>
        <v>27</v>
      </c>
      <c r="AB133" s="10" t="str">
        <f>IFERROR(STDEV($AE133:$AI133)/SQRT(COUNT($AE133:$AI133)),"")</f>
        <v/>
      </c>
      <c r="AC133" s="21">
        <f>ROUND($AC131/$AC65,0)</f>
        <v>27</v>
      </c>
      <c r="AD133" s="113" t="str">
        <f>IFERROR(STDEV($AK133:$AO133)/SQRT(COUNT($AK133:$AO133)),"")</f>
        <v/>
      </c>
      <c r="CI133" s="74"/>
    </row>
    <row r="134" spans="1:87" x14ac:dyDescent="0.2">
      <c r="F134" s="40" t="s">
        <v>3</v>
      </c>
      <c r="L134" s="40" t="s">
        <v>114</v>
      </c>
      <c r="R134" s="42" t="s">
        <v>0</v>
      </c>
      <c r="AE134" s="40" t="s">
        <v>3</v>
      </c>
      <c r="AK134" s="40" t="s">
        <v>114</v>
      </c>
      <c r="AQ134" s="42" t="s">
        <v>0</v>
      </c>
      <c r="CD134" s="101" t="s">
        <v>1</v>
      </c>
      <c r="CE134">
        <v>0.05</v>
      </c>
      <c r="CI134" s="74"/>
    </row>
    <row r="135" spans="1:87" ht="12.75" x14ac:dyDescent="0.25">
      <c r="A135" s="5" t="s">
        <v>91</v>
      </c>
      <c r="B135" s="40" t="s">
        <v>3</v>
      </c>
      <c r="D135" s="104" t="s">
        <v>114</v>
      </c>
      <c r="E135" s="105"/>
      <c r="L135" s="42"/>
      <c r="R135" s="41">
        <v>4</v>
      </c>
      <c r="S135" s="8">
        <v>3</v>
      </c>
      <c r="T135" s="8">
        <v>3</v>
      </c>
      <c r="U135" s="8">
        <v>3</v>
      </c>
      <c r="V135" s="8">
        <v>2</v>
      </c>
      <c r="W135" s="8"/>
      <c r="Z135" s="5" t="s">
        <v>91</v>
      </c>
      <c r="AA135" s="40" t="s">
        <v>3</v>
      </c>
      <c r="AB135" s="3"/>
      <c r="AC135" s="104" t="s">
        <v>114</v>
      </c>
      <c r="AD135" s="105"/>
      <c r="AG135" t="s">
        <v>4</v>
      </c>
      <c r="AK135" s="42"/>
      <c r="AM135" t="s">
        <v>4</v>
      </c>
      <c r="AQ135" s="41">
        <v>3</v>
      </c>
      <c r="AR135" s="8">
        <v>5</v>
      </c>
      <c r="AS135" s="8">
        <v>2</v>
      </c>
      <c r="AT135" s="8">
        <v>1</v>
      </c>
      <c r="AU135" s="8">
        <v>4</v>
      </c>
      <c r="AV135" s="8"/>
      <c r="BK135" s="40" t="s">
        <v>5</v>
      </c>
      <c r="BX135" s="38" t="s">
        <v>6</v>
      </c>
      <c r="BY135">
        <f>COUNT(F136:K136)-COUNTIF(F135:K135,"X")</f>
        <v>5</v>
      </c>
      <c r="BZ135" s="38" t="s">
        <v>7</v>
      </c>
      <c r="CA135">
        <f>COUNT(AE136:AJ136)-COUNTIF(AE135:AJ135,"X")</f>
        <v>4</v>
      </c>
      <c r="CD135" s="101" t="s">
        <v>8</v>
      </c>
      <c r="CE135">
        <v>2</v>
      </c>
      <c r="CI135" s="74"/>
    </row>
    <row r="136" spans="1:87" ht="12.75" x14ac:dyDescent="0.25">
      <c r="A136" s="2" t="s">
        <v>94</v>
      </c>
      <c r="B136" s="11" t="s">
        <v>10</v>
      </c>
      <c r="C136" s="9" t="s">
        <v>11</v>
      </c>
      <c r="D136" s="106" t="s">
        <v>10</v>
      </c>
      <c r="E136" s="107" t="s">
        <v>11</v>
      </c>
      <c r="F136" s="2">
        <v>1</v>
      </c>
      <c r="G136" s="2">
        <v>2</v>
      </c>
      <c r="H136" s="2">
        <v>3</v>
      </c>
      <c r="I136" s="2">
        <v>4</v>
      </c>
      <c r="J136" s="2">
        <v>5</v>
      </c>
      <c r="K136" s="2"/>
      <c r="L136" s="91">
        <v>1</v>
      </c>
      <c r="M136" s="2">
        <v>2</v>
      </c>
      <c r="N136" s="2">
        <v>3</v>
      </c>
      <c r="O136" s="2">
        <v>4</v>
      </c>
      <c r="P136" s="2">
        <v>5</v>
      </c>
      <c r="Q136" s="2"/>
      <c r="R136" s="91">
        <v>1</v>
      </c>
      <c r="S136" s="2">
        <v>2</v>
      </c>
      <c r="T136" s="2">
        <v>3</v>
      </c>
      <c r="U136" s="2">
        <v>4</v>
      </c>
      <c r="V136" s="2">
        <v>5</v>
      </c>
      <c r="W136" s="2"/>
      <c r="X136" s="5"/>
      <c r="Y136" s="5"/>
      <c r="Z136" s="2" t="s">
        <v>95</v>
      </c>
      <c r="AA136" s="11" t="s">
        <v>10</v>
      </c>
      <c r="AB136" s="9" t="s">
        <v>11</v>
      </c>
      <c r="AC136" s="116" t="s">
        <v>10</v>
      </c>
      <c r="AD136" s="107" t="s">
        <v>11</v>
      </c>
      <c r="AE136" s="2">
        <v>1</v>
      </c>
      <c r="AF136" s="2">
        <v>2</v>
      </c>
      <c r="AG136" s="2">
        <v>3</v>
      </c>
      <c r="AH136" s="2">
        <v>4</v>
      </c>
      <c r="AI136" s="2">
        <v>5</v>
      </c>
      <c r="AJ136" s="2"/>
      <c r="AK136" s="91">
        <v>1</v>
      </c>
      <c r="AL136" s="2">
        <v>2</v>
      </c>
      <c r="AM136" s="2">
        <v>3</v>
      </c>
      <c r="AN136" s="2">
        <v>4</v>
      </c>
      <c r="AO136" s="2">
        <v>5</v>
      </c>
      <c r="AP136" s="2"/>
      <c r="AQ136" s="91">
        <v>1</v>
      </c>
      <c r="AR136" s="2">
        <v>2</v>
      </c>
      <c r="AS136" s="2">
        <v>3</v>
      </c>
      <c r="AT136" s="2">
        <v>4</v>
      </c>
      <c r="AU136" s="2">
        <v>5</v>
      </c>
      <c r="AV136" s="2"/>
      <c r="AW136" s="5"/>
      <c r="AX136" s="8" t="s">
        <v>13</v>
      </c>
      <c r="AY136" s="90" cm="1">
        <f t="array" ref="AY136">_xlfn.IFS(F135="X","",F136="","",F136&gt;0,F136)</f>
        <v>1</v>
      </c>
      <c r="AZ136" s="90" cm="1">
        <f t="array" ref="AZ136">_xlfn.IFS(G135="X","",G136="","",G136&gt;0,G136)</f>
        <v>2</v>
      </c>
      <c r="BA136" s="90" cm="1">
        <f t="array" ref="BA136">_xlfn.IFS(H135="X","",H136="","",H136&gt;0,H136)</f>
        <v>3</v>
      </c>
      <c r="BB136" s="90" cm="1">
        <f t="array" ref="BB136">_xlfn.IFS(I135="X","",I136="","",I136&gt;0,I136)</f>
        <v>4</v>
      </c>
      <c r="BC136" s="90" cm="1">
        <f t="array" ref="BC136">_xlfn.IFS(J135="X","",J136="","",J136&gt;0,J136)</f>
        <v>5</v>
      </c>
      <c r="BD136" s="90" t="str" cm="1">
        <f t="array" ref="BD136">_xlfn.IFS(K135="X","",K136="","",K136&gt;0,K136)</f>
        <v/>
      </c>
      <c r="BE136" s="90" cm="1">
        <f t="array" ref="BE136">_xlfn.IFS(AE135="X","",AE136="","",AE136&gt;0,AE136)</f>
        <v>1</v>
      </c>
      <c r="BF136" s="90" cm="1">
        <f t="array" ref="BF136">_xlfn.IFS(AF135="X","",AF136="","",AF136&gt;0,AF136)</f>
        <v>2</v>
      </c>
      <c r="BG136" s="90" t="str" cm="1">
        <f t="array" ref="BG136">_xlfn.IFS(AG135="X","",AG136="","",AG136&gt;0,AG136)</f>
        <v/>
      </c>
      <c r="BH136" s="90" cm="1">
        <f t="array" ref="BH136">_xlfn.IFS(AH135="X","",AH136="","",AH136&gt;0,AH136)</f>
        <v>4</v>
      </c>
      <c r="BI136" s="90" cm="1">
        <f t="array" ref="BI136">_xlfn.IFS(AI135="X","",AI136="","",AI136&gt;0,AI136)</f>
        <v>5</v>
      </c>
      <c r="BJ136" s="90" t="str" cm="1">
        <f t="array" ref="BJ136">_xlfn.IFS(AJ135="X","",AJ136="","",AJ136&gt;0,AJ136)</f>
        <v/>
      </c>
      <c r="BK136" s="41" t="str">
        <f>A136</f>
        <v>NSM - Control</v>
      </c>
      <c r="BL136" s="8"/>
      <c r="BM136" s="8"/>
      <c r="BN136" s="8"/>
      <c r="BO136" s="8"/>
      <c r="BP136" s="8"/>
      <c r="BQ136" s="8" t="str">
        <f>Z136</f>
        <v>NSM - Treamtent</v>
      </c>
      <c r="BR136" s="8"/>
      <c r="BS136" s="8"/>
      <c r="BT136" s="8"/>
      <c r="BU136" s="8"/>
      <c r="BV136" s="8"/>
      <c r="BW136" s="8" t="s">
        <v>14</v>
      </c>
      <c r="BX136" s="8" t="s">
        <v>15</v>
      </c>
      <c r="BY136" s="8" t="s">
        <v>16</v>
      </c>
      <c r="BZ136" s="8" t="s">
        <v>17</v>
      </c>
      <c r="CA136" s="8" t="s">
        <v>18</v>
      </c>
      <c r="CB136" s="8" t="s">
        <v>19</v>
      </c>
      <c r="CC136" s="45" t="s">
        <v>20</v>
      </c>
      <c r="CD136" s="43" t="s">
        <v>21</v>
      </c>
      <c r="CE136" s="8">
        <f>VLOOKUP(CA135,'Mann Table'!$A$10:$O$29,BY135,FALSE)</f>
        <v>1</v>
      </c>
      <c r="CF136" s="41" t="s">
        <v>22</v>
      </c>
      <c r="CG136" s="8" t="s">
        <v>23</v>
      </c>
      <c r="CH136" s="8" t="s">
        <v>24</v>
      </c>
      <c r="CI136" s="75" t="s">
        <v>25</v>
      </c>
    </row>
    <row r="137" spans="1:87" ht="12" x14ac:dyDescent="0.2">
      <c r="A137" s="6" t="s">
        <v>26</v>
      </c>
      <c r="B137" s="18" cm="1">
        <f t="array" ref="B137">IFERROR(_xlfn.IFS(COUNTA($F$135:$K$135)=0,AVERAGE($F137:$K137),$F$135="X",AVERAGE(G137:$K137),$G$135="X",AVERAGE($F137,$H137:$K137),$H$135="X",AVERAGE($F137:$G137,$I137:$K137),$I$135="X",AVERAGE($F137:$H137,$J137:$K137),$J$135="X",AVERAGE($F137:$I137,$K137:$K137),$K$135="X",AVERAGE($F137:$J137)),"")</f>
        <v>0.1216452091493138</v>
      </c>
      <c r="C137" s="19" cm="1">
        <f t="array" ref="C137">IFERROR(_xlfn.IFS(COUNTA($F$135:$K$135)=0,STDEV($F137:$K137)/SQRT(COUNT($F137:$K137)),$F$135="X",STDEV(G137:$K137)/SQRT(COUNT(G137:$K137)),$G$135="X",STDEV($F137,$H137:$K137)/SQRT(COUNT($F137,$H137:$K137)),$H$135="X",STDEV($F137:$G137,$I137:$K137)/SQRT(COUNT($F137:$G137,$I137:$K137)),$I$135="X",STDEV($F137:$H137,$J137:$K137)/SQRT(COUNT($F137:$H137,$J137:$K137)),$J$135="X",STDEV($F137:$I137,$K137)/SQRT(COUNT($F137:$I137,$K137)),$K$135="X",STDEV($F137:$J137)/SQRT(COUNT($F137:$J137))),"")</f>
        <v>3.2307062340826823E-2</v>
      </c>
      <c r="D137" s="114" cm="1">
        <f t="array" ref="D137">IFERROR(_xlfn.IFS(COUNTA($L$135:$Q$135)=0,AVERAGE($L137:$Q137),$L$135="X",AVERAGE($M137:$Q137),$M$135="X",AVERAGE($L137,$N137:$Q137),$N$135="X",AVERAGE($L137:$M137,$O137:$Q137),$O$135="X",AVERAGE($L137:$N137,$P137:$Q137),$P$135="X",AVERAGE($L137:$O137,$Q137:$Q137),$Q$135="X",AVERAGE($L137:$P137)),"")</f>
        <v>66833.133333333331</v>
      </c>
      <c r="E137" s="109" cm="1">
        <f t="array" ref="E137">IFERROR(_xlfn.IFS(COUNTA($L$135:$Q$135)=0,STDEV($L137:$Q137)/SQRT(COUNT($L137:$Q137)),$L$135="X",STDEV($M137:$Q137)/SQRT(COUNT($M137:$Q137)),$M$135="X",STDEV($L137,$N137:$Q137)/SQRT(COUNT($L137,$N137:$Q137)),$N$135="X",STDEV($L137:$M137,$O137:$Q137)/SQRT(COUNT($L137:$M137,$O137:$Q137)),$O$135="X",STDEV($L137:$N137,$P137:$Q137)/SQRT(COUNT($L137:$N137,$P137:$Q137)),$P$135="X",STDEV($L137:$O137,$Q137)/SQRT(COUNT($L137:$O137,$Q137)),$Q$135="X",STDEV($L137:$P137)/SQRT(COUNT($L137:$P137))),"")</f>
        <v>29301.771993174745</v>
      </c>
      <c r="F137" s="1" cm="1">
        <f t="array" ref="F137">_xlfn.IFS(SUM($L137:$Q137)="","",L137="","",L137=0,0,L137&gt;0,L137/F$198*100)</f>
        <v>8.8409873369293387E-2</v>
      </c>
      <c r="G137" s="1" cm="1">
        <f t="array" ref="G137">_xlfn.IFS(SUM($L137:$Q137)="","",M137="","",M137=0,0,M137&gt;0,M137/G$198*100)</f>
        <v>0.19626312640485299</v>
      </c>
      <c r="H137" s="1" cm="1">
        <f t="array" ref="H137">_xlfn.IFS(SUM($L137:$Q137)="","",N137="","",N137=0,0,N137&gt;0,N137/H$198*100)</f>
        <v>0.16324310659632915</v>
      </c>
      <c r="I137" s="1" cm="1">
        <f t="array" ref="I137">_xlfn.IFS(SUM($L137:$Q137)="","",O137="","",O137=0,0,O137&gt;0,O137/I$198*100)</f>
        <v>0.14734588949421268</v>
      </c>
      <c r="J137" s="1" cm="1">
        <f t="array" ref="J137">_xlfn.IFS(SUM($L137:$Q137)="","",P137="","",P137=0,0,P137&gt;0,P137/J$198*100)</f>
        <v>1.2964049881880848E-2</v>
      </c>
      <c r="K137" s="1" t="str" cm="1">
        <f t="array" ref="K137">_xlfn.IFS(SUM($L137:$Q137)="","",Q137="","",Q137=0,0,Q137&gt;0,Q137/K$198*100)</f>
        <v/>
      </c>
      <c r="L137" s="85">
        <f>IF(R137="","",R137/R$135)</f>
        <v>177148</v>
      </c>
      <c r="M137" s="39">
        <f t="shared" ref="M137:Q187" si="155">IF(S137="","",S137/S$135)</f>
        <v>49974.333333333336</v>
      </c>
      <c r="N137" s="39">
        <f t="shared" si="155"/>
        <v>21314</v>
      </c>
      <c r="O137" s="39">
        <f t="shared" si="155"/>
        <v>70226.333333333328</v>
      </c>
      <c r="P137" s="39">
        <f t="shared" si="155"/>
        <v>15503</v>
      </c>
      <c r="Q137" s="97" t="str">
        <f t="shared" si="155"/>
        <v/>
      </c>
      <c r="R137" s="89">
        <v>708592</v>
      </c>
      <c r="S137" s="89">
        <v>149923</v>
      </c>
      <c r="T137" s="89">
        <v>63942</v>
      </c>
      <c r="U137" s="89">
        <v>210679</v>
      </c>
      <c r="V137" s="89">
        <v>31006</v>
      </c>
      <c r="W137" s="89"/>
      <c r="X137" s="1"/>
      <c r="Y137" s="1"/>
      <c r="Z137" s="6" t="s">
        <v>26</v>
      </c>
      <c r="AA137" s="18" cm="1">
        <f t="array" ref="AA137">IFERROR(_xlfn.IFS(COUNTA($AE$135:$AJ$135)=0,AVERAGE($AE137:$AJ137),$AE$135="X",AVERAGE($AF137:$AJ137),$AF$135="X",AVERAGE($AE137,$AG137:$AJ137),$AG$135="X",AVERAGE($AE137:$AF137,$AH137:$AJ137),$AH$135="X",AVERAGE($AE137:$AG137,$AI137:$AJ137),$AI$135="X",AVERAGE($AE137:$AH137,$AJ137:$AJ137),$AJ$135="X",AVERAGE($AE137:$AI137)),"")</f>
        <v>0.32393649894852405</v>
      </c>
      <c r="AB137" s="19" cm="1">
        <f t="array" ref="AB137">IFERROR(_xlfn.IFS(COUNTA($AE$135:$AJ$135)=0,STDEV($AE137:$AJ137)/SQRT(COUNT($AE137:$AJ137)),$AE$135="X",STDEV($AF137:$AJ137)/SQRT(COUNT($AF137:$AJ137)),$AF$135="X",STDEV($AE137,$AG137:$AJ137)/SQRT(COUNT($AE137,$AG137:$AJ137)),$AG$135="X",STDEV($AE137:$AF137,$AH137:$AJ137)/SQRT(COUNT($AE137:$AF137,$AH137:$AJ137)),$AH$135="X",STDEV($AE137:$AG137,$AI137:$AJ137)/SQRT(COUNT($AE137:$AG137,$AI137:$AJ137)),$AI$135="X",STDEV($AE137:$AH137,$AJ137)/SQRT(COUNT($AE137:$AH137,$AJ137)),$AJ$135="X",STDEV($AE137:$AI137)/SQRT(COUNT($AE137:$AI137))),"")</f>
        <v>8.5090498657359653E-2</v>
      </c>
      <c r="AC137" s="113" cm="1">
        <f t="array" ref="AC137">IFERROR(_xlfn.IFS(COUNTA($AK$135:$AP$135)=0,AVERAGE($AK137:$AP137),$AK$135="X",AVERAGE($AL137:$AP137),$AL$135="X",AVERAGE($AK137,$AM137:$AP137),$AM$135="X",AVERAGE($AK137:$AL137,$AN137:$AP137),$AN$135="X",AVERAGE($AK137:$AM137,$AO137:$AP137),$AO$135="X",AVERAGE($AK137:$AN137,$AP137:$AP137),$AP$135="X",AVERAGE($AK137:$AO137)),"")</f>
        <v>60169.079166666663</v>
      </c>
      <c r="AD137" s="111" cm="1">
        <f t="array" ref="AD137">IFERROR(_xlfn.IFS(COUNTA($AK$135:$AP$135)=0,STDEV($AK137:$AP137)/SQRT(COUNT($AK137:$AP137)),$AK$135="X",STDEV($AL137:$AP137)/SQRT(COUNT($AL137:$AP137)),$AL$135="X",STDEV($AK137,$AM137:$AP137)/SQRT(COUNT($AK137,$AM137:$AP137)),$AM$135="X",STDEV($AK137:$AL137,$AN137:$AP137)/SQRT(COUNT($AK137:$AL137,$AN137:$AP137)),$AN$135="X",STDEV($AK137:$AM137,$AO137:$AP137)/SQRT(COUNT($AK137:$AM137,$AO137:$AP137)),$AO$135="X",STDEV($AK137:$AN137,$AP137)/SQRT(COUNT($AK137:$AN137,$AP137)),$AP$135="X",STDEV($AK137:$AO137)/SQRT(COUNT($AK137:$AO137))),"")</f>
        <v>12322.2059585143</v>
      </c>
      <c r="AE137" s="1" cm="1">
        <f t="array" ref="AE137">_xlfn.IFS(SUM($AK137:$AP137)="","",AK137="","",AK137=0,0,AK137&gt;0,AK137/AE$198*100)</f>
        <v>0.11520061177208471</v>
      </c>
      <c r="AF137" s="1" cm="1">
        <f t="array" ref="AF137">_xlfn.IFS(SUM($AK137:$AP137)="","",AL137="","",AL137=0,0,AL137&gt;0,AL137/AF$198*100)</f>
        <v>0.33834074792798269</v>
      </c>
      <c r="AG137" s="1" cm="1">
        <f t="array" ref="AG137">_xlfn.IFS(SUM($AK137:$AP137)="","",AM137="","",AM137=0,0,AM137&gt;0,AM137/AG$198*100)</f>
        <v>0.14266901557736772</v>
      </c>
      <c r="AH137" s="1" cm="1">
        <f t="array" ref="AH137">_xlfn.IFS(SUM($AK137:$AP137)="","",AN137="","",AN137=0,0,AN137&gt;0,AN137/AH$198*100)</f>
        <v>0.53115723559943218</v>
      </c>
      <c r="AI137" s="1" cm="1">
        <f t="array" ref="AI137">_xlfn.IFS(SUM($AK137:$AP137)="","",AO137="","",AO137=0,0,AO137&gt;0,AO137/AI$198*100)</f>
        <v>0.31104740049459673</v>
      </c>
      <c r="AJ137" s="1" t="str" cm="1">
        <f t="array" ref="AJ137">_xlfn.IFS(SUM($AK137:$AP137)="","",AP137="","",AP137=0,0,AP137&gt;0,AP137/AJ$198*100)</f>
        <v/>
      </c>
      <c r="AK137" s="85">
        <f>IF(AQ137="","",AQ137/AQ$135)</f>
        <v>79548.666666666672</v>
      </c>
      <c r="AL137" s="39">
        <f t="shared" ref="AL137:AP152" si="156">IF(AR137="","",AR137/AR$135)</f>
        <v>81432.399999999994</v>
      </c>
      <c r="AM137" s="39">
        <f t="shared" si="156"/>
        <v>175427</v>
      </c>
      <c r="AN137" s="39">
        <f t="shared" si="156"/>
        <v>30671</v>
      </c>
      <c r="AO137" s="39">
        <f t="shared" si="156"/>
        <v>49024.25</v>
      </c>
      <c r="AP137" s="97" t="str">
        <f t="shared" si="156"/>
        <v/>
      </c>
      <c r="AQ137" s="89">
        <v>238646</v>
      </c>
      <c r="AR137" s="89">
        <v>407162</v>
      </c>
      <c r="AS137" s="89">
        <v>350854</v>
      </c>
      <c r="AT137" s="89">
        <v>30671</v>
      </c>
      <c r="AU137" s="89">
        <v>196097</v>
      </c>
      <c r="AV137" s="89"/>
      <c r="AW137" s="1"/>
      <c r="AX137" s="1"/>
      <c r="AY137" s="39" t="str">
        <f t="shared" ref="AY137:AY168" si="157">IF($AX137&lt;&gt;0,IF(SUM(L$137:L$198)=0,"",IF(L$135="x","",L137)),"")</f>
        <v/>
      </c>
      <c r="AZ137" s="39" t="str">
        <f t="shared" ref="AZ137:AZ168" si="158">IF($AX137&lt;&gt;0,IF(SUM(M$137:M$198)=0,"",IF(M$135="x","",M137)),"")</f>
        <v/>
      </c>
      <c r="BA137" s="39" t="str">
        <f t="shared" ref="BA137:BA168" si="159">IF($AX137&lt;&gt;0,IF(SUM(N$137:N$198)=0,"",IF(N$135="x","",N137)),"")</f>
        <v/>
      </c>
      <c r="BB137" s="39" t="str">
        <f t="shared" ref="BB137:BB168" si="160">IF($AX137&lt;&gt;0,IF(SUM(O$137:O$198)=0,"",IF(O$135="x","",O137)),"")</f>
        <v/>
      </c>
      <c r="BC137" s="39" t="str">
        <f t="shared" ref="BC137:BC168" si="161">IF($AX137&lt;&gt;0,IF(SUM(P$137:P$198)=0,"",IF(P$135="x","",P137)),"")</f>
        <v/>
      </c>
      <c r="BD137" s="39" t="str">
        <f t="shared" ref="BD137:BD168" si="162">IF($AX137&lt;&gt;0,IF(SUM(Q$137:Q$198)=0,"",IF(Q$135="x","",Q137)),"")</f>
        <v/>
      </c>
      <c r="BE137" s="39" t="str">
        <f t="shared" ref="BE137:BE168" si="163">IF($AX137&lt;&gt;0,IF(SUM(AK$137:AK$198)=0,"",IF(AK$135="x","",AK137)),"")</f>
        <v/>
      </c>
      <c r="BF137" s="39" t="str">
        <f t="shared" ref="BF137:BF168" si="164">IF($AX137&lt;&gt;0,IF(SUM(AL$137:AL$198)=0,"",IF(AL$135="x","",AL137)),"")</f>
        <v/>
      </c>
      <c r="BG137" s="39" t="str">
        <f t="shared" ref="BG137:BG168" si="165">IF($AX137&lt;&gt;0,IF(SUM(AM$137:AM$198)=0,"",IF(AM$135="x","",AM137)),"")</f>
        <v/>
      </c>
      <c r="BH137" s="39" t="str">
        <f t="shared" ref="BH137:BH168" si="166">IF($AX137&lt;&gt;0,IF(SUM(AN$137:AN$198)=0,"",IF(AN$135="x","",AN137)),"")</f>
        <v/>
      </c>
      <c r="BI137" s="39" t="str">
        <f t="shared" ref="BI137:BI168" si="167">IF($AX137&lt;&gt;0,IF(SUM(AO$137:AO$198)=0,"",IF(AO$135="x","",AO137)),"")</f>
        <v/>
      </c>
      <c r="BJ137" s="39" t="str">
        <f t="shared" ref="BJ137:BJ168" si="168">IF($AX137&lt;&gt;0,IF(SUM(AP$137:AP$198)=0,"",IF(AP$135="x","",AP137)),"")</f>
        <v/>
      </c>
      <c r="BK137" s="42" t="str">
        <f t="shared" ref="BK137:BV158" si="169">IFERROR(_xlfn.RANK.AVG(AY137,$AY137:$BJ137,1),"")</f>
        <v/>
      </c>
      <c r="BL137" t="str">
        <f t="shared" si="169"/>
        <v/>
      </c>
      <c r="BM137" t="str">
        <f t="shared" si="169"/>
        <v/>
      </c>
      <c r="BN137" t="str">
        <f t="shared" si="169"/>
        <v/>
      </c>
      <c r="BO137" t="str">
        <f t="shared" si="169"/>
        <v/>
      </c>
      <c r="BP137" t="str">
        <f t="shared" si="169"/>
        <v/>
      </c>
      <c r="BQ137" t="str">
        <f t="shared" si="169"/>
        <v/>
      </c>
      <c r="BR137" t="str">
        <f t="shared" si="169"/>
        <v/>
      </c>
      <c r="BS137" t="str">
        <f t="shared" si="169"/>
        <v/>
      </c>
      <c r="BT137" t="str">
        <f t="shared" si="169"/>
        <v/>
      </c>
      <c r="BU137" t="str">
        <f t="shared" si="169"/>
        <v/>
      </c>
      <c r="BV137" t="str">
        <f t="shared" si="169"/>
        <v/>
      </c>
      <c r="BW137" t="str">
        <f t="shared" ref="BW137:BW198" si="170">IF($AX137&lt;&gt;0,SUM(BK137:BP137),"")</f>
        <v/>
      </c>
      <c r="BX137" t="str">
        <f t="shared" ref="BX137:BX198" si="171">IF($AX137&lt;&gt;0,SUM(BQ137:BV137),"")</f>
        <v/>
      </c>
      <c r="BY137" t="str">
        <f t="shared" ref="BY137:BY198" si="172">IF($AX137&lt;&gt;0,$BY$135,"")</f>
        <v/>
      </c>
      <c r="BZ137" t="str">
        <f t="shared" ref="BZ137:BZ198" si="173">IF($AX137&lt;&gt;0,$CA$135,"")</f>
        <v/>
      </c>
      <c r="CA137" t="str">
        <f t="shared" ref="CA137:CB168" si="174">IF($AX137&lt;&gt;0,IF(($BY137*$BZ137)+(BY137*(BY137+1)/2)-BW137&lt;0,0,($BY137*$BZ137)+(BY137*(BY137+1)/2)-BW137),"")</f>
        <v/>
      </c>
      <c r="CB137" s="39" t="str">
        <f t="shared" si="174"/>
        <v/>
      </c>
      <c r="CC137" s="46" t="str">
        <f t="shared" ref="CC137:CC198" si="175">IF($AX137&lt;&gt;0,MIN(CA137:CB137),"")</f>
        <v/>
      </c>
      <c r="CD137" s="44" t="str">
        <f t="shared" ref="CD137:CD198" si="176">IF(CC137="","","sig = ")</f>
        <v/>
      </c>
      <c r="CE137" t="str" cm="1">
        <f t="array" ref="CE137">_xlfn.IFS($CC137="","",$CC137&lt;=CE$136,"yes",$CC137&gt;CE$136,"no")</f>
        <v/>
      </c>
      <c r="CF137" s="42" t="str">
        <f t="shared" ref="CF137:CF161" si="177">IF(CE137="yes",(BY137*BZ137)/2,"")</f>
        <v/>
      </c>
      <c r="CG137" s="1" t="str">
        <f t="shared" ref="CG137:CG161" si="178">IF(CE137="yes",SQRT(((BY137*BZ137)*(BY137+BZ137+1))/12),"")</f>
        <v/>
      </c>
      <c r="CH137" s="1" t="str">
        <f t="shared" ref="CH137:CH161" si="179">IF(CE137="yes",ROUND(((CC137-CF137)+IF(CC137&gt;CF137,-0.5,0.5))/CG137,1),"")</f>
        <v/>
      </c>
      <c r="CI137" s="76" t="str">
        <f>IF(CE137="yes",VLOOKUP(CH137,'z-Table'!$A$1:$K$74,7,TRUE)*$CE$135,"")</f>
        <v/>
      </c>
    </row>
    <row r="138" spans="1:87" ht="12" x14ac:dyDescent="0.2">
      <c r="A138" s="7" t="s">
        <v>27</v>
      </c>
      <c r="B138" s="18" cm="1">
        <f t="array" ref="B138">IFERROR(_xlfn.IFS(COUNTA($F$135:$K$135)=0,AVERAGE($F138:$K138),$F$135="X",AVERAGE(G138:$K138),$G$135="X",AVERAGE($F138,$H138:$K138),$H$135="X",AVERAGE($F138:$G138,$I138:$K138),$I$135="X",AVERAGE($F138:$H138,$J138:$K138),$J$135="X",AVERAGE($F138:$I138,$K138:$K138),$K$135="X",AVERAGE($F138:$J138)),"")</f>
        <v>0.35373668178500883</v>
      </c>
      <c r="C138" s="19" cm="1">
        <f t="array" ref="C138">IFERROR(_xlfn.IFS(COUNTA($F$135:$K$135)=0,STDEV($F138:$K138)/SQRT(COUNT($F138:$K138)),$F$135="X",STDEV(G138:$K138)/SQRT(COUNT(G138:$K138)),$G$135="X",STDEV($F138,$H138:$K138)/SQRT(COUNT($F138,$H138:$K138)),$H$135="X",STDEV($F138:$G138,$I138:$K138)/SQRT(COUNT($F138:$G138,$I138:$K138)),$I$135="X",STDEV($F138:$H138,$J138:$K138)/SQRT(COUNT($F138:$H138,$J138:$K138)),$J$135="X",STDEV($F138:$I138,$K138)/SQRT(COUNT($F138:$I138,$K138)),$K$135="X",STDEV($F138:$J138)/SQRT(COUNT($F138:$J138))),"")</f>
        <v>9.2358242471958812E-2</v>
      </c>
      <c r="D138" s="113" cm="1">
        <f t="array" ref="D138">IFERROR(_xlfn.IFS(COUNTA($L$135:$Q$135)=0,AVERAGE($L138:$Q138),$L$135="X",AVERAGE($M138:$Q138),$M$135="X",AVERAGE($L138,$N138:$Q138),$N$135="X",AVERAGE($L138:$M138,$O138:$Q138),$O$135="X",AVERAGE($L138:$N138,$P138:$Q138),$P$135="X",AVERAGE($L138:$O138,$Q138:$Q138),$Q$135="X",AVERAGE($L138:$P138)),"")</f>
        <v>158158.38333333333</v>
      </c>
      <c r="E138" s="111" cm="1">
        <f t="array" ref="E138">IFERROR(_xlfn.IFS(COUNTA($L$135:$Q$135)=0,STDEV($L138:$Q138)/SQRT(COUNT($L138:$Q138)),$L$135="X",STDEV($M138:$Q138)/SQRT(COUNT($M138:$Q138)),$M$135="X",STDEV($L138,$N138:$Q138)/SQRT(COUNT($L138,$N138:$Q138)),$N$135="X",STDEV($L138:$M138,$O138:$Q138)/SQRT(COUNT($L138:$M138,$O138:$Q138)),$O$135="X",STDEV($L138:$N138,$P138:$Q138)/SQRT(COUNT($L138:$N138,$P138:$Q138)),$P$135="X",STDEV($L138:$O138,$Q138)/SQRT(COUNT($L138:$O138,$Q138)),$Q$135="X",STDEV($L138:$P138)/SQRT(COUNT($L138:$P138))),"")</f>
        <v>47799.808075158056</v>
      </c>
      <c r="F138" s="1" cm="1">
        <f t="array" ref="F138">_xlfn.IFS(SUM($L138:$Q138)="","",L138="","",L138=0,0,L138&gt;0,L138/F$198*100)</f>
        <v>3.3821338095595864E-2</v>
      </c>
      <c r="G138" s="1" cm="1">
        <f t="array" ref="G138">_xlfn.IFS(SUM($L138:$Q138)="","",M138="","",M138=0,0,M138&gt;0,M138/G$198*100)</f>
        <v>0.50529936492240701</v>
      </c>
      <c r="H138" s="1" cm="1">
        <f t="array" ref="H138">_xlfn.IFS(SUM($L138:$Q138)="","",N138="","",N138=0,0,N138&gt;0,N138/H$198*100)</f>
        <v>0.53620389850844541</v>
      </c>
      <c r="I138" s="1" cm="1">
        <f t="array" ref="I138">_xlfn.IFS(SUM($L138:$Q138)="","",O138="","",O138=0,0,O138&gt;0,O138/I$198*100)</f>
        <v>0.42378300113711032</v>
      </c>
      <c r="J138" s="1" cm="1">
        <f t="array" ref="J138">_xlfn.IFS(SUM($L138:$Q138)="","",P138="","",P138=0,0,P138&gt;0,P138/J$198*100)</f>
        <v>0.26957580626148558</v>
      </c>
      <c r="K138" s="1" t="str" cm="1">
        <f t="array" ref="K138">_xlfn.IFS(SUM($L138:$Q138)="","",Q138="","",Q138=0,0,Q138&gt;0,Q138/K$198*100)</f>
        <v/>
      </c>
      <c r="L138" s="85">
        <f t="shared" ref="L138:Q196" si="180">IF(R138="","",R138/R$135)</f>
        <v>67768.25</v>
      </c>
      <c r="M138" s="39">
        <f t="shared" si="155"/>
        <v>128664</v>
      </c>
      <c r="N138" s="39">
        <f t="shared" si="155"/>
        <v>70010</v>
      </c>
      <c r="O138" s="39">
        <f t="shared" si="155"/>
        <v>201978.66666666666</v>
      </c>
      <c r="P138" s="39">
        <f t="shared" si="155"/>
        <v>322371</v>
      </c>
      <c r="Q138" s="98" t="str">
        <f t="shared" si="155"/>
        <v/>
      </c>
      <c r="R138" s="89">
        <v>271073</v>
      </c>
      <c r="S138" s="89">
        <v>385992</v>
      </c>
      <c r="T138" s="89">
        <v>210030</v>
      </c>
      <c r="U138" s="89">
        <v>605936</v>
      </c>
      <c r="V138" s="89">
        <v>644742</v>
      </c>
      <c r="W138" s="89"/>
      <c r="X138" s="1"/>
      <c r="Y138" s="1"/>
      <c r="Z138" s="7" t="s">
        <v>27</v>
      </c>
      <c r="AA138" s="18" cm="1">
        <f t="array" ref="AA138">IFERROR(_xlfn.IFS(COUNTA($AE$135:$AJ$135)=0,AVERAGE($AE138:$AJ138),$AE$135="X",AVERAGE($AF138:$AJ138),$AF$135="X",AVERAGE($AE138,$AG138:$AJ138),$AG$135="X",AVERAGE($AE138:$AF138,$AH138:$AJ138),$AH$135="X",AVERAGE($AE138:$AG138,$AI138:$AJ138),$AI$135="X",AVERAGE($AE138:$AH138,$AJ138:$AJ138),$AJ$135="X",AVERAGE($AE138:$AI138)),"")</f>
        <v>1.2008336544497764</v>
      </c>
      <c r="AB138" s="19" cm="1">
        <f t="array" ref="AB138">IFERROR(_xlfn.IFS(COUNTA($AE$135:$AJ$135)=0,STDEV($AE138:$AJ138)/SQRT(COUNT($AE138:$AJ138)),$AE$135="X",STDEV($AF138:$AJ138)/SQRT(COUNT($AF138:$AJ138)),$AF$135="X",STDEV($AE138,$AG138:$AJ138)/SQRT(COUNT($AE138,$AG138:$AJ138)),$AG$135="X",STDEV($AE138:$AF138,$AH138:$AJ138)/SQRT(COUNT($AE138:$AF138,$AH138:$AJ138)),$AH$135="X",STDEV($AE138:$AG138,$AI138:$AJ138)/SQRT(COUNT($AE138:$AG138,$AI138:$AJ138)),$AI$135="X",STDEV($AE138:$AH138,$AJ138)/SQRT(COUNT($AE138:$AH138,$AJ138)),$AJ$135="X",STDEV($AE138:$AI138)/SQRT(COUNT($AE138:$AI138))),"")</f>
        <v>0.5803519700112153</v>
      </c>
      <c r="AC138" s="113" cm="1">
        <f t="array" ref="AC138">IFERROR(_xlfn.IFS(COUNTA($AK$135:$AP$135)=0,AVERAGE($AK138:$AP138),$AK$135="X",AVERAGE($AL138:$AP138),$AL$135="X",AVERAGE($AK138,$AM138:$AP138),$AM$135="X",AVERAGE($AK138:$AL138,$AN138:$AP138),$AN$135="X",AVERAGE($AK138:$AM138,$AO138:$AP138),$AO$135="X",AVERAGE($AK138:$AN138,$AP138:$AP138),$AP$135="X",AVERAGE($AK138:$AO138)),"")</f>
        <v>175581.88750000001</v>
      </c>
      <c r="AD138" s="111" cm="1">
        <f t="array" ref="AD138">IFERROR(_xlfn.IFS(COUNTA($AK$135:$AP$135)=0,STDEV($AK138:$AP138)/SQRT(COUNT($AK138:$AP138)),$AK$135="X",STDEV($AL138:$AP138)/SQRT(COUNT($AL138:$AP138)),$AL$135="X",STDEV($AK138,$AM138:$AP138)/SQRT(COUNT($AK138,$AM138:$AP138)),$AM$135="X",STDEV($AK138:$AL138,$AN138:$AP138)/SQRT(COUNT($AK138:$AL138,$AN138:$AP138)),$AN$135="X",STDEV($AK138:$AM138,$AO138:$AP138)/SQRT(COUNT($AK138:$AM138,$AO138:$AP138)),$AO$135="X",STDEV($AK138:$AN138,$AP138)/SQRT(COUNT($AK138:$AN138,$AP138)),$AP$135="X",STDEV($AK138:$AO138)/SQRT(COUNT($AK138:$AO138))),"")</f>
        <v>19747.001809033889</v>
      </c>
      <c r="AE138" s="1" cm="1">
        <f t="array" ref="AE138">_xlfn.IFS(SUM($AK138:$AP138)="","",AK138="","",AK138=0,0,AK138&gt;0,AK138/AE$198*100)</f>
        <v>0.3290926085845875</v>
      </c>
      <c r="AF138" s="1" cm="1">
        <f t="array" ref="AF138">_xlfn.IFS(SUM($AK138:$AP138)="","",AL138="","",AL138=0,0,AL138&gt;0,AL138/AF$198*100)</f>
        <v>0.72963526895294073</v>
      </c>
      <c r="AG138" s="1" cm="1">
        <f t="array" ref="AG138">_xlfn.IFS(SUM($AK138:$AP138)="","",AM138="","",AM138=0,0,AM138&gt;0,AM138/AG$198*100)</f>
        <v>0.28530712700319694</v>
      </c>
      <c r="AH138" s="1" cm="1">
        <f t="array" ref="AH138">_xlfn.IFS(SUM($AK138:$AP138)="","",AN138="","",AN138=0,0,AN138&gt;0,AN138/AH$198*100)</f>
        <v>2.911051987808893</v>
      </c>
      <c r="AI138" s="1" cm="1">
        <f t="array" ref="AI138">_xlfn.IFS(SUM($AK138:$AP138)="","",AO138="","",AO138=0,0,AO138&gt;0,AO138/AI$198*100)</f>
        <v>0.8335547524526844</v>
      </c>
      <c r="AJ138" s="1" t="str" cm="1">
        <f t="array" ref="AJ138">_xlfn.IFS(SUM($AK138:$AP138)="","",AP138="","",AP138=0,0,AP138&gt;0,AP138/AJ$198*100)</f>
        <v/>
      </c>
      <c r="AK138" s="85">
        <f t="shared" ref="AK138:AP192" si="181">IF(AQ138="","",AQ138/AQ$135)</f>
        <v>227246</v>
      </c>
      <c r="AL138" s="39">
        <f t="shared" si="156"/>
        <v>175609.8</v>
      </c>
      <c r="AM138" s="39">
        <f t="shared" si="156"/>
        <v>350816</v>
      </c>
      <c r="AN138" s="39">
        <f t="shared" si="156"/>
        <v>168095</v>
      </c>
      <c r="AO138" s="39">
        <f t="shared" si="156"/>
        <v>131376.75</v>
      </c>
      <c r="AP138" s="98" t="str">
        <f t="shared" si="156"/>
        <v/>
      </c>
      <c r="AQ138" s="89">
        <v>681738</v>
      </c>
      <c r="AR138" s="89">
        <v>878049</v>
      </c>
      <c r="AS138" s="89">
        <v>701632</v>
      </c>
      <c r="AT138" s="89">
        <v>168095</v>
      </c>
      <c r="AU138" s="89">
        <v>525507</v>
      </c>
      <c r="AV138" s="89"/>
      <c r="AW138" s="1"/>
      <c r="AX138" s="1"/>
      <c r="AY138" s="39" t="str">
        <f t="shared" si="157"/>
        <v/>
      </c>
      <c r="AZ138" s="39" t="str">
        <f t="shared" si="158"/>
        <v/>
      </c>
      <c r="BA138" s="39" t="str">
        <f t="shared" si="159"/>
        <v/>
      </c>
      <c r="BB138" s="39" t="str">
        <f t="shared" si="160"/>
        <v/>
      </c>
      <c r="BC138" s="39" t="str">
        <f t="shared" si="161"/>
        <v/>
      </c>
      <c r="BD138" s="39" t="str">
        <f t="shared" si="162"/>
        <v/>
      </c>
      <c r="BE138" s="39" t="str">
        <f t="shared" si="163"/>
        <v/>
      </c>
      <c r="BF138" s="39" t="str">
        <f t="shared" si="164"/>
        <v/>
      </c>
      <c r="BG138" s="39" t="str">
        <f t="shared" si="165"/>
        <v/>
      </c>
      <c r="BH138" s="39" t="str">
        <f t="shared" si="166"/>
        <v/>
      </c>
      <c r="BI138" s="39" t="str">
        <f t="shared" si="167"/>
        <v/>
      </c>
      <c r="BJ138" s="39" t="str">
        <f t="shared" si="168"/>
        <v/>
      </c>
      <c r="BK138" s="42" t="str">
        <f t="shared" si="169"/>
        <v/>
      </c>
      <c r="BL138" t="str">
        <f t="shared" si="169"/>
        <v/>
      </c>
      <c r="BM138" t="str">
        <f t="shared" si="169"/>
        <v/>
      </c>
      <c r="BN138" t="str">
        <f t="shared" si="169"/>
        <v/>
      </c>
      <c r="BO138" t="str">
        <f t="shared" si="169"/>
        <v/>
      </c>
      <c r="BP138" t="str">
        <f t="shared" si="169"/>
        <v/>
      </c>
      <c r="BQ138" t="str">
        <f t="shared" si="169"/>
        <v/>
      </c>
      <c r="BR138" t="str">
        <f t="shared" si="169"/>
        <v/>
      </c>
      <c r="BS138" t="str">
        <f t="shared" si="169"/>
        <v/>
      </c>
      <c r="BT138" t="str">
        <f t="shared" si="169"/>
        <v/>
      </c>
      <c r="BU138" t="str">
        <f t="shared" si="169"/>
        <v/>
      </c>
      <c r="BV138" t="str">
        <f t="shared" si="169"/>
        <v/>
      </c>
      <c r="BW138" t="str">
        <f t="shared" si="170"/>
        <v/>
      </c>
      <c r="BX138" t="str">
        <f t="shared" si="171"/>
        <v/>
      </c>
      <c r="BY138" t="str">
        <f t="shared" si="172"/>
        <v/>
      </c>
      <c r="BZ138" t="str">
        <f t="shared" si="173"/>
        <v/>
      </c>
      <c r="CA138" t="str">
        <f t="shared" si="174"/>
        <v/>
      </c>
      <c r="CB138" s="39" t="str">
        <f t="shared" si="174"/>
        <v/>
      </c>
      <c r="CC138" s="46" t="str">
        <f t="shared" si="175"/>
        <v/>
      </c>
      <c r="CD138" s="44" t="str">
        <f t="shared" si="176"/>
        <v/>
      </c>
      <c r="CE138" t="str" cm="1">
        <f t="array" ref="CE138">_xlfn.IFS($CC138="","",$CC138&lt;=CE$136,"yes",$CC138&gt;CE$136,"no")</f>
        <v/>
      </c>
      <c r="CF138" s="42" t="str">
        <f t="shared" si="177"/>
        <v/>
      </c>
      <c r="CG138" s="1" t="str">
        <f t="shared" si="178"/>
        <v/>
      </c>
      <c r="CH138" s="1" t="str">
        <f t="shared" si="179"/>
        <v/>
      </c>
      <c r="CI138" s="76" t="str">
        <f>IF(CE138="yes",VLOOKUP(CH138,'z-Table'!$A$1:$K$74,7,TRUE)*$CE$135,"")</f>
        <v/>
      </c>
    </row>
    <row r="139" spans="1:87" ht="12" x14ac:dyDescent="0.2">
      <c r="A139" s="7" t="s">
        <v>28</v>
      </c>
      <c r="B139" s="18" cm="1">
        <f t="array" ref="B139">IFERROR(_xlfn.IFS(COUNTA($F$135:$K$135)=0,AVERAGE($F139:$K139),$F$135="X",AVERAGE(G139:$K139),$G$135="X",AVERAGE($F139,$H139:$K139),$H$135="X",AVERAGE($F139:$G139,$I139:$K139),$I$135="X",AVERAGE($F139:$H139,$J139:$K139),$J$135="X",AVERAGE($F139:$I139,$K139:$K139),$K$135="X",AVERAGE($F139:$J139)),"")</f>
        <v>0</v>
      </c>
      <c r="C139" s="19" cm="1">
        <f t="array" ref="C139">IFERROR(_xlfn.IFS(COUNTA($F$135:$K$135)=0,STDEV($F139:$K139)/SQRT(COUNT($F139:$K139)),$F$135="X",STDEV(G139:$K139)/SQRT(COUNT(G139:$K139)),$G$135="X",STDEV($F139,$H139:$K139)/SQRT(COUNT($F139,$H139:$K139)),$H$135="X",STDEV($F139:$G139,$I139:$K139)/SQRT(COUNT($F139:$G139,$I139:$K139)),$I$135="X",STDEV($F139:$H139,$J139:$K139)/SQRT(COUNT($F139:$H139,$J139:$K139)),$J$135="X",STDEV($F139:$I139,$K139)/SQRT(COUNT($F139:$I139,$K139)),$K$135="X",STDEV($F139:$J139)/SQRT(COUNT($F139:$J139))),"")</f>
        <v>0</v>
      </c>
      <c r="D139" s="113" cm="1">
        <f t="array" ref="D139">IFERROR(_xlfn.IFS(COUNTA($L$135:$Q$135)=0,AVERAGE($L139:$Q139),$L$135="X",AVERAGE($M139:$Q139),$M$135="X",AVERAGE($L139,$N139:$Q139),$N$135="X",AVERAGE($L139:$M139,$O139:$Q139),$O$135="X",AVERAGE($L139:$N139,$P139:$Q139),$P$135="X",AVERAGE($L139:$O139,$Q139:$Q139),$Q$135="X",AVERAGE($L139:$P139)),"")</f>
        <v>0</v>
      </c>
      <c r="E139" s="111" cm="1">
        <f t="array" ref="E139">IFERROR(_xlfn.IFS(COUNTA($L$135:$Q$135)=0,STDEV($L139:$Q139)/SQRT(COUNT($L139:$Q139)),$L$135="X",STDEV($M139:$Q139)/SQRT(COUNT($M139:$Q139)),$M$135="X",STDEV($L139,$N139:$Q139)/SQRT(COUNT($L139,$N139:$Q139)),$N$135="X",STDEV($L139:$M139,$O139:$Q139)/SQRT(COUNT($L139:$M139,$O139:$Q139)),$O$135="X",STDEV($L139:$N139,$P139:$Q139)/SQRT(COUNT($L139:$N139,$P139:$Q139)),$P$135="X",STDEV($L139:$O139,$Q139)/SQRT(COUNT($L139:$O139,$Q139)),$Q$135="X",STDEV($L139:$P139)/SQRT(COUNT($L139:$P139))),"")</f>
        <v>0</v>
      </c>
      <c r="F139" s="1" cm="1">
        <f t="array" ref="F139">_xlfn.IFS(SUM($L139:$Q139)="","",L139="","",L139=0,0,L139&gt;0,L139/F$198*100)</f>
        <v>0</v>
      </c>
      <c r="G139" s="1" cm="1">
        <f t="array" ref="G139">_xlfn.IFS(SUM($L139:$Q139)="","",M139="","",M139=0,0,M139&gt;0,M139/G$198*100)</f>
        <v>0</v>
      </c>
      <c r="H139" s="1" cm="1">
        <f t="array" ref="H139">_xlfn.IFS(SUM($L139:$Q139)="","",N139="","",N139=0,0,N139&gt;0,N139/H$198*100)</f>
        <v>0</v>
      </c>
      <c r="I139" s="1" cm="1">
        <f t="array" ref="I139">_xlfn.IFS(SUM($L139:$Q139)="","",O139="","",O139=0,0,O139&gt;0,O139/I$198*100)</f>
        <v>0</v>
      </c>
      <c r="J139" s="1" cm="1">
        <f t="array" ref="J139">_xlfn.IFS(SUM($L139:$Q139)="","",P139="","",P139=0,0,P139&gt;0,P139/J$198*100)</f>
        <v>0</v>
      </c>
      <c r="K139" s="1" t="str" cm="1">
        <f t="array" ref="K139">_xlfn.IFS(SUM($L139:$Q139)="","",Q139="","",Q139=0,0,Q139&gt;0,Q139/K$198*100)</f>
        <v/>
      </c>
      <c r="L139" s="85">
        <f t="shared" si="180"/>
        <v>0</v>
      </c>
      <c r="M139" s="39">
        <f t="shared" si="155"/>
        <v>0</v>
      </c>
      <c r="N139" s="39">
        <f t="shared" si="155"/>
        <v>0</v>
      </c>
      <c r="O139" s="39">
        <f t="shared" si="155"/>
        <v>0</v>
      </c>
      <c r="P139" s="39">
        <f t="shared" si="155"/>
        <v>0</v>
      </c>
      <c r="Q139" s="98" t="str">
        <f t="shared" si="155"/>
        <v/>
      </c>
      <c r="R139" s="89">
        <v>0</v>
      </c>
      <c r="S139" s="89">
        <v>0</v>
      </c>
      <c r="T139" s="89">
        <v>0</v>
      </c>
      <c r="U139" s="89">
        <v>0</v>
      </c>
      <c r="V139" s="89">
        <v>0</v>
      </c>
      <c r="W139" s="89"/>
      <c r="X139" s="1"/>
      <c r="Y139" s="1"/>
      <c r="Z139" s="7" t="s">
        <v>28</v>
      </c>
      <c r="AA139" s="18" cm="1">
        <f t="array" ref="AA139">IFERROR(_xlfn.IFS(COUNTA($AE$135:$AJ$135)=0,AVERAGE($AE139:$AJ139),$AE$135="X",AVERAGE($AF139:$AJ139),$AF$135="X",AVERAGE($AE139,$AG139:$AJ139),$AG$135="X",AVERAGE($AE139:$AF139,$AH139:$AJ139),$AH$135="X",AVERAGE($AE139:$AG139,$AI139:$AJ139),$AI$135="X",AVERAGE($AE139:$AH139,$AJ139:$AJ139),$AJ$135="X",AVERAGE($AE139:$AI139)),"")</f>
        <v>9.9766009043985686E-3</v>
      </c>
      <c r="AB139" s="19" cm="1">
        <f t="array" ref="AB139">IFERROR(_xlfn.IFS(COUNTA($AE$135:$AJ$135)=0,STDEV($AE139:$AJ139)/SQRT(COUNT($AE139:$AJ139)),$AE$135="X",STDEV($AF139:$AJ139)/SQRT(COUNT($AF139:$AJ139)),$AF$135="X",STDEV($AE139,$AG139:$AJ139)/SQRT(COUNT($AE139,$AG139:$AJ139)),$AG$135="X",STDEV($AE139:$AF139,$AH139:$AJ139)/SQRT(COUNT($AE139:$AF139,$AH139:$AJ139)),$AH$135="X",STDEV($AE139:$AG139,$AI139:$AJ139)/SQRT(COUNT($AE139:$AG139,$AI139:$AJ139)),$AI$135="X",STDEV($AE139:$AH139,$AJ139)/SQRT(COUNT($AE139:$AH139,$AJ139)),$AJ$135="X",STDEV($AE139:$AI139)/SQRT(COUNT($AE139:$AI139))),"")</f>
        <v>4.6419160210977896E-3</v>
      </c>
      <c r="AC139" s="113" cm="1">
        <f t="array" ref="AC139">IFERROR(_xlfn.IFS(COUNTA($AK$135:$AP$135)=0,AVERAGE($AK139:$AP139),$AK$135="X",AVERAGE($AL139:$AP139),$AL$135="X",AVERAGE($AK139,$AM139:$AP139),$AM$135="X",AVERAGE($AK139:$AL139,$AN139:$AP139),$AN$135="X",AVERAGE($AK139:$AM139,$AO139:$AP139),$AO$135="X",AVERAGE($AK139:$AN139,$AP139:$AP139),$AP$135="X",AVERAGE($AK139:$AO139)),"")</f>
        <v>2519.4708333333333</v>
      </c>
      <c r="AD139" s="111" cm="1">
        <f t="array" ref="AD139">IFERROR(_xlfn.IFS(COUNTA($AK$135:$AP$135)=0,STDEV($AK139:$AP139)/SQRT(COUNT($AK139:$AP139)),$AK$135="X",STDEV($AL139:$AP139)/SQRT(COUNT($AL139:$AP139)),$AL$135="X",STDEV($AK139,$AM139:$AP139)/SQRT(COUNT($AK139,$AM139:$AP139)),$AM$135="X",STDEV($AK139:$AL139,$AN139:$AP139)/SQRT(COUNT($AK139:$AL139,$AN139:$AP139)),$AN$135="X",STDEV($AK139:$AM139,$AO139:$AP139)/SQRT(COUNT($AK139:$AM139,$AO139:$AP139)),$AO$135="X",STDEV($AK139:$AN139,$AP139)/SQRT(COUNT($AK139:$AN139,$AP139)),$AP$135="X",STDEV($AK139:$AO139)/SQRT(COUNT($AK139:$AO139))),"")</f>
        <v>841.18501533096844</v>
      </c>
      <c r="AE139" s="1" cm="1">
        <f t="array" ref="AE139">_xlfn.IFS(SUM($AK139:$AP139)="","",AK139="","",AK139=0,0,AK139&gt;0,AK139/AE$198*100)</f>
        <v>4.8547746561511855E-3</v>
      </c>
      <c r="AF139" s="1" cm="1">
        <f t="array" ref="AF139">_xlfn.IFS(SUM($AK139:$AP139)="","",AL139="","",AL139=0,0,AL139&gt;0,AL139/AF$198*100)</f>
        <v>1.4458104325057276E-2</v>
      </c>
      <c r="AG139" s="1" cm="1">
        <f t="array" ref="AG139">_xlfn.IFS(SUM($AK139:$AP139)="","",AM139="","",AM139=0,0,AM139&gt;0,AM139/AG$198*100)</f>
        <v>0</v>
      </c>
      <c r="AH139" s="1" cm="1">
        <f t="array" ref="AH139">_xlfn.IFS(SUM($AK139:$AP139)="","",AN139="","",AN139=0,0,AN139&gt;0,AN139/AH$198*100)</f>
        <v>0</v>
      </c>
      <c r="AI139" s="1" cm="1">
        <f t="array" ref="AI139">_xlfn.IFS(SUM($AK139:$AP139)="","",AO139="","",AO139=0,0,AO139&gt;0,AO139/AI$198*100)</f>
        <v>2.0593524636385818E-2</v>
      </c>
      <c r="AJ139" s="1" t="str" cm="1">
        <f t="array" ref="AJ139">_xlfn.IFS(SUM($AK139:$AP139)="","",AP139="","",AP139=0,0,AP139&gt;0,AP139/AJ$198*100)</f>
        <v/>
      </c>
      <c r="AK139" s="85">
        <f t="shared" si="181"/>
        <v>3352.3333333333335</v>
      </c>
      <c r="AL139" s="39">
        <f t="shared" si="156"/>
        <v>3479.8</v>
      </c>
      <c r="AM139" s="39">
        <f t="shared" si="156"/>
        <v>0</v>
      </c>
      <c r="AN139" s="39">
        <f t="shared" si="156"/>
        <v>0</v>
      </c>
      <c r="AO139" s="39">
        <f t="shared" si="156"/>
        <v>3245.75</v>
      </c>
      <c r="AP139" s="98" t="str">
        <f t="shared" si="156"/>
        <v/>
      </c>
      <c r="AQ139" s="89">
        <v>10057</v>
      </c>
      <c r="AR139" s="89">
        <v>17399</v>
      </c>
      <c r="AS139" s="89">
        <v>0</v>
      </c>
      <c r="AT139" s="89">
        <v>0</v>
      </c>
      <c r="AU139" s="89">
        <v>12983</v>
      </c>
      <c r="AV139" s="89"/>
      <c r="AW139" s="1"/>
      <c r="AX139" s="1"/>
      <c r="AY139" s="39" t="str">
        <f t="shared" si="157"/>
        <v/>
      </c>
      <c r="AZ139" s="39" t="str">
        <f t="shared" si="158"/>
        <v/>
      </c>
      <c r="BA139" s="39" t="str">
        <f t="shared" si="159"/>
        <v/>
      </c>
      <c r="BB139" s="39" t="str">
        <f t="shared" si="160"/>
        <v/>
      </c>
      <c r="BC139" s="39" t="str">
        <f t="shared" si="161"/>
        <v/>
      </c>
      <c r="BD139" s="39" t="str">
        <f t="shared" si="162"/>
        <v/>
      </c>
      <c r="BE139" s="39" t="str">
        <f t="shared" si="163"/>
        <v/>
      </c>
      <c r="BF139" s="39" t="str">
        <f t="shared" si="164"/>
        <v/>
      </c>
      <c r="BG139" s="39" t="str">
        <f t="shared" si="165"/>
        <v/>
      </c>
      <c r="BH139" s="39" t="str">
        <f t="shared" si="166"/>
        <v/>
      </c>
      <c r="BI139" s="39" t="str">
        <f t="shared" si="167"/>
        <v/>
      </c>
      <c r="BJ139" s="39" t="str">
        <f t="shared" si="168"/>
        <v/>
      </c>
      <c r="BK139" s="42" t="str">
        <f t="shared" si="169"/>
        <v/>
      </c>
      <c r="BL139" t="str">
        <f t="shared" si="169"/>
        <v/>
      </c>
      <c r="BM139" t="str">
        <f t="shared" si="169"/>
        <v/>
      </c>
      <c r="BN139" t="str">
        <f t="shared" si="169"/>
        <v/>
      </c>
      <c r="BO139" t="str">
        <f t="shared" si="169"/>
        <v/>
      </c>
      <c r="BP139" t="str">
        <f t="shared" si="169"/>
        <v/>
      </c>
      <c r="BQ139" t="str">
        <f t="shared" si="169"/>
        <v/>
      </c>
      <c r="BR139" t="str">
        <f t="shared" si="169"/>
        <v/>
      </c>
      <c r="BS139" t="str">
        <f t="shared" si="169"/>
        <v/>
      </c>
      <c r="BT139" t="str">
        <f t="shared" si="169"/>
        <v/>
      </c>
      <c r="BU139" t="str">
        <f t="shared" si="169"/>
        <v/>
      </c>
      <c r="BV139" t="str">
        <f t="shared" si="169"/>
        <v/>
      </c>
      <c r="BW139" t="str">
        <f t="shared" si="170"/>
        <v/>
      </c>
      <c r="BX139" t="str">
        <f t="shared" si="171"/>
        <v/>
      </c>
      <c r="BY139" t="str">
        <f t="shared" si="172"/>
        <v/>
      </c>
      <c r="BZ139" t="str">
        <f t="shared" si="173"/>
        <v/>
      </c>
      <c r="CA139" t="str">
        <f t="shared" si="174"/>
        <v/>
      </c>
      <c r="CB139" s="39" t="str">
        <f t="shared" si="174"/>
        <v/>
      </c>
      <c r="CC139" s="46" t="str">
        <f t="shared" si="175"/>
        <v/>
      </c>
      <c r="CD139" s="44" t="str">
        <f t="shared" si="176"/>
        <v/>
      </c>
      <c r="CE139" t="str" cm="1">
        <f t="array" ref="CE139">_xlfn.IFS($CC139="","",$CC139&lt;=CE$136,"yes",$CC139&gt;CE$136,"no")</f>
        <v/>
      </c>
      <c r="CF139" s="42" t="str">
        <f t="shared" si="177"/>
        <v/>
      </c>
      <c r="CG139" s="1" t="str">
        <f t="shared" si="178"/>
        <v/>
      </c>
      <c r="CH139" s="1" t="str">
        <f t="shared" si="179"/>
        <v/>
      </c>
      <c r="CI139" s="76" t="str">
        <f>IF(CE139="yes",VLOOKUP(CH139,'z-Table'!$A$1:$K$74,7,TRUE)*$CE$135,"")</f>
        <v/>
      </c>
    </row>
    <row r="140" spans="1:87" ht="12" x14ac:dyDescent="0.2">
      <c r="A140" s="7" t="s">
        <v>29</v>
      </c>
      <c r="B140" s="18" cm="1">
        <f t="array" ref="B140">IFERROR(_xlfn.IFS(COUNTA($F$135:$K$135)=0,AVERAGE($F140:$K140),$F$135="X",AVERAGE(G140:$K140),$G$135="X",AVERAGE($F140,$H140:$K140),$H$135="X",AVERAGE($F140:$G140,$I140:$K140),$I$135="X",AVERAGE($F140:$H140,$J140:$K140),$J$135="X",AVERAGE($F140:$I140,$K140:$K140),$K$135="X",AVERAGE($F140:$J140)),"")</f>
        <v>0.30344923663580381</v>
      </c>
      <c r="C140" s="19" cm="1">
        <f t="array" ref="C140">IFERROR(_xlfn.IFS(COUNTA($F$135:$K$135)=0,STDEV($F140:$K140)/SQRT(COUNT($F140:$K140)),$F$135="X",STDEV(G140:$K140)/SQRT(COUNT(G140:$K140)),$G$135="X",STDEV($F140,$H140:$K140)/SQRT(COUNT($F140,$H140:$K140)),$H$135="X",STDEV($F140:$G140,$I140:$K140)/SQRT(COUNT($F140:$G140,$I140:$K140)),$I$135="X",STDEV($F140:$H140,$J140:$K140)/SQRT(COUNT($F140:$H140,$J140:$K140)),$J$135="X",STDEV($F140:$I140,$K140)/SQRT(COUNT($F140:$I140,$K140)),$K$135="X",STDEV($F140:$J140)/SQRT(COUNT($F140:$J140))),"")</f>
        <v>5.3204435049153738E-2</v>
      </c>
      <c r="D140" s="113" cm="1">
        <f t="array" ref="D140">IFERROR(_xlfn.IFS(COUNTA($L$135:$Q$135)=0,AVERAGE($L140:$Q140),$L$135="X",AVERAGE($M140:$Q140),$M$135="X",AVERAGE($L140,$N140:$Q140),$N$135="X",AVERAGE($L140:$M140,$O140:$Q140),$O$135="X",AVERAGE($L140:$N140,$P140:$Q140),$P$135="X",AVERAGE($L140:$O140,$Q140:$Q140),$Q$135="X",AVERAGE($L140:$P140)),"")</f>
        <v>181275.53333333333</v>
      </c>
      <c r="E140" s="111" cm="1">
        <f t="array" ref="E140">IFERROR(_xlfn.IFS(COUNTA($L$135:$Q$135)=0,STDEV($L140:$Q140)/SQRT(COUNT($L140:$Q140)),$L$135="X",STDEV($M140:$Q140)/SQRT(COUNT($M140:$Q140)),$M$135="X",STDEV($L140,$N140:$Q140)/SQRT(COUNT($L140,$N140:$Q140)),$N$135="X",STDEV($L140:$M140,$O140:$Q140)/SQRT(COUNT($L140:$M140,$O140:$Q140)),$O$135="X",STDEV($L140:$N140,$P140:$Q140)/SQRT(COUNT($L140:$N140,$P140:$Q140)),$P$135="X",STDEV($L140:$O140,$Q140)/SQRT(COUNT($L140:$O140,$Q140)),$Q$135="X",STDEV($L140:$P140)/SQRT(COUNT($L140:$P140))),"")</f>
        <v>51031.855821127392</v>
      </c>
      <c r="F140" s="1" cm="1">
        <f t="array" ref="F140">_xlfn.IFS(SUM($L140:$Q140)="","",L140="","",L140=0,0,L140&gt;0,L140/F$198*100)</f>
        <v>0.11940658019159314</v>
      </c>
      <c r="G140" s="1" cm="1">
        <f t="array" ref="G140">_xlfn.IFS(SUM($L140:$Q140)="","",M140="","",M140=0,0,M140&gt;0,M140/G$198*100)</f>
        <v>0.34901069759253639</v>
      </c>
      <c r="H140" s="1" cm="1">
        <f t="array" ref="H140">_xlfn.IFS(SUM($L140:$Q140)="","",N140="","",N140=0,0,N140&gt;0,N140/H$198*100)</f>
        <v>0.33795167864141051</v>
      </c>
      <c r="I140" s="1" cm="1">
        <f t="array" ref="I140">_xlfn.IFS(SUM($L140:$Q140)="","",O140="","",O140=0,0,O140&gt;0,O140/I$198*100)</f>
        <v>0.43931495977507368</v>
      </c>
      <c r="J140" s="1" cm="1">
        <f t="array" ref="J140">_xlfn.IFS(SUM($L140:$Q140)="","",P140="","",P140=0,0,P140&gt;0,P140/J$198*100)</f>
        <v>0.27156226697840535</v>
      </c>
      <c r="K140" s="1" t="str" cm="1">
        <f t="array" ref="K140">_xlfn.IFS(SUM($L140:$Q140)="","",Q140="","",Q140=0,0,Q140&gt;0,Q140/K$198*100)</f>
        <v/>
      </c>
      <c r="L140" s="85">
        <f t="shared" si="180"/>
        <v>239256.5</v>
      </c>
      <c r="M140" s="39">
        <f t="shared" si="155"/>
        <v>88868.333333333328</v>
      </c>
      <c r="N140" s="39">
        <f t="shared" si="155"/>
        <v>44125</v>
      </c>
      <c r="O140" s="39">
        <f t="shared" si="155"/>
        <v>209381.33333333334</v>
      </c>
      <c r="P140" s="39">
        <f t="shared" si="155"/>
        <v>324746.5</v>
      </c>
      <c r="Q140" s="98" t="str">
        <f t="shared" si="155"/>
        <v/>
      </c>
      <c r="R140" s="89">
        <v>957026</v>
      </c>
      <c r="S140" s="89">
        <v>266605</v>
      </c>
      <c r="T140" s="89">
        <v>132375</v>
      </c>
      <c r="U140" s="89">
        <v>628144</v>
      </c>
      <c r="V140" s="89">
        <v>649493</v>
      </c>
      <c r="W140" s="89"/>
      <c r="X140" s="1"/>
      <c r="Y140" s="1"/>
      <c r="Z140" s="7" t="s">
        <v>29</v>
      </c>
      <c r="AA140" s="18" cm="1">
        <f t="array" ref="AA140">IFERROR(_xlfn.IFS(COUNTA($AE$135:$AJ$135)=0,AVERAGE($AE140:$AJ140),$AE$135="X",AVERAGE($AF140:$AJ140),$AF$135="X",AVERAGE($AE140,$AG140:$AJ140),$AG$135="X",AVERAGE($AE140:$AF140,$AH140:$AJ140),$AH$135="X",AVERAGE($AE140:$AG140,$AI140:$AJ140),$AI$135="X",AVERAGE($AE140:$AH140,$AJ140:$AJ140),$AJ$135="X",AVERAGE($AE140:$AI140)),"")</f>
        <v>0.76793144100285471</v>
      </c>
      <c r="AB140" s="19" cm="1">
        <f t="array" ref="AB140">IFERROR(_xlfn.IFS(COUNTA($AE$135:$AJ$135)=0,STDEV($AE140:$AJ140)/SQRT(COUNT($AE140:$AJ140)),$AE$135="X",STDEV($AF140:$AJ140)/SQRT(COUNT($AF140:$AJ140)),$AF$135="X",STDEV($AE140,$AG140:$AJ140)/SQRT(COUNT($AE140,$AG140:$AJ140)),$AG$135="X",STDEV($AE140:$AF140,$AH140:$AJ140)/SQRT(COUNT($AE140:$AF140,$AH140:$AJ140)),$AH$135="X",STDEV($AE140:$AG140,$AI140:$AJ140)/SQRT(COUNT($AE140:$AG140,$AI140:$AJ140)),$AI$135="X",STDEV($AE140:$AH140,$AJ140)/SQRT(COUNT($AE140:$AH140,$AJ140)),$AJ$135="X",STDEV($AE140:$AI140)/SQRT(COUNT($AE140:$AI140))),"")</f>
        <v>0.19067671892984342</v>
      </c>
      <c r="AC140" s="113" cm="1">
        <f t="array" ref="AC140">IFERROR(_xlfn.IFS(COUNTA($AK$135:$AP$135)=0,AVERAGE($AK140:$AP140),$AK$135="X",AVERAGE($AL140:$AP140),$AL$135="X",AVERAGE($AK140,$AM140:$AP140),$AM$135="X",AVERAGE($AK140:$AL140,$AN140:$AP140),$AN$135="X",AVERAGE($AK140:$AM140,$AO140:$AP140),$AO$135="X",AVERAGE($AK140:$AN140,$AP140:$AP140),$AP$135="X",AVERAGE($AK140:$AO140)),"")</f>
        <v>156363.23749999999</v>
      </c>
      <c r="AD140" s="111" cm="1">
        <f t="array" ref="AD140">IFERROR(_xlfn.IFS(COUNTA($AK$135:$AP$135)=0,STDEV($AK140:$AP140)/SQRT(COUNT($AK140:$AP140)),$AK$135="X",STDEV($AL140:$AP140)/SQRT(COUNT($AL140:$AP140)),$AL$135="X",STDEV($AK140,$AM140:$AP140)/SQRT(COUNT($AK140,$AM140:$AP140)),$AM$135="X",STDEV($AK140:$AL140,$AN140:$AP140)/SQRT(COUNT($AK140:$AL140,$AN140:$AP140)),$AN$135="X",STDEV($AK140:$AM140,$AO140:$AP140)/SQRT(COUNT($AK140:$AM140,$AO140:$AP140)),$AO$135="X",STDEV($AK140:$AN140,$AP140)/SQRT(COUNT($AK140:$AN140,$AP140)),$AP$135="X",STDEV($AK140:$AO140)/SQRT(COUNT($AK140:$AO140))),"")</f>
        <v>44205.208371089117</v>
      </c>
      <c r="AE140" s="1" cm="1">
        <f t="array" ref="AE140">_xlfn.IFS(SUM($AK140:$AP140)="","",AK140="","",AK140=0,0,AK140&gt;0,AK140/AE$198*100)</f>
        <v>0.39516861631140771</v>
      </c>
      <c r="AF140" s="1" cm="1">
        <f t="array" ref="AF140">_xlfn.IFS(SUM($AK140:$AP140)="","",AL140="","",AL140=0,0,AL140&gt;0,AL140/AF$198*100)</f>
        <v>0.72752210386881988</v>
      </c>
      <c r="AG140" s="1" cm="1">
        <f t="array" ref="AG140">_xlfn.IFS(SUM($AK140:$AP140)="","",AM140="","",AM140=0,0,AM140&gt;0,AM140/AG$198*100)</f>
        <v>0.30236174568313323</v>
      </c>
      <c r="AH140" s="1" cm="1">
        <f t="array" ref="AH140">_xlfn.IFS(SUM($AK140:$AP140)="","",AN140="","",AN140=0,0,AN140&gt;0,AN140/AH$198*100)</f>
        <v>1.2988249979694766</v>
      </c>
      <c r="AI140" s="1" cm="1">
        <f t="array" ref="AI140">_xlfn.IFS(SUM($AK140:$AP140)="","",AO140="","",AO140=0,0,AO140&gt;0,AO140/AI$198*100)</f>
        <v>0.65021004586171438</v>
      </c>
      <c r="AJ140" s="1" t="str" cm="1">
        <f t="array" ref="AJ140">_xlfn.IFS(SUM($AK140:$AP140)="","",AP140="","",AP140=0,0,AP140&gt;0,AP140/AJ$198*100)</f>
        <v/>
      </c>
      <c r="AK140" s="85">
        <f t="shared" si="181"/>
        <v>272873</v>
      </c>
      <c r="AL140" s="39">
        <f t="shared" si="156"/>
        <v>175101.2</v>
      </c>
      <c r="AM140" s="39">
        <f t="shared" si="156"/>
        <v>371786.5</v>
      </c>
      <c r="AN140" s="39">
        <f t="shared" si="156"/>
        <v>74999</v>
      </c>
      <c r="AO140" s="39">
        <f t="shared" si="156"/>
        <v>102479.75</v>
      </c>
      <c r="AP140" s="98" t="str">
        <f t="shared" si="156"/>
        <v/>
      </c>
      <c r="AQ140" s="89">
        <v>818619</v>
      </c>
      <c r="AR140" s="89">
        <v>875506</v>
      </c>
      <c r="AS140" s="89">
        <v>743573</v>
      </c>
      <c r="AT140" s="89">
        <v>74999</v>
      </c>
      <c r="AU140" s="89">
        <v>409919</v>
      </c>
      <c r="AV140" s="89"/>
      <c r="AW140" s="1"/>
      <c r="AX140" s="1"/>
      <c r="AY140" s="39" t="str">
        <f t="shared" si="157"/>
        <v/>
      </c>
      <c r="AZ140" s="39" t="str">
        <f t="shared" si="158"/>
        <v/>
      </c>
      <c r="BA140" s="39" t="str">
        <f t="shared" si="159"/>
        <v/>
      </c>
      <c r="BB140" s="39" t="str">
        <f t="shared" si="160"/>
        <v/>
      </c>
      <c r="BC140" s="39" t="str">
        <f t="shared" si="161"/>
        <v/>
      </c>
      <c r="BD140" s="39" t="str">
        <f t="shared" si="162"/>
        <v/>
      </c>
      <c r="BE140" s="39" t="str">
        <f t="shared" si="163"/>
        <v/>
      </c>
      <c r="BF140" s="39" t="str">
        <f t="shared" si="164"/>
        <v/>
      </c>
      <c r="BG140" s="39" t="str">
        <f t="shared" si="165"/>
        <v/>
      </c>
      <c r="BH140" s="39" t="str">
        <f t="shared" si="166"/>
        <v/>
      </c>
      <c r="BI140" s="39" t="str">
        <f t="shared" si="167"/>
        <v/>
      </c>
      <c r="BJ140" s="39" t="str">
        <f t="shared" si="168"/>
        <v/>
      </c>
      <c r="BK140" s="42" t="str">
        <f t="shared" si="169"/>
        <v/>
      </c>
      <c r="BL140" t="str">
        <f t="shared" si="169"/>
        <v/>
      </c>
      <c r="BM140" t="str">
        <f t="shared" si="169"/>
        <v/>
      </c>
      <c r="BN140" t="str">
        <f t="shared" si="169"/>
        <v/>
      </c>
      <c r="BO140" t="str">
        <f t="shared" si="169"/>
        <v/>
      </c>
      <c r="BP140" t="str">
        <f t="shared" si="169"/>
        <v/>
      </c>
      <c r="BQ140" t="str">
        <f t="shared" si="169"/>
        <v/>
      </c>
      <c r="BR140" t="str">
        <f t="shared" si="169"/>
        <v/>
      </c>
      <c r="BS140" t="str">
        <f t="shared" si="169"/>
        <v/>
      </c>
      <c r="BT140" t="str">
        <f t="shared" si="169"/>
        <v/>
      </c>
      <c r="BU140" t="str">
        <f t="shared" si="169"/>
        <v/>
      </c>
      <c r="BV140" t="str">
        <f t="shared" si="169"/>
        <v/>
      </c>
      <c r="BW140" t="str">
        <f t="shared" si="170"/>
        <v/>
      </c>
      <c r="BX140" t="str">
        <f t="shared" si="171"/>
        <v/>
      </c>
      <c r="BY140" t="str">
        <f t="shared" si="172"/>
        <v/>
      </c>
      <c r="BZ140" t="str">
        <f t="shared" si="173"/>
        <v/>
      </c>
      <c r="CA140" t="str">
        <f t="shared" si="174"/>
        <v/>
      </c>
      <c r="CB140" s="39" t="str">
        <f t="shared" si="174"/>
        <v/>
      </c>
      <c r="CC140" s="46" t="str">
        <f t="shared" si="175"/>
        <v/>
      </c>
      <c r="CD140" s="44" t="str">
        <f t="shared" si="176"/>
        <v/>
      </c>
      <c r="CE140" t="str" cm="1">
        <f t="array" ref="CE140">_xlfn.IFS($CC140="","",$CC140&lt;=CE$136,"yes",$CC140&gt;CE$136,"no")</f>
        <v/>
      </c>
      <c r="CF140" s="42" t="str">
        <f t="shared" si="177"/>
        <v/>
      </c>
      <c r="CG140" s="1" t="str">
        <f t="shared" si="178"/>
        <v/>
      </c>
      <c r="CH140" s="1" t="str">
        <f t="shared" si="179"/>
        <v/>
      </c>
      <c r="CI140" s="76" t="str">
        <f>IF(CE140="yes",VLOOKUP(CH140,'z-Table'!$A$1:$K$74,7,TRUE)*$CE$135,"")</f>
        <v/>
      </c>
    </row>
    <row r="141" spans="1:87" ht="12" x14ac:dyDescent="0.2">
      <c r="A141" s="6" t="s">
        <v>30</v>
      </c>
      <c r="B141" s="18" cm="1">
        <f t="array" ref="B141">IFERROR(_xlfn.IFS(COUNTA($F$135:$K$135)=0,AVERAGE($F141:$K141),$F$135="X",AVERAGE(G141:$K141),$G$135="X",AVERAGE($F141,$H141:$K141),$H$135="X",AVERAGE($F141:$G141,$I141:$K141),$I$135="X",AVERAGE($F141:$H141,$J141:$K141),$J$135="X",AVERAGE($F141:$I141,$K141:$K141),$K$135="X",AVERAGE($F141:$J141)),"")</f>
        <v>0.40779511701676752</v>
      </c>
      <c r="C141" s="19" cm="1">
        <f t="array" ref="C141">IFERROR(_xlfn.IFS(COUNTA($F$135:$K$135)=0,STDEV($F141:$K141)/SQRT(COUNT($F141:$K141)),$F$135="X",STDEV(G141:$K141)/SQRT(COUNT(G141:$K141)),$G$135="X",STDEV($F141,$H141:$K141)/SQRT(COUNT($F141,$H141:$K141)),$H$135="X",STDEV($F141:$G141,$I141:$K141)/SQRT(COUNT($F141:$G141,$I141:$K141)),$I$135="X",STDEV($F141:$H141,$J141:$K141)/SQRT(COUNT($F141:$H141,$J141:$K141)),$J$135="X",STDEV($F141:$I141,$K141)/SQRT(COUNT($F141:$I141,$K141)),$K$135="X",STDEV($F141:$J141)/SQRT(COUNT($F141:$J141))),"")</f>
        <v>0.19805515400458043</v>
      </c>
      <c r="D141" s="113" cm="1">
        <f t="array" ref="D141">IFERROR(_xlfn.IFS(COUNTA($L$135:$Q$135)=0,AVERAGE($L141:$Q141),$L$135="X",AVERAGE($M141:$Q141),$M$135="X",AVERAGE($L141,$N141:$Q141),$N$135="X",AVERAGE($L141:$M141,$O141:$Q141),$O$135="X",AVERAGE($L141:$N141,$P141:$Q141),$P$135="X",AVERAGE($L141:$O141,$Q141:$Q141),$Q$135="X",AVERAGE($L141:$P141)),"")</f>
        <v>196301.96666666665</v>
      </c>
      <c r="E141" s="111" cm="1">
        <f t="array" ref="E141">IFERROR(_xlfn.IFS(COUNTA($L$135:$Q$135)=0,STDEV($L141:$Q141)/SQRT(COUNT($L141:$Q141)),$L$135="X",STDEV($M141:$Q141)/SQRT(COUNT($M141:$Q141)),$M$135="X",STDEV($L141,$N141:$Q141)/SQRT(COUNT($L141,$N141:$Q141)),$N$135="X",STDEV($L141:$M141,$O141:$Q141)/SQRT(COUNT($L141:$M141,$O141:$Q141)),$O$135="X",STDEV($L141:$N141,$P141:$Q141)/SQRT(COUNT($L141:$N141,$P141:$Q141)),$P$135="X",STDEV($L141:$O141,$Q141)/SQRT(COUNT($L141:$O141,$Q141)),$Q$135="X",STDEV($L141:$P141)/SQRT(COUNT($L141:$P141))),"")</f>
        <v>56965.311133774892</v>
      </c>
      <c r="F141" s="1" cm="1">
        <f t="array" ref="F141">_xlfn.IFS(SUM($L141:$Q141)="","",L141="","",L141=0,0,L141&gt;0,L141/F$198*100)</f>
        <v>0.17051470160564161</v>
      </c>
      <c r="G141" s="1" cm="1">
        <f t="array" ref="G141">_xlfn.IFS(SUM($L141:$Q141)="","",M141="","",M141=0,0,M141&gt;0,M141/G$198*100)</f>
        <v>1.181401309532699</v>
      </c>
      <c r="H141" s="1" cm="1">
        <f t="array" ref="H141">_xlfn.IFS(SUM($L141:$Q141)="","",N141="","",N141=0,0,N141&gt;0,N141/H$198*100)</f>
        <v>0.20310034253173767</v>
      </c>
      <c r="I141" s="1" cm="1">
        <f t="array" ref="I141">_xlfn.IFS(SUM($L141:$Q141)="","",O141="","",O141=0,0,O141&gt;0,O141/I$198*100)</f>
        <v>0.37015689970859467</v>
      </c>
      <c r="J141" s="1" cm="1">
        <f t="array" ref="J141">_xlfn.IFS(SUM($L141:$Q141)="","",P141="","",P141=0,0,P141&gt;0,P141/J$198*100)</f>
        <v>0.11380233170516446</v>
      </c>
      <c r="K141" s="1" t="str" cm="1">
        <f t="array" ref="K141">_xlfn.IFS(SUM($L141:$Q141)="","",Q141="","",Q141=0,0,Q141&gt;0,Q141/K$198*100)</f>
        <v/>
      </c>
      <c r="L141" s="85">
        <f t="shared" si="180"/>
        <v>341662.5</v>
      </c>
      <c r="M141" s="39">
        <f t="shared" si="155"/>
        <v>300819.33333333331</v>
      </c>
      <c r="N141" s="39">
        <f t="shared" si="155"/>
        <v>26518</v>
      </c>
      <c r="O141" s="39">
        <f t="shared" si="155"/>
        <v>176420</v>
      </c>
      <c r="P141" s="39">
        <f t="shared" si="155"/>
        <v>136090</v>
      </c>
      <c r="Q141" s="98" t="str">
        <f t="shared" si="155"/>
        <v/>
      </c>
      <c r="R141" s="89">
        <v>1366650</v>
      </c>
      <c r="S141" s="89">
        <v>902458</v>
      </c>
      <c r="T141" s="89">
        <v>79554</v>
      </c>
      <c r="U141" s="89">
        <v>529260</v>
      </c>
      <c r="V141" s="89">
        <v>272180</v>
      </c>
      <c r="W141" s="89"/>
      <c r="X141" s="1"/>
      <c r="Y141" s="1"/>
      <c r="Z141" s="6" t="s">
        <v>30</v>
      </c>
      <c r="AA141" s="18" cm="1">
        <f t="array" ref="AA141">IFERROR(_xlfn.IFS(COUNTA($AE$135:$AJ$135)=0,AVERAGE($AE141:$AJ141),$AE$135="X",AVERAGE($AF141:$AJ141),$AF$135="X",AVERAGE($AE141,$AG141:$AJ141),$AG$135="X",AVERAGE($AE141:$AF141,$AH141:$AJ141),$AH$135="X",AVERAGE($AE141:$AG141,$AI141:$AJ141),$AI$135="X",AVERAGE($AE141:$AH141,$AJ141:$AJ141),$AJ$135="X",AVERAGE($AE141:$AI141)),"")</f>
        <v>0.73348600064049585</v>
      </c>
      <c r="AB141" s="19" cm="1">
        <f t="array" ref="AB141">IFERROR(_xlfn.IFS(COUNTA($AE$135:$AJ$135)=0,STDEV($AE141:$AJ141)/SQRT(COUNT($AE141:$AJ141)),$AE$135="X",STDEV($AF141:$AJ141)/SQRT(COUNT($AF141:$AJ141)),$AF$135="X",STDEV($AE141,$AG141:$AJ141)/SQRT(COUNT($AE141,$AG141:$AJ141)),$AG$135="X",STDEV($AE141:$AF141,$AH141:$AJ141)/SQRT(COUNT($AE141:$AF141,$AH141:$AJ141)),$AH$135="X",STDEV($AE141:$AG141,$AI141:$AJ141)/SQRT(COUNT($AE141:$AG141,$AI141:$AJ141)),$AI$135="X",STDEV($AE141:$AH141,$AJ141)/SQRT(COUNT($AE141:$AH141,$AJ141)),$AJ$135="X",STDEV($AE141:$AI141)/SQRT(COUNT($AE141:$AI141))),"")</f>
        <v>0.22480142197031555</v>
      </c>
      <c r="AC141" s="113" cm="1">
        <f t="array" ref="AC141">IFERROR(_xlfn.IFS(COUNTA($AK$135:$AP$135)=0,AVERAGE($AK141:$AP141),$AK$135="X",AVERAGE($AL141:$AP141),$AL$135="X",AVERAGE($AK141,$AM141:$AP141),$AM$135="X",AVERAGE($AK141:$AL141,$AN141:$AP141),$AN$135="X",AVERAGE($AK141:$AM141,$AO141:$AP141),$AO$135="X",AVERAGE($AK141:$AN141,$AP141:$AP141),$AP$135="X",AVERAGE($AK141:$AO141)),"")</f>
        <v>159509.22916666669</v>
      </c>
      <c r="AD141" s="111" cm="1">
        <f t="array" ref="AD141">IFERROR(_xlfn.IFS(COUNTA($AK$135:$AP$135)=0,STDEV($AK141:$AP141)/SQRT(COUNT($AK141:$AP141)),$AK$135="X",STDEV($AL141:$AP141)/SQRT(COUNT($AL141:$AP141)),$AL$135="X",STDEV($AK141,$AM141:$AP141)/SQRT(COUNT($AK141,$AM141:$AP141)),$AM$135="X",STDEV($AK141:$AL141,$AN141:$AP141)/SQRT(COUNT($AK141:$AL141,$AN141:$AP141)),$AN$135="X",STDEV($AK141:$AM141,$AO141:$AP141)/SQRT(COUNT($AK141:$AM141,$AO141:$AP141)),$AO$135="X",STDEV($AK141:$AN141,$AP141)/SQRT(COUNT($AK141:$AN141,$AP141)),$AP$135="X",STDEV($AK141:$AO141)/SQRT(COUNT($AK141:$AO141))),"")</f>
        <v>59096.403024914078</v>
      </c>
      <c r="AE141" s="1" cm="1">
        <f t="array" ref="AE141">_xlfn.IFS(SUM($AK141:$AP141)="","",AK141="","",AK141=0,0,AK141&gt;0,AK141/AE$198*100)</f>
        <v>0.43512625498724689</v>
      </c>
      <c r="AF141" s="1" cm="1">
        <f t="array" ref="AF141">_xlfn.IFS(SUM($AK141:$AP141)="","",AL141="","",AL141=0,0,AL141&gt;0,AL141/AF$198*100)</f>
        <v>0.8843550173515119</v>
      </c>
      <c r="AG141" s="1" cm="1">
        <f t="array" ref="AG141">_xlfn.IFS(SUM($AK141:$AP141)="","",AM141="","",AM141=0,0,AM141&gt;0,AM141/AG$198*100)</f>
        <v>0.32548415053750535</v>
      </c>
      <c r="AH141" s="1" cm="1">
        <f t="array" ref="AH141">_xlfn.IFS(SUM($AK141:$AP141)="","",AN141="","",AN141=0,0,AN141&gt;0,AN141/AH$198*100)</f>
        <v>1.2990501306375601</v>
      </c>
      <c r="AI141" s="1" cm="1">
        <f t="array" ref="AI141">_xlfn.IFS(SUM($AK141:$AP141)="","",AO141="","",AO141=0,0,AO141&gt;0,AO141/AI$198*100)</f>
        <v>0.31541259958566459</v>
      </c>
      <c r="AJ141" s="1" t="str" cm="1">
        <f t="array" ref="AJ141">_xlfn.IFS(SUM($AK141:$AP141)="","",AP141="","",AP141=0,0,AP141&gt;0,AP141/AJ$198*100)</f>
        <v/>
      </c>
      <c r="AK141" s="85">
        <f t="shared" si="181"/>
        <v>300464.66666666669</v>
      </c>
      <c r="AL141" s="39">
        <f t="shared" si="156"/>
        <v>212848</v>
      </c>
      <c r="AM141" s="39">
        <f t="shared" si="156"/>
        <v>400218</v>
      </c>
      <c r="AN141" s="39">
        <f t="shared" si="156"/>
        <v>75012</v>
      </c>
      <c r="AO141" s="39">
        <f t="shared" si="156"/>
        <v>49712.25</v>
      </c>
      <c r="AP141" s="98" t="str">
        <f t="shared" si="156"/>
        <v/>
      </c>
      <c r="AQ141" s="89">
        <v>901394</v>
      </c>
      <c r="AR141" s="89">
        <v>1064240</v>
      </c>
      <c r="AS141" s="89">
        <v>800436</v>
      </c>
      <c r="AT141" s="89">
        <v>75012</v>
      </c>
      <c r="AU141" s="89">
        <v>198849</v>
      </c>
      <c r="AV141" s="89"/>
      <c r="AW141" s="1"/>
      <c r="AX141" s="1"/>
      <c r="AY141" s="39" t="str">
        <f t="shared" si="157"/>
        <v/>
      </c>
      <c r="AZ141" s="39" t="str">
        <f t="shared" si="158"/>
        <v/>
      </c>
      <c r="BA141" s="39" t="str">
        <f t="shared" si="159"/>
        <v/>
      </c>
      <c r="BB141" s="39" t="str">
        <f t="shared" si="160"/>
        <v/>
      </c>
      <c r="BC141" s="39" t="str">
        <f t="shared" si="161"/>
        <v/>
      </c>
      <c r="BD141" s="39" t="str">
        <f t="shared" si="162"/>
        <v/>
      </c>
      <c r="BE141" s="39" t="str">
        <f t="shared" si="163"/>
        <v/>
      </c>
      <c r="BF141" s="39" t="str">
        <f t="shared" si="164"/>
        <v/>
      </c>
      <c r="BG141" s="39" t="str">
        <f t="shared" si="165"/>
        <v/>
      </c>
      <c r="BH141" s="39" t="str">
        <f t="shared" si="166"/>
        <v/>
      </c>
      <c r="BI141" s="39" t="str">
        <f t="shared" si="167"/>
        <v/>
      </c>
      <c r="BJ141" s="39" t="str">
        <f t="shared" si="168"/>
        <v/>
      </c>
      <c r="BK141" s="42" t="str">
        <f t="shared" si="169"/>
        <v/>
      </c>
      <c r="BL141" t="str">
        <f t="shared" si="169"/>
        <v/>
      </c>
      <c r="BM141" t="str">
        <f t="shared" si="169"/>
        <v/>
      </c>
      <c r="BN141" t="str">
        <f t="shared" si="169"/>
        <v/>
      </c>
      <c r="BO141" t="str">
        <f t="shared" si="169"/>
        <v/>
      </c>
      <c r="BP141" t="str">
        <f t="shared" si="169"/>
        <v/>
      </c>
      <c r="BQ141" t="str">
        <f t="shared" si="169"/>
        <v/>
      </c>
      <c r="BR141" t="str">
        <f t="shared" si="169"/>
        <v/>
      </c>
      <c r="BS141" t="str">
        <f t="shared" si="169"/>
        <v/>
      </c>
      <c r="BT141" t="str">
        <f t="shared" si="169"/>
        <v/>
      </c>
      <c r="BU141" t="str">
        <f t="shared" si="169"/>
        <v/>
      </c>
      <c r="BV141" t="str">
        <f t="shared" si="169"/>
        <v/>
      </c>
      <c r="BW141" t="str">
        <f t="shared" si="170"/>
        <v/>
      </c>
      <c r="BX141" t="str">
        <f t="shared" si="171"/>
        <v/>
      </c>
      <c r="BY141" t="str">
        <f t="shared" si="172"/>
        <v/>
      </c>
      <c r="BZ141" t="str">
        <f t="shared" si="173"/>
        <v/>
      </c>
      <c r="CA141" t="str">
        <f t="shared" si="174"/>
        <v/>
      </c>
      <c r="CB141" s="39" t="str">
        <f t="shared" si="174"/>
        <v/>
      </c>
      <c r="CC141" s="46" t="str">
        <f t="shared" si="175"/>
        <v/>
      </c>
      <c r="CD141" s="44" t="str">
        <f t="shared" si="176"/>
        <v/>
      </c>
      <c r="CE141" t="str" cm="1">
        <f t="array" ref="CE141">_xlfn.IFS($CC141="","",$CC141&lt;=CE$136,"yes",$CC141&gt;CE$136,"no")</f>
        <v/>
      </c>
      <c r="CF141" s="42" t="str">
        <f t="shared" si="177"/>
        <v/>
      </c>
      <c r="CG141" s="1" t="str">
        <f t="shared" si="178"/>
        <v/>
      </c>
      <c r="CH141" s="1" t="str">
        <f t="shared" si="179"/>
        <v/>
      </c>
      <c r="CI141" s="76" t="str">
        <f>IF(CE141="yes",VLOOKUP(CH141,'z-Table'!$A$1:$K$74,7,TRUE)*$CE$135,"")</f>
        <v/>
      </c>
    </row>
    <row r="142" spans="1:87" ht="12" x14ac:dyDescent="0.2">
      <c r="A142" s="7" t="s">
        <v>31</v>
      </c>
      <c r="B142" s="18" cm="1">
        <f t="array" ref="B142">IFERROR(_xlfn.IFS(COUNTA($F$135:$K$135)=0,AVERAGE($F142:$K142),$F$135="X",AVERAGE(G142:$K142),$G$135="X",AVERAGE($F142,$H142:$K142),$H$135="X",AVERAGE($F142:$G142,$I142:$K142),$I$135="X",AVERAGE($F142:$H142,$J142:$K142),$J$135="X",AVERAGE($F142:$I142,$K142:$K142),$K$135="X",AVERAGE($F142:$J142)),"")</f>
        <v>0.41156736253707804</v>
      </c>
      <c r="C142" s="19" cm="1">
        <f t="array" ref="C142">IFERROR(_xlfn.IFS(COUNTA($F$135:$K$135)=0,STDEV($F142:$K142)/SQRT(COUNT($F142:$K142)),$F$135="X",STDEV(G142:$K142)/SQRT(COUNT(G142:$K142)),$G$135="X",STDEV($F142,$H142:$K142)/SQRT(COUNT($F142,$H142:$K142)),$H$135="X",STDEV($F142:$G142,$I142:$K142)/SQRT(COUNT($F142:$G142,$I142:$K142)),$I$135="X",STDEV($F142:$H142,$J142:$K142)/SQRT(COUNT($F142:$H142,$J142:$K142)),$J$135="X",STDEV($F142:$I142,$K142)/SQRT(COUNT($F142:$I142,$K142)),$K$135="X",STDEV($F142:$J142)/SQRT(COUNT($F142:$J142))),"")</f>
        <v>0.10189117376379674</v>
      </c>
      <c r="D142" s="113" cm="1">
        <f t="array" ref="D142">IFERROR(_xlfn.IFS(COUNTA($L$135:$Q$135)=0,AVERAGE($L142:$Q142),$L$135="X",AVERAGE($M142:$Q142),$M$135="X",AVERAGE($L142,$N142:$Q142),$N$135="X",AVERAGE($L142:$M142,$O142:$Q142),$O$135="X",AVERAGE($L142:$N142,$P142:$Q142),$P$135="X",AVERAGE($L142:$O142,$Q142:$Q142),$Q$135="X",AVERAGE($L142:$P142)),"")</f>
        <v>194938.38333333333</v>
      </c>
      <c r="E142" s="111" cm="1">
        <f t="array" ref="E142">IFERROR(_xlfn.IFS(COUNTA($L$135:$Q$135)=0,STDEV($L142:$Q142)/SQRT(COUNT($L142:$Q142)),$L$135="X",STDEV($M142:$Q142)/SQRT(COUNT($M142:$Q142)),$M$135="X",STDEV($L142,$N142:$Q142)/SQRT(COUNT($L142,$N142:$Q142)),$N$135="X",STDEV($L142:$M142,$O142:$Q142)/SQRT(COUNT($L142:$M142,$O142:$Q142)),$O$135="X",STDEV($L142:$N142,$P142:$Q142)/SQRT(COUNT($L142:$N142,$P142:$Q142)),$P$135="X",STDEV($L142:$O142,$Q142)/SQRT(COUNT($L142:$O142,$Q142)),$Q$135="X",STDEV($L142:$P142)/SQRT(COUNT($L142:$P142))),"")</f>
        <v>62433.754718287877</v>
      </c>
      <c r="F142" s="1" cm="1">
        <f t="array" ref="F142">_xlfn.IFS(SUM($L142:$Q142)="","",L142="","",L142=0,0,L142&gt;0,L142/F$198*100)</f>
        <v>5.0029997873585037E-2</v>
      </c>
      <c r="G142" s="1" cm="1">
        <f t="array" ref="G142">_xlfn.IFS(SUM($L142:$Q142)="","",M142="","",M142=0,0,M142&gt;0,M142/G$198*100)</f>
        <v>0.49596553294688217</v>
      </c>
      <c r="H142" s="1" cm="1">
        <f t="array" ref="H142">_xlfn.IFS(SUM($L142:$Q142)="","",N142="","",N142=0,0,N142&gt;0,N142/H$198*100)</f>
        <v>0.64504029520088701</v>
      </c>
      <c r="I142" s="1" cm="1">
        <f t="array" ref="I142">_xlfn.IFS(SUM($L142:$Q142)="","",O142="","",O142=0,0,O142&gt;0,O142/I$198*100)</f>
        <v>0.51807908305716988</v>
      </c>
      <c r="J142" s="1" cm="1">
        <f t="array" ref="J142">_xlfn.IFS(SUM($L142:$Q142)="","",P142="","",P142=0,0,P142&gt;0,P142/J$198*100)</f>
        <v>0.34872190360686617</v>
      </c>
      <c r="K142" s="1" t="str" cm="1">
        <f t="array" ref="K142">_xlfn.IFS(SUM($L142:$Q142)="","",Q142="","",Q142=0,0,Q142&gt;0,Q142/K$198*100)</f>
        <v/>
      </c>
      <c r="L142" s="85">
        <f t="shared" si="180"/>
        <v>100245.75</v>
      </c>
      <c r="M142" s="39">
        <f t="shared" si="155"/>
        <v>126287.33333333333</v>
      </c>
      <c r="N142" s="39">
        <f t="shared" si="155"/>
        <v>84220.333333333328</v>
      </c>
      <c r="O142" s="39">
        <f t="shared" si="155"/>
        <v>246921</v>
      </c>
      <c r="P142" s="39">
        <f t="shared" si="155"/>
        <v>417017.5</v>
      </c>
      <c r="Q142" s="98" t="str">
        <f t="shared" si="155"/>
        <v/>
      </c>
      <c r="R142" s="89">
        <v>400983</v>
      </c>
      <c r="S142" s="89">
        <v>378862</v>
      </c>
      <c r="T142" s="89">
        <v>252661</v>
      </c>
      <c r="U142" s="89">
        <v>740763</v>
      </c>
      <c r="V142" s="89">
        <v>834035</v>
      </c>
      <c r="W142" s="89"/>
      <c r="X142" s="1"/>
      <c r="Y142" s="1"/>
      <c r="Z142" s="7" t="s">
        <v>31</v>
      </c>
      <c r="AA142" s="18" cm="1">
        <f t="array" ref="AA142">IFERROR(_xlfn.IFS(COUNTA($AE$135:$AJ$135)=0,AVERAGE($AE142:$AJ142),$AE$135="X",AVERAGE($AF142:$AJ142),$AF$135="X",AVERAGE($AE142,$AG142:$AJ142),$AG$135="X",AVERAGE($AE142:$AF142,$AH142:$AJ142),$AH$135="X",AVERAGE($AE142:$AG142,$AI142:$AJ142),$AI$135="X",AVERAGE($AE142:$AH142,$AJ142:$AJ142),$AJ$135="X",AVERAGE($AE142:$AI142)),"")</f>
        <v>1.2284869272209373</v>
      </c>
      <c r="AB142" s="19" cm="1">
        <f t="array" ref="AB142">IFERROR(_xlfn.IFS(COUNTA($AE$135:$AJ$135)=0,STDEV($AE142:$AJ142)/SQRT(COUNT($AE142:$AJ142)),$AE$135="X",STDEV($AF142:$AJ142)/SQRT(COUNT($AF142:$AJ142)),$AF$135="X",STDEV($AE142,$AG142:$AJ142)/SQRT(COUNT($AE142,$AG142:$AJ142)),$AG$135="X",STDEV($AE142:$AF142,$AH142:$AJ142)/SQRT(COUNT($AE142:$AF142,$AH142:$AJ142)),$AH$135="X",STDEV($AE142:$AG142,$AI142:$AJ142)/SQRT(COUNT($AE142:$AG142,$AI142:$AJ142)),$AI$135="X",STDEV($AE142:$AH142,$AJ142)/SQRT(COUNT($AE142:$AH142,$AJ142)),$AJ$135="X",STDEV($AE142:$AI142)/SQRT(COUNT($AE142:$AI142))),"")</f>
        <v>0.47943473662298802</v>
      </c>
      <c r="AC142" s="113" cm="1">
        <f t="array" ref="AC142">IFERROR(_xlfn.IFS(COUNTA($AK$135:$AP$135)=0,AVERAGE($AK142:$AP142),$AK$135="X",AVERAGE($AL142:$AP142),$AL$135="X",AVERAGE($AK142,$AM142:$AP142),$AM$135="X",AVERAGE($AK142:$AL142,$AN142:$AP142),$AN$135="X",AVERAGE($AK142:$AM142,$AO142:$AP142),$AO$135="X",AVERAGE($AK142:$AN142,$AP142:$AP142),$AP$135="X",AVERAGE($AK142:$AO142)),"")</f>
        <v>204287.00833333333</v>
      </c>
      <c r="AD142" s="111" cm="1">
        <f t="array" ref="AD142">IFERROR(_xlfn.IFS(COUNTA($AK$135:$AP$135)=0,STDEV($AK142:$AP142)/SQRT(COUNT($AK142:$AP142)),$AK$135="X",STDEV($AL142:$AP142)/SQRT(COUNT($AL142:$AP142)),$AL$135="X",STDEV($AK142,$AM142:$AP142)/SQRT(COUNT($AK142,$AM142:$AP142)),$AM$135="X",STDEV($AK142:$AL142,$AN142:$AP142)/SQRT(COUNT($AK142:$AL142,$AN142:$AP142)),$AN$135="X",STDEV($AK142:$AM142,$AO142:$AP142)/SQRT(COUNT($AK142:$AM142,$AO142:$AP142)),$AO$135="X",STDEV($AK142:$AN142,$AP142)/SQRT(COUNT($AK142:$AN142,$AP142)),$AP$135="X",STDEV($AK142:$AO142)/SQRT(COUNT($AK142:$AO142))),"")</f>
        <v>34833.783233538968</v>
      </c>
      <c r="AE142" s="1" cm="1">
        <f t="array" ref="AE142">_xlfn.IFS(SUM($AK142:$AP142)="","",AK142="","",AK142=0,0,AK142&gt;0,AK142/AE$198*100)</f>
        <v>0.42463662057557683</v>
      </c>
      <c r="AF142" s="1" cm="1">
        <f t="array" ref="AF142">_xlfn.IFS(SUM($AK142:$AP142)="","",AL142="","",AL142=0,0,AL142&gt;0,AL142/AF$198*100)</f>
        <v>0.94023049254670577</v>
      </c>
      <c r="AG142" s="1" cm="1">
        <f t="array" ref="AG142">_xlfn.IFS(SUM($AK142:$AP142)="","",AM142="","",AM142=0,0,AM142&gt;0,AM142/AG$198*100)</f>
        <v>0.48698802657685458</v>
      </c>
      <c r="AH142" s="1" cm="1">
        <f t="array" ref="AH142">_xlfn.IFS(SUM($AK142:$AP142)="","",AN142="","",AN142=0,0,AN142&gt;0,AN142/AH$198*100)</f>
        <v>2.620907932341745</v>
      </c>
      <c r="AI142" s="1" cm="1">
        <f t="array" ref="AI142">_xlfn.IFS(SUM($AK142:$AP142)="","",AO142="","",AO142=0,0,AO142&gt;0,AO142/AI$198*100)</f>
        <v>0.92817266341972193</v>
      </c>
      <c r="AJ142" s="1" t="str" cm="1">
        <f t="array" ref="AJ142">_xlfn.IFS(SUM($AK142:$AP142)="","",AP142="","",AP142=0,0,AP142&gt;0,AP142/AJ$198*100)</f>
        <v/>
      </c>
      <c r="AK142" s="85">
        <f t="shared" si="181"/>
        <v>293221.33333333331</v>
      </c>
      <c r="AL142" s="39">
        <f t="shared" si="156"/>
        <v>226296.2</v>
      </c>
      <c r="AM142" s="39">
        <f t="shared" si="156"/>
        <v>598804.5</v>
      </c>
      <c r="AN142" s="39">
        <f t="shared" si="156"/>
        <v>151341</v>
      </c>
      <c r="AO142" s="39">
        <f t="shared" si="156"/>
        <v>146289.5</v>
      </c>
      <c r="AP142" s="98" t="str">
        <f t="shared" si="156"/>
        <v/>
      </c>
      <c r="AQ142" s="89">
        <v>879664</v>
      </c>
      <c r="AR142" s="89">
        <v>1131481</v>
      </c>
      <c r="AS142" s="89">
        <v>1197609</v>
      </c>
      <c r="AT142" s="89">
        <v>151341</v>
      </c>
      <c r="AU142" s="89">
        <v>585158</v>
      </c>
      <c r="AV142" s="89"/>
      <c r="AW142" s="1"/>
      <c r="AX142" s="1"/>
      <c r="AY142" s="39" t="str">
        <f t="shared" si="157"/>
        <v/>
      </c>
      <c r="AZ142" s="39" t="str">
        <f t="shared" si="158"/>
        <v/>
      </c>
      <c r="BA142" s="39" t="str">
        <f t="shared" si="159"/>
        <v/>
      </c>
      <c r="BB142" s="39" t="str">
        <f t="shared" si="160"/>
        <v/>
      </c>
      <c r="BC142" s="39" t="str">
        <f t="shared" si="161"/>
        <v/>
      </c>
      <c r="BD142" s="39" t="str">
        <f t="shared" si="162"/>
        <v/>
      </c>
      <c r="BE142" s="39" t="str">
        <f t="shared" si="163"/>
        <v/>
      </c>
      <c r="BF142" s="39" t="str">
        <f t="shared" si="164"/>
        <v/>
      </c>
      <c r="BG142" s="39" t="str">
        <f t="shared" si="165"/>
        <v/>
      </c>
      <c r="BH142" s="39" t="str">
        <f t="shared" si="166"/>
        <v/>
      </c>
      <c r="BI142" s="39" t="str">
        <f t="shared" si="167"/>
        <v/>
      </c>
      <c r="BJ142" s="39" t="str">
        <f t="shared" si="168"/>
        <v/>
      </c>
      <c r="BK142" s="42" t="str">
        <f t="shared" si="169"/>
        <v/>
      </c>
      <c r="BL142" t="str">
        <f t="shared" si="169"/>
        <v/>
      </c>
      <c r="BM142" t="str">
        <f t="shared" si="169"/>
        <v/>
      </c>
      <c r="BN142" t="str">
        <f t="shared" si="169"/>
        <v/>
      </c>
      <c r="BO142" t="str">
        <f t="shared" si="169"/>
        <v/>
      </c>
      <c r="BP142" t="str">
        <f t="shared" si="169"/>
        <v/>
      </c>
      <c r="BQ142" t="str">
        <f t="shared" si="169"/>
        <v/>
      </c>
      <c r="BR142" t="str">
        <f t="shared" si="169"/>
        <v/>
      </c>
      <c r="BS142" t="str">
        <f t="shared" si="169"/>
        <v/>
      </c>
      <c r="BT142" t="str">
        <f t="shared" si="169"/>
        <v/>
      </c>
      <c r="BU142" t="str">
        <f t="shared" si="169"/>
        <v/>
      </c>
      <c r="BV142" t="str">
        <f t="shared" si="169"/>
        <v/>
      </c>
      <c r="BW142" t="str">
        <f t="shared" si="170"/>
        <v/>
      </c>
      <c r="BX142" t="str">
        <f t="shared" si="171"/>
        <v/>
      </c>
      <c r="BY142" t="str">
        <f t="shared" si="172"/>
        <v/>
      </c>
      <c r="BZ142" t="str">
        <f t="shared" si="173"/>
        <v/>
      </c>
      <c r="CA142" t="str">
        <f t="shared" si="174"/>
        <v/>
      </c>
      <c r="CB142" s="39" t="str">
        <f t="shared" si="174"/>
        <v/>
      </c>
      <c r="CC142" s="46" t="str">
        <f t="shared" si="175"/>
        <v/>
      </c>
      <c r="CD142" s="44" t="str">
        <f t="shared" si="176"/>
        <v/>
      </c>
      <c r="CE142" t="str" cm="1">
        <f t="array" ref="CE142">_xlfn.IFS($CC142="","",$CC142&lt;=CE$136,"yes",$CC142&gt;CE$136,"no")</f>
        <v/>
      </c>
      <c r="CF142" s="42" t="str">
        <f t="shared" si="177"/>
        <v/>
      </c>
      <c r="CG142" s="1" t="str">
        <f t="shared" si="178"/>
        <v/>
      </c>
      <c r="CH142" s="1" t="str">
        <f t="shared" si="179"/>
        <v/>
      </c>
      <c r="CI142" s="76" t="str">
        <f>IF(CE142="yes",VLOOKUP(CH142,'z-Table'!$A$1:$K$74,7,TRUE)*$CE$135,"")</f>
        <v/>
      </c>
    </row>
    <row r="143" spans="1:87" ht="12" x14ac:dyDescent="0.2">
      <c r="A143" s="7" t="s">
        <v>32</v>
      </c>
      <c r="B143" s="18" cm="1">
        <f t="array" ref="B143">IFERROR(_xlfn.IFS(COUNTA($F$135:$K$135)=0,AVERAGE($F143:$K143),$F$135="X",AVERAGE(G143:$K143),$G$135="X",AVERAGE($F143,$H143:$K143),$H$135="X",AVERAGE($F143:$G143,$I143:$K143),$I$135="X",AVERAGE($F143:$H143,$J143:$K143),$J$135="X",AVERAGE($F143:$I143,$K143:$K143),$K$135="X",AVERAGE($F143:$J143)),"")</f>
        <v>0</v>
      </c>
      <c r="C143" s="19" cm="1">
        <f t="array" ref="C143">IFERROR(_xlfn.IFS(COUNTA($F$135:$K$135)=0,STDEV($F143:$K143)/SQRT(COUNT($F143:$K143)),$F$135="X",STDEV(G143:$K143)/SQRT(COUNT(G143:$K143)),$G$135="X",STDEV($F143,$H143:$K143)/SQRT(COUNT($F143,$H143:$K143)),$H$135="X",STDEV($F143:$G143,$I143:$K143)/SQRT(COUNT($F143:$G143,$I143:$K143)),$I$135="X",STDEV($F143:$H143,$J143:$K143)/SQRT(COUNT($F143:$H143,$J143:$K143)),$J$135="X",STDEV($F143:$I143,$K143)/SQRT(COUNT($F143:$I143,$K143)),$K$135="X",STDEV($F143:$J143)/SQRT(COUNT($F143:$J143))),"")</f>
        <v>0</v>
      </c>
      <c r="D143" s="113" cm="1">
        <f t="array" ref="D143">IFERROR(_xlfn.IFS(COUNTA($L$135:$Q$135)=0,AVERAGE($L143:$Q143),$L$135="X",AVERAGE($M143:$Q143),$M$135="X",AVERAGE($L143,$N143:$Q143),$N$135="X",AVERAGE($L143:$M143,$O143:$Q143),$O$135="X",AVERAGE($L143:$N143,$P143:$Q143),$P$135="X",AVERAGE($L143:$O143,$Q143:$Q143),$Q$135="X",AVERAGE($L143:$P143)),"")</f>
        <v>0</v>
      </c>
      <c r="E143" s="111" cm="1">
        <f t="array" ref="E143">IFERROR(_xlfn.IFS(COUNTA($L$135:$Q$135)=0,STDEV($L143:$Q143)/SQRT(COUNT($L143:$Q143)),$L$135="X",STDEV($M143:$Q143)/SQRT(COUNT($M143:$Q143)),$M$135="X",STDEV($L143,$N143:$Q143)/SQRT(COUNT($L143,$N143:$Q143)),$N$135="X",STDEV($L143:$M143,$O143:$Q143)/SQRT(COUNT($L143:$M143,$O143:$Q143)),$O$135="X",STDEV($L143:$N143,$P143:$Q143)/SQRT(COUNT($L143:$N143,$P143:$Q143)),$P$135="X",STDEV($L143:$O143,$Q143)/SQRT(COUNT($L143:$O143,$Q143)),$Q$135="X",STDEV($L143:$P143)/SQRT(COUNT($L143:$P143))),"")</f>
        <v>0</v>
      </c>
      <c r="F143" s="1" cm="1">
        <f t="array" ref="F143">_xlfn.IFS(SUM($L143:$Q143)="","",L143="","",L143=0,0,L143&gt;0,L143/F$198*100)</f>
        <v>0</v>
      </c>
      <c r="G143" s="1" cm="1">
        <f t="array" ref="G143">_xlfn.IFS(SUM($L143:$Q143)="","",M143="","",M143=0,0,M143&gt;0,M143/G$198*100)</f>
        <v>0</v>
      </c>
      <c r="H143" s="1" cm="1">
        <f t="array" ref="H143">_xlfn.IFS(SUM($L143:$Q143)="","",N143="","",N143=0,0,N143&gt;0,N143/H$198*100)</f>
        <v>0</v>
      </c>
      <c r="I143" s="1" cm="1">
        <f t="array" ref="I143">_xlfn.IFS(SUM($L143:$Q143)="","",O143="","",O143=0,0,O143&gt;0,O143/I$198*100)</f>
        <v>0</v>
      </c>
      <c r="J143" s="1" cm="1">
        <f t="array" ref="J143">_xlfn.IFS(SUM($L143:$Q143)="","",P143="","",P143=0,0,P143&gt;0,P143/J$198*100)</f>
        <v>0</v>
      </c>
      <c r="K143" s="1" t="str" cm="1">
        <f t="array" ref="K143">_xlfn.IFS(SUM($L143:$Q143)="","",Q143="","",Q143=0,0,Q143&gt;0,Q143/K$198*100)</f>
        <v/>
      </c>
      <c r="L143" s="85">
        <f t="shared" si="180"/>
        <v>0</v>
      </c>
      <c r="M143" s="39">
        <f t="shared" si="155"/>
        <v>0</v>
      </c>
      <c r="N143" s="39">
        <f t="shared" si="155"/>
        <v>0</v>
      </c>
      <c r="O143" s="39">
        <f t="shared" si="155"/>
        <v>0</v>
      </c>
      <c r="P143" s="39">
        <f t="shared" si="155"/>
        <v>0</v>
      </c>
      <c r="Q143" s="98" t="str">
        <f t="shared" si="155"/>
        <v/>
      </c>
      <c r="R143" s="89">
        <v>0</v>
      </c>
      <c r="S143" s="89">
        <v>0</v>
      </c>
      <c r="T143" s="89">
        <v>0</v>
      </c>
      <c r="U143" s="89">
        <v>0</v>
      </c>
      <c r="V143" s="89">
        <v>0</v>
      </c>
      <c r="W143" s="89"/>
      <c r="X143" s="1"/>
      <c r="Y143" s="1"/>
      <c r="Z143" s="7" t="s">
        <v>32</v>
      </c>
      <c r="AA143" s="18" cm="1">
        <f t="array" ref="AA143">IFERROR(_xlfn.IFS(COUNTA($AE$135:$AJ$135)=0,AVERAGE($AE143:$AJ143),$AE$135="X",AVERAGE($AF143:$AJ143),$AF$135="X",AVERAGE($AE143,$AG143:$AJ143),$AG$135="X",AVERAGE($AE143:$AF143,$AH143:$AJ143),$AH$135="X",AVERAGE($AE143:$AG143,$AI143:$AJ143),$AI$135="X",AVERAGE($AE143:$AH143,$AJ143:$AJ143),$AJ$135="X",AVERAGE($AE143:$AI143)),"")</f>
        <v>0</v>
      </c>
      <c r="AB143" s="19" cm="1">
        <f t="array" ref="AB143">IFERROR(_xlfn.IFS(COUNTA($AE$135:$AJ$135)=0,STDEV($AE143:$AJ143)/SQRT(COUNT($AE143:$AJ143)),$AE$135="X",STDEV($AF143:$AJ143)/SQRT(COUNT($AF143:$AJ143)),$AF$135="X",STDEV($AE143,$AG143:$AJ143)/SQRT(COUNT($AE143,$AG143:$AJ143)),$AG$135="X",STDEV($AE143:$AF143,$AH143:$AJ143)/SQRT(COUNT($AE143:$AF143,$AH143:$AJ143)),$AH$135="X",STDEV($AE143:$AG143,$AI143:$AJ143)/SQRT(COUNT($AE143:$AG143,$AI143:$AJ143)),$AI$135="X",STDEV($AE143:$AH143,$AJ143)/SQRT(COUNT($AE143:$AH143,$AJ143)),$AJ$135="X",STDEV($AE143:$AI143)/SQRT(COUNT($AE143:$AI143))),"")</f>
        <v>0</v>
      </c>
      <c r="AC143" s="113" cm="1">
        <f t="array" ref="AC143">IFERROR(_xlfn.IFS(COUNTA($AK$135:$AP$135)=0,AVERAGE($AK143:$AP143),$AK$135="X",AVERAGE($AL143:$AP143),$AL$135="X",AVERAGE($AK143,$AM143:$AP143),$AM$135="X",AVERAGE($AK143:$AL143,$AN143:$AP143),$AN$135="X",AVERAGE($AK143:$AM143,$AO143:$AP143),$AO$135="X",AVERAGE($AK143:$AN143,$AP143:$AP143),$AP$135="X",AVERAGE($AK143:$AO143)),"")</f>
        <v>0</v>
      </c>
      <c r="AD143" s="111" cm="1">
        <f t="array" ref="AD143">IFERROR(_xlfn.IFS(COUNTA($AK$135:$AP$135)=0,STDEV($AK143:$AP143)/SQRT(COUNT($AK143:$AP143)),$AK$135="X",STDEV($AL143:$AP143)/SQRT(COUNT($AL143:$AP143)),$AL$135="X",STDEV($AK143,$AM143:$AP143)/SQRT(COUNT($AK143,$AM143:$AP143)),$AM$135="X",STDEV($AK143:$AL143,$AN143:$AP143)/SQRT(COUNT($AK143:$AL143,$AN143:$AP143)),$AN$135="X",STDEV($AK143:$AM143,$AO143:$AP143)/SQRT(COUNT($AK143:$AM143,$AO143:$AP143)),$AO$135="X",STDEV($AK143:$AN143,$AP143)/SQRT(COUNT($AK143:$AN143,$AP143)),$AP$135="X",STDEV($AK143:$AO143)/SQRT(COUNT($AK143:$AO143))),"")</f>
        <v>0</v>
      </c>
      <c r="AE143" s="1" cm="1">
        <f t="array" ref="AE143">_xlfn.IFS(SUM($AK143:$AP143)="","",AK143="","",AK143=0,0,AK143&gt;0,AK143/AE$198*100)</f>
        <v>0</v>
      </c>
      <c r="AF143" s="1" cm="1">
        <f t="array" ref="AF143">_xlfn.IFS(SUM($AK143:$AP143)="","",AL143="","",AL143=0,0,AL143&gt;0,AL143/AF$198*100)</f>
        <v>0</v>
      </c>
      <c r="AG143" s="1" cm="1">
        <f t="array" ref="AG143">_xlfn.IFS(SUM($AK143:$AP143)="","",AM143="","",AM143=0,0,AM143&gt;0,AM143/AG$198*100)</f>
        <v>0</v>
      </c>
      <c r="AH143" s="1" cm="1">
        <f t="array" ref="AH143">_xlfn.IFS(SUM($AK143:$AP143)="","",AN143="","",AN143=0,0,AN143&gt;0,AN143/AH$198*100)</f>
        <v>0</v>
      </c>
      <c r="AI143" s="1" cm="1">
        <f t="array" ref="AI143">_xlfn.IFS(SUM($AK143:$AP143)="","",AO143="","",AO143=0,0,AO143&gt;0,AO143/AI$198*100)</f>
        <v>0</v>
      </c>
      <c r="AJ143" s="1" t="str" cm="1">
        <f t="array" ref="AJ143">_xlfn.IFS(SUM($AK143:$AP143)="","",AP143="","",AP143=0,0,AP143&gt;0,AP143/AJ$198*100)</f>
        <v/>
      </c>
      <c r="AK143" s="85">
        <f t="shared" si="181"/>
        <v>0</v>
      </c>
      <c r="AL143" s="39">
        <f t="shared" si="156"/>
        <v>0</v>
      </c>
      <c r="AM143" s="39">
        <f t="shared" si="156"/>
        <v>0</v>
      </c>
      <c r="AN143" s="39">
        <f t="shared" si="156"/>
        <v>0</v>
      </c>
      <c r="AO143" s="39">
        <f t="shared" si="156"/>
        <v>0</v>
      </c>
      <c r="AP143" s="98" t="str">
        <f t="shared" si="156"/>
        <v/>
      </c>
      <c r="AQ143" s="89">
        <v>0</v>
      </c>
      <c r="AR143" s="89">
        <v>0</v>
      </c>
      <c r="AS143" s="89">
        <v>0</v>
      </c>
      <c r="AT143" s="89">
        <v>0</v>
      </c>
      <c r="AU143" s="89">
        <v>0</v>
      </c>
      <c r="AV143" s="89"/>
      <c r="AW143" s="1"/>
      <c r="AX143" s="1"/>
      <c r="AY143" s="39" t="str">
        <f t="shared" si="157"/>
        <v/>
      </c>
      <c r="AZ143" s="39" t="str">
        <f t="shared" si="158"/>
        <v/>
      </c>
      <c r="BA143" s="39" t="str">
        <f t="shared" si="159"/>
        <v/>
      </c>
      <c r="BB143" s="39" t="str">
        <f t="shared" si="160"/>
        <v/>
      </c>
      <c r="BC143" s="39" t="str">
        <f t="shared" si="161"/>
        <v/>
      </c>
      <c r="BD143" s="39" t="str">
        <f t="shared" si="162"/>
        <v/>
      </c>
      <c r="BE143" s="39" t="str">
        <f t="shared" si="163"/>
        <v/>
      </c>
      <c r="BF143" s="39" t="str">
        <f t="shared" si="164"/>
        <v/>
      </c>
      <c r="BG143" s="39" t="str">
        <f t="shared" si="165"/>
        <v/>
      </c>
      <c r="BH143" s="39" t="str">
        <f t="shared" si="166"/>
        <v/>
      </c>
      <c r="BI143" s="39" t="str">
        <f t="shared" si="167"/>
        <v/>
      </c>
      <c r="BJ143" s="39" t="str">
        <f t="shared" si="168"/>
        <v/>
      </c>
      <c r="BK143" s="42" t="str">
        <f t="shared" si="169"/>
        <v/>
      </c>
      <c r="BL143" t="str">
        <f t="shared" si="169"/>
        <v/>
      </c>
      <c r="BM143" t="str">
        <f t="shared" si="169"/>
        <v/>
      </c>
      <c r="BN143" t="str">
        <f t="shared" si="169"/>
        <v/>
      </c>
      <c r="BO143" t="str">
        <f t="shared" si="169"/>
        <v/>
      </c>
      <c r="BP143" t="str">
        <f t="shared" si="169"/>
        <v/>
      </c>
      <c r="BQ143" t="str">
        <f t="shared" si="169"/>
        <v/>
      </c>
      <c r="BR143" t="str">
        <f t="shared" si="169"/>
        <v/>
      </c>
      <c r="BS143" t="str">
        <f t="shared" si="169"/>
        <v/>
      </c>
      <c r="BT143" t="str">
        <f t="shared" si="169"/>
        <v/>
      </c>
      <c r="BU143" t="str">
        <f t="shared" si="169"/>
        <v/>
      </c>
      <c r="BV143" t="str">
        <f t="shared" si="169"/>
        <v/>
      </c>
      <c r="BW143" t="str">
        <f t="shared" si="170"/>
        <v/>
      </c>
      <c r="BX143" t="str">
        <f t="shared" si="171"/>
        <v/>
      </c>
      <c r="BY143" t="str">
        <f t="shared" si="172"/>
        <v/>
      </c>
      <c r="BZ143" t="str">
        <f t="shared" si="173"/>
        <v/>
      </c>
      <c r="CA143" t="str">
        <f t="shared" si="174"/>
        <v/>
      </c>
      <c r="CB143" s="39" t="str">
        <f t="shared" si="174"/>
        <v/>
      </c>
      <c r="CC143" s="46" t="str">
        <f t="shared" si="175"/>
        <v/>
      </c>
      <c r="CD143" s="44" t="str">
        <f t="shared" si="176"/>
        <v/>
      </c>
      <c r="CE143" t="str" cm="1">
        <f t="array" ref="CE143">_xlfn.IFS($CC143="","",$CC143&lt;=CE$136,"yes",$CC143&gt;CE$136,"no")</f>
        <v/>
      </c>
      <c r="CF143" s="42" t="str">
        <f t="shared" si="177"/>
        <v/>
      </c>
      <c r="CG143" s="1" t="str">
        <f t="shared" si="178"/>
        <v/>
      </c>
      <c r="CH143" s="1" t="str">
        <f t="shared" si="179"/>
        <v/>
      </c>
      <c r="CI143" s="76" t="str">
        <f>IF(CE143="yes",VLOOKUP(CH143,'z-Table'!$A$1:$K$74,7,TRUE)*$CE$135,"")</f>
        <v/>
      </c>
    </row>
    <row r="144" spans="1:87" ht="12" x14ac:dyDescent="0.2">
      <c r="A144" s="7" t="s">
        <v>33</v>
      </c>
      <c r="B144" s="18" cm="1">
        <f t="array" ref="B144">IFERROR(_xlfn.IFS(COUNTA($F$135:$K$135)=0,AVERAGE($F144:$K144),$F$135="X",AVERAGE(G144:$K144),$G$135="X",AVERAGE($F144,$H144:$K144),$H$135="X",AVERAGE($F144:$G144,$I144:$K144),$I$135="X",AVERAGE($F144:$H144,$J144:$K144),$J$135="X",AVERAGE($F144:$I144,$K144:$K144),$K$135="X",AVERAGE($F144:$J144)),"")</f>
        <v>1.7353603959947494</v>
      </c>
      <c r="C144" s="19" cm="1">
        <f t="array" ref="C144">IFERROR(_xlfn.IFS(COUNTA($F$135:$K$135)=0,STDEV($F144:$K144)/SQRT(COUNT($F144:$K144)),$F$135="X",STDEV(G144:$K144)/SQRT(COUNT(G144:$K144)),$G$135="X",STDEV($F144,$H144:$K144)/SQRT(COUNT($F144,$H144:$K144)),$H$135="X",STDEV($F144:$G144,$I144:$K144)/SQRT(COUNT($F144:$G144,$I144:$K144)),$I$135="X",STDEV($F144:$H144,$J144:$K144)/SQRT(COUNT($F144:$H144,$J144:$K144)),$J$135="X",STDEV($F144:$I144,$K144)/SQRT(COUNT($F144:$I144,$K144)),$K$135="X",STDEV($F144:$J144)/SQRT(COUNT($F144:$J144))),"")</f>
        <v>0.38195083723727669</v>
      </c>
      <c r="D144" s="113" cm="1">
        <f t="array" ref="D144">IFERROR(_xlfn.IFS(COUNTA($L$135:$Q$135)=0,AVERAGE($L144:$Q144),$L$135="X",AVERAGE($M144:$Q144),$M$135="X",AVERAGE($L144,$N144:$Q144),$N$135="X",AVERAGE($L144:$M144,$O144:$Q144),$O$135="X",AVERAGE($L144:$N144,$P144:$Q144),$P$135="X",AVERAGE($L144:$O144,$Q144:$Q144),$Q$135="X",AVERAGE($L144:$P144)),"")</f>
        <v>1005480.3833333334</v>
      </c>
      <c r="E144" s="111" cm="1">
        <f t="array" ref="E144">IFERROR(_xlfn.IFS(COUNTA($L$135:$Q$135)=0,STDEV($L144:$Q144)/SQRT(COUNT($L144:$Q144)),$L$135="X",STDEV($M144:$Q144)/SQRT(COUNT($M144:$Q144)),$M$135="X",STDEV($L144,$N144:$Q144)/SQRT(COUNT($L144,$N144:$Q144)),$N$135="X",STDEV($L144:$M144,$O144:$Q144)/SQRT(COUNT($L144:$M144,$O144:$Q144)),$O$135="X",STDEV($L144:$N144,$P144:$Q144)/SQRT(COUNT($L144:$N144,$P144:$Q144)),$P$135="X",STDEV($L144:$O144,$Q144)/SQRT(COUNT($L144:$O144,$Q144)),$Q$135="X",STDEV($L144:$P144)/SQRT(COUNT($L144:$P144))),"")</f>
        <v>312765.9862744158</v>
      </c>
      <c r="F144" s="1" cm="1">
        <f t="array" ref="F144">_xlfn.IFS(SUM($L144:$Q144)="","",L144="","",L144=0,0,L144&gt;0,L144/F$198*100)</f>
        <v>0.49450261612647262</v>
      </c>
      <c r="G144" s="1" cm="1">
        <f t="array" ref="G144">_xlfn.IFS(SUM($L144:$Q144)="","",M144="","",M144=0,0,M144&gt;0,M144/G$198*100)</f>
        <v>1.7265913515880922</v>
      </c>
      <c r="H144" s="1" cm="1">
        <f t="array" ref="H144">_xlfn.IFS(SUM($L144:$Q144)="","",N144="","",N144=0,0,N144&gt;0,N144/H$198*100)</f>
        <v>1.918266064205943</v>
      </c>
      <c r="I144" s="1" cm="1">
        <f t="array" ref="I144">_xlfn.IFS(SUM($L144:$Q144)="","",O144="","",O144=0,0,O144&gt;0,O144/I$198*100)</f>
        <v>2.8914257272865163</v>
      </c>
      <c r="J144" s="1" cm="1">
        <f t="array" ref="J144">_xlfn.IFS(SUM($L144:$Q144)="","",P144="","",P144=0,0,P144&gt;0,P144/J$198*100)</f>
        <v>1.6460162207667228</v>
      </c>
      <c r="K144" s="1" t="str" cm="1">
        <f t="array" ref="K144">_xlfn.IFS(SUM($L144:$Q144)="","",Q144="","",Q144=0,0,Q144&gt;0,Q144/K$198*100)</f>
        <v/>
      </c>
      <c r="L144" s="85">
        <f t="shared" si="180"/>
        <v>990841.25</v>
      </c>
      <c r="M144" s="39">
        <f t="shared" si="155"/>
        <v>439640.66666666669</v>
      </c>
      <c r="N144" s="39">
        <f t="shared" si="155"/>
        <v>250460.33333333334</v>
      </c>
      <c r="O144" s="39">
        <f t="shared" si="155"/>
        <v>1378078.6666666667</v>
      </c>
      <c r="P144" s="39">
        <f t="shared" si="155"/>
        <v>1968381</v>
      </c>
      <c r="Q144" s="98" t="str">
        <f t="shared" si="155"/>
        <v/>
      </c>
      <c r="R144" s="89">
        <v>3963365</v>
      </c>
      <c r="S144" s="89">
        <v>1318922</v>
      </c>
      <c r="T144" s="89">
        <v>751381</v>
      </c>
      <c r="U144" s="89">
        <v>4134236</v>
      </c>
      <c r="V144" s="89">
        <v>3936762</v>
      </c>
      <c r="W144" s="89"/>
      <c r="X144" s="1"/>
      <c r="Y144" s="1"/>
      <c r="Z144" s="7" t="s">
        <v>33</v>
      </c>
      <c r="AA144" s="18" cm="1">
        <f t="array" ref="AA144">IFERROR(_xlfn.IFS(COUNTA($AE$135:$AJ$135)=0,AVERAGE($AE144:$AJ144),$AE$135="X",AVERAGE($AF144:$AJ144),$AF$135="X",AVERAGE($AE144,$AG144:$AJ144),$AG$135="X",AVERAGE($AE144:$AF144,$AH144:$AJ144),$AH$135="X",AVERAGE($AE144:$AG144,$AI144:$AJ144),$AI$135="X",AVERAGE($AE144:$AH144,$AJ144:$AJ144),$AJ$135="X",AVERAGE($AE144:$AI144)),"")</f>
        <v>3.9322380262163747</v>
      </c>
      <c r="AB144" s="19" cm="1">
        <f t="array" ref="AB144">IFERROR(_xlfn.IFS(COUNTA($AE$135:$AJ$135)=0,STDEV($AE144:$AJ144)/SQRT(COUNT($AE144:$AJ144)),$AE$135="X",STDEV($AF144:$AJ144)/SQRT(COUNT($AF144:$AJ144)),$AF$135="X",STDEV($AE144,$AG144:$AJ144)/SQRT(COUNT($AE144,$AG144:$AJ144)),$AG$135="X",STDEV($AE144:$AF144,$AH144:$AJ144)/SQRT(COUNT($AE144:$AF144,$AH144:$AJ144)),$AH$135="X",STDEV($AE144:$AG144,$AI144:$AJ144)/SQRT(COUNT($AE144:$AG144,$AI144:$AJ144)),$AI$135="X",STDEV($AE144:$AH144,$AJ144)/SQRT(COUNT($AE144:$AH144,$AJ144)),$AJ$135="X",STDEV($AE144:$AI144)/SQRT(COUNT($AE144:$AI144))),"")</f>
        <v>0.92868502147899146</v>
      </c>
      <c r="AC144" s="113" cm="1">
        <f t="array" ref="AC144">IFERROR(_xlfn.IFS(COUNTA($AK$135:$AP$135)=0,AVERAGE($AK144:$AP144),$AK$135="X",AVERAGE($AL144:$AP144),$AL$135="X",AVERAGE($AK144,$AM144:$AP144),$AM$135="X",AVERAGE($AK144:$AL144,$AN144:$AP144),$AN$135="X",AVERAGE($AK144:$AM144,$AO144:$AP144),$AO$135="X",AVERAGE($AK144:$AN144,$AP144:$AP144),$AP$135="X",AVERAGE($AK144:$AO144)),"")</f>
        <v>804117.53749999998</v>
      </c>
      <c r="AD144" s="111" cm="1">
        <f t="array" ref="AD144">IFERROR(_xlfn.IFS(COUNTA($AK$135:$AP$135)=0,STDEV($AK144:$AP144)/SQRT(COUNT($AK144:$AP144)),$AK$135="X",STDEV($AL144:$AP144)/SQRT(COUNT($AL144:$AP144)),$AL$135="X",STDEV($AK144,$AM144:$AP144)/SQRT(COUNT($AK144,$AM144:$AP144)),$AM$135="X",STDEV($AK144:$AL144,$AN144:$AP144)/SQRT(COUNT($AK144:$AL144,$AN144:$AP144)),$AN$135="X",STDEV($AK144:$AM144,$AO144:$AP144)/SQRT(COUNT($AK144:$AM144,$AO144:$AP144)),$AO$135="X",STDEV($AK144:$AN144,$AP144)/SQRT(COUNT($AK144:$AN144,$AP144)),$AP$135="X",STDEV($AK144:$AO144)/SQRT(COUNT($AK144:$AO144))),"")</f>
        <v>221840.54472970503</v>
      </c>
      <c r="AE144" s="1" cm="1">
        <f t="array" ref="AE144">_xlfn.IFS(SUM($AK144:$AP144)="","",AK144="","",AK144=0,0,AK144&gt;0,AK144/AE$198*100)</f>
        <v>1.9528242956886315</v>
      </c>
      <c r="AF144" s="1" cm="1">
        <f t="array" ref="AF144">_xlfn.IFS(SUM($AK144:$AP144)="","",AL144="","",AL144=0,0,AL144&gt;0,AL144/AF$198*100)</f>
        <v>4.0387146800930243</v>
      </c>
      <c r="AG144" s="1" cm="1">
        <f t="array" ref="AG144">_xlfn.IFS(SUM($AK144:$AP144)="","",AM144="","",AM144=0,0,AM144&gt;0,AM144/AG$198*100)</f>
        <v>0.13762919907515911</v>
      </c>
      <c r="AH144" s="1" cm="1">
        <f t="array" ref="AH144">_xlfn.IFS(SUM($AK144:$AP144)="","",AN144="","",AN144=0,0,AN144&gt;0,AN144/AH$198*100)</f>
        <v>6.396140325538374</v>
      </c>
      <c r="AI144" s="1" cm="1">
        <f t="array" ref="AI144">_xlfn.IFS(SUM($AK144:$AP144)="","",AO144="","",AO144=0,0,AO144&gt;0,AO144/AI$198*100)</f>
        <v>3.3412728035454675</v>
      </c>
      <c r="AJ144" s="1" t="str" cm="1">
        <f t="array" ref="AJ144">_xlfn.IFS(SUM($AK144:$AP144)="","",AP144="","",AP144=0,0,AP144&gt;0,AP144/AJ$198*100)</f>
        <v/>
      </c>
      <c r="AK144" s="85">
        <f t="shared" si="181"/>
        <v>1348470</v>
      </c>
      <c r="AL144" s="39">
        <f t="shared" si="156"/>
        <v>972044.4</v>
      </c>
      <c r="AM144" s="39">
        <f t="shared" si="156"/>
        <v>169230</v>
      </c>
      <c r="AN144" s="39">
        <f t="shared" si="156"/>
        <v>369337</v>
      </c>
      <c r="AO144" s="39">
        <f t="shared" si="156"/>
        <v>526618.75</v>
      </c>
      <c r="AP144" s="98" t="str">
        <f t="shared" si="156"/>
        <v/>
      </c>
      <c r="AQ144" s="89">
        <v>4045410</v>
      </c>
      <c r="AR144" s="89">
        <v>4860222</v>
      </c>
      <c r="AS144" s="89">
        <v>338460</v>
      </c>
      <c r="AT144" s="89">
        <v>369337</v>
      </c>
      <c r="AU144" s="89">
        <v>2106475</v>
      </c>
      <c r="AV144" s="89"/>
      <c r="AW144" s="1"/>
      <c r="AX144" s="1"/>
      <c r="AY144" s="39" t="str">
        <f t="shared" si="157"/>
        <v/>
      </c>
      <c r="AZ144" s="39" t="str">
        <f t="shared" si="158"/>
        <v/>
      </c>
      <c r="BA144" s="39" t="str">
        <f t="shared" si="159"/>
        <v/>
      </c>
      <c r="BB144" s="39" t="str">
        <f t="shared" si="160"/>
        <v/>
      </c>
      <c r="BC144" s="39" t="str">
        <f t="shared" si="161"/>
        <v/>
      </c>
      <c r="BD144" s="39" t="str">
        <f t="shared" si="162"/>
        <v/>
      </c>
      <c r="BE144" s="39" t="str">
        <f t="shared" si="163"/>
        <v/>
      </c>
      <c r="BF144" s="39" t="str">
        <f t="shared" si="164"/>
        <v/>
      </c>
      <c r="BG144" s="39" t="str">
        <f t="shared" si="165"/>
        <v/>
      </c>
      <c r="BH144" s="39" t="str">
        <f t="shared" si="166"/>
        <v/>
      </c>
      <c r="BI144" s="39" t="str">
        <f t="shared" si="167"/>
        <v/>
      </c>
      <c r="BJ144" s="39" t="str">
        <f t="shared" si="168"/>
        <v/>
      </c>
      <c r="BK144" s="42" t="str">
        <f t="shared" si="169"/>
        <v/>
      </c>
      <c r="BL144" t="str">
        <f t="shared" si="169"/>
        <v/>
      </c>
      <c r="BM144" t="str">
        <f t="shared" si="169"/>
        <v/>
      </c>
      <c r="BN144" t="str">
        <f t="shared" si="169"/>
        <v/>
      </c>
      <c r="BO144" t="str">
        <f t="shared" si="169"/>
        <v/>
      </c>
      <c r="BP144" t="str">
        <f t="shared" si="169"/>
        <v/>
      </c>
      <c r="BQ144" t="str">
        <f t="shared" si="169"/>
        <v/>
      </c>
      <c r="BR144" t="str">
        <f t="shared" si="169"/>
        <v/>
      </c>
      <c r="BS144" t="str">
        <f t="shared" si="169"/>
        <v/>
      </c>
      <c r="BT144" t="str">
        <f t="shared" si="169"/>
        <v/>
      </c>
      <c r="BU144" t="str">
        <f t="shared" si="169"/>
        <v/>
      </c>
      <c r="BV144" t="str">
        <f t="shared" si="169"/>
        <v/>
      </c>
      <c r="BW144" t="str">
        <f t="shared" si="170"/>
        <v/>
      </c>
      <c r="BX144" t="str">
        <f t="shared" si="171"/>
        <v/>
      </c>
      <c r="BY144" t="str">
        <f t="shared" si="172"/>
        <v/>
      </c>
      <c r="BZ144" t="str">
        <f t="shared" si="173"/>
        <v/>
      </c>
      <c r="CA144" t="str">
        <f t="shared" si="174"/>
        <v/>
      </c>
      <c r="CB144" s="39" t="str">
        <f t="shared" si="174"/>
        <v/>
      </c>
      <c r="CC144" s="46" t="str">
        <f t="shared" si="175"/>
        <v/>
      </c>
      <c r="CD144" s="44" t="str">
        <f t="shared" si="176"/>
        <v/>
      </c>
      <c r="CE144" t="str" cm="1">
        <f t="array" ref="CE144">_xlfn.IFS($CC144="","",$CC144&lt;=CE$136,"yes",$CC144&gt;CE$136,"no")</f>
        <v/>
      </c>
      <c r="CF144" s="42" t="str">
        <f t="shared" si="177"/>
        <v/>
      </c>
      <c r="CG144" s="1" t="str">
        <f t="shared" si="178"/>
        <v/>
      </c>
      <c r="CH144" s="1" t="str">
        <f t="shared" si="179"/>
        <v/>
      </c>
      <c r="CI144" s="76" t="str">
        <f>IF(CE144="yes",VLOOKUP(CH144,'z-Table'!$A$1:$K$74,7,TRUE)*$CE$135,"")</f>
        <v/>
      </c>
    </row>
    <row r="145" spans="1:87" ht="12" x14ac:dyDescent="0.2">
      <c r="A145" s="7" t="s">
        <v>34</v>
      </c>
      <c r="B145" s="18" cm="1">
        <f t="array" ref="B145">IFERROR(_xlfn.IFS(COUNTA($F$135:$K$135)=0,AVERAGE($F145:$K145),$F$135="X",AVERAGE(G145:$K145),$G$135="X",AVERAGE($F145,$H145:$K145),$H$135="X",AVERAGE($F145:$G145,$I145:$K145),$I$135="X",AVERAGE($F145:$H145,$J145:$K145),$J$135="X",AVERAGE($F145:$I145,$K145:$K145),$K$135="X",AVERAGE($F145:$J145)),"")</f>
        <v>0.63588194810882848</v>
      </c>
      <c r="C145" s="19" cm="1">
        <f t="array" ref="C145">IFERROR(_xlfn.IFS(COUNTA($F$135:$K$135)=0,STDEV($F145:$K145)/SQRT(COUNT($F145:$K145)),$F$135="X",STDEV(G145:$K145)/SQRT(COUNT(G145:$K145)),$G$135="X",STDEV($F145,$H145:$K145)/SQRT(COUNT($F145,$H145:$K145)),$H$135="X",STDEV($F145:$G145,$I145:$K145)/SQRT(COUNT($F145:$G145,$I145:$K145)),$I$135="X",STDEV($F145:$H145,$J145:$K145)/SQRT(COUNT($F145:$H145,$J145:$K145)),$J$135="X",STDEV($F145:$I145,$K145)/SQRT(COUNT($F145:$I145,$K145)),$K$135="X",STDEV($F145:$J145)/SQRT(COUNT($F145:$J145))),"")</f>
        <v>0.13862639697029419</v>
      </c>
      <c r="D145" s="113" cm="1">
        <f t="array" ref="D145">IFERROR(_xlfn.IFS(COUNTA($L$135:$Q$135)=0,AVERAGE($L145:$Q145),$L$135="X",AVERAGE($M145:$Q145),$M$135="X",AVERAGE($L145,$N145:$Q145),$N$135="X",AVERAGE($L145:$M145,$O145:$Q145),$O$135="X",AVERAGE($L145:$N145,$P145:$Q145),$P$135="X",AVERAGE($L145:$O145,$Q145:$Q145),$Q$135="X",AVERAGE($L145:$P145)),"")</f>
        <v>461127.51666666672</v>
      </c>
      <c r="E145" s="111" cm="1">
        <f t="array" ref="E145">IFERROR(_xlfn.IFS(COUNTA($L$135:$Q$135)=0,STDEV($L145:$Q145)/SQRT(COUNT($L145:$Q145)),$L$135="X",STDEV($M145:$Q145)/SQRT(COUNT($M145:$Q145)),$M$135="X",STDEV($L145,$N145:$Q145)/SQRT(COUNT($L145,$N145:$Q145)),$N$135="X",STDEV($L145:$M145,$O145:$Q145)/SQRT(COUNT($L145:$M145,$O145:$Q145)),$O$135="X",STDEV($L145:$N145,$P145:$Q145)/SQRT(COUNT($L145:$N145,$P145:$Q145)),$P$135="X",STDEV($L145:$O145,$Q145)/SQRT(COUNT($L145:$O145,$Q145)),$Q$135="X",STDEV($L145:$P145)/SQRT(COUNT($L145:$P145))),"")</f>
        <v>184384.74223608719</v>
      </c>
      <c r="F145" s="1" cm="1">
        <f t="array" ref="F145">_xlfn.IFS(SUM($L145:$Q145)="","",L145="","",L145=0,0,L145&gt;0,L145/F$198*100)</f>
        <v>0.57062654747176011</v>
      </c>
      <c r="G145" s="1" cm="1">
        <f t="array" ref="G145">_xlfn.IFS(SUM($L145:$Q145)="","",M145="","",M145=0,0,M145&gt;0,M145/G$198*100)</f>
        <v>1.0945587084678516</v>
      </c>
      <c r="H145" s="1" cm="1">
        <f t="array" ref="H145">_xlfn.IFS(SUM($L145:$Q145)="","",N145="","",N145=0,0,N145&gt;0,N145/H$198*100)</f>
        <v>0.34109185287921173</v>
      </c>
      <c r="I145" s="1" cm="1">
        <f t="array" ref="I145">_xlfn.IFS(SUM($L145:$Q145)="","",O145="","",O145=0,0,O145&gt;0,O145/I$198*100)</f>
        <v>0.78397155581387457</v>
      </c>
      <c r="J145" s="1" cm="1">
        <f t="array" ref="J145">_xlfn.IFS(SUM($L145:$Q145)="","",P145="","",P145=0,0,P145&gt;0,P145/J$198*100)</f>
        <v>0.38916107591144439</v>
      </c>
      <c r="K145" s="1" t="str" cm="1">
        <f t="array" ref="K145">_xlfn.IFS(SUM($L145:$Q145)="","",Q145="","",Q145=0,0,Q145&gt;0,Q145/K$198*100)</f>
        <v/>
      </c>
      <c r="L145" s="85">
        <f t="shared" si="180"/>
        <v>1143371.75</v>
      </c>
      <c r="M145" s="39">
        <f t="shared" si="155"/>
        <v>278706.66666666669</v>
      </c>
      <c r="N145" s="39">
        <f t="shared" si="155"/>
        <v>44535</v>
      </c>
      <c r="O145" s="39">
        <f t="shared" si="155"/>
        <v>373647.66666666669</v>
      </c>
      <c r="P145" s="39">
        <f t="shared" si="155"/>
        <v>465376.5</v>
      </c>
      <c r="Q145" s="98" t="str">
        <f t="shared" si="155"/>
        <v/>
      </c>
      <c r="R145" s="89">
        <v>4573487</v>
      </c>
      <c r="S145" s="89">
        <v>836120</v>
      </c>
      <c r="T145" s="89">
        <v>133605</v>
      </c>
      <c r="U145" s="89">
        <v>1120943</v>
      </c>
      <c r="V145" s="89">
        <v>930753</v>
      </c>
      <c r="W145" s="89"/>
      <c r="X145" s="1"/>
      <c r="Y145" s="1"/>
      <c r="Z145" s="7" t="s">
        <v>34</v>
      </c>
      <c r="AA145" s="18" cm="1">
        <f t="array" ref="AA145">IFERROR(_xlfn.IFS(COUNTA($AE$135:$AJ$135)=0,AVERAGE($AE145:$AJ145),$AE$135="X",AVERAGE($AF145:$AJ145),$AF$135="X",AVERAGE($AE145,$AG145:$AJ145),$AG$135="X",AVERAGE($AE145:$AF145,$AH145:$AJ145),$AH$135="X",AVERAGE($AE145:$AG145,$AI145:$AJ145),$AI$135="X",AVERAGE($AE145:$AH145,$AJ145:$AJ145),$AJ$135="X",AVERAGE($AE145:$AI145)),"")</f>
        <v>1.0903711224664421</v>
      </c>
      <c r="AB145" s="19" cm="1">
        <f t="array" ref="AB145">IFERROR(_xlfn.IFS(COUNTA($AE$135:$AJ$135)=0,STDEV($AE145:$AJ145)/SQRT(COUNT($AE145:$AJ145)),$AE$135="X",STDEV($AF145:$AJ145)/SQRT(COUNT($AF145:$AJ145)),$AF$135="X",STDEV($AE145,$AG145:$AJ145)/SQRT(COUNT($AE145,$AG145:$AJ145)),$AG$135="X",STDEV($AE145:$AF145,$AH145:$AJ145)/SQRT(COUNT($AE145:$AF145,$AH145:$AJ145)),$AH$135="X",STDEV($AE145:$AG145,$AI145:$AJ145)/SQRT(COUNT($AE145:$AG145,$AI145:$AJ145)),$AI$135="X",STDEV($AE145:$AH145,$AJ145)/SQRT(COUNT($AE145:$AH145,$AJ145)),$AJ$135="X",STDEV($AE145:$AI145)/SQRT(COUNT($AE145:$AI145))),"")</f>
        <v>0.27182412494413249</v>
      </c>
      <c r="AC145" s="113" cm="1">
        <f t="array" ref="AC145">IFERROR(_xlfn.IFS(COUNTA($AK$135:$AP$135)=0,AVERAGE($AK145:$AP145),$AK$135="X",AVERAGE($AL145:$AP145),$AL$135="X",AVERAGE($AK145,$AM145:$AP145),$AM$135="X",AVERAGE($AK145:$AL145,$AN145:$AP145),$AN$135="X",AVERAGE($AK145:$AM145,$AO145:$AP145),$AO$135="X",AVERAGE($AK145:$AN145,$AP145:$AP145),$AP$135="X",AVERAGE($AK145:$AO145)),"")</f>
        <v>269886.36249999999</v>
      </c>
      <c r="AD145" s="111" cm="1">
        <f t="array" ref="AD145">IFERROR(_xlfn.IFS(COUNTA($AK$135:$AP$135)=0,STDEV($AK145:$AP145)/SQRT(COUNT($AK145:$AP145)),$AK$135="X",STDEV($AL145:$AP145)/SQRT(COUNT($AL145:$AP145)),$AL$135="X",STDEV($AK145,$AM145:$AP145)/SQRT(COUNT($AK145,$AM145:$AP145)),$AM$135="X",STDEV($AK145:$AL145,$AN145:$AP145)/SQRT(COUNT($AK145:$AL145,$AN145:$AP145)),$AN$135="X",STDEV($AK145:$AM145,$AO145:$AP145)/SQRT(COUNT($AK145:$AM145,$AO145:$AP145)),$AO$135="X",STDEV($AK145:$AN145,$AP145)/SQRT(COUNT($AK145:$AN145,$AP145)),$AP$135="X",STDEV($AK145:$AO145)/SQRT(COUNT($AK145:$AO145))),"")</f>
        <v>126042.47375864246</v>
      </c>
      <c r="AE145" s="1" cm="1">
        <f t="array" ref="AE145">_xlfn.IFS(SUM($AK145:$AP145)="","",AK145="","",AK145=0,0,AK145&gt;0,AK145/AE$198*100)</f>
        <v>0.91208843523550576</v>
      </c>
      <c r="AF145" s="1" cm="1">
        <f t="array" ref="AF145">_xlfn.IFS(SUM($AK145:$AP145)="","",AL145="","",AL145=0,0,AL145&gt;0,AL145/AF$198*100)</f>
        <v>1.0741085997833273</v>
      </c>
      <c r="AG145" s="1" cm="1">
        <f t="array" ref="AG145">_xlfn.IFS(SUM($AK145:$AP145)="","",AM145="","",AM145=0,0,AM145&gt;0,AM145/AG$198*100)</f>
        <v>7.7462475731905053E-2</v>
      </c>
      <c r="AH145" s="1" cm="1">
        <f t="array" ref="AH145">_xlfn.IFS(SUM($AK145:$AP145)="","",AN145="","",AN145=0,0,AN145&gt;0,AN145/AH$198*100)</f>
        <v>1.8340519394919585</v>
      </c>
      <c r="AI145" s="1" cm="1">
        <f t="array" ref="AI145">_xlfn.IFS(SUM($AK145:$AP145)="","",AO145="","",AO145=0,0,AO145&gt;0,AO145/AI$198*100)</f>
        <v>0.54123551535497638</v>
      </c>
      <c r="AJ145" s="1" t="str" cm="1">
        <f t="array" ref="AJ145">_xlfn.IFS(SUM($AK145:$AP145)="","",AP145="","",AP145=0,0,AP145&gt;0,AP145/AJ$198*100)</f>
        <v/>
      </c>
      <c r="AK145" s="85">
        <f t="shared" si="181"/>
        <v>629818</v>
      </c>
      <c r="AL145" s="39">
        <f t="shared" si="156"/>
        <v>258518.2</v>
      </c>
      <c r="AM145" s="39">
        <f t="shared" si="156"/>
        <v>95248.5</v>
      </c>
      <c r="AN145" s="39">
        <f t="shared" si="156"/>
        <v>105905</v>
      </c>
      <c r="AO145" s="39">
        <f t="shared" si="156"/>
        <v>85304.25</v>
      </c>
      <c r="AP145" s="98" t="str">
        <f t="shared" si="156"/>
        <v/>
      </c>
      <c r="AQ145" s="89">
        <v>1889454</v>
      </c>
      <c r="AR145" s="89">
        <v>1292591</v>
      </c>
      <c r="AS145" s="89">
        <v>190497</v>
      </c>
      <c r="AT145" s="89">
        <v>105905</v>
      </c>
      <c r="AU145" s="89">
        <v>341217</v>
      </c>
      <c r="AV145" s="89"/>
      <c r="AW145" s="1"/>
      <c r="AX145" s="1"/>
      <c r="AY145" s="39" t="str">
        <f t="shared" si="157"/>
        <v/>
      </c>
      <c r="AZ145" s="39" t="str">
        <f t="shared" si="158"/>
        <v/>
      </c>
      <c r="BA145" s="39" t="str">
        <f t="shared" si="159"/>
        <v/>
      </c>
      <c r="BB145" s="39" t="str">
        <f t="shared" si="160"/>
        <v/>
      </c>
      <c r="BC145" s="39" t="str">
        <f t="shared" si="161"/>
        <v/>
      </c>
      <c r="BD145" s="39" t="str">
        <f t="shared" si="162"/>
        <v/>
      </c>
      <c r="BE145" s="39" t="str">
        <f t="shared" si="163"/>
        <v/>
      </c>
      <c r="BF145" s="39" t="str">
        <f t="shared" si="164"/>
        <v/>
      </c>
      <c r="BG145" s="39" t="str">
        <f t="shared" si="165"/>
        <v/>
      </c>
      <c r="BH145" s="39" t="str">
        <f t="shared" si="166"/>
        <v/>
      </c>
      <c r="BI145" s="39" t="str">
        <f t="shared" si="167"/>
        <v/>
      </c>
      <c r="BJ145" s="39" t="str">
        <f t="shared" si="168"/>
        <v/>
      </c>
      <c r="BK145" s="42" t="str">
        <f t="shared" si="169"/>
        <v/>
      </c>
      <c r="BL145" t="str">
        <f t="shared" si="169"/>
        <v/>
      </c>
      <c r="BM145" t="str">
        <f t="shared" si="169"/>
        <v/>
      </c>
      <c r="BN145" t="str">
        <f t="shared" si="169"/>
        <v/>
      </c>
      <c r="BO145" t="str">
        <f t="shared" si="169"/>
        <v/>
      </c>
      <c r="BP145" t="str">
        <f t="shared" si="169"/>
        <v/>
      </c>
      <c r="BQ145" t="str">
        <f t="shared" si="169"/>
        <v/>
      </c>
      <c r="BR145" t="str">
        <f t="shared" si="169"/>
        <v/>
      </c>
      <c r="BS145" t="str">
        <f t="shared" si="169"/>
        <v/>
      </c>
      <c r="BT145" t="str">
        <f t="shared" si="169"/>
        <v/>
      </c>
      <c r="BU145" t="str">
        <f t="shared" si="169"/>
        <v/>
      </c>
      <c r="BV145" t="str">
        <f t="shared" si="169"/>
        <v/>
      </c>
      <c r="BW145" t="str">
        <f t="shared" si="170"/>
        <v/>
      </c>
      <c r="BX145" t="str">
        <f t="shared" si="171"/>
        <v/>
      </c>
      <c r="BY145" t="str">
        <f t="shared" si="172"/>
        <v/>
      </c>
      <c r="BZ145" t="str">
        <f t="shared" si="173"/>
        <v/>
      </c>
      <c r="CA145" t="str">
        <f t="shared" si="174"/>
        <v/>
      </c>
      <c r="CB145" s="39" t="str">
        <f t="shared" si="174"/>
        <v/>
      </c>
      <c r="CC145" s="46" t="str">
        <f t="shared" si="175"/>
        <v/>
      </c>
      <c r="CD145" s="44" t="str">
        <f t="shared" si="176"/>
        <v/>
      </c>
      <c r="CE145" t="str" cm="1">
        <f t="array" ref="CE145">_xlfn.IFS($CC145="","",$CC145&lt;=CE$136,"yes",$CC145&gt;CE$136,"no")</f>
        <v/>
      </c>
      <c r="CF145" s="42" t="str">
        <f t="shared" si="177"/>
        <v/>
      </c>
      <c r="CG145" s="1" t="str">
        <f t="shared" si="178"/>
        <v/>
      </c>
      <c r="CH145" s="1" t="str">
        <f t="shared" si="179"/>
        <v/>
      </c>
      <c r="CI145" s="76" t="str">
        <f>IF(CE145="yes",VLOOKUP(CH145,'z-Table'!$A$1:$K$74,7,TRUE)*$CE$135,"")</f>
        <v/>
      </c>
    </row>
    <row r="146" spans="1:87" ht="12" x14ac:dyDescent="0.2">
      <c r="A146" s="7" t="s">
        <v>35</v>
      </c>
      <c r="B146" s="18" cm="1">
        <f t="array" ref="B146">IFERROR(_xlfn.IFS(COUNTA($F$135:$K$135)=0,AVERAGE($F146:$K146),$F$135="X",AVERAGE(G146:$K146),$G$135="X",AVERAGE($F146,$H146:$K146),$H$135="X",AVERAGE($F146:$G146,$I146:$K146),$I$135="X",AVERAGE($F146:$H146,$J146:$K146),$J$135="X",AVERAGE($F146:$I146,$K146:$K146),$K$135="X",AVERAGE($F146:$J146)),"")</f>
        <v>1.4698043160029556E-2</v>
      </c>
      <c r="C146" s="19" cm="1">
        <f t="array" ref="C146">IFERROR(_xlfn.IFS(COUNTA($F$135:$K$135)=0,STDEV($F146:$K146)/SQRT(COUNT($F146:$K146)),$F$135="X",STDEV(G146:$K146)/SQRT(COUNT(G146:$K146)),$G$135="X",STDEV($F146,$H146:$K146)/SQRT(COUNT($F146,$H146:$K146)),$H$135="X",STDEV($F146:$G146,$I146:$K146)/SQRT(COUNT($F146:$G146,$I146:$K146)),$I$135="X",STDEV($F146:$H146,$J146:$K146)/SQRT(COUNT($F146:$H146,$J146:$K146)),$J$135="X",STDEV($F146:$I146,$K146)/SQRT(COUNT($F146:$I146,$K146)),$K$135="X",STDEV($F146:$J146)/SQRT(COUNT($F146:$J146))),"")</f>
        <v>9.5726129928081858E-3</v>
      </c>
      <c r="D146" s="113" cm="1">
        <f t="array" ref="D146">IFERROR(_xlfn.IFS(COUNTA($L$135:$Q$135)=0,AVERAGE($L146:$Q146),$L$135="X",AVERAGE($M146:$Q146),$M$135="X",AVERAGE($L146,$N146:$Q146),$N$135="X",AVERAGE($L146:$M146,$O146:$Q146),$O$135="X",AVERAGE($L146:$N146,$P146:$Q146),$P$135="X",AVERAGE($L146:$O146,$Q146:$Q146),$Q$135="X",AVERAGE($L146:$P146)),"")</f>
        <v>20202.05</v>
      </c>
      <c r="E146" s="111" cm="1">
        <f t="array" ref="E146">IFERROR(_xlfn.IFS(COUNTA($L$135:$Q$135)=0,STDEV($L146:$Q146)/SQRT(COUNT($L146:$Q146)),$L$135="X",STDEV($M146:$Q146)/SQRT(COUNT($M146:$Q146)),$M$135="X",STDEV($L146,$N146:$Q146)/SQRT(COUNT($L146,$N146:$Q146)),$N$135="X",STDEV($L146:$M146,$O146:$Q146)/SQRT(COUNT($L146:$M146,$O146:$Q146)),$O$135="X",STDEV($L146:$N146,$P146:$Q146)/SQRT(COUNT($L146:$N146,$P146:$Q146)),$P$135="X",STDEV($L146:$O146,$Q146)/SQRT(COUNT($L146:$O146,$Q146)),$Q$135="X",STDEV($L146:$P146)/SQRT(COUNT($L146:$P146))),"")</f>
        <v>18564.878300234021</v>
      </c>
      <c r="F146" s="1" cm="1">
        <f t="array" ref="F146">_xlfn.IFS(SUM($L146:$Q146)="","",L146="","",L146=0,0,L146&gt;0,L146/F$198*100)</f>
        <v>4.7051776728941813E-2</v>
      </c>
      <c r="G146" s="1" cm="1">
        <f t="array" ref="G146">_xlfn.IFS(SUM($L146:$Q146)="","",M146="","",M146=0,0,M146&gt;0,M146/G$198*100)</f>
        <v>2.6438439071205959E-2</v>
      </c>
      <c r="H146" s="1" cm="1">
        <f t="array" ref="H146">_xlfn.IFS(SUM($L146:$Q146)="","",N146="","",N146=0,0,N146&gt;0,N146/H$198*100)</f>
        <v>0</v>
      </c>
      <c r="I146" s="1" cm="1">
        <f t="array" ref="I146">_xlfn.IFS(SUM($L146:$Q146)="","",O146="","",O146=0,0,O146&gt;0,O146/I$198*100)</f>
        <v>0</v>
      </c>
      <c r="J146" s="1" cm="1">
        <f t="array" ref="J146">_xlfn.IFS(SUM($L146:$Q146)="","",P146="","",P146=0,0,P146&gt;0,P146/J$198*100)</f>
        <v>0</v>
      </c>
      <c r="K146" s="1" t="str" cm="1">
        <f t="array" ref="K146">_xlfn.IFS(SUM($L146:$Q146)="","",Q146="","",Q146=0,0,Q146&gt;0,Q146/K$198*100)</f>
        <v/>
      </c>
      <c r="L146" s="85">
        <f t="shared" si="180"/>
        <v>94278.25</v>
      </c>
      <c r="M146" s="39">
        <f t="shared" si="155"/>
        <v>6732</v>
      </c>
      <c r="N146" s="39">
        <f t="shared" si="155"/>
        <v>0</v>
      </c>
      <c r="O146" s="39">
        <f t="shared" si="155"/>
        <v>0</v>
      </c>
      <c r="P146" s="39">
        <f t="shared" si="155"/>
        <v>0</v>
      </c>
      <c r="Q146" s="98" t="str">
        <f t="shared" si="155"/>
        <v/>
      </c>
      <c r="R146" s="89">
        <v>377113</v>
      </c>
      <c r="S146" s="89">
        <v>20196</v>
      </c>
      <c r="T146" s="89">
        <v>0</v>
      </c>
      <c r="U146" s="89">
        <v>0</v>
      </c>
      <c r="V146" s="89">
        <v>0</v>
      </c>
      <c r="W146" s="89"/>
      <c r="X146" s="1"/>
      <c r="Y146" s="1"/>
      <c r="Z146" s="7" t="s">
        <v>35</v>
      </c>
      <c r="AA146" s="18" cm="1">
        <f t="array" ref="AA146">IFERROR(_xlfn.IFS(COUNTA($AE$135:$AJ$135)=0,AVERAGE($AE146:$AJ146),$AE$135="X",AVERAGE($AF146:$AJ146),$AF$135="X",AVERAGE($AE146,$AG146:$AJ146),$AG$135="X",AVERAGE($AE146:$AF146,$AH146:$AJ146),$AH$135="X",AVERAGE($AE146:$AG146,$AI146:$AJ146),$AI$135="X",AVERAGE($AE146:$AH146,$AJ146:$AJ146),$AJ$135="X",AVERAGE($AE146:$AI146)),"")</f>
        <v>1.3968456894516453E-2</v>
      </c>
      <c r="AB146" s="19" cm="1">
        <f t="array" ref="AB146">IFERROR(_xlfn.IFS(COUNTA($AE$135:$AJ$135)=0,STDEV($AE146:$AJ146)/SQRT(COUNT($AE146:$AJ146)),$AE$135="X",STDEV($AF146:$AJ146)/SQRT(COUNT($AF146:$AJ146)),$AF$135="X",STDEV($AE146,$AG146:$AJ146)/SQRT(COUNT($AE146,$AG146:$AJ146)),$AG$135="X",STDEV($AE146:$AF146,$AH146:$AJ146)/SQRT(COUNT($AE146:$AF146,$AH146:$AJ146)),$AH$135="X",STDEV($AE146:$AG146,$AI146:$AJ146)/SQRT(COUNT($AE146:$AG146,$AI146:$AJ146)),$AI$135="X",STDEV($AE146:$AH146,$AJ146)/SQRT(COUNT($AE146:$AH146,$AJ146)),$AJ$135="X",STDEV($AE146:$AI146)/SQRT(COUNT($AE146:$AI146))),"")</f>
        <v>8.1683900807313636E-3</v>
      </c>
      <c r="AC146" s="113" cm="1">
        <f t="array" ref="AC146">IFERROR(_xlfn.IFS(COUNTA($AK$135:$AP$135)=0,AVERAGE($AK146:$AP146),$AK$135="X",AVERAGE($AL146:$AP146),$AL$135="X",AVERAGE($AK146,$AM146:$AP146),$AM$135="X",AVERAGE($AK146:$AL146,$AN146:$AP146),$AN$135="X",AVERAGE($AK146:$AM146,$AO146:$AP146),$AO$135="X",AVERAGE($AK146:$AN146,$AP146:$AP146),$AP$135="X",AVERAGE($AK146:$AO146)),"")</f>
        <v>2847.7624999999998</v>
      </c>
      <c r="AD146" s="111" cm="1">
        <f t="array" ref="AD146">IFERROR(_xlfn.IFS(COUNTA($AK$135:$AP$135)=0,STDEV($AK146:$AP146)/SQRT(COUNT($AK146:$AP146)),$AK$135="X",STDEV($AL146:$AP146)/SQRT(COUNT($AL146:$AP146)),$AL$135="X",STDEV($AK146,$AM146:$AP146)/SQRT(COUNT($AK146,$AM146:$AP146)),$AM$135="X",STDEV($AK146:$AL146,$AN146:$AP146)/SQRT(COUNT($AK146:$AL146,$AN146:$AP146)),$AN$135="X",STDEV($AK146:$AM146,$AO146:$AP146)/SQRT(COUNT($AK146:$AM146,$AO146:$AP146)),$AO$135="X",STDEV($AK146:$AN146,$AP146)/SQRT(COUNT($AK146:$AN146,$AP146)),$AP$135="X",STDEV($AK146:$AO146)/SQRT(COUNT($AK146:$AO146))),"")</f>
        <v>1799.7841416142801</v>
      </c>
      <c r="AE146" s="1" cm="1">
        <f t="array" ref="AE146">_xlfn.IFS(SUM($AK146:$AP146)="","",AK146="","",AK146=0,0,AK146&gt;0,AK146/AE$198*100)</f>
        <v>0</v>
      </c>
      <c r="AF146" s="1" cm="1">
        <f t="array" ref="AF146">_xlfn.IFS(SUM($AK146:$AP146)="","",AL146="","",AL146=0,0,AL146&gt;0,AL146/AF$198*100)</f>
        <v>3.1114963983415407E-2</v>
      </c>
      <c r="AG146" s="1" cm="1">
        <f t="array" ref="AG146">_xlfn.IFS(SUM($AK146:$AP146)="","",AM146="","",AM146=0,0,AM146&gt;0,AM146/AG$198*100)</f>
        <v>3.3838826033910994E-2</v>
      </c>
      <c r="AH146" s="1" cm="1">
        <f t="array" ref="AH146">_xlfn.IFS(SUM($AK146:$AP146)="","",AN146="","",AN146=0,0,AN146&gt;0,AN146/AH$198*100)</f>
        <v>0</v>
      </c>
      <c r="AI146" s="1" cm="1">
        <f t="array" ref="AI146">_xlfn.IFS(SUM($AK146:$AP146)="","",AO146="","",AO146=0,0,AO146&gt;0,AO146/AI$198*100)</f>
        <v>2.4758863594650404E-2</v>
      </c>
      <c r="AJ146" s="1" t="str" cm="1">
        <f t="array" ref="AJ146">_xlfn.IFS(SUM($AK146:$AP146)="","",AP146="","",AP146=0,0,AP146&gt;0,AP146/AJ$198*100)</f>
        <v/>
      </c>
      <c r="AK146" s="85">
        <f t="shared" si="181"/>
        <v>0</v>
      </c>
      <c r="AL146" s="39">
        <f t="shared" si="156"/>
        <v>7488.8</v>
      </c>
      <c r="AM146" s="39">
        <f t="shared" si="156"/>
        <v>41608.5</v>
      </c>
      <c r="AN146" s="39">
        <f t="shared" si="156"/>
        <v>0</v>
      </c>
      <c r="AO146" s="39">
        <f t="shared" si="156"/>
        <v>3902.25</v>
      </c>
      <c r="AP146" s="98" t="str">
        <f t="shared" si="156"/>
        <v/>
      </c>
      <c r="AQ146" s="89">
        <v>0</v>
      </c>
      <c r="AR146" s="89">
        <v>37444</v>
      </c>
      <c r="AS146" s="89">
        <v>83217</v>
      </c>
      <c r="AT146" s="89">
        <v>0</v>
      </c>
      <c r="AU146" s="89">
        <v>15609</v>
      </c>
      <c r="AV146" s="89"/>
      <c r="AW146" s="1"/>
      <c r="AX146" s="1"/>
      <c r="AY146" s="39" t="str">
        <f t="shared" si="157"/>
        <v/>
      </c>
      <c r="AZ146" s="39" t="str">
        <f t="shared" si="158"/>
        <v/>
      </c>
      <c r="BA146" s="39" t="str">
        <f t="shared" si="159"/>
        <v/>
      </c>
      <c r="BB146" s="39" t="str">
        <f t="shared" si="160"/>
        <v/>
      </c>
      <c r="BC146" s="39" t="str">
        <f t="shared" si="161"/>
        <v/>
      </c>
      <c r="BD146" s="39" t="str">
        <f t="shared" si="162"/>
        <v/>
      </c>
      <c r="BE146" s="39" t="str">
        <f t="shared" si="163"/>
        <v/>
      </c>
      <c r="BF146" s="39" t="str">
        <f t="shared" si="164"/>
        <v/>
      </c>
      <c r="BG146" s="39" t="str">
        <f t="shared" si="165"/>
        <v/>
      </c>
      <c r="BH146" s="39" t="str">
        <f t="shared" si="166"/>
        <v/>
      </c>
      <c r="BI146" s="39" t="str">
        <f t="shared" si="167"/>
        <v/>
      </c>
      <c r="BJ146" s="39" t="str">
        <f t="shared" si="168"/>
        <v/>
      </c>
      <c r="BK146" s="42" t="str">
        <f t="shared" si="169"/>
        <v/>
      </c>
      <c r="BL146" t="str">
        <f t="shared" si="169"/>
        <v/>
      </c>
      <c r="BM146" t="str">
        <f t="shared" si="169"/>
        <v/>
      </c>
      <c r="BN146" t="str">
        <f t="shared" si="169"/>
        <v/>
      </c>
      <c r="BO146" t="str">
        <f t="shared" si="169"/>
        <v/>
      </c>
      <c r="BP146" t="str">
        <f t="shared" si="169"/>
        <v/>
      </c>
      <c r="BQ146" t="str">
        <f t="shared" si="169"/>
        <v/>
      </c>
      <c r="BR146" t="str">
        <f t="shared" si="169"/>
        <v/>
      </c>
      <c r="BS146" t="str">
        <f t="shared" si="169"/>
        <v/>
      </c>
      <c r="BT146" t="str">
        <f t="shared" si="169"/>
        <v/>
      </c>
      <c r="BU146" t="str">
        <f t="shared" si="169"/>
        <v/>
      </c>
      <c r="BV146" t="str">
        <f t="shared" si="169"/>
        <v/>
      </c>
      <c r="BW146" t="str">
        <f t="shared" si="170"/>
        <v/>
      </c>
      <c r="BX146" t="str">
        <f t="shared" si="171"/>
        <v/>
      </c>
      <c r="BY146" t="str">
        <f t="shared" si="172"/>
        <v/>
      </c>
      <c r="BZ146" t="str">
        <f t="shared" si="173"/>
        <v/>
      </c>
      <c r="CA146" t="str">
        <f t="shared" si="174"/>
        <v/>
      </c>
      <c r="CB146" s="39" t="str">
        <f t="shared" si="174"/>
        <v/>
      </c>
      <c r="CC146" s="46" t="str">
        <f t="shared" si="175"/>
        <v/>
      </c>
      <c r="CD146" s="44" t="str">
        <f t="shared" si="176"/>
        <v/>
      </c>
      <c r="CE146" t="str" cm="1">
        <f t="array" ref="CE146">_xlfn.IFS($CC146="","",$CC146&lt;=CE$136,"yes",$CC146&gt;CE$136,"no")</f>
        <v/>
      </c>
      <c r="CF146" s="42" t="str">
        <f t="shared" si="177"/>
        <v/>
      </c>
      <c r="CG146" s="1" t="str">
        <f t="shared" si="178"/>
        <v/>
      </c>
      <c r="CH146" s="1" t="str">
        <f t="shared" si="179"/>
        <v/>
      </c>
      <c r="CI146" s="76" t="str">
        <f>IF(CE146="yes",VLOOKUP(CH146,'z-Table'!$A$1:$K$74,7,TRUE)*$CE$135,"")</f>
        <v/>
      </c>
    </row>
    <row r="147" spans="1:87" ht="12" x14ac:dyDescent="0.2">
      <c r="A147" s="6" t="s">
        <v>36</v>
      </c>
      <c r="B147" s="18" cm="1">
        <f t="array" ref="B147">IFERROR(_xlfn.IFS(COUNTA($F$135:$K$135)=0,AVERAGE($F147:$K147),$F$135="X",AVERAGE(G147:$K147),$G$135="X",AVERAGE($F147,$H147:$K147),$H$135="X",AVERAGE($F147:$G147,$I147:$K147),$I$135="X",AVERAGE($F147:$H147,$J147:$K147),$J$135="X",AVERAGE($F147:$I147,$K147:$K147),$K$135="X",AVERAGE($F147:$J147)),"")</f>
        <v>0.10380385492528239</v>
      </c>
      <c r="C147" s="19" cm="1">
        <f t="array" ref="C147">IFERROR(_xlfn.IFS(COUNTA($F$135:$K$135)=0,STDEV($F147:$K147)/SQRT(COUNT($F147:$K147)),$F$135="X",STDEV(G147:$K147)/SQRT(COUNT(G147:$K147)),$G$135="X",STDEV($F147,$H147:$K147)/SQRT(COUNT($F147,$H147:$K147)),$H$135="X",STDEV($F147:$G147,$I147:$K147)/SQRT(COUNT($F147:$G147,$I147:$K147)),$I$135="X",STDEV($F147:$H147,$J147:$K147)/SQRT(COUNT($F147:$H147,$J147:$K147)),$J$135="X",STDEV($F147:$I147,$K147)/SQRT(COUNT($F147:$I147,$K147)),$K$135="X",STDEV($F147:$J147)/SQRT(COUNT($F147:$J147))),"")</f>
        <v>1.0583028072765139E-2</v>
      </c>
      <c r="D147" s="113" cm="1">
        <f t="array" ref="D147">IFERROR(_xlfn.IFS(COUNTA($L$135:$Q$135)=0,AVERAGE($L147:$Q147),$L$135="X",AVERAGE($M147:$Q147),$M$135="X",AVERAGE($L147,$N147:$Q147),$N$135="X",AVERAGE($L147:$M147,$O147:$Q147),$O$135="X",AVERAGE($L147:$N147,$P147:$Q147),$P$135="X",AVERAGE($L147:$O147,$Q147:$Q147),$Q$135="X",AVERAGE($L147:$P147)),"")</f>
        <v>80090.683333333334</v>
      </c>
      <c r="E147" s="111" cm="1">
        <f t="array" ref="E147">IFERROR(_xlfn.IFS(COUNTA($L$135:$Q$135)=0,STDEV($L147:$Q147)/SQRT(COUNT($L147:$Q147)),$L$135="X",STDEV($M147:$Q147)/SQRT(COUNT($M147:$Q147)),$M$135="X",STDEV($L147,$N147:$Q147)/SQRT(COUNT($L147,$N147:$Q147)),$N$135="X",STDEV($L147:$M147,$O147:$Q147)/SQRT(COUNT($L147:$M147,$O147:$Q147)),$O$135="X",STDEV($L147:$N147,$P147:$Q147)/SQRT(COUNT($L147:$N147,$P147:$Q147)),$P$135="X",STDEV($L147:$O147,$Q147)/SQRT(COUNT($L147:$O147,$Q147)),$Q$135="X",STDEV($L147:$P147)/SQRT(COUNT($L147:$P147))),"")</f>
        <v>35592.489972394447</v>
      </c>
      <c r="F147" s="1" cm="1">
        <f t="array" ref="F147">_xlfn.IFS(SUM($L147:$Q147)="","",L147="","",L147=0,0,L147&gt;0,L147/F$198*100)</f>
        <v>0.1067065319263192</v>
      </c>
      <c r="G147" s="1" cm="1">
        <f t="array" ref="G147">_xlfn.IFS(SUM($L147:$Q147)="","",M147="","",M147=0,0,M147&gt;0,M147/G$198*100)</f>
        <v>0.13584194620424342</v>
      </c>
      <c r="H147" s="1" cm="1">
        <f t="array" ref="H147">_xlfn.IFS(SUM($L147:$Q147)="","",N147="","",N147=0,0,N147&gt;0,N147/H$198*100)</f>
        <v>9.1787548269647842E-2</v>
      </c>
      <c r="I147" s="1" cm="1">
        <f t="array" ref="I147">_xlfn.IFS(SUM($L147:$Q147)="","",O147="","",O147=0,0,O147&gt;0,O147/I$198*100)</f>
        <v>0.11231645504081614</v>
      </c>
      <c r="J147" s="1" cm="1">
        <f t="array" ref="J147">_xlfn.IFS(SUM($L147:$Q147)="","",P147="","",P147=0,0,P147&gt;0,P147/J$198*100)</f>
        <v>7.2366793185385248E-2</v>
      </c>
      <c r="K147" s="1" t="str" cm="1">
        <f t="array" ref="K147">_xlfn.IFS(SUM($L147:$Q147)="","",Q147="","",Q147=0,0,Q147&gt;0,Q147/K$198*100)</f>
        <v/>
      </c>
      <c r="L147" s="85">
        <f t="shared" si="180"/>
        <v>213809.25</v>
      </c>
      <c r="M147" s="39">
        <f t="shared" si="155"/>
        <v>34589.333333333336</v>
      </c>
      <c r="N147" s="39">
        <f t="shared" si="155"/>
        <v>11984.333333333334</v>
      </c>
      <c r="O147" s="39">
        <f t="shared" si="155"/>
        <v>53531</v>
      </c>
      <c r="P147" s="39">
        <f t="shared" si="155"/>
        <v>86539.5</v>
      </c>
      <c r="Q147" s="98" t="str">
        <f t="shared" si="155"/>
        <v/>
      </c>
      <c r="R147" s="89">
        <v>855237</v>
      </c>
      <c r="S147" s="89">
        <v>103768</v>
      </c>
      <c r="T147" s="89">
        <v>35953</v>
      </c>
      <c r="U147" s="89">
        <v>160593</v>
      </c>
      <c r="V147" s="89">
        <v>173079</v>
      </c>
      <c r="W147" s="89"/>
      <c r="X147" s="1"/>
      <c r="Y147" s="1"/>
      <c r="Z147" s="6" t="s">
        <v>36</v>
      </c>
      <c r="AA147" s="18" cm="1">
        <f t="array" ref="AA147">IFERROR(_xlfn.IFS(COUNTA($AE$135:$AJ$135)=0,AVERAGE($AE147:$AJ147),$AE$135="X",AVERAGE($AF147:$AJ147),$AF$135="X",AVERAGE($AE147,$AG147:$AJ147),$AG$135="X",AVERAGE($AE147:$AF147,$AH147:$AJ147),$AH$135="X",AVERAGE($AE147:$AG147,$AI147:$AJ147),$AI$135="X",AVERAGE($AE147:$AH147,$AJ147:$AJ147),$AJ$135="X",AVERAGE($AE147:$AI147)),"")</f>
        <v>0.21013139309745177</v>
      </c>
      <c r="AB147" s="19" cm="1">
        <f t="array" ref="AB147">IFERROR(_xlfn.IFS(COUNTA($AE$135:$AJ$135)=0,STDEV($AE147:$AJ147)/SQRT(COUNT($AE147:$AJ147)),$AE$135="X",STDEV($AF147:$AJ147)/SQRT(COUNT($AF147:$AJ147)),$AF$135="X",STDEV($AE147,$AG147:$AJ147)/SQRT(COUNT($AE147,$AG147:$AJ147)),$AG$135="X",STDEV($AE147:$AF147,$AH147:$AJ147)/SQRT(COUNT($AE147:$AF147,$AH147:$AJ147)),$AH$135="X",STDEV($AE147:$AG147,$AI147:$AJ147)/SQRT(COUNT($AE147:$AG147,$AI147:$AJ147)),$AI$135="X",STDEV($AE147:$AH147,$AJ147)/SQRT(COUNT($AE147:$AH147,$AJ147)),$AJ$135="X",STDEV($AE147:$AI147)/SQRT(COUNT($AE147:$AI147))),"")</f>
        <v>7.6654448033192601E-2</v>
      </c>
      <c r="AC147" s="113" cm="1">
        <f t="array" ref="AC147">IFERROR(_xlfn.IFS(COUNTA($AK$135:$AP$135)=0,AVERAGE($AK147:$AP147),$AK$135="X",AVERAGE($AL147:$AP147),$AL$135="X",AVERAGE($AK147,$AM147:$AP147),$AM$135="X",AVERAGE($AK147:$AL147,$AN147:$AP147),$AN$135="X",AVERAGE($AK147:$AM147,$AO147:$AP147),$AO$135="X",AVERAGE($AK147:$AN147,$AP147:$AP147),$AP$135="X",AVERAGE($AK147:$AO147)),"")</f>
        <v>35464.304166666669</v>
      </c>
      <c r="AD147" s="111" cm="1">
        <f t="array" ref="AD147">IFERROR(_xlfn.IFS(COUNTA($AK$135:$AP$135)=0,STDEV($AK147:$AP147)/SQRT(COUNT($AK147:$AP147)),$AK$135="X",STDEV($AL147:$AP147)/SQRT(COUNT($AL147:$AP147)),$AL$135="X",STDEV($AK147,$AM147:$AP147)/SQRT(COUNT($AK147,$AM147:$AP147)),$AM$135="X",STDEV($AK147:$AL147,$AN147:$AP147)/SQRT(COUNT($AK147:$AL147,$AN147:$AP147)),$AN$135="X",STDEV($AK147:$AM147,$AO147:$AP147)/SQRT(COUNT($AK147:$AM147,$AO147:$AP147)),$AO$135="X",STDEV($AK147:$AN147,$AP147)/SQRT(COUNT($AK147:$AN147,$AP147)),$AP$135="X",STDEV($AK147:$AO147)/SQRT(COUNT($AK147:$AO147))),"")</f>
        <v>7075.8629305521281</v>
      </c>
      <c r="AE147" s="1" cm="1">
        <f t="array" ref="AE147">_xlfn.IFS(SUM($AK147:$AP147)="","",AK147="","",AK147=0,0,AK147&gt;0,AK147/AE$198*100)</f>
        <v>6.350935396856662E-2</v>
      </c>
      <c r="AF147" s="1" cm="1">
        <f t="array" ref="AF147">_xlfn.IFS(SUM($AK147:$AP147)="","",AL147="","",AL147=0,0,AL147&gt;0,AL147/AF$198*100)</f>
        <v>0.21200538527200058</v>
      </c>
      <c r="AG147" s="1" cm="1">
        <f t="array" ref="AG147">_xlfn.IFS(SUM($AK147:$AP147)="","",AM147="","",AM147=0,0,AM147&gt;0,AM147/AG$198*100)</f>
        <v>0.13440581474298163</v>
      </c>
      <c r="AH147" s="1" cm="1">
        <f t="array" ref="AH147">_xlfn.IFS(SUM($AK147:$AP147)="","",AN147="","",AN147=0,0,AN147&gt;0,AN147/AH$198*100)</f>
        <v>0.42130981147217195</v>
      </c>
      <c r="AI147" s="1" cm="1">
        <f t="array" ref="AI147">_xlfn.IFS(SUM($AK147:$AP147)="","",AO147="","",AO147=0,0,AO147&gt;0,AO147/AI$198*100)</f>
        <v>0.14370102167706794</v>
      </c>
      <c r="AJ147" s="1" t="str" cm="1">
        <f t="array" ref="AJ147">_xlfn.IFS(SUM($AK147:$AP147)="","",AP147="","",AP147=0,0,AP147&gt;0,AP147/AJ$198*100)</f>
        <v/>
      </c>
      <c r="AK147" s="85">
        <f t="shared" si="181"/>
        <v>43854.666666666664</v>
      </c>
      <c r="AL147" s="39">
        <f t="shared" si="156"/>
        <v>51025.8</v>
      </c>
      <c r="AM147" s="39">
        <f t="shared" si="156"/>
        <v>165266.5</v>
      </c>
      <c r="AN147" s="39">
        <f t="shared" si="156"/>
        <v>24328</v>
      </c>
      <c r="AO147" s="39">
        <f t="shared" si="156"/>
        <v>22648.75</v>
      </c>
      <c r="AP147" s="98" t="str">
        <f t="shared" si="156"/>
        <v/>
      </c>
      <c r="AQ147" s="89">
        <v>131564</v>
      </c>
      <c r="AR147" s="89">
        <v>255129</v>
      </c>
      <c r="AS147" s="89">
        <v>330533</v>
      </c>
      <c r="AT147" s="89">
        <v>24328</v>
      </c>
      <c r="AU147" s="89">
        <v>90595</v>
      </c>
      <c r="AV147" s="89"/>
      <c r="AW147" s="1"/>
      <c r="AX147" s="1"/>
      <c r="AY147" s="39" t="str">
        <f t="shared" si="157"/>
        <v/>
      </c>
      <c r="AZ147" s="39" t="str">
        <f t="shared" si="158"/>
        <v/>
      </c>
      <c r="BA147" s="39" t="str">
        <f t="shared" si="159"/>
        <v/>
      </c>
      <c r="BB147" s="39" t="str">
        <f t="shared" si="160"/>
        <v/>
      </c>
      <c r="BC147" s="39" t="str">
        <f t="shared" si="161"/>
        <v/>
      </c>
      <c r="BD147" s="39" t="str">
        <f t="shared" si="162"/>
        <v/>
      </c>
      <c r="BE147" s="39" t="str">
        <f t="shared" si="163"/>
        <v/>
      </c>
      <c r="BF147" s="39" t="str">
        <f t="shared" si="164"/>
        <v/>
      </c>
      <c r="BG147" s="39" t="str">
        <f t="shared" si="165"/>
        <v/>
      </c>
      <c r="BH147" s="39" t="str">
        <f t="shared" si="166"/>
        <v/>
      </c>
      <c r="BI147" s="39" t="str">
        <f t="shared" si="167"/>
        <v/>
      </c>
      <c r="BJ147" s="39" t="str">
        <f t="shared" si="168"/>
        <v/>
      </c>
      <c r="BK147" s="42" t="str">
        <f t="shared" si="169"/>
        <v/>
      </c>
      <c r="BL147" t="str">
        <f t="shared" si="169"/>
        <v/>
      </c>
      <c r="BM147" t="str">
        <f t="shared" si="169"/>
        <v/>
      </c>
      <c r="BN147" t="str">
        <f t="shared" si="169"/>
        <v/>
      </c>
      <c r="BO147" t="str">
        <f t="shared" si="169"/>
        <v/>
      </c>
      <c r="BP147" t="str">
        <f t="shared" si="169"/>
        <v/>
      </c>
      <c r="BQ147" t="str">
        <f t="shared" si="169"/>
        <v/>
      </c>
      <c r="BR147" t="str">
        <f t="shared" si="169"/>
        <v/>
      </c>
      <c r="BS147" t="str">
        <f t="shared" si="169"/>
        <v/>
      </c>
      <c r="BT147" t="str">
        <f t="shared" si="169"/>
        <v/>
      </c>
      <c r="BU147" t="str">
        <f t="shared" si="169"/>
        <v/>
      </c>
      <c r="BV147" t="str">
        <f t="shared" si="169"/>
        <v/>
      </c>
      <c r="BW147" t="str">
        <f t="shared" si="170"/>
        <v/>
      </c>
      <c r="BX147" t="str">
        <f t="shared" si="171"/>
        <v/>
      </c>
      <c r="BY147" t="str">
        <f t="shared" si="172"/>
        <v/>
      </c>
      <c r="BZ147" t="str">
        <f t="shared" si="173"/>
        <v/>
      </c>
      <c r="CA147" t="str">
        <f t="shared" si="174"/>
        <v/>
      </c>
      <c r="CB147" s="39" t="str">
        <f t="shared" si="174"/>
        <v/>
      </c>
      <c r="CC147" s="46" t="str">
        <f t="shared" si="175"/>
        <v/>
      </c>
      <c r="CD147" s="44" t="str">
        <f t="shared" si="176"/>
        <v/>
      </c>
      <c r="CE147" t="str" cm="1">
        <f t="array" ref="CE147">_xlfn.IFS($CC147="","",$CC147&lt;=CE$136,"yes",$CC147&gt;CE$136,"no")</f>
        <v/>
      </c>
      <c r="CF147" s="42" t="str">
        <f t="shared" si="177"/>
        <v/>
      </c>
      <c r="CG147" s="1" t="str">
        <f t="shared" si="178"/>
        <v/>
      </c>
      <c r="CH147" s="1" t="str">
        <f t="shared" si="179"/>
        <v/>
      </c>
      <c r="CI147" s="76" t="str">
        <f>IF(CE147="yes",VLOOKUP(CH147,'z-Table'!$A$1:$K$74,7,TRUE)*$CE$135,"")</f>
        <v/>
      </c>
    </row>
    <row r="148" spans="1:87" ht="12" x14ac:dyDescent="0.2">
      <c r="A148" s="6" t="s">
        <v>37</v>
      </c>
      <c r="B148" s="18" cm="1">
        <f t="array" ref="B148">IFERROR(_xlfn.IFS(COUNTA($F$135:$K$135)=0,AVERAGE($F148:$K148),$F$135="X",AVERAGE(G148:$K148),$G$135="X",AVERAGE($F148,$H148:$K148),$H$135="X",AVERAGE($F148:$G148,$I148:$K148),$I$135="X",AVERAGE($F148:$H148,$J148:$K148),$J$135="X",AVERAGE($F148:$I148,$K148:$K148),$K$135="X",AVERAGE($F148:$J148)),"")</f>
        <v>0.24044306763726914</v>
      </c>
      <c r="C148" s="19" cm="1">
        <f t="array" ref="C148">IFERROR(_xlfn.IFS(COUNTA($F$135:$K$135)=0,STDEV($F148:$K148)/SQRT(COUNT($F148:$K148)),$F$135="X",STDEV(G148:$K148)/SQRT(COUNT(G148:$K148)),$G$135="X",STDEV($F148,$H148:$K148)/SQRT(COUNT($F148,$H148:$K148)),$H$135="X",STDEV($F148:$G148,$I148:$K148)/SQRT(COUNT($F148:$G148,$I148:$K148)),$I$135="X",STDEV($F148:$H148,$J148:$K148)/SQRT(COUNT($F148:$H148,$J148:$K148)),$J$135="X",STDEV($F148:$I148,$K148)/SQRT(COUNT($F148:$I148,$K148)),$K$135="X",STDEV($F148:$J148)/SQRT(COUNT($F148:$J148))),"")</f>
        <v>5.3038970271370681E-2</v>
      </c>
      <c r="D148" s="113" cm="1">
        <f t="array" ref="D148">IFERROR(_xlfn.IFS(COUNTA($L$135:$Q$135)=0,AVERAGE($L148:$Q148),$L$135="X",AVERAGE($M148:$Q148),$M$135="X",AVERAGE($L148,$N148:$Q148),$N$135="X",AVERAGE($L148:$M148,$O148:$Q148),$O$135="X",AVERAGE($L148:$N148,$P148:$Q148),$P$135="X",AVERAGE($L148:$O148,$Q148:$Q148),$Q$135="X",AVERAGE($L148:$P148)),"")</f>
        <v>139507.79999999999</v>
      </c>
      <c r="E148" s="111" cm="1">
        <f t="array" ref="E148">IFERROR(_xlfn.IFS(COUNTA($L$135:$Q$135)=0,STDEV($L148:$Q148)/SQRT(COUNT($L148:$Q148)),$L$135="X",STDEV($M148:$Q148)/SQRT(COUNT($M148:$Q148)),$M$135="X",STDEV($L148,$N148:$Q148)/SQRT(COUNT($L148,$N148:$Q148)),$N$135="X",STDEV($L148:$M148,$O148:$Q148)/SQRT(COUNT($L148:$M148,$O148:$Q148)),$O$135="X",STDEV($L148:$N148,$P148:$Q148)/SQRT(COUNT($L148:$N148,$P148:$Q148)),$P$135="X",STDEV($L148:$O148,$Q148)/SQRT(COUNT($L148:$O148,$Q148)),$Q$135="X",STDEV($L148:$P148)/SQRT(COUNT($L148:$P148))),"")</f>
        <v>42446.855712938261</v>
      </c>
      <c r="F148" s="1" cm="1">
        <f t="array" ref="F148">_xlfn.IFS(SUM($L148:$Q148)="","",L148="","",L148=0,0,L148&gt;0,L148/F$198*100)</f>
        <v>6.6804232701790714E-2</v>
      </c>
      <c r="G148" s="1" cm="1">
        <f t="array" ref="G148">_xlfn.IFS(SUM($L148:$Q148)="","",M148="","",M148=0,0,M148&gt;0,M148/G$198*100)</f>
        <v>0.33017939703602528</v>
      </c>
      <c r="H148" s="1" cm="1">
        <f t="array" ref="H148">_xlfn.IFS(SUM($L148:$Q148)="","",N148="","",N148=0,0,N148&gt;0,N148/H$198*100)</f>
        <v>0.2042057859829311</v>
      </c>
      <c r="I148" s="1" cm="1">
        <f t="array" ref="I148">_xlfn.IFS(SUM($L148:$Q148)="","",O148="","",O148=0,0,O148&gt;0,O148/I$198*100)</f>
        <v>0.36954074086673389</v>
      </c>
      <c r="J148" s="1" cm="1">
        <f t="array" ref="J148">_xlfn.IFS(SUM($L148:$Q148)="","",P148="","",P148=0,0,P148&gt;0,P148/J$198*100)</f>
        <v>0.23148518159886458</v>
      </c>
      <c r="K148" s="1" t="str" cm="1">
        <f t="array" ref="K148">_xlfn.IFS(SUM($L148:$Q148)="","",Q148="","",Q148=0,0,Q148&gt;0,Q148/K$198*100)</f>
        <v/>
      </c>
      <c r="L148" s="85">
        <f t="shared" si="180"/>
        <v>133856.5</v>
      </c>
      <c r="M148" s="39">
        <f t="shared" si="155"/>
        <v>84073.333333333328</v>
      </c>
      <c r="N148" s="39">
        <f t="shared" si="155"/>
        <v>26662.333333333332</v>
      </c>
      <c r="O148" s="39">
        <f t="shared" si="155"/>
        <v>176126.33333333334</v>
      </c>
      <c r="P148" s="39">
        <f t="shared" si="155"/>
        <v>276820.5</v>
      </c>
      <c r="Q148" s="98" t="str">
        <f t="shared" si="155"/>
        <v/>
      </c>
      <c r="R148" s="89">
        <v>535426</v>
      </c>
      <c r="S148" s="89">
        <v>252220</v>
      </c>
      <c r="T148" s="89">
        <v>79987</v>
      </c>
      <c r="U148" s="89">
        <v>528379</v>
      </c>
      <c r="V148" s="89">
        <v>553641</v>
      </c>
      <c r="W148" s="89"/>
      <c r="X148" s="1"/>
      <c r="Y148" s="1"/>
      <c r="Z148" s="6" t="s">
        <v>37</v>
      </c>
      <c r="AA148" s="18" cm="1">
        <f t="array" ref="AA148">IFERROR(_xlfn.IFS(COUNTA($AE$135:$AJ$135)=0,AVERAGE($AE148:$AJ148),$AE$135="X",AVERAGE($AF148:$AJ148),$AF$135="X",AVERAGE($AE148,$AG148:$AJ148),$AG$135="X",AVERAGE($AE148:$AF148,$AH148:$AJ148),$AH$135="X",AVERAGE($AE148:$AG148,$AI148:$AJ148),$AI$135="X",AVERAGE($AE148:$AH148,$AJ148:$AJ148),$AJ$135="X",AVERAGE($AE148:$AI148)),"")</f>
        <v>0.83303046167633277</v>
      </c>
      <c r="AB148" s="19" cm="1">
        <f t="array" ref="AB148">IFERROR(_xlfn.IFS(COUNTA($AE$135:$AJ$135)=0,STDEV($AE148:$AJ148)/SQRT(COUNT($AE148:$AJ148)),$AE$135="X",STDEV($AF148:$AJ148)/SQRT(COUNT($AF148:$AJ148)),$AF$135="X",STDEV($AE148,$AG148:$AJ148)/SQRT(COUNT($AE148,$AG148:$AJ148)),$AG$135="X",STDEV($AE148:$AF148,$AH148:$AJ148)/SQRT(COUNT($AE148:$AF148,$AH148:$AJ148)),$AH$135="X",STDEV($AE148:$AG148,$AI148:$AJ148)/SQRT(COUNT($AE148:$AG148,$AI148:$AJ148)),$AI$135="X",STDEV($AE148:$AH148,$AJ148)/SQRT(COUNT($AE148:$AH148,$AJ148)),$AJ$135="X",STDEV($AE148:$AI148)/SQRT(COUNT($AE148:$AI148))),"")</f>
        <v>0.39889035236437503</v>
      </c>
      <c r="AC148" s="113" cm="1">
        <f t="array" ref="AC148">IFERROR(_xlfn.IFS(COUNTA($AK$135:$AP$135)=0,AVERAGE($AK148:$AP148),$AK$135="X",AVERAGE($AL148:$AP148),$AL$135="X",AVERAGE($AK148,$AM148:$AP148),$AM$135="X",AVERAGE($AK148:$AL148,$AN148:$AP148),$AN$135="X",AVERAGE($AK148:$AM148,$AO148:$AP148),$AO$135="X",AVERAGE($AK148:$AN148,$AP148:$AP148),$AP$135="X",AVERAGE($AK148:$AO148)),"")</f>
        <v>132486.44166666665</v>
      </c>
      <c r="AD148" s="111" cm="1">
        <f t="array" ref="AD148">IFERROR(_xlfn.IFS(COUNTA($AK$135:$AP$135)=0,STDEV($AK148:$AP148)/SQRT(COUNT($AK148:$AP148)),$AK$135="X",STDEV($AL148:$AP148)/SQRT(COUNT($AL148:$AP148)),$AL$135="X",STDEV($AK148,$AM148:$AP148)/SQRT(COUNT($AK148,$AM148:$AP148)),$AM$135="X",STDEV($AK148:$AL148,$AN148:$AP148)/SQRT(COUNT($AK148:$AL148,$AN148:$AP148)),$AN$135="X",STDEV($AK148:$AM148,$AO148:$AP148)/SQRT(COUNT($AK148:$AM148,$AO148:$AP148)),$AO$135="X",STDEV($AK148:$AN148,$AP148)/SQRT(COUNT($AK148:$AN148,$AP148)),$AP$135="X",STDEV($AK148:$AO148)/SQRT(COUNT($AK148:$AO148))),"")</f>
        <v>29387.976141150808</v>
      </c>
      <c r="AE148" s="1" cm="1">
        <f t="array" ref="AE148">_xlfn.IFS(SUM($AK148:$AP148)="","",AK148="","",AK148=0,0,AK148&gt;0,AK148/AE$198*100)</f>
        <v>0.3155487672275592</v>
      </c>
      <c r="AF148" s="1" cm="1">
        <f t="array" ref="AF148">_xlfn.IFS(SUM($AK148:$AP148)="","",AL148="","",AL148=0,0,AL148&gt;0,AL148/AF$198*100)</f>
        <v>0.46403875406822725</v>
      </c>
      <c r="AG148" s="1" cm="1">
        <f t="array" ref="AG148">_xlfn.IFS(SUM($AK148:$AP148)="","",AM148="","",AM148=0,0,AM148&gt;0,AM148/AG$198*100)</f>
        <v>9.1435625196597176E-2</v>
      </c>
      <c r="AH148" s="1" cm="1">
        <f t="array" ref="AH148">_xlfn.IFS(SUM($AK148:$AP148)="","",AN148="","",AN148=0,0,AN148&gt;0,AN148/AH$198*100)</f>
        <v>2.0220896710344136</v>
      </c>
      <c r="AI148" s="1" cm="1">
        <f t="array" ref="AI148">_xlfn.IFS(SUM($AK148:$AP148)="","",AO148="","",AO148=0,0,AO148&gt;0,AO148/AI$198*100)</f>
        <v>0.530444654375131</v>
      </c>
      <c r="AJ148" s="1" t="str" cm="1">
        <f t="array" ref="AJ148">_xlfn.IFS(SUM($AK148:$AP148)="","",AP148="","",AP148=0,0,AP148&gt;0,AP148/AJ$198*100)</f>
        <v/>
      </c>
      <c r="AK148" s="85">
        <f t="shared" si="181"/>
        <v>217893.66666666666</v>
      </c>
      <c r="AL148" s="39">
        <f t="shared" si="156"/>
        <v>111685.6</v>
      </c>
      <c r="AM148" s="39">
        <f t="shared" si="156"/>
        <v>112430</v>
      </c>
      <c r="AN148" s="39">
        <f t="shared" si="156"/>
        <v>116763</v>
      </c>
      <c r="AO148" s="39">
        <f t="shared" si="156"/>
        <v>83603.5</v>
      </c>
      <c r="AP148" s="98" t="str">
        <f t="shared" si="156"/>
        <v/>
      </c>
      <c r="AQ148" s="89">
        <v>653681</v>
      </c>
      <c r="AR148" s="89">
        <v>558428</v>
      </c>
      <c r="AS148" s="89">
        <v>224860</v>
      </c>
      <c r="AT148" s="89">
        <v>116763</v>
      </c>
      <c r="AU148" s="89">
        <v>334414</v>
      </c>
      <c r="AV148" s="89"/>
      <c r="AW148" s="1"/>
      <c r="AX148" s="1" t="str">
        <f>Z148</f>
        <v>p-cymene</v>
      </c>
      <c r="AY148" s="39">
        <f t="shared" si="157"/>
        <v>133856.5</v>
      </c>
      <c r="AZ148" s="39">
        <f t="shared" si="158"/>
        <v>84073.333333333328</v>
      </c>
      <c r="BA148" s="39">
        <f t="shared" si="159"/>
        <v>26662.333333333332</v>
      </c>
      <c r="BB148" s="39">
        <f t="shared" si="160"/>
        <v>176126.33333333334</v>
      </c>
      <c r="BC148" s="39">
        <f t="shared" si="161"/>
        <v>276820.5</v>
      </c>
      <c r="BD148" s="39" t="str">
        <f t="shared" si="162"/>
        <v/>
      </c>
      <c r="BE148" s="39">
        <f t="shared" si="163"/>
        <v>217893.66666666666</v>
      </c>
      <c r="BF148" s="39">
        <f t="shared" si="164"/>
        <v>111685.6</v>
      </c>
      <c r="BG148" s="39" t="str">
        <f t="shared" si="165"/>
        <v/>
      </c>
      <c r="BH148" s="39">
        <f t="shared" si="166"/>
        <v>116763</v>
      </c>
      <c r="BI148" s="39">
        <f t="shared" si="167"/>
        <v>83603.5</v>
      </c>
      <c r="BJ148" s="39" t="str">
        <f t="shared" si="168"/>
        <v/>
      </c>
      <c r="BK148" s="42">
        <f t="shared" si="169"/>
        <v>6</v>
      </c>
      <c r="BL148">
        <f t="shared" si="169"/>
        <v>3</v>
      </c>
      <c r="BM148">
        <f t="shared" si="169"/>
        <v>1</v>
      </c>
      <c r="BN148">
        <f t="shared" si="169"/>
        <v>7</v>
      </c>
      <c r="BO148">
        <f t="shared" si="169"/>
        <v>9</v>
      </c>
      <c r="BP148" t="str">
        <f t="shared" si="169"/>
        <v/>
      </c>
      <c r="BQ148">
        <f t="shared" si="169"/>
        <v>8</v>
      </c>
      <c r="BR148">
        <f t="shared" si="169"/>
        <v>4</v>
      </c>
      <c r="BS148" t="str">
        <f t="shared" si="169"/>
        <v/>
      </c>
      <c r="BT148">
        <f t="shared" si="169"/>
        <v>5</v>
      </c>
      <c r="BU148">
        <f t="shared" si="169"/>
        <v>2</v>
      </c>
      <c r="BV148" t="str">
        <f t="shared" si="169"/>
        <v/>
      </c>
      <c r="BW148">
        <f t="shared" si="170"/>
        <v>26</v>
      </c>
      <c r="BX148">
        <f t="shared" si="171"/>
        <v>19</v>
      </c>
      <c r="BY148">
        <f t="shared" si="172"/>
        <v>5</v>
      </c>
      <c r="BZ148">
        <f t="shared" si="173"/>
        <v>4</v>
      </c>
      <c r="CA148">
        <f t="shared" si="174"/>
        <v>9</v>
      </c>
      <c r="CB148" s="39">
        <f t="shared" si="174"/>
        <v>11</v>
      </c>
      <c r="CC148" s="46">
        <f t="shared" si="175"/>
        <v>9</v>
      </c>
      <c r="CD148" s="44" t="str">
        <f t="shared" si="176"/>
        <v xml:space="preserve">sig = </v>
      </c>
      <c r="CE148" t="str" cm="1">
        <f t="array" ref="CE148">_xlfn.IFS($CC148="","",$CC148&lt;=CE$136,"yes",$CC148&gt;CE$136,"no")</f>
        <v>no</v>
      </c>
      <c r="CF148" s="42" t="str">
        <f t="shared" si="177"/>
        <v/>
      </c>
      <c r="CG148" s="1" t="str">
        <f t="shared" si="178"/>
        <v/>
      </c>
      <c r="CH148" s="1" t="str">
        <f t="shared" si="179"/>
        <v/>
      </c>
      <c r="CI148" s="76" t="str">
        <f>IF(CE148="yes",VLOOKUP(CH148,'z-Table'!$A$1:$K$74,7,TRUE)*$CE$135,"")</f>
        <v/>
      </c>
    </row>
    <row r="149" spans="1:87" ht="12" x14ac:dyDescent="0.2">
      <c r="A149" s="7" t="s">
        <v>38</v>
      </c>
      <c r="B149" s="18" cm="1">
        <f t="array" ref="B149">IFERROR(_xlfn.IFS(COUNTA($F$135:$K$135)=0,AVERAGE($F149:$K149),$F$135="X",AVERAGE(G149:$K149),$G$135="X",AVERAGE($F149,$H149:$K149),$H$135="X",AVERAGE($F149:$G149,$I149:$K149),$I$135="X",AVERAGE($F149:$H149,$J149:$K149),$J$135="X",AVERAGE($F149:$I149,$K149:$K149),$K$135="X",AVERAGE($F149:$J149)),"")</f>
        <v>8.6984851837406403</v>
      </c>
      <c r="C149" s="19" cm="1">
        <f t="array" ref="C149">IFERROR(_xlfn.IFS(COUNTA($F$135:$K$135)=0,STDEV($F149:$K149)/SQRT(COUNT($F149:$K149)),$F$135="X",STDEV(G149:$K149)/SQRT(COUNT(G149:$K149)),$G$135="X",STDEV($F149,$H149:$K149)/SQRT(COUNT($F149,$H149:$K149)),$H$135="X",STDEV($F149:$G149,$I149:$K149)/SQRT(COUNT($F149:$G149,$I149:$K149)),$I$135="X",STDEV($F149:$H149,$J149:$K149)/SQRT(COUNT($F149:$H149,$J149:$K149)),$J$135="X",STDEV($F149:$I149,$K149)/SQRT(COUNT($F149:$I149,$K149)),$K$135="X",STDEV($F149:$J149)/SQRT(COUNT($F149:$J149))),"")</f>
        <v>2.2292372338801987</v>
      </c>
      <c r="D149" s="113" cm="1">
        <f t="array" ref="D149">IFERROR(_xlfn.IFS(COUNTA($L$135:$Q$135)=0,AVERAGE($L149:$Q149),$L$135="X",AVERAGE($M149:$Q149),$M$135="X",AVERAGE($L149,$N149:$Q149),$N$135="X",AVERAGE($L149:$M149,$O149:$Q149),$O$135="X",AVERAGE($L149:$N149,$P149:$Q149),$P$135="X",AVERAGE($L149:$O149,$Q149:$Q149),$Q$135="X",AVERAGE($L149:$P149)),"")</f>
        <v>4338837.1833333336</v>
      </c>
      <c r="E149" s="111" cm="1">
        <f t="array" ref="E149">IFERROR(_xlfn.IFS(COUNTA($L$135:$Q$135)=0,STDEV($L149:$Q149)/SQRT(COUNT($L149:$Q149)),$L$135="X",STDEV($M149:$Q149)/SQRT(COUNT($M149:$Q149)),$M$135="X",STDEV($L149,$N149:$Q149)/SQRT(COUNT($L149,$N149:$Q149)),$N$135="X",STDEV($L149:$M149,$O149:$Q149)/SQRT(COUNT($L149:$M149,$O149:$Q149)),$O$135="X",STDEV($L149:$N149,$P149:$Q149)/SQRT(COUNT($L149:$N149,$P149:$Q149)),$P$135="X",STDEV($L149:$O149,$Q149)/SQRT(COUNT($L149:$O149,$Q149)),$Q$135="X",STDEV($L149:$P149)/SQRT(COUNT($L149:$P149))),"")</f>
        <v>1485181.2672455483</v>
      </c>
      <c r="F149" cm="1">
        <f t="array" ref="F149">_xlfn.IFS(SUM($L149:$Q149)="","",L149="","",L149=0,0,L149&gt;0,L149/F$198*100)</f>
        <v>1.0237932757288803</v>
      </c>
      <c r="G149" cm="1">
        <f t="array" ref="G149">_xlfn.IFS(SUM($L149:$Q149)="","",M149="","",M149=0,0,M149&gt;0,M149/G$198*100)</f>
        <v>9.738136136649187</v>
      </c>
      <c r="H149" cm="1">
        <f t="array" ref="H149">_xlfn.IFS(SUM($L149:$Q149)="","",N149="","",N149=0,0,N149&gt;0,N149/H$198*100)</f>
        <v>10.880167606672295</v>
      </c>
      <c r="I149" cm="1">
        <f t="array" ref="I149">_xlfn.IFS(SUM($L149:$Q149)="","",O149="","",O149=0,0,O149&gt;0,O149/I$198*100)</f>
        <v>14.441715573371367</v>
      </c>
      <c r="J149" cm="1">
        <f t="array" ref="J149">_xlfn.IFS(SUM($L149:$Q149)="","",P149="","",P149=0,0,P149&gt;0,P149/J$198*100)</f>
        <v>7.4086133262814737</v>
      </c>
      <c r="K149" s="1" t="str" cm="1">
        <f t="array" ref="K149">_xlfn.IFS(SUM($L149:$Q149)="","",Q149="","",Q149=0,0,Q149&gt;0,Q149/K$198*100)</f>
        <v/>
      </c>
      <c r="L149" s="85">
        <f t="shared" si="180"/>
        <v>2051387.75</v>
      </c>
      <c r="M149" s="39">
        <f t="shared" si="155"/>
        <v>2479614.3333333335</v>
      </c>
      <c r="N149" s="39">
        <f t="shared" si="155"/>
        <v>1420580</v>
      </c>
      <c r="O149" s="39">
        <f t="shared" si="155"/>
        <v>6883047.333333333</v>
      </c>
      <c r="P149" s="39">
        <f t="shared" si="155"/>
        <v>8859556.5</v>
      </c>
      <c r="Q149" s="98" t="str">
        <f t="shared" si="155"/>
        <v/>
      </c>
      <c r="R149" s="89">
        <v>8205551</v>
      </c>
      <c r="S149" s="89">
        <v>7438843</v>
      </c>
      <c r="T149" s="89">
        <v>4261740</v>
      </c>
      <c r="U149" s="89">
        <v>20649142</v>
      </c>
      <c r="V149" s="89">
        <v>17719113</v>
      </c>
      <c r="W149" s="89"/>
      <c r="X149" s="1"/>
      <c r="Y149" s="1"/>
      <c r="Z149" s="7" t="s">
        <v>38</v>
      </c>
      <c r="AA149" s="18" cm="1">
        <f t="array" ref="AA149">IFERROR(_xlfn.IFS(COUNTA($AE$135:$AJ$135)=0,AVERAGE($AE149:$AJ149),$AE$135="X",AVERAGE($AF149:$AJ149),$AF$135="X",AVERAGE($AE149,$AG149:$AJ149),$AG$135="X",AVERAGE($AE149:$AF149,$AH149:$AJ149),$AH$135="X",AVERAGE($AE149:$AG149,$AI149:$AJ149),$AI$135="X",AVERAGE($AE149:$AH149,$AJ149:$AJ149),$AJ$135="X",AVERAGE($AE149:$AI149)),"")</f>
        <v>14.74537660633051</v>
      </c>
      <c r="AB149" s="19" cm="1">
        <f t="array" ref="AB149">IFERROR(_xlfn.IFS(COUNTA($AE$135:$AJ$135)=0,STDEV($AE149:$AJ149)/SQRT(COUNT($AE149:$AJ149)),$AE$135="X",STDEV($AF149:$AJ149)/SQRT(COUNT($AF149:$AJ149)),$AF$135="X",STDEV($AE149,$AG149:$AJ149)/SQRT(COUNT($AE149,$AG149:$AJ149)),$AG$135="X",STDEV($AE149:$AF149,$AH149:$AJ149)/SQRT(COUNT($AE149:$AF149,$AH149:$AJ149)),$AH$135="X",STDEV($AE149:$AG149,$AI149:$AJ149)/SQRT(COUNT($AE149:$AG149,$AI149:$AJ149)),$AI$135="X",STDEV($AE149:$AH149,$AJ149)/SQRT(COUNT($AE149:$AH149,$AJ149)),$AJ$135="X",STDEV($AE149:$AI149)/SQRT(COUNT($AE149:$AI149))),"")</f>
        <v>5.6969391371103528</v>
      </c>
      <c r="AC149" s="113" cm="1">
        <f t="array" ref="AC149">IFERROR(_xlfn.IFS(COUNTA($AK$135:$AP$135)=0,AVERAGE($AK149:$AP149),$AK$135="X",AVERAGE($AL149:$AP149),$AL$135="X",AVERAGE($AK149,$AM149:$AP149),$AM$135="X",AVERAGE($AK149:$AL149,$AN149:$AP149),$AN$135="X",AVERAGE($AK149:$AM149,$AO149:$AP149),$AO$135="X",AVERAGE($AK149:$AN149,$AP149:$AP149),$AP$135="X",AVERAGE($AK149:$AO149)),"")</f>
        <v>2706481.3666666667</v>
      </c>
      <c r="AD149" s="111" cm="1">
        <f t="array" ref="AD149">IFERROR(_xlfn.IFS(COUNTA($AK$135:$AP$135)=0,STDEV($AK149:$AP149)/SQRT(COUNT($AK149:$AP149)),$AK$135="X",STDEV($AL149:$AP149)/SQRT(COUNT($AL149:$AP149)),$AL$135="X",STDEV($AK149,$AM149:$AP149)/SQRT(COUNT($AK149,$AM149:$AP149)),$AM$135="X",STDEV($AK149:$AL149,$AN149:$AP149)/SQRT(COUNT($AK149:$AL149,$AN149:$AP149)),$AN$135="X",STDEV($AK149:$AM149,$AO149:$AP149)/SQRT(COUNT($AK149:$AM149,$AO149:$AP149)),$AO$135="X",STDEV($AK149:$AN149,$AP149)/SQRT(COUNT($AK149:$AN149,$AP149)),$AP$135="X",STDEV($AK149:$AO149)/SQRT(COUNT($AK149:$AO149))),"")</f>
        <v>796270.84538957186</v>
      </c>
      <c r="AE149" cm="1">
        <f t="array" ref="AE149">_xlfn.IFS(SUM($AK149:$AP149)="","",AK149="","",AK149=0,0,AK149&gt;0,AK149/AE$198*100)</f>
        <v>7.3246133850457698</v>
      </c>
      <c r="AF149" cm="1">
        <f t="array" ref="AF149">_xlfn.IFS(SUM($AK149:$AP149)="","",AL149="","",AL149=0,0,AL149&gt;0,AL149/AF$198*100)</f>
        <v>9.5691302927981763</v>
      </c>
      <c r="AG149" cm="1">
        <f t="array" ref="AG149">_xlfn.IFS(SUM($AK149:$AP149)="","",AM149="","",AM149=0,0,AM149&gt;0,AM149/AG$198*100)</f>
        <v>0.46335001035207751</v>
      </c>
      <c r="AH149" cm="1">
        <f t="array" ref="AH149">_xlfn.IFS(SUM($AK149:$AP149)="","",AN149="","",AN149=0,0,AN149&gt;0,AN149/AH$198*100)</f>
        <v>31.726994428659182</v>
      </c>
      <c r="AI149" cm="1">
        <f t="array" ref="AI149">_xlfn.IFS(SUM($AK149:$AP149)="","",AO149="","",AO149=0,0,AO149&gt;0,AO149/AI$198*100)</f>
        <v>10.360768318818913</v>
      </c>
      <c r="AJ149" s="1" t="str" cm="1">
        <f t="array" ref="AJ149">_xlfn.IFS(SUM($AK149:$AP149)="","",AP149="","",AP149=0,0,AP149&gt;0,AP149/AJ$198*100)</f>
        <v/>
      </c>
      <c r="AK149" s="85">
        <f t="shared" si="181"/>
        <v>5057813.666666667</v>
      </c>
      <c r="AL149" s="39">
        <f t="shared" si="156"/>
        <v>2303113.7999999998</v>
      </c>
      <c r="AM149" s="39">
        <f t="shared" si="156"/>
        <v>569739</v>
      </c>
      <c r="AN149" s="39">
        <f t="shared" si="156"/>
        <v>1832035</v>
      </c>
      <c r="AO149" s="39">
        <f t="shared" si="156"/>
        <v>1632963</v>
      </c>
      <c r="AP149" s="98" t="str">
        <f t="shared" si="156"/>
        <v/>
      </c>
      <c r="AQ149" s="89">
        <v>15173441</v>
      </c>
      <c r="AR149" s="89">
        <v>11515569</v>
      </c>
      <c r="AS149" s="89">
        <v>1139478</v>
      </c>
      <c r="AT149" s="89">
        <v>1832035</v>
      </c>
      <c r="AU149" s="89">
        <v>6531852</v>
      </c>
      <c r="AV149" s="89"/>
      <c r="AW149" s="1"/>
      <c r="AX149" s="1" t="str">
        <f>Z149</f>
        <v>limonene</v>
      </c>
      <c r="AY149" s="39">
        <f t="shared" si="157"/>
        <v>2051387.75</v>
      </c>
      <c r="AZ149" s="39">
        <f t="shared" si="158"/>
        <v>2479614.3333333335</v>
      </c>
      <c r="BA149" s="39">
        <f t="shared" si="159"/>
        <v>1420580</v>
      </c>
      <c r="BB149" s="39">
        <f t="shared" si="160"/>
        <v>6883047.333333333</v>
      </c>
      <c r="BC149" s="39">
        <f t="shared" si="161"/>
        <v>8859556.5</v>
      </c>
      <c r="BD149" s="39" t="str">
        <f t="shared" si="162"/>
        <v/>
      </c>
      <c r="BE149" s="39">
        <f t="shared" si="163"/>
        <v>5057813.666666667</v>
      </c>
      <c r="BF149" s="39">
        <f t="shared" si="164"/>
        <v>2303113.7999999998</v>
      </c>
      <c r="BG149" s="39" t="str">
        <f t="shared" si="165"/>
        <v/>
      </c>
      <c r="BH149" s="39">
        <f t="shared" si="166"/>
        <v>1832035</v>
      </c>
      <c r="BI149" s="39">
        <f t="shared" si="167"/>
        <v>1632963</v>
      </c>
      <c r="BJ149" s="39" t="str">
        <f t="shared" si="168"/>
        <v/>
      </c>
      <c r="BK149" s="42">
        <f t="shared" si="169"/>
        <v>4</v>
      </c>
      <c r="BL149">
        <f t="shared" si="169"/>
        <v>6</v>
      </c>
      <c r="BM149">
        <f t="shared" si="169"/>
        <v>1</v>
      </c>
      <c r="BN149">
        <f t="shared" si="169"/>
        <v>8</v>
      </c>
      <c r="BO149">
        <f t="shared" si="169"/>
        <v>9</v>
      </c>
      <c r="BP149" t="str">
        <f t="shared" si="169"/>
        <v/>
      </c>
      <c r="BQ149">
        <f t="shared" si="169"/>
        <v>7</v>
      </c>
      <c r="BR149">
        <f t="shared" si="169"/>
        <v>5</v>
      </c>
      <c r="BS149" t="str">
        <f t="shared" si="169"/>
        <v/>
      </c>
      <c r="BT149">
        <f t="shared" si="169"/>
        <v>3</v>
      </c>
      <c r="BU149">
        <f t="shared" si="169"/>
        <v>2</v>
      </c>
      <c r="BV149" t="str">
        <f t="shared" si="169"/>
        <v/>
      </c>
      <c r="BW149">
        <f t="shared" si="170"/>
        <v>28</v>
      </c>
      <c r="BX149">
        <f t="shared" si="171"/>
        <v>17</v>
      </c>
      <c r="BY149">
        <f t="shared" si="172"/>
        <v>5</v>
      </c>
      <c r="BZ149">
        <f t="shared" si="173"/>
        <v>4</v>
      </c>
      <c r="CA149">
        <f t="shared" si="174"/>
        <v>7</v>
      </c>
      <c r="CB149" s="39">
        <f t="shared" si="174"/>
        <v>13</v>
      </c>
      <c r="CC149" s="46">
        <f t="shared" si="175"/>
        <v>7</v>
      </c>
      <c r="CD149" s="44" t="str">
        <f t="shared" si="176"/>
        <v xml:space="preserve">sig = </v>
      </c>
      <c r="CE149" t="str" cm="1">
        <f t="array" ref="CE149">_xlfn.IFS($CC149="","",$CC149&lt;=CE$136,"yes",$CC149&gt;CE$136,"no")</f>
        <v>no</v>
      </c>
      <c r="CF149" s="42" t="str">
        <f t="shared" si="177"/>
        <v/>
      </c>
      <c r="CG149" s="1" t="str">
        <f t="shared" si="178"/>
        <v/>
      </c>
      <c r="CH149" s="1" t="str">
        <f t="shared" si="179"/>
        <v/>
      </c>
      <c r="CI149" s="76" t="str">
        <f>IF(CE149="yes",VLOOKUP(CH149,'z-Table'!$A$1:$K$74,7,TRUE)*$CE$135,"")</f>
        <v/>
      </c>
    </row>
    <row r="150" spans="1:87" ht="12" x14ac:dyDescent="0.2">
      <c r="A150" s="7" t="s">
        <v>39</v>
      </c>
      <c r="B150" s="18" cm="1">
        <f t="array" ref="B150">IFERROR(_xlfn.IFS(COUNTA($F$135:$K$135)=0,AVERAGE($F150:$K150),$F$135="X",AVERAGE(G150:$K150),$G$135="X",AVERAGE($F150,$H150:$K150),$H$135="X",AVERAGE($F150:$G150,$I150:$K150),$I$135="X",AVERAGE($F150:$H150,$J150:$K150),$J$135="X",AVERAGE($F150:$I150,$K150:$K150),$K$135="X",AVERAGE($F150:$J150)),"")</f>
        <v>0.84491811562048369</v>
      </c>
      <c r="C150" s="19" cm="1">
        <f t="array" ref="C150">IFERROR(_xlfn.IFS(COUNTA($F$135:$K$135)=0,STDEV($F150:$K150)/SQRT(COUNT($F150:$K150)),$F$135="X",STDEV(G150:$K150)/SQRT(COUNT(G150:$K150)),$G$135="X",STDEV($F150,$H150:$K150)/SQRT(COUNT($F150,$H150:$K150)),$H$135="X",STDEV($F150:$G150,$I150:$K150)/SQRT(COUNT($F150:$G150,$I150:$K150)),$I$135="X",STDEV($F150:$H150,$J150:$K150)/SQRT(COUNT($F150:$H150,$J150:$K150)),$J$135="X",STDEV($F150:$I150,$K150)/SQRT(COUNT($F150:$I150,$K150)),$K$135="X",STDEV($F150:$J150)/SQRT(COUNT($F150:$J150))),"")</f>
        <v>0.15706869591200853</v>
      </c>
      <c r="D150" s="113" cm="1">
        <f t="array" ref="D150">IFERROR(_xlfn.IFS(COUNTA($L$135:$Q$135)=0,AVERAGE($L150:$Q150),$L$135="X",AVERAGE($M150:$Q150),$M$135="X",AVERAGE($L150,$N150:$Q150),$N$135="X",AVERAGE($L150:$M150,$O150:$Q150),$O$135="X",AVERAGE($L150:$N150,$P150:$Q150),$P$135="X",AVERAGE($L150:$O150,$Q150:$Q150),$Q$135="X",AVERAGE($L150:$P150)),"")</f>
        <v>483401.8833333333</v>
      </c>
      <c r="E150" s="111" cm="1">
        <f t="array" ref="E150">IFERROR(_xlfn.IFS(COUNTA($L$135:$Q$135)=0,STDEV($L150:$Q150)/SQRT(COUNT($L150:$Q150)),$L$135="X",STDEV($M150:$Q150)/SQRT(COUNT($M150:$Q150)),$M$135="X",STDEV($L150,$N150:$Q150)/SQRT(COUNT($L150,$N150:$Q150)),$N$135="X",STDEV($L150:$M150,$O150:$Q150)/SQRT(COUNT($L150:$M150,$O150:$Q150)),$O$135="X",STDEV($L150:$N150,$P150:$Q150)/SQRT(COUNT($L150:$N150,$P150:$Q150)),$P$135="X",STDEV($L150:$O150,$Q150)/SQRT(COUNT($L150:$O150,$Q150)),$Q$135="X",STDEV($L150:$P150)/SQRT(COUNT($L150:$P150))),"")</f>
        <v>129708.49945421856</v>
      </c>
      <c r="F150" cm="1">
        <f t="array" ref="F150">_xlfn.IFS(SUM($L150:$Q150)="","",L150="","",L150=0,0,L150&gt;0,L150/F$198*100)</f>
        <v>0.42455546802319205</v>
      </c>
      <c r="G150" cm="1">
        <f t="array" ref="G150">_xlfn.IFS(SUM($L150:$Q150)="","",M150="","",M150=0,0,M150&gt;0,M150/G$198*100)</f>
        <v>0.92593184108618265</v>
      </c>
      <c r="H150" cm="1">
        <f t="array" ref="H150">_xlfn.IFS(SUM($L150:$Q150)="","",N150="","",N150=0,0,N150&gt;0,N150/H$198*100)</f>
        <v>1.3129476966196487</v>
      </c>
      <c r="I150" cm="1">
        <f t="array" ref="I150">_xlfn.IFS(SUM($L150:$Q150)="","",O150="","",O150=0,0,O150&gt;0,O150/I$198*100)</f>
        <v>0.9840630200829108</v>
      </c>
      <c r="J150" cm="1">
        <f t="array" ref="J150">_xlfn.IFS(SUM($L150:$Q150)="","",P150="","",P150=0,0,P150&gt;0,P150/J$198*100)</f>
        <v>0.57709255229048428</v>
      </c>
      <c r="K150" s="1" t="str" cm="1">
        <f t="array" ref="K150">_xlfn.IFS(SUM($L150:$Q150)="","",Q150="","",Q150=0,0,Q150&gt;0,Q150/K$198*100)</f>
        <v/>
      </c>
      <c r="L150" s="85">
        <f t="shared" si="180"/>
        <v>850687.25</v>
      </c>
      <c r="M150" s="39">
        <f t="shared" si="155"/>
        <v>235769.33333333334</v>
      </c>
      <c r="N150" s="39">
        <f t="shared" si="155"/>
        <v>171426.33333333334</v>
      </c>
      <c r="O150" s="39">
        <f t="shared" si="155"/>
        <v>469013</v>
      </c>
      <c r="P150" s="39">
        <f t="shared" si="155"/>
        <v>690113.5</v>
      </c>
      <c r="Q150" s="98" t="str">
        <f t="shared" si="155"/>
        <v/>
      </c>
      <c r="R150" s="89">
        <v>3402749</v>
      </c>
      <c r="S150" s="89">
        <v>707308</v>
      </c>
      <c r="T150" s="89">
        <v>514279</v>
      </c>
      <c r="U150" s="89">
        <v>1407039</v>
      </c>
      <c r="V150" s="89">
        <v>1380227</v>
      </c>
      <c r="W150" s="89"/>
      <c r="X150" s="1"/>
      <c r="Y150" s="1"/>
      <c r="Z150" s="7" t="s">
        <v>39</v>
      </c>
      <c r="AA150" s="18" cm="1">
        <f t="array" ref="AA150">IFERROR(_xlfn.IFS(COUNTA($AE$135:$AJ$135)=0,AVERAGE($AE150:$AJ150),$AE$135="X",AVERAGE($AF150:$AJ150),$AF$135="X",AVERAGE($AE150,$AG150:$AJ150),$AG$135="X",AVERAGE($AE150:$AF150,$AH150:$AJ150),$AH$135="X",AVERAGE($AE150:$AG150,$AI150:$AJ150),$AI$135="X",AVERAGE($AE150:$AH150,$AJ150:$AJ150),$AJ$135="X",AVERAGE($AE150:$AI150)),"")</f>
        <v>1.8491054692242657</v>
      </c>
      <c r="AB150" s="19" cm="1">
        <f t="array" ref="AB150">IFERROR(_xlfn.IFS(COUNTA($AE$135:$AJ$135)=0,STDEV($AE150:$AJ150)/SQRT(COUNT($AE150:$AJ150)),$AE$135="X",STDEV($AF150:$AJ150)/SQRT(COUNT($AF150:$AJ150)),$AF$135="X",STDEV($AE150,$AG150:$AJ150)/SQRT(COUNT($AE150,$AG150:$AJ150)),$AG$135="X",STDEV($AE150:$AF150,$AH150:$AJ150)/SQRT(COUNT($AE150:$AF150,$AH150:$AJ150)),$AH$135="X",STDEV($AE150:$AG150,$AI150:$AJ150)/SQRT(COUNT($AE150:$AG150,$AI150:$AJ150)),$AI$135="X",STDEV($AE150:$AH150,$AJ150)/SQRT(COUNT($AE150:$AH150,$AJ150)),$AJ$135="X",STDEV($AE150:$AI150)/SQRT(COUNT($AE150:$AI150))),"")</f>
        <v>0.31416034525312364</v>
      </c>
      <c r="AC150" s="113" cm="1">
        <f t="array" ref="AC150">IFERROR(_xlfn.IFS(COUNTA($AK$135:$AP$135)=0,AVERAGE($AK150:$AP150),$AK$135="X",AVERAGE($AL150:$AP150),$AL$135="X",AVERAGE($AK150,$AM150:$AP150),$AM$135="X",AVERAGE($AK150:$AL150,$AN150:$AP150),$AN$135="X",AVERAGE($AK150:$AM150,$AO150:$AP150),$AO$135="X",AVERAGE($AK150:$AN150,$AP150:$AP150),$AP$135="X",AVERAGE($AK150:$AO150)),"")</f>
        <v>444900.94583333336</v>
      </c>
      <c r="AD150" s="111" cm="1">
        <f t="array" ref="AD150">IFERROR(_xlfn.IFS(COUNTA($AK$135:$AP$135)=0,STDEV($AK150:$AP150)/SQRT(COUNT($AK150:$AP150)),$AK$135="X",STDEV($AL150:$AP150)/SQRT(COUNT($AL150:$AP150)),$AL$135="X",STDEV($AK150,$AM150:$AP150)/SQRT(COUNT($AK150,$AM150:$AP150)),$AM$135="X",STDEV($AK150:$AL150,$AN150:$AP150)/SQRT(COUNT($AK150:$AL150,$AN150:$AP150)),$AN$135="X",STDEV($AK150:$AM150,$AO150:$AP150)/SQRT(COUNT($AK150:$AM150,$AO150:$AP150)),$AO$135="X",STDEV($AK150:$AN150,$AP150)/SQRT(COUNT($AK150:$AN150,$AP150)),$AP$135="X",STDEV($AK150:$AO150)/SQRT(COUNT($AK150:$AO150))),"")</f>
        <v>175880.28686471388</v>
      </c>
      <c r="AE150" cm="1">
        <f t="array" ref="AE150">_xlfn.IFS(SUM($AK150:$AP150)="","",AK150="","",AK150=0,0,AK150&gt;0,AK150/AE$198*100)</f>
        <v>1.3459007102472089</v>
      </c>
      <c r="AF150" cm="1">
        <f t="array" ref="AF150">_xlfn.IFS(SUM($AK150:$AP150)="","",AL150="","",AL150=0,0,AL150&gt;0,AL150/AF$198*100)</f>
        <v>1.9821671303179107</v>
      </c>
      <c r="AG150" cm="1">
        <f t="array" ref="AG150">_xlfn.IFS(SUM($AK150:$AP150)="","",AM150="","",AM150=0,0,AM150&gt;0,AM150/AG$198*100)</f>
        <v>2.080923724438871</v>
      </c>
      <c r="AH150" cm="1">
        <f t="array" ref="AH150">_xlfn.IFS(SUM($AK150:$AP150)="","",AN150="","",AN150=0,0,AN150&gt;0,AN150/AH$198*100)</f>
        <v>2.6841528941756967</v>
      </c>
      <c r="AI150" cm="1">
        <f t="array" ref="AI150">_xlfn.IFS(SUM($AK150:$AP150)="","",AO150="","",AO150=0,0,AO150&gt;0,AO150/AI$198*100)</f>
        <v>1.3842011421562457</v>
      </c>
      <c r="AJ150" s="1" t="str" cm="1">
        <f t="array" ref="AJ150">_xlfn.IFS(SUM($AK150:$AP150)="","",AP150="","",AP150=0,0,AP150&gt;0,AP150/AJ$198*100)</f>
        <v/>
      </c>
      <c r="AK150" s="85">
        <f t="shared" si="181"/>
        <v>929375.33333333337</v>
      </c>
      <c r="AL150" s="39">
        <f t="shared" si="156"/>
        <v>477071.2</v>
      </c>
      <c r="AM150" s="39">
        <f t="shared" si="156"/>
        <v>2558721</v>
      </c>
      <c r="AN150" s="39">
        <f t="shared" si="156"/>
        <v>154993</v>
      </c>
      <c r="AO150" s="39">
        <f t="shared" si="156"/>
        <v>218164.25</v>
      </c>
      <c r="AP150" s="98" t="str">
        <f t="shared" si="156"/>
        <v/>
      </c>
      <c r="AQ150" s="89">
        <v>2788126</v>
      </c>
      <c r="AR150" s="89">
        <v>2385356</v>
      </c>
      <c r="AS150" s="89">
        <v>5117442</v>
      </c>
      <c r="AT150" s="89">
        <v>154993</v>
      </c>
      <c r="AU150" s="89">
        <v>872657</v>
      </c>
      <c r="AV150" s="89"/>
      <c r="AW150" s="1"/>
      <c r="AX150" s="1" t="str">
        <f>Z150</f>
        <v>1,8-cineole</v>
      </c>
      <c r="AY150" s="39">
        <f t="shared" si="157"/>
        <v>850687.25</v>
      </c>
      <c r="AZ150" s="39">
        <f t="shared" si="158"/>
        <v>235769.33333333334</v>
      </c>
      <c r="BA150" s="39">
        <f t="shared" si="159"/>
        <v>171426.33333333334</v>
      </c>
      <c r="BB150" s="39">
        <f t="shared" si="160"/>
        <v>469013</v>
      </c>
      <c r="BC150" s="39">
        <f t="shared" si="161"/>
        <v>690113.5</v>
      </c>
      <c r="BD150" s="39" t="str">
        <f t="shared" si="162"/>
        <v/>
      </c>
      <c r="BE150" s="39">
        <f t="shared" si="163"/>
        <v>929375.33333333337</v>
      </c>
      <c r="BF150" s="39">
        <f t="shared" si="164"/>
        <v>477071.2</v>
      </c>
      <c r="BG150" s="39" t="str">
        <f t="shared" si="165"/>
        <v/>
      </c>
      <c r="BH150" s="39">
        <f t="shared" si="166"/>
        <v>154993</v>
      </c>
      <c r="BI150" s="39">
        <f t="shared" si="167"/>
        <v>218164.25</v>
      </c>
      <c r="BJ150" s="39" t="str">
        <f t="shared" si="168"/>
        <v/>
      </c>
      <c r="BK150" s="42">
        <f t="shared" si="169"/>
        <v>8</v>
      </c>
      <c r="BL150">
        <f t="shared" si="169"/>
        <v>4</v>
      </c>
      <c r="BM150">
        <f t="shared" si="169"/>
        <v>2</v>
      </c>
      <c r="BN150">
        <f t="shared" si="169"/>
        <v>5</v>
      </c>
      <c r="BO150">
        <f t="shared" si="169"/>
        <v>7</v>
      </c>
      <c r="BP150" t="str">
        <f t="shared" si="169"/>
        <v/>
      </c>
      <c r="BQ150">
        <f t="shared" si="169"/>
        <v>9</v>
      </c>
      <c r="BR150">
        <f t="shared" si="169"/>
        <v>6</v>
      </c>
      <c r="BS150" t="str">
        <f t="shared" si="169"/>
        <v/>
      </c>
      <c r="BT150">
        <f t="shared" si="169"/>
        <v>1</v>
      </c>
      <c r="BU150">
        <f t="shared" si="169"/>
        <v>3</v>
      </c>
      <c r="BV150" t="str">
        <f t="shared" si="169"/>
        <v/>
      </c>
      <c r="BW150">
        <f t="shared" si="170"/>
        <v>26</v>
      </c>
      <c r="BX150">
        <f t="shared" si="171"/>
        <v>19</v>
      </c>
      <c r="BY150">
        <f t="shared" si="172"/>
        <v>5</v>
      </c>
      <c r="BZ150">
        <f t="shared" si="173"/>
        <v>4</v>
      </c>
      <c r="CA150">
        <f t="shared" si="174"/>
        <v>9</v>
      </c>
      <c r="CB150" s="39">
        <f t="shared" si="174"/>
        <v>11</v>
      </c>
      <c r="CC150" s="46">
        <f t="shared" si="175"/>
        <v>9</v>
      </c>
      <c r="CD150" s="44" t="str">
        <f t="shared" si="176"/>
        <v xml:space="preserve">sig = </v>
      </c>
      <c r="CE150" t="str" cm="1">
        <f t="array" ref="CE150">_xlfn.IFS($CC150="","",$CC150&lt;=CE$136,"yes",$CC150&gt;CE$136,"no")</f>
        <v>no</v>
      </c>
      <c r="CF150" s="42" t="str">
        <f t="shared" si="177"/>
        <v/>
      </c>
      <c r="CG150" s="1" t="str">
        <f t="shared" si="178"/>
        <v/>
      </c>
      <c r="CH150" s="1" t="str">
        <f t="shared" si="179"/>
        <v/>
      </c>
      <c r="CI150" s="76" t="str">
        <f>IF(CE150="yes",VLOOKUP(CH150,'z-Table'!$A$1:$K$74,7,TRUE)*$CE$135,"")</f>
        <v/>
      </c>
    </row>
    <row r="151" spans="1:87" ht="12" x14ac:dyDescent="0.2">
      <c r="A151" s="7" t="s">
        <v>40</v>
      </c>
      <c r="B151" s="18" cm="1">
        <f t="array" ref="B151">IFERROR(_xlfn.IFS(COUNTA($F$135:$K$135)=0,AVERAGE($F151:$K151),$F$135="X",AVERAGE(G151:$K151),$G$135="X",AVERAGE($F151,$H151:$K151),$H$135="X",AVERAGE($F151:$G151,$I151:$K151),$I$135="X",AVERAGE($F151:$H151,$J151:$K151),$J$135="X",AVERAGE($F151:$I151,$K151:$K151),$K$135="X",AVERAGE($F151:$J151)),"")</f>
        <v>0.23605592738173459</v>
      </c>
      <c r="C151" s="19" cm="1">
        <f t="array" ref="C151">IFERROR(_xlfn.IFS(COUNTA($F$135:$K$135)=0,STDEV($F151:$K151)/SQRT(COUNT($F151:$K151)),$F$135="X",STDEV(G151:$K151)/SQRT(COUNT(G151:$K151)),$G$135="X",STDEV($F151,$H151:$K151)/SQRT(COUNT($F151,$H151:$K151)),$H$135="X",STDEV($F151:$G151,$I151:$K151)/SQRT(COUNT($F151:$G151,$I151:$K151)),$I$135="X",STDEV($F151:$H151,$J151:$K151)/SQRT(COUNT($F151:$H151,$J151:$K151)),$J$135="X",STDEV($F151:$I151,$K151)/SQRT(COUNT($F151:$I151,$K151)),$K$135="X",STDEV($F151:$J151)/SQRT(COUNT($F151:$J151))),"")</f>
        <v>2.6619578011703351E-2</v>
      </c>
      <c r="D151" s="113" cm="1">
        <f t="array" ref="D151">IFERROR(_xlfn.IFS(COUNTA($L$135:$Q$135)=0,AVERAGE($L151:$Q151),$L$135="X",AVERAGE($M151:$Q151),$M$135="X",AVERAGE($L151,$N151:$Q151),$N$135="X",AVERAGE($L151:$M151,$O151:$Q151),$O$135="X",AVERAGE($L151:$N151,$P151:$Q151),$P$135="X",AVERAGE($L151:$O151,$Q151:$Q151),$Q$135="X",AVERAGE($L151:$P151)),"")</f>
        <v>179343.43333333332</v>
      </c>
      <c r="E151" s="111" cm="1">
        <f t="array" ref="E151">IFERROR(_xlfn.IFS(COUNTA($L$135:$Q$135)=0,STDEV($L151:$Q151)/SQRT(COUNT($L151:$Q151)),$L$135="X",STDEV($M151:$Q151)/SQRT(COUNT($M151:$Q151)),$M$135="X",STDEV($L151,$N151:$Q151)/SQRT(COUNT($L151,$N151:$Q151)),$N$135="X",STDEV($L151:$M151,$O151:$Q151)/SQRT(COUNT($L151:$M151,$O151:$Q151)),$O$135="X",STDEV($L151:$N151,$P151:$Q151)/SQRT(COUNT($L151:$N151,$P151:$Q151)),$P$135="X",STDEV($L151:$O151,$Q151)/SQRT(COUNT($L151:$O151,$Q151)),$Q$135="X",STDEV($L151:$P151)/SQRT(COUNT($L151:$P151))),"")</f>
        <v>77500.464065090899</v>
      </c>
      <c r="F151" cm="1">
        <f t="array" ref="F151">_xlfn.IFS(SUM($L151:$Q151)="","",L151="","",L151=0,0,L151&gt;0,L151/F$198*100)</f>
        <v>0.2341747712221785</v>
      </c>
      <c r="G151" cm="1">
        <f t="array" ref="G151">_xlfn.IFS(SUM($L151:$Q151)="","",M151="","",M151=0,0,M151&gt;0,M151/G$198*100)</f>
        <v>0.31602810339571352</v>
      </c>
      <c r="H151" cm="1">
        <f t="array" ref="H151">_xlfn.IFS(SUM($L151:$Q151)="","",N151="","",N151=0,0,N151&gt;0,N151/H$198*100)</f>
        <v>0.20087669069342481</v>
      </c>
      <c r="I151" cm="1">
        <f t="array" ref="I151">_xlfn.IFS(SUM($L151:$Q151)="","",O151="","",O151=0,0,O151&gt;0,O151/I$198*100)</f>
        <v>0.26758428687527608</v>
      </c>
      <c r="J151" cm="1">
        <f t="array" ref="J151">_xlfn.IFS(SUM($L151:$Q151)="","",P151="","",P151=0,0,P151&gt;0,P151/J$198*100)</f>
        <v>0.16161578472208002</v>
      </c>
      <c r="K151" s="1" t="str" cm="1">
        <f t="array" ref="K151">_xlfn.IFS(SUM($L151:$Q151)="","",Q151="","",Q151=0,0,Q151&gt;0,Q151/K$198*100)</f>
        <v/>
      </c>
      <c r="L151" s="85">
        <f t="shared" si="180"/>
        <v>469219</v>
      </c>
      <c r="M151" s="39">
        <f t="shared" si="155"/>
        <v>80470</v>
      </c>
      <c r="N151" s="39">
        <f t="shared" si="155"/>
        <v>26227.666666666668</v>
      </c>
      <c r="O151" s="39">
        <f t="shared" si="155"/>
        <v>127533</v>
      </c>
      <c r="P151" s="39">
        <f t="shared" si="155"/>
        <v>193267.5</v>
      </c>
      <c r="Q151" s="98" t="str">
        <f t="shared" si="155"/>
        <v/>
      </c>
      <c r="R151" s="89">
        <v>1876876</v>
      </c>
      <c r="S151" s="89">
        <v>241410</v>
      </c>
      <c r="T151" s="89">
        <v>78683</v>
      </c>
      <c r="U151" s="89">
        <v>382599</v>
      </c>
      <c r="V151" s="89">
        <v>386535</v>
      </c>
      <c r="W151" s="89"/>
      <c r="X151" s="1"/>
      <c r="Y151" s="1"/>
      <c r="Z151" s="7" t="s">
        <v>40</v>
      </c>
      <c r="AA151" s="18" cm="1">
        <f t="array" ref="AA151">IFERROR(_xlfn.IFS(COUNTA($AE$135:$AJ$135)=0,AVERAGE($AE151:$AJ151),$AE$135="X",AVERAGE($AF151:$AJ151),$AF$135="X",AVERAGE($AE151,$AG151:$AJ151),$AG$135="X",AVERAGE($AE151:$AF151,$AH151:$AJ151),$AH$135="X",AVERAGE($AE151:$AG151,$AI151:$AJ151),$AI$135="X",AVERAGE($AE151:$AH151,$AJ151:$AJ151),$AJ$135="X",AVERAGE($AE151:$AI151)),"")</f>
        <v>0.43075396280831446</v>
      </c>
      <c r="AB151" s="19" cm="1">
        <f t="array" ref="AB151">IFERROR(_xlfn.IFS(COUNTA($AE$135:$AJ$135)=0,STDEV($AE151:$AJ151)/SQRT(COUNT($AE151:$AJ151)),$AE$135="X",STDEV($AF151:$AJ151)/SQRT(COUNT($AF151:$AJ151)),$AF$135="X",STDEV($AE151,$AG151:$AJ151)/SQRT(COUNT($AE151,$AG151:$AJ151)),$AG$135="X",STDEV($AE151:$AF151,$AH151:$AJ151)/SQRT(COUNT($AE151:$AF151,$AH151:$AJ151)),$AH$135="X",STDEV($AE151:$AG151,$AI151:$AJ151)/SQRT(COUNT($AE151:$AG151,$AI151:$AJ151)),$AI$135="X",STDEV($AE151:$AH151,$AJ151)/SQRT(COUNT($AE151:$AH151,$AJ151)),$AJ$135="X",STDEV($AE151:$AI151)/SQRT(COUNT($AE151:$AI151))),"")</f>
        <v>0.11776507441131089</v>
      </c>
      <c r="AC151" s="113" cm="1">
        <f t="array" ref="AC151">IFERROR(_xlfn.IFS(COUNTA($AK$135:$AP$135)=0,AVERAGE($AK151:$AP151),$AK$135="X",AVERAGE($AL151:$AP151),$AL$135="X",AVERAGE($AK151,$AM151:$AP151),$AM$135="X",AVERAGE($AK151:$AL151,$AN151:$AP151),$AN$135="X",AVERAGE($AK151:$AM151,$AO151:$AP151),$AO$135="X",AVERAGE($AK151:$AN151,$AP151:$AP151),$AP$135="X",AVERAGE($AK151:$AO151)),"")</f>
        <v>78595.899999999994</v>
      </c>
      <c r="AD151" s="111" cm="1">
        <f t="array" ref="AD151">IFERROR(_xlfn.IFS(COUNTA($AK$135:$AP$135)=0,STDEV($AK151:$AP151)/SQRT(COUNT($AK151:$AP151)),$AK$135="X",STDEV($AL151:$AP151)/SQRT(COUNT($AL151:$AP151)),$AL$135="X",STDEV($AK151,$AM151:$AP151)/SQRT(COUNT($AK151,$AM151:$AP151)),$AM$135="X",STDEV($AK151:$AL151,$AN151:$AP151)/SQRT(COUNT($AK151:$AL151,$AN151:$AP151)),$AN$135="X",STDEV($AK151:$AM151,$AO151:$AP151)/SQRT(COUNT($AK151:$AM151,$AO151:$AP151)),$AO$135="X",STDEV($AK151:$AN151,$AP151)/SQRT(COUNT($AK151:$AN151,$AP151)),$AP$135="X",STDEV($AK151:$AO151)/SQRT(COUNT($AK151:$AO151))),"")</f>
        <v>16421.344767608611</v>
      </c>
      <c r="AE151" cm="1">
        <f t="array" ref="AE151">_xlfn.IFS(SUM($AK151:$AP151)="","",AK151="","",AK151=0,0,AK151&gt;0,AK151/AE$198*100)</f>
        <v>0.13987225121736968</v>
      </c>
      <c r="AF151" cm="1">
        <f t="array" ref="AF151">_xlfn.IFS(SUM($AK151:$AP151)="","",AL151="","",AL151=0,0,AL151&gt;0,AL151/AF$198*100)</f>
        <v>0.47364896020187214</v>
      </c>
      <c r="AG151" cm="1">
        <f t="array" ref="AG151">_xlfn.IFS(SUM($AK151:$AP151)="","",AM151="","",AM151=0,0,AM151&gt;0,AM151/AG$198*100)</f>
        <v>0.32199116814651196</v>
      </c>
      <c r="AH151" cm="1">
        <f t="array" ref="AH151">_xlfn.IFS(SUM($AK151:$AP151)="","",AN151="","",AN151=0,0,AN151&gt;0,AN151/AH$198*100)</f>
        <v>0.71162704591476866</v>
      </c>
      <c r="AI151" cm="1">
        <f t="array" ref="AI151">_xlfn.IFS(SUM($AK151:$AP151)="","",AO151="","",AO151=0,0,AO151&gt;0,AO151/AI$198*100)</f>
        <v>0.39786759389924725</v>
      </c>
      <c r="AJ151" s="1" t="str" cm="1">
        <f t="array" ref="AJ151">_xlfn.IFS(SUM($AK151:$AP151)="","",AP151="","",AP151=0,0,AP151&gt;0,AP151/AJ$198*100)</f>
        <v/>
      </c>
      <c r="AK151" s="85">
        <f t="shared" si="181"/>
        <v>96585</v>
      </c>
      <c r="AL151" s="39">
        <f t="shared" si="156"/>
        <v>113998.6</v>
      </c>
      <c r="AM151" s="39">
        <f t="shared" si="156"/>
        <v>395923</v>
      </c>
      <c r="AN151" s="39">
        <f t="shared" si="156"/>
        <v>41092</v>
      </c>
      <c r="AO151" s="39">
        <f t="shared" si="156"/>
        <v>62708</v>
      </c>
      <c r="AP151" s="98" t="str">
        <f t="shared" si="156"/>
        <v/>
      </c>
      <c r="AQ151" s="89">
        <v>289755</v>
      </c>
      <c r="AR151" s="89">
        <v>569993</v>
      </c>
      <c r="AS151" s="89">
        <v>791846</v>
      </c>
      <c r="AT151" s="89">
        <v>41092</v>
      </c>
      <c r="AU151" s="89">
        <v>250832</v>
      </c>
      <c r="AV151" s="89"/>
      <c r="AW151" s="1"/>
      <c r="AX151" s="1"/>
      <c r="AY151" s="39" t="str">
        <f t="shared" si="157"/>
        <v/>
      </c>
      <c r="AZ151" s="39" t="str">
        <f t="shared" si="158"/>
        <v/>
      </c>
      <c r="BA151" s="39" t="str">
        <f t="shared" si="159"/>
        <v/>
      </c>
      <c r="BB151" s="39" t="str">
        <f t="shared" si="160"/>
        <v/>
      </c>
      <c r="BC151" s="39" t="str">
        <f t="shared" si="161"/>
        <v/>
      </c>
      <c r="BD151" s="39" t="str">
        <f t="shared" si="162"/>
        <v/>
      </c>
      <c r="BE151" s="39" t="str">
        <f t="shared" si="163"/>
        <v/>
      </c>
      <c r="BF151" s="39" t="str">
        <f t="shared" si="164"/>
        <v/>
      </c>
      <c r="BG151" s="39" t="str">
        <f t="shared" si="165"/>
        <v/>
      </c>
      <c r="BH151" s="39" t="str">
        <f t="shared" si="166"/>
        <v/>
      </c>
      <c r="BI151" s="39" t="str">
        <f t="shared" si="167"/>
        <v/>
      </c>
      <c r="BJ151" s="39" t="str">
        <f t="shared" si="168"/>
        <v/>
      </c>
      <c r="BK151" s="42" t="str">
        <f t="shared" si="169"/>
        <v/>
      </c>
      <c r="BL151" t="str">
        <f t="shared" si="169"/>
        <v/>
      </c>
      <c r="BM151" t="str">
        <f t="shared" si="169"/>
        <v/>
      </c>
      <c r="BN151" t="str">
        <f t="shared" si="169"/>
        <v/>
      </c>
      <c r="BO151" t="str">
        <f t="shared" si="169"/>
        <v/>
      </c>
      <c r="BP151" t="str">
        <f t="shared" si="169"/>
        <v/>
      </c>
      <c r="BQ151" t="str">
        <f t="shared" si="169"/>
        <v/>
      </c>
      <c r="BR151" t="str">
        <f t="shared" si="169"/>
        <v/>
      </c>
      <c r="BS151" t="str">
        <f t="shared" si="169"/>
        <v/>
      </c>
      <c r="BT151" t="str">
        <f t="shared" si="169"/>
        <v/>
      </c>
      <c r="BU151" t="str">
        <f t="shared" si="169"/>
        <v/>
      </c>
      <c r="BV151" t="str">
        <f t="shared" si="169"/>
        <v/>
      </c>
      <c r="BW151" t="str">
        <f t="shared" si="170"/>
        <v/>
      </c>
      <c r="BX151" t="str">
        <f t="shared" si="171"/>
        <v/>
      </c>
      <c r="BY151" t="str">
        <f t="shared" si="172"/>
        <v/>
      </c>
      <c r="BZ151" t="str">
        <f t="shared" si="173"/>
        <v/>
      </c>
      <c r="CA151" t="str">
        <f t="shared" si="174"/>
        <v/>
      </c>
      <c r="CB151" s="39" t="str">
        <f t="shared" si="174"/>
        <v/>
      </c>
      <c r="CC151" s="46" t="str">
        <f t="shared" si="175"/>
        <v/>
      </c>
      <c r="CD151" s="44" t="str">
        <f t="shared" si="176"/>
        <v/>
      </c>
      <c r="CE151" t="str" cm="1">
        <f t="array" ref="CE151">_xlfn.IFS($CC151="","",$CC151&lt;=CE$136,"yes",$CC151&gt;CE$136,"no")</f>
        <v/>
      </c>
      <c r="CF151" s="42" t="str">
        <f t="shared" si="177"/>
        <v/>
      </c>
      <c r="CG151" s="1" t="str">
        <f t="shared" si="178"/>
        <v/>
      </c>
      <c r="CH151" s="1" t="str">
        <f t="shared" si="179"/>
        <v/>
      </c>
      <c r="CI151" s="76" t="str">
        <f>IF(CE151="yes",VLOOKUP(CH151,'z-Table'!$A$1:$K$74,7,TRUE)*$CE$135,"")</f>
        <v/>
      </c>
    </row>
    <row r="152" spans="1:87" ht="12" x14ac:dyDescent="0.2">
      <c r="A152" s="7" t="s">
        <v>41</v>
      </c>
      <c r="B152" s="18" cm="1">
        <f t="array" ref="B152">IFERROR(_xlfn.IFS(COUNTA($F$135:$K$135)=0,AVERAGE($F152:$K152),$F$135="X",AVERAGE(G152:$K152),$G$135="X",AVERAGE($F152,$H152:$K152),$H$135="X",AVERAGE($F152:$G152,$I152:$K152),$I$135="X",AVERAGE($F152:$H152,$J152:$K152),$J$135="X",AVERAGE($F152:$I152,$K152:$K152),$K$135="X",AVERAGE($F152:$J152)),"")</f>
        <v>6.3699361269197535E-2</v>
      </c>
      <c r="C152" s="19" cm="1">
        <f t="array" ref="C152">IFERROR(_xlfn.IFS(COUNTA($F$135:$K$135)=0,STDEV($F152:$K152)/SQRT(COUNT($F152:$K152)),$F$135="X",STDEV(G152:$K152)/SQRT(COUNT(G152:$K152)),$G$135="X",STDEV($F152,$H152:$K152)/SQRT(COUNT($F152,$H152:$K152)),$H$135="X",STDEV($F152:$G152,$I152:$K152)/SQRT(COUNT($F152:$G152,$I152:$K152)),$I$135="X",STDEV($F152:$H152,$J152:$K152)/SQRT(COUNT($F152:$H152,$J152:$K152)),$J$135="X",STDEV($F152:$I152,$K152)/SQRT(COUNT($F152:$I152,$K152)),$K$135="X",STDEV($F152:$J152)/SQRT(COUNT($F152:$J152))),"")</f>
        <v>5.2604519661257669E-2</v>
      </c>
      <c r="D152" s="113" cm="1">
        <f t="array" ref="D152">IFERROR(_xlfn.IFS(COUNTA($L$135:$Q$135)=0,AVERAGE($L152:$Q152),$L$135="X",AVERAGE($M152:$Q152),$M$135="X",AVERAGE($L152,$N152:$Q152),$N$135="X",AVERAGE($L152:$M152,$O152:$Q152),$O$135="X",AVERAGE($L152:$N152,$P152:$Q152),$P$135="X",AVERAGE($L152:$O152,$Q152:$Q152),$Q$135="X",AVERAGE($L152:$P152)),"")</f>
        <v>110969.78333333333</v>
      </c>
      <c r="E152" s="111" cm="1">
        <f t="array" ref="E152">IFERROR(_xlfn.IFS(COUNTA($L$135:$Q$135)=0,STDEV($L152:$Q152)/SQRT(COUNT($L152:$Q152)),$L$135="X",STDEV($M152:$Q152)/SQRT(COUNT($M152:$Q152)),$M$135="X",STDEV($L152,$N152:$Q152)/SQRT(COUNT($L152,$N152:$Q152)),$N$135="X",STDEV($L152:$M152,$O152:$Q152)/SQRT(COUNT($L152:$M152,$O152:$Q152)),$O$135="X",STDEV($L152:$N152,$P152:$Q152)/SQRT(COUNT($L152:$N152,$P152:$Q152)),$P$135="X",STDEV($L152:$O152,$Q152)/SQRT(COUNT($L152:$O152,$Q152)),$Q$135="X",STDEV($L152:$P152)/SQRT(COUNT($L152:$P152))),"")</f>
        <v>107962.67593284392</v>
      </c>
      <c r="F152" cm="1">
        <f t="array" ref="F152">_xlfn.IFS(SUM($L152:$Q152)="","",L152="","",L152=0,0,L152&gt;0,L152/F$198*100)</f>
        <v>0.27085629957834417</v>
      </c>
      <c r="G152" cm="1">
        <f t="array" ref="G152">_xlfn.IFS(SUM($L152:$Q152)="","",M152="","",M152=0,0,M152&gt;0,M152/G$198*100)</f>
        <v>4.7640506767643455E-2</v>
      </c>
      <c r="H152" cm="1">
        <f t="array" ref="H152">_xlfn.IFS(SUM($L152:$Q152)="","",N152="","",N152=0,0,N152&gt;0,N152/H$198*100)</f>
        <v>0</v>
      </c>
      <c r="I152" cm="1">
        <f t="array" ref="I152">_xlfn.IFS(SUM($L152:$Q152)="","",O152="","",O152=0,0,O152&gt;0,O152/I$198*100)</f>
        <v>0</v>
      </c>
      <c r="J152" cm="1">
        <f t="array" ref="J152">_xlfn.IFS(SUM($L152:$Q152)="","",P152="","",P152=0,0,P152&gt;0,P152/J$198*100)</f>
        <v>0</v>
      </c>
      <c r="K152" s="1" t="str" cm="1">
        <f t="array" ref="K152">_xlfn.IFS(SUM($L152:$Q152)="","",Q152="","",Q152=0,0,Q152&gt;0,Q152/K$198*100)</f>
        <v/>
      </c>
      <c r="L152" s="85">
        <f t="shared" si="180"/>
        <v>542718.25</v>
      </c>
      <c r="M152" s="39">
        <f t="shared" si="155"/>
        <v>12130.666666666666</v>
      </c>
      <c r="N152" s="39">
        <f t="shared" si="155"/>
        <v>0</v>
      </c>
      <c r="O152" s="39">
        <f t="shared" si="155"/>
        <v>0</v>
      </c>
      <c r="P152" s="39">
        <f t="shared" si="155"/>
        <v>0</v>
      </c>
      <c r="Q152" s="98" t="str">
        <f t="shared" si="155"/>
        <v/>
      </c>
      <c r="R152" s="89">
        <v>2170873</v>
      </c>
      <c r="S152" s="89">
        <v>36392</v>
      </c>
      <c r="T152" s="89">
        <v>0</v>
      </c>
      <c r="U152" s="89">
        <v>0</v>
      </c>
      <c r="V152" s="89">
        <v>0</v>
      </c>
      <c r="W152" s="89"/>
      <c r="X152" s="1"/>
      <c r="Y152" s="1"/>
      <c r="Z152" s="7" t="s">
        <v>41</v>
      </c>
      <c r="AA152" s="18" cm="1">
        <f t="array" ref="AA152">IFERROR(_xlfn.IFS(COUNTA($AE$135:$AJ$135)=0,AVERAGE($AE152:$AJ152),$AE$135="X",AVERAGE($AF152:$AJ152),$AF$135="X",AVERAGE($AE152,$AG152:$AJ152),$AG$135="X",AVERAGE($AE152:$AF152,$AH152:$AJ152),$AH$135="X",AVERAGE($AE152:$AG152,$AI152:$AJ152),$AI$135="X",AVERAGE($AE152:$AH152,$AJ152:$AJ152),$AJ$135="X",AVERAGE($AE152:$AI152)),"")</f>
        <v>0.13973296667023682</v>
      </c>
      <c r="AB152" s="19" cm="1">
        <f t="array" ref="AB152">IFERROR(_xlfn.IFS(COUNTA($AE$135:$AJ$135)=0,STDEV($AE152:$AJ152)/SQRT(COUNT($AE152:$AJ152)),$AE$135="X",STDEV($AF152:$AJ152)/SQRT(COUNT($AF152:$AJ152)),$AF$135="X",STDEV($AE152,$AG152:$AJ152)/SQRT(COUNT($AE152,$AG152:$AJ152)),$AG$135="X",STDEV($AE152:$AF152,$AH152:$AJ152)/SQRT(COUNT($AE152:$AF152,$AH152:$AJ152)),$AH$135="X",STDEV($AE152:$AG152,$AI152:$AJ152)/SQRT(COUNT($AE152:$AG152,$AI152:$AJ152)),$AI$135="X",STDEV($AE152:$AH152,$AJ152)/SQRT(COUNT($AE152:$AH152,$AJ152)),$AJ$135="X",STDEV($AE152:$AI152)/SQRT(COUNT($AE152:$AI152))),"")</f>
        <v>5.1008845970822496E-2</v>
      </c>
      <c r="AC152" s="113" cm="1">
        <f t="array" ref="AC152">IFERROR(_xlfn.IFS(COUNTA($AK$135:$AP$135)=0,AVERAGE($AK152:$AP152),$AK$135="X",AVERAGE($AL152:$AP152),$AL$135="X",AVERAGE($AK152,$AM152:$AP152),$AM$135="X",AVERAGE($AK152:$AL152,$AN152:$AP152),$AN$135="X",AVERAGE($AK152:$AM152,$AO152:$AP152),$AO$135="X",AVERAGE($AK152:$AN152,$AP152:$AP152),$AP$135="X",AVERAGE($AK152:$AO152)),"")</f>
        <v>53340.995833333334</v>
      </c>
      <c r="AD152" s="111" cm="1">
        <f t="array" ref="AD152">IFERROR(_xlfn.IFS(COUNTA($AK$135:$AP$135)=0,STDEV($AK152:$AP152)/SQRT(COUNT($AK152:$AP152)),$AK$135="X",STDEV($AL152:$AP152)/SQRT(COUNT($AL152:$AP152)),$AL$135="X",STDEV($AK152,$AM152:$AP152)/SQRT(COUNT($AK152,$AM152:$AP152)),$AM$135="X",STDEV($AK152:$AL152,$AN152:$AP152)/SQRT(COUNT($AK152:$AL152,$AN152:$AP152)),$AN$135="X",STDEV($AK152:$AM152,$AO152:$AP152)/SQRT(COUNT($AK152:$AM152,$AO152:$AP152)),$AO$135="X",STDEV($AK152:$AN152,$AP152)/SQRT(COUNT($AK152:$AN152,$AP152)),$AP$135="X",STDEV($AK152:$AO152)/SQRT(COUNT($AK152:$AO152))),"")</f>
        <v>30316.35850448137</v>
      </c>
      <c r="AE152" cm="1">
        <f t="array" ref="AE152">_xlfn.IFS(SUM($AK152:$AP152)="","",AK152="","",AK152=0,0,AK152&gt;0,AK152/AE$198*100)</f>
        <v>0.19929291657724579</v>
      </c>
      <c r="AF152" cm="1">
        <f t="array" ref="AF152">_xlfn.IFS(SUM($AK152:$AP152)="","",AL152="","",AL152=0,0,AL152&gt;0,AL152/AF$198*100)</f>
        <v>0.2294998660097114</v>
      </c>
      <c r="AG152" cm="1">
        <f t="array" ref="AG152">_xlfn.IFS(SUM($AK152:$AP152)="","",AM152="","",AM152=0,0,AM152&gt;0,AM152/AG$198*100)</f>
        <v>0.11236505519245617</v>
      </c>
      <c r="AH152" cm="1">
        <f t="array" ref="AH152">_xlfn.IFS(SUM($AK152:$AP152)="","",AN152="","",AN152=0,0,AN152&gt;0,AN152/AH$198*100)</f>
        <v>0</v>
      </c>
      <c r="AI152" cm="1">
        <f t="array" ref="AI152">_xlfn.IFS(SUM($AK152:$AP152)="","",AO152="","",AO152=0,0,AO152&gt;0,AO152/AI$198*100)</f>
        <v>0.13013908409399016</v>
      </c>
      <c r="AJ152" s="1" t="str" cm="1">
        <f t="array" ref="AJ152">_xlfn.IFS(SUM($AK152:$AP152)="","",AP152="","",AP152=0,0,AP152&gt;0,AP152/AJ$198*100)</f>
        <v/>
      </c>
      <c r="AK152" s="85">
        <f t="shared" si="181"/>
        <v>137616.33333333334</v>
      </c>
      <c r="AL152" s="39">
        <f t="shared" si="156"/>
        <v>55236.4</v>
      </c>
      <c r="AM152" s="39">
        <f t="shared" si="156"/>
        <v>138165</v>
      </c>
      <c r="AN152" s="39">
        <f t="shared" si="156"/>
        <v>0</v>
      </c>
      <c r="AO152" s="39">
        <f t="shared" si="156"/>
        <v>20511.25</v>
      </c>
      <c r="AP152" s="98" t="str">
        <f t="shared" si="156"/>
        <v/>
      </c>
      <c r="AQ152" s="89">
        <v>412849</v>
      </c>
      <c r="AR152" s="89">
        <v>276182</v>
      </c>
      <c r="AS152" s="89">
        <v>276330</v>
      </c>
      <c r="AT152" s="89">
        <v>0</v>
      </c>
      <c r="AU152" s="89">
        <v>82045</v>
      </c>
      <c r="AV152" s="89"/>
      <c r="AW152" s="1"/>
      <c r="AX152" s="1"/>
      <c r="AY152" s="39" t="str">
        <f t="shared" si="157"/>
        <v/>
      </c>
      <c r="AZ152" s="39" t="str">
        <f t="shared" si="158"/>
        <v/>
      </c>
      <c r="BA152" s="39" t="str">
        <f t="shared" si="159"/>
        <v/>
      </c>
      <c r="BB152" s="39" t="str">
        <f t="shared" si="160"/>
        <v/>
      </c>
      <c r="BC152" s="39" t="str">
        <f t="shared" si="161"/>
        <v/>
      </c>
      <c r="BD152" s="39" t="str">
        <f t="shared" si="162"/>
        <v/>
      </c>
      <c r="BE152" s="39" t="str">
        <f t="shared" si="163"/>
        <v/>
      </c>
      <c r="BF152" s="39" t="str">
        <f t="shared" si="164"/>
        <v/>
      </c>
      <c r="BG152" s="39" t="str">
        <f t="shared" si="165"/>
        <v/>
      </c>
      <c r="BH152" s="39" t="str">
        <f t="shared" si="166"/>
        <v/>
      </c>
      <c r="BI152" s="39" t="str">
        <f t="shared" si="167"/>
        <v/>
      </c>
      <c r="BJ152" s="39" t="str">
        <f t="shared" si="168"/>
        <v/>
      </c>
      <c r="BK152" s="42" t="str">
        <f t="shared" si="169"/>
        <v/>
      </c>
      <c r="BL152" t="str">
        <f t="shared" si="169"/>
        <v/>
      </c>
      <c r="BM152" t="str">
        <f t="shared" si="169"/>
        <v/>
      </c>
      <c r="BN152" t="str">
        <f t="shared" si="169"/>
        <v/>
      </c>
      <c r="BO152" t="str">
        <f t="shared" si="169"/>
        <v/>
      </c>
      <c r="BP152" t="str">
        <f t="shared" si="169"/>
        <v/>
      </c>
      <c r="BQ152" t="str">
        <f t="shared" si="169"/>
        <v/>
      </c>
      <c r="BR152" t="str">
        <f t="shared" si="169"/>
        <v/>
      </c>
      <c r="BS152" t="str">
        <f t="shared" si="169"/>
        <v/>
      </c>
      <c r="BT152" t="str">
        <f t="shared" si="169"/>
        <v/>
      </c>
      <c r="BU152" t="str">
        <f t="shared" si="169"/>
        <v/>
      </c>
      <c r="BV152" t="str">
        <f t="shared" si="169"/>
        <v/>
      </c>
      <c r="BW152" t="str">
        <f t="shared" si="170"/>
        <v/>
      </c>
      <c r="BX152" t="str">
        <f t="shared" si="171"/>
        <v/>
      </c>
      <c r="BY152" t="str">
        <f t="shared" si="172"/>
        <v/>
      </c>
      <c r="BZ152" t="str">
        <f t="shared" si="173"/>
        <v/>
      </c>
      <c r="CA152" t="str">
        <f t="shared" si="174"/>
        <v/>
      </c>
      <c r="CB152" s="39" t="str">
        <f t="shared" si="174"/>
        <v/>
      </c>
      <c r="CC152" s="46" t="str">
        <f t="shared" si="175"/>
        <v/>
      </c>
      <c r="CD152" s="44" t="str">
        <f t="shared" si="176"/>
        <v/>
      </c>
      <c r="CE152" t="str" cm="1">
        <f t="array" ref="CE152">_xlfn.IFS($CC152="","",$CC152&lt;=CE$136,"yes",$CC152&gt;CE$136,"no")</f>
        <v/>
      </c>
      <c r="CF152" s="42" t="str">
        <f t="shared" si="177"/>
        <v/>
      </c>
      <c r="CG152" s="1" t="str">
        <f t="shared" si="178"/>
        <v/>
      </c>
      <c r="CH152" s="1" t="str">
        <f t="shared" si="179"/>
        <v/>
      </c>
      <c r="CI152" s="76" t="str">
        <f>IF(CE152="yes",VLOOKUP(CH152,'z-Table'!$A$1:$K$74,7,TRUE)*$CE$135,"")</f>
        <v/>
      </c>
    </row>
    <row r="153" spans="1:87" ht="12" x14ac:dyDescent="0.2">
      <c r="A153" s="7" t="s">
        <v>42</v>
      </c>
      <c r="B153" s="18" cm="1">
        <f t="array" ref="B153">IFERROR(_xlfn.IFS(COUNTA($F$135:$K$135)=0,AVERAGE($F153:$K153),$F$135="X",AVERAGE(G153:$K153),$G$135="X",AVERAGE($F153,$H153:$K153),$H$135="X",AVERAGE($F153:$G153,$I153:$K153),$I$135="X",AVERAGE($F153:$H153,$J153:$K153),$J$135="X",AVERAGE($F153:$I153,$K153:$K153),$K$135="X",AVERAGE($F153:$J153)),"")</f>
        <v>6.0405327661244436E-2</v>
      </c>
      <c r="C153" s="19" cm="1">
        <f t="array" ref="C153">IFERROR(_xlfn.IFS(COUNTA($F$135:$K$135)=0,STDEV($F153:$K153)/SQRT(COUNT($F153:$K153)),$F$135="X",STDEV(G153:$K153)/SQRT(COUNT(G153:$K153)),$G$135="X",STDEV($F153,$H153:$K153)/SQRT(COUNT($F153,$H153:$K153)),$H$135="X",STDEV($F153:$G153,$I153:$K153)/SQRT(COUNT($F153:$G153,$I153:$K153)),$I$135="X",STDEV($F153:$H153,$J153:$K153)/SQRT(COUNT($F153:$H153,$J153:$K153)),$J$135="X",STDEV($F153:$I153,$K153)/SQRT(COUNT($F153:$I153,$K153)),$K$135="X",STDEV($F153:$J153)/SQRT(COUNT($F153:$J153))),"")</f>
        <v>1.7973523024852129E-2</v>
      </c>
      <c r="D153" s="113" cm="1">
        <f t="array" ref="D153">IFERROR(_xlfn.IFS(COUNTA($L$135:$Q$135)=0,AVERAGE($L153:$Q153),$L$135="X",AVERAGE($M153:$Q153),$M$135="X",AVERAGE($L153,$N153:$Q153),$N$135="X",AVERAGE($L153:$M153,$O153:$Q153),$O$135="X",AVERAGE($L153:$N153,$P153:$Q153),$P$135="X",AVERAGE($L153:$O153,$Q153:$Q153),$Q$135="X",AVERAGE($L153:$P153)),"")</f>
        <v>49971.75</v>
      </c>
      <c r="E153" s="111" cm="1">
        <f t="array" ref="E153">IFERROR(_xlfn.IFS(COUNTA($L$135:$Q$135)=0,STDEV($L153:$Q153)/SQRT(COUNT($L153:$Q153)),$L$135="X",STDEV($M153:$Q153)/SQRT(COUNT($M153:$Q153)),$M$135="X",STDEV($L153,$N153:$Q153)/SQRT(COUNT($L153,$N153:$Q153)),$N$135="X",STDEV($L153:$M153,$O153:$Q153)/SQRT(COUNT($L153:$M153,$O153:$Q153)),$O$135="X",STDEV($L153:$N153,$P153:$Q153)/SQRT(COUNT($L153:$N153,$P153:$Q153)),$P$135="X",STDEV($L153:$O153,$Q153)/SQRT(COUNT($L153:$O153,$Q153)),$Q$135="X",STDEV($L153:$P153)/SQRT(COUNT($L153:$P153))),"")</f>
        <v>19506.263901166323</v>
      </c>
      <c r="F153" cm="1">
        <f t="array" ref="F153">_xlfn.IFS(SUM($L153:$Q153)="","",L153="","",L153=0,0,L153&gt;0,L153/F$198*100)</f>
        <v>5.7141795328325883E-2</v>
      </c>
      <c r="G153" cm="1">
        <f t="array" ref="G153">_xlfn.IFS(SUM($L153:$Q153)="","",M153="","",M153=0,0,M153&gt;0,M153/G$198*100)</f>
        <v>8.6457727768802062E-2</v>
      </c>
      <c r="H153" cm="1">
        <f t="array" ref="H153">_xlfn.IFS(SUM($L153:$Q153)="","",N153="","",N153=0,0,N153&gt;0,N153/H$198*100)</f>
        <v>0</v>
      </c>
      <c r="I153" cm="1">
        <f t="array" ref="I153">_xlfn.IFS(SUM($L153:$Q153)="","",O153="","",O153=0,0,O153&gt;0,O153/I$198*100)</f>
        <v>0.10581496514985309</v>
      </c>
      <c r="J153" cm="1">
        <f t="array" ref="J153">_xlfn.IFS(SUM($L153:$Q153)="","",P153="","",P153=0,0,P153&gt;0,P153/J$198*100)</f>
        <v>5.2612150059241143E-2</v>
      </c>
      <c r="K153" s="1" t="str" cm="1">
        <f t="array" ref="K153">_xlfn.IFS(SUM($L153:$Q153)="","",Q153="","",Q153=0,0,Q153&gt;0,Q153/K$198*100)</f>
        <v/>
      </c>
      <c r="L153" s="85">
        <f t="shared" si="180"/>
        <v>114495.75</v>
      </c>
      <c r="M153" s="39">
        <f t="shared" si="155"/>
        <v>22014.666666666668</v>
      </c>
      <c r="N153" s="39">
        <f t="shared" si="155"/>
        <v>0</v>
      </c>
      <c r="O153" s="39">
        <f t="shared" si="155"/>
        <v>50432.333333333336</v>
      </c>
      <c r="P153" s="39">
        <f t="shared" si="155"/>
        <v>62916</v>
      </c>
      <c r="Q153" s="98" t="str">
        <f t="shared" si="155"/>
        <v/>
      </c>
      <c r="R153" s="89">
        <v>457983</v>
      </c>
      <c r="S153" s="89">
        <v>66044</v>
      </c>
      <c r="T153" s="89">
        <v>0</v>
      </c>
      <c r="U153" s="89">
        <v>151297</v>
      </c>
      <c r="V153" s="89">
        <v>125832</v>
      </c>
      <c r="W153" s="89"/>
      <c r="X153" s="1"/>
      <c r="Y153" s="1"/>
      <c r="Z153" s="7" t="s">
        <v>42</v>
      </c>
      <c r="AA153" s="18" cm="1">
        <f t="array" ref="AA153">IFERROR(_xlfn.IFS(COUNTA($AE$135:$AJ$135)=0,AVERAGE($AE153:$AJ153),$AE$135="X",AVERAGE($AF153:$AJ153),$AF$135="X",AVERAGE($AE153,$AG153:$AJ153),$AG$135="X",AVERAGE($AE153:$AF153,$AH153:$AJ153),$AH$135="X",AVERAGE($AE153:$AG153,$AI153:$AJ153),$AI$135="X",AVERAGE($AE153:$AH153,$AJ153:$AJ153),$AJ$135="X",AVERAGE($AE153:$AI153)),"")</f>
        <v>0.12414503530623594</v>
      </c>
      <c r="AB153" s="19" cm="1">
        <f t="array" ref="AB153">IFERROR(_xlfn.IFS(COUNTA($AE$135:$AJ$135)=0,STDEV($AE153:$AJ153)/SQRT(COUNT($AE153:$AJ153)),$AE$135="X",STDEV($AF153:$AJ153)/SQRT(COUNT($AF153:$AJ153)),$AF$135="X",STDEV($AE153,$AG153:$AJ153)/SQRT(COUNT($AE153,$AG153:$AJ153)),$AG$135="X",STDEV($AE153:$AF153,$AH153:$AJ153)/SQRT(COUNT($AE153:$AF153,$AH153:$AJ153)),$AH$135="X",STDEV($AE153:$AG153,$AI153:$AJ153)/SQRT(COUNT($AE153:$AG153,$AI153:$AJ153)),$AI$135="X",STDEV($AE153:$AH153,$AJ153)/SQRT(COUNT($AE153:$AH153,$AJ153)),$AJ$135="X",STDEV($AE153:$AI153)/SQRT(COUNT($AE153:$AI153))),"")</f>
        <v>2.008416358025248E-2</v>
      </c>
      <c r="AC153" s="113" cm="1">
        <f t="array" ref="AC153">IFERROR(_xlfn.IFS(COUNTA($AK$135:$AP$135)=0,AVERAGE($AK153:$AP153),$AK$135="X",AVERAGE($AL153:$AP153),$AL$135="X",AVERAGE($AK153,$AM153:$AP153),$AM$135="X",AVERAGE($AK153:$AL153,$AN153:$AP153),$AN$135="X",AVERAGE($AK153:$AM153,$AO153:$AP153),$AO$135="X",AVERAGE($AK153:$AN153,$AP153:$AP153),$AP$135="X",AVERAGE($AK153:$AO153)),"")</f>
        <v>28111.970833333333</v>
      </c>
      <c r="AD153" s="111" cm="1">
        <f t="array" ref="AD153">IFERROR(_xlfn.IFS(COUNTA($AK$135:$AP$135)=0,STDEV($AK153:$AP153)/SQRT(COUNT($AK153:$AP153)),$AK$135="X",STDEV($AL153:$AP153)/SQRT(COUNT($AL153:$AP153)),$AL$135="X",STDEV($AK153,$AM153:$AP153)/SQRT(COUNT($AK153,$AM153:$AP153)),$AM$135="X",STDEV($AK153:$AL153,$AN153:$AP153)/SQRT(COUNT($AK153:$AL153,$AN153:$AP153)),$AN$135="X",STDEV($AK153:$AM153,$AO153:$AP153)/SQRT(COUNT($AK153:$AM153,$AO153:$AP153)),$AO$135="X",STDEV($AK153:$AN153,$AP153)/SQRT(COUNT($AK153:$AN153,$AP153)),$AP$135="X",STDEV($AK153:$AO153)/SQRT(COUNT($AK153:$AO153))),"")</f>
        <v>9135.4480668112974</v>
      </c>
      <c r="AE153" cm="1">
        <f t="array" ref="AE153">_xlfn.IFS(SUM($AK153:$AP153)="","",AK153="","",AK153=0,0,AK153&gt;0,AK153/AE$198*100)</f>
        <v>7.4200767818068114E-2</v>
      </c>
      <c r="AF153" cm="1">
        <f t="array" ref="AF153">_xlfn.IFS(SUM($AK153:$AP153)="","",AL153="","",AL153=0,0,AL153&gt;0,AL153/AF$198*100)</f>
        <v>0.13889220008663566</v>
      </c>
      <c r="AG153" cm="1">
        <f t="array" ref="AG153">_xlfn.IFS(SUM($AK153:$AP153)="","",AM153="","",AM153=0,0,AM153&gt;0,AM153/AG$198*100)</f>
        <v>6.5193120937557789E-2</v>
      </c>
      <c r="AH153" cm="1">
        <f t="array" ref="AH153">_xlfn.IFS(SUM($AK153:$AP153)="","",AN153="","",AN153=0,0,AN153&gt;0,AN153/AH$198*100)</f>
        <v>0.16921317691115553</v>
      </c>
      <c r="AI153" cm="1">
        <f t="array" ref="AI153">_xlfn.IFS(SUM($AK153:$AP153)="","",AO153="","",AO153=0,0,AO153&gt;0,AO153/AI$198*100)</f>
        <v>0.11427399640908445</v>
      </c>
      <c r="AJ153" s="1" t="str" cm="1">
        <f t="array" ref="AJ153">_xlfn.IFS(SUM($AK153:$AP153)="","",AP153="","",AP153=0,0,AP153&gt;0,AP153/AJ$198*100)</f>
        <v/>
      </c>
      <c r="AK153" s="85">
        <f t="shared" si="181"/>
        <v>51237.333333333336</v>
      </c>
      <c r="AL153" s="39">
        <f t="shared" si="181"/>
        <v>33428.800000000003</v>
      </c>
      <c r="AM153" s="39">
        <f t="shared" si="181"/>
        <v>80162</v>
      </c>
      <c r="AN153" s="39">
        <f t="shared" si="181"/>
        <v>9771</v>
      </c>
      <c r="AO153" s="39">
        <f t="shared" si="181"/>
        <v>18010.75</v>
      </c>
      <c r="AP153" s="98" t="str">
        <f t="shared" si="181"/>
        <v/>
      </c>
      <c r="AQ153" s="89">
        <v>153712</v>
      </c>
      <c r="AR153" s="89">
        <v>167144</v>
      </c>
      <c r="AS153" s="89">
        <v>160324</v>
      </c>
      <c r="AT153" s="89">
        <v>9771</v>
      </c>
      <c r="AU153" s="89">
        <v>72043</v>
      </c>
      <c r="AV153" s="89"/>
      <c r="AW153" s="1"/>
      <c r="AX153" s="1"/>
      <c r="AY153" s="39" t="str">
        <f t="shared" si="157"/>
        <v/>
      </c>
      <c r="AZ153" s="39" t="str">
        <f t="shared" si="158"/>
        <v/>
      </c>
      <c r="BA153" s="39" t="str">
        <f t="shared" si="159"/>
        <v/>
      </c>
      <c r="BB153" s="39" t="str">
        <f t="shared" si="160"/>
        <v/>
      </c>
      <c r="BC153" s="39" t="str">
        <f t="shared" si="161"/>
        <v/>
      </c>
      <c r="BD153" s="39" t="str">
        <f t="shared" si="162"/>
        <v/>
      </c>
      <c r="BE153" s="39" t="str">
        <f t="shared" si="163"/>
        <v/>
      </c>
      <c r="BF153" s="39" t="str">
        <f t="shared" si="164"/>
        <v/>
      </c>
      <c r="BG153" s="39" t="str">
        <f t="shared" si="165"/>
        <v/>
      </c>
      <c r="BH153" s="39" t="str">
        <f t="shared" si="166"/>
        <v/>
      </c>
      <c r="BI153" s="39" t="str">
        <f t="shared" si="167"/>
        <v/>
      </c>
      <c r="BJ153" s="39" t="str">
        <f t="shared" si="168"/>
        <v/>
      </c>
      <c r="BK153" s="42" t="str">
        <f t="shared" si="169"/>
        <v/>
      </c>
      <c r="BL153" t="str">
        <f t="shared" si="169"/>
        <v/>
      </c>
      <c r="BM153" t="str">
        <f t="shared" si="169"/>
        <v/>
      </c>
      <c r="BN153" t="str">
        <f t="shared" si="169"/>
        <v/>
      </c>
      <c r="BO153" t="str">
        <f t="shared" si="169"/>
        <v/>
      </c>
      <c r="BP153" t="str">
        <f t="shared" si="169"/>
        <v/>
      </c>
      <c r="BQ153" t="str">
        <f t="shared" si="169"/>
        <v/>
      </c>
      <c r="BR153" t="str">
        <f t="shared" si="169"/>
        <v/>
      </c>
      <c r="BS153" t="str">
        <f t="shared" si="169"/>
        <v/>
      </c>
      <c r="BT153" t="str">
        <f t="shared" si="169"/>
        <v/>
      </c>
      <c r="BU153" t="str">
        <f t="shared" si="169"/>
        <v/>
      </c>
      <c r="BV153" t="str">
        <f t="shared" si="169"/>
        <v/>
      </c>
      <c r="BW153" t="str">
        <f t="shared" si="170"/>
        <v/>
      </c>
      <c r="BX153" t="str">
        <f t="shared" si="171"/>
        <v/>
      </c>
      <c r="BY153" t="str">
        <f t="shared" si="172"/>
        <v/>
      </c>
      <c r="BZ153" t="str">
        <f t="shared" si="173"/>
        <v/>
      </c>
      <c r="CA153" t="str">
        <f t="shared" si="174"/>
        <v/>
      </c>
      <c r="CB153" s="39" t="str">
        <f t="shared" si="174"/>
        <v/>
      </c>
      <c r="CC153" s="46" t="str">
        <f t="shared" si="175"/>
        <v/>
      </c>
      <c r="CD153" s="44" t="str">
        <f t="shared" si="176"/>
        <v/>
      </c>
      <c r="CE153" t="str" cm="1">
        <f t="array" ref="CE153">_xlfn.IFS($CC153="","",$CC153&lt;=CE$136,"yes",$CC153&gt;CE$136,"no")</f>
        <v/>
      </c>
      <c r="CF153" s="42" t="str">
        <f t="shared" si="177"/>
        <v/>
      </c>
      <c r="CG153" s="1" t="str">
        <f t="shared" si="178"/>
        <v/>
      </c>
      <c r="CH153" s="1" t="str">
        <f t="shared" si="179"/>
        <v/>
      </c>
      <c r="CI153" s="76" t="str">
        <f>IF(CE153="yes",VLOOKUP(CH153,'z-Table'!$A$1:$K$74,7,TRUE)*$CE$135,"")</f>
        <v/>
      </c>
    </row>
    <row r="154" spans="1:87" ht="12" x14ac:dyDescent="0.2">
      <c r="A154" s="7" t="s">
        <v>43</v>
      </c>
      <c r="B154" s="18" cm="1">
        <f t="array" ref="B154">IFERROR(_xlfn.IFS(COUNTA($F$135:$K$135)=0,AVERAGE($F154:$K154),$F$135="X",AVERAGE(G154:$K154),$G$135="X",AVERAGE($F154,$H154:$K154),$H$135="X",AVERAGE($F154:$G154,$I154:$K154),$I$135="X",AVERAGE($F154:$H154,$J154:$K154),$J$135="X",AVERAGE($F154:$I154,$K154:$K154),$K$135="X",AVERAGE($F154:$J154)),"")</f>
        <v>1.86435454755371E-2</v>
      </c>
      <c r="C154" s="19" cm="1">
        <f t="array" ref="C154">IFERROR(_xlfn.IFS(COUNTA($F$135:$K$135)=0,STDEV($F154:$K154)/SQRT(COUNT($F154:$K154)),$F$135="X",STDEV(G154:$K154)/SQRT(COUNT(G154:$K154)),$G$135="X",STDEV($F154,$H154:$K154)/SQRT(COUNT($F154,$H154:$K154)),$H$135="X",STDEV($F154:$G154,$I154:$K154)/SQRT(COUNT($F154:$G154,$I154:$K154)),$I$135="X",STDEV($F154:$H154,$J154:$K154)/SQRT(COUNT($F154:$H154,$J154:$K154)),$J$135="X",STDEV($F154:$I154,$K154)/SQRT(COUNT($F154:$I154,$K154)),$K$135="X",STDEV($F154:$J154)/SQRT(COUNT($F154:$J154))),"")</f>
        <v>8.8688962809002469E-3</v>
      </c>
      <c r="D154" s="113" cm="1">
        <f t="array" ref="D154">IFERROR(_xlfn.IFS(COUNTA($L$135:$Q$135)=0,AVERAGE($L154:$Q154),$L$135="X",AVERAGE($M154:$Q154),$M$135="X",AVERAGE($L154,$N154:$Q154),$N$135="X",AVERAGE($L154:$M154,$O154:$Q154),$O$135="X",AVERAGE($L154:$N154,$P154:$Q154),$P$135="X",AVERAGE($L154:$O154,$Q154:$Q154),$Q$135="X",AVERAGE($L154:$P154)),"")</f>
        <v>25129.083333333336</v>
      </c>
      <c r="E154" s="111" cm="1">
        <f t="array" ref="E154">IFERROR(_xlfn.IFS(COUNTA($L$135:$Q$135)=0,STDEV($L154:$Q154)/SQRT(COUNT($L154:$Q154)),$L$135="X",STDEV($M154:$Q154)/SQRT(COUNT($M154:$Q154)),$M$135="X",STDEV($L154,$N154:$Q154)/SQRT(COUNT($L154,$N154:$Q154)),$N$135="X",STDEV($L154:$M154,$O154:$Q154)/SQRT(COUNT($L154:$M154,$O154:$Q154)),$O$135="X",STDEV($L154:$N154,$P154:$Q154)/SQRT(COUNT($L154:$N154,$P154:$Q154)),$P$135="X",STDEV($L154:$O154,$Q154)/SQRT(COUNT($L154:$O154,$Q154)),$Q$135="X",STDEV($L154:$P154)/SQRT(COUNT($L154:$P154))),"")</f>
        <v>16916.884324872331</v>
      </c>
      <c r="F154" cm="1">
        <f t="array" ref="F154">_xlfn.IFS(SUM($L154:$Q154)="","",L154="","",L154=0,0,L154&gt;0,L154/F$198*100)</f>
        <v>4.5373891603128567E-2</v>
      </c>
      <c r="G154" cm="1">
        <f t="array" ref="G154">_xlfn.IFS(SUM($L154:$Q154)="","",M154="","",M154=0,0,M154&gt;0,M154/G$198*100)</f>
        <v>0</v>
      </c>
      <c r="H154" cm="1">
        <f t="array" ref="H154">_xlfn.IFS(SUM($L154:$Q154)="","",N154="","",N154=0,0,N154&gt;0,N154/H$198*100)</f>
        <v>0</v>
      </c>
      <c r="I154" cm="1">
        <f t="array" ref="I154">_xlfn.IFS(SUM($L154:$Q154)="","",O154="","",O154=0,0,O154&gt;0,O154/I$198*100)</f>
        <v>3.126184344192736E-2</v>
      </c>
      <c r="J154" cm="1">
        <f t="array" ref="J154">_xlfn.IFS(SUM($L154:$Q154)="","",P154="","",P154=0,0,P154&gt;0,P154/J$198*100)</f>
        <v>1.6581992332629573E-2</v>
      </c>
      <c r="K154" s="1" t="str" cm="1">
        <f t="array" ref="K154">_xlfn.IFS(SUM($L154:$Q154)="","",Q154="","",Q154=0,0,Q154&gt;0,Q154/K$198*100)</f>
        <v/>
      </c>
      <c r="L154" s="85">
        <f t="shared" si="180"/>
        <v>90916.25</v>
      </c>
      <c r="M154" s="39">
        <f t="shared" si="155"/>
        <v>0</v>
      </c>
      <c r="N154" s="39">
        <f t="shared" si="155"/>
        <v>0</v>
      </c>
      <c r="O154" s="39">
        <f t="shared" si="155"/>
        <v>14899.666666666666</v>
      </c>
      <c r="P154" s="39">
        <f t="shared" si="155"/>
        <v>19829.5</v>
      </c>
      <c r="Q154" s="98" t="str">
        <f t="shared" si="155"/>
        <v/>
      </c>
      <c r="R154" s="89">
        <v>363665</v>
      </c>
      <c r="S154" s="89">
        <v>0</v>
      </c>
      <c r="T154" s="89">
        <v>0</v>
      </c>
      <c r="U154" s="89">
        <v>44699</v>
      </c>
      <c r="V154" s="89">
        <v>39659</v>
      </c>
      <c r="W154" s="89"/>
      <c r="X154" s="1"/>
      <c r="Y154" s="1"/>
      <c r="Z154" s="7" t="s">
        <v>43</v>
      </c>
      <c r="AA154" s="18" cm="1">
        <f t="array" ref="AA154">IFERROR(_xlfn.IFS(COUNTA($AE$135:$AJ$135)=0,AVERAGE($AE154:$AJ154),$AE$135="X",AVERAGE($AF154:$AJ154),$AF$135="X",AVERAGE($AE154,$AG154:$AJ154),$AG$135="X",AVERAGE($AE154:$AF154,$AH154:$AJ154),$AH$135="X",AVERAGE($AE154:$AG154,$AI154:$AJ154),$AI$135="X",AVERAGE($AE154:$AH154,$AJ154:$AJ154),$AJ$135="X",AVERAGE($AE154:$AI154)),"")</f>
        <v>2.704543179870076E-2</v>
      </c>
      <c r="AB154" s="19" cm="1">
        <f t="array" ref="AB154">IFERROR(_xlfn.IFS(COUNTA($AE$135:$AJ$135)=0,STDEV($AE154:$AJ154)/SQRT(COUNT($AE154:$AJ154)),$AE$135="X",STDEV($AF154:$AJ154)/SQRT(COUNT($AF154:$AJ154)),$AF$135="X",STDEV($AE154,$AG154:$AJ154)/SQRT(COUNT($AE154,$AG154:$AJ154)),$AG$135="X",STDEV($AE154:$AF154,$AH154:$AJ154)/SQRT(COUNT($AE154:$AF154,$AH154:$AJ154)),$AH$135="X",STDEV($AE154:$AG154,$AI154:$AJ154)/SQRT(COUNT($AE154:$AG154,$AI154:$AJ154)),$AI$135="X",STDEV($AE154:$AH154,$AJ154)/SQRT(COUNT($AE154:$AH154,$AJ154)),$AJ$135="X",STDEV($AE154:$AI154)/SQRT(COUNT($AE154:$AI154))),"")</f>
        <v>1.1947291100376733E-2</v>
      </c>
      <c r="AC154" s="113" cm="1">
        <f t="array" ref="AC154">IFERROR(_xlfn.IFS(COUNTA($AK$135:$AP$135)=0,AVERAGE($AK154:$AP154),$AK$135="X",AVERAGE($AL154:$AP154),$AL$135="X",AVERAGE($AK154,$AM154:$AP154),$AM$135="X",AVERAGE($AK154:$AL154,$AN154:$AP154),$AN$135="X",AVERAGE($AK154:$AM154,$AO154:$AP154),$AO$135="X",AVERAGE($AK154:$AN154,$AP154:$AP154),$AP$135="X",AVERAGE($AK154:$AO154)),"")</f>
        <v>11651.25</v>
      </c>
      <c r="AD154" s="111" cm="1">
        <f t="array" ref="AD154">IFERROR(_xlfn.IFS(COUNTA($AK$135:$AP$135)=0,STDEV($AK154:$AP154)/SQRT(COUNT($AK154:$AP154)),$AK$135="X",STDEV($AL154:$AP154)/SQRT(COUNT($AL154:$AP154)),$AL$135="X",STDEV($AK154,$AM154:$AP154)/SQRT(COUNT($AK154,$AM154:$AP154)),$AM$135="X",STDEV($AK154:$AL154,$AN154:$AP154)/SQRT(COUNT($AK154:$AL154,$AN154:$AP154)),$AN$135="X",STDEV($AK154:$AM154,$AO154:$AP154)/SQRT(COUNT($AK154:$AM154,$AO154:$AP154)),$AO$135="X",STDEV($AK154:$AN154,$AP154)/SQRT(COUNT($AK154:$AN154,$AP154)),$AP$135="X",STDEV($AK154:$AO154)/SQRT(COUNT($AK154:$AO154))),"")</f>
        <v>7617.241773054513</v>
      </c>
      <c r="AE154" cm="1">
        <f t="array" ref="AE154">_xlfn.IFS(SUM($AK154:$AP154)="","",AK154="","",AK154=0,0,AK154&gt;0,AK154/AE$198*100)</f>
        <v>4.8293832723475108E-2</v>
      </c>
      <c r="AF154" cm="1">
        <f t="array" ref="AF154">_xlfn.IFS(SUM($AK154:$AP154)="","",AL154="","",AL154=0,0,AL154&gt;0,AL154/AF$198*100)</f>
        <v>4.5961132836307719E-2</v>
      </c>
      <c r="AG154" cm="1">
        <f t="array" ref="AG154">_xlfn.IFS(SUM($AK154:$AP154)="","",AM154="","",AM154=0,0,AM154&gt;0,AM154/AG$198*100)</f>
        <v>0</v>
      </c>
      <c r="AH154" cm="1">
        <f t="array" ref="AH154">_xlfn.IFS(SUM($AK154:$AP154)="","",AN154="","",AN154=0,0,AN154&gt;0,AN154/AH$198*100)</f>
        <v>0</v>
      </c>
      <c r="AI154" cm="1">
        <f t="array" ref="AI154">_xlfn.IFS(SUM($AK154:$AP154)="","",AO154="","",AO154=0,0,AO154&gt;0,AO154/AI$198*100)</f>
        <v>1.3926761635020215E-2</v>
      </c>
      <c r="AJ154" s="1" t="str" cm="1">
        <f t="array" ref="AJ154">_xlfn.IFS(SUM($AK154:$AP154)="","",AP154="","",AP154=0,0,AP154&gt;0,AP154/AJ$198*100)</f>
        <v/>
      </c>
      <c r="AK154" s="85">
        <f t="shared" si="181"/>
        <v>33348</v>
      </c>
      <c r="AL154" s="39">
        <f t="shared" si="181"/>
        <v>11062</v>
      </c>
      <c r="AM154" s="39">
        <f t="shared" si="181"/>
        <v>0</v>
      </c>
      <c r="AN154" s="39">
        <f t="shared" si="181"/>
        <v>0</v>
      </c>
      <c r="AO154" s="39">
        <f t="shared" si="181"/>
        <v>2195</v>
      </c>
      <c r="AP154" s="98" t="str">
        <f t="shared" si="181"/>
        <v/>
      </c>
      <c r="AQ154" s="89">
        <v>100044</v>
      </c>
      <c r="AR154" s="89">
        <v>55310</v>
      </c>
      <c r="AS154" s="89">
        <v>0</v>
      </c>
      <c r="AT154" s="89">
        <v>0</v>
      </c>
      <c r="AU154" s="89">
        <v>8780</v>
      </c>
      <c r="AV154" s="89"/>
      <c r="AW154" s="1"/>
      <c r="AX154" s="1"/>
      <c r="AY154" s="39" t="str">
        <f t="shared" si="157"/>
        <v/>
      </c>
      <c r="AZ154" s="39" t="str">
        <f t="shared" si="158"/>
        <v/>
      </c>
      <c r="BA154" s="39" t="str">
        <f t="shared" si="159"/>
        <v/>
      </c>
      <c r="BB154" s="39" t="str">
        <f t="shared" si="160"/>
        <v/>
      </c>
      <c r="BC154" s="39" t="str">
        <f t="shared" si="161"/>
        <v/>
      </c>
      <c r="BD154" s="39" t="str">
        <f t="shared" si="162"/>
        <v/>
      </c>
      <c r="BE154" s="39" t="str">
        <f t="shared" si="163"/>
        <v/>
      </c>
      <c r="BF154" s="39" t="str">
        <f t="shared" si="164"/>
        <v/>
      </c>
      <c r="BG154" s="39" t="str">
        <f t="shared" si="165"/>
        <v/>
      </c>
      <c r="BH154" s="39" t="str">
        <f t="shared" si="166"/>
        <v/>
      </c>
      <c r="BI154" s="39" t="str">
        <f t="shared" si="167"/>
        <v/>
      </c>
      <c r="BJ154" s="39" t="str">
        <f t="shared" si="168"/>
        <v/>
      </c>
      <c r="BK154" s="42" t="str">
        <f t="shared" si="169"/>
        <v/>
      </c>
      <c r="BL154" t="str">
        <f t="shared" si="169"/>
        <v/>
      </c>
      <c r="BM154" t="str">
        <f t="shared" si="169"/>
        <v/>
      </c>
      <c r="BN154" t="str">
        <f t="shared" si="169"/>
        <v/>
      </c>
      <c r="BO154" t="str">
        <f t="shared" si="169"/>
        <v/>
      </c>
      <c r="BP154" t="str">
        <f t="shared" si="169"/>
        <v/>
      </c>
      <c r="BQ154" t="str">
        <f t="shared" si="169"/>
        <v/>
      </c>
      <c r="BR154" t="str">
        <f t="shared" si="169"/>
        <v/>
      </c>
      <c r="BS154" t="str">
        <f t="shared" si="169"/>
        <v/>
      </c>
      <c r="BT154" t="str">
        <f t="shared" si="169"/>
        <v/>
      </c>
      <c r="BU154" t="str">
        <f t="shared" si="169"/>
        <v/>
      </c>
      <c r="BV154" t="str">
        <f t="shared" si="169"/>
        <v/>
      </c>
      <c r="BW154" t="str">
        <f t="shared" si="170"/>
        <v/>
      </c>
      <c r="BX154" t="str">
        <f t="shared" si="171"/>
        <v/>
      </c>
      <c r="BY154" t="str">
        <f t="shared" si="172"/>
        <v/>
      </c>
      <c r="BZ154" t="str">
        <f t="shared" si="173"/>
        <v/>
      </c>
      <c r="CA154" t="str">
        <f t="shared" si="174"/>
        <v/>
      </c>
      <c r="CB154" s="39" t="str">
        <f t="shared" si="174"/>
        <v/>
      </c>
      <c r="CC154" s="46" t="str">
        <f t="shared" si="175"/>
        <v/>
      </c>
      <c r="CD154" s="44" t="str">
        <f t="shared" si="176"/>
        <v/>
      </c>
      <c r="CE154" t="str" cm="1">
        <f t="array" ref="CE154">_xlfn.IFS($CC154="","",$CC154&lt;=CE$136,"yes",$CC154&gt;CE$136,"no")</f>
        <v/>
      </c>
      <c r="CF154" s="42" t="str">
        <f t="shared" si="177"/>
        <v/>
      </c>
      <c r="CG154" s="1" t="str">
        <f t="shared" si="178"/>
        <v/>
      </c>
      <c r="CH154" s="1" t="str">
        <f t="shared" si="179"/>
        <v/>
      </c>
      <c r="CI154" s="76" t="str">
        <f>IF(CE154="yes",VLOOKUP(CH154,'z-Table'!$A$1:$K$74,7,TRUE)*$CE$135,"")</f>
        <v/>
      </c>
    </row>
    <row r="155" spans="1:87" ht="12" x14ac:dyDescent="0.2">
      <c r="A155" s="7" t="s">
        <v>44</v>
      </c>
      <c r="B155" s="18" cm="1">
        <f t="array" ref="B155">IFERROR(_xlfn.IFS(COUNTA($F$135:$K$135)=0,AVERAGE($F155:$K155),$F$135="X",AVERAGE(G155:$K155),$G$135="X",AVERAGE($F155,$H155:$K155),$H$135="X",AVERAGE($F155:$G155,$I155:$K155),$I$135="X",AVERAGE($F155:$H155,$J155:$K155),$J$135="X",AVERAGE($F155:$I155,$K155:$K155),$K$135="X",AVERAGE($F155:$J155)),"")</f>
        <v>6.1288721854698184E-4</v>
      </c>
      <c r="C155" s="19" cm="1">
        <f t="array" ref="C155">IFERROR(_xlfn.IFS(COUNTA($F$135:$K$135)=0,STDEV($F155:$K155)/SQRT(COUNT($F155:$K155)),$F$135="X",STDEV(G155:$K155)/SQRT(COUNT(G155:$K155)),$G$135="X",STDEV($F155,$H155:$K155)/SQRT(COUNT($F155,$H155:$K155)),$H$135="X",STDEV($F155:$G155,$I155:$K155)/SQRT(COUNT($F155:$G155,$I155:$K155)),$I$135="X",STDEV($F155:$H155,$J155:$K155)/SQRT(COUNT($F155:$H155,$J155:$K155)),$J$135="X",STDEV($F155:$I155,$K155)/SQRT(COUNT($F155:$I155,$K155)),$K$135="X",STDEV($F155:$J155)/SQRT(COUNT($F155:$J155))),"")</f>
        <v>6.1288721854698173E-4</v>
      </c>
      <c r="D155" s="113" cm="1">
        <f t="array" ref="D155">IFERROR(_xlfn.IFS(COUNTA($L$135:$Q$135)=0,AVERAGE($L155:$Q155),$L$135="X",AVERAGE($M155:$Q155),$M$135="X",AVERAGE($L155,$N155:$Q155),$N$135="X",AVERAGE($L155:$M155,$O155:$Q155),$O$135="X",AVERAGE($L155:$N155,$P155:$Q155),$P$135="X",AVERAGE($L155:$O155,$Q155:$Q155),$Q$135="X",AVERAGE($L155:$P155)),"")</f>
        <v>1228.05</v>
      </c>
      <c r="E155" s="111" cm="1">
        <f t="array" ref="E155">IFERROR(_xlfn.IFS(COUNTA($L$135:$Q$135)=0,STDEV($L155:$Q155)/SQRT(COUNT($L155:$Q155)),$L$135="X",STDEV($M155:$Q155)/SQRT(COUNT($M155:$Q155)),$M$135="X",STDEV($L155,$N155:$Q155)/SQRT(COUNT($L155,$N155:$Q155)),$N$135="X",STDEV($L155:$M155,$O155:$Q155)/SQRT(COUNT($L155:$M155,$O155:$Q155)),$O$135="X",STDEV($L155:$N155,$P155:$Q155)/SQRT(COUNT($L155:$N155,$P155:$Q155)),$P$135="X",STDEV($L155:$O155,$Q155)/SQRT(COUNT($L155:$O155,$Q155)),$Q$135="X",STDEV($L155:$P155)/SQRT(COUNT($L155:$P155))),"")</f>
        <v>1228.05</v>
      </c>
      <c r="F155" cm="1">
        <f t="array" ref="F155">_xlfn.IFS(SUM($L155:$Q155)="","",L155="","",L155=0,0,L155&gt;0,L155/F$198*100)</f>
        <v>3.064436092734909E-3</v>
      </c>
      <c r="G155" cm="1">
        <f t="array" ref="G155">_xlfn.IFS(SUM($L155:$Q155)="","",M155="","",M155=0,0,M155&gt;0,M155/G$198*100)</f>
        <v>0</v>
      </c>
      <c r="H155" cm="1">
        <f t="array" ref="H155">_xlfn.IFS(SUM($L155:$Q155)="","",N155="","",N155=0,0,N155&gt;0,N155/H$198*100)</f>
        <v>0</v>
      </c>
      <c r="I155" cm="1">
        <f t="array" ref="I155">_xlfn.IFS(SUM($L155:$Q155)="","",O155="","",O155=0,0,O155&gt;0,O155/I$198*100)</f>
        <v>0</v>
      </c>
      <c r="J155" cm="1">
        <f t="array" ref="J155">_xlfn.IFS(SUM($L155:$Q155)="","",P155="","",P155=0,0,P155&gt;0,P155/J$198*100)</f>
        <v>0</v>
      </c>
      <c r="K155" s="1" t="str" cm="1">
        <f t="array" ref="K155">_xlfn.IFS(SUM($L155:$Q155)="","",Q155="","",Q155=0,0,Q155&gt;0,Q155/K$198*100)</f>
        <v/>
      </c>
      <c r="L155" s="85">
        <f t="shared" si="180"/>
        <v>6140.25</v>
      </c>
      <c r="M155" s="39">
        <f t="shared" si="155"/>
        <v>0</v>
      </c>
      <c r="N155" s="39">
        <f t="shared" si="155"/>
        <v>0</v>
      </c>
      <c r="O155" s="39">
        <f t="shared" si="155"/>
        <v>0</v>
      </c>
      <c r="P155" s="39">
        <f t="shared" si="155"/>
        <v>0</v>
      </c>
      <c r="Q155" s="98" t="str">
        <f t="shared" si="155"/>
        <v/>
      </c>
      <c r="R155" s="89">
        <v>24561</v>
      </c>
      <c r="S155" s="89">
        <v>0</v>
      </c>
      <c r="T155" s="89">
        <v>0</v>
      </c>
      <c r="U155" s="89">
        <v>0</v>
      </c>
      <c r="V155" s="89">
        <v>0</v>
      </c>
      <c r="W155" s="89"/>
      <c r="X155" s="1"/>
      <c r="Y155" s="1"/>
      <c r="Z155" s="7" t="s">
        <v>44</v>
      </c>
      <c r="AA155" s="18" cm="1">
        <f t="array" ref="AA155">IFERROR(_xlfn.IFS(COUNTA($AE$135:$AJ$135)=0,AVERAGE($AE155:$AJ155),$AE$135="X",AVERAGE($AF155:$AJ155),$AF$135="X",AVERAGE($AE155,$AG155:$AJ155),$AG$135="X",AVERAGE($AE155:$AF155,$AH155:$AJ155),$AH$135="X",AVERAGE($AE155:$AG155,$AI155:$AJ155),$AI$135="X",AVERAGE($AE155:$AH155,$AJ155:$AJ155),$AJ$135="X",AVERAGE($AE155:$AI155)),"")</f>
        <v>0</v>
      </c>
      <c r="AB155" s="19" cm="1">
        <f t="array" ref="AB155">IFERROR(_xlfn.IFS(COUNTA($AE$135:$AJ$135)=0,STDEV($AE155:$AJ155)/SQRT(COUNT($AE155:$AJ155)),$AE$135="X",STDEV($AF155:$AJ155)/SQRT(COUNT($AF155:$AJ155)),$AF$135="X",STDEV($AE155,$AG155:$AJ155)/SQRT(COUNT($AE155,$AG155:$AJ155)),$AG$135="X",STDEV($AE155:$AF155,$AH155:$AJ155)/SQRT(COUNT($AE155:$AF155,$AH155:$AJ155)),$AH$135="X",STDEV($AE155:$AG155,$AI155:$AJ155)/SQRT(COUNT($AE155:$AG155,$AI155:$AJ155)),$AI$135="X",STDEV($AE155:$AH155,$AJ155)/SQRT(COUNT($AE155:$AH155,$AJ155)),$AJ$135="X",STDEV($AE155:$AI155)/SQRT(COUNT($AE155:$AI155))),"")</f>
        <v>0</v>
      </c>
      <c r="AC155" s="113" cm="1">
        <f t="array" ref="AC155">IFERROR(_xlfn.IFS(COUNTA($AK$135:$AP$135)=0,AVERAGE($AK155:$AP155),$AK$135="X",AVERAGE($AL155:$AP155),$AL$135="X",AVERAGE($AK155,$AM155:$AP155),$AM$135="X",AVERAGE($AK155:$AL155,$AN155:$AP155),$AN$135="X",AVERAGE($AK155:$AM155,$AO155:$AP155),$AO$135="X",AVERAGE($AK155:$AN155,$AP155:$AP155),$AP$135="X",AVERAGE($AK155:$AO155)),"")</f>
        <v>0</v>
      </c>
      <c r="AD155" s="111" cm="1">
        <f t="array" ref="AD155">IFERROR(_xlfn.IFS(COUNTA($AK$135:$AP$135)=0,STDEV($AK155:$AP155)/SQRT(COUNT($AK155:$AP155)),$AK$135="X",STDEV($AL155:$AP155)/SQRT(COUNT($AL155:$AP155)),$AL$135="X",STDEV($AK155,$AM155:$AP155)/SQRT(COUNT($AK155,$AM155:$AP155)),$AM$135="X",STDEV($AK155:$AL155,$AN155:$AP155)/SQRT(COUNT($AK155:$AL155,$AN155:$AP155)),$AN$135="X",STDEV($AK155:$AM155,$AO155:$AP155)/SQRT(COUNT($AK155:$AM155,$AO155:$AP155)),$AO$135="X",STDEV($AK155:$AN155,$AP155)/SQRT(COUNT($AK155:$AN155,$AP155)),$AP$135="X",STDEV($AK155:$AO155)/SQRT(COUNT($AK155:$AO155))),"")</f>
        <v>0</v>
      </c>
      <c r="AE155" cm="1">
        <f t="array" ref="AE155">_xlfn.IFS(SUM($AK155:$AP155)="","",AK155="","",AK155=0,0,AK155&gt;0,AK155/AE$198*100)</f>
        <v>0</v>
      </c>
      <c r="AF155" cm="1">
        <f t="array" ref="AF155">_xlfn.IFS(SUM($AK155:$AP155)="","",AL155="","",AL155=0,0,AL155&gt;0,AL155/AF$198*100)</f>
        <v>0</v>
      </c>
      <c r="AG155" cm="1">
        <f t="array" ref="AG155">_xlfn.IFS(SUM($AK155:$AP155)="","",AM155="","",AM155=0,0,AM155&gt;0,AM155/AG$198*100)</f>
        <v>0</v>
      </c>
      <c r="AH155" cm="1">
        <f t="array" ref="AH155">_xlfn.IFS(SUM($AK155:$AP155)="","",AN155="","",AN155=0,0,AN155&gt;0,AN155/AH$198*100)</f>
        <v>0</v>
      </c>
      <c r="AI155" cm="1">
        <f t="array" ref="AI155">_xlfn.IFS(SUM($AK155:$AP155)="","",AO155="","",AO155=0,0,AO155&gt;0,AO155/AI$198*100)</f>
        <v>0</v>
      </c>
      <c r="AJ155" s="1" t="str" cm="1">
        <f t="array" ref="AJ155">_xlfn.IFS(SUM($AK155:$AP155)="","",AP155="","",AP155=0,0,AP155&gt;0,AP155/AJ$198*100)</f>
        <v/>
      </c>
      <c r="AK155" s="85">
        <f t="shared" si="181"/>
        <v>0</v>
      </c>
      <c r="AL155" s="39">
        <f t="shared" si="181"/>
        <v>0</v>
      </c>
      <c r="AM155" s="39">
        <f t="shared" si="181"/>
        <v>0</v>
      </c>
      <c r="AN155" s="39">
        <f t="shared" si="181"/>
        <v>0</v>
      </c>
      <c r="AO155" s="39">
        <f t="shared" si="181"/>
        <v>0</v>
      </c>
      <c r="AP155" s="98" t="str">
        <f t="shared" si="181"/>
        <v/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/>
      <c r="AW155" s="1"/>
      <c r="AX155" s="1"/>
      <c r="AY155" s="39" t="str">
        <f t="shared" si="157"/>
        <v/>
      </c>
      <c r="AZ155" s="39" t="str">
        <f t="shared" si="158"/>
        <v/>
      </c>
      <c r="BA155" s="39" t="str">
        <f t="shared" si="159"/>
        <v/>
      </c>
      <c r="BB155" s="39" t="str">
        <f t="shared" si="160"/>
        <v/>
      </c>
      <c r="BC155" s="39" t="str">
        <f t="shared" si="161"/>
        <v/>
      </c>
      <c r="BD155" s="39" t="str">
        <f t="shared" si="162"/>
        <v/>
      </c>
      <c r="BE155" s="39" t="str">
        <f t="shared" si="163"/>
        <v/>
      </c>
      <c r="BF155" s="39" t="str">
        <f t="shared" si="164"/>
        <v/>
      </c>
      <c r="BG155" s="39" t="str">
        <f t="shared" si="165"/>
        <v/>
      </c>
      <c r="BH155" s="39" t="str">
        <f t="shared" si="166"/>
        <v/>
      </c>
      <c r="BI155" s="39" t="str">
        <f t="shared" si="167"/>
        <v/>
      </c>
      <c r="BJ155" s="39" t="str">
        <f t="shared" si="168"/>
        <v/>
      </c>
      <c r="BK155" s="42" t="str">
        <f t="shared" si="169"/>
        <v/>
      </c>
      <c r="BL155" t="str">
        <f t="shared" si="169"/>
        <v/>
      </c>
      <c r="BM155" t="str">
        <f t="shared" si="169"/>
        <v/>
      </c>
      <c r="BN155" t="str">
        <f t="shared" si="169"/>
        <v/>
      </c>
      <c r="BO155" t="str">
        <f t="shared" si="169"/>
        <v/>
      </c>
      <c r="BP155" t="str">
        <f t="shared" si="169"/>
        <v/>
      </c>
      <c r="BQ155" t="str">
        <f t="shared" si="169"/>
        <v/>
      </c>
      <c r="BR155" t="str">
        <f t="shared" si="169"/>
        <v/>
      </c>
      <c r="BS155" t="str">
        <f t="shared" si="169"/>
        <v/>
      </c>
      <c r="BT155" t="str">
        <f t="shared" si="169"/>
        <v/>
      </c>
      <c r="BU155" t="str">
        <f t="shared" si="169"/>
        <v/>
      </c>
      <c r="BV155" t="str">
        <f t="shared" si="169"/>
        <v/>
      </c>
      <c r="BW155" t="str">
        <f t="shared" si="170"/>
        <v/>
      </c>
      <c r="BX155" t="str">
        <f t="shared" si="171"/>
        <v/>
      </c>
      <c r="BY155" t="str">
        <f t="shared" si="172"/>
        <v/>
      </c>
      <c r="BZ155" t="str">
        <f t="shared" si="173"/>
        <v/>
      </c>
      <c r="CA155" t="str">
        <f t="shared" si="174"/>
        <v/>
      </c>
      <c r="CB155" s="39" t="str">
        <f t="shared" si="174"/>
        <v/>
      </c>
      <c r="CC155" s="46" t="str">
        <f t="shared" si="175"/>
        <v/>
      </c>
      <c r="CD155" s="44" t="str">
        <f t="shared" si="176"/>
        <v/>
      </c>
      <c r="CE155" t="str" cm="1">
        <f t="array" ref="CE155">_xlfn.IFS($CC155="","",$CC155&lt;=CE$136,"yes",$CC155&gt;CE$136,"no")</f>
        <v/>
      </c>
      <c r="CF155" s="42" t="str">
        <f t="shared" si="177"/>
        <v/>
      </c>
      <c r="CG155" s="1" t="str">
        <f t="shared" si="178"/>
        <v/>
      </c>
      <c r="CH155" s="1" t="str">
        <f t="shared" si="179"/>
        <v/>
      </c>
      <c r="CI155" s="76" t="str">
        <f>IF(CE155="yes",VLOOKUP(CH155,'z-Table'!$A$1:$K$74,7,TRUE)*$CE$135,"")</f>
        <v/>
      </c>
    </row>
    <row r="156" spans="1:87" ht="12" x14ac:dyDescent="0.2">
      <c r="A156" s="6" t="s">
        <v>45</v>
      </c>
      <c r="B156" s="18" cm="1">
        <f t="array" ref="B156">IFERROR(_xlfn.IFS(COUNTA($F$135:$K$135)=0,AVERAGE($F156:$K156),$F$135="X",AVERAGE(G156:$K156),$G$135="X",AVERAGE($F156,$H156:$K156),$H$135="X",AVERAGE($F156:$G156,$I156:$K156),$I$135="X",AVERAGE($F156:$H156,$J156:$K156),$J$135="X",AVERAGE($F156:$I156,$K156:$K156),$K$135="X",AVERAGE($F156:$J156)),"")</f>
        <v>0</v>
      </c>
      <c r="C156" s="19" cm="1">
        <f t="array" ref="C156">IFERROR(_xlfn.IFS(COUNTA($F$135:$K$135)=0,STDEV($F156:$K156)/SQRT(COUNT($F156:$K156)),$F$135="X",STDEV(G156:$K156)/SQRT(COUNT(G156:$K156)),$G$135="X",STDEV($F156,$H156:$K156)/SQRT(COUNT($F156,$H156:$K156)),$H$135="X",STDEV($F156:$G156,$I156:$K156)/SQRT(COUNT($F156:$G156,$I156:$K156)),$I$135="X",STDEV($F156:$H156,$J156:$K156)/SQRT(COUNT($F156:$H156,$J156:$K156)),$J$135="X",STDEV($F156:$I156,$K156)/SQRT(COUNT($F156:$I156,$K156)),$K$135="X",STDEV($F156:$J156)/SQRT(COUNT($F156:$J156))),"")</f>
        <v>0</v>
      </c>
      <c r="D156" s="113" cm="1">
        <f t="array" ref="D156">IFERROR(_xlfn.IFS(COUNTA($L$135:$Q$135)=0,AVERAGE($L156:$Q156),$L$135="X",AVERAGE($M156:$Q156),$M$135="X",AVERAGE($L156,$N156:$Q156),$N$135="X",AVERAGE($L156:$M156,$O156:$Q156),$O$135="X",AVERAGE($L156:$N156,$P156:$Q156),$P$135="X",AVERAGE($L156:$O156,$Q156:$Q156),$Q$135="X",AVERAGE($L156:$P156)),"")</f>
        <v>0</v>
      </c>
      <c r="E156" s="111" cm="1">
        <f t="array" ref="E156">IFERROR(_xlfn.IFS(COUNTA($L$135:$Q$135)=0,STDEV($L156:$Q156)/SQRT(COUNT($L156:$Q156)),$L$135="X",STDEV($M156:$Q156)/SQRT(COUNT($M156:$Q156)),$M$135="X",STDEV($L156,$N156:$Q156)/SQRT(COUNT($L156,$N156:$Q156)),$N$135="X",STDEV($L156:$M156,$O156:$Q156)/SQRT(COUNT($L156:$M156,$O156:$Q156)),$O$135="X",STDEV($L156:$N156,$P156:$Q156)/SQRT(COUNT($L156:$N156,$P156:$Q156)),$P$135="X",STDEV($L156:$O156,$Q156)/SQRT(COUNT($L156:$O156,$Q156)),$Q$135="X",STDEV($L156:$P156)/SQRT(COUNT($L156:$P156))),"")</f>
        <v>0</v>
      </c>
      <c r="F156" cm="1">
        <f t="array" ref="F156">_xlfn.IFS(SUM($L156:$Q156)="","",L156="","",L156=0,0,L156&gt;0,L156/F$198*100)</f>
        <v>0</v>
      </c>
      <c r="G156" cm="1">
        <f t="array" ref="G156">_xlfn.IFS(SUM($L156:$Q156)="","",M156="","",M156=0,0,M156&gt;0,M156/G$198*100)</f>
        <v>0</v>
      </c>
      <c r="H156" cm="1">
        <f t="array" ref="H156">_xlfn.IFS(SUM($L156:$Q156)="","",N156="","",N156=0,0,N156&gt;0,N156/H$198*100)</f>
        <v>0</v>
      </c>
      <c r="I156" cm="1">
        <f t="array" ref="I156">_xlfn.IFS(SUM($L156:$Q156)="","",O156="","",O156=0,0,O156&gt;0,O156/I$198*100)</f>
        <v>0</v>
      </c>
      <c r="J156" cm="1">
        <f t="array" ref="J156">_xlfn.IFS(SUM($L156:$Q156)="","",P156="","",P156=0,0,P156&gt;0,P156/J$198*100)</f>
        <v>0</v>
      </c>
      <c r="K156" s="1" t="str" cm="1">
        <f t="array" ref="K156">_xlfn.IFS(SUM($L156:$Q156)="","",Q156="","",Q156=0,0,Q156&gt;0,Q156/K$198*100)</f>
        <v/>
      </c>
      <c r="L156" s="85">
        <f t="shared" si="180"/>
        <v>0</v>
      </c>
      <c r="M156" s="39">
        <f t="shared" si="155"/>
        <v>0</v>
      </c>
      <c r="N156" s="39">
        <f t="shared" si="155"/>
        <v>0</v>
      </c>
      <c r="O156" s="39">
        <f t="shared" si="155"/>
        <v>0</v>
      </c>
      <c r="P156" s="39">
        <f t="shared" si="155"/>
        <v>0</v>
      </c>
      <c r="Q156" s="98" t="str">
        <f t="shared" si="155"/>
        <v/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/>
      <c r="X156" s="1"/>
      <c r="Y156" s="1"/>
      <c r="Z156" s="6" t="s">
        <v>45</v>
      </c>
      <c r="AA156" s="18" cm="1">
        <f t="array" ref="AA156">IFERROR(_xlfn.IFS(COUNTA($AE$135:$AJ$135)=0,AVERAGE($AE156:$AJ156),$AE$135="X",AVERAGE($AF156:$AJ156),$AF$135="X",AVERAGE($AE156,$AG156:$AJ156),$AG$135="X",AVERAGE($AE156:$AF156,$AH156:$AJ156),$AH$135="X",AVERAGE($AE156:$AG156,$AI156:$AJ156),$AI$135="X",AVERAGE($AE156:$AH156,$AJ156:$AJ156),$AJ$135="X",AVERAGE($AE156:$AI156)),"")</f>
        <v>0</v>
      </c>
      <c r="AB156" s="19" cm="1">
        <f t="array" ref="AB156">IFERROR(_xlfn.IFS(COUNTA($AE$135:$AJ$135)=0,STDEV($AE156:$AJ156)/SQRT(COUNT($AE156:$AJ156)),$AE$135="X",STDEV($AF156:$AJ156)/SQRT(COUNT($AF156:$AJ156)),$AF$135="X",STDEV($AE156,$AG156:$AJ156)/SQRT(COUNT($AE156,$AG156:$AJ156)),$AG$135="X",STDEV($AE156:$AF156,$AH156:$AJ156)/SQRT(COUNT($AE156:$AF156,$AH156:$AJ156)),$AH$135="X",STDEV($AE156:$AG156,$AI156:$AJ156)/SQRT(COUNT($AE156:$AG156,$AI156:$AJ156)),$AI$135="X",STDEV($AE156:$AH156,$AJ156)/SQRT(COUNT($AE156:$AH156,$AJ156)),$AJ$135="X",STDEV($AE156:$AI156)/SQRT(COUNT($AE156:$AI156))),"")</f>
        <v>0</v>
      </c>
      <c r="AC156" s="113" cm="1">
        <f t="array" ref="AC156">IFERROR(_xlfn.IFS(COUNTA($AK$135:$AP$135)=0,AVERAGE($AK156:$AP156),$AK$135="X",AVERAGE($AL156:$AP156),$AL$135="X",AVERAGE($AK156,$AM156:$AP156),$AM$135="X",AVERAGE($AK156:$AL156,$AN156:$AP156),$AN$135="X",AVERAGE($AK156:$AM156,$AO156:$AP156),$AO$135="X",AVERAGE($AK156:$AN156,$AP156:$AP156),$AP$135="X",AVERAGE($AK156:$AO156)),"")</f>
        <v>0</v>
      </c>
      <c r="AD156" s="111" cm="1">
        <f t="array" ref="AD156">IFERROR(_xlfn.IFS(COUNTA($AK$135:$AP$135)=0,STDEV($AK156:$AP156)/SQRT(COUNT($AK156:$AP156)),$AK$135="X",STDEV($AL156:$AP156)/SQRT(COUNT($AL156:$AP156)),$AL$135="X",STDEV($AK156,$AM156:$AP156)/SQRT(COUNT($AK156,$AM156:$AP156)),$AM$135="X",STDEV($AK156:$AL156,$AN156:$AP156)/SQRT(COUNT($AK156:$AL156,$AN156:$AP156)),$AN$135="X",STDEV($AK156:$AM156,$AO156:$AP156)/SQRT(COUNT($AK156:$AM156,$AO156:$AP156)),$AO$135="X",STDEV($AK156:$AN156,$AP156)/SQRT(COUNT($AK156:$AN156,$AP156)),$AP$135="X",STDEV($AK156:$AO156)/SQRT(COUNT($AK156:$AO156))),"")</f>
        <v>0</v>
      </c>
      <c r="AE156" cm="1">
        <f t="array" ref="AE156">_xlfn.IFS(SUM($AK156:$AP156)="","",AK156="","",AK156=0,0,AK156&gt;0,AK156/AE$198*100)</f>
        <v>0</v>
      </c>
      <c r="AF156" cm="1">
        <f t="array" ref="AF156">_xlfn.IFS(SUM($AK156:$AP156)="","",AL156="","",AL156=0,0,AL156&gt;0,AL156/AF$198*100)</f>
        <v>0</v>
      </c>
      <c r="AG156" cm="1">
        <f t="array" ref="AG156">_xlfn.IFS(SUM($AK156:$AP156)="","",AM156="","",AM156=0,0,AM156&gt;0,AM156/AG$198*100)</f>
        <v>0.22954709168918563</v>
      </c>
      <c r="AH156" cm="1">
        <f t="array" ref="AH156">_xlfn.IFS(SUM($AK156:$AP156)="","",AN156="","",AN156=0,0,AN156&gt;0,AN156/AH$198*100)</f>
        <v>0</v>
      </c>
      <c r="AI156" cm="1">
        <f t="array" ref="AI156">_xlfn.IFS(SUM($AK156:$AP156)="","",AO156="","",AO156=0,0,AO156&gt;0,AO156/AI$198*100)</f>
        <v>0</v>
      </c>
      <c r="AJ156" s="1" t="str" cm="1">
        <f t="array" ref="AJ156">_xlfn.IFS(SUM($AK156:$AP156)="","",AP156="","",AP156=0,0,AP156&gt;0,AP156/AJ$198*100)</f>
        <v/>
      </c>
      <c r="AK156" s="85">
        <f t="shared" si="181"/>
        <v>0</v>
      </c>
      <c r="AL156" s="39">
        <f t="shared" si="181"/>
        <v>0</v>
      </c>
      <c r="AM156" s="39">
        <f t="shared" si="181"/>
        <v>282253</v>
      </c>
      <c r="AN156" s="39">
        <f t="shared" si="181"/>
        <v>0</v>
      </c>
      <c r="AO156" s="39">
        <f t="shared" si="181"/>
        <v>0</v>
      </c>
      <c r="AP156" s="98" t="str">
        <f t="shared" si="181"/>
        <v/>
      </c>
      <c r="AQ156" s="89">
        <v>0</v>
      </c>
      <c r="AR156" s="89">
        <v>0</v>
      </c>
      <c r="AS156" s="89">
        <v>564506</v>
      </c>
      <c r="AT156" s="89">
        <v>0</v>
      </c>
      <c r="AU156" s="89">
        <v>0</v>
      </c>
      <c r="AV156" s="89"/>
      <c r="AW156" s="1"/>
      <c r="AX156" s="1"/>
      <c r="AY156" s="39" t="str">
        <f t="shared" si="157"/>
        <v/>
      </c>
      <c r="AZ156" s="39" t="str">
        <f t="shared" si="158"/>
        <v/>
      </c>
      <c r="BA156" s="39" t="str">
        <f t="shared" si="159"/>
        <v/>
      </c>
      <c r="BB156" s="39" t="str">
        <f t="shared" si="160"/>
        <v/>
      </c>
      <c r="BC156" s="39" t="str">
        <f t="shared" si="161"/>
        <v/>
      </c>
      <c r="BD156" s="39" t="str">
        <f t="shared" si="162"/>
        <v/>
      </c>
      <c r="BE156" s="39" t="str">
        <f t="shared" si="163"/>
        <v/>
      </c>
      <c r="BF156" s="39" t="str">
        <f t="shared" si="164"/>
        <v/>
      </c>
      <c r="BG156" s="39" t="str">
        <f t="shared" si="165"/>
        <v/>
      </c>
      <c r="BH156" s="39" t="str">
        <f t="shared" si="166"/>
        <v/>
      </c>
      <c r="BI156" s="39" t="str">
        <f t="shared" si="167"/>
        <v/>
      </c>
      <c r="BJ156" s="39" t="str">
        <f t="shared" si="168"/>
        <v/>
      </c>
      <c r="BK156" s="42" t="str">
        <f t="shared" si="169"/>
        <v/>
      </c>
      <c r="BL156" t="str">
        <f t="shared" si="169"/>
        <v/>
      </c>
      <c r="BM156" t="str">
        <f t="shared" si="169"/>
        <v/>
      </c>
      <c r="BN156" t="str">
        <f t="shared" si="169"/>
        <v/>
      </c>
      <c r="BO156" t="str">
        <f t="shared" si="169"/>
        <v/>
      </c>
      <c r="BP156" t="str">
        <f t="shared" si="169"/>
        <v/>
      </c>
      <c r="BQ156" t="str">
        <f t="shared" si="169"/>
        <v/>
      </c>
      <c r="BR156" t="str">
        <f t="shared" si="169"/>
        <v/>
      </c>
      <c r="BS156" t="str">
        <f t="shared" si="169"/>
        <v/>
      </c>
      <c r="BT156" t="str">
        <f t="shared" si="169"/>
        <v/>
      </c>
      <c r="BU156" t="str">
        <f t="shared" si="169"/>
        <v/>
      </c>
      <c r="BV156" t="str">
        <f t="shared" si="169"/>
        <v/>
      </c>
      <c r="BW156" t="str">
        <f t="shared" si="170"/>
        <v/>
      </c>
      <c r="BX156" t="str">
        <f t="shared" si="171"/>
        <v/>
      </c>
      <c r="BY156" t="str">
        <f t="shared" si="172"/>
        <v/>
      </c>
      <c r="BZ156" t="str">
        <f t="shared" si="173"/>
        <v/>
      </c>
      <c r="CA156" t="str">
        <f t="shared" si="174"/>
        <v/>
      </c>
      <c r="CB156" s="39" t="str">
        <f t="shared" si="174"/>
        <v/>
      </c>
      <c r="CC156" s="46" t="str">
        <f t="shared" si="175"/>
        <v/>
      </c>
      <c r="CD156" s="44" t="str">
        <f t="shared" si="176"/>
        <v/>
      </c>
      <c r="CE156" t="str" cm="1">
        <f t="array" ref="CE156">_xlfn.IFS($CC156="","",$CC156&lt;=CE$136,"yes",$CC156&gt;CE$136,"no")</f>
        <v/>
      </c>
      <c r="CF156" s="42" t="str">
        <f t="shared" si="177"/>
        <v/>
      </c>
      <c r="CG156" s="1" t="str">
        <f t="shared" si="178"/>
        <v/>
      </c>
      <c r="CH156" s="1" t="str">
        <f t="shared" si="179"/>
        <v/>
      </c>
      <c r="CI156" s="76" t="str">
        <f>IF(CE156="yes",VLOOKUP(CH156,'z-Table'!$A$1:$K$74,7,TRUE)*$CE$135,"")</f>
        <v/>
      </c>
    </row>
    <row r="157" spans="1:87" ht="12" x14ac:dyDescent="0.2">
      <c r="A157" s="6" t="s">
        <v>46</v>
      </c>
      <c r="B157" s="18" cm="1">
        <f t="array" ref="B157">IFERROR(_xlfn.IFS(COUNTA($F$135:$K$135)=0,AVERAGE($F157:$K157),$F$135="X",AVERAGE(G157:$K157),$G$135="X",AVERAGE($F157,$H157:$K157),$H$135="X",AVERAGE($F157:$G157,$I157:$K157),$I$135="X",AVERAGE($F157:$H157,$J157:$K157),$J$135="X",AVERAGE($F157:$I157,$K157:$K157),$K$135="X",AVERAGE($F157:$J157)),"")</f>
        <v>1.2147338522879395E-2</v>
      </c>
      <c r="C157" s="19" cm="1">
        <f t="array" ref="C157">IFERROR(_xlfn.IFS(COUNTA($F$135:$K$135)=0,STDEV($F157:$K157)/SQRT(COUNT($F157:$K157)),$F$135="X",STDEV(G157:$K157)/SQRT(COUNT(G157:$K157)),$G$135="X",STDEV($F157,$H157:$K157)/SQRT(COUNT($F157,$H157:$K157)),$H$135="X",STDEV($F157:$G157,$I157:$K157)/SQRT(COUNT($F157:$G157,$I157:$K157)),$I$135="X",STDEV($F157:$H157,$J157:$K157)/SQRT(COUNT($F157:$H157,$J157:$K157)),$J$135="X",STDEV($F157:$I157,$K157)/SQRT(COUNT($F157:$I157,$K157)),$K$135="X",STDEV($F157:$J157)/SQRT(COUNT($F157:$J157))),"")</f>
        <v>1.5196123483731993E-3</v>
      </c>
      <c r="D157" s="113" cm="1">
        <f t="array" ref="D157">IFERROR(_xlfn.IFS(COUNTA($L$135:$Q$135)=0,AVERAGE($L157:$Q157),$L$135="X",AVERAGE($M157:$Q157),$M$135="X",AVERAGE($L157,$N157:$Q157),$N$135="X",AVERAGE($L157:$M157,$O157:$Q157),$O$135="X",AVERAGE($L157:$N157,$P157:$Q157),$P$135="X",AVERAGE($L157:$O157,$Q157:$Q157),$Q$135="X",AVERAGE($L157:$P157)),"")</f>
        <v>10663.033333333333</v>
      </c>
      <c r="E157" s="111" cm="1">
        <f t="array" ref="E157">IFERROR(_xlfn.IFS(COUNTA($L$135:$Q$135)=0,STDEV($L157:$Q157)/SQRT(COUNT($L157:$Q157)),$L$135="X",STDEV($M157:$Q157)/SQRT(COUNT($M157:$Q157)),$M$135="X",STDEV($L157,$N157:$Q157)/SQRT(COUNT($L157,$N157:$Q157)),$N$135="X",STDEV($L157:$M157,$O157:$Q157)/SQRT(COUNT($L157:$M157,$O157:$Q157)),$O$135="X",STDEV($L157:$N157,$P157:$Q157)/SQRT(COUNT($L157:$N157,$P157:$Q157)),$P$135="X",STDEV($L157:$O157,$Q157)/SQRT(COUNT($L157:$O157,$Q157)),$Q$135="X",STDEV($L157:$P157)/SQRT(COUNT($L157:$P157))),"")</f>
        <v>5043.1744616968299</v>
      </c>
      <c r="F157" cm="1">
        <f t="array" ref="F157">_xlfn.IFS(SUM($L157:$Q157)="","",L157="","",L157=0,0,L157&gt;0,L157/F$198*100)</f>
        <v>1.4481865448627534E-2</v>
      </c>
      <c r="G157" cm="1">
        <f t="array" ref="G157">_xlfn.IFS(SUM($L157:$Q157)="","",M157="","",M157=0,0,M157&gt;0,M157/G$198*100)</f>
        <v>1.5815150644644446E-2</v>
      </c>
      <c r="H157" cm="1">
        <f t="array" ref="H157">_xlfn.IFS(SUM($L157:$Q157)="","",N157="","",N157=0,0,N157&gt;0,N157/H$198*100)</f>
        <v>6.9824199515335812E-3</v>
      </c>
      <c r="I157" cm="1">
        <f t="array" ref="I157">_xlfn.IFS(SUM($L157:$Q157)="","",O157="","",O157=0,0,O157&gt;0,O157/I$198*100)</f>
        <v>1.2085385683717862E-2</v>
      </c>
      <c r="J157" cm="1">
        <f t="array" ref="J157">_xlfn.IFS(SUM($L157:$Q157)="","",P157="","",P157=0,0,P157&gt;0,P157/J$198*100)</f>
        <v>1.1371870885873551E-2</v>
      </c>
      <c r="K157" s="1" t="str" cm="1">
        <f t="array" ref="K157">_xlfn.IFS(SUM($L157:$Q157)="","",Q157="","",Q157=0,0,Q157&gt;0,Q157/K$198*100)</f>
        <v/>
      </c>
      <c r="L157" s="85">
        <f t="shared" si="180"/>
        <v>29017.5</v>
      </c>
      <c r="M157" s="39">
        <f t="shared" si="155"/>
        <v>4027</v>
      </c>
      <c r="N157" s="39">
        <f t="shared" si="155"/>
        <v>911.66666666666663</v>
      </c>
      <c r="O157" s="39">
        <f t="shared" si="155"/>
        <v>5760</v>
      </c>
      <c r="P157" s="39">
        <f t="shared" si="155"/>
        <v>13599</v>
      </c>
      <c r="Q157" s="98" t="str">
        <f t="shared" si="155"/>
        <v/>
      </c>
      <c r="R157" s="89">
        <v>116070</v>
      </c>
      <c r="S157" s="89">
        <v>12081</v>
      </c>
      <c r="T157" s="89">
        <v>2735</v>
      </c>
      <c r="U157" s="89">
        <v>17280</v>
      </c>
      <c r="V157" s="89">
        <v>27198</v>
      </c>
      <c r="W157" s="89"/>
      <c r="X157" s="1"/>
      <c r="Y157" s="1"/>
      <c r="Z157" s="6" t="s">
        <v>46</v>
      </c>
      <c r="AA157" s="18" cm="1">
        <f t="array" ref="AA157">IFERROR(_xlfn.IFS(COUNTA($AE$135:$AJ$135)=0,AVERAGE($AE157:$AJ157),$AE$135="X",AVERAGE($AF157:$AJ157),$AF$135="X",AVERAGE($AE157,$AG157:$AJ157),$AG$135="X",AVERAGE($AE157:$AF157,$AH157:$AJ157),$AH$135="X",AVERAGE($AE157:$AG157,$AI157:$AJ157),$AI$135="X",AVERAGE($AE157:$AH157,$AJ157:$AJ157),$AJ$135="X",AVERAGE($AE157:$AI157)),"")</f>
        <v>1.7615143080555107E-2</v>
      </c>
      <c r="AB157" s="19" cm="1">
        <f t="array" ref="AB157">IFERROR(_xlfn.IFS(COUNTA($AE$135:$AJ$135)=0,STDEV($AE157:$AJ157)/SQRT(COUNT($AE157:$AJ157)),$AE$135="X",STDEV($AF157:$AJ157)/SQRT(COUNT($AF157:$AJ157)),$AF$135="X",STDEV($AE157,$AG157:$AJ157)/SQRT(COUNT($AE157,$AG157:$AJ157)),$AG$135="X",STDEV($AE157:$AF157,$AH157:$AJ157)/SQRT(COUNT($AE157:$AF157,$AH157:$AJ157)),$AH$135="X",STDEV($AE157:$AG157,$AI157:$AJ157)/SQRT(COUNT($AE157:$AG157,$AI157:$AJ157)),$AI$135="X",STDEV($AE157:$AH157,$AJ157)/SQRT(COUNT($AE157:$AH157,$AJ157)),$AJ$135="X",STDEV($AE157:$AI157)/SQRT(COUNT($AE157:$AI157))),"")</f>
        <v>6.8893364841235696E-3</v>
      </c>
      <c r="AC157" s="113" cm="1">
        <f t="array" ref="AC157">IFERROR(_xlfn.IFS(COUNTA($AK$135:$AP$135)=0,AVERAGE($AK157:$AP157),$AK$135="X",AVERAGE($AL157:$AP157),$AL$135="X",AVERAGE($AK157,$AM157:$AP157),$AM$135="X",AVERAGE($AK157:$AL157,$AN157:$AP157),$AN$135="X",AVERAGE($AK157:$AM157,$AO157:$AP157),$AO$135="X",AVERAGE($AK157:$AN157,$AP157:$AP157),$AP$135="X",AVERAGE($AK157:$AO157)),"")</f>
        <v>5619.3166666666666</v>
      </c>
      <c r="AD157" s="111" cm="1">
        <f t="array" ref="AD157">IFERROR(_xlfn.IFS(COUNTA($AK$135:$AP$135)=0,STDEV($AK157:$AP157)/SQRT(COUNT($AK157:$AP157)),$AK$135="X",STDEV($AL157:$AP157)/SQRT(COUNT($AL157:$AP157)),$AL$135="X",STDEV($AK157,$AM157:$AP157)/SQRT(COUNT($AK157,$AM157:$AP157)),$AM$135="X",STDEV($AK157:$AL157,$AN157:$AP157)/SQRT(COUNT($AK157:$AL157,$AN157:$AP157)),$AN$135="X",STDEV($AK157:$AM157,$AO157:$AP157)/SQRT(COUNT($AK157:$AM157,$AO157:$AP157)),$AO$135="X",STDEV($AK157:$AN157,$AP157)/SQRT(COUNT($AK157:$AN157,$AP157)),$AP$135="X",STDEV($AK157:$AO157)/SQRT(COUNT($AK157:$AO157))),"")</f>
        <v>2470.2800606521432</v>
      </c>
      <c r="AE157" cm="1">
        <f t="array" ref="AE157">_xlfn.IFS(SUM($AK157:$AP157)="","",AK157="","",AK157=0,0,AK157&gt;0,AK157/AE$198*100)</f>
        <v>1.6151044093219286E-2</v>
      </c>
      <c r="AF157" cm="1">
        <f t="array" ref="AF157">_xlfn.IFS(SUM($AK157:$AP157)="","",AL157="","",AL157=0,0,AL157&gt;0,AL157/AF$198*100)</f>
        <v>3.3282973304874945E-2</v>
      </c>
      <c r="AG157" cm="1">
        <f t="array" ref="AG157">_xlfn.IFS(SUM($AK157:$AP157)="","",AM157="","",AM157=0,0,AM157&gt;0,AM157/AG$198*100)</f>
        <v>0</v>
      </c>
      <c r="AH157" cm="1">
        <f t="array" ref="AH157">_xlfn.IFS(SUM($AK157:$AP157)="","",AN157="","",AN157=0,0,AN157&gt;0,AN157/AH$198*100)</f>
        <v>0</v>
      </c>
      <c r="AI157" cm="1">
        <f t="array" ref="AI157">_xlfn.IFS(SUM($AK157:$AP157)="","",AO157="","",AO157=0,0,AO157&gt;0,AO157/AI$198*100)</f>
        <v>2.1026554924126195E-2</v>
      </c>
      <c r="AJ157" s="1" t="str" cm="1">
        <f t="array" ref="AJ157">_xlfn.IFS(SUM($AK157:$AP157)="","",AP157="","",AP157=0,0,AP157&gt;0,AP157/AJ$198*100)</f>
        <v/>
      </c>
      <c r="AK157" s="85">
        <f t="shared" si="181"/>
        <v>11152.666666666666</v>
      </c>
      <c r="AL157" s="39">
        <f t="shared" si="181"/>
        <v>8010.6</v>
      </c>
      <c r="AM157" s="39">
        <f t="shared" si="181"/>
        <v>0</v>
      </c>
      <c r="AN157" s="39">
        <f t="shared" si="181"/>
        <v>0</v>
      </c>
      <c r="AO157" s="39">
        <f t="shared" si="181"/>
        <v>3314</v>
      </c>
      <c r="AP157" s="98" t="str">
        <f t="shared" si="181"/>
        <v/>
      </c>
      <c r="AQ157" s="89">
        <v>33458</v>
      </c>
      <c r="AR157" s="89">
        <v>40053</v>
      </c>
      <c r="AS157" s="89">
        <v>0</v>
      </c>
      <c r="AT157" s="89">
        <v>0</v>
      </c>
      <c r="AU157" s="89">
        <v>13256</v>
      </c>
      <c r="AV157" s="89"/>
      <c r="AW157" s="1"/>
      <c r="AX157" s="1" t="str">
        <f>Z157</f>
        <v>pinocarvone</v>
      </c>
      <c r="AY157" s="39">
        <f t="shared" si="157"/>
        <v>29017.5</v>
      </c>
      <c r="AZ157" s="39">
        <f t="shared" si="158"/>
        <v>4027</v>
      </c>
      <c r="BA157" s="39">
        <f t="shared" si="159"/>
        <v>911.66666666666663</v>
      </c>
      <c r="BB157" s="39">
        <f t="shared" si="160"/>
        <v>5760</v>
      </c>
      <c r="BC157" s="39">
        <f t="shared" si="161"/>
        <v>13599</v>
      </c>
      <c r="BD157" s="39" t="str">
        <f t="shared" si="162"/>
        <v/>
      </c>
      <c r="BE157" s="39">
        <f t="shared" si="163"/>
        <v>11152.666666666666</v>
      </c>
      <c r="BF157" s="39">
        <f t="shared" si="164"/>
        <v>8010.6</v>
      </c>
      <c r="BG157" s="39" t="str">
        <f t="shared" si="165"/>
        <v/>
      </c>
      <c r="BH157" s="39">
        <f t="shared" si="166"/>
        <v>0</v>
      </c>
      <c r="BI157" s="39">
        <f t="shared" si="167"/>
        <v>3314</v>
      </c>
      <c r="BJ157" s="39" t="str">
        <f t="shared" si="168"/>
        <v/>
      </c>
      <c r="BK157" s="42">
        <f t="shared" si="169"/>
        <v>9</v>
      </c>
      <c r="BL157">
        <f t="shared" si="169"/>
        <v>4</v>
      </c>
      <c r="BM157">
        <f t="shared" si="169"/>
        <v>2</v>
      </c>
      <c r="BN157">
        <f t="shared" si="169"/>
        <v>5</v>
      </c>
      <c r="BO157">
        <f t="shared" si="169"/>
        <v>8</v>
      </c>
      <c r="BP157" t="str">
        <f t="shared" si="169"/>
        <v/>
      </c>
      <c r="BQ157">
        <f t="shared" si="169"/>
        <v>7</v>
      </c>
      <c r="BR157">
        <f t="shared" si="169"/>
        <v>6</v>
      </c>
      <c r="BS157" t="str">
        <f t="shared" si="169"/>
        <v/>
      </c>
      <c r="BT157">
        <f t="shared" si="169"/>
        <v>1</v>
      </c>
      <c r="BU157">
        <f t="shared" si="169"/>
        <v>3</v>
      </c>
      <c r="BV157" t="str">
        <f t="shared" si="169"/>
        <v/>
      </c>
      <c r="BW157">
        <f t="shared" si="170"/>
        <v>28</v>
      </c>
      <c r="BX157">
        <f t="shared" si="171"/>
        <v>17</v>
      </c>
      <c r="BY157">
        <f t="shared" si="172"/>
        <v>5</v>
      </c>
      <c r="BZ157">
        <f t="shared" si="173"/>
        <v>4</v>
      </c>
      <c r="CA157">
        <f t="shared" si="174"/>
        <v>7</v>
      </c>
      <c r="CB157" s="39">
        <f t="shared" si="174"/>
        <v>13</v>
      </c>
      <c r="CC157" s="46">
        <f t="shared" si="175"/>
        <v>7</v>
      </c>
      <c r="CD157" s="44" t="str">
        <f t="shared" si="176"/>
        <v xml:space="preserve">sig = </v>
      </c>
      <c r="CE157" t="str" cm="1">
        <f t="array" ref="CE157">_xlfn.IFS($CC157="","",$CC157&lt;=CE$136,"yes",$CC157&gt;CE$136,"no")</f>
        <v>no</v>
      </c>
      <c r="CF157" s="42" t="str">
        <f t="shared" si="177"/>
        <v/>
      </c>
      <c r="CG157" s="1" t="str">
        <f t="shared" si="178"/>
        <v/>
      </c>
      <c r="CH157" s="1" t="str">
        <f t="shared" si="179"/>
        <v/>
      </c>
      <c r="CI157" s="76" t="str">
        <f>IF(CE157="yes",VLOOKUP(CH157,'z-Table'!$A$1:$K$74,7,TRUE)*$CE$135,"")</f>
        <v/>
      </c>
    </row>
    <row r="158" spans="1:87" ht="12" x14ac:dyDescent="0.2">
      <c r="A158" s="7" t="s">
        <v>47</v>
      </c>
      <c r="B158" s="18" cm="1">
        <f t="array" ref="B158">IFERROR(_xlfn.IFS(COUNTA($F$135:$K$135)=0,AVERAGE($F158:$K158),$F$135="X",AVERAGE(G158:$K158),$G$135="X",AVERAGE($F158,$H158:$K158),$H$135="X",AVERAGE($F158:$G158,$I158:$K158),$I$135="X",AVERAGE($F158:$H158,$J158:$K158),$J$135="X",AVERAGE($F158:$I158,$K158:$K158),$K$135="X",AVERAGE($F158:$J158)),"")</f>
        <v>0</v>
      </c>
      <c r="C158" s="19" cm="1">
        <f t="array" ref="C158">IFERROR(_xlfn.IFS(COUNTA($F$135:$K$135)=0,STDEV($F158:$K158)/SQRT(COUNT($F158:$K158)),$F$135="X",STDEV(G158:$K158)/SQRT(COUNT(G158:$K158)),$G$135="X",STDEV($F158,$H158:$K158)/SQRT(COUNT($F158,$H158:$K158)),$H$135="X",STDEV($F158:$G158,$I158:$K158)/SQRT(COUNT($F158:$G158,$I158:$K158)),$I$135="X",STDEV($F158:$H158,$J158:$K158)/SQRT(COUNT($F158:$H158,$J158:$K158)),$J$135="X",STDEV($F158:$I158,$K158)/SQRT(COUNT($F158:$I158,$K158)),$K$135="X",STDEV($F158:$J158)/SQRT(COUNT($F158:$J158))),"")</f>
        <v>0</v>
      </c>
      <c r="D158" s="113" cm="1">
        <f t="array" ref="D158">IFERROR(_xlfn.IFS(COUNTA($L$135:$Q$135)=0,AVERAGE($L158:$Q158),$L$135="X",AVERAGE($M158:$Q158),$M$135="X",AVERAGE($L158,$N158:$Q158),$N$135="X",AVERAGE($L158:$M158,$O158:$Q158),$O$135="X",AVERAGE($L158:$N158,$P158:$Q158),$P$135="X",AVERAGE($L158:$O158,$Q158:$Q158),$Q$135="X",AVERAGE($L158:$P158)),"")</f>
        <v>0</v>
      </c>
      <c r="E158" s="111" cm="1">
        <f t="array" ref="E158">IFERROR(_xlfn.IFS(COUNTA($L$135:$Q$135)=0,STDEV($L158:$Q158)/SQRT(COUNT($L158:$Q158)),$L$135="X",STDEV($M158:$Q158)/SQRT(COUNT($M158:$Q158)),$M$135="X",STDEV($L158,$N158:$Q158)/SQRT(COUNT($L158,$N158:$Q158)),$N$135="X",STDEV($L158:$M158,$O158:$Q158)/SQRT(COUNT($L158:$M158,$O158:$Q158)),$O$135="X",STDEV($L158:$N158,$P158:$Q158)/SQRT(COUNT($L158:$N158,$P158:$Q158)),$P$135="X",STDEV($L158:$O158,$Q158)/SQRT(COUNT($L158:$O158,$Q158)),$Q$135="X",STDEV($L158:$P158)/SQRT(COUNT($L158:$P158))),"")</f>
        <v>0</v>
      </c>
      <c r="F158" cm="1">
        <f t="array" ref="F158">_xlfn.IFS(SUM($L158:$Q158)="","",L158="","",L158=0,0,L158&gt;0,L158/F$198*100)</f>
        <v>0</v>
      </c>
      <c r="G158" cm="1">
        <f t="array" ref="G158">_xlfn.IFS(SUM($L158:$Q158)="","",M158="","",M158=0,0,M158&gt;0,M158/G$198*100)</f>
        <v>0</v>
      </c>
      <c r="H158" cm="1">
        <f t="array" ref="H158">_xlfn.IFS(SUM($L158:$Q158)="","",N158="","",N158=0,0,N158&gt;0,N158/H$198*100)</f>
        <v>0</v>
      </c>
      <c r="I158" cm="1">
        <f t="array" ref="I158">_xlfn.IFS(SUM($L158:$Q158)="","",O158="","",O158=0,0,O158&gt;0,O158/I$198*100)</f>
        <v>0</v>
      </c>
      <c r="J158" cm="1">
        <f t="array" ref="J158">_xlfn.IFS(SUM($L158:$Q158)="","",P158="","",P158=0,0,P158&gt;0,P158/J$198*100)</f>
        <v>0</v>
      </c>
      <c r="K158" s="1" t="str" cm="1">
        <f t="array" ref="K158">_xlfn.IFS(SUM($L158:$Q158)="","",Q158="","",Q158=0,0,Q158&gt;0,Q158/K$198*100)</f>
        <v/>
      </c>
      <c r="L158" s="85">
        <f t="shared" si="180"/>
        <v>0</v>
      </c>
      <c r="M158" s="39">
        <f t="shared" si="155"/>
        <v>0</v>
      </c>
      <c r="N158" s="39">
        <f t="shared" si="155"/>
        <v>0</v>
      </c>
      <c r="O158" s="39">
        <f t="shared" si="155"/>
        <v>0</v>
      </c>
      <c r="P158" s="39">
        <f t="shared" si="155"/>
        <v>0</v>
      </c>
      <c r="Q158" s="98" t="str">
        <f t="shared" si="155"/>
        <v/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/>
      <c r="X158" s="1"/>
      <c r="Y158" s="1"/>
      <c r="Z158" s="7" t="s">
        <v>47</v>
      </c>
      <c r="AA158" s="18" cm="1">
        <f t="array" ref="AA158">IFERROR(_xlfn.IFS(COUNTA($AE$135:$AJ$135)=0,AVERAGE($AE158:$AJ158),$AE$135="X",AVERAGE($AF158:$AJ158),$AF$135="X",AVERAGE($AE158,$AG158:$AJ158),$AG$135="X",AVERAGE($AE158:$AF158,$AH158:$AJ158),$AH$135="X",AVERAGE($AE158:$AG158,$AI158:$AJ158),$AI$135="X",AVERAGE($AE158:$AH158,$AJ158:$AJ158),$AJ$135="X",AVERAGE($AE158:$AI158)),"")</f>
        <v>0</v>
      </c>
      <c r="AB158" s="19" cm="1">
        <f t="array" ref="AB158">IFERROR(_xlfn.IFS(COUNTA($AE$135:$AJ$135)=0,STDEV($AE158:$AJ158)/SQRT(COUNT($AE158:$AJ158)),$AE$135="X",STDEV($AF158:$AJ158)/SQRT(COUNT($AF158:$AJ158)),$AF$135="X",STDEV($AE158,$AG158:$AJ158)/SQRT(COUNT($AE158,$AG158:$AJ158)),$AG$135="X",STDEV($AE158:$AF158,$AH158:$AJ158)/SQRT(COUNT($AE158:$AF158,$AH158:$AJ158)),$AH$135="X",STDEV($AE158:$AG158,$AI158:$AJ158)/SQRT(COUNT($AE158:$AG158,$AI158:$AJ158)),$AI$135="X",STDEV($AE158:$AH158,$AJ158)/SQRT(COUNT($AE158:$AH158,$AJ158)),$AJ$135="X",STDEV($AE158:$AI158)/SQRT(COUNT($AE158:$AI158))),"")</f>
        <v>0</v>
      </c>
      <c r="AC158" s="113" cm="1">
        <f t="array" ref="AC158">IFERROR(_xlfn.IFS(COUNTA($AK$135:$AP$135)=0,AVERAGE($AK158:$AP158),$AK$135="X",AVERAGE($AL158:$AP158),$AL$135="X",AVERAGE($AK158,$AM158:$AP158),$AM$135="X",AVERAGE($AK158:$AL158,$AN158:$AP158),$AN$135="X",AVERAGE($AK158:$AM158,$AO158:$AP158),$AO$135="X",AVERAGE($AK158:$AN158,$AP158:$AP158),$AP$135="X",AVERAGE($AK158:$AO158)),"")</f>
        <v>0</v>
      </c>
      <c r="AD158" s="111" cm="1">
        <f t="array" ref="AD158">IFERROR(_xlfn.IFS(COUNTA($AK$135:$AP$135)=0,STDEV($AK158:$AP158)/SQRT(COUNT($AK158:$AP158)),$AK$135="X",STDEV($AL158:$AP158)/SQRT(COUNT($AL158:$AP158)),$AL$135="X",STDEV($AK158,$AM158:$AP158)/SQRT(COUNT($AK158,$AM158:$AP158)),$AM$135="X",STDEV($AK158:$AL158,$AN158:$AP158)/SQRT(COUNT($AK158:$AL158,$AN158:$AP158)),$AN$135="X",STDEV($AK158:$AM158,$AO158:$AP158)/SQRT(COUNT($AK158:$AM158,$AO158:$AP158)),$AO$135="X",STDEV($AK158:$AN158,$AP158)/SQRT(COUNT($AK158:$AN158,$AP158)),$AP$135="X",STDEV($AK158:$AO158)/SQRT(COUNT($AK158:$AO158))),"")</f>
        <v>0</v>
      </c>
      <c r="AE158" cm="1">
        <f t="array" ref="AE158">_xlfn.IFS(SUM($AK158:$AP158)="","",AK158="","",AK158=0,0,AK158&gt;0,AK158/AE$198*100)</f>
        <v>0</v>
      </c>
      <c r="AF158" cm="1">
        <f t="array" ref="AF158">_xlfn.IFS(SUM($AK158:$AP158)="","",AL158="","",AL158=0,0,AL158&gt;0,AL158/AF$198*100)</f>
        <v>0</v>
      </c>
      <c r="AG158" cm="1">
        <f t="array" ref="AG158">_xlfn.IFS(SUM($AK158:$AP158)="","",AM158="","",AM158=0,0,AM158&gt;0,AM158/AG$198*100)</f>
        <v>74.893159061895048</v>
      </c>
      <c r="AH158" cm="1">
        <f t="array" ref="AH158">_xlfn.IFS(SUM($AK158:$AP158)="","",AN158="","",AN158=0,0,AN158&gt;0,AN158/AH$198*100)</f>
        <v>0</v>
      </c>
      <c r="AI158" cm="1">
        <f t="array" ref="AI158">_xlfn.IFS(SUM($AK158:$AP158)="","",AO158="","",AO158=0,0,AO158&gt;0,AO158/AI$198*100)</f>
        <v>0</v>
      </c>
      <c r="AJ158" s="1" t="str" cm="1">
        <f t="array" ref="AJ158">_xlfn.IFS(SUM($AK158:$AP158)="","",AP158="","",AP158=0,0,AP158&gt;0,AP158/AJ$198*100)</f>
        <v/>
      </c>
      <c r="AK158" s="85">
        <f t="shared" si="181"/>
        <v>0</v>
      </c>
      <c r="AL158" s="39">
        <f t="shared" si="181"/>
        <v>0</v>
      </c>
      <c r="AM158" s="39">
        <f t="shared" si="181"/>
        <v>92089247</v>
      </c>
      <c r="AN158" s="39">
        <f t="shared" si="181"/>
        <v>0</v>
      </c>
      <c r="AO158" s="39">
        <f t="shared" si="181"/>
        <v>0</v>
      </c>
      <c r="AP158" s="98" t="str">
        <f t="shared" si="181"/>
        <v/>
      </c>
      <c r="AQ158" s="89">
        <v>0</v>
      </c>
      <c r="AR158" s="89">
        <v>0</v>
      </c>
      <c r="AS158" s="89">
        <v>184178494</v>
      </c>
      <c r="AT158" s="89">
        <v>0</v>
      </c>
      <c r="AU158" s="89">
        <v>0</v>
      </c>
      <c r="AV158" s="89"/>
      <c r="AW158" s="1"/>
      <c r="AX158" s="1"/>
      <c r="AY158" s="39" t="str">
        <f t="shared" si="157"/>
        <v/>
      </c>
      <c r="AZ158" s="39" t="str">
        <f t="shared" si="158"/>
        <v/>
      </c>
      <c r="BA158" s="39" t="str">
        <f t="shared" si="159"/>
        <v/>
      </c>
      <c r="BB158" s="39" t="str">
        <f t="shared" si="160"/>
        <v/>
      </c>
      <c r="BC158" s="39" t="str">
        <f t="shared" si="161"/>
        <v/>
      </c>
      <c r="BD158" s="39" t="str">
        <f t="shared" si="162"/>
        <v/>
      </c>
      <c r="BE158" s="39" t="str">
        <f t="shared" si="163"/>
        <v/>
      </c>
      <c r="BF158" s="39" t="str">
        <f t="shared" si="164"/>
        <v/>
      </c>
      <c r="BG158" s="39" t="str">
        <f t="shared" si="165"/>
        <v/>
      </c>
      <c r="BH158" s="39" t="str">
        <f t="shared" si="166"/>
        <v/>
      </c>
      <c r="BI158" s="39" t="str">
        <f t="shared" si="167"/>
        <v/>
      </c>
      <c r="BJ158" s="39" t="str">
        <f t="shared" si="168"/>
        <v/>
      </c>
      <c r="BK158" s="42" t="str">
        <f t="shared" si="169"/>
        <v/>
      </c>
      <c r="BL158" t="str">
        <f t="shared" si="169"/>
        <v/>
      </c>
      <c r="BM158" t="str">
        <f t="shared" si="169"/>
        <v/>
      </c>
      <c r="BN158" t="str">
        <f t="shared" ref="BN158:BV186" si="182">IFERROR(_xlfn.RANK.AVG(BB158,$AY158:$BJ158,1),"")</f>
        <v/>
      </c>
      <c r="BO158" t="str">
        <f t="shared" si="182"/>
        <v/>
      </c>
      <c r="BP158" t="str">
        <f t="shared" si="182"/>
        <v/>
      </c>
      <c r="BQ158" t="str">
        <f t="shared" si="182"/>
        <v/>
      </c>
      <c r="BR158" t="str">
        <f t="shared" si="182"/>
        <v/>
      </c>
      <c r="BS158" t="str">
        <f t="shared" si="182"/>
        <v/>
      </c>
      <c r="BT158" t="str">
        <f t="shared" si="182"/>
        <v/>
      </c>
      <c r="BU158" t="str">
        <f t="shared" si="182"/>
        <v/>
      </c>
      <c r="BV158" t="str">
        <f t="shared" si="182"/>
        <v/>
      </c>
      <c r="BW158" t="str">
        <f t="shared" si="170"/>
        <v/>
      </c>
      <c r="BX158" t="str">
        <f t="shared" si="171"/>
        <v/>
      </c>
      <c r="BY158" t="str">
        <f t="shared" si="172"/>
        <v/>
      </c>
      <c r="BZ158" t="str">
        <f t="shared" si="173"/>
        <v/>
      </c>
      <c r="CA158" t="str">
        <f t="shared" si="174"/>
        <v/>
      </c>
      <c r="CB158" s="39" t="str">
        <f t="shared" si="174"/>
        <v/>
      </c>
      <c r="CC158" s="46" t="str">
        <f t="shared" si="175"/>
        <v/>
      </c>
      <c r="CD158" s="44" t="str">
        <f t="shared" si="176"/>
        <v/>
      </c>
      <c r="CE158" t="str" cm="1">
        <f t="array" ref="CE158">_xlfn.IFS($CC158="","",$CC158&lt;=CE$136,"yes",$CC158&gt;CE$136,"no")</f>
        <v/>
      </c>
      <c r="CF158" s="42" t="str">
        <f t="shared" si="177"/>
        <v/>
      </c>
      <c r="CG158" s="1" t="str">
        <f t="shared" si="178"/>
        <v/>
      </c>
      <c r="CH158" s="1" t="str">
        <f t="shared" si="179"/>
        <v/>
      </c>
      <c r="CI158" s="76" t="str">
        <f>IF(CE158="yes",VLOOKUP(CH158,'z-Table'!$A$1:$K$74,7,TRUE)*$CE$135,"")</f>
        <v/>
      </c>
    </row>
    <row r="159" spans="1:87" ht="12" x14ac:dyDescent="0.2">
      <c r="A159" s="7" t="s">
        <v>48</v>
      </c>
      <c r="B159" s="18" cm="1">
        <f t="array" ref="B159">IFERROR(_xlfn.IFS(COUNTA($F$135:$K$135)=0,AVERAGE($F159:$K159),$F$135="X",AVERAGE(G159:$K159),$G$135="X",AVERAGE($F159,$H159:$K159),$H$135="X",AVERAGE($F159:$G159,$I159:$K159),$I$135="X",AVERAGE($F159:$H159,$J159:$K159),$J$135="X",AVERAGE($F159:$I159,$K159:$K159),$K$135="X",AVERAGE($F159:$J159)),"")</f>
        <v>0</v>
      </c>
      <c r="C159" s="19" cm="1">
        <f t="array" ref="C159">IFERROR(_xlfn.IFS(COUNTA($F$135:$K$135)=0,STDEV($F159:$K159)/SQRT(COUNT($F159:$K159)),$F$135="X",STDEV(G159:$K159)/SQRT(COUNT(G159:$K159)),$G$135="X",STDEV($F159,$H159:$K159)/SQRT(COUNT($F159,$H159:$K159)),$H$135="X",STDEV($F159:$G159,$I159:$K159)/SQRT(COUNT($F159:$G159,$I159:$K159)),$I$135="X",STDEV($F159:$H159,$J159:$K159)/SQRT(COUNT($F159:$H159,$J159:$K159)),$J$135="X",STDEV($F159:$I159,$K159)/SQRT(COUNT($F159:$I159,$K159)),$K$135="X",STDEV($F159:$J159)/SQRT(COUNT($F159:$J159))),"")</f>
        <v>0</v>
      </c>
      <c r="D159" s="113" cm="1">
        <f t="array" ref="D159">IFERROR(_xlfn.IFS(COUNTA($L$135:$Q$135)=0,AVERAGE($L159:$Q159),$L$135="X",AVERAGE($M159:$Q159),$M$135="X",AVERAGE($L159,$N159:$Q159),$N$135="X",AVERAGE($L159:$M159,$O159:$Q159),$O$135="X",AVERAGE($L159:$N159,$P159:$Q159),$P$135="X",AVERAGE($L159:$O159,$Q159:$Q159),$Q$135="X",AVERAGE($L159:$P159)),"")</f>
        <v>0</v>
      </c>
      <c r="E159" s="111" cm="1">
        <f t="array" ref="E159">IFERROR(_xlfn.IFS(COUNTA($L$135:$Q$135)=0,STDEV($L159:$Q159)/SQRT(COUNT($L159:$Q159)),$L$135="X",STDEV($M159:$Q159)/SQRT(COUNT($M159:$Q159)),$M$135="X",STDEV($L159,$N159:$Q159)/SQRT(COUNT($L159,$N159:$Q159)),$N$135="X",STDEV($L159:$M159,$O159:$Q159)/SQRT(COUNT($L159:$M159,$O159:$Q159)),$O$135="X",STDEV($L159:$N159,$P159:$Q159)/SQRT(COUNT($L159:$N159,$P159:$Q159)),$P$135="X",STDEV($L159:$O159,$Q159)/SQRT(COUNT($L159:$O159,$Q159)),$Q$135="X",STDEV($L159:$P159)/SQRT(COUNT($L159:$P159))),"")</f>
        <v>0</v>
      </c>
      <c r="F159" cm="1">
        <f t="array" ref="F159">_xlfn.IFS(SUM($L159:$Q159)="","",L159="","",L159=0,0,L159&gt;0,L159/F$198*100)</f>
        <v>0</v>
      </c>
      <c r="G159" cm="1">
        <f t="array" ref="G159">_xlfn.IFS(SUM($L159:$Q159)="","",M159="","",M159=0,0,M159&gt;0,M159/G$198*100)</f>
        <v>0</v>
      </c>
      <c r="H159" cm="1">
        <f t="array" ref="H159">_xlfn.IFS(SUM($L159:$Q159)="","",N159="","",N159=0,0,N159&gt;0,N159/H$198*100)</f>
        <v>0</v>
      </c>
      <c r="I159" cm="1">
        <f t="array" ref="I159">_xlfn.IFS(SUM($L159:$Q159)="","",O159="","",O159=0,0,O159&gt;0,O159/I$198*100)</f>
        <v>0</v>
      </c>
      <c r="J159" cm="1">
        <f t="array" ref="J159">_xlfn.IFS(SUM($L159:$Q159)="","",P159="","",P159=0,0,P159&gt;0,P159/J$198*100)</f>
        <v>0</v>
      </c>
      <c r="K159" s="1" t="str" cm="1">
        <f t="array" ref="K159">_xlfn.IFS(SUM($L159:$Q159)="","",Q159="","",Q159=0,0,Q159&gt;0,Q159/K$198*100)</f>
        <v/>
      </c>
      <c r="L159" s="85">
        <f t="shared" si="180"/>
        <v>0</v>
      </c>
      <c r="M159" s="39">
        <f t="shared" si="155"/>
        <v>0</v>
      </c>
      <c r="N159" s="39">
        <f t="shared" si="155"/>
        <v>0</v>
      </c>
      <c r="O159" s="39">
        <f t="shared" si="155"/>
        <v>0</v>
      </c>
      <c r="P159" s="39">
        <f t="shared" si="155"/>
        <v>0</v>
      </c>
      <c r="Q159" s="98" t="str">
        <f t="shared" si="155"/>
        <v/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/>
      <c r="X159" s="1"/>
      <c r="Y159" s="1"/>
      <c r="Z159" s="7" t="s">
        <v>48</v>
      </c>
      <c r="AA159" s="18" cm="1">
        <f t="array" ref="AA159">IFERROR(_xlfn.IFS(COUNTA($AE$135:$AJ$135)=0,AVERAGE($AE159:$AJ159),$AE$135="X",AVERAGE($AF159:$AJ159),$AF$135="X",AVERAGE($AE159,$AG159:$AJ159),$AG$135="X",AVERAGE($AE159:$AF159,$AH159:$AJ159),$AH$135="X",AVERAGE($AE159:$AG159,$AI159:$AJ159),$AI$135="X",AVERAGE($AE159:$AH159,$AJ159:$AJ159),$AJ$135="X",AVERAGE($AE159:$AI159)),"")</f>
        <v>0</v>
      </c>
      <c r="AB159" s="19" cm="1">
        <f t="array" ref="AB159">IFERROR(_xlfn.IFS(COUNTA($AE$135:$AJ$135)=0,STDEV($AE159:$AJ159)/SQRT(COUNT($AE159:$AJ159)),$AE$135="X",STDEV($AF159:$AJ159)/SQRT(COUNT($AF159:$AJ159)),$AF$135="X",STDEV($AE159,$AG159:$AJ159)/SQRT(COUNT($AE159,$AG159:$AJ159)),$AG$135="X",STDEV($AE159:$AF159,$AH159:$AJ159)/SQRT(COUNT($AE159:$AF159,$AH159:$AJ159)),$AH$135="X",STDEV($AE159:$AG159,$AI159:$AJ159)/SQRT(COUNT($AE159:$AG159,$AI159:$AJ159)),$AI$135="X",STDEV($AE159:$AH159,$AJ159)/SQRT(COUNT($AE159:$AH159,$AJ159)),$AJ$135="X",STDEV($AE159:$AI159)/SQRT(COUNT($AE159:$AI159))),"")</f>
        <v>0</v>
      </c>
      <c r="AC159" s="113" cm="1">
        <f t="array" ref="AC159">IFERROR(_xlfn.IFS(COUNTA($AK$135:$AP$135)=0,AVERAGE($AK159:$AP159),$AK$135="X",AVERAGE($AL159:$AP159),$AL$135="X",AVERAGE($AK159,$AM159:$AP159),$AM$135="X",AVERAGE($AK159:$AL159,$AN159:$AP159),$AN$135="X",AVERAGE($AK159:$AM159,$AO159:$AP159),$AO$135="X",AVERAGE($AK159:$AN159,$AP159:$AP159),$AP$135="X",AVERAGE($AK159:$AO159)),"")</f>
        <v>0</v>
      </c>
      <c r="AD159" s="111" cm="1">
        <f t="array" ref="AD159">IFERROR(_xlfn.IFS(COUNTA($AK$135:$AP$135)=0,STDEV($AK159:$AP159)/SQRT(COUNT($AK159:$AP159)),$AK$135="X",STDEV($AL159:$AP159)/SQRT(COUNT($AL159:$AP159)),$AL$135="X",STDEV($AK159,$AM159:$AP159)/SQRT(COUNT($AK159,$AM159:$AP159)),$AM$135="X",STDEV($AK159:$AL159,$AN159:$AP159)/SQRT(COUNT($AK159:$AL159,$AN159:$AP159)),$AN$135="X",STDEV($AK159:$AM159,$AO159:$AP159)/SQRT(COUNT($AK159:$AM159,$AO159:$AP159)),$AO$135="X",STDEV($AK159:$AN159,$AP159)/SQRT(COUNT($AK159:$AN159,$AP159)),$AP$135="X",STDEV($AK159:$AO159)/SQRT(COUNT($AK159:$AO159))),"")</f>
        <v>0</v>
      </c>
      <c r="AE159" cm="1">
        <f t="array" ref="AE159">_xlfn.IFS(SUM($AK159:$AP159)="","",AK159="","",AK159=0,0,AK159&gt;0,AK159/AE$198*100)</f>
        <v>0</v>
      </c>
      <c r="AF159" cm="1">
        <f t="array" ref="AF159">_xlfn.IFS(SUM($AK159:$AP159)="","",AL159="","",AL159=0,0,AL159&gt;0,AL159/AF$198*100)</f>
        <v>0</v>
      </c>
      <c r="AG159" cm="1">
        <f t="array" ref="AG159">_xlfn.IFS(SUM($AK159:$AP159)="","",AM159="","",AM159=0,0,AM159&gt;0,AM159/AG$198*100)</f>
        <v>0.13951191251756881</v>
      </c>
      <c r="AH159" cm="1">
        <f t="array" ref="AH159">_xlfn.IFS(SUM($AK159:$AP159)="","",AN159="","",AN159=0,0,AN159&gt;0,AN159/AH$198*100)</f>
        <v>0</v>
      </c>
      <c r="AI159" cm="1">
        <f t="array" ref="AI159">_xlfn.IFS(SUM($AK159:$AP159)="","",AO159="","",AO159=0,0,AO159&gt;0,AO159/AI$198*100)</f>
        <v>0</v>
      </c>
      <c r="AJ159" s="1" t="str" cm="1">
        <f t="array" ref="AJ159">_xlfn.IFS(SUM($AK159:$AP159)="","",AP159="","",AP159=0,0,AP159&gt;0,AP159/AJ$198*100)</f>
        <v/>
      </c>
      <c r="AK159" s="85">
        <f t="shared" si="181"/>
        <v>0</v>
      </c>
      <c r="AL159" s="39">
        <f t="shared" si="181"/>
        <v>0</v>
      </c>
      <c r="AM159" s="39">
        <f t="shared" si="181"/>
        <v>171545</v>
      </c>
      <c r="AN159" s="39">
        <f t="shared" si="181"/>
        <v>0</v>
      </c>
      <c r="AO159" s="39">
        <f t="shared" si="181"/>
        <v>0</v>
      </c>
      <c r="AP159" s="98" t="str">
        <f t="shared" si="181"/>
        <v/>
      </c>
      <c r="AQ159" s="89">
        <v>0</v>
      </c>
      <c r="AR159" s="89">
        <v>0</v>
      </c>
      <c r="AS159" s="89">
        <v>343090</v>
      </c>
      <c r="AT159" s="89">
        <v>0</v>
      </c>
      <c r="AU159" s="89">
        <v>0</v>
      </c>
      <c r="AV159" s="89"/>
      <c r="AW159" s="1"/>
      <c r="AX159" s="1"/>
      <c r="AY159" s="39" t="str">
        <f t="shared" si="157"/>
        <v/>
      </c>
      <c r="AZ159" s="39" t="str">
        <f t="shared" si="158"/>
        <v/>
      </c>
      <c r="BA159" s="39" t="str">
        <f t="shared" si="159"/>
        <v/>
      </c>
      <c r="BB159" s="39" t="str">
        <f t="shared" si="160"/>
        <v/>
      </c>
      <c r="BC159" s="39" t="str">
        <f t="shared" si="161"/>
        <v/>
      </c>
      <c r="BD159" s="39" t="str">
        <f t="shared" si="162"/>
        <v/>
      </c>
      <c r="BE159" s="39" t="str">
        <f t="shared" si="163"/>
        <v/>
      </c>
      <c r="BF159" s="39" t="str">
        <f t="shared" si="164"/>
        <v/>
      </c>
      <c r="BG159" s="39" t="str">
        <f t="shared" si="165"/>
        <v/>
      </c>
      <c r="BH159" s="39" t="str">
        <f t="shared" si="166"/>
        <v/>
      </c>
      <c r="BI159" s="39" t="str">
        <f t="shared" si="167"/>
        <v/>
      </c>
      <c r="BJ159" s="39" t="str">
        <f t="shared" si="168"/>
        <v/>
      </c>
      <c r="BK159" s="42" t="str">
        <f t="shared" ref="BK159:BP190" si="183">IFERROR(_xlfn.RANK.AVG(AY159,$AY159:$BJ159,1),"")</f>
        <v/>
      </c>
      <c r="BL159" t="str">
        <f t="shared" si="183"/>
        <v/>
      </c>
      <c r="BM159" t="str">
        <f t="shared" si="183"/>
        <v/>
      </c>
      <c r="BN159" t="str">
        <f t="shared" si="182"/>
        <v/>
      </c>
      <c r="BO159" t="str">
        <f t="shared" si="182"/>
        <v/>
      </c>
      <c r="BP159" t="str">
        <f t="shared" si="182"/>
        <v/>
      </c>
      <c r="BQ159" t="str">
        <f t="shared" si="182"/>
        <v/>
      </c>
      <c r="BR159" t="str">
        <f t="shared" si="182"/>
        <v/>
      </c>
      <c r="BS159" t="str">
        <f t="shared" si="182"/>
        <v/>
      </c>
      <c r="BT159" t="str">
        <f t="shared" si="182"/>
        <v/>
      </c>
      <c r="BU159" t="str">
        <f t="shared" si="182"/>
        <v/>
      </c>
      <c r="BV159" t="str">
        <f t="shared" si="182"/>
        <v/>
      </c>
      <c r="BW159" t="str">
        <f t="shared" si="170"/>
        <v/>
      </c>
      <c r="BX159" t="str">
        <f t="shared" si="171"/>
        <v/>
      </c>
      <c r="BY159" t="str">
        <f t="shared" si="172"/>
        <v/>
      </c>
      <c r="BZ159" t="str">
        <f t="shared" si="173"/>
        <v/>
      </c>
      <c r="CA159" t="str">
        <f t="shared" si="174"/>
        <v/>
      </c>
      <c r="CB159" s="39" t="str">
        <f t="shared" si="174"/>
        <v/>
      </c>
      <c r="CC159" s="46" t="str">
        <f t="shared" si="175"/>
        <v/>
      </c>
      <c r="CD159" s="44" t="str">
        <f t="shared" si="176"/>
        <v/>
      </c>
      <c r="CE159" t="str" cm="1">
        <f t="array" ref="CE159">_xlfn.IFS($CC159="","",$CC159&lt;=CE$136,"yes",$CC159&gt;CE$136,"no")</f>
        <v/>
      </c>
      <c r="CF159" s="42" t="str">
        <f t="shared" si="177"/>
        <v/>
      </c>
      <c r="CG159" s="1" t="str">
        <f t="shared" si="178"/>
        <v/>
      </c>
      <c r="CH159" s="1" t="str">
        <f t="shared" si="179"/>
        <v/>
      </c>
      <c r="CI159" s="76" t="str">
        <f>IF(CE159="yes",VLOOKUP(CH159,'z-Table'!$A$1:$K$74,7,TRUE)*$CE$135,"")</f>
        <v/>
      </c>
    </row>
    <row r="160" spans="1:87" ht="12" x14ac:dyDescent="0.2">
      <c r="A160" s="6" t="s">
        <v>49</v>
      </c>
      <c r="B160" s="18" cm="1">
        <f t="array" ref="B160">IFERROR(_xlfn.IFS(COUNTA($F$135:$K$135)=0,AVERAGE($F160:$K160),$F$135="X",AVERAGE(G160:$K160),$G$135="X",AVERAGE($F160,$H160:$K160),$H$135="X",AVERAGE($F160:$G160,$I160:$K160),$I$135="X",AVERAGE($F160:$H160,$J160:$K160),$J$135="X",AVERAGE($F160:$I160,$K160:$K160),$K$135="X",AVERAGE($F160:$J160)),"")</f>
        <v>0</v>
      </c>
      <c r="C160" s="19" cm="1">
        <f t="array" ref="C160">IFERROR(_xlfn.IFS(COUNTA($F$135:$K$135)=0,STDEV($F160:$K160)/SQRT(COUNT($F160:$K160)),$F$135="X",STDEV(G160:$K160)/SQRT(COUNT(G160:$K160)),$G$135="X",STDEV($F160,$H160:$K160)/SQRT(COUNT($F160,$H160:$K160)),$H$135="X",STDEV($F160:$G160,$I160:$K160)/SQRT(COUNT($F160:$G160,$I160:$K160)),$I$135="X",STDEV($F160:$H160,$J160:$K160)/SQRT(COUNT($F160:$H160,$J160:$K160)),$J$135="X",STDEV($F160:$I160,$K160)/SQRT(COUNT($F160:$I160,$K160)),$K$135="X",STDEV($F160:$J160)/SQRT(COUNT($F160:$J160))),"")</f>
        <v>0</v>
      </c>
      <c r="D160" s="113" cm="1">
        <f t="array" ref="D160">IFERROR(_xlfn.IFS(COUNTA($L$135:$Q$135)=0,AVERAGE($L160:$Q160),$L$135="X",AVERAGE($M160:$Q160),$M$135="X",AVERAGE($L160,$N160:$Q160),$N$135="X",AVERAGE($L160:$M160,$O160:$Q160),$O$135="X",AVERAGE($L160:$N160,$P160:$Q160),$P$135="X",AVERAGE($L160:$O160,$Q160:$Q160),$Q$135="X",AVERAGE($L160:$P160)),"")</f>
        <v>0</v>
      </c>
      <c r="E160" s="111" cm="1">
        <f t="array" ref="E160">IFERROR(_xlfn.IFS(COUNTA($L$135:$Q$135)=0,STDEV($L160:$Q160)/SQRT(COUNT($L160:$Q160)),$L$135="X",STDEV($M160:$Q160)/SQRT(COUNT($M160:$Q160)),$M$135="X",STDEV($L160,$N160:$Q160)/SQRT(COUNT($L160,$N160:$Q160)),$N$135="X",STDEV($L160:$M160,$O160:$Q160)/SQRT(COUNT($L160:$M160,$O160:$Q160)),$O$135="X",STDEV($L160:$N160,$P160:$Q160)/SQRT(COUNT($L160:$N160,$P160:$Q160)),$P$135="X",STDEV($L160:$O160,$Q160)/SQRT(COUNT($L160:$O160,$Q160)),$Q$135="X",STDEV($L160:$P160)/SQRT(COUNT($L160:$P160))),"")</f>
        <v>0</v>
      </c>
      <c r="F160" cm="1">
        <f t="array" ref="F160">_xlfn.IFS(SUM($L160:$Q160)="","",L160="","",L160=0,0,L160&gt;0,L160/F$198*100)</f>
        <v>0</v>
      </c>
      <c r="G160" cm="1">
        <f t="array" ref="G160">_xlfn.IFS(SUM($L160:$Q160)="","",M160="","",M160=0,0,M160&gt;0,M160/G$198*100)</f>
        <v>0</v>
      </c>
      <c r="H160" cm="1">
        <f t="array" ref="H160">_xlfn.IFS(SUM($L160:$Q160)="","",N160="","",N160=0,0,N160&gt;0,N160/H$198*100)</f>
        <v>0</v>
      </c>
      <c r="I160" cm="1">
        <f t="array" ref="I160">_xlfn.IFS(SUM($L160:$Q160)="","",O160="","",O160=0,0,O160&gt;0,O160/I$198*100)</f>
        <v>0</v>
      </c>
      <c r="J160" cm="1">
        <f t="array" ref="J160">_xlfn.IFS(SUM($L160:$Q160)="","",P160="","",P160=0,0,P160&gt;0,P160/J$198*100)</f>
        <v>0</v>
      </c>
      <c r="K160" s="1" t="str" cm="1">
        <f t="array" ref="K160">_xlfn.IFS(SUM($L160:$Q160)="","",Q160="","",Q160=0,0,Q160&gt;0,Q160/K$198*100)</f>
        <v/>
      </c>
      <c r="L160" s="85">
        <f t="shared" si="180"/>
        <v>0</v>
      </c>
      <c r="M160" s="39">
        <f t="shared" si="155"/>
        <v>0</v>
      </c>
      <c r="N160" s="39">
        <f t="shared" si="155"/>
        <v>0</v>
      </c>
      <c r="O160" s="39">
        <f t="shared" si="155"/>
        <v>0</v>
      </c>
      <c r="P160" s="39">
        <f t="shared" si="155"/>
        <v>0</v>
      </c>
      <c r="Q160" s="98" t="str">
        <f t="shared" si="155"/>
        <v/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/>
      <c r="X160" s="1"/>
      <c r="Y160" s="1"/>
      <c r="Z160" s="6" t="s">
        <v>49</v>
      </c>
      <c r="AA160" s="18" cm="1">
        <f t="array" ref="AA160">IFERROR(_xlfn.IFS(COUNTA($AE$135:$AJ$135)=0,AVERAGE($AE160:$AJ160),$AE$135="X",AVERAGE($AF160:$AJ160),$AF$135="X",AVERAGE($AE160,$AG160:$AJ160),$AG$135="X",AVERAGE($AE160:$AF160,$AH160:$AJ160),$AH$135="X",AVERAGE($AE160:$AG160,$AI160:$AJ160),$AI$135="X",AVERAGE($AE160:$AH160,$AJ160:$AJ160),$AJ$135="X",AVERAGE($AE160:$AI160)),"")</f>
        <v>0</v>
      </c>
      <c r="AB160" s="19" cm="1">
        <f t="array" ref="AB160">IFERROR(_xlfn.IFS(COUNTA($AE$135:$AJ$135)=0,STDEV($AE160:$AJ160)/SQRT(COUNT($AE160:$AJ160)),$AE$135="X",STDEV($AF160:$AJ160)/SQRT(COUNT($AF160:$AJ160)),$AF$135="X",STDEV($AE160,$AG160:$AJ160)/SQRT(COUNT($AE160,$AG160:$AJ160)),$AG$135="X",STDEV($AE160:$AF160,$AH160:$AJ160)/SQRT(COUNT($AE160:$AF160,$AH160:$AJ160)),$AH$135="X",STDEV($AE160:$AG160,$AI160:$AJ160)/SQRT(COUNT($AE160:$AG160,$AI160:$AJ160)),$AI$135="X",STDEV($AE160:$AH160,$AJ160)/SQRT(COUNT($AE160:$AH160,$AJ160)),$AJ$135="X",STDEV($AE160:$AI160)/SQRT(COUNT($AE160:$AI160))),"")</f>
        <v>0</v>
      </c>
      <c r="AC160" s="113" cm="1">
        <f t="array" ref="AC160">IFERROR(_xlfn.IFS(COUNTA($AK$135:$AP$135)=0,AVERAGE($AK160:$AP160),$AK$135="X",AVERAGE($AL160:$AP160),$AL$135="X",AVERAGE($AK160,$AM160:$AP160),$AM$135="X",AVERAGE($AK160:$AL160,$AN160:$AP160),$AN$135="X",AVERAGE($AK160:$AM160,$AO160:$AP160),$AO$135="X",AVERAGE($AK160:$AN160,$AP160:$AP160),$AP$135="X",AVERAGE($AK160:$AO160)),"")</f>
        <v>0</v>
      </c>
      <c r="AD160" s="111" cm="1">
        <f t="array" ref="AD160">IFERROR(_xlfn.IFS(COUNTA($AK$135:$AP$135)=0,STDEV($AK160:$AP160)/SQRT(COUNT($AK160:$AP160)),$AK$135="X",STDEV($AL160:$AP160)/SQRT(COUNT($AL160:$AP160)),$AL$135="X",STDEV($AK160,$AM160:$AP160)/SQRT(COUNT($AK160,$AM160:$AP160)),$AM$135="X",STDEV($AK160:$AL160,$AN160:$AP160)/SQRT(COUNT($AK160:$AL160,$AN160:$AP160)),$AN$135="X",STDEV($AK160:$AM160,$AO160:$AP160)/SQRT(COUNT($AK160:$AM160,$AO160:$AP160)),$AO$135="X",STDEV($AK160:$AN160,$AP160)/SQRT(COUNT($AK160:$AN160,$AP160)),$AP$135="X",STDEV($AK160:$AO160)/SQRT(COUNT($AK160:$AO160))),"")</f>
        <v>0</v>
      </c>
      <c r="AE160" cm="1">
        <f t="array" ref="AE160">_xlfn.IFS(SUM($AK160:$AP160)="","",AK160="","",AK160=0,0,AK160&gt;0,AK160/AE$198*100)</f>
        <v>0</v>
      </c>
      <c r="AF160" cm="1">
        <f t="array" ref="AF160">_xlfn.IFS(SUM($AK160:$AP160)="","",AL160="","",AL160=0,0,AL160&gt;0,AL160/AF$198*100)</f>
        <v>0</v>
      </c>
      <c r="AG160" cm="1">
        <f t="array" ref="AG160">_xlfn.IFS(SUM($AK160:$AP160)="","",AM160="","",AM160=0,0,AM160&gt;0,AM160/AG$198*100)</f>
        <v>1.014651609448362</v>
      </c>
      <c r="AH160" cm="1">
        <f t="array" ref="AH160">_xlfn.IFS(SUM($AK160:$AP160)="","",AN160="","",AN160=0,0,AN160&gt;0,AN160/AH$198*100)</f>
        <v>0</v>
      </c>
      <c r="AI160" cm="1">
        <f t="array" ref="AI160">_xlfn.IFS(SUM($AK160:$AP160)="","",AO160="","",AO160=0,0,AO160&gt;0,AO160/AI$198*100)</f>
        <v>0</v>
      </c>
      <c r="AJ160" s="1" t="str" cm="1">
        <f t="array" ref="AJ160">_xlfn.IFS(SUM($AK160:$AP160)="","",AP160="","",AP160=0,0,AP160&gt;0,AP160/AJ$198*100)</f>
        <v/>
      </c>
      <c r="AK160" s="85">
        <f t="shared" si="181"/>
        <v>0</v>
      </c>
      <c r="AL160" s="39">
        <f t="shared" si="181"/>
        <v>0</v>
      </c>
      <c r="AM160" s="39">
        <f t="shared" si="181"/>
        <v>1247624</v>
      </c>
      <c r="AN160" s="39">
        <f t="shared" si="181"/>
        <v>0</v>
      </c>
      <c r="AO160" s="39">
        <f t="shared" si="181"/>
        <v>0</v>
      </c>
      <c r="AP160" s="98" t="str">
        <f t="shared" si="181"/>
        <v/>
      </c>
      <c r="AQ160" s="89">
        <v>0</v>
      </c>
      <c r="AR160" s="89">
        <v>0</v>
      </c>
      <c r="AS160" s="89">
        <v>2495248</v>
      </c>
      <c r="AT160" s="89">
        <v>0</v>
      </c>
      <c r="AU160" s="89">
        <v>0</v>
      </c>
      <c r="AV160" s="89"/>
      <c r="AW160" s="1"/>
      <c r="AX160" s="1"/>
      <c r="AY160" s="39" t="str">
        <f t="shared" si="157"/>
        <v/>
      </c>
      <c r="AZ160" s="39" t="str">
        <f t="shared" si="158"/>
        <v/>
      </c>
      <c r="BA160" s="39" t="str">
        <f t="shared" si="159"/>
        <v/>
      </c>
      <c r="BB160" s="39" t="str">
        <f t="shared" si="160"/>
        <v/>
      </c>
      <c r="BC160" s="39" t="str">
        <f t="shared" si="161"/>
        <v/>
      </c>
      <c r="BD160" s="39" t="str">
        <f t="shared" si="162"/>
        <v/>
      </c>
      <c r="BE160" s="39" t="str">
        <f t="shared" si="163"/>
        <v/>
      </c>
      <c r="BF160" s="39" t="str">
        <f t="shared" si="164"/>
        <v/>
      </c>
      <c r="BG160" s="39" t="str">
        <f t="shared" si="165"/>
        <v/>
      </c>
      <c r="BH160" s="39" t="str">
        <f t="shared" si="166"/>
        <v/>
      </c>
      <c r="BI160" s="39" t="str">
        <f t="shared" si="167"/>
        <v/>
      </c>
      <c r="BJ160" s="39" t="str">
        <f t="shared" si="168"/>
        <v/>
      </c>
      <c r="BK160" s="42" t="str">
        <f t="shared" si="183"/>
        <v/>
      </c>
      <c r="BL160" t="str">
        <f t="shared" si="183"/>
        <v/>
      </c>
      <c r="BM160" t="str">
        <f t="shared" si="183"/>
        <v/>
      </c>
      <c r="BN160" t="str">
        <f t="shared" si="182"/>
        <v/>
      </c>
      <c r="BO160" t="str">
        <f t="shared" si="182"/>
        <v/>
      </c>
      <c r="BP160" t="str">
        <f t="shared" si="182"/>
        <v/>
      </c>
      <c r="BQ160" t="str">
        <f t="shared" si="182"/>
        <v/>
      </c>
      <c r="BR160" t="str">
        <f t="shared" si="182"/>
        <v/>
      </c>
      <c r="BS160" t="str">
        <f t="shared" si="182"/>
        <v/>
      </c>
      <c r="BT160" t="str">
        <f t="shared" si="182"/>
        <v/>
      </c>
      <c r="BU160" t="str">
        <f t="shared" si="182"/>
        <v/>
      </c>
      <c r="BV160" t="str">
        <f t="shared" si="182"/>
        <v/>
      </c>
      <c r="BW160" t="str">
        <f t="shared" si="170"/>
        <v/>
      </c>
      <c r="BX160" t="str">
        <f t="shared" si="171"/>
        <v/>
      </c>
      <c r="BY160" t="str">
        <f t="shared" si="172"/>
        <v/>
      </c>
      <c r="BZ160" t="str">
        <f t="shared" si="173"/>
        <v/>
      </c>
      <c r="CA160" t="str">
        <f t="shared" si="174"/>
        <v/>
      </c>
      <c r="CB160" s="39" t="str">
        <f t="shared" si="174"/>
        <v/>
      </c>
      <c r="CC160" s="46" t="str">
        <f t="shared" si="175"/>
        <v/>
      </c>
      <c r="CD160" s="44" t="str">
        <f t="shared" si="176"/>
        <v/>
      </c>
      <c r="CE160" t="str" cm="1">
        <f t="array" ref="CE160">_xlfn.IFS($CC160="","",$CC160&lt;=CE$136,"yes",$CC160&gt;CE$136,"no")</f>
        <v/>
      </c>
      <c r="CF160" s="42" t="str">
        <f t="shared" si="177"/>
        <v/>
      </c>
      <c r="CG160" s="1" t="str">
        <f t="shared" si="178"/>
        <v/>
      </c>
      <c r="CH160" s="1" t="str">
        <f t="shared" si="179"/>
        <v/>
      </c>
      <c r="CI160" s="76" t="str">
        <f>IF(CE160="yes",VLOOKUP(CH160,'z-Table'!$A$1:$K$74,7,TRUE)*$CE$135,"")</f>
        <v/>
      </c>
    </row>
    <row r="161" spans="1:87" ht="12" x14ac:dyDescent="0.2">
      <c r="A161" s="7" t="s">
        <v>50</v>
      </c>
      <c r="B161" s="18" cm="1">
        <f t="array" ref="B161">IFERROR(_xlfn.IFS(COUNTA($F$135:$K$135)=0,AVERAGE($F161:$K161),$F$135="X",AVERAGE(G161:$K161),$G$135="X",AVERAGE($F161,$H161:$K161),$H$135="X",AVERAGE($F161:$G161,$I161:$K161),$I$135="X",AVERAGE($F161:$H161,$J161:$K161),$J$135="X",AVERAGE($F161:$I161,$K161:$K161),$K$135="X",AVERAGE($F161:$J161)),"")</f>
        <v>1.9608929454551744E-2</v>
      </c>
      <c r="C161" s="19" cm="1">
        <f t="array" ref="C161">IFERROR(_xlfn.IFS(COUNTA($F$135:$K$135)=0,STDEV($F161:$K161)/SQRT(COUNT($F161:$K161)),$F$135="X",STDEV(G161:$K161)/SQRT(COUNT(G161:$K161)),$G$135="X",STDEV($F161,$H161:$K161)/SQRT(COUNT($F161,$H161:$K161)),$H$135="X",STDEV($F161:$G161,$I161:$K161)/SQRT(COUNT($F161:$G161,$I161:$K161)),$I$135="X",STDEV($F161:$H161,$J161:$K161)/SQRT(COUNT($F161:$H161,$J161:$K161)),$J$135="X",STDEV($F161:$I161,$K161)/SQRT(COUNT($F161:$I161,$K161)),$K$135="X",STDEV($F161:$J161)/SQRT(COUNT($F161:$J161))),"")</f>
        <v>1.2404062702984345E-2</v>
      </c>
      <c r="D161" s="113" cm="1">
        <f t="array" ref="D161">IFERROR(_xlfn.IFS(COUNTA($L$135:$Q$135)=0,AVERAGE($L161:$Q161),$L$135="X",AVERAGE($M161:$Q161),$M$135="X",AVERAGE($L161,$N161:$Q161),$N$135="X",AVERAGE($L161:$M161,$O161:$Q161),$O$135="X",AVERAGE($L161:$N161,$P161:$Q161),$P$135="X",AVERAGE($L161:$O161,$Q161:$Q161),$Q$135="X",AVERAGE($L161:$P161)),"")</f>
        <v>32055.716666666667</v>
      </c>
      <c r="E161" s="111" cm="1">
        <f t="array" ref="E161">IFERROR(_xlfn.IFS(COUNTA($L$135:$Q$135)=0,STDEV($L161:$Q161)/SQRT(COUNT($L161:$Q161)),$L$135="X",STDEV($M161:$Q161)/SQRT(COUNT($M161:$Q161)),$M$135="X",STDEV($L161,$N161:$Q161)/SQRT(COUNT($L161,$N161:$Q161)),$N$135="X",STDEV($L161:$M161,$O161:$Q161)/SQRT(COUNT($L161:$M161,$O161:$Q161)),$O$135="X",STDEV($L161:$N161,$P161:$Q161)/SQRT(COUNT($L161:$N161,$P161:$Q161)),$P$135="X",STDEV($L161:$O161,$Q161)/SQRT(COUNT($L161:$O161,$Q161)),$Q$135="X",STDEV($L161:$P161)/SQRT(COUNT($L161:$P161))),"")</f>
        <v>25897.435982501775</v>
      </c>
      <c r="F161" cm="1">
        <f t="array" ref="F161">_xlfn.IFS(SUM($L161:$Q161)="","",L161="","",L161=0,0,L161&gt;0,L161/F$198*100)</f>
        <v>6.7276980079966367E-2</v>
      </c>
      <c r="G161" cm="1">
        <f t="array" ref="G161">_xlfn.IFS(SUM($L161:$Q161)="","",M161="","",M161=0,0,M161&gt;0,M161/G$198*100)</f>
        <v>0</v>
      </c>
      <c r="H161" cm="1">
        <f t="array" ref="H161">_xlfn.IFS(SUM($L161:$Q161)="","",N161="","",N161=0,0,N161&gt;0,N161/H$198*100)</f>
        <v>0</v>
      </c>
      <c r="I161" cm="1">
        <f t="array" ref="I161">_xlfn.IFS(SUM($L161:$Q161)="","",O161="","",O161=0,0,O161&gt;0,O161/I$198*100)</f>
        <v>1.5736878661419883E-2</v>
      </c>
      <c r="J161" cm="1">
        <f t="array" ref="J161">_xlfn.IFS(SUM($L161:$Q161)="","",P161="","",P161=0,0,P161&gt;0,P161/J$198*100)</f>
        <v>1.5030788531372465E-2</v>
      </c>
      <c r="K161" s="1" t="str" cm="1">
        <f t="array" ref="K161">_xlfn.IFS(SUM($L161:$Q161)="","",Q161="","",Q161=0,0,Q161&gt;0,Q161/K$198*100)</f>
        <v/>
      </c>
      <c r="L161" s="85">
        <f t="shared" si="180"/>
        <v>134803.75</v>
      </c>
      <c r="M161" s="39">
        <f t="shared" si="155"/>
        <v>0</v>
      </c>
      <c r="N161" s="39">
        <f t="shared" si="155"/>
        <v>0</v>
      </c>
      <c r="O161" s="39">
        <f t="shared" si="155"/>
        <v>7500.333333333333</v>
      </c>
      <c r="P161" s="39">
        <f t="shared" si="155"/>
        <v>17974.5</v>
      </c>
      <c r="Q161" s="98" t="str">
        <f t="shared" si="155"/>
        <v/>
      </c>
      <c r="R161" s="89">
        <v>539215</v>
      </c>
      <c r="S161" s="89">
        <v>0</v>
      </c>
      <c r="T161" s="89">
        <v>0</v>
      </c>
      <c r="U161" s="89">
        <v>22501</v>
      </c>
      <c r="V161" s="89">
        <v>35949</v>
      </c>
      <c r="W161" s="89"/>
      <c r="X161" s="1"/>
      <c r="Y161" s="1"/>
      <c r="Z161" s="7" t="s">
        <v>50</v>
      </c>
      <c r="AA161" s="18" cm="1">
        <f t="array" ref="AA161">IFERROR(_xlfn.IFS(COUNTA($AE$135:$AJ$135)=0,AVERAGE($AE161:$AJ161),$AE$135="X",AVERAGE($AF161:$AJ161),$AF$135="X",AVERAGE($AE161,$AG161:$AJ161),$AG$135="X",AVERAGE($AE161:$AF161,$AH161:$AJ161),$AH$135="X",AVERAGE($AE161:$AG161,$AI161:$AJ161),$AI$135="X",AVERAGE($AE161:$AH161,$AJ161:$AJ161),$AJ$135="X",AVERAGE($AE161:$AI161)),"")</f>
        <v>2.1172907685671795E-2</v>
      </c>
      <c r="AB161" s="19" cm="1">
        <f t="array" ref="AB161">IFERROR(_xlfn.IFS(COUNTA($AE$135:$AJ$135)=0,STDEV($AE161:$AJ161)/SQRT(COUNT($AE161:$AJ161)),$AE$135="X",STDEV($AF161:$AJ161)/SQRT(COUNT($AF161:$AJ161)),$AF$135="X",STDEV($AE161,$AG161:$AJ161)/SQRT(COUNT($AE161,$AG161:$AJ161)),$AG$135="X",STDEV($AE161:$AF161,$AH161:$AJ161)/SQRT(COUNT($AE161:$AF161,$AH161:$AJ161)),$AH$135="X",STDEV($AE161:$AG161,$AI161:$AJ161)/SQRT(COUNT($AE161:$AG161,$AI161:$AJ161)),$AI$135="X",STDEV($AE161:$AH161,$AJ161)/SQRT(COUNT($AE161:$AH161,$AJ161)),$AJ$135="X",STDEV($AE161:$AI161)/SQRT(COUNT($AE161:$AI161))),"")</f>
        <v>1.2263537348607755E-2</v>
      </c>
      <c r="AC161" s="113" cm="1">
        <f t="array" ref="AC161">IFERROR(_xlfn.IFS(COUNTA($AK$135:$AP$135)=0,AVERAGE($AK161:$AP161),$AK$135="X",AVERAGE($AL161:$AP161),$AL$135="X",AVERAGE($AK161,$AM161:$AP161),$AM$135="X",AVERAGE($AK161:$AL161,$AN161:$AP161),$AN$135="X",AVERAGE($AK161:$AM161,$AO161:$AP161),$AO$135="X",AVERAGE($AK161:$AN161,$AP161:$AP161),$AP$135="X",AVERAGE($AK161:$AO161)),"")</f>
        <v>9587.7333333333336</v>
      </c>
      <c r="AD161" s="111" cm="1">
        <f t="array" ref="AD161">IFERROR(_xlfn.IFS(COUNTA($AK$135:$AP$135)=0,STDEV($AK161:$AP161)/SQRT(COUNT($AK161:$AP161)),$AK$135="X",STDEV($AL161:$AP161)/SQRT(COUNT($AL161:$AP161)),$AL$135="X",STDEV($AK161,$AM161:$AP161)/SQRT(COUNT($AK161,$AM161:$AP161)),$AM$135="X",STDEV($AK161:$AL161,$AN161:$AP161)/SQRT(COUNT($AK161:$AL161,$AN161:$AP161)),$AN$135="X",STDEV($AK161:$AM161,$AO161:$AP161)/SQRT(COUNT($AK161:$AM161,$AO161:$AP161)),$AO$135="X",STDEV($AK161:$AN161,$AP161)/SQRT(COUNT($AK161:$AN161,$AP161)),$AP$135="X",STDEV($AK161:$AO161)/SQRT(COUNT($AK161:$AO161))),"")</f>
        <v>6512.6933064934383</v>
      </c>
      <c r="AE161" cm="1">
        <f t="array" ref="AE161">_xlfn.IFS(SUM($AK161:$AP161)="","",AK161="","",AK161=0,0,AK161&gt;0,AK161/AE$198*100)</f>
        <v>3.9941225994293048E-2</v>
      </c>
      <c r="AF161" cm="1">
        <f t="array" ref="AF161">_xlfn.IFS(SUM($AK161:$AP161)="","",AL161="","",AL161=0,0,AL161&gt;0,AL161/AF$198*100)</f>
        <v>4.4750404748394139E-2</v>
      </c>
      <c r="AG161" cm="1">
        <f t="array" ref="AG161">_xlfn.IFS(SUM($AK161:$AP161)="","",AM161="","",AM161=0,0,AM161&gt;0,AM161/AG$198*100)</f>
        <v>2.397714862455462E-2</v>
      </c>
      <c r="AH161" cm="1">
        <f t="array" ref="AH161">_xlfn.IFS(SUM($AK161:$AP161)="","",AN161="","",AN161=0,0,AN161&gt;0,AN161/AH$198*100)</f>
        <v>0</v>
      </c>
      <c r="AI161" cm="1">
        <f t="array" ref="AI161">_xlfn.IFS(SUM($AK161:$AP161)="","",AO161="","",AO161=0,0,AO161&gt;0,AO161/AI$198*100)</f>
        <v>0</v>
      </c>
      <c r="AJ161" s="1" t="str" cm="1">
        <f t="array" ref="AJ161">_xlfn.IFS(SUM($AK161:$AP161)="","",AP161="","",AP161=0,0,AP161&gt;0,AP161/AJ$198*100)</f>
        <v/>
      </c>
      <c r="AK161" s="85">
        <f t="shared" si="181"/>
        <v>27580.333333333332</v>
      </c>
      <c r="AL161" s="39">
        <f t="shared" si="181"/>
        <v>10770.6</v>
      </c>
      <c r="AM161" s="39">
        <f t="shared" si="181"/>
        <v>29482.5</v>
      </c>
      <c r="AN161" s="39">
        <f t="shared" si="181"/>
        <v>0</v>
      </c>
      <c r="AO161" s="39">
        <f t="shared" si="181"/>
        <v>0</v>
      </c>
      <c r="AP161" s="98" t="str">
        <f t="shared" si="181"/>
        <v/>
      </c>
      <c r="AQ161" s="89">
        <v>82741</v>
      </c>
      <c r="AR161" s="89">
        <v>53853</v>
      </c>
      <c r="AS161" s="89">
        <v>58965</v>
      </c>
      <c r="AT161" s="89">
        <v>0</v>
      </c>
      <c r="AU161" s="89">
        <v>0</v>
      </c>
      <c r="AV161" s="89"/>
      <c r="AW161" s="1"/>
      <c r="AX161" s="1"/>
      <c r="AY161" s="39" t="str">
        <f t="shared" si="157"/>
        <v/>
      </c>
      <c r="AZ161" s="39" t="str">
        <f t="shared" si="158"/>
        <v/>
      </c>
      <c r="BA161" s="39" t="str">
        <f t="shared" si="159"/>
        <v/>
      </c>
      <c r="BB161" s="39" t="str">
        <f t="shared" si="160"/>
        <v/>
      </c>
      <c r="BC161" s="39" t="str">
        <f t="shared" si="161"/>
        <v/>
      </c>
      <c r="BD161" s="39" t="str">
        <f t="shared" si="162"/>
        <v/>
      </c>
      <c r="BE161" s="39" t="str">
        <f t="shared" si="163"/>
        <v/>
      </c>
      <c r="BF161" s="39" t="str">
        <f t="shared" si="164"/>
        <v/>
      </c>
      <c r="BG161" s="39" t="str">
        <f t="shared" si="165"/>
        <v/>
      </c>
      <c r="BH161" s="39" t="str">
        <f t="shared" si="166"/>
        <v/>
      </c>
      <c r="BI161" s="39" t="str">
        <f t="shared" si="167"/>
        <v/>
      </c>
      <c r="BJ161" s="39" t="str">
        <f t="shared" si="168"/>
        <v/>
      </c>
      <c r="BK161" s="42" t="str">
        <f t="shared" si="183"/>
        <v/>
      </c>
      <c r="BL161" t="str">
        <f t="shared" si="183"/>
        <v/>
      </c>
      <c r="BM161" t="str">
        <f t="shared" si="183"/>
        <v/>
      </c>
      <c r="BN161" t="str">
        <f t="shared" si="182"/>
        <v/>
      </c>
      <c r="BO161" t="str">
        <f t="shared" si="182"/>
        <v/>
      </c>
      <c r="BP161" t="str">
        <f t="shared" si="182"/>
        <v/>
      </c>
      <c r="BQ161" t="str">
        <f t="shared" si="182"/>
        <v/>
      </c>
      <c r="BR161" t="str">
        <f t="shared" si="182"/>
        <v/>
      </c>
      <c r="BS161" t="str">
        <f t="shared" si="182"/>
        <v/>
      </c>
      <c r="BT161" t="str">
        <f t="shared" si="182"/>
        <v/>
      </c>
      <c r="BU161" t="str">
        <f t="shared" si="182"/>
        <v/>
      </c>
      <c r="BV161" t="str">
        <f t="shared" si="182"/>
        <v/>
      </c>
      <c r="BW161" t="str">
        <f t="shared" si="170"/>
        <v/>
      </c>
      <c r="BX161" t="str">
        <f t="shared" si="171"/>
        <v/>
      </c>
      <c r="BY161" t="str">
        <f t="shared" si="172"/>
        <v/>
      </c>
      <c r="BZ161" t="str">
        <f t="shared" si="173"/>
        <v/>
      </c>
      <c r="CA161" t="str">
        <f t="shared" si="174"/>
        <v/>
      </c>
      <c r="CB161" s="39" t="str">
        <f t="shared" si="174"/>
        <v/>
      </c>
      <c r="CC161" s="46" t="str">
        <f t="shared" si="175"/>
        <v/>
      </c>
      <c r="CD161" s="44" t="str">
        <f t="shared" si="176"/>
        <v/>
      </c>
      <c r="CE161" t="str" cm="1">
        <f t="array" ref="CE161">_xlfn.IFS($CC161="","",$CC161&lt;=CE$136,"yes",$CC161&gt;CE$136,"no")</f>
        <v/>
      </c>
      <c r="CF161" s="42" t="str">
        <f t="shared" si="177"/>
        <v/>
      </c>
      <c r="CG161" s="1" t="str">
        <f t="shared" si="178"/>
        <v/>
      </c>
      <c r="CH161" s="1" t="str">
        <f t="shared" si="179"/>
        <v/>
      </c>
      <c r="CI161" s="76" t="str">
        <f>IF(CE161="yes",VLOOKUP(CH161,'z-Table'!$A$1:$K$74,7,TRUE)*$CE$135,"")</f>
        <v/>
      </c>
    </row>
    <row r="162" spans="1:87" ht="12" x14ac:dyDescent="0.2">
      <c r="A162" s="7" t="s">
        <v>51</v>
      </c>
      <c r="B162" s="18" cm="1">
        <f t="array" ref="B162">IFERROR(_xlfn.IFS(COUNTA($F$135:$K$135)=0,AVERAGE($F162:$K162),$F$135="X",AVERAGE(G162:$K162),$G$135="X",AVERAGE($F162,$H162:$K162),$H$135="X",AVERAGE($F162:$G162,$I162:$K162),$I$135="X",AVERAGE($F162:$H162,$J162:$K162),$J$135="X",AVERAGE($F162:$I162,$K162:$K162),$K$135="X",AVERAGE($F162:$J162)),"")</f>
        <v>1.3729770211937123E-2</v>
      </c>
      <c r="C162" s="19" cm="1">
        <f t="array" ref="C162">IFERROR(_xlfn.IFS(COUNTA($F$135:$K$135)=0,STDEV($F162:$K162)/SQRT(COUNT($F162:$K162)),$F$135="X",STDEV(G162:$K162)/SQRT(COUNT(G162:$K162)),$G$135="X",STDEV($F162,$H162:$K162)/SQRT(COUNT($F162,$H162:$K162)),$H$135="X",STDEV($F162:$G162,$I162:$K162)/SQRT(COUNT($F162:$G162,$I162:$K162)),$I$135="X",STDEV($F162:$H162,$J162:$K162)/SQRT(COUNT($F162:$H162,$J162:$K162)),$J$135="X",STDEV($F162:$I162,$K162)/SQRT(COUNT($F162:$I162,$K162)),$K$135="X",STDEV($F162:$J162)/SQRT(COUNT($F162:$J162))),"")</f>
        <v>7.1065881625583553E-3</v>
      </c>
      <c r="D162" s="113" cm="1">
        <f t="array" ref="D162">IFERROR(_xlfn.IFS(COUNTA($L$135:$Q$135)=0,AVERAGE($L162:$Q162),$L$135="X",AVERAGE($M162:$Q162),$M$135="X",AVERAGE($L162,$N162:$Q162),$N$135="X",AVERAGE($L162:$M162,$O162:$Q162),$O$135="X",AVERAGE($L162:$N162,$P162:$Q162),$P$135="X",AVERAGE($L162:$O162,$Q162:$Q162),$Q$135="X",AVERAGE($L162:$P162)),"")</f>
        <v>18867.25</v>
      </c>
      <c r="E162" s="111" cm="1">
        <f t="array" ref="E162">IFERROR(_xlfn.IFS(COUNTA($L$135:$Q$135)=0,STDEV($L162:$Q162)/SQRT(COUNT($L162:$Q162)),$L$135="X",STDEV($M162:$Q162)/SQRT(COUNT($M162:$Q162)),$M$135="X",STDEV($L162,$N162:$Q162)/SQRT(COUNT($L162,$N162:$Q162)),$N$135="X",STDEV($L162:$M162,$O162:$Q162)/SQRT(COUNT($L162:$M162,$O162:$Q162)),$O$135="X",STDEV($L162:$N162,$P162:$Q162)/SQRT(COUNT($L162:$N162,$P162:$Q162)),$P$135="X",STDEV($L162:$O162,$Q162)/SQRT(COUNT($L162:$O162,$Q162)),$Q$135="X",STDEV($L162:$P162)/SQRT(COUNT($L162:$P162))),"")</f>
        <v>15694.193376408713</v>
      </c>
      <c r="F162" cm="1">
        <f t="array" ref="F162">_xlfn.IFS(SUM($L162:$Q162)="","",L162="","",L162=0,0,L162&gt;0,L162/F$198*100)</f>
        <v>4.0648414115394278E-2</v>
      </c>
      <c r="G162" cm="1">
        <f t="array" ref="G162">_xlfn.IFS(SUM($L162:$Q162)="","",M162="","",M162=0,0,M162&gt;0,M162/G$198*100)</f>
        <v>0</v>
      </c>
      <c r="H162" cm="1">
        <f t="array" ref="H162">_xlfn.IFS(SUM($L162:$Q162)="","",N162="","",N162=0,0,N162&gt;0,N162/H$198*100)</f>
        <v>1.4396294737366679E-2</v>
      </c>
      <c r="I162" cm="1">
        <f t="array" ref="I162">_xlfn.IFS(SUM($L162:$Q162)="","",O162="","",O162=0,0,O162&gt;0,O162/I$198*100)</f>
        <v>7.312777355842244E-3</v>
      </c>
      <c r="J162" cm="1">
        <f t="array" ref="J162">_xlfn.IFS(SUM($L162:$Q162)="","",P162="","",P162=0,0,P162&gt;0,P162/J$198*100)</f>
        <v>6.2913648510824075E-3</v>
      </c>
      <c r="K162" s="1" t="str" cm="1">
        <f t="array" ref="K162">_xlfn.IFS(SUM($L162:$Q162)="","",Q162="","",Q162=0,0,Q162&gt;0,Q162/K$198*100)</f>
        <v/>
      </c>
      <c r="L162" s="85">
        <f t="shared" si="180"/>
        <v>81447.75</v>
      </c>
      <c r="M162" s="39">
        <f t="shared" si="155"/>
        <v>0</v>
      </c>
      <c r="N162" s="39">
        <f t="shared" si="155"/>
        <v>1879.6666666666667</v>
      </c>
      <c r="O162" s="39">
        <f t="shared" si="155"/>
        <v>3485.3333333333335</v>
      </c>
      <c r="P162" s="39">
        <f t="shared" si="155"/>
        <v>7523.5</v>
      </c>
      <c r="Q162" s="98" t="str">
        <f t="shared" si="155"/>
        <v/>
      </c>
      <c r="R162" s="89">
        <v>325791</v>
      </c>
      <c r="S162" s="89">
        <v>0</v>
      </c>
      <c r="T162" s="89">
        <v>5639</v>
      </c>
      <c r="U162" s="89">
        <v>10456</v>
      </c>
      <c r="V162" s="89">
        <v>15047</v>
      </c>
      <c r="W162" s="89"/>
      <c r="X162" s="1"/>
      <c r="Y162" s="1"/>
      <c r="Z162" s="7" t="s">
        <v>51</v>
      </c>
      <c r="AA162" s="18" cm="1">
        <f t="array" ref="AA162">IFERROR(_xlfn.IFS(COUNTA($AE$135:$AJ$135)=0,AVERAGE($AE162:$AJ162),$AE$135="X",AVERAGE($AF162:$AJ162),$AF$135="X",AVERAGE($AE162,$AG162:$AJ162),$AG$135="X",AVERAGE($AE162:$AF162,$AH162:$AJ162),$AH$135="X",AVERAGE($AE162:$AG162,$AI162:$AJ162),$AI$135="X",AVERAGE($AE162:$AH162,$AJ162:$AJ162),$AJ$135="X",AVERAGE($AE162:$AI162)),"")</f>
        <v>3.4820251752449925E-2</v>
      </c>
      <c r="AB162" s="19" cm="1">
        <f t="array" ref="AB162">IFERROR(_xlfn.IFS(COUNTA($AE$135:$AJ$135)=0,STDEV($AE162:$AJ162)/SQRT(COUNT($AE162:$AJ162)),$AE$135="X",STDEV($AF162:$AJ162)/SQRT(COUNT($AF162:$AJ162)),$AF$135="X",STDEV($AE162,$AG162:$AJ162)/SQRT(COUNT($AE162,$AG162:$AJ162)),$AG$135="X",STDEV($AE162:$AF162,$AH162:$AJ162)/SQRT(COUNT($AE162:$AF162,$AH162:$AJ162)),$AH$135="X",STDEV($AE162:$AG162,$AI162:$AJ162)/SQRT(COUNT($AE162:$AG162,$AI162:$AJ162)),$AI$135="X",STDEV($AE162:$AH162,$AJ162)/SQRT(COUNT($AE162:$AH162,$AJ162)),$AJ$135="X",STDEV($AE162:$AI162)/SQRT(COUNT($AE162:$AI162))),"")</f>
        <v>2.475381240128283E-2</v>
      </c>
      <c r="AC162" s="113" cm="1">
        <f t="array" ref="AC162">IFERROR(_xlfn.IFS(COUNTA($AK$135:$AP$135)=0,AVERAGE($AK162:$AP162),$AK$135="X",AVERAGE($AL162:$AP162),$AL$135="X",AVERAGE($AK162,$AM162:$AP162),$AM$135="X",AVERAGE($AK162:$AL162,$AN162:$AP162),$AN$135="X",AVERAGE($AK162:$AM162,$AO162:$AP162),$AO$135="X",AVERAGE($AK162:$AN162,$AP162:$AP162),$AP$135="X",AVERAGE($AK162:$AO162)),"")</f>
        <v>10052.75</v>
      </c>
      <c r="AD162" s="111" cm="1">
        <f t="array" ref="AD162">IFERROR(_xlfn.IFS(COUNTA($AK$135:$AP$135)=0,STDEV($AK162:$AP162)/SQRT(COUNT($AK162:$AP162)),$AK$135="X",STDEV($AL162:$AP162)/SQRT(COUNT($AL162:$AP162)),$AL$135="X",STDEV($AK162,$AM162:$AP162)/SQRT(COUNT($AK162,$AM162:$AP162)),$AM$135="X",STDEV($AK162:$AL162,$AN162:$AP162)/SQRT(COUNT($AK162:$AL162,$AN162:$AP162)),$AN$135="X",STDEV($AK162:$AM162,$AO162:$AP162)/SQRT(COUNT($AK162:$AM162,$AO162:$AP162)),$AO$135="X",STDEV($AK162:$AN162,$AP162)/SQRT(COUNT($AK162:$AN162,$AP162)),$AP$135="X",STDEV($AK162:$AO162)/SQRT(COUNT($AK162:$AO162))),"")</f>
        <v>5982.5151814126921</v>
      </c>
      <c r="AE162" cm="1">
        <f t="array" ref="AE162">_xlfn.IFS(SUM($AK162:$AP162)="","",AK162="","",AK162=0,0,AK162&gt;0,AK162/AE$198*100)</f>
        <v>3.426243817934202E-2</v>
      </c>
      <c r="AF162" cm="1">
        <f t="array" ref="AF162">_xlfn.IFS(SUM($AK162:$AP162)="","",AL162="","",AL162=0,0,AL162&gt;0,AL162/AF$198*100)</f>
        <v>0</v>
      </c>
      <c r="AG162" cm="1">
        <f t="array" ref="AG162">_xlfn.IFS(SUM($AK162:$AP162)="","",AM162="","",AM162=0,0,AM162&gt;0,AM162/AG$198*100)</f>
        <v>0</v>
      </c>
      <c r="AH162" cm="1">
        <f t="array" ref="AH162">_xlfn.IFS(SUM($AK162:$AP162)="","",AN162="","",AN162=0,0,AN162&gt;0,AN162/AH$198*100)</f>
        <v>0</v>
      </c>
      <c r="AI162" cm="1">
        <f t="array" ref="AI162">_xlfn.IFS(SUM($AK162:$AP162)="","",AO162="","",AO162=0,0,AO162&gt;0,AO162/AI$198*100)</f>
        <v>0.10501856883045768</v>
      </c>
      <c r="AJ162" s="1" t="str" cm="1">
        <f t="array" ref="AJ162">_xlfn.IFS(SUM($AK162:$AP162)="","",AP162="","",AP162=0,0,AP162&gt;0,AP162/AJ$198*100)</f>
        <v/>
      </c>
      <c r="AK162" s="85">
        <f t="shared" si="181"/>
        <v>23659</v>
      </c>
      <c r="AL162" s="39">
        <f t="shared" si="181"/>
        <v>0</v>
      </c>
      <c r="AM162" s="39">
        <f t="shared" si="181"/>
        <v>0</v>
      </c>
      <c r="AN162" s="39">
        <f t="shared" si="181"/>
        <v>0</v>
      </c>
      <c r="AO162" s="39">
        <f t="shared" si="181"/>
        <v>16552</v>
      </c>
      <c r="AP162" s="98" t="str">
        <f t="shared" si="181"/>
        <v/>
      </c>
      <c r="AQ162" s="89">
        <v>70977</v>
      </c>
      <c r="AR162" s="89">
        <v>0</v>
      </c>
      <c r="AS162" s="89">
        <v>0</v>
      </c>
      <c r="AT162" s="89">
        <v>0</v>
      </c>
      <c r="AU162" s="89">
        <v>66208</v>
      </c>
      <c r="AV162" s="89"/>
      <c r="AW162" s="1"/>
      <c r="AX162" s="1" t="str">
        <f>Z162</f>
        <v>borneol</v>
      </c>
      <c r="AY162" s="39">
        <f t="shared" si="157"/>
        <v>81447.75</v>
      </c>
      <c r="AZ162" s="39">
        <f t="shared" si="158"/>
        <v>0</v>
      </c>
      <c r="BA162" s="39">
        <f t="shared" si="159"/>
        <v>1879.6666666666667</v>
      </c>
      <c r="BB162" s="39">
        <f t="shared" si="160"/>
        <v>3485.3333333333335</v>
      </c>
      <c r="BC162" s="39">
        <f t="shared" si="161"/>
        <v>7523.5</v>
      </c>
      <c r="BD162" s="39" t="str">
        <f t="shared" si="162"/>
        <v/>
      </c>
      <c r="BE162" s="39">
        <f t="shared" si="163"/>
        <v>23659</v>
      </c>
      <c r="BF162" s="39">
        <f t="shared" si="164"/>
        <v>0</v>
      </c>
      <c r="BG162" s="39" t="str">
        <f t="shared" si="165"/>
        <v/>
      </c>
      <c r="BH162" s="39">
        <f t="shared" si="166"/>
        <v>0</v>
      </c>
      <c r="BI162" s="39">
        <f t="shared" si="167"/>
        <v>16552</v>
      </c>
      <c r="BJ162" s="39" t="str">
        <f t="shared" si="168"/>
        <v/>
      </c>
      <c r="BK162" s="42">
        <f t="shared" si="183"/>
        <v>9</v>
      </c>
      <c r="BL162">
        <f t="shared" si="183"/>
        <v>2</v>
      </c>
      <c r="BM162">
        <f t="shared" si="183"/>
        <v>4</v>
      </c>
      <c r="BN162">
        <f t="shared" si="182"/>
        <v>5</v>
      </c>
      <c r="BO162">
        <f t="shared" si="182"/>
        <v>6</v>
      </c>
      <c r="BP162" t="str">
        <f t="shared" si="182"/>
        <v/>
      </c>
      <c r="BQ162">
        <f t="shared" si="182"/>
        <v>8</v>
      </c>
      <c r="BR162">
        <f t="shared" si="182"/>
        <v>2</v>
      </c>
      <c r="BS162" t="str">
        <f t="shared" si="182"/>
        <v/>
      </c>
      <c r="BT162">
        <f t="shared" si="182"/>
        <v>2</v>
      </c>
      <c r="BU162">
        <f t="shared" si="182"/>
        <v>7</v>
      </c>
      <c r="BV162" t="str">
        <f t="shared" si="182"/>
        <v/>
      </c>
      <c r="BW162">
        <f t="shared" si="170"/>
        <v>26</v>
      </c>
      <c r="BX162">
        <f t="shared" si="171"/>
        <v>19</v>
      </c>
      <c r="BY162">
        <f t="shared" si="172"/>
        <v>5</v>
      </c>
      <c r="BZ162">
        <f t="shared" si="173"/>
        <v>4</v>
      </c>
      <c r="CA162">
        <f t="shared" si="174"/>
        <v>9</v>
      </c>
      <c r="CB162" s="39">
        <f t="shared" si="174"/>
        <v>11</v>
      </c>
      <c r="CC162" s="46">
        <f t="shared" si="175"/>
        <v>9</v>
      </c>
      <c r="CD162" s="44" t="str">
        <f t="shared" si="176"/>
        <v xml:space="preserve">sig = </v>
      </c>
      <c r="CE162" t="str" cm="1">
        <f t="array" ref="CE162">_xlfn.IFS($CC162="","",$CC162&lt;=CE$136,"yes",$CC162&gt;CE$136,"no")</f>
        <v>no</v>
      </c>
      <c r="CF162" s="42" t="str">
        <f>IF(CE162="yes",(BY162*BZ162)/2,"")</f>
        <v/>
      </c>
      <c r="CG162" s="1" t="str">
        <f>IF(CE162="yes",SQRT(((BY162*BZ162)*(BY162+BZ162+1))/12),"")</f>
        <v/>
      </c>
      <c r="CH162" s="1" t="str">
        <f>IF(CE162="yes",ROUND(((CC162-CF162)+IF(CC162&gt;CF162,-0.5,0.5))/CG162,1),"")</f>
        <v/>
      </c>
      <c r="CI162" s="76" t="str">
        <f>IF(CE162="yes",VLOOKUP(CH162,'z-Table'!$A$1:$K$74,7,TRUE)*$CE$135,"")</f>
        <v/>
      </c>
    </row>
    <row r="163" spans="1:87" ht="12" x14ac:dyDescent="0.2">
      <c r="A163" s="7" t="s">
        <v>52</v>
      </c>
      <c r="B163" s="18" cm="1">
        <f t="array" ref="B163">IFERROR(_xlfn.IFS(COUNTA($F$135:$K$135)=0,AVERAGE($F163:$K163),$F$135="X",AVERAGE(G163:$K163),$G$135="X",AVERAGE($F163,$H163:$K163),$H$135="X",AVERAGE($F163:$G163,$I163:$K163),$I$135="X",AVERAGE($F163:$H163,$J163:$K163),$J$135="X",AVERAGE($F163:$I163,$K163:$K163),$K$135="X",AVERAGE($F163:$J163)),"")</f>
        <v>5.3126740006167617E-3</v>
      </c>
      <c r="C163" s="19" cm="1">
        <f t="array" ref="C163">IFERROR(_xlfn.IFS(COUNTA($F$135:$K$135)=0,STDEV($F163:$K163)/SQRT(COUNT($F163:$K163)),$F$135="X",STDEV(G163:$K163)/SQRT(COUNT(G163:$K163)),$G$135="X",STDEV($F163,$H163:$K163)/SQRT(COUNT($F163,$H163:$K163)),$H$135="X",STDEV($F163:$G163,$I163:$K163)/SQRT(COUNT($F163:$G163,$I163:$K163)),$I$135="X",STDEV($F163:$H163,$J163:$K163)/SQRT(COUNT($F163:$H163,$J163:$K163)),$J$135="X",STDEV($F163:$I163,$K163)/SQRT(COUNT($F163:$I163,$K163)),$K$135="X",STDEV($F163:$J163)/SQRT(COUNT($F163:$J163))),"")</f>
        <v>5.3126740006167609E-3</v>
      </c>
      <c r="D163" s="113" cm="1">
        <f t="array" ref="D163">IFERROR(_xlfn.IFS(COUNTA($L$135:$Q$135)=0,AVERAGE($L163:$Q163),$L$135="X",AVERAGE($M163:$Q163),$M$135="X",AVERAGE($L163,$N163:$Q163),$N$135="X",AVERAGE($L163:$M163,$O163:$Q163),$O$135="X",AVERAGE($L163:$N163,$P163:$Q163),$P$135="X",AVERAGE($L163:$O163,$Q163:$Q163),$Q$135="X",AVERAGE($L163:$P163)),"")</f>
        <v>2532.0666666666666</v>
      </c>
      <c r="E163" s="111" cm="1">
        <f t="array" ref="E163">IFERROR(_xlfn.IFS(COUNTA($L$135:$Q$135)=0,STDEV($L163:$Q163)/SQRT(COUNT($L163:$Q163)),$L$135="X",STDEV($M163:$Q163)/SQRT(COUNT($M163:$Q163)),$M$135="X",STDEV($L163,$N163:$Q163)/SQRT(COUNT($L163,$N163:$Q163)),$N$135="X",STDEV($L163:$M163,$O163:$Q163)/SQRT(COUNT($L163:$M163,$O163:$Q163)),$O$135="X",STDEV($L163:$N163,$P163:$Q163)/SQRT(COUNT($L163:$N163,$P163:$Q163)),$P$135="X",STDEV($L163:$O163,$Q163)/SQRT(COUNT($L163:$O163,$Q163)),$Q$135="X",STDEV($L163:$P163)/SQRT(COUNT($L163:$P163))),"")</f>
        <v>2532.0666666666666</v>
      </c>
      <c r="F163" cm="1">
        <f t="array" ref="F163">_xlfn.IFS(SUM($L163:$Q163)="","",L163="","",L163=0,0,L163&gt;0,L163/F$198*100)</f>
        <v>0</v>
      </c>
      <c r="G163" cm="1">
        <f t="array" ref="G163">_xlfn.IFS(SUM($L163:$Q163)="","",M163="","",M163=0,0,M163&gt;0,M163/G$198*100)</f>
        <v>0</v>
      </c>
      <c r="H163" cm="1">
        <f t="array" ref="H163">_xlfn.IFS(SUM($L163:$Q163)="","",N163="","",N163=0,0,N163&gt;0,N163/H$198*100)</f>
        <v>0</v>
      </c>
      <c r="I163" cm="1">
        <f t="array" ref="I163">_xlfn.IFS(SUM($L163:$Q163)="","",O163="","",O163=0,0,O163&gt;0,O163/I$198*100)</f>
        <v>2.6563370003083807E-2</v>
      </c>
      <c r="J163" cm="1">
        <f t="array" ref="J163">_xlfn.IFS(SUM($L163:$Q163)="","",P163="","",P163=0,0,P163&gt;0,P163/J$198*100)</f>
        <v>0</v>
      </c>
      <c r="K163" s="1" t="str" cm="1">
        <f t="array" ref="K163">_xlfn.IFS(SUM($L163:$Q163)="","",Q163="","",Q163=0,0,Q163&gt;0,Q163/K$198*100)</f>
        <v/>
      </c>
      <c r="L163" s="85">
        <f t="shared" si="180"/>
        <v>0</v>
      </c>
      <c r="M163" s="39">
        <f t="shared" si="155"/>
        <v>0</v>
      </c>
      <c r="N163" s="39">
        <f t="shared" si="155"/>
        <v>0</v>
      </c>
      <c r="O163" s="39">
        <f t="shared" si="155"/>
        <v>12660.333333333334</v>
      </c>
      <c r="P163" s="39">
        <f t="shared" si="155"/>
        <v>0</v>
      </c>
      <c r="Q163" s="98" t="str">
        <f t="shared" si="155"/>
        <v/>
      </c>
      <c r="R163" s="89">
        <v>0</v>
      </c>
      <c r="S163" s="89">
        <v>0</v>
      </c>
      <c r="T163" s="89">
        <v>0</v>
      </c>
      <c r="U163" s="89">
        <v>37981</v>
      </c>
      <c r="V163" s="89">
        <v>0</v>
      </c>
      <c r="W163" s="89"/>
      <c r="X163" s="1"/>
      <c r="Y163" s="1"/>
      <c r="Z163" s="7" t="s">
        <v>52</v>
      </c>
      <c r="AA163" s="18" cm="1">
        <f t="array" ref="AA163">IFERROR(_xlfn.IFS(COUNTA($AE$135:$AJ$135)=0,AVERAGE($AE163:$AJ163),$AE$135="X",AVERAGE($AF163:$AJ163),$AF$135="X",AVERAGE($AE163,$AG163:$AJ163),$AG$135="X",AVERAGE($AE163:$AF163,$AH163:$AJ163),$AH$135="X",AVERAGE($AE163:$AG163,$AI163:$AJ163),$AI$135="X",AVERAGE($AE163:$AH163,$AJ163:$AJ163),$AJ$135="X",AVERAGE($AE163:$AI163)),"")</f>
        <v>0</v>
      </c>
      <c r="AB163" s="19" cm="1">
        <f t="array" ref="AB163">IFERROR(_xlfn.IFS(COUNTA($AE$135:$AJ$135)=0,STDEV($AE163:$AJ163)/SQRT(COUNT($AE163:$AJ163)),$AE$135="X",STDEV($AF163:$AJ163)/SQRT(COUNT($AF163:$AJ163)),$AF$135="X",STDEV($AE163,$AG163:$AJ163)/SQRT(COUNT($AE163,$AG163:$AJ163)),$AG$135="X",STDEV($AE163:$AF163,$AH163:$AJ163)/SQRT(COUNT($AE163:$AF163,$AH163:$AJ163)),$AH$135="X",STDEV($AE163:$AG163,$AI163:$AJ163)/SQRT(COUNT($AE163:$AG163,$AI163:$AJ163)),$AI$135="X",STDEV($AE163:$AH163,$AJ163)/SQRT(COUNT($AE163:$AH163,$AJ163)),$AJ$135="X",STDEV($AE163:$AI163)/SQRT(COUNT($AE163:$AI163))),"")</f>
        <v>0</v>
      </c>
      <c r="AC163" s="113" cm="1">
        <f t="array" ref="AC163">IFERROR(_xlfn.IFS(COUNTA($AK$135:$AP$135)=0,AVERAGE($AK163:$AP163),$AK$135="X",AVERAGE($AL163:$AP163),$AL$135="X",AVERAGE($AK163,$AM163:$AP163),$AM$135="X",AVERAGE($AK163:$AL163,$AN163:$AP163),$AN$135="X",AVERAGE($AK163:$AM163,$AO163:$AP163),$AO$135="X",AVERAGE($AK163:$AN163,$AP163:$AP163),$AP$135="X",AVERAGE($AK163:$AO163)),"")</f>
        <v>0</v>
      </c>
      <c r="AD163" s="111" cm="1">
        <f t="array" ref="AD163">IFERROR(_xlfn.IFS(COUNTA($AK$135:$AP$135)=0,STDEV($AK163:$AP163)/SQRT(COUNT($AK163:$AP163)),$AK$135="X",STDEV($AL163:$AP163)/SQRT(COUNT($AL163:$AP163)),$AL$135="X",STDEV($AK163,$AM163:$AP163)/SQRT(COUNT($AK163,$AM163:$AP163)),$AM$135="X",STDEV($AK163:$AL163,$AN163:$AP163)/SQRT(COUNT($AK163:$AL163,$AN163:$AP163)),$AN$135="X",STDEV($AK163:$AM163,$AO163:$AP163)/SQRT(COUNT($AK163:$AM163,$AO163:$AP163)),$AO$135="X",STDEV($AK163:$AN163,$AP163)/SQRT(COUNT($AK163:$AN163,$AP163)),$AP$135="X",STDEV($AK163:$AO163)/SQRT(COUNT($AK163:$AO163))),"")</f>
        <v>0</v>
      </c>
      <c r="AE163" cm="1">
        <f t="array" ref="AE163">_xlfn.IFS(SUM($AK163:$AP163)="","",AK163="","",AK163=0,0,AK163&gt;0,AK163/AE$198*100)</f>
        <v>0</v>
      </c>
      <c r="AF163" cm="1">
        <f t="array" ref="AF163">_xlfn.IFS(SUM($AK163:$AP163)="","",AL163="","",AL163=0,0,AL163&gt;0,AL163/AF$198*100)</f>
        <v>0</v>
      </c>
      <c r="AG163" cm="1">
        <f t="array" ref="AG163">_xlfn.IFS(SUM($AK163:$AP163)="","",AM163="","",AM163=0,0,AM163&gt;0,AM163/AG$198*100)</f>
        <v>0</v>
      </c>
      <c r="AH163" cm="1">
        <f t="array" ref="AH163">_xlfn.IFS(SUM($AK163:$AP163)="","",AN163="","",AN163=0,0,AN163&gt;0,AN163/AH$198*100)</f>
        <v>0</v>
      </c>
      <c r="AI163" cm="1">
        <f t="array" ref="AI163">_xlfn.IFS(SUM($AK163:$AP163)="","",AO163="","",AO163=0,0,AO163&gt;0,AO163/AI$198*100)</f>
        <v>0</v>
      </c>
      <c r="AJ163" s="1" t="str" cm="1">
        <f t="array" ref="AJ163">_xlfn.IFS(SUM($AK163:$AP163)="","",AP163="","",AP163=0,0,AP163&gt;0,AP163/AJ$198*100)</f>
        <v/>
      </c>
      <c r="AK163" s="85">
        <f t="shared" si="181"/>
        <v>0</v>
      </c>
      <c r="AL163" s="39">
        <f t="shared" si="181"/>
        <v>0</v>
      </c>
      <c r="AM163" s="39">
        <f t="shared" si="181"/>
        <v>0</v>
      </c>
      <c r="AN163" s="39">
        <f t="shared" si="181"/>
        <v>0</v>
      </c>
      <c r="AO163" s="39">
        <f t="shared" si="181"/>
        <v>0</v>
      </c>
      <c r="AP163" s="98" t="str">
        <f t="shared" si="181"/>
        <v/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/>
      <c r="AW163" s="1"/>
      <c r="AX163" s="1"/>
      <c r="AY163" s="39" t="str">
        <f t="shared" si="157"/>
        <v/>
      </c>
      <c r="AZ163" s="39" t="str">
        <f t="shared" si="158"/>
        <v/>
      </c>
      <c r="BA163" s="39" t="str">
        <f t="shared" si="159"/>
        <v/>
      </c>
      <c r="BB163" s="39" t="str">
        <f t="shared" si="160"/>
        <v/>
      </c>
      <c r="BC163" s="39" t="str">
        <f t="shared" si="161"/>
        <v/>
      </c>
      <c r="BD163" s="39" t="str">
        <f t="shared" si="162"/>
        <v/>
      </c>
      <c r="BE163" s="39" t="str">
        <f t="shared" si="163"/>
        <v/>
      </c>
      <c r="BF163" s="39" t="str">
        <f t="shared" si="164"/>
        <v/>
      </c>
      <c r="BG163" s="39" t="str">
        <f t="shared" si="165"/>
        <v/>
      </c>
      <c r="BH163" s="39" t="str">
        <f t="shared" si="166"/>
        <v/>
      </c>
      <c r="BI163" s="39" t="str">
        <f t="shared" si="167"/>
        <v/>
      </c>
      <c r="BJ163" s="39" t="str">
        <f t="shared" si="168"/>
        <v/>
      </c>
      <c r="BK163" s="42" t="str">
        <f t="shared" si="183"/>
        <v/>
      </c>
      <c r="BL163" t="str">
        <f t="shared" si="183"/>
        <v/>
      </c>
      <c r="BM163" t="str">
        <f t="shared" si="183"/>
        <v/>
      </c>
      <c r="BN163" t="str">
        <f t="shared" si="182"/>
        <v/>
      </c>
      <c r="BO163" t="str">
        <f t="shared" si="182"/>
        <v/>
      </c>
      <c r="BP163" t="str">
        <f t="shared" si="182"/>
        <v/>
      </c>
      <c r="BQ163" t="str">
        <f t="shared" si="182"/>
        <v/>
      </c>
      <c r="BR163" t="str">
        <f t="shared" si="182"/>
        <v/>
      </c>
      <c r="BS163" t="str">
        <f t="shared" si="182"/>
        <v/>
      </c>
      <c r="BT163" t="str">
        <f t="shared" si="182"/>
        <v/>
      </c>
      <c r="BU163" t="str">
        <f t="shared" si="182"/>
        <v/>
      </c>
      <c r="BV163" t="str">
        <f t="shared" si="182"/>
        <v/>
      </c>
      <c r="BW163" t="str">
        <f t="shared" si="170"/>
        <v/>
      </c>
      <c r="BX163" t="str">
        <f t="shared" si="171"/>
        <v/>
      </c>
      <c r="BY163" t="str">
        <f t="shared" si="172"/>
        <v/>
      </c>
      <c r="BZ163" t="str">
        <f t="shared" si="173"/>
        <v/>
      </c>
      <c r="CA163" t="str">
        <f t="shared" si="174"/>
        <v/>
      </c>
      <c r="CB163" s="39" t="str">
        <f t="shared" si="174"/>
        <v/>
      </c>
      <c r="CC163" s="46" t="str">
        <f t="shared" si="175"/>
        <v/>
      </c>
      <c r="CD163" s="44" t="str">
        <f t="shared" si="176"/>
        <v/>
      </c>
      <c r="CE163" t="str" cm="1">
        <f t="array" ref="CE163">_xlfn.IFS($CC163="","",$CC163&lt;=CE$136,"yes",$CC163&gt;CE$136,"no")</f>
        <v/>
      </c>
      <c r="CF163" s="42" t="str">
        <f t="shared" ref="CF163:CF198" si="184">IF(CE163="yes",(BY163*BZ163)/2,"")</f>
        <v/>
      </c>
      <c r="CG163" s="1" t="str">
        <f t="shared" ref="CG163:CG198" si="185">IF(CE163="yes",SQRT(((BY163*BZ163)*(BY163+BZ163+1))/12),"")</f>
        <v/>
      </c>
      <c r="CH163" s="1" t="str">
        <f t="shared" ref="CH163:CH198" si="186">IF(CE163="yes",ROUND(((CC163-CF163)+IF(CC163&gt;CF163,-0.5,0.5))/CG163,1),"")</f>
        <v/>
      </c>
      <c r="CI163" s="76" t="str">
        <f>IF(CE163="yes",VLOOKUP(CH163,'z-Table'!$A$1:$K$74,7,TRUE)*$CE$135,"")</f>
        <v/>
      </c>
    </row>
    <row r="164" spans="1:87" ht="12" x14ac:dyDescent="0.2">
      <c r="A164" s="7" t="s">
        <v>53</v>
      </c>
      <c r="B164" s="18" cm="1">
        <f t="array" ref="B164">IFERROR(_xlfn.IFS(COUNTA($F$135:$K$135)=0,AVERAGE($F164:$K164),$F$135="X",AVERAGE(G164:$K164),$G$135="X",AVERAGE($F164,$H164:$K164),$H$135="X",AVERAGE($F164:$G164,$I164:$K164),$I$135="X",AVERAGE($F164:$H164,$J164:$K164),$J$135="X",AVERAGE($F164:$I164,$K164:$K164),$K$135="X",AVERAGE($F164:$J164)),"")</f>
        <v>8.7322891274105622E-4</v>
      </c>
      <c r="C164" s="19" cm="1">
        <f t="array" ref="C164">IFERROR(_xlfn.IFS(COUNTA($F$135:$K$135)=0,STDEV($F164:$K164)/SQRT(COUNT($F164:$K164)),$F$135="X",STDEV(G164:$K164)/SQRT(COUNT(G164:$K164)),$G$135="X",STDEV($F164,$H164:$K164)/SQRT(COUNT($F164,$H164:$K164)),$H$135="X",STDEV($F164:$G164,$I164:$K164)/SQRT(COUNT($F164:$G164,$I164:$K164)),$I$135="X",STDEV($F164:$H164,$J164:$K164)/SQRT(COUNT($F164:$H164,$J164:$K164)),$J$135="X",STDEV($F164:$I164,$K164)/SQRT(COUNT($F164:$I164,$K164)),$K$135="X",STDEV($F164:$J164)/SQRT(COUNT($F164:$J164))),"")</f>
        <v>8.7322891274105611E-4</v>
      </c>
      <c r="D164" s="113" cm="1">
        <f t="array" ref="D164">IFERROR(_xlfn.IFS(COUNTA($L$135:$Q$135)=0,AVERAGE($L164:$Q164),$L$135="X",AVERAGE($M164:$Q164),$M$135="X",AVERAGE($L164,$N164:$Q164),$N$135="X",AVERAGE($L164:$M164,$O164:$Q164),$O$135="X",AVERAGE($L164:$N164,$P164:$Q164),$P$135="X",AVERAGE($L164:$O164,$Q164:$Q164),$Q$135="X",AVERAGE($L164:$P164)),"")</f>
        <v>1749.7</v>
      </c>
      <c r="E164" s="111" cm="1">
        <f t="array" ref="E164">IFERROR(_xlfn.IFS(COUNTA($L$135:$Q$135)=0,STDEV($L164:$Q164)/SQRT(COUNT($L164:$Q164)),$L$135="X",STDEV($M164:$Q164)/SQRT(COUNT($M164:$Q164)),$M$135="X",STDEV($L164,$N164:$Q164)/SQRT(COUNT($L164,$N164:$Q164)),$N$135="X",STDEV($L164:$M164,$O164:$Q164)/SQRT(COUNT($L164:$M164,$O164:$Q164)),$O$135="X",STDEV($L164:$N164,$P164:$Q164)/SQRT(COUNT($L164:$N164,$P164:$Q164)),$P$135="X",STDEV($L164:$O164,$Q164)/SQRT(COUNT($L164:$O164,$Q164)),$Q$135="X",STDEV($L164:$P164)/SQRT(COUNT($L164:$P164))),"")</f>
        <v>1749.6999999999998</v>
      </c>
      <c r="F164" cm="1">
        <f t="array" ref="F164">_xlfn.IFS(SUM($L164:$Q164)="","",L164="","",L164=0,0,L164&gt;0,L164/F$198*100)</f>
        <v>4.366144563705281E-3</v>
      </c>
      <c r="G164" cm="1">
        <f t="array" ref="G164">_xlfn.IFS(SUM($L164:$Q164)="","",M164="","",M164=0,0,M164&gt;0,M164/G$198*100)</f>
        <v>0</v>
      </c>
      <c r="H164" cm="1">
        <f t="array" ref="H164">_xlfn.IFS(SUM($L164:$Q164)="","",N164="","",N164=0,0,N164&gt;0,N164/H$198*100)</f>
        <v>0</v>
      </c>
      <c r="I164" cm="1">
        <f t="array" ref="I164">_xlfn.IFS(SUM($L164:$Q164)="","",O164="","",O164=0,0,O164&gt;0,O164/I$198*100)</f>
        <v>0</v>
      </c>
      <c r="J164" cm="1">
        <f t="array" ref="J164">_xlfn.IFS(SUM($L164:$Q164)="","",P164="","",P164=0,0,P164&gt;0,P164/J$198*100)</f>
        <v>0</v>
      </c>
      <c r="K164" s="1" t="str" cm="1">
        <f t="array" ref="K164">_xlfn.IFS(SUM($L164:$Q164)="","",Q164="","",Q164=0,0,Q164&gt;0,Q164/K$198*100)</f>
        <v/>
      </c>
      <c r="L164" s="85">
        <f t="shared" si="180"/>
        <v>8748.5</v>
      </c>
      <c r="M164" s="39">
        <f t="shared" si="155"/>
        <v>0</v>
      </c>
      <c r="N164" s="39">
        <f t="shared" si="155"/>
        <v>0</v>
      </c>
      <c r="O164" s="39">
        <f t="shared" si="155"/>
        <v>0</v>
      </c>
      <c r="P164" s="39">
        <f t="shared" si="155"/>
        <v>0</v>
      </c>
      <c r="Q164" s="98" t="str">
        <f t="shared" si="155"/>
        <v/>
      </c>
      <c r="R164" s="89">
        <v>34994</v>
      </c>
      <c r="S164" s="89">
        <v>0</v>
      </c>
      <c r="T164" s="89">
        <v>0</v>
      </c>
      <c r="U164" s="89">
        <v>0</v>
      </c>
      <c r="V164" s="89">
        <v>0</v>
      </c>
      <c r="W164" s="89"/>
      <c r="X164" s="1"/>
      <c r="Y164" s="1"/>
      <c r="Z164" s="7" t="s">
        <v>53</v>
      </c>
      <c r="AA164" s="18" cm="1">
        <f t="array" ref="AA164">IFERROR(_xlfn.IFS(COUNTA($AE$135:$AJ$135)=0,AVERAGE($AE164:$AJ164),$AE$135="X",AVERAGE($AF164:$AJ164),$AF$135="X",AVERAGE($AE164,$AG164:$AJ164),$AG$135="X",AVERAGE($AE164:$AF164,$AH164:$AJ164),$AH$135="X",AVERAGE($AE164:$AG164,$AI164:$AJ164),$AI$135="X",AVERAGE($AE164:$AH164,$AJ164:$AJ164),$AJ$135="X",AVERAGE($AE164:$AI164)),"")</f>
        <v>0</v>
      </c>
      <c r="AB164" s="19" cm="1">
        <f t="array" ref="AB164">IFERROR(_xlfn.IFS(COUNTA($AE$135:$AJ$135)=0,STDEV($AE164:$AJ164)/SQRT(COUNT($AE164:$AJ164)),$AE$135="X",STDEV($AF164:$AJ164)/SQRT(COUNT($AF164:$AJ164)),$AF$135="X",STDEV($AE164,$AG164:$AJ164)/SQRT(COUNT($AE164,$AG164:$AJ164)),$AG$135="X",STDEV($AE164:$AF164,$AH164:$AJ164)/SQRT(COUNT($AE164:$AF164,$AH164:$AJ164)),$AH$135="X",STDEV($AE164:$AG164,$AI164:$AJ164)/SQRT(COUNT($AE164:$AG164,$AI164:$AJ164)),$AI$135="X",STDEV($AE164:$AH164,$AJ164)/SQRT(COUNT($AE164:$AH164,$AJ164)),$AJ$135="X",STDEV($AE164:$AI164)/SQRT(COUNT($AE164:$AI164))),"")</f>
        <v>0</v>
      </c>
      <c r="AC164" s="113" cm="1">
        <f t="array" ref="AC164">IFERROR(_xlfn.IFS(COUNTA($AK$135:$AP$135)=0,AVERAGE($AK164:$AP164),$AK$135="X",AVERAGE($AL164:$AP164),$AL$135="X",AVERAGE($AK164,$AM164:$AP164),$AM$135="X",AVERAGE($AK164:$AL164,$AN164:$AP164),$AN$135="X",AVERAGE($AK164:$AM164,$AO164:$AP164),$AO$135="X",AVERAGE($AK164:$AN164,$AP164:$AP164),$AP$135="X",AVERAGE($AK164:$AO164)),"")</f>
        <v>0</v>
      </c>
      <c r="AD164" s="111" cm="1">
        <f t="array" ref="AD164">IFERROR(_xlfn.IFS(COUNTA($AK$135:$AP$135)=0,STDEV($AK164:$AP164)/SQRT(COUNT($AK164:$AP164)),$AK$135="X",STDEV($AL164:$AP164)/SQRT(COUNT($AL164:$AP164)),$AL$135="X",STDEV($AK164,$AM164:$AP164)/SQRT(COUNT($AK164,$AM164:$AP164)),$AM$135="X",STDEV($AK164:$AL164,$AN164:$AP164)/SQRT(COUNT($AK164:$AL164,$AN164:$AP164)),$AN$135="X",STDEV($AK164:$AM164,$AO164:$AP164)/SQRT(COUNT($AK164:$AM164,$AO164:$AP164)),$AO$135="X",STDEV($AK164:$AN164,$AP164)/SQRT(COUNT($AK164:$AN164,$AP164)),$AP$135="X",STDEV($AK164:$AO164)/SQRT(COUNT($AK164:$AO164))),"")</f>
        <v>0</v>
      </c>
      <c r="AE164" cm="1">
        <f t="array" ref="AE164">_xlfn.IFS(SUM($AK164:$AP164)="","",AK164="","",AK164=0,0,AK164&gt;0,AK164/AE$198*100)</f>
        <v>0</v>
      </c>
      <c r="AF164" cm="1">
        <f t="array" ref="AF164">_xlfn.IFS(SUM($AK164:$AP164)="","",AL164="","",AL164=0,0,AL164&gt;0,AL164/AF$198*100)</f>
        <v>0</v>
      </c>
      <c r="AG164" cm="1">
        <f t="array" ref="AG164">_xlfn.IFS(SUM($AK164:$AP164)="","",AM164="","",AM164=0,0,AM164&gt;0,AM164/AG$198*100)</f>
        <v>11.964083992083788</v>
      </c>
      <c r="AH164" cm="1">
        <f t="array" ref="AH164">_xlfn.IFS(SUM($AK164:$AP164)="","",AN164="","",AN164=0,0,AN164&gt;0,AN164/AH$198*100)</f>
        <v>0</v>
      </c>
      <c r="AI164" cm="1">
        <f t="array" ref="AI164">_xlfn.IFS(SUM($AK164:$AP164)="","",AO164="","",AO164=0,0,AO164&gt;0,AO164/AI$198*100)</f>
        <v>0</v>
      </c>
      <c r="AJ164" s="1" t="str" cm="1">
        <f t="array" ref="AJ164">_xlfn.IFS(SUM($AK164:$AP164)="","",AP164="","",AP164=0,0,AP164&gt;0,AP164/AJ$198*100)</f>
        <v/>
      </c>
      <c r="AK164" s="85">
        <f t="shared" si="181"/>
        <v>0</v>
      </c>
      <c r="AL164" s="39">
        <f t="shared" si="181"/>
        <v>0</v>
      </c>
      <c r="AM164" s="39">
        <f t="shared" si="181"/>
        <v>14711136.5</v>
      </c>
      <c r="AN164" s="39">
        <f t="shared" si="181"/>
        <v>0</v>
      </c>
      <c r="AO164" s="39">
        <f t="shared" si="181"/>
        <v>0</v>
      </c>
      <c r="AP164" s="98" t="str">
        <f t="shared" si="181"/>
        <v/>
      </c>
      <c r="AQ164" s="89">
        <v>0</v>
      </c>
      <c r="AR164" s="89">
        <v>0</v>
      </c>
      <c r="AS164" s="89">
        <v>29422273</v>
      </c>
      <c r="AT164" s="89">
        <v>0</v>
      </c>
      <c r="AU164" s="89">
        <v>0</v>
      </c>
      <c r="AV164" s="89"/>
      <c r="AW164" s="1"/>
      <c r="AX164" s="1"/>
      <c r="AY164" s="39" t="str">
        <f t="shared" si="157"/>
        <v/>
      </c>
      <c r="AZ164" s="39" t="str">
        <f t="shared" si="158"/>
        <v/>
      </c>
      <c r="BA164" s="39" t="str">
        <f t="shared" si="159"/>
        <v/>
      </c>
      <c r="BB164" s="39" t="str">
        <f t="shared" si="160"/>
        <v/>
      </c>
      <c r="BC164" s="39" t="str">
        <f t="shared" si="161"/>
        <v/>
      </c>
      <c r="BD164" s="39" t="str">
        <f t="shared" si="162"/>
        <v/>
      </c>
      <c r="BE164" s="39" t="str">
        <f t="shared" si="163"/>
        <v/>
      </c>
      <c r="BF164" s="39" t="str">
        <f t="shared" si="164"/>
        <v/>
      </c>
      <c r="BG164" s="39" t="str">
        <f t="shared" si="165"/>
        <v/>
      </c>
      <c r="BH164" s="39" t="str">
        <f t="shared" si="166"/>
        <v/>
      </c>
      <c r="BI164" s="39" t="str">
        <f t="shared" si="167"/>
        <v/>
      </c>
      <c r="BJ164" s="39" t="str">
        <f t="shared" si="168"/>
        <v/>
      </c>
      <c r="BK164" s="42" t="str">
        <f t="shared" si="183"/>
        <v/>
      </c>
      <c r="BL164" t="str">
        <f t="shared" si="183"/>
        <v/>
      </c>
      <c r="BM164" t="str">
        <f t="shared" si="183"/>
        <v/>
      </c>
      <c r="BN164" t="str">
        <f t="shared" si="182"/>
        <v/>
      </c>
      <c r="BO164" t="str">
        <f t="shared" si="182"/>
        <v/>
      </c>
      <c r="BP164" t="str">
        <f t="shared" si="182"/>
        <v/>
      </c>
      <c r="BQ164" t="str">
        <f t="shared" si="182"/>
        <v/>
      </c>
      <c r="BR164" t="str">
        <f t="shared" si="182"/>
        <v/>
      </c>
      <c r="BS164" t="str">
        <f t="shared" si="182"/>
        <v/>
      </c>
      <c r="BT164" t="str">
        <f t="shared" si="182"/>
        <v/>
      </c>
      <c r="BU164" t="str">
        <f t="shared" si="182"/>
        <v/>
      </c>
      <c r="BV164" t="str">
        <f t="shared" si="182"/>
        <v/>
      </c>
      <c r="BW164" t="str">
        <f t="shared" si="170"/>
        <v/>
      </c>
      <c r="BX164" t="str">
        <f t="shared" si="171"/>
        <v/>
      </c>
      <c r="BY164" t="str">
        <f t="shared" si="172"/>
        <v/>
      </c>
      <c r="BZ164" t="str">
        <f t="shared" si="173"/>
        <v/>
      </c>
      <c r="CA164" t="str">
        <f t="shared" si="174"/>
        <v/>
      </c>
      <c r="CB164" s="39" t="str">
        <f t="shared" si="174"/>
        <v/>
      </c>
      <c r="CC164" s="46" t="str">
        <f t="shared" si="175"/>
        <v/>
      </c>
      <c r="CD164" s="44" t="str">
        <f t="shared" si="176"/>
        <v/>
      </c>
      <c r="CE164" t="str" cm="1">
        <f t="array" ref="CE164">_xlfn.IFS($CC164="","",$CC164&lt;=CE$136,"yes",$CC164&gt;CE$136,"no")</f>
        <v/>
      </c>
      <c r="CF164" s="42" t="str">
        <f t="shared" si="184"/>
        <v/>
      </c>
      <c r="CG164" s="1" t="str">
        <f t="shared" si="185"/>
        <v/>
      </c>
      <c r="CH164" s="1" t="str">
        <f t="shared" si="186"/>
        <v/>
      </c>
      <c r="CI164" s="76" t="str">
        <f>IF(CE164="yes",VLOOKUP(CH164,'z-Table'!$A$1:$K$74,7,TRUE)*$CE$135,"")</f>
        <v/>
      </c>
    </row>
    <row r="165" spans="1:87" ht="12" x14ac:dyDescent="0.2">
      <c r="A165" s="7" t="s">
        <v>54</v>
      </c>
      <c r="B165" s="18" cm="1">
        <f t="array" ref="B165">IFERROR(_xlfn.IFS(COUNTA($F$135:$K$135)=0,AVERAGE($F165:$K165),$F$135="X",AVERAGE(G165:$K165),$G$135="X",AVERAGE($F165,$H165:$K165),$H$135="X",AVERAGE($F165:$G165,$I165:$K165),$I$135="X",AVERAGE($F165:$H165,$J165:$K165),$J$135="X",AVERAGE($F165:$I165,$K165:$K165),$K$135="X",AVERAGE($F165:$J165)),"")</f>
        <v>0.11146517188684688</v>
      </c>
      <c r="C165" s="19" cm="1">
        <f t="array" ref="C165">IFERROR(_xlfn.IFS(COUNTA($F$135:$K$135)=0,STDEV($F165:$K165)/SQRT(COUNT($F165:$K165)),$F$135="X",STDEV(G165:$K165)/SQRT(COUNT(G165:$K165)),$G$135="X",STDEV($F165,$H165:$K165)/SQRT(COUNT($F165,$H165:$K165)),$H$135="X",STDEV($F165:$G165,$I165:$K165)/SQRT(COUNT($F165:$G165,$I165:$K165)),$I$135="X",STDEV($F165:$H165,$J165:$K165)/SQRT(COUNT($F165:$H165,$J165:$K165)),$J$135="X",STDEV($F165:$I165,$K165)/SQRT(COUNT($F165:$I165,$K165)),$K$135="X",STDEV($F165:$J165)/SQRT(COUNT($F165:$J165))),"")</f>
        <v>3.2207354026185672E-2</v>
      </c>
      <c r="D165" s="113" cm="1">
        <f t="array" ref="D165">IFERROR(_xlfn.IFS(COUNTA($L$135:$Q$135)=0,AVERAGE($L165:$Q165),$L$135="X",AVERAGE($M165:$Q165),$M$135="X",AVERAGE($L165,$N165:$Q165),$N$135="X",AVERAGE($L165:$M165,$O165:$Q165),$O$135="X",AVERAGE($L165:$N165,$P165:$Q165),$P$135="X",AVERAGE($L165:$O165,$Q165:$Q165),$Q$135="X",AVERAGE($L165:$P165)),"")</f>
        <v>118227.16666666667</v>
      </c>
      <c r="E165" s="111" cm="1">
        <f t="array" ref="E165">IFERROR(_xlfn.IFS(COUNTA($L$135:$Q$135)=0,STDEV($L165:$Q165)/SQRT(COUNT($L165:$Q165)),$L$135="X",STDEV($M165:$Q165)/SQRT(COUNT($M165:$Q165)),$M$135="X",STDEV($L165,$N165:$Q165)/SQRT(COUNT($L165,$N165:$Q165)),$N$135="X",STDEV($L165:$M165,$O165:$Q165)/SQRT(COUNT($L165:$M165,$O165:$Q165)),$O$135="X",STDEV($L165:$N165,$P165:$Q165)/SQRT(COUNT($L165:$N165,$P165:$Q165)),$P$135="X",STDEV($L165:$O165,$Q165)/SQRT(COUNT($L165:$O165,$Q165)),$Q$135="X",STDEV($L165:$P165)/SQRT(COUNT($L165:$P165))),"")</f>
        <v>68692.703362875443</v>
      </c>
      <c r="F165" cm="1">
        <f t="array" ref="F165">_xlfn.IFS(SUM($L165:$Q165)="","",L165="","",L165=0,0,L165&gt;0,L165/F$198*100)</f>
        <v>0.19155738735883218</v>
      </c>
      <c r="G165" cm="1">
        <f t="array" ref="G165">_xlfn.IFS(SUM($L165:$Q165)="","",M165="","",M165=0,0,M165&gt;0,M165/G$198*100)</f>
        <v>0.14441650433042677</v>
      </c>
      <c r="H165" cm="1">
        <f t="array" ref="H165">_xlfn.IFS(SUM($L165:$Q165)="","",N165="","",N165=0,0,N165&gt;0,N165/H$198*100)</f>
        <v>0</v>
      </c>
      <c r="I165" cm="1">
        <f t="array" ref="I165">_xlfn.IFS(SUM($L165:$Q165)="","",O165="","",O165=0,0,O165&gt;0,O165/I$198*100)</f>
        <v>0.1309243121878646</v>
      </c>
      <c r="J165" cm="1">
        <f t="array" ref="J165">_xlfn.IFS(SUM($L165:$Q165)="","",P165="","",P165=0,0,P165&gt;0,P165/J$198*100)</f>
        <v>9.0427655557110895E-2</v>
      </c>
      <c r="K165" s="1" t="str" cm="1">
        <f t="array" ref="K165">_xlfn.IFS(SUM($L165:$Q165)="","",Q165="","",Q165=0,0,Q165&gt;0,Q165/K$198*100)</f>
        <v/>
      </c>
      <c r="L165" s="85">
        <f t="shared" si="180"/>
        <v>383826</v>
      </c>
      <c r="M165" s="39">
        <f t="shared" si="155"/>
        <v>36772.666666666664</v>
      </c>
      <c r="N165" s="39">
        <f t="shared" si="155"/>
        <v>0</v>
      </c>
      <c r="O165" s="39">
        <f t="shared" si="155"/>
        <v>62399.666666666664</v>
      </c>
      <c r="P165" s="39">
        <f t="shared" si="155"/>
        <v>108137.5</v>
      </c>
      <c r="Q165" s="98" t="str">
        <f t="shared" si="155"/>
        <v/>
      </c>
      <c r="R165" s="89">
        <v>1535304</v>
      </c>
      <c r="S165" s="89">
        <v>110318</v>
      </c>
      <c r="T165" s="89">
        <v>0</v>
      </c>
      <c r="U165" s="89">
        <v>187199</v>
      </c>
      <c r="V165" s="89">
        <v>216275</v>
      </c>
      <c r="W165" s="89"/>
      <c r="X165" s="1"/>
      <c r="Y165" s="1"/>
      <c r="Z165" s="7" t="s">
        <v>54</v>
      </c>
      <c r="AA165" s="18" cm="1">
        <f t="array" ref="AA165">IFERROR(_xlfn.IFS(COUNTA($AE$135:$AJ$135)=0,AVERAGE($AE165:$AJ165),$AE$135="X",AVERAGE($AF165:$AJ165),$AF$135="X",AVERAGE($AE165,$AG165:$AJ165),$AG$135="X",AVERAGE($AE165:$AF165,$AH165:$AJ165),$AH$135="X",AVERAGE($AE165:$AG165,$AI165:$AJ165),$AI$135="X",AVERAGE($AE165:$AH165,$AJ165:$AJ165),$AJ$135="X",AVERAGE($AE165:$AI165)),"")</f>
        <v>0.17397321564702095</v>
      </c>
      <c r="AB165" s="19" cm="1">
        <f t="array" ref="AB165">IFERROR(_xlfn.IFS(COUNTA($AE$135:$AJ$135)=0,STDEV($AE165:$AJ165)/SQRT(COUNT($AE165:$AJ165)),$AE$135="X",STDEV($AF165:$AJ165)/SQRT(COUNT($AF165:$AJ165)),$AF$135="X",STDEV($AE165,$AG165:$AJ165)/SQRT(COUNT($AE165,$AG165:$AJ165)),$AG$135="X",STDEV($AE165:$AF165,$AH165:$AJ165)/SQRT(COUNT($AE165:$AF165,$AH165:$AJ165)),$AH$135="X",STDEV($AE165:$AG165,$AI165:$AJ165)/SQRT(COUNT($AE165:$AG165,$AI165:$AJ165)),$AI$135="X",STDEV($AE165:$AH165,$AJ165)/SQRT(COUNT($AE165:$AH165,$AJ165)),$AJ$135="X",STDEV($AE165:$AI165)/SQRT(COUNT($AE165:$AI165))),"")</f>
        <v>3.5029167523786944E-2</v>
      </c>
      <c r="AC165" s="113" cm="1">
        <f t="array" ref="AC165">IFERROR(_xlfn.IFS(COUNTA($AK$135:$AP$135)=0,AVERAGE($AK165:$AP165),$AK$135="X",AVERAGE($AL165:$AP165),$AL$135="X",AVERAGE($AK165,$AM165:$AP165),$AM$135="X",AVERAGE($AK165:$AL165,$AN165:$AP165),$AN$135="X",AVERAGE($AK165:$AM165,$AO165:$AP165),$AO$135="X",AVERAGE($AK165:$AN165,$AP165:$AP165),$AP$135="X",AVERAGE($AK165:$AO165)),"")</f>
        <v>41156.195833333331</v>
      </c>
      <c r="AD165" s="111" cm="1">
        <f t="array" ref="AD165">IFERROR(_xlfn.IFS(COUNTA($AK$135:$AP$135)=0,STDEV($AK165:$AP165)/SQRT(COUNT($AK165:$AP165)),$AK$135="X",STDEV($AL165:$AP165)/SQRT(COUNT($AL165:$AP165)),$AL$135="X",STDEV($AK165,$AM165:$AP165)/SQRT(COUNT($AK165,$AM165:$AP165)),$AM$135="X",STDEV($AK165:$AL165,$AN165:$AP165)/SQRT(COUNT($AK165:$AL165,$AN165:$AP165)),$AN$135="X",STDEV($AK165:$AM165,$AO165:$AP165)/SQRT(COUNT($AK165:$AM165,$AO165:$AP165)),$AO$135="X",STDEV($AK165:$AN165,$AP165)/SQRT(COUNT($AK165:$AN165,$AP165)),$AP$135="X",STDEV($AK165:$AO165)/SQRT(COUNT($AK165:$AO165))),"")</f>
        <v>14860.054190476771</v>
      </c>
      <c r="AE165" cm="1">
        <f t="array" ref="AE165">_xlfn.IFS(SUM($AK165:$AP165)="","",AK165="","",AK165=0,0,AK165&gt;0,AK165/AE$198*100)</f>
        <v>0.10630252474445867</v>
      </c>
      <c r="AF165" cm="1">
        <f t="array" ref="AF165">_xlfn.IFS(SUM($AK165:$AP165)="","",AL165="","",AL165=0,0,AL165&gt;0,AL165/AF$198*100)</f>
        <v>0.24591906730626906</v>
      </c>
      <c r="AG165" cm="1">
        <f t="array" ref="AG165">_xlfn.IFS(SUM($AK165:$AP165)="","",AM165="","",AM165=0,0,AM165&gt;0,AM165/AG$198*100)</f>
        <v>0</v>
      </c>
      <c r="AH165" cm="1">
        <f t="array" ref="AH165">_xlfn.IFS(SUM($AK165:$AP165)="","",AN165="","",AN165=0,0,AN165&gt;0,AN165/AH$198*100)</f>
        <v>0.22163445277954852</v>
      </c>
      <c r="AI165" cm="1">
        <f t="array" ref="AI165">_xlfn.IFS(SUM($AK165:$AP165)="","",AO165="","",AO165=0,0,AO165&gt;0,AO165/AI$198*100)</f>
        <v>0.12203681775780756</v>
      </c>
      <c r="AJ165" s="1" t="str" cm="1">
        <f t="array" ref="AJ165">_xlfn.IFS(SUM($AK165:$AP165)="","",AP165="","",AP165=0,0,AP165&gt;0,AP165/AJ$198*100)</f>
        <v/>
      </c>
      <c r="AK165" s="85">
        <f t="shared" si="181"/>
        <v>73404.333333333328</v>
      </c>
      <c r="AL165" s="39">
        <f t="shared" si="181"/>
        <v>59188.2</v>
      </c>
      <c r="AM165" s="39">
        <f t="shared" si="181"/>
        <v>0</v>
      </c>
      <c r="AN165" s="39">
        <f t="shared" si="181"/>
        <v>12798</v>
      </c>
      <c r="AO165" s="39">
        <f t="shared" si="181"/>
        <v>19234.25</v>
      </c>
      <c r="AP165" s="98" t="str">
        <f t="shared" si="181"/>
        <v/>
      </c>
      <c r="AQ165" s="89">
        <v>220213</v>
      </c>
      <c r="AR165" s="89">
        <v>295941</v>
      </c>
      <c r="AS165" s="89">
        <v>0</v>
      </c>
      <c r="AT165" s="89">
        <v>12798</v>
      </c>
      <c r="AU165" s="89">
        <v>76937</v>
      </c>
      <c r="AV165" s="89"/>
      <c r="AW165" s="1"/>
      <c r="AX165" s="1" t="str">
        <f>Z165</f>
        <v>terpinen-4-ol</v>
      </c>
      <c r="AY165" s="39">
        <f t="shared" si="157"/>
        <v>383826</v>
      </c>
      <c r="AZ165" s="39">
        <f t="shared" si="158"/>
        <v>36772.666666666664</v>
      </c>
      <c r="BA165" s="39">
        <f t="shared" si="159"/>
        <v>0</v>
      </c>
      <c r="BB165" s="39">
        <f t="shared" si="160"/>
        <v>62399.666666666664</v>
      </c>
      <c r="BC165" s="39">
        <f t="shared" si="161"/>
        <v>108137.5</v>
      </c>
      <c r="BD165" s="39" t="str">
        <f t="shared" si="162"/>
        <v/>
      </c>
      <c r="BE165" s="39">
        <f t="shared" si="163"/>
        <v>73404.333333333328</v>
      </c>
      <c r="BF165" s="39">
        <f t="shared" si="164"/>
        <v>59188.2</v>
      </c>
      <c r="BG165" s="39" t="str">
        <f t="shared" si="165"/>
        <v/>
      </c>
      <c r="BH165" s="39">
        <f t="shared" si="166"/>
        <v>12798</v>
      </c>
      <c r="BI165" s="39">
        <f t="shared" si="167"/>
        <v>19234.25</v>
      </c>
      <c r="BJ165" s="39" t="str">
        <f t="shared" si="168"/>
        <v/>
      </c>
      <c r="BK165" s="42">
        <f t="shared" si="183"/>
        <v>9</v>
      </c>
      <c r="BL165">
        <f t="shared" si="183"/>
        <v>4</v>
      </c>
      <c r="BM165">
        <f t="shared" si="183"/>
        <v>1</v>
      </c>
      <c r="BN165">
        <f t="shared" si="182"/>
        <v>6</v>
      </c>
      <c r="BO165">
        <f t="shared" si="182"/>
        <v>8</v>
      </c>
      <c r="BP165" t="str">
        <f t="shared" si="182"/>
        <v/>
      </c>
      <c r="BQ165">
        <f t="shared" si="182"/>
        <v>7</v>
      </c>
      <c r="BR165">
        <f t="shared" si="182"/>
        <v>5</v>
      </c>
      <c r="BS165" t="str">
        <f t="shared" si="182"/>
        <v/>
      </c>
      <c r="BT165">
        <f t="shared" si="182"/>
        <v>2</v>
      </c>
      <c r="BU165">
        <f t="shared" si="182"/>
        <v>3</v>
      </c>
      <c r="BV165" t="str">
        <f t="shared" si="182"/>
        <v/>
      </c>
      <c r="BW165">
        <f t="shared" si="170"/>
        <v>28</v>
      </c>
      <c r="BX165">
        <f t="shared" si="171"/>
        <v>17</v>
      </c>
      <c r="BY165">
        <f t="shared" si="172"/>
        <v>5</v>
      </c>
      <c r="BZ165">
        <f t="shared" si="173"/>
        <v>4</v>
      </c>
      <c r="CA165">
        <f t="shared" si="174"/>
        <v>7</v>
      </c>
      <c r="CB165" s="39">
        <f t="shared" si="174"/>
        <v>13</v>
      </c>
      <c r="CC165" s="46">
        <f t="shared" si="175"/>
        <v>7</v>
      </c>
      <c r="CD165" s="44" t="str">
        <f t="shared" si="176"/>
        <v xml:space="preserve">sig = </v>
      </c>
      <c r="CE165" t="str" cm="1">
        <f t="array" ref="CE165">_xlfn.IFS($CC165="","",$CC165&lt;=CE$136,"yes",$CC165&gt;CE$136,"no")</f>
        <v>no</v>
      </c>
      <c r="CF165" s="42" t="str">
        <f t="shared" si="184"/>
        <v/>
      </c>
      <c r="CG165" s="1" t="str">
        <f t="shared" si="185"/>
        <v/>
      </c>
      <c r="CH165" s="1" t="str">
        <f t="shared" si="186"/>
        <v/>
      </c>
      <c r="CI165" s="76" t="str">
        <f>IF(CE165="yes",VLOOKUP(CH165,'z-Table'!$A$1:$K$74,7,TRUE)*$CE$135,"")</f>
        <v/>
      </c>
    </row>
    <row r="166" spans="1:87" ht="12" x14ac:dyDescent="0.2">
      <c r="A166" s="7" t="s">
        <v>55</v>
      </c>
      <c r="B166" s="18" cm="1">
        <f t="array" ref="B166">IFERROR(_xlfn.IFS(COUNTA($F$135:$K$135)=0,AVERAGE($F166:$K166),$F$135="X",AVERAGE(G166:$K166),$G$135="X",AVERAGE($F166,$H166:$K166),$H$135="X",AVERAGE($F166:$G166,$I166:$K166),$I$135="X",AVERAGE($F166:$H166,$J166:$K166),$J$135="X",AVERAGE($F166:$I166,$K166:$K166),$K$135="X",AVERAGE($F166:$J166)),"")</f>
        <v>0</v>
      </c>
      <c r="C166" s="19" cm="1">
        <f t="array" ref="C166">IFERROR(_xlfn.IFS(COUNTA($F$135:$K$135)=0,STDEV($F166:$K166)/SQRT(COUNT($F166:$K166)),$F$135="X",STDEV(G166:$K166)/SQRT(COUNT(G166:$K166)),$G$135="X",STDEV($F166,$H166:$K166)/SQRT(COUNT($F166,$H166:$K166)),$H$135="X",STDEV($F166:$G166,$I166:$K166)/SQRT(COUNT($F166:$G166,$I166:$K166)),$I$135="X",STDEV($F166:$H166,$J166:$K166)/SQRT(COUNT($F166:$H166,$J166:$K166)),$J$135="X",STDEV($F166:$I166,$K166)/SQRT(COUNT($F166:$I166,$K166)),$K$135="X",STDEV($F166:$J166)/SQRT(COUNT($F166:$J166))),"")</f>
        <v>0</v>
      </c>
      <c r="D166" s="113" cm="1">
        <f t="array" ref="D166">IFERROR(_xlfn.IFS(COUNTA($L$135:$Q$135)=0,AVERAGE($L166:$Q166),$L$135="X",AVERAGE($M166:$Q166),$M$135="X",AVERAGE($L166,$N166:$Q166),$N$135="X",AVERAGE($L166:$M166,$O166:$Q166),$O$135="X",AVERAGE($L166:$N166,$P166:$Q166),$P$135="X",AVERAGE($L166:$O166,$Q166:$Q166),$Q$135="X",AVERAGE($L166:$P166)),"")</f>
        <v>0</v>
      </c>
      <c r="E166" s="111" cm="1">
        <f t="array" ref="E166">IFERROR(_xlfn.IFS(COUNTA($L$135:$Q$135)=0,STDEV($L166:$Q166)/SQRT(COUNT($L166:$Q166)),$L$135="X",STDEV($M166:$Q166)/SQRT(COUNT($M166:$Q166)),$M$135="X",STDEV($L166,$N166:$Q166)/SQRT(COUNT($L166,$N166:$Q166)),$N$135="X",STDEV($L166:$M166,$O166:$Q166)/SQRT(COUNT($L166:$M166,$O166:$Q166)),$O$135="X",STDEV($L166:$N166,$P166:$Q166)/SQRT(COUNT($L166:$N166,$P166:$Q166)),$P$135="X",STDEV($L166:$O166,$Q166)/SQRT(COUNT($L166:$O166,$Q166)),$Q$135="X",STDEV($L166:$P166)/SQRT(COUNT($L166:$P166))),"")</f>
        <v>0</v>
      </c>
      <c r="F166" cm="1">
        <f t="array" ref="F166">_xlfn.IFS(SUM($L166:$Q166)="","",L166="","",L166=0,0,L166&gt;0,L166/F$198*100)</f>
        <v>0</v>
      </c>
      <c r="G166" cm="1">
        <f t="array" ref="G166">_xlfn.IFS(SUM($L166:$Q166)="","",M166="","",M166=0,0,M166&gt;0,M166/G$198*100)</f>
        <v>0</v>
      </c>
      <c r="H166" cm="1">
        <f t="array" ref="H166">_xlfn.IFS(SUM($L166:$Q166)="","",N166="","",N166=0,0,N166&gt;0,N166/H$198*100)</f>
        <v>0</v>
      </c>
      <c r="I166" cm="1">
        <f t="array" ref="I166">_xlfn.IFS(SUM($L166:$Q166)="","",O166="","",O166=0,0,O166&gt;0,O166/I$198*100)</f>
        <v>0</v>
      </c>
      <c r="J166" cm="1">
        <f t="array" ref="J166">_xlfn.IFS(SUM($L166:$Q166)="","",P166="","",P166=0,0,P166&gt;0,P166/J$198*100)</f>
        <v>0</v>
      </c>
      <c r="K166" s="1" t="str" cm="1">
        <f t="array" ref="K166">_xlfn.IFS(SUM($L166:$Q166)="","",Q166="","",Q166=0,0,Q166&gt;0,Q166/K$198*100)</f>
        <v/>
      </c>
      <c r="L166" s="85">
        <f t="shared" si="180"/>
        <v>0</v>
      </c>
      <c r="M166" s="39">
        <f t="shared" si="155"/>
        <v>0</v>
      </c>
      <c r="N166" s="39">
        <f t="shared" si="155"/>
        <v>0</v>
      </c>
      <c r="O166" s="39">
        <f t="shared" si="155"/>
        <v>0</v>
      </c>
      <c r="P166" s="39">
        <f t="shared" si="155"/>
        <v>0</v>
      </c>
      <c r="Q166" s="98" t="str">
        <f t="shared" si="155"/>
        <v/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/>
      <c r="X166" s="1"/>
      <c r="Y166" s="1"/>
      <c r="Z166" s="7" t="s">
        <v>55</v>
      </c>
      <c r="AA166" s="18" cm="1">
        <f t="array" ref="AA166">IFERROR(_xlfn.IFS(COUNTA($AE$135:$AJ$135)=0,AVERAGE($AE166:$AJ166),$AE$135="X",AVERAGE($AF166:$AJ166),$AF$135="X",AVERAGE($AE166,$AG166:$AJ166),$AG$135="X",AVERAGE($AE166:$AF166,$AH166:$AJ166),$AH$135="X",AVERAGE($AE166:$AG166,$AI166:$AJ166),$AI$135="X",AVERAGE($AE166:$AH166,$AJ166:$AJ166),$AJ$135="X",AVERAGE($AE166:$AI166)),"")</f>
        <v>0</v>
      </c>
      <c r="AB166" s="19" cm="1">
        <f t="array" ref="AB166">IFERROR(_xlfn.IFS(COUNTA($AE$135:$AJ$135)=0,STDEV($AE166:$AJ166)/SQRT(COUNT($AE166:$AJ166)),$AE$135="X",STDEV($AF166:$AJ166)/SQRT(COUNT($AF166:$AJ166)),$AF$135="X",STDEV($AE166,$AG166:$AJ166)/SQRT(COUNT($AE166,$AG166:$AJ166)),$AG$135="X",STDEV($AE166:$AF166,$AH166:$AJ166)/SQRT(COUNT($AE166:$AF166,$AH166:$AJ166)),$AH$135="X",STDEV($AE166:$AG166,$AI166:$AJ166)/SQRT(COUNT($AE166:$AG166,$AI166:$AJ166)),$AI$135="X",STDEV($AE166:$AH166,$AJ166)/SQRT(COUNT($AE166:$AH166,$AJ166)),$AJ$135="X",STDEV($AE166:$AI166)/SQRT(COUNT($AE166:$AI166))),"")</f>
        <v>0</v>
      </c>
      <c r="AC166" s="113" cm="1">
        <f t="array" ref="AC166">IFERROR(_xlfn.IFS(COUNTA($AK$135:$AP$135)=0,AVERAGE($AK166:$AP166),$AK$135="X",AVERAGE($AL166:$AP166),$AL$135="X",AVERAGE($AK166,$AM166:$AP166),$AM$135="X",AVERAGE($AK166:$AL166,$AN166:$AP166),$AN$135="X",AVERAGE($AK166:$AM166,$AO166:$AP166),$AO$135="X",AVERAGE($AK166:$AN166,$AP166:$AP166),$AP$135="X",AVERAGE($AK166:$AO166)),"")</f>
        <v>0</v>
      </c>
      <c r="AD166" s="111" cm="1">
        <f t="array" ref="AD166">IFERROR(_xlfn.IFS(COUNTA($AK$135:$AP$135)=0,STDEV($AK166:$AP166)/SQRT(COUNT($AK166:$AP166)),$AK$135="X",STDEV($AL166:$AP166)/SQRT(COUNT($AL166:$AP166)),$AL$135="X",STDEV($AK166,$AM166:$AP166)/SQRT(COUNT($AK166,$AM166:$AP166)),$AM$135="X",STDEV($AK166:$AL166,$AN166:$AP166)/SQRT(COUNT($AK166:$AL166,$AN166:$AP166)),$AN$135="X",STDEV($AK166:$AM166,$AO166:$AP166)/SQRT(COUNT($AK166:$AM166,$AO166:$AP166)),$AO$135="X",STDEV($AK166:$AN166,$AP166)/SQRT(COUNT($AK166:$AN166,$AP166)),$AP$135="X",STDEV($AK166:$AO166)/SQRT(COUNT($AK166:$AO166))),"")</f>
        <v>0</v>
      </c>
      <c r="AE166" cm="1">
        <f t="array" ref="AE166">_xlfn.IFS(SUM($AK166:$AP166)="","",AK166="","",AK166=0,0,AK166&gt;0,AK166/AE$198*100)</f>
        <v>0</v>
      </c>
      <c r="AF166" cm="1">
        <f t="array" ref="AF166">_xlfn.IFS(SUM($AK166:$AP166)="","",AL166="","",AL166=0,0,AL166&gt;0,AL166/AF$198*100)</f>
        <v>0</v>
      </c>
      <c r="AG166" cm="1">
        <f t="array" ref="AG166">_xlfn.IFS(SUM($AK166:$AP166)="","",AM166="","",AM166=0,0,AM166&gt;0,AM166/AG$198*100)</f>
        <v>0</v>
      </c>
      <c r="AH166" cm="1">
        <f t="array" ref="AH166">_xlfn.IFS(SUM($AK166:$AP166)="","",AN166="","",AN166=0,0,AN166&gt;0,AN166/AH$198*100)</f>
        <v>0</v>
      </c>
      <c r="AI166" cm="1">
        <f t="array" ref="AI166">_xlfn.IFS(SUM($AK166:$AP166)="","",AO166="","",AO166=0,0,AO166&gt;0,AO166/AI$198*100)</f>
        <v>0</v>
      </c>
      <c r="AJ166" s="1" t="str" cm="1">
        <f t="array" ref="AJ166">_xlfn.IFS(SUM($AK166:$AP166)="","",AP166="","",AP166=0,0,AP166&gt;0,AP166/AJ$198*100)</f>
        <v/>
      </c>
      <c r="AK166" s="85">
        <f t="shared" si="181"/>
        <v>0</v>
      </c>
      <c r="AL166" s="39">
        <f t="shared" si="181"/>
        <v>0</v>
      </c>
      <c r="AM166" s="39">
        <f t="shared" si="181"/>
        <v>0</v>
      </c>
      <c r="AN166" s="39">
        <f t="shared" si="181"/>
        <v>0</v>
      </c>
      <c r="AO166" s="39">
        <f t="shared" si="181"/>
        <v>0</v>
      </c>
      <c r="AP166" s="98" t="str">
        <f t="shared" si="181"/>
        <v/>
      </c>
      <c r="AQ166" s="89">
        <v>0</v>
      </c>
      <c r="AR166" s="89">
        <v>0</v>
      </c>
      <c r="AS166" s="89">
        <v>0</v>
      </c>
      <c r="AT166" s="89">
        <v>0</v>
      </c>
      <c r="AU166" s="89">
        <v>0</v>
      </c>
      <c r="AV166" s="89"/>
      <c r="AW166" s="1"/>
      <c r="AX166" s="1"/>
      <c r="AY166" s="39" t="str">
        <f t="shared" si="157"/>
        <v/>
      </c>
      <c r="AZ166" s="39" t="str">
        <f t="shared" si="158"/>
        <v/>
      </c>
      <c r="BA166" s="39" t="str">
        <f t="shared" si="159"/>
        <v/>
      </c>
      <c r="BB166" s="39" t="str">
        <f t="shared" si="160"/>
        <v/>
      </c>
      <c r="BC166" s="39" t="str">
        <f t="shared" si="161"/>
        <v/>
      </c>
      <c r="BD166" s="39" t="str">
        <f t="shared" si="162"/>
        <v/>
      </c>
      <c r="BE166" s="39" t="str">
        <f t="shared" si="163"/>
        <v/>
      </c>
      <c r="BF166" s="39" t="str">
        <f t="shared" si="164"/>
        <v/>
      </c>
      <c r="BG166" s="39" t="str">
        <f t="shared" si="165"/>
        <v/>
      </c>
      <c r="BH166" s="39" t="str">
        <f t="shared" si="166"/>
        <v/>
      </c>
      <c r="BI166" s="39" t="str">
        <f t="shared" si="167"/>
        <v/>
      </c>
      <c r="BJ166" s="39" t="str">
        <f t="shared" si="168"/>
        <v/>
      </c>
      <c r="BK166" s="42" t="str">
        <f t="shared" si="183"/>
        <v/>
      </c>
      <c r="BL166" t="str">
        <f t="shared" si="183"/>
        <v/>
      </c>
      <c r="BM166" t="str">
        <f t="shared" si="183"/>
        <v/>
      </c>
      <c r="BN166" t="str">
        <f t="shared" si="182"/>
        <v/>
      </c>
      <c r="BO166" t="str">
        <f t="shared" si="182"/>
        <v/>
      </c>
      <c r="BP166" t="str">
        <f t="shared" si="182"/>
        <v/>
      </c>
      <c r="BQ166" t="str">
        <f t="shared" si="182"/>
        <v/>
      </c>
      <c r="BR166" t="str">
        <f t="shared" si="182"/>
        <v/>
      </c>
      <c r="BS166" t="str">
        <f t="shared" si="182"/>
        <v/>
      </c>
      <c r="BT166" t="str">
        <f t="shared" si="182"/>
        <v/>
      </c>
      <c r="BU166" t="str">
        <f t="shared" si="182"/>
        <v/>
      </c>
      <c r="BV166" t="str">
        <f t="shared" si="182"/>
        <v/>
      </c>
      <c r="BW166" t="str">
        <f t="shared" si="170"/>
        <v/>
      </c>
      <c r="BX166" t="str">
        <f t="shared" si="171"/>
        <v/>
      </c>
      <c r="BY166" t="str">
        <f t="shared" si="172"/>
        <v/>
      </c>
      <c r="BZ166" t="str">
        <f t="shared" si="173"/>
        <v/>
      </c>
      <c r="CA166" t="str">
        <f t="shared" si="174"/>
        <v/>
      </c>
      <c r="CB166" s="39" t="str">
        <f t="shared" si="174"/>
        <v/>
      </c>
      <c r="CC166" s="46" t="str">
        <f t="shared" si="175"/>
        <v/>
      </c>
      <c r="CD166" s="44" t="str">
        <f t="shared" si="176"/>
        <v/>
      </c>
      <c r="CE166" t="str" cm="1">
        <f t="array" ref="CE166">_xlfn.IFS($CC166="","",$CC166&lt;=CE$136,"yes",$CC166&gt;CE$136,"no")</f>
        <v/>
      </c>
      <c r="CF166" s="42" t="str">
        <f t="shared" si="184"/>
        <v/>
      </c>
      <c r="CG166" s="1" t="str">
        <f t="shared" si="185"/>
        <v/>
      </c>
      <c r="CH166" s="1" t="str">
        <f t="shared" si="186"/>
        <v/>
      </c>
      <c r="CI166" s="76" t="str">
        <f>IF(CE166="yes",VLOOKUP(CH166,'z-Table'!$A$1:$K$74,7,TRUE)*$CE$135,"")</f>
        <v/>
      </c>
    </row>
    <row r="167" spans="1:87" ht="12" x14ac:dyDescent="0.2">
      <c r="A167" s="7" t="s">
        <v>56</v>
      </c>
      <c r="B167" s="18" cm="1">
        <f t="array" ref="B167">IFERROR(_xlfn.IFS(COUNTA($F$135:$K$135)=0,AVERAGE($F167:$K167),$F$135="X",AVERAGE(G167:$K167),$G$135="X",AVERAGE($F167,$H167:$K167),$H$135="X",AVERAGE($F167:$G167,$I167:$K167),$I$135="X",AVERAGE($F167:$H167,$J167:$K167),$J$135="X",AVERAGE($F167:$I167,$K167:$K167),$K$135="X",AVERAGE($F167:$J167)),"")</f>
        <v>0</v>
      </c>
      <c r="C167" s="19" cm="1">
        <f t="array" ref="C167">IFERROR(_xlfn.IFS(COUNTA($F$135:$K$135)=0,STDEV($F167:$K167)/SQRT(COUNT($F167:$K167)),$F$135="X",STDEV(G167:$K167)/SQRT(COUNT(G167:$K167)),$G$135="X",STDEV($F167,$H167:$K167)/SQRT(COUNT($F167,$H167:$K167)),$H$135="X",STDEV($F167:$G167,$I167:$K167)/SQRT(COUNT($F167:$G167,$I167:$K167)),$I$135="X",STDEV($F167:$H167,$J167:$K167)/SQRT(COUNT($F167:$H167,$J167:$K167)),$J$135="X",STDEV($F167:$I167,$K167)/SQRT(COUNT($F167:$I167,$K167)),$K$135="X",STDEV($F167:$J167)/SQRT(COUNT($F167:$J167))),"")</f>
        <v>0</v>
      </c>
      <c r="D167" s="113" cm="1">
        <f t="array" ref="D167">IFERROR(_xlfn.IFS(COUNTA($L$135:$Q$135)=0,AVERAGE($L167:$Q167),$L$135="X",AVERAGE($M167:$Q167),$M$135="X",AVERAGE($L167,$N167:$Q167),$N$135="X",AVERAGE($L167:$M167,$O167:$Q167),$O$135="X",AVERAGE($L167:$N167,$P167:$Q167),$P$135="X",AVERAGE($L167:$O167,$Q167:$Q167),$Q$135="X",AVERAGE($L167:$P167)),"")</f>
        <v>0</v>
      </c>
      <c r="E167" s="111" cm="1">
        <f t="array" ref="E167">IFERROR(_xlfn.IFS(COUNTA($L$135:$Q$135)=0,STDEV($L167:$Q167)/SQRT(COUNT($L167:$Q167)),$L$135="X",STDEV($M167:$Q167)/SQRT(COUNT($M167:$Q167)),$M$135="X",STDEV($L167,$N167:$Q167)/SQRT(COUNT($L167,$N167:$Q167)),$N$135="X",STDEV($L167:$M167,$O167:$Q167)/SQRT(COUNT($L167:$M167,$O167:$Q167)),$O$135="X",STDEV($L167:$N167,$P167:$Q167)/SQRT(COUNT($L167:$N167,$P167:$Q167)),$P$135="X",STDEV($L167:$O167,$Q167)/SQRT(COUNT($L167:$O167,$Q167)),$Q$135="X",STDEV($L167:$P167)/SQRT(COUNT($L167:$P167))),"")</f>
        <v>0</v>
      </c>
      <c r="F167" cm="1">
        <f t="array" ref="F167">_xlfn.IFS(SUM($L167:$Q167)="","",L167="","",L167=0,0,L167&gt;0,L167/F$198*100)</f>
        <v>0</v>
      </c>
      <c r="G167" cm="1">
        <f t="array" ref="G167">_xlfn.IFS(SUM($L167:$Q167)="","",M167="","",M167=0,0,M167&gt;0,M167/G$198*100)</f>
        <v>0</v>
      </c>
      <c r="H167" cm="1">
        <f t="array" ref="H167">_xlfn.IFS(SUM($L167:$Q167)="","",N167="","",N167=0,0,N167&gt;0,N167/H$198*100)</f>
        <v>0</v>
      </c>
      <c r="I167" cm="1">
        <f t="array" ref="I167">_xlfn.IFS(SUM($L167:$Q167)="","",O167="","",O167=0,0,O167&gt;0,O167/I$198*100)</f>
        <v>0</v>
      </c>
      <c r="J167" cm="1">
        <f t="array" ref="J167">_xlfn.IFS(SUM($L167:$Q167)="","",P167="","",P167=0,0,P167&gt;0,P167/J$198*100)</f>
        <v>0</v>
      </c>
      <c r="K167" s="1" t="str" cm="1">
        <f t="array" ref="K167">_xlfn.IFS(SUM($L167:$Q167)="","",Q167="","",Q167=0,0,Q167&gt;0,Q167/K$198*100)</f>
        <v/>
      </c>
      <c r="L167" s="85">
        <f t="shared" si="180"/>
        <v>0</v>
      </c>
      <c r="M167" s="39">
        <f t="shared" si="155"/>
        <v>0</v>
      </c>
      <c r="N167" s="39">
        <f t="shared" si="155"/>
        <v>0</v>
      </c>
      <c r="O167" s="39">
        <f t="shared" si="155"/>
        <v>0</v>
      </c>
      <c r="P167" s="39">
        <f t="shared" si="155"/>
        <v>0</v>
      </c>
      <c r="Q167" s="98" t="str">
        <f t="shared" si="155"/>
        <v/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89"/>
      <c r="X167" s="1"/>
      <c r="Y167" s="1"/>
      <c r="Z167" s="7" t="s">
        <v>56</v>
      </c>
      <c r="AA167" s="18" cm="1">
        <f t="array" ref="AA167">IFERROR(_xlfn.IFS(COUNTA($AE$135:$AJ$135)=0,AVERAGE($AE167:$AJ167),$AE$135="X",AVERAGE($AF167:$AJ167),$AF$135="X",AVERAGE($AE167,$AG167:$AJ167),$AG$135="X",AVERAGE($AE167:$AF167,$AH167:$AJ167),$AH$135="X",AVERAGE($AE167:$AG167,$AI167:$AJ167),$AI$135="X",AVERAGE($AE167:$AH167,$AJ167:$AJ167),$AJ$135="X",AVERAGE($AE167:$AI167)),"")</f>
        <v>0</v>
      </c>
      <c r="AB167" s="19" cm="1">
        <f t="array" ref="AB167">IFERROR(_xlfn.IFS(COUNTA($AE$135:$AJ$135)=0,STDEV($AE167:$AJ167)/SQRT(COUNT($AE167:$AJ167)),$AE$135="X",STDEV($AF167:$AJ167)/SQRT(COUNT($AF167:$AJ167)),$AF$135="X",STDEV($AE167,$AG167:$AJ167)/SQRT(COUNT($AE167,$AG167:$AJ167)),$AG$135="X",STDEV($AE167:$AF167,$AH167:$AJ167)/SQRT(COUNT($AE167:$AF167,$AH167:$AJ167)),$AH$135="X",STDEV($AE167:$AG167,$AI167:$AJ167)/SQRT(COUNT($AE167:$AG167,$AI167:$AJ167)),$AI$135="X",STDEV($AE167:$AH167,$AJ167)/SQRT(COUNT($AE167:$AH167,$AJ167)),$AJ$135="X",STDEV($AE167:$AI167)/SQRT(COUNT($AE167:$AI167))),"")</f>
        <v>0</v>
      </c>
      <c r="AC167" s="113" cm="1">
        <f t="array" ref="AC167">IFERROR(_xlfn.IFS(COUNTA($AK$135:$AP$135)=0,AVERAGE($AK167:$AP167),$AK$135="X",AVERAGE($AL167:$AP167),$AL$135="X",AVERAGE($AK167,$AM167:$AP167),$AM$135="X",AVERAGE($AK167:$AL167,$AN167:$AP167),$AN$135="X",AVERAGE($AK167:$AM167,$AO167:$AP167),$AO$135="X",AVERAGE($AK167:$AN167,$AP167:$AP167),$AP$135="X",AVERAGE($AK167:$AO167)),"")</f>
        <v>0</v>
      </c>
      <c r="AD167" s="111" cm="1">
        <f t="array" ref="AD167">IFERROR(_xlfn.IFS(COUNTA($AK$135:$AP$135)=0,STDEV($AK167:$AP167)/SQRT(COUNT($AK167:$AP167)),$AK$135="X",STDEV($AL167:$AP167)/SQRT(COUNT($AL167:$AP167)),$AL$135="X",STDEV($AK167,$AM167:$AP167)/SQRT(COUNT($AK167,$AM167:$AP167)),$AM$135="X",STDEV($AK167:$AL167,$AN167:$AP167)/SQRT(COUNT($AK167:$AL167,$AN167:$AP167)),$AN$135="X",STDEV($AK167:$AM167,$AO167:$AP167)/SQRT(COUNT($AK167:$AM167,$AO167:$AP167)),$AO$135="X",STDEV($AK167:$AN167,$AP167)/SQRT(COUNT($AK167:$AN167,$AP167)),$AP$135="X",STDEV($AK167:$AO167)/SQRT(COUNT($AK167:$AO167))),"")</f>
        <v>0</v>
      </c>
      <c r="AE167" cm="1">
        <f t="array" ref="AE167">_xlfn.IFS(SUM($AK167:$AP167)="","",AK167="","",AK167=0,0,AK167&gt;0,AK167/AE$198*100)</f>
        <v>0</v>
      </c>
      <c r="AF167" cm="1">
        <f t="array" ref="AF167">_xlfn.IFS(SUM($AK167:$AP167)="","",AL167="","",AL167=0,0,AL167&gt;0,AL167/AF$198*100)</f>
        <v>0</v>
      </c>
      <c r="AG167" cm="1">
        <f t="array" ref="AG167">_xlfn.IFS(SUM($AK167:$AP167)="","",AM167="","",AM167=0,0,AM167&gt;0,AM167/AG$198*100)</f>
        <v>0.10636477019111762</v>
      </c>
      <c r="AH167" cm="1">
        <f t="array" ref="AH167">_xlfn.IFS(SUM($AK167:$AP167)="","",AN167="","",AN167=0,0,AN167&gt;0,AN167/AH$198*100)</f>
        <v>0</v>
      </c>
      <c r="AI167" cm="1">
        <f t="array" ref="AI167">_xlfn.IFS(SUM($AK167:$AP167)="","",AO167="","",AO167=0,0,AO167&gt;0,AO167/AI$198*100)</f>
        <v>0</v>
      </c>
      <c r="AJ167" s="1" t="str" cm="1">
        <f t="array" ref="AJ167">_xlfn.IFS(SUM($AK167:$AP167)="","",AP167="","",AP167=0,0,AP167&gt;0,AP167/AJ$198*100)</f>
        <v/>
      </c>
      <c r="AK167" s="85">
        <f t="shared" si="181"/>
        <v>0</v>
      </c>
      <c r="AL167" s="39">
        <f t="shared" si="181"/>
        <v>0</v>
      </c>
      <c r="AM167" s="39">
        <f t="shared" si="181"/>
        <v>130787</v>
      </c>
      <c r="AN167" s="39">
        <f t="shared" si="181"/>
        <v>0</v>
      </c>
      <c r="AO167" s="39">
        <f t="shared" si="181"/>
        <v>0</v>
      </c>
      <c r="AP167" s="98" t="str">
        <f t="shared" si="181"/>
        <v/>
      </c>
      <c r="AQ167" s="89">
        <v>0</v>
      </c>
      <c r="AR167" s="89">
        <v>0</v>
      </c>
      <c r="AS167" s="89">
        <v>261574</v>
      </c>
      <c r="AT167" s="89">
        <v>0</v>
      </c>
      <c r="AU167" s="89">
        <v>0</v>
      </c>
      <c r="AV167" s="89"/>
      <c r="AW167" s="1"/>
      <c r="AX167" s="1"/>
      <c r="AY167" s="39" t="str">
        <f t="shared" si="157"/>
        <v/>
      </c>
      <c r="AZ167" s="39" t="str">
        <f t="shared" si="158"/>
        <v/>
      </c>
      <c r="BA167" s="39" t="str">
        <f t="shared" si="159"/>
        <v/>
      </c>
      <c r="BB167" s="39" t="str">
        <f t="shared" si="160"/>
        <v/>
      </c>
      <c r="BC167" s="39" t="str">
        <f t="shared" si="161"/>
        <v/>
      </c>
      <c r="BD167" s="39" t="str">
        <f t="shared" si="162"/>
        <v/>
      </c>
      <c r="BE167" s="39" t="str">
        <f t="shared" si="163"/>
        <v/>
      </c>
      <c r="BF167" s="39" t="str">
        <f t="shared" si="164"/>
        <v/>
      </c>
      <c r="BG167" s="39" t="str">
        <f t="shared" si="165"/>
        <v/>
      </c>
      <c r="BH167" s="39" t="str">
        <f t="shared" si="166"/>
        <v/>
      </c>
      <c r="BI167" s="39" t="str">
        <f t="shared" si="167"/>
        <v/>
      </c>
      <c r="BJ167" s="39" t="str">
        <f t="shared" si="168"/>
        <v/>
      </c>
      <c r="BK167" s="42" t="str">
        <f t="shared" si="183"/>
        <v/>
      </c>
      <c r="BL167" t="str">
        <f t="shared" si="183"/>
        <v/>
      </c>
      <c r="BM167" t="str">
        <f t="shared" si="183"/>
        <v/>
      </c>
      <c r="BN167" t="str">
        <f t="shared" si="182"/>
        <v/>
      </c>
      <c r="BO167" t="str">
        <f t="shared" si="182"/>
        <v/>
      </c>
      <c r="BP167" t="str">
        <f t="shared" si="182"/>
        <v/>
      </c>
      <c r="BQ167" t="str">
        <f t="shared" si="182"/>
        <v/>
      </c>
      <c r="BR167" t="str">
        <f t="shared" si="182"/>
        <v/>
      </c>
      <c r="BS167" t="str">
        <f t="shared" si="182"/>
        <v/>
      </c>
      <c r="BT167" t="str">
        <f t="shared" si="182"/>
        <v/>
      </c>
      <c r="BU167" t="str">
        <f t="shared" si="182"/>
        <v/>
      </c>
      <c r="BV167" t="str">
        <f t="shared" si="182"/>
        <v/>
      </c>
      <c r="BW167" t="str">
        <f t="shared" si="170"/>
        <v/>
      </c>
      <c r="BX167" t="str">
        <f t="shared" si="171"/>
        <v/>
      </c>
      <c r="BY167" t="str">
        <f t="shared" si="172"/>
        <v/>
      </c>
      <c r="BZ167" t="str">
        <f t="shared" si="173"/>
        <v/>
      </c>
      <c r="CA167" t="str">
        <f t="shared" si="174"/>
        <v/>
      </c>
      <c r="CB167" s="39" t="str">
        <f t="shared" si="174"/>
        <v/>
      </c>
      <c r="CC167" s="46" t="str">
        <f t="shared" si="175"/>
        <v/>
      </c>
      <c r="CD167" s="44" t="str">
        <f t="shared" si="176"/>
        <v/>
      </c>
      <c r="CE167" t="str" cm="1">
        <f t="array" ref="CE167">_xlfn.IFS($CC167="","",$CC167&lt;=CE$136,"yes",$CC167&gt;CE$136,"no")</f>
        <v/>
      </c>
      <c r="CF167" s="42" t="str">
        <f t="shared" si="184"/>
        <v/>
      </c>
      <c r="CG167" s="1" t="str">
        <f t="shared" si="185"/>
        <v/>
      </c>
      <c r="CH167" s="1" t="str">
        <f t="shared" si="186"/>
        <v/>
      </c>
      <c r="CI167" s="76" t="str">
        <f>IF(CE167="yes",VLOOKUP(CH167,'z-Table'!$A$1:$K$74,7,TRUE)*$CE$135,"")</f>
        <v/>
      </c>
    </row>
    <row r="168" spans="1:87" ht="12" x14ac:dyDescent="0.2">
      <c r="A168" s="7" t="s">
        <v>57</v>
      </c>
      <c r="B168" s="18" cm="1">
        <f t="array" ref="B168">IFERROR(_xlfn.IFS(COUNTA($F$135:$K$135)=0,AVERAGE($F168:$K168),$F$135="X",AVERAGE(G168:$K168),$G$135="X",AVERAGE($F168,$H168:$K168),$H$135="X",AVERAGE($F168:$G168,$I168:$K168),$I$135="X",AVERAGE($F168:$H168,$J168:$K168),$J$135="X",AVERAGE($F168:$I168,$K168:$K168),$K$135="X",AVERAGE($F168:$J168)),"")</f>
        <v>0</v>
      </c>
      <c r="C168" s="19" cm="1">
        <f t="array" ref="C168">IFERROR(_xlfn.IFS(COUNTA($F$135:$K$135)=0,STDEV($F168:$K168)/SQRT(COUNT($F168:$K168)),$F$135="X",STDEV(G168:$K168)/SQRT(COUNT(G168:$K168)),$G$135="X",STDEV($F168,$H168:$K168)/SQRT(COUNT($F168,$H168:$K168)),$H$135="X",STDEV($F168:$G168,$I168:$K168)/SQRT(COUNT($F168:$G168,$I168:$K168)),$I$135="X",STDEV($F168:$H168,$J168:$K168)/SQRT(COUNT($F168:$H168,$J168:$K168)),$J$135="X",STDEV($F168:$I168,$K168)/SQRT(COUNT($F168:$I168,$K168)),$K$135="X",STDEV($F168:$J168)/SQRT(COUNT($F168:$J168))),"")</f>
        <v>0</v>
      </c>
      <c r="D168" s="113" cm="1">
        <f t="array" ref="D168">IFERROR(_xlfn.IFS(COUNTA($L$135:$Q$135)=0,AVERAGE($L168:$Q168),$L$135="X",AVERAGE($M168:$Q168),$M$135="X",AVERAGE($L168,$N168:$Q168),$N$135="X",AVERAGE($L168:$M168,$O168:$Q168),$O$135="X",AVERAGE($L168:$N168,$P168:$Q168),$P$135="X",AVERAGE($L168:$O168,$Q168:$Q168),$Q$135="X",AVERAGE($L168:$P168)),"")</f>
        <v>0</v>
      </c>
      <c r="E168" s="111" cm="1">
        <f t="array" ref="E168">IFERROR(_xlfn.IFS(COUNTA($L$135:$Q$135)=0,STDEV($L168:$Q168)/SQRT(COUNT($L168:$Q168)),$L$135="X",STDEV($M168:$Q168)/SQRT(COUNT($M168:$Q168)),$M$135="X",STDEV($L168,$N168:$Q168)/SQRT(COUNT($L168,$N168:$Q168)),$N$135="X",STDEV($L168:$M168,$O168:$Q168)/SQRT(COUNT($L168:$M168,$O168:$Q168)),$O$135="X",STDEV($L168:$N168,$P168:$Q168)/SQRT(COUNT($L168:$N168,$P168:$Q168)),$P$135="X",STDEV($L168:$O168,$Q168)/SQRT(COUNT($L168:$O168,$Q168)),$Q$135="X",STDEV($L168:$P168)/SQRT(COUNT($L168:$P168))),"")</f>
        <v>0</v>
      </c>
      <c r="F168" cm="1">
        <f t="array" ref="F168">_xlfn.IFS(SUM($L168:$Q168)="","",L168="","",L168=0,0,L168&gt;0,L168/F$198*100)</f>
        <v>0</v>
      </c>
      <c r="G168" cm="1">
        <f t="array" ref="G168">_xlfn.IFS(SUM($L168:$Q168)="","",M168="","",M168=0,0,M168&gt;0,M168/G$198*100)</f>
        <v>0</v>
      </c>
      <c r="H168" cm="1">
        <f t="array" ref="H168">_xlfn.IFS(SUM($L168:$Q168)="","",N168="","",N168=0,0,N168&gt;0,N168/H$198*100)</f>
        <v>0</v>
      </c>
      <c r="I168" cm="1">
        <f t="array" ref="I168">_xlfn.IFS(SUM($L168:$Q168)="","",O168="","",O168=0,0,O168&gt;0,O168/I$198*100)</f>
        <v>0</v>
      </c>
      <c r="J168" cm="1">
        <f t="array" ref="J168">_xlfn.IFS(SUM($L168:$Q168)="","",P168="","",P168=0,0,P168&gt;0,P168/J$198*100)</f>
        <v>0</v>
      </c>
      <c r="K168" s="1" t="str" cm="1">
        <f t="array" ref="K168">_xlfn.IFS(SUM($L168:$Q168)="","",Q168="","",Q168=0,0,Q168&gt;0,Q168/K$198*100)</f>
        <v/>
      </c>
      <c r="L168" s="85">
        <f t="shared" si="180"/>
        <v>0</v>
      </c>
      <c r="M168" s="39">
        <f t="shared" si="155"/>
        <v>0</v>
      </c>
      <c r="N168" s="39">
        <f t="shared" si="155"/>
        <v>0</v>
      </c>
      <c r="O168" s="39">
        <f t="shared" si="155"/>
        <v>0</v>
      </c>
      <c r="P168" s="39">
        <f t="shared" si="155"/>
        <v>0</v>
      </c>
      <c r="Q168" s="98" t="str">
        <f t="shared" si="155"/>
        <v/>
      </c>
      <c r="R168" s="89">
        <v>0</v>
      </c>
      <c r="S168" s="89">
        <v>0</v>
      </c>
      <c r="T168" s="89">
        <v>0</v>
      </c>
      <c r="U168" s="89">
        <v>0</v>
      </c>
      <c r="V168" s="89">
        <v>0</v>
      </c>
      <c r="W168" s="89"/>
      <c r="X168" s="1"/>
      <c r="Y168" s="1"/>
      <c r="Z168" s="7" t="s">
        <v>57</v>
      </c>
      <c r="AA168" s="18" cm="1">
        <f t="array" ref="AA168">IFERROR(_xlfn.IFS(COUNTA($AE$135:$AJ$135)=0,AVERAGE($AE168:$AJ168),$AE$135="X",AVERAGE($AF168:$AJ168),$AF$135="X",AVERAGE($AE168,$AG168:$AJ168),$AG$135="X",AVERAGE($AE168:$AF168,$AH168:$AJ168),$AH$135="X",AVERAGE($AE168:$AG168,$AI168:$AJ168),$AI$135="X",AVERAGE($AE168:$AH168,$AJ168:$AJ168),$AJ$135="X",AVERAGE($AE168:$AI168)),"")</f>
        <v>0</v>
      </c>
      <c r="AB168" s="19" cm="1">
        <f t="array" ref="AB168">IFERROR(_xlfn.IFS(COUNTA($AE$135:$AJ$135)=0,STDEV($AE168:$AJ168)/SQRT(COUNT($AE168:$AJ168)),$AE$135="X",STDEV($AF168:$AJ168)/SQRT(COUNT($AF168:$AJ168)),$AF$135="X",STDEV($AE168,$AG168:$AJ168)/SQRT(COUNT($AE168,$AG168:$AJ168)),$AG$135="X",STDEV($AE168:$AF168,$AH168:$AJ168)/SQRT(COUNT($AE168:$AF168,$AH168:$AJ168)),$AH$135="X",STDEV($AE168:$AG168,$AI168:$AJ168)/SQRT(COUNT($AE168:$AG168,$AI168:$AJ168)),$AI$135="X",STDEV($AE168:$AH168,$AJ168)/SQRT(COUNT($AE168:$AH168,$AJ168)),$AJ$135="X",STDEV($AE168:$AI168)/SQRT(COUNT($AE168:$AI168))),"")</f>
        <v>0</v>
      </c>
      <c r="AC168" s="113" cm="1">
        <f t="array" ref="AC168">IFERROR(_xlfn.IFS(COUNTA($AK$135:$AP$135)=0,AVERAGE($AK168:$AP168),$AK$135="X",AVERAGE($AL168:$AP168),$AL$135="X",AVERAGE($AK168,$AM168:$AP168),$AM$135="X",AVERAGE($AK168:$AL168,$AN168:$AP168),$AN$135="X",AVERAGE($AK168:$AM168,$AO168:$AP168),$AO$135="X",AVERAGE($AK168:$AN168,$AP168:$AP168),$AP$135="X",AVERAGE($AK168:$AO168)),"")</f>
        <v>0</v>
      </c>
      <c r="AD168" s="111" cm="1">
        <f t="array" ref="AD168">IFERROR(_xlfn.IFS(COUNTA($AK$135:$AP$135)=0,STDEV($AK168:$AP168)/SQRT(COUNT($AK168:$AP168)),$AK$135="X",STDEV($AL168:$AP168)/SQRT(COUNT($AL168:$AP168)),$AL$135="X",STDEV($AK168,$AM168:$AP168)/SQRT(COUNT($AK168,$AM168:$AP168)),$AM$135="X",STDEV($AK168:$AL168,$AN168:$AP168)/SQRT(COUNT($AK168:$AL168,$AN168:$AP168)),$AN$135="X",STDEV($AK168:$AM168,$AO168:$AP168)/SQRT(COUNT($AK168:$AM168,$AO168:$AP168)),$AO$135="X",STDEV($AK168:$AN168,$AP168)/SQRT(COUNT($AK168:$AN168,$AP168)),$AP$135="X",STDEV($AK168:$AO168)/SQRT(COUNT($AK168:$AO168))),"")</f>
        <v>0</v>
      </c>
      <c r="AE168" cm="1">
        <f t="array" ref="AE168">_xlfn.IFS(SUM($AK168:$AP168)="","",AK168="","",AK168=0,0,AK168&gt;0,AK168/AE$198*100)</f>
        <v>0</v>
      </c>
      <c r="AF168" cm="1">
        <f t="array" ref="AF168">_xlfn.IFS(SUM($AK168:$AP168)="","",AL168="","",AL168=0,0,AL168&gt;0,AL168/AF$198*100)</f>
        <v>0</v>
      </c>
      <c r="AG168" cm="1">
        <f t="array" ref="AG168">_xlfn.IFS(SUM($AK168:$AP168)="","",AM168="","",AM168=0,0,AM168&gt;0,AM168/AG$198*100)</f>
        <v>2.0017757525474009E-2</v>
      </c>
      <c r="AH168" cm="1">
        <f t="array" ref="AH168">_xlfn.IFS(SUM($AK168:$AP168)="","",AN168="","",AN168=0,0,AN168&gt;0,AN168/AH$198*100)</f>
        <v>0</v>
      </c>
      <c r="AI168" cm="1">
        <f t="array" ref="AI168">_xlfn.IFS(SUM($AK168:$AP168)="","",AO168="","",AO168=0,0,AO168&gt;0,AO168/AI$198*100)</f>
        <v>0</v>
      </c>
      <c r="AJ168" s="1" t="str" cm="1">
        <f t="array" ref="AJ168">_xlfn.IFS(SUM($AK168:$AP168)="","",AP168="","",AP168=0,0,AP168&gt;0,AP168/AJ$198*100)</f>
        <v/>
      </c>
      <c r="AK168" s="85">
        <f t="shared" si="181"/>
        <v>0</v>
      </c>
      <c r="AL168" s="39">
        <f t="shared" si="181"/>
        <v>0</v>
      </c>
      <c r="AM168" s="39">
        <f t="shared" si="181"/>
        <v>24614</v>
      </c>
      <c r="AN168" s="39">
        <f t="shared" si="181"/>
        <v>0</v>
      </c>
      <c r="AO168" s="39">
        <f t="shared" si="181"/>
        <v>0</v>
      </c>
      <c r="AP168" s="98" t="str">
        <f t="shared" si="181"/>
        <v/>
      </c>
      <c r="AQ168" s="89">
        <v>0</v>
      </c>
      <c r="AR168" s="89">
        <v>0</v>
      </c>
      <c r="AS168" s="89">
        <v>49228</v>
      </c>
      <c r="AT168" s="89">
        <v>0</v>
      </c>
      <c r="AU168" s="89">
        <v>0</v>
      </c>
      <c r="AV168" s="89"/>
      <c r="AW168" s="1"/>
      <c r="AX168" s="1"/>
      <c r="AY168" s="39" t="str">
        <f t="shared" si="157"/>
        <v/>
      </c>
      <c r="AZ168" s="39" t="str">
        <f t="shared" si="158"/>
        <v/>
      </c>
      <c r="BA168" s="39" t="str">
        <f t="shared" si="159"/>
        <v/>
      </c>
      <c r="BB168" s="39" t="str">
        <f t="shared" si="160"/>
        <v/>
      </c>
      <c r="BC168" s="39" t="str">
        <f t="shared" si="161"/>
        <v/>
      </c>
      <c r="BD168" s="39" t="str">
        <f t="shared" si="162"/>
        <v/>
      </c>
      <c r="BE168" s="39" t="str">
        <f t="shared" si="163"/>
        <v/>
      </c>
      <c r="BF168" s="39" t="str">
        <f t="shared" si="164"/>
        <v/>
      </c>
      <c r="BG168" s="39" t="str">
        <f t="shared" si="165"/>
        <v/>
      </c>
      <c r="BH168" s="39" t="str">
        <f t="shared" si="166"/>
        <v/>
      </c>
      <c r="BI168" s="39" t="str">
        <f t="shared" si="167"/>
        <v/>
      </c>
      <c r="BJ168" s="39" t="str">
        <f t="shared" si="168"/>
        <v/>
      </c>
      <c r="BK168" s="42" t="str">
        <f t="shared" si="183"/>
        <v/>
      </c>
      <c r="BL168" t="str">
        <f t="shared" si="183"/>
        <v/>
      </c>
      <c r="BM168" t="str">
        <f t="shared" si="183"/>
        <v/>
      </c>
      <c r="BN168" t="str">
        <f t="shared" si="182"/>
        <v/>
      </c>
      <c r="BO168" t="str">
        <f t="shared" si="182"/>
        <v/>
      </c>
      <c r="BP168" t="str">
        <f t="shared" si="182"/>
        <v/>
      </c>
      <c r="BQ168" t="str">
        <f t="shared" si="182"/>
        <v/>
      </c>
      <c r="BR168" t="str">
        <f t="shared" si="182"/>
        <v/>
      </c>
      <c r="BS168" t="str">
        <f t="shared" si="182"/>
        <v/>
      </c>
      <c r="BT168" t="str">
        <f t="shared" si="182"/>
        <v/>
      </c>
      <c r="BU168" t="str">
        <f t="shared" si="182"/>
        <v/>
      </c>
      <c r="BV168" t="str">
        <f t="shared" si="182"/>
        <v/>
      </c>
      <c r="BW168" t="str">
        <f t="shared" si="170"/>
        <v/>
      </c>
      <c r="BX168" t="str">
        <f t="shared" si="171"/>
        <v/>
      </c>
      <c r="BY168" t="str">
        <f t="shared" si="172"/>
        <v/>
      </c>
      <c r="BZ168" t="str">
        <f t="shared" si="173"/>
        <v/>
      </c>
      <c r="CA168" t="str">
        <f t="shared" si="174"/>
        <v/>
      </c>
      <c r="CB168" s="39" t="str">
        <f t="shared" si="174"/>
        <v/>
      </c>
      <c r="CC168" s="46" t="str">
        <f t="shared" si="175"/>
        <v/>
      </c>
      <c r="CD168" s="44" t="str">
        <f t="shared" si="176"/>
        <v/>
      </c>
      <c r="CE168" t="str" cm="1">
        <f t="array" ref="CE168">_xlfn.IFS($CC168="","",$CC168&lt;=CE$136,"yes",$CC168&gt;CE$136,"no")</f>
        <v/>
      </c>
      <c r="CF168" s="42" t="str">
        <f t="shared" si="184"/>
        <v/>
      </c>
      <c r="CG168" s="1" t="str">
        <f t="shared" si="185"/>
        <v/>
      </c>
      <c r="CH168" s="1" t="str">
        <f t="shared" si="186"/>
        <v/>
      </c>
      <c r="CI168" s="76" t="str">
        <f>IF(CE168="yes",VLOOKUP(CH168,'z-Table'!$A$1:$K$74,7,TRUE)*$CE$135,"")</f>
        <v/>
      </c>
    </row>
    <row r="169" spans="1:87" ht="12" x14ac:dyDescent="0.2">
      <c r="A169" s="6" t="s">
        <v>58</v>
      </c>
      <c r="B169" s="18" cm="1">
        <f t="array" ref="B169">IFERROR(_xlfn.IFS(COUNTA($F$135:$K$135)=0,AVERAGE($F169:$K169),$F$135="X",AVERAGE(G169:$K169),$G$135="X",AVERAGE($F169,$H169:$K169),$H$135="X",AVERAGE($F169:$G169,$I169:$K169),$I$135="X",AVERAGE($F169:$H169,$J169:$K169),$J$135="X",AVERAGE($F169:$I169,$K169:$K169),$K$135="X",AVERAGE($F169:$J169)),"")</f>
        <v>1.4153654280787386E-2</v>
      </c>
      <c r="C169" s="19" cm="1">
        <f t="array" ref="C169">IFERROR(_xlfn.IFS(COUNTA($F$135:$K$135)=0,STDEV($F169:$K169)/SQRT(COUNT($F169:$K169)),$F$135="X",STDEV(G169:$K169)/SQRT(COUNT(G169:$K169)),$G$135="X",STDEV($F169,$H169:$K169)/SQRT(COUNT($F169,$H169:$K169)),$H$135="X",STDEV($F169:$G169,$I169:$K169)/SQRT(COUNT($F169:$G169,$I169:$K169)),$I$135="X",STDEV($F169:$H169,$J169:$K169)/SQRT(COUNT($F169:$H169,$J169:$K169)),$J$135="X",STDEV($F169:$I169,$K169)/SQRT(COUNT($F169:$I169,$K169)),$K$135="X",STDEV($F169:$J169)/SQRT(COUNT($F169:$J169))),"")</f>
        <v>4.4845658039184824E-3</v>
      </c>
      <c r="D169" s="113" cm="1">
        <f t="array" ref="D169">IFERROR(_xlfn.IFS(COUNTA($L$135:$Q$135)=0,AVERAGE($L169:$Q169),$L$135="X",AVERAGE($M169:$Q169),$M$135="X",AVERAGE($L169,$N169:$Q169),$N$135="X",AVERAGE($L169:$M169,$O169:$Q169),$O$135="X",AVERAGE($L169:$N169,$P169:$Q169),$P$135="X",AVERAGE($L169:$O169,$Q169:$Q169),$Q$135="X",AVERAGE($L169:$P169)),"")</f>
        <v>15970.75</v>
      </c>
      <c r="E169" s="111" cm="1">
        <f t="array" ref="E169">IFERROR(_xlfn.IFS(COUNTA($L$135:$Q$135)=0,STDEV($L169:$Q169)/SQRT(COUNT($L169:$Q169)),$L$135="X",STDEV($M169:$Q169)/SQRT(COUNT($M169:$Q169)),$M$135="X",STDEV($L169,$N169:$Q169)/SQRT(COUNT($L169,$N169:$Q169)),$N$135="X",STDEV($L169:$M169,$O169:$Q169)/SQRT(COUNT($L169:$M169,$O169:$Q169)),$O$135="X",STDEV($L169:$N169,$P169:$Q169)/SQRT(COUNT($L169:$N169,$P169:$Q169)),$P$135="X",STDEV($L169:$O169,$Q169)/SQRT(COUNT($L169:$O169,$Q169)),$Q$135="X",STDEV($L169:$P169)/SQRT(COUNT($L169:$P169))),"")</f>
        <v>9900.1813673762772</v>
      </c>
      <c r="F169" cm="1">
        <f t="array" ref="F169">_xlfn.IFS(SUM($L169:$Q169)="","",L169="","",L169=0,0,L169&gt;0,L169/F$198*100)</f>
        <v>2.7248290490145741E-2</v>
      </c>
      <c r="G169" cm="1">
        <f t="array" ref="G169">_xlfn.IFS(SUM($L169:$Q169)="","",M169="","",M169=0,0,M169&gt;0,M169/G$198*100)</f>
        <v>1.4356821216771428E-2</v>
      </c>
      <c r="H169" cm="1">
        <f t="array" ref="H169">_xlfn.IFS(SUM($L169:$Q169)="","",N169="","",N169=0,0,N169&gt;0,N169/H$198*100)</f>
        <v>0</v>
      </c>
      <c r="I169" cm="1">
        <f t="array" ref="I169">_xlfn.IFS(SUM($L169:$Q169)="","",O169="","",O169=0,0,O169&gt;0,O169/I$198*100)</f>
        <v>1.8456090440256406E-2</v>
      </c>
      <c r="J169" cm="1">
        <f t="array" ref="J169">_xlfn.IFS(SUM($L169:$Q169)="","",P169="","",P169=0,0,P169&gt;0,P169/J$198*100)</f>
        <v>1.070706925676336E-2</v>
      </c>
      <c r="K169" s="1" t="str" cm="1">
        <f t="array" ref="K169">_xlfn.IFS(SUM($L169:$Q169)="","",Q169="","",Q169=0,0,Q169&gt;0,Q169/K$198*100)</f>
        <v/>
      </c>
      <c r="L169" s="85">
        <f t="shared" si="180"/>
        <v>54597.75</v>
      </c>
      <c r="M169" s="39">
        <f t="shared" si="155"/>
        <v>3655.6666666666665</v>
      </c>
      <c r="N169" s="39">
        <f t="shared" si="155"/>
        <v>0</v>
      </c>
      <c r="O169" s="39">
        <f t="shared" si="155"/>
        <v>8796.3333333333339</v>
      </c>
      <c r="P169" s="39">
        <f t="shared" si="155"/>
        <v>12804</v>
      </c>
      <c r="Q169" s="98" t="str">
        <f t="shared" si="155"/>
        <v/>
      </c>
      <c r="R169" s="89">
        <v>218391</v>
      </c>
      <c r="S169" s="89">
        <v>10967</v>
      </c>
      <c r="T169" s="89">
        <v>0</v>
      </c>
      <c r="U169" s="89">
        <v>26389</v>
      </c>
      <c r="V169" s="89">
        <v>25608</v>
      </c>
      <c r="W169" s="89"/>
      <c r="X169" s="1"/>
      <c r="Y169" s="1"/>
      <c r="Z169" s="6" t="s">
        <v>58</v>
      </c>
      <c r="AA169" s="18" cm="1">
        <f t="array" ref="AA169">IFERROR(_xlfn.IFS(COUNTA($AE$135:$AJ$135)=0,AVERAGE($AE169:$AJ169),$AE$135="X",AVERAGE($AF169:$AJ169),$AF$135="X",AVERAGE($AE169,$AG169:$AJ169),$AG$135="X",AVERAGE($AE169:$AF169,$AH169:$AJ169),$AH$135="X",AVERAGE($AE169:$AG169,$AI169:$AJ169),$AI$135="X",AVERAGE($AE169:$AH169,$AJ169:$AJ169),$AJ$135="X",AVERAGE($AE169:$AI169)),"")</f>
        <v>1.2559388659802394E-2</v>
      </c>
      <c r="AB169" s="19" cm="1">
        <f t="array" ref="AB169">IFERROR(_xlfn.IFS(COUNTA($AE$135:$AJ$135)=0,STDEV($AE169:$AJ169)/SQRT(COUNT($AE169:$AJ169)),$AE$135="X",STDEV($AF169:$AJ169)/SQRT(COUNT($AF169:$AJ169)),$AF$135="X",STDEV($AE169,$AG169:$AJ169)/SQRT(COUNT($AE169,$AG169:$AJ169)),$AG$135="X",STDEV($AE169:$AF169,$AH169:$AJ169)/SQRT(COUNT($AE169:$AF169,$AH169:$AJ169)),$AH$135="X",STDEV($AE169:$AG169,$AI169:$AJ169)/SQRT(COUNT($AE169:$AG169,$AI169:$AJ169)),$AI$135="X",STDEV($AE169:$AH169,$AJ169)/SQRT(COUNT($AE169:$AH169,$AJ169)),$AJ$135="X",STDEV($AE169:$AI169)/SQRT(COUNT($AE169:$AI169))),"")</f>
        <v>7.2965762687701415E-3</v>
      </c>
      <c r="AC169" s="113" cm="1">
        <f t="array" ref="AC169">IFERROR(_xlfn.IFS(COUNTA($AK$135:$AP$135)=0,AVERAGE($AK169:$AP169),$AK$135="X",AVERAGE($AL169:$AP169),$AL$135="X",AVERAGE($AK169,$AM169:$AP169),$AM$135="X",AVERAGE($AK169:$AL169,$AN169:$AP169),$AN$135="X",AVERAGE($AK169:$AM169,$AO169:$AP169),$AO$135="X",AVERAGE($AK169:$AN169,$AP169:$AP169),$AP$135="X",AVERAGE($AK169:$AO169)),"")</f>
        <v>5623.7833333333338</v>
      </c>
      <c r="AD169" s="111" cm="1">
        <f t="array" ref="AD169">IFERROR(_xlfn.IFS(COUNTA($AK$135:$AP$135)=0,STDEV($AK169:$AP169)/SQRT(COUNT($AK169:$AP169)),$AK$135="X",STDEV($AL169:$AP169)/SQRT(COUNT($AL169:$AP169)),$AL$135="X",STDEV($AK169,$AM169:$AP169)/SQRT(COUNT($AK169,$AM169:$AP169)),$AM$135="X",STDEV($AK169:$AL169,$AN169:$AP169)/SQRT(COUNT($AK169:$AL169,$AN169:$AP169)),$AN$135="X",STDEV($AK169:$AM169,$AO169:$AP169)/SQRT(COUNT($AK169:$AM169,$AO169:$AP169)),$AO$135="X",STDEV($AK169:$AN169,$AP169)/SQRT(COUNT($AK169:$AN169,$AP169)),$AP$135="X",STDEV($AK169:$AO169)/SQRT(COUNT($AK169:$AO169))),"")</f>
        <v>3776.2062741225118</v>
      </c>
      <c r="AE169" cm="1">
        <f t="array" ref="AE169">_xlfn.IFS(SUM($AK169:$AP169)="","",AK169="","",AK169=0,0,AK169&gt;0,AK169/AE$198*100)</f>
        <v>2.3127881928095798E-2</v>
      </c>
      <c r="AF169" cm="1">
        <f t="array" ref="AF169">_xlfn.IFS(SUM($AK169:$AP169)="","",AL169="","",AL169=0,0,AL169&gt;0,AL169/AF$198*100)</f>
        <v>2.7109672711113777E-2</v>
      </c>
      <c r="AG169" cm="1">
        <f t="array" ref="AG169">_xlfn.IFS(SUM($AK169:$AP169)="","",AM169="","",AM169=0,0,AM169&gt;0,AM169/AG$198*100)</f>
        <v>0</v>
      </c>
      <c r="AH169" cm="1">
        <f t="array" ref="AH169">_xlfn.IFS(SUM($AK169:$AP169)="","",AN169="","",AN169=0,0,AN169&gt;0,AN169/AH$198*100)</f>
        <v>0</v>
      </c>
      <c r="AI169" cm="1">
        <f t="array" ref="AI169">_xlfn.IFS(SUM($AK169:$AP169)="","",AO169="","",AO169=0,0,AO169&gt;0,AO169/AI$198*100)</f>
        <v>0</v>
      </c>
      <c r="AJ169" s="1" t="str" cm="1">
        <f t="array" ref="AJ169">_xlfn.IFS(SUM($AK169:$AP169)="","",AP169="","",AP169=0,0,AP169&gt;0,AP169/AJ$198*100)</f>
        <v/>
      </c>
      <c r="AK169" s="85">
        <f t="shared" si="181"/>
        <v>15970.333333333334</v>
      </c>
      <c r="AL169" s="39">
        <f t="shared" si="181"/>
        <v>6524.8</v>
      </c>
      <c r="AM169" s="39">
        <f t="shared" si="181"/>
        <v>0</v>
      </c>
      <c r="AN169" s="39">
        <f t="shared" si="181"/>
        <v>0</v>
      </c>
      <c r="AO169" s="39">
        <f t="shared" si="181"/>
        <v>0</v>
      </c>
      <c r="AP169" s="98" t="str">
        <f t="shared" si="181"/>
        <v/>
      </c>
      <c r="AQ169" s="89">
        <v>47911</v>
      </c>
      <c r="AR169" s="89">
        <v>32624</v>
      </c>
      <c r="AS169" s="89">
        <v>0</v>
      </c>
      <c r="AT169" s="89">
        <v>0</v>
      </c>
      <c r="AU169" s="89">
        <v>0</v>
      </c>
      <c r="AV169" s="89"/>
      <c r="AW169" s="1"/>
      <c r="AX169" s="1"/>
      <c r="AY169" s="39" t="str">
        <f t="shared" ref="AY169:AY196" si="187">IF($AX169&lt;&gt;0,IF(SUM(L$137:L$198)=0,"",IF(L$135="x","",L169)),"")</f>
        <v/>
      </c>
      <c r="AZ169" s="39" t="str">
        <f t="shared" ref="AZ169:AZ196" si="188">IF($AX169&lt;&gt;0,IF(SUM(M$137:M$198)=0,"",IF(M$135="x","",M169)),"")</f>
        <v/>
      </c>
      <c r="BA169" s="39" t="str">
        <f t="shared" ref="BA169:BA196" si="189">IF($AX169&lt;&gt;0,IF(SUM(N$137:N$198)=0,"",IF(N$135="x","",N169)),"")</f>
        <v/>
      </c>
      <c r="BB169" s="39" t="str">
        <f t="shared" ref="BB169:BB196" si="190">IF($AX169&lt;&gt;0,IF(SUM(O$137:O$198)=0,"",IF(O$135="x","",O169)),"")</f>
        <v/>
      </c>
      <c r="BC169" s="39" t="str">
        <f t="shared" ref="BC169:BC196" si="191">IF($AX169&lt;&gt;0,IF(SUM(P$137:P$198)=0,"",IF(P$135="x","",P169)),"")</f>
        <v/>
      </c>
      <c r="BD169" s="39" t="str">
        <f t="shared" ref="BD169:BD196" si="192">IF($AX169&lt;&gt;0,IF(SUM(Q$137:Q$198)=0,"",IF(Q$135="x","",Q169)),"")</f>
        <v/>
      </c>
      <c r="BE169" s="39" t="str">
        <f t="shared" ref="BE169:BE196" si="193">IF($AX169&lt;&gt;0,IF(SUM(AK$137:AK$198)=0,"",IF(AK$135="x","",AK169)),"")</f>
        <v/>
      </c>
      <c r="BF169" s="39" t="str">
        <f t="shared" ref="BF169:BF196" si="194">IF($AX169&lt;&gt;0,IF(SUM(AL$137:AL$198)=0,"",IF(AL$135="x","",AL169)),"")</f>
        <v/>
      </c>
      <c r="BG169" s="39" t="str">
        <f t="shared" ref="BG169:BG196" si="195">IF($AX169&lt;&gt;0,IF(SUM(AM$137:AM$198)=0,"",IF(AM$135="x","",AM169)),"")</f>
        <v/>
      </c>
      <c r="BH169" s="39" t="str">
        <f t="shared" ref="BH169:BH196" si="196">IF($AX169&lt;&gt;0,IF(SUM(AN$137:AN$198)=0,"",IF(AN$135="x","",AN169)),"")</f>
        <v/>
      </c>
      <c r="BI169" s="39" t="str">
        <f t="shared" ref="BI169:BI196" si="197">IF($AX169&lt;&gt;0,IF(SUM(AO$137:AO$198)=0,"",IF(AO$135="x","",AO169)),"")</f>
        <v/>
      </c>
      <c r="BJ169" s="39" t="str">
        <f t="shared" ref="BJ169:BJ196" si="198">IF($AX169&lt;&gt;0,IF(SUM(AP$137:AP$198)=0,"",IF(AP$135="x","",AP169)),"")</f>
        <v/>
      </c>
      <c r="BK169" s="42" t="str">
        <f t="shared" si="183"/>
        <v/>
      </c>
      <c r="BL169" t="str">
        <f t="shared" si="183"/>
        <v/>
      </c>
      <c r="BM169" t="str">
        <f t="shared" si="183"/>
        <v/>
      </c>
      <c r="BN169" t="str">
        <f t="shared" si="182"/>
        <v/>
      </c>
      <c r="BO169" t="str">
        <f t="shared" si="182"/>
        <v/>
      </c>
      <c r="BP169" t="str">
        <f t="shared" si="182"/>
        <v/>
      </c>
      <c r="BQ169" t="str">
        <f t="shared" si="182"/>
        <v/>
      </c>
      <c r="BR169" t="str">
        <f t="shared" si="182"/>
        <v/>
      </c>
      <c r="BS169" t="str">
        <f t="shared" si="182"/>
        <v/>
      </c>
      <c r="BT169" t="str">
        <f t="shared" si="182"/>
        <v/>
      </c>
      <c r="BU169" t="str">
        <f t="shared" si="182"/>
        <v/>
      </c>
      <c r="BV169" t="str">
        <f t="shared" si="182"/>
        <v/>
      </c>
      <c r="BW169" t="str">
        <f t="shared" si="170"/>
        <v/>
      </c>
      <c r="BX169" t="str">
        <f t="shared" si="171"/>
        <v/>
      </c>
      <c r="BY169" t="str">
        <f t="shared" si="172"/>
        <v/>
      </c>
      <c r="BZ169" t="str">
        <f t="shared" si="173"/>
        <v/>
      </c>
      <c r="CA169" t="str">
        <f t="shared" ref="CA169:CB198" si="199">IF($AX169&lt;&gt;0,IF(($BY169*$BZ169)+(BY169*(BY169+1)/2)-BW169&lt;0,0,($BY169*$BZ169)+(BY169*(BY169+1)/2)-BW169),"")</f>
        <v/>
      </c>
      <c r="CB169" s="39" t="str">
        <f t="shared" si="199"/>
        <v/>
      </c>
      <c r="CC169" s="46" t="str">
        <f t="shared" si="175"/>
        <v/>
      </c>
      <c r="CD169" s="44" t="str">
        <f t="shared" si="176"/>
        <v/>
      </c>
      <c r="CE169" t="str" cm="1">
        <f t="array" ref="CE169">_xlfn.IFS($CC169="","",$CC169&lt;=CE$136,"yes",$CC169&gt;CE$136,"no")</f>
        <v/>
      </c>
      <c r="CF169" s="42" t="str">
        <f t="shared" si="184"/>
        <v/>
      </c>
      <c r="CG169" s="1" t="str">
        <f t="shared" si="185"/>
        <v/>
      </c>
      <c r="CH169" s="1" t="str">
        <f t="shared" si="186"/>
        <v/>
      </c>
      <c r="CI169" s="76" t="str">
        <f>IF(CE169="yes",VLOOKUP(CH169,'z-Table'!$A$1:$K$74,7,TRUE)*$CE$135,"")</f>
        <v/>
      </c>
    </row>
    <row r="170" spans="1:87" ht="12" x14ac:dyDescent="0.2">
      <c r="A170" s="6" t="s">
        <v>59</v>
      </c>
      <c r="B170" s="18" cm="1">
        <f t="array" ref="B170">IFERROR(_xlfn.IFS(COUNTA($F$135:$K$135)=0,AVERAGE($F170:$K170),$F$135="X",AVERAGE(G170:$K170),$G$135="X",AVERAGE($F170,$H170:$K170),$H$135="X",AVERAGE($F170:$G170,$I170:$K170),$I$135="X",AVERAGE($F170:$H170,$J170:$K170),$J$135="X",AVERAGE($F170:$I170,$K170:$K170),$K$135="X",AVERAGE($F170:$J170)),"")</f>
        <v>0</v>
      </c>
      <c r="C170" s="19" cm="1">
        <f t="array" ref="C170">IFERROR(_xlfn.IFS(COUNTA($F$135:$K$135)=0,STDEV($F170:$K170)/SQRT(COUNT($F170:$K170)),$F$135="X",STDEV(G170:$K170)/SQRT(COUNT(G170:$K170)),$G$135="X",STDEV($F170,$H170:$K170)/SQRT(COUNT($F170,$H170:$K170)),$H$135="X",STDEV($F170:$G170,$I170:$K170)/SQRT(COUNT($F170:$G170,$I170:$K170)),$I$135="X",STDEV($F170:$H170,$J170:$K170)/SQRT(COUNT($F170:$H170,$J170:$K170)),$J$135="X",STDEV($F170:$I170,$K170)/SQRT(COUNT($F170:$I170,$K170)),$K$135="X",STDEV($F170:$J170)/SQRT(COUNT($F170:$J170))),"")</f>
        <v>0</v>
      </c>
      <c r="D170" s="113" cm="1">
        <f t="array" ref="D170">IFERROR(_xlfn.IFS(COUNTA($L$135:$Q$135)=0,AVERAGE($L170:$Q170),$L$135="X",AVERAGE($M170:$Q170),$M$135="X",AVERAGE($L170,$N170:$Q170),$N$135="X",AVERAGE($L170:$M170,$O170:$Q170),$O$135="X",AVERAGE($L170:$N170,$P170:$Q170),$P$135="X",AVERAGE($L170:$O170,$Q170:$Q170),$Q$135="X",AVERAGE($L170:$P170)),"")</f>
        <v>0</v>
      </c>
      <c r="E170" s="111" cm="1">
        <f t="array" ref="E170">IFERROR(_xlfn.IFS(COUNTA($L$135:$Q$135)=0,STDEV($L170:$Q170)/SQRT(COUNT($L170:$Q170)),$L$135="X",STDEV($M170:$Q170)/SQRT(COUNT($M170:$Q170)),$M$135="X",STDEV($L170,$N170:$Q170)/SQRT(COUNT($L170,$N170:$Q170)),$N$135="X",STDEV($L170:$M170,$O170:$Q170)/SQRT(COUNT($L170:$M170,$O170:$Q170)),$O$135="X",STDEV($L170:$N170,$P170:$Q170)/SQRT(COUNT($L170:$N170,$P170:$Q170)),$P$135="X",STDEV($L170:$O170,$Q170)/SQRT(COUNT($L170:$O170,$Q170)),$Q$135="X",STDEV($L170:$P170)/SQRT(COUNT($L170:$P170))),"")</f>
        <v>0</v>
      </c>
      <c r="F170" cm="1">
        <f t="array" ref="F170">_xlfn.IFS(SUM($L170:$Q170)="","",L170="","",L170=0,0,L170&gt;0,L170/F$198*100)</f>
        <v>0</v>
      </c>
      <c r="G170" cm="1">
        <f t="array" ref="G170">_xlfn.IFS(SUM($L170:$Q170)="","",M170="","",M170=0,0,M170&gt;0,M170/G$198*100)</f>
        <v>0</v>
      </c>
      <c r="H170" cm="1">
        <f t="array" ref="H170">_xlfn.IFS(SUM($L170:$Q170)="","",N170="","",N170=0,0,N170&gt;0,N170/H$198*100)</f>
        <v>0</v>
      </c>
      <c r="I170" cm="1">
        <f t="array" ref="I170">_xlfn.IFS(SUM($L170:$Q170)="","",O170="","",O170=0,0,O170&gt;0,O170/I$198*100)</f>
        <v>0</v>
      </c>
      <c r="J170" cm="1">
        <f t="array" ref="J170">_xlfn.IFS(SUM($L170:$Q170)="","",P170="","",P170=0,0,P170&gt;0,P170/J$198*100)</f>
        <v>0</v>
      </c>
      <c r="K170" s="1" t="str" cm="1">
        <f t="array" ref="K170">_xlfn.IFS(SUM($L170:$Q170)="","",Q170="","",Q170=0,0,Q170&gt;0,Q170/K$198*100)</f>
        <v/>
      </c>
      <c r="L170" s="85">
        <f t="shared" si="180"/>
        <v>0</v>
      </c>
      <c r="M170" s="39">
        <f t="shared" si="155"/>
        <v>0</v>
      </c>
      <c r="N170" s="39">
        <f t="shared" si="155"/>
        <v>0</v>
      </c>
      <c r="O170" s="39">
        <f t="shared" si="155"/>
        <v>0</v>
      </c>
      <c r="P170" s="39">
        <f t="shared" si="155"/>
        <v>0</v>
      </c>
      <c r="Q170" s="98" t="str">
        <f t="shared" si="155"/>
        <v/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89"/>
      <c r="X170" s="1"/>
      <c r="Y170" s="1"/>
      <c r="Z170" s="6" t="s">
        <v>59</v>
      </c>
      <c r="AA170" s="18" cm="1">
        <f t="array" ref="AA170">IFERROR(_xlfn.IFS(COUNTA($AE$135:$AJ$135)=0,AVERAGE($AE170:$AJ170),$AE$135="X",AVERAGE($AF170:$AJ170),$AF$135="X",AVERAGE($AE170,$AG170:$AJ170),$AG$135="X",AVERAGE($AE170:$AF170,$AH170:$AJ170),$AH$135="X",AVERAGE($AE170:$AG170,$AI170:$AJ170),$AI$135="X",AVERAGE($AE170:$AH170,$AJ170:$AJ170),$AJ$135="X",AVERAGE($AE170:$AI170)),"")</f>
        <v>0</v>
      </c>
      <c r="AB170" s="19" cm="1">
        <f t="array" ref="AB170">IFERROR(_xlfn.IFS(COUNTA($AE$135:$AJ$135)=0,STDEV($AE170:$AJ170)/SQRT(COUNT($AE170:$AJ170)),$AE$135="X",STDEV($AF170:$AJ170)/SQRT(COUNT($AF170:$AJ170)),$AF$135="X",STDEV($AE170,$AG170:$AJ170)/SQRT(COUNT($AE170,$AG170:$AJ170)),$AG$135="X",STDEV($AE170:$AF170,$AH170:$AJ170)/SQRT(COUNT($AE170:$AF170,$AH170:$AJ170)),$AH$135="X",STDEV($AE170:$AG170,$AI170:$AJ170)/SQRT(COUNT($AE170:$AG170,$AI170:$AJ170)),$AI$135="X",STDEV($AE170:$AH170,$AJ170)/SQRT(COUNT($AE170:$AH170,$AJ170)),$AJ$135="X",STDEV($AE170:$AI170)/SQRT(COUNT($AE170:$AI170))),"")</f>
        <v>0</v>
      </c>
      <c r="AC170" s="113" cm="1">
        <f t="array" ref="AC170">IFERROR(_xlfn.IFS(COUNTA($AK$135:$AP$135)=0,AVERAGE($AK170:$AP170),$AK$135="X",AVERAGE($AL170:$AP170),$AL$135="X",AVERAGE($AK170,$AM170:$AP170),$AM$135="X",AVERAGE($AK170:$AL170,$AN170:$AP170),$AN$135="X",AVERAGE($AK170:$AM170,$AO170:$AP170),$AO$135="X",AVERAGE($AK170:$AN170,$AP170:$AP170),$AP$135="X",AVERAGE($AK170:$AO170)),"")</f>
        <v>0</v>
      </c>
      <c r="AD170" s="111" cm="1">
        <f t="array" ref="AD170">IFERROR(_xlfn.IFS(COUNTA($AK$135:$AP$135)=0,STDEV($AK170:$AP170)/SQRT(COUNT($AK170:$AP170)),$AK$135="X",STDEV($AL170:$AP170)/SQRT(COUNT($AL170:$AP170)),$AL$135="X",STDEV($AK170,$AM170:$AP170)/SQRT(COUNT($AK170,$AM170:$AP170)),$AM$135="X",STDEV($AK170:$AL170,$AN170:$AP170)/SQRT(COUNT($AK170:$AL170,$AN170:$AP170)),$AN$135="X",STDEV($AK170:$AM170,$AO170:$AP170)/SQRT(COUNT($AK170:$AM170,$AO170:$AP170)),$AO$135="X",STDEV($AK170:$AN170,$AP170)/SQRT(COUNT($AK170:$AN170,$AP170)),$AP$135="X",STDEV($AK170:$AO170)/SQRT(COUNT($AK170:$AO170))),"")</f>
        <v>0</v>
      </c>
      <c r="AE170" cm="1">
        <f t="array" ref="AE170">_xlfn.IFS(SUM($AK170:$AP170)="","",AK170="","",AK170=0,0,AK170&gt;0,AK170/AE$198*100)</f>
        <v>0</v>
      </c>
      <c r="AF170" cm="1">
        <f t="array" ref="AF170">_xlfn.IFS(SUM($AK170:$AP170)="","",AL170="","",AL170=0,0,AL170&gt;0,AL170/AF$198*100)</f>
        <v>0</v>
      </c>
      <c r="AG170" cm="1">
        <f t="array" ref="AG170">_xlfn.IFS(SUM($AK170:$AP170)="","",AM170="","",AM170=0,0,AM170&gt;0,AM170/AG$198*100)</f>
        <v>0</v>
      </c>
      <c r="AH170" cm="1">
        <f t="array" ref="AH170">_xlfn.IFS(SUM($AK170:$AP170)="","",AN170="","",AN170=0,0,AN170&gt;0,AN170/AH$198*100)</f>
        <v>0</v>
      </c>
      <c r="AI170" cm="1">
        <f t="array" ref="AI170">_xlfn.IFS(SUM($AK170:$AP170)="","",AO170="","",AO170=0,0,AO170&gt;0,AO170/AI$198*100)</f>
        <v>0</v>
      </c>
      <c r="AJ170" s="1" t="str" cm="1">
        <f t="array" ref="AJ170">_xlfn.IFS(SUM($AK170:$AP170)="","",AP170="","",AP170=0,0,AP170&gt;0,AP170/AJ$198*100)</f>
        <v/>
      </c>
      <c r="AK170" s="85">
        <f t="shared" si="181"/>
        <v>0</v>
      </c>
      <c r="AL170" s="39">
        <f t="shared" si="181"/>
        <v>0</v>
      </c>
      <c r="AM170" s="39">
        <f t="shared" si="181"/>
        <v>0</v>
      </c>
      <c r="AN170" s="39">
        <f t="shared" si="181"/>
        <v>0</v>
      </c>
      <c r="AO170" s="39">
        <f t="shared" si="181"/>
        <v>0</v>
      </c>
      <c r="AP170" s="98" t="str">
        <f t="shared" si="181"/>
        <v/>
      </c>
      <c r="AQ170" s="89">
        <v>0</v>
      </c>
      <c r="AR170" s="89">
        <v>0</v>
      </c>
      <c r="AS170" s="89">
        <v>0</v>
      </c>
      <c r="AT170" s="89">
        <v>0</v>
      </c>
      <c r="AU170" s="89">
        <v>0</v>
      </c>
      <c r="AV170" s="89"/>
      <c r="AW170" s="1"/>
      <c r="AX170" s="1"/>
      <c r="AY170" s="39" t="str">
        <f t="shared" si="187"/>
        <v/>
      </c>
      <c r="AZ170" s="39" t="str">
        <f t="shared" si="188"/>
        <v/>
      </c>
      <c r="BA170" s="39" t="str">
        <f t="shared" si="189"/>
        <v/>
      </c>
      <c r="BB170" s="39" t="str">
        <f t="shared" si="190"/>
        <v/>
      </c>
      <c r="BC170" s="39" t="str">
        <f t="shared" si="191"/>
        <v/>
      </c>
      <c r="BD170" s="39" t="str">
        <f t="shared" si="192"/>
        <v/>
      </c>
      <c r="BE170" s="39" t="str">
        <f t="shared" si="193"/>
        <v/>
      </c>
      <c r="BF170" s="39" t="str">
        <f t="shared" si="194"/>
        <v/>
      </c>
      <c r="BG170" s="39" t="str">
        <f t="shared" si="195"/>
        <v/>
      </c>
      <c r="BH170" s="39" t="str">
        <f t="shared" si="196"/>
        <v/>
      </c>
      <c r="BI170" s="39" t="str">
        <f t="shared" si="197"/>
        <v/>
      </c>
      <c r="BJ170" s="39" t="str">
        <f t="shared" si="198"/>
        <v/>
      </c>
      <c r="BK170" s="42" t="str">
        <f t="shared" si="183"/>
        <v/>
      </c>
      <c r="BL170" t="str">
        <f t="shared" si="183"/>
        <v/>
      </c>
      <c r="BM170" t="str">
        <f t="shared" si="183"/>
        <v/>
      </c>
      <c r="BN170" t="str">
        <f t="shared" si="182"/>
        <v/>
      </c>
      <c r="BO170" t="str">
        <f t="shared" si="182"/>
        <v/>
      </c>
      <c r="BP170" t="str">
        <f t="shared" si="182"/>
        <v/>
      </c>
      <c r="BQ170" t="str">
        <f t="shared" si="182"/>
        <v/>
      </c>
      <c r="BR170" t="str">
        <f t="shared" si="182"/>
        <v/>
      </c>
      <c r="BS170" t="str">
        <f t="shared" si="182"/>
        <v/>
      </c>
      <c r="BT170" t="str">
        <f t="shared" si="182"/>
        <v/>
      </c>
      <c r="BU170" t="str">
        <f t="shared" si="182"/>
        <v/>
      </c>
      <c r="BV170" t="str">
        <f t="shared" si="182"/>
        <v/>
      </c>
      <c r="BW170" t="str">
        <f t="shared" si="170"/>
        <v/>
      </c>
      <c r="BX170" t="str">
        <f t="shared" si="171"/>
        <v/>
      </c>
      <c r="BY170" t="str">
        <f t="shared" si="172"/>
        <v/>
      </c>
      <c r="BZ170" t="str">
        <f t="shared" si="173"/>
        <v/>
      </c>
      <c r="CA170" t="str">
        <f t="shared" si="199"/>
        <v/>
      </c>
      <c r="CB170" s="39" t="str">
        <f t="shared" si="199"/>
        <v/>
      </c>
      <c r="CC170" s="46" t="str">
        <f t="shared" si="175"/>
        <v/>
      </c>
      <c r="CD170" s="44" t="str">
        <f t="shared" si="176"/>
        <v/>
      </c>
      <c r="CE170" t="str" cm="1">
        <f t="array" ref="CE170">_xlfn.IFS($CC170="","",$CC170&lt;=CE$136,"yes",$CC170&gt;CE$136,"no")</f>
        <v/>
      </c>
      <c r="CF170" s="42" t="str">
        <f t="shared" si="184"/>
        <v/>
      </c>
      <c r="CG170" s="1" t="str">
        <f t="shared" si="185"/>
        <v/>
      </c>
      <c r="CH170" s="1" t="str">
        <f t="shared" si="186"/>
        <v/>
      </c>
      <c r="CI170" s="76" t="str">
        <f>IF(CE170="yes",VLOOKUP(CH170,'z-Table'!$A$1:$K$74,7,TRUE)*$CE$135,"")</f>
        <v/>
      </c>
    </row>
    <row r="171" spans="1:87" ht="12" x14ac:dyDescent="0.2">
      <c r="A171" s="6" t="s">
        <v>60</v>
      </c>
      <c r="B171" s="18" cm="1">
        <f t="array" ref="B171">IFERROR(_xlfn.IFS(COUNTA($F$135:$K$135)=0,AVERAGE($F171:$K171),$F$135="X",AVERAGE(G171:$K171),$G$135="X",AVERAGE($F171,$H171:$K171),$H$135="X",AVERAGE($F171:$G171,$I171:$K171),$I$135="X",AVERAGE($F171:$H171,$J171:$K171),$J$135="X",AVERAGE($F171:$I171,$K171:$K171),$K$135="X",AVERAGE($F171:$J171)),"")</f>
        <v>0.34251953191959206</v>
      </c>
      <c r="C171" s="19" cm="1">
        <f t="array" ref="C171">IFERROR(_xlfn.IFS(COUNTA($F$135:$K$135)=0,STDEV($F171:$K171)/SQRT(COUNT($F171:$K171)),$F$135="X",STDEV(G171:$K171)/SQRT(COUNT(G171:$K171)),$G$135="X",STDEV($F171,$H171:$K171)/SQRT(COUNT($F171,$H171:$K171)),$H$135="X",STDEV($F171:$G171,$I171:$K171)/SQRT(COUNT($F171:$G171,$I171:$K171)),$I$135="X",STDEV($F171:$H171,$J171:$K171)/SQRT(COUNT($F171:$H171,$J171:$K171)),$J$135="X",STDEV($F171:$I171,$K171)/SQRT(COUNT($F171:$I171,$K171)),$K$135="X",STDEV($F171:$J171)/SQRT(COUNT($F171:$J171))),"")</f>
        <v>6.0792986125876886E-2</v>
      </c>
      <c r="D171" s="113" cm="1">
        <f t="array" ref="D171">IFERROR(_xlfn.IFS(COUNTA($L$135:$Q$135)=0,AVERAGE($L171:$Q171),$L$135="X",AVERAGE($M171:$Q171),$M$135="X",AVERAGE($L171,$N171:$Q171),$N$135="X",AVERAGE($L171:$M171,$O171:$Q171),$O$135="X",AVERAGE($L171:$N171,$P171:$Q171),$P$135="X",AVERAGE($L171:$O171,$Q171:$Q171),$Q$135="X",AVERAGE($L171:$P171)),"")</f>
        <v>306825.45</v>
      </c>
      <c r="E171" s="111" cm="1">
        <f t="array" ref="E171">IFERROR(_xlfn.IFS(COUNTA($L$135:$Q$135)=0,STDEV($L171:$Q171)/SQRT(COUNT($L171:$Q171)),$L$135="X",STDEV($M171:$Q171)/SQRT(COUNT($M171:$Q171)),$M$135="X",STDEV($L171,$N171:$Q171)/SQRT(COUNT($L171,$N171:$Q171)),$N$135="X",STDEV($L171:$M171,$O171:$Q171)/SQRT(COUNT($L171:$M171,$O171:$Q171)),$O$135="X",STDEV($L171:$N171,$P171:$Q171)/SQRT(COUNT($L171:$N171,$P171:$Q171)),$P$135="X",STDEV($L171:$O171,$Q171)/SQRT(COUNT($L171:$O171,$Q171)),$Q$135="X",STDEV($L171:$P171)/SQRT(COUNT($L171:$P171))),"")</f>
        <v>134167.24891764857</v>
      </c>
      <c r="F171" cm="1">
        <f t="array" ref="F171">_xlfn.IFS(SUM($L171:$Q171)="","",L171="","",L171=0,0,L171&gt;0,L171/F$198*100)</f>
        <v>0.3796338617845097</v>
      </c>
      <c r="G171" cm="1">
        <f t="array" ref="G171">_xlfn.IFS(SUM($L171:$Q171)="","",M171="","",M171=0,0,M171&gt;0,M171/G$198*100)</f>
        <v>0.28297350909248759</v>
      </c>
      <c r="H171" cm="1">
        <f t="array" ref="H171">_xlfn.IFS(SUM($L171:$Q171)="","",N171="","",N171=0,0,N171&gt;0,N171/H$198*100)</f>
        <v>0.16112157424542445</v>
      </c>
      <c r="I171" cm="1">
        <f t="array" ref="I171">_xlfn.IFS(SUM($L171:$Q171)="","",O171="","",O171=0,0,O171&gt;0,O171/I$198*100)</f>
        <v>0.53193881037743818</v>
      </c>
      <c r="J171" cm="1">
        <f t="array" ref="J171">_xlfn.IFS(SUM($L171:$Q171)="","",P171="","",P171=0,0,P171&gt;0,P171/J$198*100)</f>
        <v>0.35692990409810021</v>
      </c>
      <c r="K171" s="1" t="str" cm="1">
        <f t="array" ref="K171">_xlfn.IFS(SUM($L171:$Q171)="","",Q171="","",Q171=0,0,Q171&gt;0,Q171/K$198*100)</f>
        <v/>
      </c>
      <c r="L171" s="85">
        <f t="shared" si="180"/>
        <v>760677.25</v>
      </c>
      <c r="M171" s="39">
        <f t="shared" si="155"/>
        <v>72053.333333333328</v>
      </c>
      <c r="N171" s="39">
        <f t="shared" si="155"/>
        <v>21037</v>
      </c>
      <c r="O171" s="39">
        <f t="shared" si="155"/>
        <v>253526.66666666666</v>
      </c>
      <c r="P171" s="39">
        <f t="shared" si="155"/>
        <v>426833</v>
      </c>
      <c r="Q171" s="98" t="str">
        <f t="shared" si="155"/>
        <v/>
      </c>
      <c r="R171" s="89">
        <v>3042709</v>
      </c>
      <c r="S171" s="89">
        <v>216160</v>
      </c>
      <c r="T171" s="89">
        <v>63111</v>
      </c>
      <c r="U171" s="89">
        <v>760580</v>
      </c>
      <c r="V171" s="89">
        <v>853666</v>
      </c>
      <c r="W171" s="89"/>
      <c r="X171" s="1"/>
      <c r="Y171" s="1"/>
      <c r="Z171" s="6" t="s">
        <v>60</v>
      </c>
      <c r="AA171" s="18" cm="1">
        <f t="array" ref="AA171">IFERROR(_xlfn.IFS(COUNTA($AE$135:$AJ$135)=0,AVERAGE($AE171:$AJ171),$AE$135="X",AVERAGE($AF171:$AJ171),$AF$135="X",AVERAGE($AE171,$AG171:$AJ171),$AG$135="X",AVERAGE($AE171:$AF171,$AH171:$AJ171),$AH$135="X",AVERAGE($AE171:$AG171,$AI171:$AJ171),$AI$135="X",AVERAGE($AE171:$AH171,$AJ171:$AJ171),$AJ$135="X",AVERAGE($AE171:$AI171)),"")</f>
        <v>0.32022397498164318</v>
      </c>
      <c r="AB171" s="19" cm="1">
        <f t="array" ref="AB171">IFERROR(_xlfn.IFS(COUNTA($AE$135:$AJ$135)=0,STDEV($AE171:$AJ171)/SQRT(COUNT($AE171:$AJ171)),$AE$135="X",STDEV($AF171:$AJ171)/SQRT(COUNT($AF171:$AJ171)),$AF$135="X",STDEV($AE171,$AG171:$AJ171)/SQRT(COUNT($AE171,$AG171:$AJ171)),$AG$135="X",STDEV($AE171:$AF171,$AH171:$AJ171)/SQRT(COUNT($AE171:$AF171,$AH171:$AJ171)),$AH$135="X",STDEV($AE171:$AG171,$AI171:$AJ171)/SQRT(COUNT($AE171:$AG171,$AI171:$AJ171)),$AI$135="X",STDEV($AE171:$AH171,$AJ171)/SQRT(COUNT($AE171:$AH171,$AJ171)),$AJ$135="X",STDEV($AE171:$AI171)/SQRT(COUNT($AE171:$AI171))),"")</f>
        <v>4.0746588743660085E-2</v>
      </c>
      <c r="AC171" s="113" cm="1">
        <f t="array" ref="AC171">IFERROR(_xlfn.IFS(COUNTA($AK$135:$AP$135)=0,AVERAGE($AK171:$AP171),$AK$135="X",AVERAGE($AL171:$AP171),$AL$135="X",AVERAGE($AK171,$AM171:$AP171),$AM$135="X",AVERAGE($AK171:$AL171,$AN171:$AP171),$AN$135="X",AVERAGE($AK171:$AM171,$AO171:$AP171),$AO$135="X",AVERAGE($AK171:$AN171,$AP171:$AP171),$AP$135="X",AVERAGE($AK171:$AO171)),"")</f>
        <v>99441.574999999997</v>
      </c>
      <c r="AD171" s="111" cm="1">
        <f t="array" ref="AD171">IFERROR(_xlfn.IFS(COUNTA($AK$135:$AP$135)=0,STDEV($AK171:$AP171)/SQRT(COUNT($AK171:$AP171)),$AK$135="X",STDEV($AL171:$AP171)/SQRT(COUNT($AL171:$AP171)),$AL$135="X",STDEV($AK171,$AM171:$AP171)/SQRT(COUNT($AK171,$AM171:$AP171)),$AM$135="X",STDEV($AK171:$AL171,$AN171:$AP171)/SQRT(COUNT($AK171:$AL171,$AN171:$AP171)),$AN$135="X",STDEV($AK171:$AM171,$AO171:$AP171)/SQRT(COUNT($AK171:$AM171,$AO171:$AP171)),$AO$135="X",STDEV($AK171:$AN171,$AP171)/SQRT(COUNT($AK171:$AN171,$AP171)),$AP$135="X",STDEV($AK171:$AO171)/SQRT(COUNT($AK171:$AO171))),"")</f>
        <v>49772.213603548837</v>
      </c>
      <c r="AE171" cm="1">
        <f t="array" ref="AE171">_xlfn.IFS(SUM($AK171:$AP171)="","",AK171="","",AK171=0,0,AK171&gt;0,AK171/AE$198*100)</f>
        <v>0.34532378518182599</v>
      </c>
      <c r="AF171" cm="1">
        <f t="array" ref="AF171">_xlfn.IFS(SUM($AK171:$AP171)="","",AL171="","",AL171=0,0,AL171&gt;0,AL171/AF$198*100)</f>
        <v>0.42037193849391635</v>
      </c>
      <c r="AG171" cm="1">
        <f t="array" ref="AG171">_xlfn.IFS(SUM($AK171:$AP171)="","",AM171="","",AM171=0,0,AM171&gt;0,AM171/AG$198*100)</f>
        <v>0</v>
      </c>
      <c r="AH171" cm="1">
        <f t="array" ref="AH171">_xlfn.IFS(SUM($AK171:$AP171)="","",AN171="","",AN171=0,0,AN171&gt;0,AN171/AH$198*100)</f>
        <v>0.23095148165870133</v>
      </c>
      <c r="AI171" cm="1">
        <f t="array" ref="AI171">_xlfn.IFS(SUM($AK171:$AP171)="","",AO171="","",AO171=0,0,AO171&gt;0,AO171/AI$198*100)</f>
        <v>0.28424869459212898</v>
      </c>
      <c r="AJ171" s="1" t="str" cm="1">
        <f t="array" ref="AJ171">_xlfn.IFS(SUM($AK171:$AP171)="","",AP171="","",AP171=0,0,AP171&gt;0,AP171/AJ$198*100)</f>
        <v/>
      </c>
      <c r="AK171" s="85">
        <f t="shared" si="181"/>
        <v>238454</v>
      </c>
      <c r="AL171" s="39">
        <f t="shared" si="181"/>
        <v>101175.8</v>
      </c>
      <c r="AM171" s="39">
        <f t="shared" si="181"/>
        <v>0</v>
      </c>
      <c r="AN171" s="39">
        <f t="shared" si="181"/>
        <v>13336</v>
      </c>
      <c r="AO171" s="39">
        <f t="shared" si="181"/>
        <v>44800.5</v>
      </c>
      <c r="AP171" s="98" t="str">
        <f t="shared" si="181"/>
        <v/>
      </c>
      <c r="AQ171" s="89">
        <v>715362</v>
      </c>
      <c r="AR171" s="89">
        <v>505879</v>
      </c>
      <c r="AS171" s="89">
        <v>0</v>
      </c>
      <c r="AT171" s="89">
        <v>13336</v>
      </c>
      <c r="AU171" s="89">
        <v>179202</v>
      </c>
      <c r="AV171" s="89"/>
      <c r="AW171" s="1"/>
      <c r="AX171" s="1" t="str">
        <f>Z171</f>
        <v>cis-dihydrocarvone</v>
      </c>
      <c r="AY171" s="39">
        <f t="shared" si="187"/>
        <v>760677.25</v>
      </c>
      <c r="AZ171" s="39">
        <f t="shared" si="188"/>
        <v>72053.333333333328</v>
      </c>
      <c r="BA171" s="39">
        <f t="shared" si="189"/>
        <v>21037</v>
      </c>
      <c r="BB171" s="39">
        <f t="shared" si="190"/>
        <v>253526.66666666666</v>
      </c>
      <c r="BC171" s="39">
        <f t="shared" si="191"/>
        <v>426833</v>
      </c>
      <c r="BD171" s="39" t="str">
        <f t="shared" si="192"/>
        <v/>
      </c>
      <c r="BE171" s="39">
        <f t="shared" si="193"/>
        <v>238454</v>
      </c>
      <c r="BF171" s="39">
        <f t="shared" si="194"/>
        <v>101175.8</v>
      </c>
      <c r="BG171" s="39" t="str">
        <f t="shared" si="195"/>
        <v/>
      </c>
      <c r="BH171" s="39">
        <f t="shared" si="196"/>
        <v>13336</v>
      </c>
      <c r="BI171" s="39">
        <f t="shared" si="197"/>
        <v>44800.5</v>
      </c>
      <c r="BJ171" s="39" t="str">
        <f t="shared" si="198"/>
        <v/>
      </c>
      <c r="BK171" s="42">
        <f t="shared" si="183"/>
        <v>9</v>
      </c>
      <c r="BL171">
        <f t="shared" si="183"/>
        <v>4</v>
      </c>
      <c r="BM171">
        <f t="shared" si="183"/>
        <v>2</v>
      </c>
      <c r="BN171">
        <f t="shared" si="182"/>
        <v>7</v>
      </c>
      <c r="BO171">
        <f t="shared" si="182"/>
        <v>8</v>
      </c>
      <c r="BP171" t="str">
        <f t="shared" si="182"/>
        <v/>
      </c>
      <c r="BQ171">
        <f t="shared" si="182"/>
        <v>6</v>
      </c>
      <c r="BR171">
        <f t="shared" si="182"/>
        <v>5</v>
      </c>
      <c r="BS171" t="str">
        <f t="shared" si="182"/>
        <v/>
      </c>
      <c r="BT171">
        <f t="shared" si="182"/>
        <v>1</v>
      </c>
      <c r="BU171">
        <f t="shared" si="182"/>
        <v>3</v>
      </c>
      <c r="BV171" t="str">
        <f t="shared" si="182"/>
        <v/>
      </c>
      <c r="BW171">
        <f t="shared" si="170"/>
        <v>30</v>
      </c>
      <c r="BX171">
        <f t="shared" si="171"/>
        <v>15</v>
      </c>
      <c r="BY171">
        <f t="shared" si="172"/>
        <v>5</v>
      </c>
      <c r="BZ171">
        <f t="shared" si="173"/>
        <v>4</v>
      </c>
      <c r="CA171">
        <f t="shared" si="199"/>
        <v>5</v>
      </c>
      <c r="CB171" s="39">
        <f t="shared" si="199"/>
        <v>15</v>
      </c>
      <c r="CC171" s="46">
        <f t="shared" si="175"/>
        <v>5</v>
      </c>
      <c r="CD171" s="44" t="str">
        <f t="shared" si="176"/>
        <v xml:space="preserve">sig = </v>
      </c>
      <c r="CE171" t="str" cm="1">
        <f t="array" ref="CE171">_xlfn.IFS($CC171="","",$CC171&lt;=CE$136,"yes",$CC171&gt;CE$136,"no")</f>
        <v>no</v>
      </c>
      <c r="CF171" s="42" t="str">
        <f t="shared" si="184"/>
        <v/>
      </c>
      <c r="CG171" s="1" t="str">
        <f t="shared" si="185"/>
        <v/>
      </c>
      <c r="CH171" s="1" t="str">
        <f t="shared" si="186"/>
        <v/>
      </c>
      <c r="CI171" s="76" t="str">
        <f>IF(CE171="yes",VLOOKUP(CH171,'z-Table'!$A$1:$K$74,7,TRUE)*$CE$135,"")</f>
        <v/>
      </c>
    </row>
    <row r="172" spans="1:87" ht="12" x14ac:dyDescent="0.2">
      <c r="A172" s="6" t="s">
        <v>61</v>
      </c>
      <c r="B172" s="18" cm="1">
        <f t="array" ref="B172">IFERROR(_xlfn.IFS(COUNTA($F$135:$K$135)=0,AVERAGE($F172:$K172),$F$135="X",AVERAGE(G172:$K172),$G$135="X",AVERAGE($F172,$H172:$K172),$H$135="X",AVERAGE($F172:$G172,$I172:$K172),$I$135="X",AVERAGE($F172:$H172,$J172:$K172),$J$135="X",AVERAGE($F172:$I172,$K172:$K172),$K$135="X",AVERAGE($F172:$J172)),"")</f>
        <v>3.7665450926133062E-2</v>
      </c>
      <c r="C172" s="19" cm="1">
        <f t="array" ref="C172">IFERROR(_xlfn.IFS(COUNTA($F$135:$K$135)=0,STDEV($F172:$K172)/SQRT(COUNT($F172:$K172)),$F$135="X",STDEV(G172:$K172)/SQRT(COUNT(G172:$K172)),$G$135="X",STDEV($F172,$H172:$K172)/SQRT(COUNT($F172,$H172:$K172)),$H$135="X",STDEV($F172:$G172,$I172:$K172)/SQRT(COUNT($F172:$G172,$I172:$K172)),$I$135="X",STDEV($F172:$H172,$J172:$K172)/SQRT(COUNT($F172:$H172,$J172:$K172)),$J$135="X",STDEV($F172:$I172,$K172)/SQRT(COUNT($F172:$I172,$K172)),$K$135="X",STDEV($F172:$J172)/SQRT(COUNT($F172:$J172))),"")</f>
        <v>5.320531607472658E-3</v>
      </c>
      <c r="D172" s="113" cm="1">
        <f t="array" ref="D172">IFERROR(_xlfn.IFS(COUNTA($L$135:$Q$135)=0,AVERAGE($L172:$Q172),$L$135="X",AVERAGE($M172:$Q172),$M$135="X",AVERAGE($L172,$N172:$Q172),$N$135="X",AVERAGE($L172:$M172,$O172:$Q172),$O$135="X",AVERAGE($L172:$N172,$P172:$Q172),$P$135="X",AVERAGE($L172:$O172,$Q172:$Q172),$Q$135="X",AVERAGE($L172:$P172)),"")</f>
        <v>29156.066666666662</v>
      </c>
      <c r="E172" s="111" cm="1">
        <f t="array" ref="E172">IFERROR(_xlfn.IFS(COUNTA($L$135:$Q$135)=0,STDEV($L172:$Q172)/SQRT(COUNT($L172:$Q172)),$L$135="X",STDEV($M172:$Q172)/SQRT(COUNT($M172:$Q172)),$M$135="X",STDEV($L172,$N172:$Q172)/SQRT(COUNT($L172,$N172:$Q172)),$N$135="X",STDEV($L172:$M172,$O172:$Q172)/SQRT(COUNT($L172:$M172,$O172:$Q172)),$O$135="X",STDEV($L172:$N172,$P172:$Q172)/SQRT(COUNT($L172:$N172,$P172:$Q172)),$P$135="X",STDEV($L172:$O172,$Q172)/SQRT(COUNT($L172:$O172,$Q172)),$Q$135="X",STDEV($L172:$P172)/SQRT(COUNT($L172:$P172))),"")</f>
        <v>11696.182923239914</v>
      </c>
      <c r="F172" cm="1">
        <f t="array" ref="F172">_xlfn.IFS(SUM($L172:$Q172)="","",L172="","",L172=0,0,L172&gt;0,L172/F$198*100)</f>
        <v>3.5205892768495145E-2</v>
      </c>
      <c r="G172" cm="1">
        <f t="array" ref="G172">_xlfn.IFS(SUM($L172:$Q172)="","",M172="","",M172=0,0,M172&gt;0,M172/G$198*100)</f>
        <v>4.6476723229601169E-2</v>
      </c>
      <c r="H172" cm="1">
        <f t="array" ref="H172">_xlfn.IFS(SUM($L172:$Q172)="","",N172="","",N172=0,0,N172&gt;0,N172/H$198*100)</f>
        <v>2.4406557490552483E-2</v>
      </c>
      <c r="I172" cm="1">
        <f t="array" ref="I172">_xlfn.IFS(SUM($L172:$Q172)="","",O172="","",O172=0,0,O172&gt;0,O172/I$198*100)</f>
        <v>5.3010641972400407E-2</v>
      </c>
      <c r="J172" cm="1">
        <f t="array" ref="J172">_xlfn.IFS(SUM($L172:$Q172)="","",P172="","",P172=0,0,P172&gt;0,P172/J$198*100)</f>
        <v>2.9227439169616103E-2</v>
      </c>
      <c r="K172" s="1" t="str" cm="1">
        <f t="array" ref="K172">_xlfn.IFS(SUM($L172:$Q172)="","",Q172="","",Q172=0,0,Q172&gt;0,Q172/K$198*100)</f>
        <v/>
      </c>
      <c r="L172" s="85">
        <f t="shared" si="180"/>
        <v>70542.5</v>
      </c>
      <c r="M172" s="39">
        <f t="shared" si="155"/>
        <v>11834.333333333334</v>
      </c>
      <c r="N172" s="39">
        <f t="shared" si="155"/>
        <v>3186.6666666666665</v>
      </c>
      <c r="O172" s="39">
        <f t="shared" si="155"/>
        <v>25265.333333333332</v>
      </c>
      <c r="P172" s="39">
        <f t="shared" si="155"/>
        <v>34951.5</v>
      </c>
      <c r="Q172" s="98" t="str">
        <f t="shared" si="155"/>
        <v/>
      </c>
      <c r="R172" s="89">
        <v>282170</v>
      </c>
      <c r="S172" s="89">
        <v>35503</v>
      </c>
      <c r="T172" s="89">
        <v>9560</v>
      </c>
      <c r="U172" s="89">
        <v>75796</v>
      </c>
      <c r="V172" s="89">
        <v>69903</v>
      </c>
      <c r="W172" s="89"/>
      <c r="X172" s="1"/>
      <c r="Y172" s="1"/>
      <c r="Z172" s="6" t="s">
        <v>61</v>
      </c>
      <c r="AA172" s="18" cm="1">
        <f t="array" ref="AA172">IFERROR(_xlfn.IFS(COUNTA($AE$135:$AJ$135)=0,AVERAGE($AE172:$AJ172),$AE$135="X",AVERAGE($AF172:$AJ172),$AF$135="X",AVERAGE($AE172,$AG172:$AJ172),$AG$135="X",AVERAGE($AE172:$AF172,$AH172:$AJ172),$AH$135="X",AVERAGE($AE172:$AG172,$AI172:$AJ172),$AI$135="X",AVERAGE($AE172:$AH172,$AJ172:$AJ172),$AJ$135="X",AVERAGE($AE172:$AI172)),"")</f>
        <v>2.2901196850586954E-2</v>
      </c>
      <c r="AB172" s="19" cm="1">
        <f t="array" ref="AB172">IFERROR(_xlfn.IFS(COUNTA($AE$135:$AJ$135)=0,STDEV($AE172:$AJ172)/SQRT(COUNT($AE172:$AJ172)),$AE$135="X",STDEV($AF172:$AJ172)/SQRT(COUNT($AF172:$AJ172)),$AF$135="X",STDEV($AE172,$AG172:$AJ172)/SQRT(COUNT($AE172,$AG172:$AJ172)),$AG$135="X",STDEV($AE172:$AF172,$AH172:$AJ172)/SQRT(COUNT($AE172:$AF172,$AH172:$AJ172)),$AH$135="X",STDEV($AE172:$AG172,$AI172:$AJ172)/SQRT(COUNT($AE172:$AG172,$AI172:$AJ172)),$AI$135="X",STDEV($AE172:$AH172,$AJ172)/SQRT(COUNT($AE172:$AH172,$AJ172)),$AJ$135="X",STDEV($AE172:$AI172)/SQRT(COUNT($AE172:$AI172))),"")</f>
        <v>7.6615160001597855E-3</v>
      </c>
      <c r="AC172" s="113" cm="1">
        <f t="array" ref="AC172">IFERROR(_xlfn.IFS(COUNTA($AK$135:$AP$135)=0,AVERAGE($AK172:$AP172),$AK$135="X",AVERAGE($AL172:$AP172),$AL$135="X",AVERAGE($AK172,$AM172:$AP172),$AM$135="X",AVERAGE($AK172:$AL172,$AN172:$AP172),$AN$135="X",AVERAGE($AK172:$AM172,$AO172:$AP172),$AO$135="X",AVERAGE($AK172:$AN172,$AP172:$AP172),$AP$135="X",AVERAGE($AK172:$AO172)),"")</f>
        <v>8104.2124999999996</v>
      </c>
      <c r="AD172" s="111" cm="1">
        <f t="array" ref="AD172">IFERROR(_xlfn.IFS(COUNTA($AK$135:$AP$135)=0,STDEV($AK172:$AP172)/SQRT(COUNT($AK172:$AP172)),$AK$135="X",STDEV($AL172:$AP172)/SQRT(COUNT($AL172:$AP172)),$AL$135="X",STDEV($AK172,$AM172:$AP172)/SQRT(COUNT($AK172,$AM172:$AP172)),$AM$135="X",STDEV($AK172:$AL172,$AN172:$AP172)/SQRT(COUNT($AK172:$AL172,$AN172:$AP172)),$AN$135="X",STDEV($AK172:$AM172,$AO172:$AP172)/SQRT(COUNT($AK172:$AM172,$AO172:$AP172)),$AO$135="X",STDEV($AK172:$AN172,$AP172)/SQRT(COUNT($AK172:$AN172,$AP172)),$AP$135="X",STDEV($AK172:$AO172)/SQRT(COUNT($AK172:$AO172))),"")</f>
        <v>4257.2510403024453</v>
      </c>
      <c r="AE172" cm="1">
        <f t="array" ref="AE172">_xlfn.IFS(SUM($AK172:$AP172)="","",AK172="","",AK172=0,0,AK172&gt;0,AK172/AE$198*100)</f>
        <v>2.8993967403043518E-2</v>
      </c>
      <c r="AF172" cm="1">
        <f t="array" ref="AF172">_xlfn.IFS(SUM($AK172:$AP172)="","",AL172="","",AL172=0,0,AL172&gt;0,AL172/AF$198*100)</f>
        <v>3.0428580043390274E-2</v>
      </c>
      <c r="AG172" cm="1">
        <f t="array" ref="AG172">_xlfn.IFS(SUM($AK172:$AP172)="","",AM172="","",AM172=0,0,AM172&gt;0,AM172/AG$198*100)</f>
        <v>0</v>
      </c>
      <c r="AH172" cm="1">
        <f t="array" ref="AH172">_xlfn.IFS(SUM($AK172:$AP172)="","",AN172="","",AN172=0,0,AN172&gt;0,AN172/AH$198*100)</f>
        <v>0</v>
      </c>
      <c r="AI172" cm="1">
        <f t="array" ref="AI172">_xlfn.IFS(SUM($AK172:$AP172)="","",AO172="","",AO172=0,0,AO172&gt;0,AO172/AI$198*100)</f>
        <v>3.2182239955914023E-2</v>
      </c>
      <c r="AJ172" s="1" t="str" cm="1">
        <f t="array" ref="AJ172">_xlfn.IFS(SUM($AK172:$AP172)="","",AP172="","",AP172=0,0,AP172&gt;0,AP172/AJ$198*100)</f>
        <v/>
      </c>
      <c r="AK172" s="85">
        <f t="shared" si="181"/>
        <v>20021</v>
      </c>
      <c r="AL172" s="39">
        <f t="shared" si="181"/>
        <v>7323.6</v>
      </c>
      <c r="AM172" s="39">
        <f t="shared" si="181"/>
        <v>0</v>
      </c>
      <c r="AN172" s="39">
        <f t="shared" si="181"/>
        <v>0</v>
      </c>
      <c r="AO172" s="39">
        <f t="shared" si="181"/>
        <v>5072.25</v>
      </c>
      <c r="AP172" s="98" t="str">
        <f t="shared" si="181"/>
        <v/>
      </c>
      <c r="AQ172" s="89">
        <v>60063</v>
      </c>
      <c r="AR172" s="89">
        <v>36618</v>
      </c>
      <c r="AS172" s="89">
        <v>0</v>
      </c>
      <c r="AT172" s="89">
        <v>0</v>
      </c>
      <c r="AU172" s="89">
        <v>20289</v>
      </c>
      <c r="AV172" s="89"/>
      <c r="AW172" s="1"/>
      <c r="AX172" s="1"/>
      <c r="AY172" s="39" t="str">
        <f t="shared" si="187"/>
        <v/>
      </c>
      <c r="AZ172" s="39" t="str">
        <f t="shared" si="188"/>
        <v/>
      </c>
      <c r="BA172" s="39" t="str">
        <f t="shared" si="189"/>
        <v/>
      </c>
      <c r="BB172" s="39" t="str">
        <f t="shared" si="190"/>
        <v/>
      </c>
      <c r="BC172" s="39" t="str">
        <f t="shared" si="191"/>
        <v/>
      </c>
      <c r="BD172" s="39" t="str">
        <f t="shared" si="192"/>
        <v/>
      </c>
      <c r="BE172" s="39" t="str">
        <f t="shared" si="193"/>
        <v/>
      </c>
      <c r="BF172" s="39" t="str">
        <f t="shared" si="194"/>
        <v/>
      </c>
      <c r="BG172" s="39" t="str">
        <f t="shared" si="195"/>
        <v/>
      </c>
      <c r="BH172" s="39" t="str">
        <f t="shared" si="196"/>
        <v/>
      </c>
      <c r="BI172" s="39" t="str">
        <f t="shared" si="197"/>
        <v/>
      </c>
      <c r="BJ172" s="39" t="str">
        <f t="shared" si="198"/>
        <v/>
      </c>
      <c r="BK172" s="42" t="str">
        <f t="shared" si="183"/>
        <v/>
      </c>
      <c r="BL172" t="str">
        <f t="shared" si="183"/>
        <v/>
      </c>
      <c r="BM172" t="str">
        <f t="shared" si="183"/>
        <v/>
      </c>
      <c r="BN172" t="str">
        <f t="shared" si="182"/>
        <v/>
      </c>
      <c r="BO172" t="str">
        <f t="shared" si="182"/>
        <v/>
      </c>
      <c r="BP172" t="str">
        <f t="shared" si="182"/>
        <v/>
      </c>
      <c r="BQ172" t="str">
        <f t="shared" si="182"/>
        <v/>
      </c>
      <c r="BR172" t="str">
        <f t="shared" si="182"/>
        <v/>
      </c>
      <c r="BS172" t="str">
        <f t="shared" si="182"/>
        <v/>
      </c>
      <c r="BT172" t="str">
        <f t="shared" si="182"/>
        <v/>
      </c>
      <c r="BU172" t="str">
        <f t="shared" si="182"/>
        <v/>
      </c>
      <c r="BV172" t="str">
        <f t="shared" si="182"/>
        <v/>
      </c>
      <c r="BW172" t="str">
        <f t="shared" si="170"/>
        <v/>
      </c>
      <c r="BX172" t="str">
        <f t="shared" si="171"/>
        <v/>
      </c>
      <c r="BY172" t="str">
        <f t="shared" si="172"/>
        <v/>
      </c>
      <c r="BZ172" t="str">
        <f t="shared" si="173"/>
        <v/>
      </c>
      <c r="CA172" t="str">
        <f t="shared" si="199"/>
        <v/>
      </c>
      <c r="CB172" s="39" t="str">
        <f t="shared" si="199"/>
        <v/>
      </c>
      <c r="CC172" s="46" t="str">
        <f t="shared" si="175"/>
        <v/>
      </c>
      <c r="CD172" s="44" t="str">
        <f t="shared" si="176"/>
        <v/>
      </c>
      <c r="CE172" t="str" cm="1">
        <f t="array" ref="CE172">_xlfn.IFS($CC172="","",$CC172&lt;=CE$136,"yes",$CC172&gt;CE$136,"no")</f>
        <v/>
      </c>
      <c r="CF172" s="42" t="str">
        <f t="shared" si="184"/>
        <v/>
      </c>
      <c r="CG172" s="1" t="str">
        <f t="shared" si="185"/>
        <v/>
      </c>
      <c r="CH172" s="1" t="str">
        <f t="shared" si="186"/>
        <v/>
      </c>
      <c r="CI172" s="76" t="str">
        <f>IF(CE172="yes",VLOOKUP(CH172,'z-Table'!$A$1:$K$74,7,TRUE)*$CE$135,"")</f>
        <v/>
      </c>
    </row>
    <row r="173" spans="1:87" ht="12" x14ac:dyDescent="0.2">
      <c r="A173" s="6" t="s">
        <v>62</v>
      </c>
      <c r="B173" s="18" cm="1">
        <f t="array" ref="B173">IFERROR(_xlfn.IFS(COUNTA($F$135:$K$135)=0,AVERAGE($F173:$K173),$F$135="X",AVERAGE(G173:$K173),$G$135="X",AVERAGE($F173,$H173:$K173),$H$135="X",AVERAGE($F173:$G173,$I173:$K173),$I$135="X",AVERAGE($F173:$H173,$J173:$K173),$J$135="X",AVERAGE($F173:$I173,$K173:$K173),$K$135="X",AVERAGE($F173:$J173)),"")</f>
        <v>0.70137097522891112</v>
      </c>
      <c r="C173" s="19" cm="1">
        <f t="array" ref="C173">IFERROR(_xlfn.IFS(COUNTA($F$135:$K$135)=0,STDEV($F173:$K173)/SQRT(COUNT($F173:$K173)),$F$135="X",STDEV(G173:$K173)/SQRT(COUNT(G173:$K173)),$G$135="X",STDEV($F173,$H173:$K173)/SQRT(COUNT($F173,$H173:$K173)),$H$135="X",STDEV($F173:$G173,$I173:$K173)/SQRT(COUNT($F173:$G173,$I173:$K173)),$I$135="X",STDEV($F173:$H173,$J173:$K173)/SQRT(COUNT($F173:$H173,$J173:$K173)),$J$135="X",STDEV($F173:$I173,$K173)/SQRT(COUNT($F173:$I173,$K173)),$K$135="X",STDEV($F173:$J173)/SQRT(COUNT($F173:$J173))),"")</f>
        <v>0.47018937792321247</v>
      </c>
      <c r="D173" s="113" cm="1">
        <f t="array" ref="D173">IFERROR(_xlfn.IFS(COUNTA($L$135:$Q$135)=0,AVERAGE($L173:$Q173),$L$135="X",AVERAGE($M173:$Q173),$M$135="X",AVERAGE($L173,$N173:$Q173),$N$135="X",AVERAGE($L173:$M173,$O173:$Q173),$O$135="X",AVERAGE($L173:$N173,$P173:$Q173),$P$135="X",AVERAGE($L173:$O173,$Q173:$Q173),$Q$135="X",AVERAGE($L173:$P173)),"")</f>
        <v>1097055.6000000001</v>
      </c>
      <c r="E173" s="111" cm="1">
        <f t="array" ref="E173">IFERROR(_xlfn.IFS(COUNTA($L$135:$Q$135)=0,STDEV($L173:$Q173)/SQRT(COUNT($L173:$Q173)),$L$135="X",STDEV($M173:$Q173)/SQRT(COUNT($M173:$Q173)),$M$135="X",STDEV($L173,$N173:$Q173)/SQRT(COUNT($L173,$N173:$Q173)),$N$135="X",STDEV($L173:$M173,$O173:$Q173)/SQRT(COUNT($L173:$M173,$O173:$Q173)),$O$135="X",STDEV($L173:$N173,$P173:$Q173)/SQRT(COUNT($L173:$N173,$P173:$Q173)),$P$135="X",STDEV($L173:$O173,$Q173)/SQRT(COUNT($L173:$O173,$Q173)),$Q$135="X",STDEV($L173:$P173)/SQRT(COUNT($L173:$P173))),"")</f>
        <v>1008510.895823037</v>
      </c>
      <c r="F173" cm="1">
        <f t="array" ref="F173">_xlfn.IFS(SUM($L173:$Q173)="","",L173="","",L173=0,0,L173&gt;0,L173/F$198*100)</f>
        <v>2.5603396618419914</v>
      </c>
      <c r="G173" cm="1">
        <f t="array" ref="G173">_xlfn.IFS(SUM($L173:$Q173)="","",M173="","",M173=0,0,M173&gt;0,M173/G$198*100)</f>
        <v>0.47001538550637334</v>
      </c>
      <c r="H173" cm="1">
        <f t="array" ref="H173">_xlfn.IFS(SUM($L173:$Q173)="","",N173="","",N173=0,0,N173&gt;0,N173/H$198*100)</f>
        <v>0.11428447134566755</v>
      </c>
      <c r="I173" cm="1">
        <f t="array" ref="I173">_xlfn.IFS(SUM($L173:$Q173)="","",O173="","",O173=0,0,O173&gt;0,O173/I$198*100)</f>
        <v>0.29567791288970097</v>
      </c>
      <c r="J173" cm="1">
        <f t="array" ref="J173">_xlfn.IFS(SUM($L173:$Q173)="","",P173="","",P173=0,0,P173&gt;0,P173/J$198*100)</f>
        <v>6.653744456082282E-2</v>
      </c>
      <c r="K173" s="1" t="str" cm="1">
        <f t="array" ref="K173">_xlfn.IFS(SUM($L173:$Q173)="","",Q173="","",Q173=0,0,Q173&gt;0,Q173/K$198*100)</f>
        <v/>
      </c>
      <c r="L173" s="85">
        <f t="shared" si="180"/>
        <v>5130185.5</v>
      </c>
      <c r="M173" s="39">
        <f t="shared" si="155"/>
        <v>119679.66666666667</v>
      </c>
      <c r="N173" s="39">
        <f t="shared" si="155"/>
        <v>14921.666666666666</v>
      </c>
      <c r="O173" s="39">
        <f t="shared" si="155"/>
        <v>140922.66666666666</v>
      </c>
      <c r="P173" s="39">
        <f t="shared" si="155"/>
        <v>79568.5</v>
      </c>
      <c r="Q173" s="98" t="str">
        <f t="shared" si="155"/>
        <v/>
      </c>
      <c r="R173" s="89">
        <v>20520742</v>
      </c>
      <c r="S173" s="89">
        <v>359039</v>
      </c>
      <c r="T173" s="89">
        <v>44765</v>
      </c>
      <c r="U173" s="89">
        <v>422768</v>
      </c>
      <c r="V173" s="89">
        <v>159137</v>
      </c>
      <c r="W173" s="89"/>
      <c r="X173" s="1"/>
      <c r="Y173" s="1"/>
      <c r="Z173" s="6" t="s">
        <v>62</v>
      </c>
      <c r="AA173" s="18" cm="1">
        <f t="array" ref="AA173">IFERROR(_xlfn.IFS(COUNTA($AE$135:$AJ$135)=0,AVERAGE($AE173:$AJ173),$AE$135="X",AVERAGE($AF173:$AJ173),$AF$135="X",AVERAGE($AE173,$AG173:$AJ173),$AG$135="X",AVERAGE($AE173:$AF173,$AH173:$AJ173),$AH$135="X",AVERAGE($AE173:$AG173,$AI173:$AJ173),$AI$135="X",AVERAGE($AE173:$AH173,$AJ173:$AJ173),$AJ$135="X",AVERAGE($AE173:$AI173)),"")</f>
        <v>0.64646856435437106</v>
      </c>
      <c r="AB173" s="19" cm="1">
        <f t="array" ref="AB173">IFERROR(_xlfn.IFS(COUNTA($AE$135:$AJ$135)=0,STDEV($AE173:$AJ173)/SQRT(COUNT($AE173:$AJ173)),$AE$135="X",STDEV($AF173:$AJ173)/SQRT(COUNT($AF173:$AJ173)),$AF$135="X",STDEV($AE173,$AG173:$AJ173)/SQRT(COUNT($AE173,$AG173:$AJ173)),$AG$135="X",STDEV($AE173:$AF173,$AH173:$AJ173)/SQRT(COUNT($AE173:$AF173,$AH173:$AJ173)),$AH$135="X",STDEV($AE173:$AG173,$AI173:$AJ173)/SQRT(COUNT($AE173:$AG173,$AI173:$AJ173)),$AI$135="X",STDEV($AE173:$AH173,$AJ173)/SQRT(COUNT($AE173:$AH173,$AJ173)),$AJ$135="X",STDEV($AE173:$AI173)/SQRT(COUNT($AE173:$AI173))),"")</f>
        <v>0.37382244721966562</v>
      </c>
      <c r="AC173" s="113" cm="1">
        <f t="array" ref="AC173">IFERROR(_xlfn.IFS(COUNTA($AK$135:$AP$135)=0,AVERAGE($AK173:$AP173),$AK$135="X",AVERAGE($AL173:$AP173),$AL$135="X",AVERAGE($AK173,$AM173:$AP173),$AM$135="X",AVERAGE($AK173:$AL173,$AN173:$AP173),$AN$135="X",AVERAGE($AK173:$AM173,$AO173:$AP173),$AO$135="X",AVERAGE($AK173:$AN173,$AP173:$AP173),$AP$135="X",AVERAGE($AK173:$AO173)),"")</f>
        <v>334903.8666666667</v>
      </c>
      <c r="AD173" s="111" cm="1">
        <f t="array" ref="AD173">IFERROR(_xlfn.IFS(COUNTA($AK$135:$AP$135)=0,STDEV($AK173:$AP173)/SQRT(COUNT($AK173:$AP173)),$AK$135="X",STDEV($AL173:$AP173)/SQRT(COUNT($AL173:$AP173)),$AL$135="X",STDEV($AK173,$AM173:$AP173)/SQRT(COUNT($AK173,$AM173:$AP173)),$AM$135="X",STDEV($AK173:$AL173,$AN173:$AP173)/SQRT(COUNT($AK173:$AL173,$AN173:$AP173)),$AN$135="X",STDEV($AK173:$AM173,$AO173:$AP173)/SQRT(COUNT($AK173:$AM173,$AO173:$AP173)),$AO$135="X",STDEV($AK173:$AN173,$AP173)/SQRT(COUNT($AK173:$AN173,$AP173)),$AP$135="X",STDEV($AK173:$AO173)/SQRT(COUNT($AK173:$AO173))),"")</f>
        <v>291770.42515903572</v>
      </c>
      <c r="AE173" cm="1">
        <f t="array" ref="AE173">_xlfn.IFS(SUM($AK173:$AP173)="","",AK173="","",AK173=0,0,AK173&gt;0,AK173/AE$198*100)</f>
        <v>1.7499732062973765</v>
      </c>
      <c r="AF173" cm="1">
        <f t="array" ref="AF173">_xlfn.IFS(SUM($AK173:$AP173)="","",AL173="","",AL173=0,0,AL173&gt;0,AL173/AF$198*100)</f>
        <v>0.40232735343623383</v>
      </c>
      <c r="AG173" cm="1">
        <f t="array" ref="AG173">_xlfn.IFS(SUM($AK173:$AP173)="","",AM173="","",AM173=0,0,AM173&gt;0,AM173/AG$198*100)</f>
        <v>0</v>
      </c>
      <c r="AH173" cm="1">
        <f t="array" ref="AH173">_xlfn.IFS(SUM($AK173:$AP173)="","",AN173="","",AN173=0,0,AN173&gt;0,AN173/AH$198*100)</f>
        <v>0.33995032880626175</v>
      </c>
      <c r="AI173" cm="1">
        <f t="array" ref="AI173">_xlfn.IFS(SUM($AK173:$AP173)="","",AO173="","",AO173=0,0,AO173&gt;0,AO173/AI$198*100)</f>
        <v>9.3623368877611982E-2</v>
      </c>
      <c r="AJ173" s="1" t="str" cm="1">
        <f t="array" ref="AJ173">_xlfn.IFS(SUM($AK173:$AP173)="","",AP173="","",AP173=0,0,AP173&gt;0,AP173/AJ$198*100)</f>
        <v/>
      </c>
      <c r="AK173" s="85">
        <f t="shared" si="181"/>
        <v>1208396.6666666667</v>
      </c>
      <c r="AL173" s="39">
        <f t="shared" si="181"/>
        <v>96832.8</v>
      </c>
      <c r="AM173" s="39">
        <f t="shared" si="181"/>
        <v>0</v>
      </c>
      <c r="AN173" s="39">
        <f t="shared" si="181"/>
        <v>19630</v>
      </c>
      <c r="AO173" s="39">
        <f t="shared" si="181"/>
        <v>14756</v>
      </c>
      <c r="AP173" s="98" t="str">
        <f t="shared" si="181"/>
        <v/>
      </c>
      <c r="AQ173" s="89">
        <v>3625190</v>
      </c>
      <c r="AR173" s="89">
        <v>484164</v>
      </c>
      <c r="AS173" s="89">
        <v>0</v>
      </c>
      <c r="AT173" s="89">
        <v>19630</v>
      </c>
      <c r="AU173" s="89">
        <v>59024</v>
      </c>
      <c r="AV173" s="89"/>
      <c r="AW173" s="1"/>
      <c r="AX173" s="1"/>
      <c r="AY173" s="39" t="str">
        <f t="shared" si="187"/>
        <v/>
      </c>
      <c r="AZ173" s="39" t="str">
        <f t="shared" si="188"/>
        <v/>
      </c>
      <c r="BA173" s="39" t="str">
        <f t="shared" si="189"/>
        <v/>
      </c>
      <c r="BB173" s="39" t="str">
        <f t="shared" si="190"/>
        <v/>
      </c>
      <c r="BC173" s="39" t="str">
        <f t="shared" si="191"/>
        <v/>
      </c>
      <c r="BD173" s="39" t="str">
        <f t="shared" si="192"/>
        <v/>
      </c>
      <c r="BE173" s="39" t="str">
        <f t="shared" si="193"/>
        <v/>
      </c>
      <c r="BF173" s="39" t="str">
        <f t="shared" si="194"/>
        <v/>
      </c>
      <c r="BG173" s="39" t="str">
        <f t="shared" si="195"/>
        <v/>
      </c>
      <c r="BH173" s="39" t="str">
        <f t="shared" si="196"/>
        <v/>
      </c>
      <c r="BI173" s="39" t="str">
        <f t="shared" si="197"/>
        <v/>
      </c>
      <c r="BJ173" s="39" t="str">
        <f t="shared" si="198"/>
        <v/>
      </c>
      <c r="BK173" s="42" t="str">
        <f t="shared" si="183"/>
        <v/>
      </c>
      <c r="BL173" t="str">
        <f t="shared" si="183"/>
        <v/>
      </c>
      <c r="BM173" t="str">
        <f t="shared" si="183"/>
        <v/>
      </c>
      <c r="BN173" t="str">
        <f t="shared" si="182"/>
        <v/>
      </c>
      <c r="BO173" t="str">
        <f t="shared" si="182"/>
        <v/>
      </c>
      <c r="BP173" t="str">
        <f t="shared" si="182"/>
        <v/>
      </c>
      <c r="BQ173" t="str">
        <f t="shared" si="182"/>
        <v/>
      </c>
      <c r="BR173" t="str">
        <f t="shared" si="182"/>
        <v/>
      </c>
      <c r="BS173" t="str">
        <f t="shared" si="182"/>
        <v/>
      </c>
      <c r="BT173" t="str">
        <f t="shared" si="182"/>
        <v/>
      </c>
      <c r="BU173" t="str">
        <f t="shared" si="182"/>
        <v/>
      </c>
      <c r="BV173" t="str">
        <f t="shared" si="182"/>
        <v/>
      </c>
      <c r="BW173" t="str">
        <f t="shared" si="170"/>
        <v/>
      </c>
      <c r="BX173" t="str">
        <f t="shared" si="171"/>
        <v/>
      </c>
      <c r="BY173" t="str">
        <f t="shared" si="172"/>
        <v/>
      </c>
      <c r="BZ173" t="str">
        <f t="shared" si="173"/>
        <v/>
      </c>
      <c r="CA173" t="str">
        <f t="shared" si="199"/>
        <v/>
      </c>
      <c r="CB173" s="39" t="str">
        <f t="shared" si="199"/>
        <v/>
      </c>
      <c r="CC173" s="46" t="str">
        <f t="shared" si="175"/>
        <v/>
      </c>
      <c r="CD173" s="44" t="str">
        <f t="shared" si="176"/>
        <v/>
      </c>
      <c r="CE173" t="str" cm="1">
        <f t="array" ref="CE173">_xlfn.IFS($CC173="","",$CC173&lt;=CE$136,"yes",$CC173&gt;CE$136,"no")</f>
        <v/>
      </c>
      <c r="CF173" s="42" t="str">
        <f t="shared" si="184"/>
        <v/>
      </c>
      <c r="CG173" s="1" t="str">
        <f t="shared" si="185"/>
        <v/>
      </c>
      <c r="CH173" s="1" t="str">
        <f t="shared" si="186"/>
        <v/>
      </c>
      <c r="CI173" s="76" t="str">
        <f>IF(CE173="yes",VLOOKUP(CH173,'z-Table'!$A$1:$K$74,7,TRUE)*$CE$135,"")</f>
        <v/>
      </c>
    </row>
    <row r="174" spans="1:87" ht="12" x14ac:dyDescent="0.2">
      <c r="A174" s="6" t="s">
        <v>63</v>
      </c>
      <c r="B174" s="18" cm="1">
        <f t="array" ref="B174">IFERROR(_xlfn.IFS(COUNTA($F$135:$K$135)=0,AVERAGE($F174:$K174),$F$135="X",AVERAGE(G174:$K174),$G$135="X",AVERAGE($F174,$H174:$K174),$H$135="X",AVERAGE($F174:$G174,$I174:$K174),$I$135="X",AVERAGE($F174:$H174,$J174:$K174),$J$135="X",AVERAGE($F174:$I174,$K174:$K174),$K$135="X",AVERAGE($F174:$J174)),"")</f>
        <v>7.1700264457850466E-2</v>
      </c>
      <c r="C174" s="19" cm="1">
        <f t="array" ref="C174">IFERROR(_xlfn.IFS(COUNTA($F$135:$K$135)=0,STDEV($F174:$K174)/SQRT(COUNT($F174:$K174)),$F$135="X",STDEV(G174:$K174)/SQRT(COUNT(G174:$K174)),$G$135="X",STDEV($F174,$H174:$K174)/SQRT(COUNT($F174,$H174:$K174)),$H$135="X",STDEV($F174:$G174,$I174:$K174)/SQRT(COUNT($F174:$G174,$I174:$K174)),$I$135="X",STDEV($F174:$H174,$J174:$K174)/SQRT(COUNT($F174:$H174,$J174:$K174)),$J$135="X",STDEV($F174:$I174,$K174)/SQRT(COUNT($F174:$I174,$K174)),$K$135="X",STDEV($F174:$J174)/SQRT(COUNT($F174:$J174))),"")</f>
        <v>2.5270733465222999E-2</v>
      </c>
      <c r="D174" s="113" cm="1">
        <f t="array" ref="D174">IFERROR(_xlfn.IFS(COUNTA($L$135:$Q$135)=0,AVERAGE($L174:$Q174),$L$135="X",AVERAGE($M174:$Q174),$M$135="X",AVERAGE($L174,$N174:$Q174),$N$135="X",AVERAGE($L174:$M174,$O174:$Q174),$O$135="X",AVERAGE($L174:$N174,$P174:$Q174),$P$135="X",AVERAGE($L174:$O174,$Q174:$Q174),$Q$135="X",AVERAGE($L174:$P174)),"")</f>
        <v>66607.633333333331</v>
      </c>
      <c r="E174" s="111" cm="1">
        <f t="array" ref="E174">IFERROR(_xlfn.IFS(COUNTA($L$135:$Q$135)=0,STDEV($L174:$Q174)/SQRT(COUNT($L174:$Q174)),$L$135="X",STDEV($M174:$Q174)/SQRT(COUNT($M174:$Q174)),$M$135="X",STDEV($L174,$N174:$Q174)/SQRT(COUNT($L174,$N174:$Q174)),$N$135="X",STDEV($L174:$M174,$O174:$Q174)/SQRT(COUNT($L174:$M174,$O174:$Q174)),$O$135="X",STDEV($L174:$N174,$P174:$Q174)/SQRT(COUNT($L174:$N174,$P174:$Q174)),$P$135="X",STDEV($L174:$O174,$Q174)/SQRT(COUNT($L174:$O174,$Q174)),$Q$135="X",STDEV($L174:$P174)/SQRT(COUNT($L174:$P174))),"")</f>
        <v>42837.46762377274</v>
      </c>
      <c r="F174" cm="1">
        <f t="array" ref="F174">_xlfn.IFS(SUM($L174:$Q174)="","",L174="","",L174=0,0,L174&gt;0,L174/F$198*100)</f>
        <v>0.11788041341148105</v>
      </c>
      <c r="G174" cm="1">
        <f t="array" ref="G174">_xlfn.IFS(SUM($L174:$Q174)="","",M174="","",M174=0,0,M174&gt;0,M174/G$198*100)</f>
        <v>0.145321087485418</v>
      </c>
      <c r="H174" cm="1">
        <f t="array" ref="H174">_xlfn.IFS(SUM($L174:$Q174)="","",N174="","",N174=0,0,N174&gt;0,N174/H$198*100)</f>
        <v>1.8595958657027647E-2</v>
      </c>
      <c r="I174" cm="1">
        <f t="array" ref="I174">_xlfn.IFS(SUM($L174:$Q174)="","",O174="","",O174=0,0,O174&gt;0,O174/I$198*100)</f>
        <v>4.771349433533565E-2</v>
      </c>
      <c r="J174" cm="1">
        <f t="array" ref="J174">_xlfn.IFS(SUM($L174:$Q174)="","",P174="","",P174=0,0,P174&gt;0,P174/J$198*100)</f>
        <v>2.8990368399990016E-2</v>
      </c>
      <c r="K174" s="1" t="str" cm="1">
        <f t="array" ref="K174">_xlfn.IFS(SUM($L174:$Q174)="","",Q174="","",Q174=0,0,Q174&gt;0,Q174/K$198*100)</f>
        <v/>
      </c>
      <c r="L174" s="85">
        <f t="shared" si="180"/>
        <v>236198.5</v>
      </c>
      <c r="M174" s="39">
        <f t="shared" si="155"/>
        <v>37003</v>
      </c>
      <c r="N174" s="39">
        <f t="shared" si="155"/>
        <v>2428</v>
      </c>
      <c r="O174" s="39">
        <f t="shared" si="155"/>
        <v>22740.666666666668</v>
      </c>
      <c r="P174" s="39">
        <f t="shared" si="155"/>
        <v>34668</v>
      </c>
      <c r="Q174" s="98" t="str">
        <f t="shared" si="155"/>
        <v/>
      </c>
      <c r="R174" s="89">
        <v>944794</v>
      </c>
      <c r="S174" s="89">
        <v>111009</v>
      </c>
      <c r="T174" s="89">
        <v>7284</v>
      </c>
      <c r="U174" s="89">
        <v>68222</v>
      </c>
      <c r="V174" s="89">
        <v>69336</v>
      </c>
      <c r="W174" s="89"/>
      <c r="X174" s="1"/>
      <c r="Y174" s="1"/>
      <c r="Z174" s="6" t="s">
        <v>63</v>
      </c>
      <c r="AA174" s="18" cm="1">
        <f t="array" ref="AA174">IFERROR(_xlfn.IFS(COUNTA($AE$135:$AJ$135)=0,AVERAGE($AE174:$AJ174),$AE$135="X",AVERAGE($AF174:$AJ174),$AF$135="X",AVERAGE($AE174,$AG174:$AJ174),$AG$135="X",AVERAGE($AE174:$AF174,$AH174:$AJ174),$AH$135="X",AVERAGE($AE174:$AG174,$AI174:$AJ174),$AI$135="X",AVERAGE($AE174:$AH174,$AJ174:$AJ174),$AJ$135="X",AVERAGE($AE174:$AI174)),"")</f>
        <v>5.8248537678306102E-2</v>
      </c>
      <c r="AB174" s="19" cm="1">
        <f t="array" ref="AB174">IFERROR(_xlfn.IFS(COUNTA($AE$135:$AJ$135)=0,STDEV($AE174:$AJ174)/SQRT(COUNT($AE174:$AJ174)),$AE$135="X",STDEV($AF174:$AJ174)/SQRT(COUNT($AF174:$AJ174)),$AF$135="X",STDEV($AE174,$AG174:$AJ174)/SQRT(COUNT($AE174,$AG174:$AJ174)),$AG$135="X",STDEV($AE174:$AF174,$AH174:$AJ174)/SQRT(COUNT($AE174:$AF174,$AH174:$AJ174)),$AH$135="X",STDEV($AE174:$AG174,$AI174:$AJ174)/SQRT(COUNT($AE174:$AG174,$AI174:$AJ174)),$AI$135="X",STDEV($AE174:$AH174,$AJ174)/SQRT(COUNT($AE174:$AH174,$AJ174)),$AJ$135="X",STDEV($AE174:$AI174)/SQRT(COUNT($AE174:$AI174))),"")</f>
        <v>1.8148626358806024E-2</v>
      </c>
      <c r="AC174" s="113" cm="1">
        <f t="array" ref="AC174">IFERROR(_xlfn.IFS(COUNTA($AK$135:$AP$135)=0,AVERAGE($AK174:$AP174),$AK$135="X",AVERAGE($AL174:$AP174),$AL$135="X",AVERAGE($AK174,$AM174:$AP174),$AM$135="X",AVERAGE($AK174:$AL174,$AN174:$AP174),$AN$135="X",AVERAGE($AK174:$AM174,$AO174:$AP174),$AO$135="X",AVERAGE($AK174:$AN174,$AP174:$AP174),$AP$135="X",AVERAGE($AK174:$AO174)),"")</f>
        <v>23504.85833333333</v>
      </c>
      <c r="AD174" s="111" cm="1">
        <f t="array" ref="AD174">IFERROR(_xlfn.IFS(COUNTA($AK$135:$AP$135)=0,STDEV($AK174:$AP174)/SQRT(COUNT($AK174:$AP174)),$AK$135="X",STDEV($AL174:$AP174)/SQRT(COUNT($AL174:$AP174)),$AL$135="X",STDEV($AK174,$AM174:$AP174)/SQRT(COUNT($AK174,$AM174:$AP174)),$AM$135="X",STDEV($AK174:$AL174,$AN174:$AP174)/SQRT(COUNT($AK174:$AL174,$AN174:$AP174)),$AN$135="X",STDEV($AK174:$AM174,$AO174:$AP174)/SQRT(COUNT($AK174:$AM174,$AO174:$AP174)),$AO$135="X",STDEV($AK174:$AN174,$AP174)/SQRT(COUNT($AK174:$AN174,$AP174)),$AP$135="X",STDEV($AK174:$AO174)/SQRT(COUNT($AK174:$AO174))),"")</f>
        <v>15778.038394590772</v>
      </c>
      <c r="AE174" cm="1">
        <f t="array" ref="AE174">_xlfn.IFS(SUM($AK174:$AP174)="","",AK174="","",AK174=0,0,AK174&gt;0,AK174/AE$198*100)</f>
        <v>0.10072704027806251</v>
      </c>
      <c r="AF174" cm="1">
        <f t="array" ref="AF174">_xlfn.IFS(SUM($AK174:$AP174)="","",AL174="","",AL174=0,0,AL174&gt;0,AL174/AF$198*100)</f>
        <v>7.6181969556445836E-2</v>
      </c>
      <c r="AG174" cm="1">
        <f t="array" ref="AG174">_xlfn.IFS(SUM($AK174:$AP174)="","",AM174="","",AM174=0,0,AM174&gt;0,AM174/AG$198*100)</f>
        <v>0</v>
      </c>
      <c r="AH174" cm="1">
        <f t="array" ref="AH174">_xlfn.IFS(SUM($AK174:$AP174)="","",AN174="","",AN174=0,0,AN174&gt;0,AN174/AH$198*100)</f>
        <v>2.7137145452848302E-2</v>
      </c>
      <c r="AI174" cm="1">
        <f t="array" ref="AI174">_xlfn.IFS(SUM($AK174:$AP174)="","",AO174="","",AO174=0,0,AO174&gt;0,AO174/AI$198*100)</f>
        <v>2.8947995425867758E-2</v>
      </c>
      <c r="AJ174" s="1" t="str" cm="1">
        <f t="array" ref="AJ174">_xlfn.IFS(SUM($AK174:$AP174)="","",AP174="","",AP174=0,0,AP174&gt;0,AP174/AJ$198*100)</f>
        <v/>
      </c>
      <c r="AK174" s="85">
        <f t="shared" si="181"/>
        <v>69554.333333333328</v>
      </c>
      <c r="AL174" s="39">
        <f t="shared" si="181"/>
        <v>18335.599999999999</v>
      </c>
      <c r="AM174" s="39">
        <f t="shared" si="181"/>
        <v>0</v>
      </c>
      <c r="AN174" s="39">
        <f t="shared" si="181"/>
        <v>1567</v>
      </c>
      <c r="AO174" s="39">
        <f t="shared" si="181"/>
        <v>4562.5</v>
      </c>
      <c r="AP174" s="98" t="str">
        <f t="shared" si="181"/>
        <v/>
      </c>
      <c r="AQ174" s="89">
        <v>208663</v>
      </c>
      <c r="AR174" s="89">
        <v>91678</v>
      </c>
      <c r="AS174" s="89">
        <v>0</v>
      </c>
      <c r="AT174" s="89">
        <v>1567</v>
      </c>
      <c r="AU174" s="89">
        <v>18250</v>
      </c>
      <c r="AV174" s="89"/>
      <c r="AW174" s="1"/>
      <c r="AX174" s="1"/>
      <c r="AY174" s="39" t="str">
        <f t="shared" si="187"/>
        <v/>
      </c>
      <c r="AZ174" s="39" t="str">
        <f t="shared" si="188"/>
        <v/>
      </c>
      <c r="BA174" s="39" t="str">
        <f t="shared" si="189"/>
        <v/>
      </c>
      <c r="BB174" s="39" t="str">
        <f t="shared" si="190"/>
        <v/>
      </c>
      <c r="BC174" s="39" t="str">
        <f t="shared" si="191"/>
        <v/>
      </c>
      <c r="BD174" s="39" t="str">
        <f t="shared" si="192"/>
        <v/>
      </c>
      <c r="BE174" s="39" t="str">
        <f t="shared" si="193"/>
        <v/>
      </c>
      <c r="BF174" s="39" t="str">
        <f t="shared" si="194"/>
        <v/>
      </c>
      <c r="BG174" s="39" t="str">
        <f t="shared" si="195"/>
        <v/>
      </c>
      <c r="BH174" s="39" t="str">
        <f t="shared" si="196"/>
        <v/>
      </c>
      <c r="BI174" s="39" t="str">
        <f t="shared" si="197"/>
        <v/>
      </c>
      <c r="BJ174" s="39" t="str">
        <f t="shared" si="198"/>
        <v/>
      </c>
      <c r="BK174" s="42" t="str">
        <f t="shared" si="183"/>
        <v/>
      </c>
      <c r="BL174" t="str">
        <f t="shared" si="183"/>
        <v/>
      </c>
      <c r="BM174" t="str">
        <f t="shared" si="183"/>
        <v/>
      </c>
      <c r="BN174" t="str">
        <f t="shared" si="182"/>
        <v/>
      </c>
      <c r="BO174" t="str">
        <f t="shared" si="182"/>
        <v/>
      </c>
      <c r="BP174" t="str">
        <f t="shared" si="182"/>
        <v/>
      </c>
      <c r="BQ174" t="str">
        <f t="shared" si="182"/>
        <v/>
      </c>
      <c r="BR174" t="str">
        <f t="shared" si="182"/>
        <v/>
      </c>
      <c r="BS174" t="str">
        <f t="shared" si="182"/>
        <v/>
      </c>
      <c r="BT174" t="str">
        <f t="shared" si="182"/>
        <v/>
      </c>
      <c r="BU174" t="str">
        <f t="shared" si="182"/>
        <v/>
      </c>
      <c r="BV174" t="str">
        <f t="shared" si="182"/>
        <v/>
      </c>
      <c r="BW174" t="str">
        <f t="shared" si="170"/>
        <v/>
      </c>
      <c r="BX174" t="str">
        <f t="shared" si="171"/>
        <v/>
      </c>
      <c r="BY174" t="str">
        <f t="shared" si="172"/>
        <v/>
      </c>
      <c r="BZ174" t="str">
        <f t="shared" si="173"/>
        <v/>
      </c>
      <c r="CA174" t="str">
        <f t="shared" si="199"/>
        <v/>
      </c>
      <c r="CB174" s="39" t="str">
        <f t="shared" si="199"/>
        <v/>
      </c>
      <c r="CC174" s="46" t="str">
        <f t="shared" si="175"/>
        <v/>
      </c>
      <c r="CD174" s="44" t="str">
        <f t="shared" si="176"/>
        <v/>
      </c>
      <c r="CE174" t="str" cm="1">
        <f t="array" ref="CE174">_xlfn.IFS($CC174="","",$CC174&lt;=CE$136,"yes",$CC174&gt;CE$136,"no")</f>
        <v/>
      </c>
      <c r="CF174" s="42" t="str">
        <f t="shared" si="184"/>
        <v/>
      </c>
      <c r="CG174" s="1" t="str">
        <f t="shared" si="185"/>
        <v/>
      </c>
      <c r="CH174" s="1" t="str">
        <f t="shared" si="186"/>
        <v/>
      </c>
      <c r="CI174" s="76" t="str">
        <f>IF(CE174="yes",VLOOKUP(CH174,'z-Table'!$A$1:$K$74,7,TRUE)*$CE$135,"")</f>
        <v/>
      </c>
    </row>
    <row r="175" spans="1:87" ht="12" x14ac:dyDescent="0.2">
      <c r="A175" s="7" t="s">
        <v>64</v>
      </c>
      <c r="B175" s="18" cm="1">
        <f t="array" ref="B175">IFERROR(_xlfn.IFS(COUNTA($F$135:$K$135)=0,AVERAGE($F175:$K175),$F$135="X",AVERAGE(G175:$K175),$G$135="X",AVERAGE($F175,$H175:$K175),$H$135="X",AVERAGE($F175:$G175,$I175:$K175),$I$135="X",AVERAGE($F175:$H175,$J175:$K175),$J$135="X",AVERAGE($F175:$I175,$K175:$K175),$K$135="X",AVERAGE($F175:$J175)),"")</f>
        <v>0</v>
      </c>
      <c r="C175" s="19" cm="1">
        <f t="array" ref="C175">IFERROR(_xlfn.IFS(COUNTA($F$135:$K$135)=0,STDEV($F175:$K175)/SQRT(COUNT($F175:$K175)),$F$135="X",STDEV(G175:$K175)/SQRT(COUNT(G175:$K175)),$G$135="X",STDEV($F175,$H175:$K175)/SQRT(COUNT($F175,$H175:$K175)),$H$135="X",STDEV($F175:$G175,$I175:$K175)/SQRT(COUNT($F175:$G175,$I175:$K175)),$I$135="X",STDEV($F175:$H175,$J175:$K175)/SQRT(COUNT($F175:$H175,$J175:$K175)),$J$135="X",STDEV($F175:$I175,$K175)/SQRT(COUNT($F175:$I175,$K175)),$K$135="X",STDEV($F175:$J175)/SQRT(COUNT($F175:$J175))),"")</f>
        <v>0</v>
      </c>
      <c r="D175" s="113" cm="1">
        <f t="array" ref="D175">IFERROR(_xlfn.IFS(COUNTA($L$135:$Q$135)=0,AVERAGE($L175:$Q175),$L$135="X",AVERAGE($M175:$Q175),$M$135="X",AVERAGE($L175,$N175:$Q175),$N$135="X",AVERAGE($L175:$M175,$O175:$Q175),$O$135="X",AVERAGE($L175:$N175,$P175:$Q175),$P$135="X",AVERAGE($L175:$O175,$Q175:$Q175),$Q$135="X",AVERAGE($L175:$P175)),"")</f>
        <v>0</v>
      </c>
      <c r="E175" s="111" cm="1">
        <f t="array" ref="E175">IFERROR(_xlfn.IFS(COUNTA($L$135:$Q$135)=0,STDEV($L175:$Q175)/SQRT(COUNT($L175:$Q175)),$L$135="X",STDEV($M175:$Q175)/SQRT(COUNT($M175:$Q175)),$M$135="X",STDEV($L175,$N175:$Q175)/SQRT(COUNT($L175,$N175:$Q175)),$N$135="X",STDEV($L175:$M175,$O175:$Q175)/SQRT(COUNT($L175:$M175,$O175:$Q175)),$O$135="X",STDEV($L175:$N175,$P175:$Q175)/SQRT(COUNT($L175:$N175,$P175:$Q175)),$P$135="X",STDEV($L175:$O175,$Q175)/SQRT(COUNT($L175:$O175,$Q175)),$Q$135="X",STDEV($L175:$P175)/SQRT(COUNT($L175:$P175))),"")</f>
        <v>0</v>
      </c>
      <c r="F175" cm="1">
        <f t="array" ref="F175">_xlfn.IFS(SUM($L175:$Q175)="","",L175="","",L175=0,0,L175&gt;0,L175/F$198*100)</f>
        <v>0</v>
      </c>
      <c r="G175" cm="1">
        <f t="array" ref="G175">_xlfn.IFS(SUM($L175:$Q175)="","",M175="","",M175=0,0,M175&gt;0,M175/G$198*100)</f>
        <v>0</v>
      </c>
      <c r="H175" cm="1">
        <f t="array" ref="H175">_xlfn.IFS(SUM($L175:$Q175)="","",N175="","",N175=0,0,N175&gt;0,N175/H$198*100)</f>
        <v>0</v>
      </c>
      <c r="I175" cm="1">
        <f t="array" ref="I175">_xlfn.IFS(SUM($L175:$Q175)="","",O175="","",O175=0,0,O175&gt;0,O175/I$198*100)</f>
        <v>0</v>
      </c>
      <c r="J175" cm="1">
        <f t="array" ref="J175">_xlfn.IFS(SUM($L175:$Q175)="","",P175="","",P175=0,0,P175&gt;0,P175/J$198*100)</f>
        <v>0</v>
      </c>
      <c r="K175" s="1" t="str" cm="1">
        <f t="array" ref="K175">_xlfn.IFS(SUM($L175:$Q175)="","",Q175="","",Q175=0,0,Q175&gt;0,Q175/K$198*100)</f>
        <v/>
      </c>
      <c r="L175" s="85">
        <f t="shared" si="180"/>
        <v>0</v>
      </c>
      <c r="M175" s="39">
        <f t="shared" si="155"/>
        <v>0</v>
      </c>
      <c r="N175" s="39">
        <f t="shared" si="155"/>
        <v>0</v>
      </c>
      <c r="O175" s="39">
        <f t="shared" si="155"/>
        <v>0</v>
      </c>
      <c r="P175" s="39">
        <f t="shared" si="155"/>
        <v>0</v>
      </c>
      <c r="Q175" s="98" t="str">
        <f t="shared" si="155"/>
        <v/>
      </c>
      <c r="R175" s="89">
        <v>0</v>
      </c>
      <c r="S175" s="89">
        <v>0</v>
      </c>
      <c r="T175" s="89">
        <v>0</v>
      </c>
      <c r="U175" s="89">
        <v>0</v>
      </c>
      <c r="V175" s="89">
        <v>0</v>
      </c>
      <c r="W175" s="89"/>
      <c r="X175" s="1"/>
      <c r="Y175" s="1"/>
      <c r="Z175" s="7" t="s">
        <v>64</v>
      </c>
      <c r="AA175" s="18" cm="1">
        <f t="array" ref="AA175">IFERROR(_xlfn.IFS(COUNTA($AE$135:$AJ$135)=0,AVERAGE($AE175:$AJ175),$AE$135="X",AVERAGE($AF175:$AJ175),$AF$135="X",AVERAGE($AE175,$AG175:$AJ175),$AG$135="X",AVERAGE($AE175:$AF175,$AH175:$AJ175),$AH$135="X",AVERAGE($AE175:$AG175,$AI175:$AJ175),$AI$135="X",AVERAGE($AE175:$AH175,$AJ175:$AJ175),$AJ$135="X",AVERAGE($AE175:$AI175)),"")</f>
        <v>0</v>
      </c>
      <c r="AB175" s="19" cm="1">
        <f t="array" ref="AB175">IFERROR(_xlfn.IFS(COUNTA($AE$135:$AJ$135)=0,STDEV($AE175:$AJ175)/SQRT(COUNT($AE175:$AJ175)),$AE$135="X",STDEV($AF175:$AJ175)/SQRT(COUNT($AF175:$AJ175)),$AF$135="X",STDEV($AE175,$AG175:$AJ175)/SQRT(COUNT($AE175,$AG175:$AJ175)),$AG$135="X",STDEV($AE175:$AF175,$AH175:$AJ175)/SQRT(COUNT($AE175:$AF175,$AH175:$AJ175)),$AH$135="X",STDEV($AE175:$AG175,$AI175:$AJ175)/SQRT(COUNT($AE175:$AG175,$AI175:$AJ175)),$AI$135="X",STDEV($AE175:$AH175,$AJ175)/SQRT(COUNT($AE175:$AH175,$AJ175)),$AJ$135="X",STDEV($AE175:$AI175)/SQRT(COUNT($AE175:$AI175))),"")</f>
        <v>0</v>
      </c>
      <c r="AC175" s="113" cm="1">
        <f t="array" ref="AC175">IFERROR(_xlfn.IFS(COUNTA($AK$135:$AP$135)=0,AVERAGE($AK175:$AP175),$AK$135="X",AVERAGE($AL175:$AP175),$AL$135="X",AVERAGE($AK175,$AM175:$AP175),$AM$135="X",AVERAGE($AK175:$AL175,$AN175:$AP175),$AN$135="X",AVERAGE($AK175:$AM175,$AO175:$AP175),$AO$135="X",AVERAGE($AK175:$AN175,$AP175:$AP175),$AP$135="X",AVERAGE($AK175:$AO175)),"")</f>
        <v>0</v>
      </c>
      <c r="AD175" s="111" cm="1">
        <f t="array" ref="AD175">IFERROR(_xlfn.IFS(COUNTA($AK$135:$AP$135)=0,STDEV($AK175:$AP175)/SQRT(COUNT($AK175:$AP175)),$AK$135="X",STDEV($AL175:$AP175)/SQRT(COUNT($AL175:$AP175)),$AL$135="X",STDEV($AK175,$AM175:$AP175)/SQRT(COUNT($AK175,$AM175:$AP175)),$AM$135="X",STDEV($AK175:$AL175,$AN175:$AP175)/SQRT(COUNT($AK175:$AL175,$AN175:$AP175)),$AN$135="X",STDEV($AK175:$AM175,$AO175:$AP175)/SQRT(COUNT($AK175:$AM175,$AO175:$AP175)),$AO$135="X",STDEV($AK175:$AN175,$AP175)/SQRT(COUNT($AK175:$AN175,$AP175)),$AP$135="X",STDEV($AK175:$AO175)/SQRT(COUNT($AK175:$AO175))),"")</f>
        <v>0</v>
      </c>
      <c r="AE175" cm="1">
        <f t="array" ref="AE175">_xlfn.IFS(SUM($AK175:$AP175)="","",AK175="","",AK175=0,0,AK175&gt;0,AK175/AE$198*100)</f>
        <v>0</v>
      </c>
      <c r="AF175" cm="1">
        <f t="array" ref="AF175">_xlfn.IFS(SUM($AK175:$AP175)="","",AL175="","",AL175=0,0,AL175&gt;0,AL175/AF$198*100)</f>
        <v>0</v>
      </c>
      <c r="AG175" cm="1">
        <f t="array" ref="AG175">_xlfn.IFS(SUM($AK175:$AP175)="","",AM175="","",AM175=0,0,AM175&gt;0,AM175/AG$198*100)</f>
        <v>0</v>
      </c>
      <c r="AH175" cm="1">
        <f t="array" ref="AH175">_xlfn.IFS(SUM($AK175:$AP175)="","",AN175="","",AN175=0,0,AN175&gt;0,AN175/AH$198*100)</f>
        <v>0</v>
      </c>
      <c r="AI175" cm="1">
        <f t="array" ref="AI175">_xlfn.IFS(SUM($AK175:$AP175)="","",AO175="","",AO175=0,0,AO175&gt;0,AO175/AI$198*100)</f>
        <v>0</v>
      </c>
      <c r="AJ175" s="1" t="str" cm="1">
        <f t="array" ref="AJ175">_xlfn.IFS(SUM($AK175:$AP175)="","",AP175="","",AP175=0,0,AP175&gt;0,AP175/AJ$198*100)</f>
        <v/>
      </c>
      <c r="AK175" s="85">
        <f t="shared" si="181"/>
        <v>0</v>
      </c>
      <c r="AL175" s="39">
        <f t="shared" si="181"/>
        <v>0</v>
      </c>
      <c r="AM175" s="39">
        <f t="shared" si="181"/>
        <v>0</v>
      </c>
      <c r="AN175" s="39">
        <f t="shared" si="181"/>
        <v>0</v>
      </c>
      <c r="AO175" s="39">
        <f t="shared" si="181"/>
        <v>0</v>
      </c>
      <c r="AP175" s="98" t="str">
        <f t="shared" si="181"/>
        <v/>
      </c>
      <c r="AQ175" s="89">
        <v>0</v>
      </c>
      <c r="AR175" s="89">
        <v>0</v>
      </c>
      <c r="AS175" s="89">
        <v>0</v>
      </c>
      <c r="AT175" s="89">
        <v>0</v>
      </c>
      <c r="AU175" s="89">
        <v>0</v>
      </c>
      <c r="AV175" s="89"/>
      <c r="AW175" s="1"/>
      <c r="AX175" s="1"/>
      <c r="AY175" s="39" t="str">
        <f t="shared" si="187"/>
        <v/>
      </c>
      <c r="AZ175" s="39" t="str">
        <f t="shared" si="188"/>
        <v/>
      </c>
      <c r="BA175" s="39" t="str">
        <f t="shared" si="189"/>
        <v/>
      </c>
      <c r="BB175" s="39" t="str">
        <f t="shared" si="190"/>
        <v/>
      </c>
      <c r="BC175" s="39" t="str">
        <f t="shared" si="191"/>
        <v/>
      </c>
      <c r="BD175" s="39" t="str">
        <f t="shared" si="192"/>
        <v/>
      </c>
      <c r="BE175" s="39" t="str">
        <f t="shared" si="193"/>
        <v/>
      </c>
      <c r="BF175" s="39" t="str">
        <f t="shared" si="194"/>
        <v/>
      </c>
      <c r="BG175" s="39" t="str">
        <f t="shared" si="195"/>
        <v/>
      </c>
      <c r="BH175" s="39" t="str">
        <f t="shared" si="196"/>
        <v/>
      </c>
      <c r="BI175" s="39" t="str">
        <f t="shared" si="197"/>
        <v/>
      </c>
      <c r="BJ175" s="39" t="str">
        <f t="shared" si="198"/>
        <v/>
      </c>
      <c r="BK175" s="42" t="str">
        <f t="shared" si="183"/>
        <v/>
      </c>
      <c r="BL175" t="str">
        <f t="shared" si="183"/>
        <v/>
      </c>
      <c r="BM175" t="str">
        <f t="shared" si="183"/>
        <v/>
      </c>
      <c r="BN175" t="str">
        <f t="shared" si="182"/>
        <v/>
      </c>
      <c r="BO175" t="str">
        <f t="shared" si="182"/>
        <v/>
      </c>
      <c r="BP175" t="str">
        <f t="shared" si="182"/>
        <v/>
      </c>
      <c r="BQ175" t="str">
        <f t="shared" si="182"/>
        <v/>
      </c>
      <c r="BR175" t="str">
        <f t="shared" si="182"/>
        <v/>
      </c>
      <c r="BS175" t="str">
        <f t="shared" si="182"/>
        <v/>
      </c>
      <c r="BT175" t="str">
        <f t="shared" si="182"/>
        <v/>
      </c>
      <c r="BU175" t="str">
        <f t="shared" si="182"/>
        <v/>
      </c>
      <c r="BV175" t="str">
        <f t="shared" si="182"/>
        <v/>
      </c>
      <c r="BW175" t="str">
        <f t="shared" si="170"/>
        <v/>
      </c>
      <c r="BX175" t="str">
        <f t="shared" si="171"/>
        <v/>
      </c>
      <c r="BY175" t="str">
        <f t="shared" si="172"/>
        <v/>
      </c>
      <c r="BZ175" t="str">
        <f t="shared" si="173"/>
        <v/>
      </c>
      <c r="CA175" t="str">
        <f t="shared" si="199"/>
        <v/>
      </c>
      <c r="CB175" s="39" t="str">
        <f t="shared" si="199"/>
        <v/>
      </c>
      <c r="CC175" s="46" t="str">
        <f t="shared" si="175"/>
        <v/>
      </c>
      <c r="CD175" s="44" t="str">
        <f t="shared" si="176"/>
        <v/>
      </c>
      <c r="CE175" t="str" cm="1">
        <f t="array" ref="CE175">_xlfn.IFS($CC175="","",$CC175&lt;=CE$136,"yes",$CC175&gt;CE$136,"no")</f>
        <v/>
      </c>
      <c r="CF175" s="42" t="str">
        <f t="shared" si="184"/>
        <v/>
      </c>
      <c r="CG175" s="1" t="str">
        <f t="shared" si="185"/>
        <v/>
      </c>
      <c r="CH175" s="1" t="str">
        <f t="shared" si="186"/>
        <v/>
      </c>
      <c r="CI175" s="76" t="str">
        <f>IF(CE175="yes",VLOOKUP(CH175,'z-Table'!$A$1:$K$74,7,TRUE)*$CE$135,"")</f>
        <v/>
      </c>
    </row>
    <row r="176" spans="1:87" ht="12" x14ac:dyDescent="0.2">
      <c r="A176" s="7" t="s">
        <v>65</v>
      </c>
      <c r="B176" s="18" cm="1">
        <f t="array" ref="B176">IFERROR(_xlfn.IFS(COUNTA($F$135:$K$135)=0,AVERAGE($F176:$K176),$F$135="X",AVERAGE(G176:$K176),$G$135="X",AVERAGE($F176,$H176:$K176),$H$135="X",AVERAGE($F176:$G176,$I176:$K176),$I$135="X",AVERAGE($F176:$H176,$J176:$K176),$J$135="X",AVERAGE($F176:$I176,$K176:$K176),$K$135="X",AVERAGE($F176:$J176)),"")</f>
        <v>83.454989545622752</v>
      </c>
      <c r="C176" s="19" cm="1">
        <f t="array" ref="C176">IFERROR(_xlfn.IFS(COUNTA($F$135:$K$135)=0,STDEV($F176:$K176)/SQRT(COUNT($F176:$K176)),$F$135="X",STDEV(G176:$K176)/SQRT(COUNT(G176:$K176)),$G$135="X",STDEV($F176,$H176:$K176)/SQRT(COUNT($F176,$H176:$K176)),$H$135="X",STDEV($F176:$G176,$I176:$K176)/SQRT(COUNT($F176:$G176,$I176:$K176)),$I$135="X",STDEV($F176:$H176,$J176:$K176)/SQRT(COUNT($F176:$H176,$J176:$K176)),$J$135="X",STDEV($F176:$I176,$K176)/SQRT(COUNT($F176:$I176,$K176)),$K$135="X",STDEV($F176:$J176)/SQRT(COUNT($F176:$J176))),"")</f>
        <v>2.5959430749832535</v>
      </c>
      <c r="D176" s="113" cm="1">
        <f t="array" ref="D176">IFERROR(_xlfn.IFS(COUNTA($L$135:$Q$135)=0,AVERAGE($L176:$Q176),$L$135="X",AVERAGE($M176:$Q176),$M$135="X",AVERAGE($L176,$N176:$Q176),$N$135="X",AVERAGE($L176:$M176,$O176:$Q176),$O$135="X",AVERAGE($L176:$N176,$P176:$Q176),$P$135="X",AVERAGE($L176:$O176,$Q176:$Q176),$Q$135="X",AVERAGE($L176:$P176)),"")</f>
        <v>70769854.049999997</v>
      </c>
      <c r="E176" s="111" cm="1">
        <f t="array" ref="E176">IFERROR(_xlfn.IFS(COUNTA($L$135:$Q$135)=0,STDEV($L176:$Q176)/SQRT(COUNT($L176:$Q176)),$L$135="X",STDEV($M176:$Q176)/SQRT(COUNT($M176:$Q176)),$M$135="X",STDEV($L176,$N176:$Q176)/SQRT(COUNT($L176,$N176:$Q176)),$N$135="X",STDEV($L176:$M176,$O176:$Q176)/SQRT(COUNT($L176:$M176,$O176:$Q176)),$O$135="X",STDEV($L176:$N176,$P176:$Q176)/SQRT(COUNT($L176:$N176,$P176:$Q176)),$P$135="X",STDEV($L176:$O176,$Q176)/SQRT(COUNT($L176:$O176,$Q176)),$Q$135="X",STDEV($L176:$P176)/SQRT(COUNT($L176:$P176))),"")</f>
        <v>32283932.000456482</v>
      </c>
      <c r="F176" cm="1">
        <f t="array" ref="F176">_xlfn.IFS(SUM($L176:$Q176)="","",L176="","",L176=0,0,L176&gt;0,L176/F$198*100)</f>
        <v>90.932766173558377</v>
      </c>
      <c r="G176" cm="1">
        <f t="array" ref="G176">_xlfn.IFS(SUM($L176:$Q176)="","",M176="","",M176=0,0,M176&gt;0,M176/G$198*100)</f>
        <v>81.044924715117844</v>
      </c>
      <c r="H176" cm="1">
        <f t="array" ref="H176">_xlfn.IFS(SUM($L176:$Q176)="","",N176="","",N176=0,0,N176&gt;0,N176/H$198*100)</f>
        <v>82.443096915401753</v>
      </c>
      <c r="I176" cm="1">
        <f t="array" ref="I176">_xlfn.IFS(SUM($L176:$Q176)="","",O176="","",O176=0,0,O176&gt;0,O176/I$198*100)</f>
        <v>75.778890343525759</v>
      </c>
      <c r="J176" cm="1">
        <f t="array" ref="J176">_xlfn.IFS(SUM($L176:$Q176)="","",P176="","",P176=0,0,P176&gt;0,P176/J$198*100)</f>
        <v>87.075269580510053</v>
      </c>
      <c r="K176" s="1" t="str" cm="1">
        <f t="array" ref="K176">_xlfn.IFS(SUM($L176:$Q176)="","",Q176="","",Q176=0,0,Q176&gt;0,Q176/K$198*100)</f>
        <v/>
      </c>
      <c r="L176" s="85">
        <f t="shared" si="180"/>
        <v>182203152.75</v>
      </c>
      <c r="M176" s="39">
        <f t="shared" si="155"/>
        <v>20636408.666666668</v>
      </c>
      <c r="N176" s="39">
        <f t="shared" si="155"/>
        <v>10764265.666666666</v>
      </c>
      <c r="O176" s="39">
        <f t="shared" si="155"/>
        <v>36116878.666666664</v>
      </c>
      <c r="P176" s="39">
        <f t="shared" si="155"/>
        <v>104128564.5</v>
      </c>
      <c r="Q176" s="98" t="str">
        <f t="shared" si="155"/>
        <v/>
      </c>
      <c r="R176" s="89">
        <v>728812611</v>
      </c>
      <c r="S176" s="89">
        <v>61909226</v>
      </c>
      <c r="T176" s="89">
        <v>32292797</v>
      </c>
      <c r="U176" s="89">
        <v>108350636</v>
      </c>
      <c r="V176" s="89">
        <v>208257129</v>
      </c>
      <c r="W176" s="89"/>
      <c r="X176" s="1"/>
      <c r="Y176" s="1"/>
      <c r="Z176" s="7" t="s">
        <v>65</v>
      </c>
      <c r="AA176" s="18" cm="1">
        <f t="array" ref="AA176">IFERROR(_xlfn.IFS(COUNTA($AE$135:$AJ$135)=0,AVERAGE($AE176:$AJ176),$AE$135="X",AVERAGE($AF176:$AJ176),$AF$135="X",AVERAGE($AE176,$AG176:$AJ176),$AG$135="X",AVERAGE($AE176:$AF176,$AH176:$AJ176),$AH$135="X",AVERAGE($AE176:$AG176,$AI176:$AJ176),$AI$135="X",AVERAGE($AE176:$AH176,$AJ176:$AJ176),$AJ$135="X",AVERAGE($AE176:$AI176)),"")</f>
        <v>68.140878634756689</v>
      </c>
      <c r="AB176" s="19" cm="1">
        <f t="array" ref="AB176">IFERROR(_xlfn.IFS(COUNTA($AE$135:$AJ$135)=0,STDEV($AE176:$AJ176)/SQRT(COUNT($AE176:$AJ176)),$AE$135="X",STDEV($AF176:$AJ176)/SQRT(COUNT($AF176:$AJ176)),$AF$135="X",STDEV($AE176,$AG176:$AJ176)/SQRT(COUNT($AE176,$AG176:$AJ176)),$AG$135="X",STDEV($AE176:$AF176,$AH176:$AJ176)/SQRT(COUNT($AE176:$AF176,$AH176:$AJ176)),$AH$135="X",STDEV($AE176:$AG176,$AI176:$AJ176)/SQRT(COUNT($AE176:$AG176,$AI176:$AJ176)),$AI$135="X",STDEV($AE176:$AH176,$AJ176)/SQRT(COUNT($AE176:$AH176,$AJ176)),$AJ$135="X",STDEV($AE176:$AI176)/SQRT(COUNT($AE176:$AI176))),"")</f>
        <v>10.3783215987633</v>
      </c>
      <c r="AC176" s="113" cm="1">
        <f t="array" ref="AC176">IFERROR(_xlfn.IFS(COUNTA($AK$135:$AP$135)=0,AVERAGE($AK176:$AP176),$AK$135="X",AVERAGE($AL176:$AP176),$AL$135="X",AVERAGE($AK176,$AM176:$AP176),$AM$135="X",AVERAGE($AK176:$AL176,$AN176:$AP176),$AN$135="X",AVERAGE($AK176:$AM176,$AO176:$AP176),$AO$135="X",AVERAGE($AK176:$AN176,$AP176:$AP176),$AP$135="X",AVERAGE($AK176:$AO176)),"")</f>
        <v>22288006.912500001</v>
      </c>
      <c r="AD176" s="111" cm="1">
        <f t="array" ref="AD176">IFERROR(_xlfn.IFS(COUNTA($AK$135:$AP$135)=0,STDEV($AK176:$AP176)/SQRT(COUNT($AK176:$AP176)),$AK$135="X",STDEV($AL176:$AP176)/SQRT(COUNT($AL176:$AP176)),$AL$135="X",STDEV($AK176,$AM176:$AP176)/SQRT(COUNT($AK176,$AM176:$AP176)),$AM$135="X",STDEV($AK176:$AL176,$AN176:$AP176)/SQRT(COUNT($AK176:$AL176,$AN176:$AP176)),$AN$135="X",STDEV($AK176:$AM176,$AO176:$AP176)/SQRT(COUNT($AK176:$AM176,$AO176:$AP176)),$AO$135="X",STDEV($AK176:$AN176,$AP176)/SQRT(COUNT($AK176:$AN176,$AP176)),$AP$135="X",STDEV($AK176:$AO176)/SQRT(COUNT($AK176:$AO176))),"")</f>
        <v>11904327.600759791</v>
      </c>
      <c r="AE176" cm="1">
        <f t="array" ref="AE176">_xlfn.IFS(SUM($AK176:$AP176)="","",AK176="","",AK176=0,0,AK176&gt;0,AK176/AE$198*100)</f>
        <v>81.986466527595923</v>
      </c>
      <c r="AF176" cm="1">
        <f t="array" ref="AF176">_xlfn.IFS(SUM($AK176:$AP176)="","",AL176="","",AL176=0,0,AL176&gt;0,AL176/AF$198*100)</f>
        <v>74.960822725384503</v>
      </c>
      <c r="AG176" cm="1">
        <f t="array" ref="AG176">_xlfn.IFS(SUM($AK176:$AP176)="","",AM176="","",AM176=0,0,AM176&gt;0,AM176/AG$198*100)</f>
        <v>0</v>
      </c>
      <c r="AH176" cm="1">
        <f t="array" ref="AH176">_xlfn.IFS(SUM($AK176:$AP176)="","",AN176="","",AN176=0,0,AN176&gt;0,AN176/AH$198*100)</f>
        <v>37.304812141508698</v>
      </c>
      <c r="AI176" cm="1">
        <f t="array" ref="AI176">_xlfn.IFS(SUM($AK176:$AP176)="","",AO176="","",AO176=0,0,AO176&gt;0,AO176/AI$198*100)</f>
        <v>78.311413144537624</v>
      </c>
      <c r="AJ176" s="1" t="str" cm="1">
        <f t="array" ref="AJ176">_xlfn.IFS(SUM($AK176:$AP176)="","",AP176="","",AP176=0,0,AP176&gt;0,AP176/AJ$198*100)</f>
        <v/>
      </c>
      <c r="AK176" s="85">
        <f t="shared" si="181"/>
        <v>56613537</v>
      </c>
      <c r="AL176" s="39">
        <f t="shared" si="181"/>
        <v>18041692.399999999</v>
      </c>
      <c r="AM176" s="39">
        <f t="shared" si="181"/>
        <v>0</v>
      </c>
      <c r="AN176" s="39">
        <f t="shared" si="181"/>
        <v>2154119</v>
      </c>
      <c r="AO176" s="39">
        <f t="shared" si="181"/>
        <v>12342679.25</v>
      </c>
      <c r="AP176" s="98" t="str">
        <f t="shared" si="181"/>
        <v/>
      </c>
      <c r="AQ176" s="89">
        <v>169840611</v>
      </c>
      <c r="AR176" s="89">
        <v>90208462</v>
      </c>
      <c r="AS176" s="89">
        <v>0</v>
      </c>
      <c r="AT176" s="89">
        <v>2154119</v>
      </c>
      <c r="AU176" s="89">
        <v>49370717</v>
      </c>
      <c r="AV176" s="89"/>
      <c r="AW176" s="1"/>
      <c r="AX176" s="1" t="str">
        <f>Z176</f>
        <v>carvone</v>
      </c>
      <c r="AY176" s="39">
        <f t="shared" si="187"/>
        <v>182203152.75</v>
      </c>
      <c r="AZ176" s="39">
        <f t="shared" si="188"/>
        <v>20636408.666666668</v>
      </c>
      <c r="BA176" s="39">
        <f t="shared" si="189"/>
        <v>10764265.666666666</v>
      </c>
      <c r="BB176" s="39">
        <f t="shared" si="190"/>
        <v>36116878.666666664</v>
      </c>
      <c r="BC176" s="39">
        <f t="shared" si="191"/>
        <v>104128564.5</v>
      </c>
      <c r="BD176" s="39" t="str">
        <f t="shared" si="192"/>
        <v/>
      </c>
      <c r="BE176" s="39">
        <f t="shared" si="193"/>
        <v>56613537</v>
      </c>
      <c r="BF176" s="39">
        <f t="shared" si="194"/>
        <v>18041692.399999999</v>
      </c>
      <c r="BG176" s="39" t="str">
        <f t="shared" si="195"/>
        <v/>
      </c>
      <c r="BH176" s="39">
        <f t="shared" si="196"/>
        <v>2154119</v>
      </c>
      <c r="BI176" s="39">
        <f t="shared" si="197"/>
        <v>12342679.25</v>
      </c>
      <c r="BJ176" s="39" t="str">
        <f t="shared" si="198"/>
        <v/>
      </c>
      <c r="BK176" s="42">
        <f t="shared" si="183"/>
        <v>9</v>
      </c>
      <c r="BL176">
        <f t="shared" si="183"/>
        <v>5</v>
      </c>
      <c r="BM176">
        <f t="shared" si="183"/>
        <v>2</v>
      </c>
      <c r="BN176">
        <f t="shared" si="182"/>
        <v>6</v>
      </c>
      <c r="BO176">
        <f t="shared" si="182"/>
        <v>8</v>
      </c>
      <c r="BP176" t="str">
        <f t="shared" si="182"/>
        <v/>
      </c>
      <c r="BQ176">
        <f t="shared" si="182"/>
        <v>7</v>
      </c>
      <c r="BR176">
        <f t="shared" si="182"/>
        <v>4</v>
      </c>
      <c r="BS176" t="str">
        <f t="shared" si="182"/>
        <v/>
      </c>
      <c r="BT176">
        <f t="shared" si="182"/>
        <v>1</v>
      </c>
      <c r="BU176">
        <f t="shared" si="182"/>
        <v>3</v>
      </c>
      <c r="BV176" t="str">
        <f t="shared" si="182"/>
        <v/>
      </c>
      <c r="BW176">
        <f t="shared" si="170"/>
        <v>30</v>
      </c>
      <c r="BX176">
        <f t="shared" si="171"/>
        <v>15</v>
      </c>
      <c r="BY176">
        <f t="shared" si="172"/>
        <v>5</v>
      </c>
      <c r="BZ176">
        <f t="shared" si="173"/>
        <v>4</v>
      </c>
      <c r="CA176">
        <f t="shared" si="199"/>
        <v>5</v>
      </c>
      <c r="CB176" s="39">
        <f t="shared" si="199"/>
        <v>15</v>
      </c>
      <c r="CC176" s="46">
        <f t="shared" si="175"/>
        <v>5</v>
      </c>
      <c r="CD176" s="44" t="str">
        <f t="shared" si="176"/>
        <v xml:space="preserve">sig = </v>
      </c>
      <c r="CE176" t="str" cm="1">
        <f t="array" ref="CE176">_xlfn.IFS($CC176="","",$CC176&lt;=CE$136,"yes",$CC176&gt;CE$136,"no")</f>
        <v>no</v>
      </c>
      <c r="CF176" s="42" t="str">
        <f t="shared" si="184"/>
        <v/>
      </c>
      <c r="CG176" s="1" t="str">
        <f t="shared" si="185"/>
        <v/>
      </c>
      <c r="CH176" s="1" t="str">
        <f t="shared" si="186"/>
        <v/>
      </c>
      <c r="CI176" s="76" t="str">
        <f>IF(CE176="yes",VLOOKUP(CH176,'z-Table'!$A$1:$K$74,7,TRUE)*$CE$135,"")</f>
        <v/>
      </c>
    </row>
    <row r="177" spans="1:87" ht="12" x14ac:dyDescent="0.2">
      <c r="A177" s="7" t="s">
        <v>66</v>
      </c>
      <c r="B177" s="18" cm="1">
        <f t="array" ref="B177">IFERROR(_xlfn.IFS(COUNTA($F$135:$K$135)=0,AVERAGE($F177:$K177),$F$135="X",AVERAGE(G177:$K177),$G$135="X",AVERAGE($F177,$H177:$K177),$H$135="X",AVERAGE($F177:$G177,$I177:$K177),$I$135="X",AVERAGE($F177:$H177,$J177:$K177),$J$135="X",AVERAGE($F177:$I177,$K177:$K177),$K$135="X",AVERAGE($F177:$J177)),"")</f>
        <v>0</v>
      </c>
      <c r="C177" s="19" cm="1">
        <f t="array" ref="C177">IFERROR(_xlfn.IFS(COUNTA($F$135:$K$135)=0,STDEV($F177:$K177)/SQRT(COUNT($F177:$K177)),$F$135="X",STDEV(G177:$K177)/SQRT(COUNT(G177:$K177)),$G$135="X",STDEV($F177,$H177:$K177)/SQRT(COUNT($F177,$H177:$K177)),$H$135="X",STDEV($F177:$G177,$I177:$K177)/SQRT(COUNT($F177:$G177,$I177:$K177)),$I$135="X",STDEV($F177:$H177,$J177:$K177)/SQRT(COUNT($F177:$H177,$J177:$K177)),$J$135="X",STDEV($F177:$I177,$K177)/SQRT(COUNT($F177:$I177,$K177)),$K$135="X",STDEV($F177:$J177)/SQRT(COUNT($F177:$J177))),"")</f>
        <v>0</v>
      </c>
      <c r="D177" s="113" cm="1">
        <f t="array" ref="D177">IFERROR(_xlfn.IFS(COUNTA($L$135:$Q$135)=0,AVERAGE($L177:$Q177),$L$135="X",AVERAGE($M177:$Q177),$M$135="X",AVERAGE($L177,$N177:$Q177),$N$135="X",AVERAGE($L177:$M177,$O177:$Q177),$O$135="X",AVERAGE($L177:$N177,$P177:$Q177),$P$135="X",AVERAGE($L177:$O177,$Q177:$Q177),$Q$135="X",AVERAGE($L177:$P177)),"")</f>
        <v>0</v>
      </c>
      <c r="E177" s="111" cm="1">
        <f t="array" ref="E177">IFERROR(_xlfn.IFS(COUNTA($L$135:$Q$135)=0,STDEV($L177:$Q177)/SQRT(COUNT($L177:$Q177)),$L$135="X",STDEV($M177:$Q177)/SQRT(COUNT($M177:$Q177)),$M$135="X",STDEV($L177,$N177:$Q177)/SQRT(COUNT($L177,$N177:$Q177)),$N$135="X",STDEV($L177:$M177,$O177:$Q177)/SQRT(COUNT($L177:$M177,$O177:$Q177)),$O$135="X",STDEV($L177:$N177,$P177:$Q177)/SQRT(COUNT($L177:$N177,$P177:$Q177)),$P$135="X",STDEV($L177:$O177,$Q177)/SQRT(COUNT($L177:$O177,$Q177)),$Q$135="X",STDEV($L177:$P177)/SQRT(COUNT($L177:$P177))),"")</f>
        <v>0</v>
      </c>
      <c r="F177" cm="1">
        <f t="array" ref="F177">_xlfn.IFS(SUM($L177:$Q177)="","",L177="","",L177=0,0,L177&gt;0,L177/F$198*100)</f>
        <v>0</v>
      </c>
      <c r="G177" cm="1">
        <f t="array" ref="G177">_xlfn.IFS(SUM($L177:$Q177)="","",M177="","",M177=0,0,M177&gt;0,M177/G$198*100)</f>
        <v>0</v>
      </c>
      <c r="H177" cm="1">
        <f t="array" ref="H177">_xlfn.IFS(SUM($L177:$Q177)="","",N177="","",N177=0,0,N177&gt;0,N177/H$198*100)</f>
        <v>0</v>
      </c>
      <c r="I177" cm="1">
        <f t="array" ref="I177">_xlfn.IFS(SUM($L177:$Q177)="","",O177="","",O177=0,0,O177&gt;0,O177/I$198*100)</f>
        <v>0</v>
      </c>
      <c r="J177" cm="1">
        <f t="array" ref="J177">_xlfn.IFS(SUM($L177:$Q177)="","",P177="","",P177=0,0,P177&gt;0,P177/J$198*100)</f>
        <v>0</v>
      </c>
      <c r="K177" s="1" t="str" cm="1">
        <f t="array" ref="K177">_xlfn.IFS(SUM($L177:$Q177)="","",Q177="","",Q177=0,0,Q177&gt;0,Q177/K$198*100)</f>
        <v/>
      </c>
      <c r="L177" s="85">
        <f t="shared" si="180"/>
        <v>0</v>
      </c>
      <c r="M177" s="39">
        <f t="shared" si="155"/>
        <v>0</v>
      </c>
      <c r="N177" s="39">
        <f t="shared" si="155"/>
        <v>0</v>
      </c>
      <c r="O177" s="39">
        <f t="shared" si="155"/>
        <v>0</v>
      </c>
      <c r="P177" s="39">
        <f t="shared" si="155"/>
        <v>0</v>
      </c>
      <c r="Q177" s="98" t="str">
        <f t="shared" si="155"/>
        <v/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89"/>
      <c r="X177" s="1"/>
      <c r="Y177" s="1"/>
      <c r="Z177" s="7" t="s">
        <v>66</v>
      </c>
      <c r="AA177" s="18" cm="1">
        <f t="array" ref="AA177">IFERROR(_xlfn.IFS(COUNTA($AE$135:$AJ$135)=0,AVERAGE($AE177:$AJ177),$AE$135="X",AVERAGE($AF177:$AJ177),$AF$135="X",AVERAGE($AE177,$AG177:$AJ177),$AG$135="X",AVERAGE($AE177:$AF177,$AH177:$AJ177),$AH$135="X",AVERAGE($AE177:$AG177,$AI177:$AJ177),$AI$135="X",AVERAGE($AE177:$AH177,$AJ177:$AJ177),$AJ$135="X",AVERAGE($AE177:$AI177)),"")</f>
        <v>0</v>
      </c>
      <c r="AB177" s="19" cm="1">
        <f t="array" ref="AB177">IFERROR(_xlfn.IFS(COUNTA($AE$135:$AJ$135)=0,STDEV($AE177:$AJ177)/SQRT(COUNT($AE177:$AJ177)),$AE$135="X",STDEV($AF177:$AJ177)/SQRT(COUNT($AF177:$AJ177)),$AF$135="X",STDEV($AE177,$AG177:$AJ177)/SQRT(COUNT($AE177,$AG177:$AJ177)),$AG$135="X",STDEV($AE177:$AF177,$AH177:$AJ177)/SQRT(COUNT($AE177:$AF177,$AH177:$AJ177)),$AH$135="X",STDEV($AE177:$AG177,$AI177:$AJ177)/SQRT(COUNT($AE177:$AG177,$AI177:$AJ177)),$AI$135="X",STDEV($AE177:$AH177,$AJ177)/SQRT(COUNT($AE177:$AH177,$AJ177)),$AJ$135="X",STDEV($AE177:$AI177)/SQRT(COUNT($AE177:$AI177))),"")</f>
        <v>0</v>
      </c>
      <c r="AC177" s="113" cm="1">
        <f t="array" ref="AC177">IFERROR(_xlfn.IFS(COUNTA($AK$135:$AP$135)=0,AVERAGE($AK177:$AP177),$AK$135="X",AVERAGE($AL177:$AP177),$AL$135="X",AVERAGE($AK177,$AM177:$AP177),$AM$135="X",AVERAGE($AK177:$AL177,$AN177:$AP177),$AN$135="X",AVERAGE($AK177:$AM177,$AO177:$AP177),$AO$135="X",AVERAGE($AK177:$AN177,$AP177:$AP177),$AP$135="X",AVERAGE($AK177:$AO177)),"")</f>
        <v>0</v>
      </c>
      <c r="AD177" s="111" cm="1">
        <f t="array" ref="AD177">IFERROR(_xlfn.IFS(COUNTA($AK$135:$AP$135)=0,STDEV($AK177:$AP177)/SQRT(COUNT($AK177:$AP177)),$AK$135="X",STDEV($AL177:$AP177)/SQRT(COUNT($AL177:$AP177)),$AL$135="X",STDEV($AK177,$AM177:$AP177)/SQRT(COUNT($AK177,$AM177:$AP177)),$AM$135="X",STDEV($AK177:$AL177,$AN177:$AP177)/SQRT(COUNT($AK177:$AL177,$AN177:$AP177)),$AN$135="X",STDEV($AK177:$AM177,$AO177:$AP177)/SQRT(COUNT($AK177:$AM177,$AO177:$AP177)),$AO$135="X",STDEV($AK177:$AN177,$AP177)/SQRT(COUNT($AK177:$AN177,$AP177)),$AP$135="X",STDEV($AK177:$AO177)/SQRT(COUNT($AK177:$AO177))),"")</f>
        <v>0</v>
      </c>
      <c r="AE177" cm="1">
        <f t="array" ref="AE177">_xlfn.IFS(SUM($AK177:$AP177)="","",AK177="","",AK177=0,0,AK177&gt;0,AK177/AE$198*100)</f>
        <v>0</v>
      </c>
      <c r="AF177" cm="1">
        <f t="array" ref="AF177">_xlfn.IFS(SUM($AK177:$AP177)="","",AL177="","",AL177=0,0,AL177&gt;0,AL177/AF$198*100)</f>
        <v>0</v>
      </c>
      <c r="AG177" cm="1">
        <f t="array" ref="AG177">_xlfn.IFS(SUM($AK177:$AP177)="","",AM177="","",AM177=0,0,AM177&gt;0,AM177/AG$198*100)</f>
        <v>0</v>
      </c>
      <c r="AH177" cm="1">
        <f t="array" ref="AH177">_xlfn.IFS(SUM($AK177:$AP177)="","",AN177="","",AN177=0,0,AN177&gt;0,AN177/AH$198*100)</f>
        <v>0</v>
      </c>
      <c r="AI177" cm="1">
        <f t="array" ref="AI177">_xlfn.IFS(SUM($AK177:$AP177)="","",AO177="","",AO177=0,0,AO177&gt;0,AO177/AI$198*100)</f>
        <v>0</v>
      </c>
      <c r="AJ177" s="1" t="str" cm="1">
        <f t="array" ref="AJ177">_xlfn.IFS(SUM($AK177:$AP177)="","",AP177="","",AP177=0,0,AP177&gt;0,AP177/AJ$198*100)</f>
        <v/>
      </c>
      <c r="AK177" s="85">
        <f t="shared" si="181"/>
        <v>0</v>
      </c>
      <c r="AL177" s="39">
        <f t="shared" si="181"/>
        <v>0</v>
      </c>
      <c r="AM177" s="39">
        <f t="shared" si="181"/>
        <v>0</v>
      </c>
      <c r="AN177" s="39">
        <f t="shared" si="181"/>
        <v>0</v>
      </c>
      <c r="AO177" s="39">
        <f t="shared" si="181"/>
        <v>0</v>
      </c>
      <c r="AP177" s="98" t="str">
        <f t="shared" si="181"/>
        <v/>
      </c>
      <c r="AQ177" s="89">
        <v>0</v>
      </c>
      <c r="AR177" s="89">
        <v>0</v>
      </c>
      <c r="AS177" s="89">
        <v>0</v>
      </c>
      <c r="AT177" s="89">
        <v>0</v>
      </c>
      <c r="AU177" s="89">
        <v>0</v>
      </c>
      <c r="AV177" s="89"/>
      <c r="AW177" s="1"/>
      <c r="AX177" s="1"/>
      <c r="AY177" s="39" t="str">
        <f t="shared" si="187"/>
        <v/>
      </c>
      <c r="AZ177" s="39" t="str">
        <f t="shared" si="188"/>
        <v/>
      </c>
      <c r="BA177" s="39" t="str">
        <f t="shared" si="189"/>
        <v/>
      </c>
      <c r="BB177" s="39" t="str">
        <f t="shared" si="190"/>
        <v/>
      </c>
      <c r="BC177" s="39" t="str">
        <f t="shared" si="191"/>
        <v/>
      </c>
      <c r="BD177" s="39" t="str">
        <f t="shared" si="192"/>
        <v/>
      </c>
      <c r="BE177" s="39" t="str">
        <f t="shared" si="193"/>
        <v/>
      </c>
      <c r="BF177" s="39" t="str">
        <f t="shared" si="194"/>
        <v/>
      </c>
      <c r="BG177" s="39" t="str">
        <f t="shared" si="195"/>
        <v/>
      </c>
      <c r="BH177" s="39" t="str">
        <f t="shared" si="196"/>
        <v/>
      </c>
      <c r="BI177" s="39" t="str">
        <f t="shared" si="197"/>
        <v/>
      </c>
      <c r="BJ177" s="39" t="str">
        <f t="shared" si="198"/>
        <v/>
      </c>
      <c r="BK177" s="42" t="str">
        <f t="shared" si="183"/>
        <v/>
      </c>
      <c r="BL177" t="str">
        <f t="shared" si="183"/>
        <v/>
      </c>
      <c r="BM177" t="str">
        <f t="shared" si="183"/>
        <v/>
      </c>
      <c r="BN177" t="str">
        <f t="shared" si="182"/>
        <v/>
      </c>
      <c r="BO177" t="str">
        <f t="shared" si="182"/>
        <v/>
      </c>
      <c r="BP177" t="str">
        <f t="shared" si="182"/>
        <v/>
      </c>
      <c r="BQ177" t="str">
        <f t="shared" si="182"/>
        <v/>
      </c>
      <c r="BR177" t="str">
        <f t="shared" si="182"/>
        <v/>
      </c>
      <c r="BS177" t="str">
        <f t="shared" si="182"/>
        <v/>
      </c>
      <c r="BT177" t="str">
        <f t="shared" si="182"/>
        <v/>
      </c>
      <c r="BU177" t="str">
        <f t="shared" si="182"/>
        <v/>
      </c>
      <c r="BV177" t="str">
        <f t="shared" si="182"/>
        <v/>
      </c>
      <c r="BW177" t="str">
        <f t="shared" si="170"/>
        <v/>
      </c>
      <c r="BX177" t="str">
        <f t="shared" si="171"/>
        <v/>
      </c>
      <c r="BY177" t="str">
        <f t="shared" si="172"/>
        <v/>
      </c>
      <c r="BZ177" t="str">
        <f t="shared" si="173"/>
        <v/>
      </c>
      <c r="CA177" t="str">
        <f t="shared" si="199"/>
        <v/>
      </c>
      <c r="CB177" s="39" t="str">
        <f t="shared" si="199"/>
        <v/>
      </c>
      <c r="CC177" s="46" t="str">
        <f t="shared" si="175"/>
        <v/>
      </c>
      <c r="CD177" s="44" t="str">
        <f t="shared" si="176"/>
        <v/>
      </c>
      <c r="CE177" t="str" cm="1">
        <f t="array" ref="CE177">_xlfn.IFS($CC177="","",$CC177&lt;=CE$136,"yes",$CC177&gt;CE$136,"no")</f>
        <v/>
      </c>
      <c r="CF177" s="42" t="str">
        <f t="shared" si="184"/>
        <v/>
      </c>
      <c r="CG177" s="1" t="str">
        <f t="shared" si="185"/>
        <v/>
      </c>
      <c r="CH177" s="1" t="str">
        <f t="shared" si="186"/>
        <v/>
      </c>
      <c r="CI177" s="76" t="str">
        <f>IF(CE177="yes",VLOOKUP(CH177,'z-Table'!$A$1:$K$74,7,TRUE)*$CE$135,"")</f>
        <v/>
      </c>
    </row>
    <row r="178" spans="1:87" ht="12" x14ac:dyDescent="0.2">
      <c r="A178" s="7" t="s">
        <v>67</v>
      </c>
      <c r="B178" s="18" cm="1">
        <f t="array" ref="B178">IFERROR(_xlfn.IFS(COUNTA($F$135:$K$135)=0,AVERAGE($F178:$K178),$F$135="X",AVERAGE(G178:$K178),$G$135="X",AVERAGE($F178,$H178:$K178),$H$135="X",AVERAGE($F178:$G178,$I178:$K178),$I$135="X",AVERAGE($F178:$H178,$J178:$K178),$J$135="X",AVERAGE($F178:$I178,$K178:$K178),$K$135="X",AVERAGE($F178:$J178)),"")</f>
        <v>0.20235492211541845</v>
      </c>
      <c r="C178" s="19" cm="1">
        <f t="array" ref="C178">IFERROR(_xlfn.IFS(COUNTA($F$135:$K$135)=0,STDEV($F178:$K178)/SQRT(COUNT($F178:$K178)),$F$135="X",STDEV(G178:$K178)/SQRT(COUNT(G178:$K178)),$G$135="X",STDEV($F178,$H178:$K178)/SQRT(COUNT($F178,$H178:$K178)),$H$135="X",STDEV($F178:$G178,$I178:$K178)/SQRT(COUNT($F178:$G178,$I178:$K178)),$I$135="X",STDEV($F178:$H178,$J178:$K178)/SQRT(COUNT($F178:$H178,$J178:$K178)),$J$135="X",STDEV($F178:$I178,$K178)/SQRT(COUNT($F178:$I178,$K178)),$K$135="X",STDEV($F178:$J178)/SQRT(COUNT($F178:$J178))),"")</f>
        <v>3.7374906424180662E-2</v>
      </c>
      <c r="D178" s="113" cm="1">
        <f t="array" ref="D178">IFERROR(_xlfn.IFS(COUNTA($L$135:$Q$135)=0,AVERAGE($L178:$Q178),$L$135="X",AVERAGE($M178:$Q178),$M$135="X",AVERAGE($L178,$N178:$Q178),$N$135="X",AVERAGE($L178:$M178,$O178:$Q178),$O$135="X",AVERAGE($L178:$N178,$P178:$Q178),$P$135="X",AVERAGE($L178:$O178,$Q178:$Q178),$Q$135="X",AVERAGE($L178:$P178)),"")</f>
        <v>211947.9666666667</v>
      </c>
      <c r="E178" s="111" cm="1">
        <f t="array" ref="E178">IFERROR(_xlfn.IFS(COUNTA($L$135:$Q$135)=0,STDEV($L178:$Q178)/SQRT(COUNT($L178:$Q178)),$L$135="X",STDEV($M178:$Q178)/SQRT(COUNT($M178:$Q178)),$M$135="X",STDEV($L178,$N178:$Q178)/SQRT(COUNT($L178,$N178:$Q178)),$N$135="X",STDEV($L178:$M178,$O178:$Q178)/SQRT(COUNT($L178:$M178,$O178:$Q178)),$O$135="X",STDEV($L178:$N178,$P178:$Q178)/SQRT(COUNT($L178:$N178,$P178:$Q178)),$P$135="X",STDEV($L178:$O178,$Q178)/SQRT(COUNT($L178:$O178,$Q178)),$Q$135="X",STDEV($L178:$P178)/SQRT(COUNT($L178:$P178))),"")</f>
        <v>124403.78568222017</v>
      </c>
      <c r="F178" cm="1">
        <f t="array" ref="F178">_xlfn.IFS(SUM($L178:$Q178)="","",L178="","",L178=0,0,L178&gt;0,L178/F$198*100)</f>
        <v>0.3411179887585265</v>
      </c>
      <c r="G178" cm="1">
        <f t="array" ref="G178">_xlfn.IFS(SUM($L178:$Q178)="","",M178="","",M178=0,0,M178&gt;0,M178/G$198*100)</f>
        <v>0.19153730123912446</v>
      </c>
      <c r="H178" cm="1">
        <f t="array" ref="H178">_xlfn.IFS(SUM($L178:$Q178)="","",N178="","",N178=0,0,N178&gt;0,N178/H$198*100)</f>
        <v>0.13989093281326603</v>
      </c>
      <c r="I178" cm="1">
        <f t="array" ref="I178">_xlfn.IFS(SUM($L178:$Q178)="","",O178="","",O178=0,0,O178&gt;0,O178/I$198*100)</f>
        <v>0.13411910627369927</v>
      </c>
      <c r="J178" cm="1">
        <f t="array" ref="J178">_xlfn.IFS(SUM($L178:$Q178)="","",P178="","",P178=0,0,P178&gt;0,P178/J$198*100)</f>
        <v>0.20510928149247579</v>
      </c>
      <c r="K178" s="1" t="str" cm="1">
        <f t="array" ref="K178">_xlfn.IFS(SUM($L178:$Q178)="","",Q178="","",Q178=0,0,Q178&gt;0,Q178/K$198*100)</f>
        <v/>
      </c>
      <c r="L178" s="85">
        <f t="shared" si="180"/>
        <v>683502.5</v>
      </c>
      <c r="M178" s="39">
        <f t="shared" si="155"/>
        <v>48771</v>
      </c>
      <c r="N178" s="39">
        <f t="shared" si="155"/>
        <v>18265</v>
      </c>
      <c r="O178" s="39">
        <f t="shared" si="155"/>
        <v>63922.333333333336</v>
      </c>
      <c r="P178" s="39">
        <f t="shared" si="155"/>
        <v>245279</v>
      </c>
      <c r="Q178" s="98" t="str">
        <f t="shared" si="155"/>
        <v/>
      </c>
      <c r="R178" s="89">
        <v>2734010</v>
      </c>
      <c r="S178" s="89">
        <v>146313</v>
      </c>
      <c r="T178" s="89">
        <v>54795</v>
      </c>
      <c r="U178" s="89">
        <v>191767</v>
      </c>
      <c r="V178" s="89">
        <v>490558</v>
      </c>
      <c r="W178" s="89"/>
      <c r="X178" s="1"/>
      <c r="Y178" s="1"/>
      <c r="Z178" s="7" t="s">
        <v>67</v>
      </c>
      <c r="AA178" s="18" cm="1">
        <f t="array" ref="AA178">IFERROR(_xlfn.IFS(COUNTA($AE$135:$AJ$135)=0,AVERAGE($AE178:$AJ178),$AE$135="X",AVERAGE($AF178:$AJ178),$AF$135="X",AVERAGE($AE178,$AG178:$AJ178),$AG$135="X",AVERAGE($AE178:$AF178,$AH178:$AJ178),$AH$135="X",AVERAGE($AE178:$AG178,$AI178:$AJ178),$AI$135="X",AVERAGE($AE178:$AH178,$AJ178:$AJ178),$AJ$135="X",AVERAGE($AE178:$AI178)),"")</f>
        <v>0.10553707408338987</v>
      </c>
      <c r="AB178" s="19" cm="1">
        <f t="array" ref="AB178">IFERROR(_xlfn.IFS(COUNTA($AE$135:$AJ$135)=0,STDEV($AE178:$AJ178)/SQRT(COUNT($AE178:$AJ178)),$AE$135="X",STDEV($AF178:$AJ178)/SQRT(COUNT($AF178:$AJ178)),$AF$135="X",STDEV($AE178,$AG178:$AJ178)/SQRT(COUNT($AE178,$AG178:$AJ178)),$AG$135="X",STDEV($AE178:$AF178,$AH178:$AJ178)/SQRT(COUNT($AE178:$AF178,$AH178:$AJ178)),$AH$135="X",STDEV($AE178:$AG178,$AI178:$AJ178)/SQRT(COUNT($AE178:$AG178,$AI178:$AJ178)),$AI$135="X",STDEV($AE178:$AH178,$AJ178)/SQRT(COUNT($AE178:$AH178,$AJ178)),$AJ$135="X",STDEV($AE178:$AI178)/SQRT(COUNT($AE178:$AI178))),"")</f>
        <v>3.7869748004316466E-2</v>
      </c>
      <c r="AC178" s="113" cm="1">
        <f t="array" ref="AC178">IFERROR(_xlfn.IFS(COUNTA($AK$135:$AP$135)=0,AVERAGE($AK178:$AP178),$AK$135="X",AVERAGE($AL178:$AP178),$AL$135="X",AVERAGE($AK178,$AM178:$AP178),$AM$135="X",AVERAGE($AK178:$AL178,$AN178:$AP178),$AN$135="X",AVERAGE($AK178:$AM178,$AO178:$AP178),$AO$135="X",AVERAGE($AK178:$AN178,$AP178:$AP178),$AP$135="X",AVERAGE($AK178:$AO178)),"")</f>
        <v>43226.308333333334</v>
      </c>
      <c r="AD178" s="111" cm="1">
        <f t="array" ref="AD178">IFERROR(_xlfn.IFS(COUNTA($AK$135:$AP$135)=0,STDEV($AK178:$AP178)/SQRT(COUNT($AK178:$AP178)),$AK$135="X",STDEV($AL178:$AP178)/SQRT(COUNT($AL178:$AP178)),$AL$135="X",STDEV($AK178,$AM178:$AP178)/SQRT(COUNT($AK178,$AM178:$AP178)),$AM$135="X",STDEV($AK178:$AL178,$AN178:$AP178)/SQRT(COUNT($AK178:$AL178,$AN178:$AP178)),$AN$135="X",STDEV($AK178:$AM178,$AO178:$AP178)/SQRT(COUNT($AK178:$AM178,$AO178:$AP178)),$AO$135="X",STDEV($AK178:$AN178,$AP178)/SQRT(COUNT($AK178:$AN178,$AP178)),$AP$135="X",STDEV($AK178:$AO178)/SQRT(COUNT($AK178:$AO178))),"")</f>
        <v>27732.576567610926</v>
      </c>
      <c r="AE178" cm="1">
        <f t="array" ref="AE178">_xlfn.IFS(SUM($AK178:$AP178)="","",AK178="","",AK178=0,0,AK178&gt;0,AK178/AE$198*100)</f>
        <v>0.18001477392356635</v>
      </c>
      <c r="AF178" cm="1">
        <f t="array" ref="AF178">_xlfn.IFS(SUM($AK178:$AP178)="","",AL178="","",AL178=0,0,AL178&gt;0,AL178/AF$198*100)</f>
        <v>0.12565313358242203</v>
      </c>
      <c r="AG178" cm="1">
        <f t="array" ref="AG178">_xlfn.IFS(SUM($AK178:$AP178)="","",AM178="","",AM178=0,0,AM178&gt;0,AM178/AG$198*100)</f>
        <v>4.4655685705949959E-2</v>
      </c>
      <c r="AH178" cm="1">
        <f t="array" ref="AH178">_xlfn.IFS(SUM($AK178:$AP178)="","",AN178="","",AN178=0,0,AN178&gt;0,AN178/AH$198*100)</f>
        <v>0</v>
      </c>
      <c r="AI178" cm="1">
        <f t="array" ref="AI178">_xlfn.IFS(SUM($AK178:$AP178)="","",AO178="","",AO178=0,0,AO178&gt;0,AO178/AI$198*100)</f>
        <v>0.11648038882757113</v>
      </c>
      <c r="AJ178" s="1" t="str" cm="1">
        <f t="array" ref="AJ178">_xlfn.IFS(SUM($AK178:$AP178)="","",AP178="","",AP178=0,0,AP178&gt;0,AP178/AJ$198*100)</f>
        <v/>
      </c>
      <c r="AK178" s="85">
        <f t="shared" si="181"/>
        <v>124304.33333333333</v>
      </c>
      <c r="AL178" s="39">
        <f t="shared" si="181"/>
        <v>30242.400000000001</v>
      </c>
      <c r="AM178" s="39">
        <f t="shared" si="181"/>
        <v>54909</v>
      </c>
      <c r="AN178" s="39">
        <f t="shared" si="181"/>
        <v>0</v>
      </c>
      <c r="AO178" s="39">
        <f t="shared" si="181"/>
        <v>18358.5</v>
      </c>
      <c r="AP178" s="98" t="str">
        <f t="shared" si="181"/>
        <v/>
      </c>
      <c r="AQ178" s="89">
        <v>372913</v>
      </c>
      <c r="AR178" s="89">
        <v>151212</v>
      </c>
      <c r="AS178" s="89">
        <v>109818</v>
      </c>
      <c r="AT178" s="89">
        <v>0</v>
      </c>
      <c r="AU178" s="89">
        <v>73434</v>
      </c>
      <c r="AV178" s="89"/>
      <c r="AW178" s="1"/>
      <c r="AX178" s="1"/>
      <c r="AY178" s="39" t="str">
        <f t="shared" si="187"/>
        <v/>
      </c>
      <c r="AZ178" s="39" t="str">
        <f t="shared" si="188"/>
        <v/>
      </c>
      <c r="BA178" s="39" t="str">
        <f t="shared" si="189"/>
        <v/>
      </c>
      <c r="BB178" s="39" t="str">
        <f t="shared" si="190"/>
        <v/>
      </c>
      <c r="BC178" s="39" t="str">
        <f t="shared" si="191"/>
        <v/>
      </c>
      <c r="BD178" s="39" t="str">
        <f t="shared" si="192"/>
        <v/>
      </c>
      <c r="BE178" s="39" t="str">
        <f t="shared" si="193"/>
        <v/>
      </c>
      <c r="BF178" s="39" t="str">
        <f t="shared" si="194"/>
        <v/>
      </c>
      <c r="BG178" s="39" t="str">
        <f t="shared" si="195"/>
        <v/>
      </c>
      <c r="BH178" s="39" t="str">
        <f t="shared" si="196"/>
        <v/>
      </c>
      <c r="BI178" s="39" t="str">
        <f t="shared" si="197"/>
        <v/>
      </c>
      <c r="BJ178" s="39" t="str">
        <f t="shared" si="198"/>
        <v/>
      </c>
      <c r="BK178" s="42" t="str">
        <f t="shared" si="183"/>
        <v/>
      </c>
      <c r="BL178" t="str">
        <f t="shared" si="183"/>
        <v/>
      </c>
      <c r="BM178" t="str">
        <f t="shared" si="183"/>
        <v/>
      </c>
      <c r="BN178" t="str">
        <f t="shared" si="182"/>
        <v/>
      </c>
      <c r="BO178" t="str">
        <f t="shared" si="182"/>
        <v/>
      </c>
      <c r="BP178" t="str">
        <f t="shared" si="182"/>
        <v/>
      </c>
      <c r="BQ178" t="str">
        <f t="shared" si="182"/>
        <v/>
      </c>
      <c r="BR178" t="str">
        <f t="shared" si="182"/>
        <v/>
      </c>
      <c r="BS178" t="str">
        <f t="shared" si="182"/>
        <v/>
      </c>
      <c r="BT178" t="str">
        <f t="shared" si="182"/>
        <v/>
      </c>
      <c r="BU178" t="str">
        <f t="shared" si="182"/>
        <v/>
      </c>
      <c r="BV178" t="str">
        <f t="shared" si="182"/>
        <v/>
      </c>
      <c r="BW178" t="str">
        <f t="shared" si="170"/>
        <v/>
      </c>
      <c r="BX178" t="str">
        <f t="shared" si="171"/>
        <v/>
      </c>
      <c r="BY178" t="str">
        <f t="shared" si="172"/>
        <v/>
      </c>
      <c r="BZ178" t="str">
        <f t="shared" si="173"/>
        <v/>
      </c>
      <c r="CA178" t="str">
        <f t="shared" si="199"/>
        <v/>
      </c>
      <c r="CB178" s="39" t="str">
        <f t="shared" si="199"/>
        <v/>
      </c>
      <c r="CC178" s="46" t="str">
        <f t="shared" si="175"/>
        <v/>
      </c>
      <c r="CD178" s="44" t="str">
        <f t="shared" si="176"/>
        <v/>
      </c>
      <c r="CE178" t="str" cm="1">
        <f t="array" ref="CE178">_xlfn.IFS($CC178="","",$CC178&lt;=CE$136,"yes",$CC178&gt;CE$136,"no")</f>
        <v/>
      </c>
      <c r="CF178" s="42" t="str">
        <f t="shared" si="184"/>
        <v/>
      </c>
      <c r="CG178" s="1" t="str">
        <f t="shared" si="185"/>
        <v/>
      </c>
      <c r="CH178" s="1" t="str">
        <f t="shared" si="186"/>
        <v/>
      </c>
      <c r="CI178" s="76" t="str">
        <f>IF(CE178="yes",VLOOKUP(CH178,'z-Table'!$A$1:$K$74,7,TRUE)*$CE$135,"")</f>
        <v/>
      </c>
    </row>
    <row r="179" spans="1:87" ht="12" x14ac:dyDescent="0.2">
      <c r="A179" s="7" t="s">
        <v>68</v>
      </c>
      <c r="B179" s="18" cm="1">
        <f t="array" ref="B179">IFERROR(_xlfn.IFS(COUNTA($F$135:$K$135)=0,AVERAGE($F179:$K179),$F$135="X",AVERAGE(G179:$K179),$G$135="X",AVERAGE($F179,$H179:$K179),$H$135="X",AVERAGE($F179:$G179,$I179:$K179),$I$135="X",AVERAGE($F179:$H179,$J179:$K179),$J$135="X",AVERAGE($F179:$I179,$K179:$K179),$K$135="X",AVERAGE($F179:$J179)),"")</f>
        <v>0</v>
      </c>
      <c r="C179" s="19" cm="1">
        <f t="array" ref="C179">IFERROR(_xlfn.IFS(COUNTA($F$135:$K$135)=0,STDEV($F179:$K179)/SQRT(COUNT($F179:$K179)),$F$135="X",STDEV(G179:$K179)/SQRT(COUNT(G179:$K179)),$G$135="X",STDEV($F179,$H179:$K179)/SQRT(COUNT($F179,$H179:$K179)),$H$135="X",STDEV($F179:$G179,$I179:$K179)/SQRT(COUNT($F179:$G179,$I179:$K179)),$I$135="X",STDEV($F179:$H179,$J179:$K179)/SQRT(COUNT($F179:$H179,$J179:$K179)),$J$135="X",STDEV($F179:$I179,$K179)/SQRT(COUNT($F179:$I179,$K179)),$K$135="X",STDEV($F179:$J179)/SQRT(COUNT($F179:$J179))),"")</f>
        <v>0</v>
      </c>
      <c r="D179" s="113" cm="1">
        <f t="array" ref="D179">IFERROR(_xlfn.IFS(COUNTA($L$135:$Q$135)=0,AVERAGE($L179:$Q179),$L$135="X",AVERAGE($M179:$Q179),$M$135="X",AVERAGE($L179,$N179:$Q179),$N$135="X",AVERAGE($L179:$M179,$O179:$Q179),$O$135="X",AVERAGE($L179:$N179,$P179:$Q179),$P$135="X",AVERAGE($L179:$O179,$Q179:$Q179),$Q$135="X",AVERAGE($L179:$P179)),"")</f>
        <v>0</v>
      </c>
      <c r="E179" s="111" cm="1">
        <f t="array" ref="E179">IFERROR(_xlfn.IFS(COUNTA($L$135:$Q$135)=0,STDEV($L179:$Q179)/SQRT(COUNT($L179:$Q179)),$L$135="X",STDEV($M179:$Q179)/SQRT(COUNT($M179:$Q179)),$M$135="X",STDEV($L179,$N179:$Q179)/SQRT(COUNT($L179,$N179:$Q179)),$N$135="X",STDEV($L179:$M179,$O179:$Q179)/SQRT(COUNT($L179:$M179,$O179:$Q179)),$O$135="X",STDEV($L179:$N179,$P179:$Q179)/SQRT(COUNT($L179:$N179,$P179:$Q179)),$P$135="X",STDEV($L179:$O179,$Q179)/SQRT(COUNT($L179:$O179,$Q179)),$Q$135="X",STDEV($L179:$P179)/SQRT(COUNT($L179:$P179))),"")</f>
        <v>0</v>
      </c>
      <c r="F179" cm="1">
        <f t="array" ref="F179">_xlfn.IFS(SUM($L179:$Q179)="","",L179="","",L179=0,0,L179&gt;0,L179/F$198*100)</f>
        <v>0</v>
      </c>
      <c r="G179" cm="1">
        <f t="array" ref="G179">_xlfn.IFS(SUM($L179:$Q179)="","",M179="","",M179=0,0,M179&gt;0,M179/G$198*100)</f>
        <v>0</v>
      </c>
      <c r="H179" cm="1">
        <f t="array" ref="H179">_xlfn.IFS(SUM($L179:$Q179)="","",N179="","",N179=0,0,N179&gt;0,N179/H$198*100)</f>
        <v>0</v>
      </c>
      <c r="I179" cm="1">
        <f t="array" ref="I179">_xlfn.IFS(SUM($L179:$Q179)="","",O179="","",O179=0,0,O179&gt;0,O179/I$198*100)</f>
        <v>0</v>
      </c>
      <c r="J179" cm="1">
        <f t="array" ref="J179">_xlfn.IFS(SUM($L179:$Q179)="","",P179="","",P179=0,0,P179&gt;0,P179/J$198*100)</f>
        <v>0</v>
      </c>
      <c r="K179" s="1" t="str" cm="1">
        <f t="array" ref="K179">_xlfn.IFS(SUM($L179:$Q179)="","",Q179="","",Q179=0,0,Q179&gt;0,Q179/K$198*100)</f>
        <v/>
      </c>
      <c r="L179" s="85">
        <f t="shared" si="180"/>
        <v>0</v>
      </c>
      <c r="M179" s="39">
        <f t="shared" si="155"/>
        <v>0</v>
      </c>
      <c r="N179" s="39">
        <f t="shared" si="155"/>
        <v>0</v>
      </c>
      <c r="O179" s="39">
        <f t="shared" si="155"/>
        <v>0</v>
      </c>
      <c r="P179" s="39">
        <f t="shared" si="155"/>
        <v>0</v>
      </c>
      <c r="Q179" s="98" t="str">
        <f t="shared" si="155"/>
        <v/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89"/>
      <c r="X179" s="1"/>
      <c r="Y179" s="1"/>
      <c r="Z179" s="7" t="s">
        <v>68</v>
      </c>
      <c r="AA179" s="18" cm="1">
        <f t="array" ref="AA179">IFERROR(_xlfn.IFS(COUNTA($AE$135:$AJ$135)=0,AVERAGE($AE179:$AJ179),$AE$135="X",AVERAGE($AF179:$AJ179),$AF$135="X",AVERAGE($AE179,$AG179:$AJ179),$AG$135="X",AVERAGE($AE179:$AF179,$AH179:$AJ179),$AH$135="X",AVERAGE($AE179:$AG179,$AI179:$AJ179),$AI$135="X",AVERAGE($AE179:$AH179,$AJ179:$AJ179),$AJ$135="X",AVERAGE($AE179:$AI179)),"")</f>
        <v>3.6118760734798853E-3</v>
      </c>
      <c r="AB179" s="19" cm="1">
        <f t="array" ref="AB179">IFERROR(_xlfn.IFS(COUNTA($AE$135:$AJ$135)=0,STDEV($AE179:$AJ179)/SQRT(COUNT($AE179:$AJ179)),$AE$135="X",STDEV($AF179:$AJ179)/SQRT(COUNT($AF179:$AJ179)),$AF$135="X",STDEV($AE179,$AG179:$AJ179)/SQRT(COUNT($AE179,$AG179:$AJ179)),$AG$135="X",STDEV($AE179:$AF179,$AH179:$AJ179)/SQRT(COUNT($AE179:$AF179,$AH179:$AJ179)),$AH$135="X",STDEV($AE179:$AG179,$AI179:$AJ179)/SQRT(COUNT($AE179:$AG179,$AI179:$AJ179)),$AI$135="X",STDEV($AE179:$AH179,$AJ179)/SQRT(COUNT($AE179:$AH179,$AJ179)),$AJ$135="X",STDEV($AE179:$AI179)/SQRT(COUNT($AE179:$AI179))),"")</f>
        <v>3.6118760734798853E-3</v>
      </c>
      <c r="AC179" s="113" cm="1">
        <f t="array" ref="AC179">IFERROR(_xlfn.IFS(COUNTA($AK$135:$AP$135)=0,AVERAGE($AK179:$AP179),$AK$135="X",AVERAGE($AL179:$AP179),$AL$135="X",AVERAGE($AK179,$AM179:$AP179),$AM$135="X",AVERAGE($AK179:$AL179,$AN179:$AP179),$AN$135="X",AVERAGE($AK179:$AM179,$AO179:$AP179),$AO$135="X",AVERAGE($AK179:$AN179,$AP179:$AP179),$AP$135="X",AVERAGE($AK179:$AO179)),"")</f>
        <v>2494.0833333333335</v>
      </c>
      <c r="AD179" s="111" cm="1">
        <f t="array" ref="AD179">IFERROR(_xlfn.IFS(COUNTA($AK$135:$AP$135)=0,STDEV($AK179:$AP179)/SQRT(COUNT($AK179:$AP179)),$AK$135="X",STDEV($AL179:$AP179)/SQRT(COUNT($AL179:$AP179)),$AL$135="X",STDEV($AK179,$AM179:$AP179)/SQRT(COUNT($AK179,$AM179:$AP179)),$AM$135="X",STDEV($AK179:$AL179,$AN179:$AP179)/SQRT(COUNT($AK179:$AL179,$AN179:$AP179)),$AN$135="X",STDEV($AK179:$AM179,$AO179:$AP179)/SQRT(COUNT($AK179:$AM179,$AO179:$AP179)),$AO$135="X",STDEV($AK179:$AN179,$AP179)/SQRT(COUNT($AK179:$AN179,$AP179)),$AP$135="X",STDEV($AK179:$AO179)/SQRT(COUNT($AK179:$AO179))),"")</f>
        <v>2494.0833333333335</v>
      </c>
      <c r="AE179" cm="1">
        <f t="array" ref="AE179">_xlfn.IFS(SUM($AK179:$AP179)="","",AK179="","",AK179=0,0,AK179&gt;0,AK179/AE$198*100)</f>
        <v>1.4447504293919541E-2</v>
      </c>
      <c r="AF179" cm="1">
        <f t="array" ref="AF179">_xlfn.IFS(SUM($AK179:$AP179)="","",AL179="","",AL179=0,0,AL179&gt;0,AL179/AF$198*100)</f>
        <v>0</v>
      </c>
      <c r="AG179" cm="1">
        <f t="array" ref="AG179">_xlfn.IFS(SUM($AK179:$AP179)="","",AM179="","",AM179=0,0,AM179&gt;0,AM179/AG$198*100)</f>
        <v>0</v>
      </c>
      <c r="AH179" cm="1">
        <f t="array" ref="AH179">_xlfn.IFS(SUM($AK179:$AP179)="","",AN179="","",AN179=0,0,AN179&gt;0,AN179/AH$198*100)</f>
        <v>0</v>
      </c>
      <c r="AI179" cm="1">
        <f t="array" ref="AI179">_xlfn.IFS(SUM($AK179:$AP179)="","",AO179="","",AO179=0,0,AO179&gt;0,AO179/AI$198*100)</f>
        <v>0</v>
      </c>
      <c r="AJ179" s="1" t="str" cm="1">
        <f t="array" ref="AJ179">_xlfn.IFS(SUM($AK179:$AP179)="","",AP179="","",AP179=0,0,AP179&gt;0,AP179/AJ$198*100)</f>
        <v/>
      </c>
      <c r="AK179" s="85">
        <f t="shared" si="181"/>
        <v>9976.3333333333339</v>
      </c>
      <c r="AL179" s="39">
        <f t="shared" si="181"/>
        <v>0</v>
      </c>
      <c r="AM179" s="39">
        <f t="shared" si="181"/>
        <v>0</v>
      </c>
      <c r="AN179" s="39">
        <f t="shared" si="181"/>
        <v>0</v>
      </c>
      <c r="AO179" s="39">
        <f t="shared" si="181"/>
        <v>0</v>
      </c>
      <c r="AP179" s="98" t="str">
        <f t="shared" si="181"/>
        <v/>
      </c>
      <c r="AQ179" s="89">
        <v>29929</v>
      </c>
      <c r="AR179" s="89">
        <v>0</v>
      </c>
      <c r="AS179" s="89">
        <v>0</v>
      </c>
      <c r="AT179" s="89">
        <v>0</v>
      </c>
      <c r="AU179" s="89">
        <v>0</v>
      </c>
      <c r="AV179" s="89"/>
      <c r="AW179" s="1"/>
      <c r="AX179" s="1"/>
      <c r="AY179" s="39" t="str">
        <f t="shared" si="187"/>
        <v/>
      </c>
      <c r="AZ179" s="39" t="str">
        <f t="shared" si="188"/>
        <v/>
      </c>
      <c r="BA179" s="39" t="str">
        <f t="shared" si="189"/>
        <v/>
      </c>
      <c r="BB179" s="39" t="str">
        <f t="shared" si="190"/>
        <v/>
      </c>
      <c r="BC179" s="39" t="str">
        <f t="shared" si="191"/>
        <v/>
      </c>
      <c r="BD179" s="39" t="str">
        <f t="shared" si="192"/>
        <v/>
      </c>
      <c r="BE179" s="39" t="str">
        <f t="shared" si="193"/>
        <v/>
      </c>
      <c r="BF179" s="39" t="str">
        <f t="shared" si="194"/>
        <v/>
      </c>
      <c r="BG179" s="39" t="str">
        <f t="shared" si="195"/>
        <v/>
      </c>
      <c r="BH179" s="39" t="str">
        <f t="shared" si="196"/>
        <v/>
      </c>
      <c r="BI179" s="39" t="str">
        <f t="shared" si="197"/>
        <v/>
      </c>
      <c r="BJ179" s="39" t="str">
        <f t="shared" si="198"/>
        <v/>
      </c>
      <c r="BK179" s="42" t="str">
        <f t="shared" si="183"/>
        <v/>
      </c>
      <c r="BL179" t="str">
        <f t="shared" si="183"/>
        <v/>
      </c>
      <c r="BM179" t="str">
        <f t="shared" si="183"/>
        <v/>
      </c>
      <c r="BN179" t="str">
        <f t="shared" si="182"/>
        <v/>
      </c>
      <c r="BO179" t="str">
        <f t="shared" si="182"/>
        <v/>
      </c>
      <c r="BP179" t="str">
        <f t="shared" si="182"/>
        <v/>
      </c>
      <c r="BQ179" t="str">
        <f t="shared" si="182"/>
        <v/>
      </c>
      <c r="BR179" t="str">
        <f t="shared" si="182"/>
        <v/>
      </c>
      <c r="BS179" t="str">
        <f t="shared" si="182"/>
        <v/>
      </c>
      <c r="BT179" t="str">
        <f t="shared" si="182"/>
        <v/>
      </c>
      <c r="BU179" t="str">
        <f t="shared" si="182"/>
        <v/>
      </c>
      <c r="BV179" t="str">
        <f t="shared" si="182"/>
        <v/>
      </c>
      <c r="BW179" t="str">
        <f t="shared" si="170"/>
        <v/>
      </c>
      <c r="BX179" t="str">
        <f t="shared" si="171"/>
        <v/>
      </c>
      <c r="BY179" t="str">
        <f t="shared" si="172"/>
        <v/>
      </c>
      <c r="BZ179" t="str">
        <f t="shared" si="173"/>
        <v/>
      </c>
      <c r="CA179" t="str">
        <f t="shared" si="199"/>
        <v/>
      </c>
      <c r="CB179" s="39" t="str">
        <f t="shared" si="199"/>
        <v/>
      </c>
      <c r="CC179" s="46" t="str">
        <f t="shared" si="175"/>
        <v/>
      </c>
      <c r="CD179" s="44" t="str">
        <f t="shared" si="176"/>
        <v/>
      </c>
      <c r="CE179" t="str" cm="1">
        <f t="array" ref="CE179">_xlfn.IFS($CC179="","",$CC179&lt;=CE$136,"yes",$CC179&gt;CE$136,"no")</f>
        <v/>
      </c>
      <c r="CF179" s="42" t="str">
        <f t="shared" si="184"/>
        <v/>
      </c>
      <c r="CG179" s="1" t="str">
        <f t="shared" si="185"/>
        <v/>
      </c>
      <c r="CH179" s="1" t="str">
        <f t="shared" si="186"/>
        <v/>
      </c>
      <c r="CI179" s="76" t="str">
        <f>IF(CE179="yes",VLOOKUP(CH179,'z-Table'!$A$1:$K$74,7,TRUE)*$CE$135,"")</f>
        <v/>
      </c>
    </row>
    <row r="180" spans="1:87" ht="12" x14ac:dyDescent="0.2">
      <c r="A180" s="7" t="s">
        <v>69</v>
      </c>
      <c r="B180" s="18" cm="1">
        <f t="array" ref="B180">IFERROR(_xlfn.IFS(COUNTA($F$135:$K$135)=0,AVERAGE($F180:$K180),$F$135="X",AVERAGE(G180:$K180),$G$135="X",AVERAGE($F180,$H180:$K180),$H$135="X",AVERAGE($F180:$G180,$I180:$K180),$I$135="X",AVERAGE($F180:$H180,$J180:$K180),$J$135="X",AVERAGE($F180:$I180,$K180:$K180),$K$135="X",AVERAGE($F180:$J180)),"")</f>
        <v>4.1672698729713284E-2</v>
      </c>
      <c r="C180" s="19" cm="1">
        <f t="array" ref="C180">IFERROR(_xlfn.IFS(COUNTA($F$135:$K$135)=0,STDEV($F180:$K180)/SQRT(COUNT($F180:$K180)),$F$135="X",STDEV(G180:$K180)/SQRT(COUNT(G180:$K180)),$G$135="X",STDEV($F180,$H180:$K180)/SQRT(COUNT($F180,$H180:$K180)),$H$135="X",STDEV($F180:$G180,$I180:$K180)/SQRT(COUNT($F180:$G180,$I180:$K180)),$I$135="X",STDEV($F180:$H180,$J180:$K180)/SQRT(COUNT($F180:$H180,$J180:$K180)),$J$135="X",STDEV($F180:$I180,$K180)/SQRT(COUNT($F180:$I180,$K180)),$K$135="X",STDEV($F180:$J180)/SQRT(COUNT($F180:$J180))),"")</f>
        <v>1.6183337064129485E-2</v>
      </c>
      <c r="D180" s="113" cm="1">
        <f t="array" ref="D180">IFERROR(_xlfn.IFS(COUNTA($L$135:$Q$135)=0,AVERAGE($L180:$Q180),$L$135="X",AVERAGE($M180:$Q180),$M$135="X",AVERAGE($L180,$N180:$Q180),$N$135="X",AVERAGE($L180:$M180,$O180:$Q180),$O$135="X",AVERAGE($L180:$N180,$P180:$Q180),$P$135="X",AVERAGE($L180:$O180,$Q180:$Q180),$Q$135="X",AVERAGE($L180:$P180)),"")</f>
        <v>53396.883333333339</v>
      </c>
      <c r="E180" s="111" cm="1">
        <f t="array" ref="E180">IFERROR(_xlfn.IFS(COUNTA($L$135:$Q$135)=0,STDEV($L180:$Q180)/SQRT(COUNT($L180:$Q180)),$L$135="X",STDEV($M180:$Q180)/SQRT(COUNT($M180:$Q180)),$M$135="X",STDEV($L180,$N180:$Q180)/SQRT(COUNT($L180,$N180:$Q180)),$N$135="X",STDEV($L180:$M180,$O180:$Q180)/SQRT(COUNT($L180:$M180,$O180:$Q180)),$O$135="X",STDEV($L180:$N180,$P180:$Q180)/SQRT(COUNT($L180:$N180,$P180:$Q180)),$P$135="X",STDEV($L180:$O180,$Q180)/SQRT(COUNT($L180:$O180,$Q180)),$Q$135="X",STDEV($L180:$P180)/SQRT(COUNT($L180:$P180))),"")</f>
        <v>37008.271511222105</v>
      </c>
      <c r="F180" cm="1">
        <f t="array" ref="F180">_xlfn.IFS(SUM($L180:$Q180)="","",L180="","",L180=0,0,L180&gt;0,L180/F$198*100)</f>
        <v>9.9127102596835048E-2</v>
      </c>
      <c r="G180" cm="1">
        <f t="array" ref="G180">_xlfn.IFS(SUM($L180:$Q180)="","",M180="","",M180=0,0,M180&gt;0,M180/G$198*100)</f>
        <v>4.4136065225079665E-2</v>
      </c>
      <c r="H180" cm="1">
        <f t="array" ref="H180">_xlfn.IFS(SUM($L180:$Q180)="","",N180="","",N180=0,0,N180&gt;0,N180/H$198*100)</f>
        <v>0</v>
      </c>
      <c r="I180" cm="1">
        <f t="array" ref="I180">_xlfn.IFS(SUM($L180:$Q180)="","",O180="","",O180=0,0,O180&gt;0,O180/I$198*100)</f>
        <v>2.8816790875360366E-2</v>
      </c>
      <c r="J180" cm="1">
        <f t="array" ref="J180">_xlfn.IFS(SUM($L180:$Q180)="","",P180="","",P180=0,0,P180&gt;0,P180/J$198*100)</f>
        <v>3.6283534951291302E-2</v>
      </c>
      <c r="K180" s="1" t="str" cm="1">
        <f t="array" ref="K180">_xlfn.IFS(SUM($L180:$Q180)="","",Q180="","",Q180=0,0,Q180&gt;0,Q180/K$198*100)</f>
        <v/>
      </c>
      <c r="L180" s="85">
        <f t="shared" si="180"/>
        <v>198622.25</v>
      </c>
      <c r="M180" s="39">
        <f t="shared" si="155"/>
        <v>11238.333333333334</v>
      </c>
      <c r="N180" s="39">
        <f t="shared" si="155"/>
        <v>0</v>
      </c>
      <c r="O180" s="39">
        <f t="shared" si="155"/>
        <v>13734.333333333334</v>
      </c>
      <c r="P180" s="39">
        <f t="shared" si="155"/>
        <v>43389.5</v>
      </c>
      <c r="Q180" s="98" t="str">
        <f t="shared" si="155"/>
        <v/>
      </c>
      <c r="R180" s="89">
        <v>794489</v>
      </c>
      <c r="S180" s="89">
        <v>33715</v>
      </c>
      <c r="T180" s="89">
        <v>0</v>
      </c>
      <c r="U180" s="89">
        <v>41203</v>
      </c>
      <c r="V180" s="89">
        <v>86779</v>
      </c>
      <c r="W180" s="89"/>
      <c r="X180" s="1"/>
      <c r="Y180" s="1"/>
      <c r="Z180" s="7" t="s">
        <v>69</v>
      </c>
      <c r="AA180" s="18" cm="1">
        <f t="array" ref="AA180">IFERROR(_xlfn.IFS(COUNTA($AE$135:$AJ$135)=0,AVERAGE($AE180:$AJ180),$AE$135="X",AVERAGE($AF180:$AJ180),$AF$135="X",AVERAGE($AE180,$AG180:$AJ180),$AG$135="X",AVERAGE($AE180:$AF180,$AH180:$AJ180),$AH$135="X",AVERAGE($AE180:$AG180,$AI180:$AJ180),$AI$135="X",AVERAGE($AE180:$AH180,$AJ180:$AJ180),$AJ$135="X",AVERAGE($AE180:$AI180)),"")</f>
        <v>2.5623035776473003E-2</v>
      </c>
      <c r="AB180" s="19" cm="1">
        <f t="array" ref="AB180">IFERROR(_xlfn.IFS(COUNTA($AE$135:$AJ$135)=0,STDEV($AE180:$AJ180)/SQRT(COUNT($AE180:$AJ180)),$AE$135="X",STDEV($AF180:$AJ180)/SQRT(COUNT($AF180:$AJ180)),$AF$135="X",STDEV($AE180,$AG180:$AJ180)/SQRT(COUNT($AE180,$AG180:$AJ180)),$AG$135="X",STDEV($AE180:$AF180,$AH180:$AJ180)/SQRT(COUNT($AE180:$AF180,$AH180:$AJ180)),$AH$135="X",STDEV($AE180:$AG180,$AI180:$AJ180)/SQRT(COUNT($AE180:$AG180,$AI180:$AJ180)),$AI$135="X",STDEV($AE180:$AH180,$AJ180)/SQRT(COUNT($AE180:$AH180,$AJ180)),$AJ$135="X",STDEV($AE180:$AI180)/SQRT(COUNT($AE180:$AI180))),"")</f>
        <v>1.701898889524496E-2</v>
      </c>
      <c r="AC180" s="113" cm="1">
        <f t="array" ref="AC180">IFERROR(_xlfn.IFS(COUNTA($AK$135:$AP$135)=0,AVERAGE($AK180:$AP180),$AK$135="X",AVERAGE($AL180:$AP180),$AL$135="X",AVERAGE($AK180,$AM180:$AP180),$AM$135="X",AVERAGE($AK180:$AL180,$AN180:$AP180),$AN$135="X",AVERAGE($AK180:$AM180,$AO180:$AP180),$AO$135="X",AVERAGE($AK180:$AN180,$AP180:$AP180),$AP$135="X",AVERAGE($AK180:$AO180)),"")</f>
        <v>14248.016666666666</v>
      </c>
      <c r="AD180" s="111" cm="1">
        <f t="array" ref="AD180">IFERROR(_xlfn.IFS(COUNTA($AK$135:$AP$135)=0,STDEV($AK180:$AP180)/SQRT(COUNT($AK180:$AP180)),$AK$135="X",STDEV($AL180:$AP180)/SQRT(COUNT($AL180:$AP180)),$AL$135="X",STDEV($AK180,$AM180:$AP180)/SQRT(COUNT($AK180,$AM180:$AP180)),$AM$135="X",STDEV($AK180:$AL180,$AN180:$AP180)/SQRT(COUNT($AK180:$AL180,$AN180:$AP180)),$AN$135="X",STDEV($AK180:$AM180,$AO180:$AP180)/SQRT(COUNT($AK180:$AM180,$AO180:$AP180)),$AO$135="X",STDEV($AK180:$AN180,$AP180)/SQRT(COUNT($AK180:$AN180,$AP180)),$AP$135="X",STDEV($AK180:$AO180)/SQRT(COUNT($AK180:$AO180))),"")</f>
        <v>11917.617189142486</v>
      </c>
      <c r="AE180" cm="1">
        <f t="array" ref="AE180">_xlfn.IFS(SUM($AK180:$AP180)="","",AK180="","",AK180=0,0,AK180&gt;0,AK180/AE$198*100)</f>
        <v>7.1856650712542589E-2</v>
      </c>
      <c r="AF180" cm="1">
        <f t="array" ref="AF180">_xlfn.IFS(SUM($AK180:$AP180)="","",AL180="","",AL180=0,0,AL180&gt;0,AL180/AF$198*100)</f>
        <v>3.0635492393349423E-2</v>
      </c>
      <c r="AG180" cm="1">
        <f t="array" ref="AG180">_xlfn.IFS(SUM($AK180:$AP180)="","",AM180="","",AM180=0,0,AM180&gt;0,AM180/AG$198*100)</f>
        <v>0</v>
      </c>
      <c r="AH180" cm="1">
        <f t="array" ref="AH180">_xlfn.IFS(SUM($AK180:$AP180)="","",AN180="","",AN180=0,0,AN180&gt;0,AN180/AH$198*100)</f>
        <v>0</v>
      </c>
      <c r="AI180" cm="1">
        <f t="array" ref="AI180">_xlfn.IFS(SUM($AK180:$AP180)="","",AO180="","",AO180=0,0,AO180&gt;0,AO180/AI$198*100)</f>
        <v>0</v>
      </c>
      <c r="AJ180" s="1" t="str" cm="1">
        <f t="array" ref="AJ180">_xlfn.IFS(SUM($AK180:$AP180)="","",AP180="","",AP180=0,0,AP180&gt;0,AP180/AJ$198*100)</f>
        <v/>
      </c>
      <c r="AK180" s="85">
        <f t="shared" si="181"/>
        <v>49618.666666666664</v>
      </c>
      <c r="AL180" s="39">
        <f t="shared" si="181"/>
        <v>7373.4</v>
      </c>
      <c r="AM180" s="39">
        <f t="shared" si="181"/>
        <v>0</v>
      </c>
      <c r="AN180" s="39">
        <f t="shared" si="181"/>
        <v>0</v>
      </c>
      <c r="AO180" s="39">
        <f t="shared" si="181"/>
        <v>0</v>
      </c>
      <c r="AP180" s="98" t="str">
        <f t="shared" si="181"/>
        <v/>
      </c>
      <c r="AQ180" s="89">
        <v>148856</v>
      </c>
      <c r="AR180" s="89">
        <v>36867</v>
      </c>
      <c r="AS180" s="89">
        <v>0</v>
      </c>
      <c r="AT180" s="89">
        <v>0</v>
      </c>
      <c r="AU180" s="89">
        <v>0</v>
      </c>
      <c r="AV180" s="89"/>
      <c r="AW180" s="1"/>
      <c r="AX180" s="1"/>
      <c r="AY180" s="39" t="str">
        <f t="shared" si="187"/>
        <v/>
      </c>
      <c r="AZ180" s="39" t="str">
        <f t="shared" si="188"/>
        <v/>
      </c>
      <c r="BA180" s="39" t="str">
        <f t="shared" si="189"/>
        <v/>
      </c>
      <c r="BB180" s="39" t="str">
        <f t="shared" si="190"/>
        <v/>
      </c>
      <c r="BC180" s="39" t="str">
        <f t="shared" si="191"/>
        <v/>
      </c>
      <c r="BD180" s="39" t="str">
        <f t="shared" si="192"/>
        <v/>
      </c>
      <c r="BE180" s="39" t="str">
        <f t="shared" si="193"/>
        <v/>
      </c>
      <c r="BF180" s="39" t="str">
        <f t="shared" si="194"/>
        <v/>
      </c>
      <c r="BG180" s="39" t="str">
        <f t="shared" si="195"/>
        <v/>
      </c>
      <c r="BH180" s="39" t="str">
        <f t="shared" si="196"/>
        <v/>
      </c>
      <c r="BI180" s="39" t="str">
        <f t="shared" si="197"/>
        <v/>
      </c>
      <c r="BJ180" s="39" t="str">
        <f t="shared" si="198"/>
        <v/>
      </c>
      <c r="BK180" s="42" t="str">
        <f t="shared" si="183"/>
        <v/>
      </c>
      <c r="BL180" t="str">
        <f t="shared" si="183"/>
        <v/>
      </c>
      <c r="BM180" t="str">
        <f t="shared" si="183"/>
        <v/>
      </c>
      <c r="BN180" t="str">
        <f t="shared" si="182"/>
        <v/>
      </c>
      <c r="BO180" t="str">
        <f t="shared" si="182"/>
        <v/>
      </c>
      <c r="BP180" t="str">
        <f t="shared" si="182"/>
        <v/>
      </c>
      <c r="BQ180" t="str">
        <f t="shared" si="182"/>
        <v/>
      </c>
      <c r="BR180" t="str">
        <f t="shared" si="182"/>
        <v/>
      </c>
      <c r="BS180" t="str">
        <f t="shared" si="182"/>
        <v/>
      </c>
      <c r="BT180" t="str">
        <f t="shared" si="182"/>
        <v/>
      </c>
      <c r="BU180" t="str">
        <f t="shared" si="182"/>
        <v/>
      </c>
      <c r="BV180" t="str">
        <f t="shared" si="182"/>
        <v/>
      </c>
      <c r="BW180" t="str">
        <f t="shared" si="170"/>
        <v/>
      </c>
      <c r="BX180" t="str">
        <f t="shared" si="171"/>
        <v/>
      </c>
      <c r="BY180" t="str">
        <f t="shared" si="172"/>
        <v/>
      </c>
      <c r="BZ180" t="str">
        <f t="shared" si="173"/>
        <v/>
      </c>
      <c r="CA180" t="str">
        <f t="shared" si="199"/>
        <v/>
      </c>
      <c r="CB180" s="39" t="str">
        <f t="shared" si="199"/>
        <v/>
      </c>
      <c r="CC180" s="46" t="str">
        <f t="shared" si="175"/>
        <v/>
      </c>
      <c r="CD180" s="44" t="str">
        <f t="shared" si="176"/>
        <v/>
      </c>
      <c r="CE180" t="str" cm="1">
        <f t="array" ref="CE180">_xlfn.IFS($CC180="","",$CC180&lt;=CE$136,"yes",$CC180&gt;CE$136,"no")</f>
        <v/>
      </c>
      <c r="CF180" s="42" t="str">
        <f t="shared" si="184"/>
        <v/>
      </c>
      <c r="CG180" s="1" t="str">
        <f t="shared" si="185"/>
        <v/>
      </c>
      <c r="CH180" s="1" t="str">
        <f t="shared" si="186"/>
        <v/>
      </c>
      <c r="CI180" s="76" t="str">
        <f>IF(CE180="yes",VLOOKUP(CH180,'z-Table'!$A$1:$K$74,7,TRUE)*$CE$135,"")</f>
        <v/>
      </c>
    </row>
    <row r="181" spans="1:87" ht="12" x14ac:dyDescent="0.2">
      <c r="A181" s="7" t="s">
        <v>70</v>
      </c>
      <c r="B181" s="18" cm="1">
        <f t="array" ref="B181">IFERROR(_xlfn.IFS(COUNTA($F$135:$K$135)=0,AVERAGE($F181:$K181),$F$135="X",AVERAGE(G181:$K181),$G$135="X",AVERAGE($F181,$H181:$K181),$H$135="X",AVERAGE($F181:$G181,$I181:$K181),$I$135="X",AVERAGE($F181:$H181,$J181:$K181),$J$135="X",AVERAGE($F181:$I181,$K181:$K181),$K$135="X",AVERAGE($F181:$J181)),"")</f>
        <v>0</v>
      </c>
      <c r="C181" s="19" cm="1">
        <f t="array" ref="C181">IFERROR(_xlfn.IFS(COUNTA($F$135:$K$135)=0,STDEV($F181:$K181)/SQRT(COUNT($F181:$K181)),$F$135="X",STDEV(G181:$K181)/SQRT(COUNT(G181:$K181)),$G$135="X",STDEV($F181,$H181:$K181)/SQRT(COUNT($F181,$H181:$K181)),$H$135="X",STDEV($F181:$G181,$I181:$K181)/SQRT(COUNT($F181:$G181,$I181:$K181)),$I$135="X",STDEV($F181:$H181,$J181:$K181)/SQRT(COUNT($F181:$H181,$J181:$K181)),$J$135="X",STDEV($F181:$I181,$K181)/SQRT(COUNT($F181:$I181,$K181)),$K$135="X",STDEV($F181:$J181)/SQRT(COUNT($F181:$J181))),"")</f>
        <v>0</v>
      </c>
      <c r="D181" s="113" cm="1">
        <f t="array" ref="D181">IFERROR(_xlfn.IFS(COUNTA($L$135:$Q$135)=0,AVERAGE($L181:$Q181),$L$135="X",AVERAGE($M181:$Q181),$M$135="X",AVERAGE($L181,$N181:$Q181),$N$135="X",AVERAGE($L181:$M181,$O181:$Q181),$O$135="X",AVERAGE($L181:$N181,$P181:$Q181),$P$135="X",AVERAGE($L181:$O181,$Q181:$Q181),$Q$135="X",AVERAGE($L181:$P181)),"")</f>
        <v>0</v>
      </c>
      <c r="E181" s="111" cm="1">
        <f t="array" ref="E181">IFERROR(_xlfn.IFS(COUNTA($L$135:$Q$135)=0,STDEV($L181:$Q181)/SQRT(COUNT($L181:$Q181)),$L$135="X",STDEV($M181:$Q181)/SQRT(COUNT($M181:$Q181)),$M$135="X",STDEV($L181,$N181:$Q181)/SQRT(COUNT($L181,$N181:$Q181)),$N$135="X",STDEV($L181:$M181,$O181:$Q181)/SQRT(COUNT($L181:$M181,$O181:$Q181)),$O$135="X",STDEV($L181:$N181,$P181:$Q181)/SQRT(COUNT($L181:$N181,$P181:$Q181)),$P$135="X",STDEV($L181:$O181,$Q181)/SQRT(COUNT($L181:$O181,$Q181)),$Q$135="X",STDEV($L181:$P181)/SQRT(COUNT($L181:$P181))),"")</f>
        <v>0</v>
      </c>
      <c r="F181" cm="1">
        <f t="array" ref="F181">_xlfn.IFS(SUM($L181:$Q181)="","",L181="","",L181=0,0,L181&gt;0,L181/F$198*100)</f>
        <v>0</v>
      </c>
      <c r="G181" cm="1">
        <f t="array" ref="G181">_xlfn.IFS(SUM($L181:$Q181)="","",M181="","",M181=0,0,M181&gt;0,M181/G$198*100)</f>
        <v>0</v>
      </c>
      <c r="H181" cm="1">
        <f t="array" ref="H181">_xlfn.IFS(SUM($L181:$Q181)="","",N181="","",N181=0,0,N181&gt;0,N181/H$198*100)</f>
        <v>0</v>
      </c>
      <c r="I181" cm="1">
        <f t="array" ref="I181">_xlfn.IFS(SUM($L181:$Q181)="","",O181="","",O181=0,0,O181&gt;0,O181/I$198*100)</f>
        <v>0</v>
      </c>
      <c r="J181" cm="1">
        <f t="array" ref="J181">_xlfn.IFS(SUM($L181:$Q181)="","",P181="","",P181=0,0,P181&gt;0,P181/J$198*100)</f>
        <v>0</v>
      </c>
      <c r="K181" s="1" t="str" cm="1">
        <f t="array" ref="K181">_xlfn.IFS(SUM($L181:$Q181)="","",Q181="","",Q181=0,0,Q181&gt;0,Q181/K$198*100)</f>
        <v/>
      </c>
      <c r="L181" s="85">
        <f t="shared" si="180"/>
        <v>0</v>
      </c>
      <c r="M181" s="39">
        <f t="shared" si="155"/>
        <v>0</v>
      </c>
      <c r="N181" s="39">
        <f t="shared" si="155"/>
        <v>0</v>
      </c>
      <c r="O181" s="39">
        <f t="shared" si="155"/>
        <v>0</v>
      </c>
      <c r="P181" s="39">
        <f t="shared" si="155"/>
        <v>0</v>
      </c>
      <c r="Q181" s="98" t="str">
        <f t="shared" si="155"/>
        <v/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89"/>
      <c r="X181" s="1"/>
      <c r="Y181" s="1"/>
      <c r="Z181" s="7" t="s">
        <v>70</v>
      </c>
      <c r="AA181" s="18" cm="1">
        <f t="array" ref="AA181">IFERROR(_xlfn.IFS(COUNTA($AE$135:$AJ$135)=0,AVERAGE($AE181:$AJ181),$AE$135="X",AVERAGE($AF181:$AJ181),$AF$135="X",AVERAGE($AE181,$AG181:$AJ181),$AG$135="X",AVERAGE($AE181:$AF181,$AH181:$AJ181),$AH$135="X",AVERAGE($AE181:$AG181,$AI181:$AJ181),$AI$135="X",AVERAGE($AE181:$AH181,$AJ181:$AJ181),$AJ$135="X",AVERAGE($AE181:$AI181)),"")</f>
        <v>0</v>
      </c>
      <c r="AB181" s="19" cm="1">
        <f t="array" ref="AB181">IFERROR(_xlfn.IFS(COUNTA($AE$135:$AJ$135)=0,STDEV($AE181:$AJ181)/SQRT(COUNT($AE181:$AJ181)),$AE$135="X",STDEV($AF181:$AJ181)/SQRT(COUNT($AF181:$AJ181)),$AF$135="X",STDEV($AE181,$AG181:$AJ181)/SQRT(COUNT($AE181,$AG181:$AJ181)),$AG$135="X",STDEV($AE181:$AF181,$AH181:$AJ181)/SQRT(COUNT($AE181:$AF181,$AH181:$AJ181)),$AH$135="X",STDEV($AE181:$AG181,$AI181:$AJ181)/SQRT(COUNT($AE181:$AG181,$AI181:$AJ181)),$AI$135="X",STDEV($AE181:$AH181,$AJ181)/SQRT(COUNT($AE181:$AH181,$AJ181)),$AJ$135="X",STDEV($AE181:$AI181)/SQRT(COUNT($AE181:$AI181))),"")</f>
        <v>0</v>
      </c>
      <c r="AC181" s="113" cm="1">
        <f t="array" ref="AC181">IFERROR(_xlfn.IFS(COUNTA($AK$135:$AP$135)=0,AVERAGE($AK181:$AP181),$AK$135="X",AVERAGE($AL181:$AP181),$AL$135="X",AVERAGE($AK181,$AM181:$AP181),$AM$135="X",AVERAGE($AK181:$AL181,$AN181:$AP181),$AN$135="X",AVERAGE($AK181:$AM181,$AO181:$AP181),$AO$135="X",AVERAGE($AK181:$AN181,$AP181:$AP181),$AP$135="X",AVERAGE($AK181:$AO181)),"")</f>
        <v>0</v>
      </c>
      <c r="AD181" s="111" cm="1">
        <f t="array" ref="AD181">IFERROR(_xlfn.IFS(COUNTA($AK$135:$AP$135)=0,STDEV($AK181:$AP181)/SQRT(COUNT($AK181:$AP181)),$AK$135="X",STDEV($AL181:$AP181)/SQRT(COUNT($AL181:$AP181)),$AL$135="X",STDEV($AK181,$AM181:$AP181)/SQRT(COUNT($AK181,$AM181:$AP181)),$AM$135="X",STDEV($AK181:$AL181,$AN181:$AP181)/SQRT(COUNT($AK181:$AL181,$AN181:$AP181)),$AN$135="X",STDEV($AK181:$AM181,$AO181:$AP181)/SQRT(COUNT($AK181:$AM181,$AO181:$AP181)),$AO$135="X",STDEV($AK181:$AN181,$AP181)/SQRT(COUNT($AK181:$AN181,$AP181)),$AP$135="X",STDEV($AK181:$AO181)/SQRT(COUNT($AK181:$AO181))),"")</f>
        <v>0</v>
      </c>
      <c r="AE181" cm="1">
        <f t="array" ref="AE181">_xlfn.IFS(SUM($AK181:$AP181)="","",AK181="","",AK181=0,0,AK181&gt;0,AK181/AE$198*100)</f>
        <v>0</v>
      </c>
      <c r="AF181" cm="1">
        <f t="array" ref="AF181">_xlfn.IFS(SUM($AK181:$AP181)="","",AL181="","",AL181=0,0,AL181&gt;0,AL181/AF$198*100)</f>
        <v>0</v>
      </c>
      <c r="AG181" cm="1">
        <f t="array" ref="AG181">_xlfn.IFS(SUM($AK181:$AP181)="","",AM181="","",AM181=0,0,AM181&gt;0,AM181/AG$198*100)</f>
        <v>0.26720339370524399</v>
      </c>
      <c r="AH181" cm="1">
        <f t="array" ref="AH181">_xlfn.IFS(SUM($AK181:$AP181)="","",AN181="","",AN181=0,0,AN181&gt;0,AN181/AH$198*100)</f>
        <v>0</v>
      </c>
      <c r="AI181" cm="1">
        <f t="array" ref="AI181">_xlfn.IFS(SUM($AK181:$AP181)="","",AO181="","",AO181=0,0,AO181&gt;0,AO181/AI$198*100)</f>
        <v>0</v>
      </c>
      <c r="AJ181" s="1" t="str" cm="1">
        <f t="array" ref="AJ181">_xlfn.IFS(SUM($AK181:$AP181)="","",AP181="","",AP181=0,0,AP181&gt;0,AP181/AJ$198*100)</f>
        <v/>
      </c>
      <c r="AK181" s="85">
        <f t="shared" si="181"/>
        <v>0</v>
      </c>
      <c r="AL181" s="39">
        <f t="shared" si="181"/>
        <v>0</v>
      </c>
      <c r="AM181" s="39">
        <f t="shared" si="181"/>
        <v>328555.5</v>
      </c>
      <c r="AN181" s="39">
        <f t="shared" si="181"/>
        <v>0</v>
      </c>
      <c r="AO181" s="39">
        <f t="shared" si="181"/>
        <v>0</v>
      </c>
      <c r="AP181" s="98" t="str">
        <f t="shared" si="181"/>
        <v/>
      </c>
      <c r="AQ181" s="89">
        <v>0</v>
      </c>
      <c r="AR181" s="89">
        <v>0</v>
      </c>
      <c r="AS181" s="89">
        <v>657111</v>
      </c>
      <c r="AT181" s="89">
        <v>0</v>
      </c>
      <c r="AU181" s="89">
        <v>0</v>
      </c>
      <c r="AV181" s="89"/>
      <c r="AW181" s="1"/>
      <c r="AX181" s="1"/>
      <c r="AY181" s="39" t="str">
        <f t="shared" si="187"/>
        <v/>
      </c>
      <c r="AZ181" s="39" t="str">
        <f t="shared" si="188"/>
        <v/>
      </c>
      <c r="BA181" s="39" t="str">
        <f t="shared" si="189"/>
        <v/>
      </c>
      <c r="BB181" s="39" t="str">
        <f t="shared" si="190"/>
        <v/>
      </c>
      <c r="BC181" s="39" t="str">
        <f t="shared" si="191"/>
        <v/>
      </c>
      <c r="BD181" s="39" t="str">
        <f t="shared" si="192"/>
        <v/>
      </c>
      <c r="BE181" s="39" t="str">
        <f t="shared" si="193"/>
        <v/>
      </c>
      <c r="BF181" s="39" t="str">
        <f t="shared" si="194"/>
        <v/>
      </c>
      <c r="BG181" s="39" t="str">
        <f t="shared" si="195"/>
        <v/>
      </c>
      <c r="BH181" s="39" t="str">
        <f t="shared" si="196"/>
        <v/>
      </c>
      <c r="BI181" s="39" t="str">
        <f t="shared" si="197"/>
        <v/>
      </c>
      <c r="BJ181" s="39" t="str">
        <f t="shared" si="198"/>
        <v/>
      </c>
      <c r="BK181" s="42" t="str">
        <f t="shared" si="183"/>
        <v/>
      </c>
      <c r="BL181" t="str">
        <f t="shared" si="183"/>
        <v/>
      </c>
      <c r="BM181" t="str">
        <f t="shared" si="183"/>
        <v/>
      </c>
      <c r="BN181" t="str">
        <f t="shared" si="182"/>
        <v/>
      </c>
      <c r="BO181" t="str">
        <f t="shared" si="182"/>
        <v/>
      </c>
      <c r="BP181" t="str">
        <f t="shared" si="182"/>
        <v/>
      </c>
      <c r="BQ181" t="str">
        <f t="shared" si="182"/>
        <v/>
      </c>
      <c r="BR181" t="str">
        <f t="shared" si="182"/>
        <v/>
      </c>
      <c r="BS181" t="str">
        <f t="shared" si="182"/>
        <v/>
      </c>
      <c r="BT181" t="str">
        <f t="shared" si="182"/>
        <v/>
      </c>
      <c r="BU181" t="str">
        <f t="shared" si="182"/>
        <v/>
      </c>
      <c r="BV181" t="str">
        <f t="shared" si="182"/>
        <v/>
      </c>
      <c r="BW181" t="str">
        <f t="shared" si="170"/>
        <v/>
      </c>
      <c r="BX181" t="str">
        <f t="shared" si="171"/>
        <v/>
      </c>
      <c r="BY181" t="str">
        <f t="shared" si="172"/>
        <v/>
      </c>
      <c r="BZ181" t="str">
        <f t="shared" si="173"/>
        <v/>
      </c>
      <c r="CA181" t="str">
        <f t="shared" si="199"/>
        <v/>
      </c>
      <c r="CB181" s="39" t="str">
        <f t="shared" si="199"/>
        <v/>
      </c>
      <c r="CC181" s="46" t="str">
        <f t="shared" si="175"/>
        <v/>
      </c>
      <c r="CD181" s="44" t="str">
        <f t="shared" si="176"/>
        <v/>
      </c>
      <c r="CE181" t="str" cm="1">
        <f t="array" ref="CE181">_xlfn.IFS($CC181="","",$CC181&lt;=CE$136,"yes",$CC181&gt;CE$136,"no")</f>
        <v/>
      </c>
      <c r="CF181" s="42" t="str">
        <f t="shared" si="184"/>
        <v/>
      </c>
      <c r="CG181" s="1" t="str">
        <f t="shared" si="185"/>
        <v/>
      </c>
      <c r="CH181" s="1" t="str">
        <f t="shared" si="186"/>
        <v/>
      </c>
      <c r="CI181" s="76" t="str">
        <f>IF(CE181="yes",VLOOKUP(CH181,'z-Table'!$A$1:$K$74,7,TRUE)*$CE$135,"")</f>
        <v/>
      </c>
    </row>
    <row r="182" spans="1:87" ht="12" x14ac:dyDescent="0.2">
      <c r="A182" s="7" t="s">
        <v>71</v>
      </c>
      <c r="B182" s="18" cm="1">
        <f t="array" ref="B182">IFERROR(_xlfn.IFS(COUNTA($F$135:$K$135)=0,AVERAGE($F182:$K182),$F$135="X",AVERAGE(G182:$K182),$G$135="X",AVERAGE($F182,$H182:$K182),$H$135="X",AVERAGE($F182:$G182,$I182:$K182),$I$135="X",AVERAGE($F182:$H182,$J182:$K182),$J$135="X",AVERAGE($F182:$I182,$K182:$K182),$K$135="X",AVERAGE($F182:$J182)),"")</f>
        <v>0</v>
      </c>
      <c r="C182" s="19" cm="1">
        <f t="array" ref="C182">IFERROR(_xlfn.IFS(COUNTA($F$135:$K$135)=0,STDEV($F182:$K182)/SQRT(COUNT($F182:$K182)),$F$135="X",STDEV(G182:$K182)/SQRT(COUNT(G182:$K182)),$G$135="X",STDEV($F182,$H182:$K182)/SQRT(COUNT($F182,$H182:$K182)),$H$135="X",STDEV($F182:$G182,$I182:$K182)/SQRT(COUNT($F182:$G182,$I182:$K182)),$I$135="X",STDEV($F182:$H182,$J182:$K182)/SQRT(COUNT($F182:$H182,$J182:$K182)),$J$135="X",STDEV($F182:$I182,$K182)/SQRT(COUNT($F182:$I182,$K182)),$K$135="X",STDEV($F182:$J182)/SQRT(COUNT($F182:$J182))),"")</f>
        <v>0</v>
      </c>
      <c r="D182" s="113" cm="1">
        <f t="array" ref="D182">IFERROR(_xlfn.IFS(COUNTA($L$135:$Q$135)=0,AVERAGE($L182:$Q182),$L$135="X",AVERAGE($M182:$Q182),$M$135="X",AVERAGE($L182,$N182:$Q182),$N$135="X",AVERAGE($L182:$M182,$O182:$Q182),$O$135="X",AVERAGE($L182:$N182,$P182:$Q182),$P$135="X",AVERAGE($L182:$O182,$Q182:$Q182),$Q$135="X",AVERAGE($L182:$P182)),"")</f>
        <v>0</v>
      </c>
      <c r="E182" s="111" cm="1">
        <f t="array" ref="E182">IFERROR(_xlfn.IFS(COUNTA($L$135:$Q$135)=0,STDEV($L182:$Q182)/SQRT(COUNT($L182:$Q182)),$L$135="X",STDEV($M182:$Q182)/SQRT(COUNT($M182:$Q182)),$M$135="X",STDEV($L182,$N182:$Q182)/SQRT(COUNT($L182,$N182:$Q182)),$N$135="X",STDEV($L182:$M182,$O182:$Q182)/SQRT(COUNT($L182:$M182,$O182:$Q182)),$O$135="X",STDEV($L182:$N182,$P182:$Q182)/SQRT(COUNT($L182:$N182,$P182:$Q182)),$P$135="X",STDEV($L182:$O182,$Q182)/SQRT(COUNT($L182:$O182,$Q182)),$Q$135="X",STDEV($L182:$P182)/SQRT(COUNT($L182:$P182))),"")</f>
        <v>0</v>
      </c>
      <c r="F182" cm="1">
        <f t="array" ref="F182">_xlfn.IFS(SUM($L182:$Q182)="","",L182="","",L182=0,0,L182&gt;0,L182/F$198*100)</f>
        <v>0</v>
      </c>
      <c r="G182" cm="1">
        <f t="array" ref="G182">_xlfn.IFS(SUM($L182:$Q182)="","",M182="","",M182=0,0,M182&gt;0,M182/G$198*100)</f>
        <v>0</v>
      </c>
      <c r="H182" cm="1">
        <f t="array" ref="H182">_xlfn.IFS(SUM($L182:$Q182)="","",N182="","",N182=0,0,N182&gt;0,N182/H$198*100)</f>
        <v>0</v>
      </c>
      <c r="I182" cm="1">
        <f t="array" ref="I182">_xlfn.IFS(SUM($L182:$Q182)="","",O182="","",O182=0,0,O182&gt;0,O182/I$198*100)</f>
        <v>0</v>
      </c>
      <c r="J182" cm="1">
        <f t="array" ref="J182">_xlfn.IFS(SUM($L182:$Q182)="","",P182="","",P182=0,0,P182&gt;0,P182/J$198*100)</f>
        <v>0</v>
      </c>
      <c r="K182" s="1" t="str" cm="1">
        <f t="array" ref="K182">_xlfn.IFS(SUM($L182:$Q182)="","",Q182="","",Q182=0,0,Q182&gt;0,Q182/K$198*100)</f>
        <v/>
      </c>
      <c r="L182" s="85">
        <f t="shared" si="180"/>
        <v>0</v>
      </c>
      <c r="M182" s="39">
        <f t="shared" si="155"/>
        <v>0</v>
      </c>
      <c r="N182" s="39">
        <f t="shared" si="155"/>
        <v>0</v>
      </c>
      <c r="O182" s="39">
        <f t="shared" si="155"/>
        <v>0</v>
      </c>
      <c r="P182" s="39">
        <f t="shared" si="155"/>
        <v>0</v>
      </c>
      <c r="Q182" s="98" t="str">
        <f t="shared" si="155"/>
        <v/>
      </c>
      <c r="R182" s="89">
        <v>0</v>
      </c>
      <c r="S182" s="89">
        <v>0</v>
      </c>
      <c r="T182" s="89">
        <v>0</v>
      </c>
      <c r="U182" s="89">
        <v>0</v>
      </c>
      <c r="V182" s="89">
        <v>0</v>
      </c>
      <c r="W182" s="89"/>
      <c r="X182" s="1"/>
      <c r="Y182" s="1"/>
      <c r="Z182" s="7" t="s">
        <v>71</v>
      </c>
      <c r="AA182" s="18" cm="1">
        <f t="array" ref="AA182">IFERROR(_xlfn.IFS(COUNTA($AE$135:$AJ$135)=0,AVERAGE($AE182:$AJ182),$AE$135="X",AVERAGE($AF182:$AJ182),$AF$135="X",AVERAGE($AE182,$AG182:$AJ182),$AG$135="X",AVERAGE($AE182:$AF182,$AH182:$AJ182),$AH$135="X",AVERAGE($AE182:$AG182,$AI182:$AJ182),$AI$135="X",AVERAGE($AE182:$AH182,$AJ182:$AJ182),$AJ$135="X",AVERAGE($AE182:$AI182)),"")</f>
        <v>0</v>
      </c>
      <c r="AB182" s="19" cm="1">
        <f t="array" ref="AB182">IFERROR(_xlfn.IFS(COUNTA($AE$135:$AJ$135)=0,STDEV($AE182:$AJ182)/SQRT(COUNT($AE182:$AJ182)),$AE$135="X",STDEV($AF182:$AJ182)/SQRT(COUNT($AF182:$AJ182)),$AF$135="X",STDEV($AE182,$AG182:$AJ182)/SQRT(COUNT($AE182,$AG182:$AJ182)),$AG$135="X",STDEV($AE182:$AF182,$AH182:$AJ182)/SQRT(COUNT($AE182:$AF182,$AH182:$AJ182)),$AH$135="X",STDEV($AE182:$AG182,$AI182:$AJ182)/SQRT(COUNT($AE182:$AG182,$AI182:$AJ182)),$AI$135="X",STDEV($AE182:$AH182,$AJ182)/SQRT(COUNT($AE182:$AH182,$AJ182)),$AJ$135="X",STDEV($AE182:$AI182)/SQRT(COUNT($AE182:$AI182))),"")</f>
        <v>0</v>
      </c>
      <c r="AC182" s="113" cm="1">
        <f t="array" ref="AC182">IFERROR(_xlfn.IFS(COUNTA($AK$135:$AP$135)=0,AVERAGE($AK182:$AP182),$AK$135="X",AVERAGE($AL182:$AP182),$AL$135="X",AVERAGE($AK182,$AM182:$AP182),$AM$135="X",AVERAGE($AK182:$AL182,$AN182:$AP182),$AN$135="X",AVERAGE($AK182:$AM182,$AO182:$AP182),$AO$135="X",AVERAGE($AK182:$AN182,$AP182:$AP182),$AP$135="X",AVERAGE($AK182:$AO182)),"")</f>
        <v>0</v>
      </c>
      <c r="AD182" s="111" cm="1">
        <f t="array" ref="AD182">IFERROR(_xlfn.IFS(COUNTA($AK$135:$AP$135)=0,STDEV($AK182:$AP182)/SQRT(COUNT($AK182:$AP182)),$AK$135="X",STDEV($AL182:$AP182)/SQRT(COUNT($AL182:$AP182)),$AL$135="X",STDEV($AK182,$AM182:$AP182)/SQRT(COUNT($AK182,$AM182:$AP182)),$AM$135="X",STDEV($AK182:$AL182,$AN182:$AP182)/SQRT(COUNT($AK182:$AL182,$AN182:$AP182)),$AN$135="X",STDEV($AK182:$AM182,$AO182:$AP182)/SQRT(COUNT($AK182:$AM182,$AO182:$AP182)),$AO$135="X",STDEV($AK182:$AN182,$AP182)/SQRT(COUNT($AK182:$AN182,$AP182)),$AP$135="X",STDEV($AK182:$AO182)/SQRT(COUNT($AK182:$AO182))),"")</f>
        <v>0</v>
      </c>
      <c r="AE182" cm="1">
        <f t="array" ref="AE182">_xlfn.IFS(SUM($AK182:$AP182)="","",AK182="","",AK182=0,0,AK182&gt;0,AK182/AE$198*100)</f>
        <v>0</v>
      </c>
      <c r="AF182" cm="1">
        <f t="array" ref="AF182">_xlfn.IFS(SUM($AK182:$AP182)="","",AL182="","",AL182=0,0,AL182&gt;0,AL182/AF$198*100)</f>
        <v>0</v>
      </c>
      <c r="AG182" cm="1">
        <f t="array" ref="AG182">_xlfn.IFS(SUM($AK182:$AP182)="","",AM182="","",AM182=0,0,AM182&gt;0,AM182/AG$198*100)</f>
        <v>0</v>
      </c>
      <c r="AH182" cm="1">
        <f t="array" ref="AH182">_xlfn.IFS(SUM($AK182:$AP182)="","",AN182="","",AN182=0,0,AN182&gt;0,AN182/AH$198*100)</f>
        <v>0</v>
      </c>
      <c r="AI182" cm="1">
        <f t="array" ref="AI182">_xlfn.IFS(SUM($AK182:$AP182)="","",AO182="","",AO182=0,0,AO182&gt;0,AO182/AI$198*100)</f>
        <v>0</v>
      </c>
      <c r="AJ182" s="1" t="str" cm="1">
        <f t="array" ref="AJ182">_xlfn.IFS(SUM($AK182:$AP182)="","",AP182="","",AP182=0,0,AP182&gt;0,AP182/AJ$198*100)</f>
        <v/>
      </c>
      <c r="AK182" s="85">
        <f t="shared" si="181"/>
        <v>0</v>
      </c>
      <c r="AL182" s="39">
        <f t="shared" si="181"/>
        <v>0</v>
      </c>
      <c r="AM182" s="39">
        <f t="shared" si="181"/>
        <v>0</v>
      </c>
      <c r="AN182" s="39">
        <f t="shared" si="181"/>
        <v>0</v>
      </c>
      <c r="AO182" s="39">
        <f t="shared" si="181"/>
        <v>0</v>
      </c>
      <c r="AP182" s="98" t="str">
        <f t="shared" si="181"/>
        <v/>
      </c>
      <c r="AQ182" s="89">
        <v>0</v>
      </c>
      <c r="AR182" s="89">
        <v>0</v>
      </c>
      <c r="AS182" s="89">
        <v>0</v>
      </c>
      <c r="AT182" s="89">
        <v>0</v>
      </c>
      <c r="AU182" s="89">
        <v>0</v>
      </c>
      <c r="AV182" s="89"/>
      <c r="AW182" s="1"/>
      <c r="AX182" s="1"/>
      <c r="AY182" s="39" t="str">
        <f t="shared" si="187"/>
        <v/>
      </c>
      <c r="AZ182" s="39" t="str">
        <f t="shared" si="188"/>
        <v/>
      </c>
      <c r="BA182" s="39" t="str">
        <f t="shared" si="189"/>
        <v/>
      </c>
      <c r="BB182" s="39" t="str">
        <f t="shared" si="190"/>
        <v/>
      </c>
      <c r="BC182" s="39" t="str">
        <f t="shared" si="191"/>
        <v/>
      </c>
      <c r="BD182" s="39" t="str">
        <f t="shared" si="192"/>
        <v/>
      </c>
      <c r="BE182" s="39" t="str">
        <f t="shared" si="193"/>
        <v/>
      </c>
      <c r="BF182" s="39" t="str">
        <f t="shared" si="194"/>
        <v/>
      </c>
      <c r="BG182" s="39" t="str">
        <f t="shared" si="195"/>
        <v/>
      </c>
      <c r="BH182" s="39" t="str">
        <f t="shared" si="196"/>
        <v/>
      </c>
      <c r="BI182" s="39" t="str">
        <f t="shared" si="197"/>
        <v/>
      </c>
      <c r="BJ182" s="39" t="str">
        <f t="shared" si="198"/>
        <v/>
      </c>
      <c r="BK182" s="42" t="str">
        <f t="shared" si="183"/>
        <v/>
      </c>
      <c r="BL182" t="str">
        <f t="shared" si="183"/>
        <v/>
      </c>
      <c r="BM182" t="str">
        <f t="shared" si="183"/>
        <v/>
      </c>
      <c r="BN182" t="str">
        <f t="shared" si="182"/>
        <v/>
      </c>
      <c r="BO182" t="str">
        <f t="shared" si="182"/>
        <v/>
      </c>
      <c r="BP182" t="str">
        <f t="shared" si="182"/>
        <v/>
      </c>
      <c r="BQ182" t="str">
        <f t="shared" si="182"/>
        <v/>
      </c>
      <c r="BR182" t="str">
        <f t="shared" si="182"/>
        <v/>
      </c>
      <c r="BS182" t="str">
        <f t="shared" si="182"/>
        <v/>
      </c>
      <c r="BT182" t="str">
        <f t="shared" si="182"/>
        <v/>
      </c>
      <c r="BU182" t="str">
        <f t="shared" si="182"/>
        <v/>
      </c>
      <c r="BV182" t="str">
        <f t="shared" si="182"/>
        <v/>
      </c>
      <c r="BW182" t="str">
        <f t="shared" si="170"/>
        <v/>
      </c>
      <c r="BX182" t="str">
        <f t="shared" si="171"/>
        <v/>
      </c>
      <c r="BY182" t="str">
        <f t="shared" si="172"/>
        <v/>
      </c>
      <c r="BZ182" t="str">
        <f t="shared" si="173"/>
        <v/>
      </c>
      <c r="CA182" t="str">
        <f t="shared" si="199"/>
        <v/>
      </c>
      <c r="CB182" s="39" t="str">
        <f t="shared" si="199"/>
        <v/>
      </c>
      <c r="CC182" s="46" t="str">
        <f t="shared" si="175"/>
        <v/>
      </c>
      <c r="CD182" s="44" t="str">
        <f t="shared" si="176"/>
        <v/>
      </c>
      <c r="CE182" t="str" cm="1">
        <f t="array" ref="CE182">_xlfn.IFS($CC182="","",$CC182&lt;=CE$136,"yes",$CC182&gt;CE$136,"no")</f>
        <v/>
      </c>
      <c r="CF182" s="42" t="str">
        <f t="shared" si="184"/>
        <v/>
      </c>
      <c r="CG182" s="1" t="str">
        <f t="shared" si="185"/>
        <v/>
      </c>
      <c r="CH182" s="1" t="str">
        <f t="shared" si="186"/>
        <v/>
      </c>
      <c r="CI182" s="76" t="str">
        <f>IF(CE182="yes",VLOOKUP(CH182,'z-Table'!$A$1:$K$74,7,TRUE)*$CE$135,"")</f>
        <v/>
      </c>
    </row>
    <row r="183" spans="1:87" ht="12" x14ac:dyDescent="0.2">
      <c r="A183" s="7" t="s">
        <v>72</v>
      </c>
      <c r="B183" s="18" cm="1">
        <f t="array" ref="B183">IFERROR(_xlfn.IFS(COUNTA($F$135:$K$135)=0,AVERAGE($F183:$K183),$F$135="X",AVERAGE(G183:$K183),$G$135="X",AVERAGE($F183,$H183:$K183),$H$135="X",AVERAGE($F183:$G183,$I183:$K183),$I$135="X",AVERAGE($F183:$H183,$J183:$K183),$J$135="X",AVERAGE($F183:$I183,$K183:$K183),$K$135="X",AVERAGE($F183:$J183)),"")</f>
        <v>0</v>
      </c>
      <c r="C183" s="19" cm="1">
        <f t="array" ref="C183">IFERROR(_xlfn.IFS(COUNTA($F$135:$K$135)=0,STDEV($F183:$K183)/SQRT(COUNT($F183:$K183)),$F$135="X",STDEV(G183:$K183)/SQRT(COUNT(G183:$K183)),$G$135="X",STDEV($F183,$H183:$K183)/SQRT(COUNT($F183,$H183:$K183)),$H$135="X",STDEV($F183:$G183,$I183:$K183)/SQRT(COUNT($F183:$G183,$I183:$K183)),$I$135="X",STDEV($F183:$H183,$J183:$K183)/SQRT(COUNT($F183:$H183,$J183:$K183)),$J$135="X",STDEV($F183:$I183,$K183)/SQRT(COUNT($F183:$I183,$K183)),$K$135="X",STDEV($F183:$J183)/SQRT(COUNT($F183:$J183))),"")</f>
        <v>0</v>
      </c>
      <c r="D183" s="113" cm="1">
        <f t="array" ref="D183">IFERROR(_xlfn.IFS(COUNTA($L$135:$Q$135)=0,AVERAGE($L183:$Q183),$L$135="X",AVERAGE($M183:$Q183),$M$135="X",AVERAGE($L183,$N183:$Q183),$N$135="X",AVERAGE($L183:$M183,$O183:$Q183),$O$135="X",AVERAGE($L183:$N183,$P183:$Q183),$P$135="X",AVERAGE($L183:$O183,$Q183:$Q183),$Q$135="X",AVERAGE($L183:$P183)),"")</f>
        <v>0</v>
      </c>
      <c r="E183" s="111" cm="1">
        <f t="array" ref="E183">IFERROR(_xlfn.IFS(COUNTA($L$135:$Q$135)=0,STDEV($L183:$Q183)/SQRT(COUNT($L183:$Q183)),$L$135="X",STDEV($M183:$Q183)/SQRT(COUNT($M183:$Q183)),$M$135="X",STDEV($L183,$N183:$Q183)/SQRT(COUNT($L183,$N183:$Q183)),$N$135="X",STDEV($L183:$M183,$O183:$Q183)/SQRT(COUNT($L183:$M183,$O183:$Q183)),$O$135="X",STDEV($L183:$N183,$P183:$Q183)/SQRT(COUNT($L183:$N183,$P183:$Q183)),$P$135="X",STDEV($L183:$O183,$Q183)/SQRT(COUNT($L183:$O183,$Q183)),$Q$135="X",STDEV($L183:$P183)/SQRT(COUNT($L183:$P183))),"")</f>
        <v>0</v>
      </c>
      <c r="F183" cm="1">
        <f t="array" ref="F183">_xlfn.IFS(SUM($L183:$Q183)="","",L183="","",L183=0,0,L183&gt;0,L183/F$198*100)</f>
        <v>0</v>
      </c>
      <c r="G183" cm="1">
        <f t="array" ref="G183">_xlfn.IFS(SUM($L183:$Q183)="","",M183="","",M183=0,0,M183&gt;0,M183/G$198*100)</f>
        <v>0</v>
      </c>
      <c r="H183" cm="1">
        <f t="array" ref="H183">_xlfn.IFS(SUM($L183:$Q183)="","",N183="","",N183=0,0,N183&gt;0,N183/H$198*100)</f>
        <v>0</v>
      </c>
      <c r="I183" cm="1">
        <f t="array" ref="I183">_xlfn.IFS(SUM($L183:$Q183)="","",O183="","",O183=0,0,O183&gt;0,O183/I$198*100)</f>
        <v>0</v>
      </c>
      <c r="J183" cm="1">
        <f t="array" ref="J183">_xlfn.IFS(SUM($L183:$Q183)="","",P183="","",P183=0,0,P183&gt;0,P183/J$198*100)</f>
        <v>0</v>
      </c>
      <c r="K183" s="1" t="str" cm="1">
        <f t="array" ref="K183">_xlfn.IFS(SUM($L183:$Q183)="","",Q183="","",Q183=0,0,Q183&gt;0,Q183/K$198*100)</f>
        <v/>
      </c>
      <c r="L183" s="85">
        <f t="shared" si="180"/>
        <v>0</v>
      </c>
      <c r="M183" s="39">
        <f t="shared" si="155"/>
        <v>0</v>
      </c>
      <c r="N183" s="39">
        <f t="shared" si="155"/>
        <v>0</v>
      </c>
      <c r="O183" s="39">
        <f t="shared" si="155"/>
        <v>0</v>
      </c>
      <c r="P183" s="39">
        <f t="shared" si="155"/>
        <v>0</v>
      </c>
      <c r="Q183" s="98" t="str">
        <f t="shared" si="155"/>
        <v/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89"/>
      <c r="X183" s="1"/>
      <c r="Y183" s="1"/>
      <c r="Z183" s="7" t="s">
        <v>72</v>
      </c>
      <c r="AA183" s="18" cm="1">
        <f t="array" ref="AA183">IFERROR(_xlfn.IFS(COUNTA($AE$135:$AJ$135)=0,AVERAGE($AE183:$AJ183),$AE$135="X",AVERAGE($AF183:$AJ183),$AF$135="X",AVERAGE($AE183,$AG183:$AJ183),$AG$135="X",AVERAGE($AE183:$AF183,$AH183:$AJ183),$AH$135="X",AVERAGE($AE183:$AG183,$AI183:$AJ183),$AI$135="X",AVERAGE($AE183:$AH183,$AJ183:$AJ183),$AJ$135="X",AVERAGE($AE183:$AI183)),"")</f>
        <v>0</v>
      </c>
      <c r="AB183" s="19" cm="1">
        <f t="array" ref="AB183">IFERROR(_xlfn.IFS(COUNTA($AE$135:$AJ$135)=0,STDEV($AE183:$AJ183)/SQRT(COUNT($AE183:$AJ183)),$AE$135="X",STDEV($AF183:$AJ183)/SQRT(COUNT($AF183:$AJ183)),$AF$135="X",STDEV($AE183,$AG183:$AJ183)/SQRT(COUNT($AE183,$AG183:$AJ183)),$AG$135="X",STDEV($AE183:$AF183,$AH183:$AJ183)/SQRT(COUNT($AE183:$AF183,$AH183:$AJ183)),$AH$135="X",STDEV($AE183:$AG183,$AI183:$AJ183)/SQRT(COUNT($AE183:$AG183,$AI183:$AJ183)),$AI$135="X",STDEV($AE183:$AH183,$AJ183)/SQRT(COUNT($AE183:$AH183,$AJ183)),$AJ$135="X",STDEV($AE183:$AI183)/SQRT(COUNT($AE183:$AI183))),"")</f>
        <v>0</v>
      </c>
      <c r="AC183" s="113" cm="1">
        <f t="array" ref="AC183">IFERROR(_xlfn.IFS(COUNTA($AK$135:$AP$135)=0,AVERAGE($AK183:$AP183),$AK$135="X",AVERAGE($AL183:$AP183),$AL$135="X",AVERAGE($AK183,$AM183:$AP183),$AM$135="X",AVERAGE($AK183:$AL183,$AN183:$AP183),$AN$135="X",AVERAGE($AK183:$AM183,$AO183:$AP183),$AO$135="X",AVERAGE($AK183:$AN183,$AP183:$AP183),$AP$135="X",AVERAGE($AK183:$AO183)),"")</f>
        <v>0</v>
      </c>
      <c r="AD183" s="111" cm="1">
        <f t="array" ref="AD183">IFERROR(_xlfn.IFS(COUNTA($AK$135:$AP$135)=0,STDEV($AK183:$AP183)/SQRT(COUNT($AK183:$AP183)),$AK$135="X",STDEV($AL183:$AP183)/SQRT(COUNT($AL183:$AP183)),$AL$135="X",STDEV($AK183,$AM183:$AP183)/SQRT(COUNT($AK183,$AM183:$AP183)),$AM$135="X",STDEV($AK183:$AL183,$AN183:$AP183)/SQRT(COUNT($AK183:$AL183,$AN183:$AP183)),$AN$135="X",STDEV($AK183:$AM183,$AO183:$AP183)/SQRT(COUNT($AK183:$AM183,$AO183:$AP183)),$AO$135="X",STDEV($AK183:$AN183,$AP183)/SQRT(COUNT($AK183:$AN183,$AP183)),$AP$135="X",STDEV($AK183:$AO183)/SQRT(COUNT($AK183:$AO183))),"")</f>
        <v>0</v>
      </c>
      <c r="AE183" cm="1">
        <f t="array" ref="AE183">_xlfn.IFS(SUM($AK183:$AP183)="","",AK183="","",AK183=0,0,AK183&gt;0,AK183/AE$198*100)</f>
        <v>0</v>
      </c>
      <c r="AF183" cm="1">
        <f t="array" ref="AF183">_xlfn.IFS(SUM($AK183:$AP183)="","",AL183="","",AL183=0,0,AL183&gt;0,AL183/AF$198*100)</f>
        <v>0</v>
      </c>
      <c r="AG183" cm="1">
        <f t="array" ref="AG183">_xlfn.IFS(SUM($AK183:$AP183)="","",AM183="","",AM183=0,0,AM183&gt;0,AM183/AG$198*100)</f>
        <v>6.1936673229569879</v>
      </c>
      <c r="AH183" cm="1">
        <f t="array" ref="AH183">_xlfn.IFS(SUM($AK183:$AP183)="","",AN183="","",AN183=0,0,AN183&gt;0,AN183/AH$198*100)</f>
        <v>0</v>
      </c>
      <c r="AI183" cm="1">
        <f t="array" ref="AI183">_xlfn.IFS(SUM($AK183:$AP183)="","",AO183="","",AO183=0,0,AO183&gt;0,AO183/AI$198*100)</f>
        <v>0</v>
      </c>
      <c r="AJ183" s="1" t="str" cm="1">
        <f t="array" ref="AJ183">_xlfn.IFS(SUM($AK183:$AP183)="","",AP183="","",AP183=0,0,AP183&gt;0,AP183/AJ$198*100)</f>
        <v/>
      </c>
      <c r="AK183" s="85">
        <f t="shared" si="181"/>
        <v>0</v>
      </c>
      <c r="AL183" s="39">
        <f t="shared" si="181"/>
        <v>0</v>
      </c>
      <c r="AM183" s="39">
        <f t="shared" si="181"/>
        <v>7615784.5</v>
      </c>
      <c r="AN183" s="39">
        <f t="shared" si="181"/>
        <v>0</v>
      </c>
      <c r="AO183" s="39">
        <f t="shared" si="181"/>
        <v>0</v>
      </c>
      <c r="AP183" s="98" t="str">
        <f t="shared" si="181"/>
        <v/>
      </c>
      <c r="AQ183" s="89">
        <v>0</v>
      </c>
      <c r="AR183" s="89">
        <v>0</v>
      </c>
      <c r="AS183" s="89">
        <v>15231569</v>
      </c>
      <c r="AT183" s="89">
        <v>0</v>
      </c>
      <c r="AU183" s="89">
        <v>0</v>
      </c>
      <c r="AV183" s="89"/>
      <c r="AW183" s="1"/>
      <c r="AX183" s="1"/>
      <c r="AY183" s="39" t="str">
        <f t="shared" si="187"/>
        <v/>
      </c>
      <c r="AZ183" s="39" t="str">
        <f t="shared" si="188"/>
        <v/>
      </c>
      <c r="BA183" s="39" t="str">
        <f t="shared" si="189"/>
        <v/>
      </c>
      <c r="BB183" s="39" t="str">
        <f t="shared" si="190"/>
        <v/>
      </c>
      <c r="BC183" s="39" t="str">
        <f t="shared" si="191"/>
        <v/>
      </c>
      <c r="BD183" s="39" t="str">
        <f t="shared" si="192"/>
        <v/>
      </c>
      <c r="BE183" s="39" t="str">
        <f t="shared" si="193"/>
        <v/>
      </c>
      <c r="BF183" s="39" t="str">
        <f t="shared" si="194"/>
        <v/>
      </c>
      <c r="BG183" s="39" t="str">
        <f t="shared" si="195"/>
        <v/>
      </c>
      <c r="BH183" s="39" t="str">
        <f t="shared" si="196"/>
        <v/>
      </c>
      <c r="BI183" s="39" t="str">
        <f t="shared" si="197"/>
        <v/>
      </c>
      <c r="BJ183" s="39" t="str">
        <f t="shared" si="198"/>
        <v/>
      </c>
      <c r="BK183" s="42" t="str">
        <f t="shared" si="183"/>
        <v/>
      </c>
      <c r="BL183" t="str">
        <f t="shared" si="183"/>
        <v/>
      </c>
      <c r="BM183" t="str">
        <f t="shared" si="183"/>
        <v/>
      </c>
      <c r="BN183" t="str">
        <f t="shared" si="182"/>
        <v/>
      </c>
      <c r="BO183" t="str">
        <f t="shared" si="182"/>
        <v/>
      </c>
      <c r="BP183" t="str">
        <f t="shared" si="182"/>
        <v/>
      </c>
      <c r="BQ183" t="str">
        <f t="shared" si="182"/>
        <v/>
      </c>
      <c r="BR183" t="str">
        <f t="shared" si="182"/>
        <v/>
      </c>
      <c r="BS183" t="str">
        <f t="shared" si="182"/>
        <v/>
      </c>
      <c r="BT183" t="str">
        <f t="shared" si="182"/>
        <v/>
      </c>
      <c r="BU183" t="str">
        <f t="shared" si="182"/>
        <v/>
      </c>
      <c r="BV183" t="str">
        <f t="shared" si="182"/>
        <v/>
      </c>
      <c r="BW183" t="str">
        <f t="shared" si="170"/>
        <v/>
      </c>
      <c r="BX183" t="str">
        <f t="shared" si="171"/>
        <v/>
      </c>
      <c r="BY183" t="str">
        <f t="shared" si="172"/>
        <v/>
      </c>
      <c r="BZ183" t="str">
        <f t="shared" si="173"/>
        <v/>
      </c>
      <c r="CA183" t="str">
        <f t="shared" si="199"/>
        <v/>
      </c>
      <c r="CB183" s="39" t="str">
        <f t="shared" si="199"/>
        <v/>
      </c>
      <c r="CC183" s="46" t="str">
        <f t="shared" si="175"/>
        <v/>
      </c>
      <c r="CD183" s="44" t="str">
        <f t="shared" si="176"/>
        <v/>
      </c>
      <c r="CE183" t="str" cm="1">
        <f t="array" ref="CE183">_xlfn.IFS($CC183="","",$CC183&lt;=CE$136,"yes",$CC183&gt;CE$136,"no")</f>
        <v/>
      </c>
      <c r="CF183" s="42" t="str">
        <f t="shared" si="184"/>
        <v/>
      </c>
      <c r="CG183" s="1" t="str">
        <f t="shared" si="185"/>
        <v/>
      </c>
      <c r="CH183" s="1" t="str">
        <f t="shared" si="186"/>
        <v/>
      </c>
      <c r="CI183" s="76" t="str">
        <f>IF(CE183="yes",VLOOKUP(CH183,'z-Table'!$A$1:$K$74,7,TRUE)*$CE$135,"")</f>
        <v/>
      </c>
    </row>
    <row r="184" spans="1:87" ht="12" x14ac:dyDescent="0.2">
      <c r="A184" s="7" t="s">
        <v>73</v>
      </c>
      <c r="B184" s="18" cm="1">
        <f t="array" ref="B184">IFERROR(_xlfn.IFS(COUNTA($F$135:$K$135)=0,AVERAGE($F184:$K184),$F$135="X",AVERAGE(G184:$K184),$G$135="X",AVERAGE($F184,$H184:$K184),$H$135="X",AVERAGE($F184:$G184,$I184:$K184),$I$135="X",AVERAGE($F184:$H184,$J184:$K184),$J$135="X",AVERAGE($F184:$I184,$K184:$K184),$K$135="X",AVERAGE($F184:$J184)),"")</f>
        <v>4.7904025516206025E-2</v>
      </c>
      <c r="C184" s="19" cm="1">
        <f t="array" ref="C184">IFERROR(_xlfn.IFS(COUNTA($F$135:$K$135)=0,STDEV($F184:$K184)/SQRT(COUNT($F184:$K184)),$F$135="X",STDEV(G184:$K184)/SQRT(COUNT(G184:$K184)),$G$135="X",STDEV($F184,$H184:$K184)/SQRT(COUNT($F184,$H184:$K184)),$H$135="X",STDEV($F184:$G184,$I184:$K184)/SQRT(COUNT($F184:$G184,$I184:$K184)),$I$135="X",STDEV($F184:$H184,$J184:$K184)/SQRT(COUNT($F184:$H184,$J184:$K184)),$J$135="X",STDEV($F184:$I184,$K184)/SQRT(COUNT($F184:$I184,$K184)),$K$135="X",STDEV($F184:$J184)/SQRT(COUNT($F184:$J184))),"")</f>
        <v>3.9320974522966283E-2</v>
      </c>
      <c r="D184" s="113" cm="1">
        <f t="array" ref="D184">IFERROR(_xlfn.IFS(COUNTA($L$135:$Q$135)=0,AVERAGE($L184:$Q184),$L$135="X",AVERAGE($M184:$Q184),$M$135="X",AVERAGE($L184,$N184:$Q184),$N$135="X",AVERAGE($L184:$M184,$O184:$Q184),$O$135="X",AVERAGE($L184:$N184,$P184:$Q184),$P$135="X",AVERAGE($L184:$O184,$Q184:$Q184),$Q$135="X",AVERAGE($L184:$P184)),"")</f>
        <v>86106.433333333334</v>
      </c>
      <c r="E184" s="111" cm="1">
        <f t="array" ref="E184">IFERROR(_xlfn.IFS(COUNTA($L$135:$Q$135)=0,STDEV($L184:$Q184)/SQRT(COUNT($L184:$Q184)),$L$135="X",STDEV($M184:$Q184)/SQRT(COUNT($M184:$Q184)),$M$135="X",STDEV($L184,$N184:$Q184)/SQRT(COUNT($L184,$N184:$Q184)),$N$135="X",STDEV($L184:$M184,$O184:$Q184)/SQRT(COUNT($L184:$M184,$O184:$Q184)),$O$135="X",STDEV($L184:$N184,$P184:$Q184)/SQRT(COUNT($L184:$N184,$P184:$Q184)),$P$135="X",STDEV($L184:$O184,$Q184)/SQRT(COUNT($L184:$O184,$Q184)),$Q$135="X",STDEV($L184:$P184)/SQRT(COUNT($L184:$P184))),"")</f>
        <v>80599.506960264815</v>
      </c>
      <c r="F184" cm="1">
        <f t="array" ref="F184">_xlfn.IFS(SUM($L184:$Q184)="","",L184="","",L184=0,0,L184&gt;0,L184/F$198*100)</f>
        <v>0.20378967898098643</v>
      </c>
      <c r="G184" cm="1">
        <f t="array" ref="G184">_xlfn.IFS(SUM($L184:$Q184)="","",M184="","",M184=0,0,M184&gt;0,M184/G$198*100)</f>
        <v>0</v>
      </c>
      <c r="H184" cm="1">
        <f t="array" ref="H184">_xlfn.IFS(SUM($L184:$Q184)="","",N184="","",N184=0,0,N184&gt;0,N184/H$198*100)</f>
        <v>0</v>
      </c>
      <c r="I184" cm="1">
        <f t="array" ref="I184">_xlfn.IFS(SUM($L184:$Q184)="","",O184="","",O184=0,0,O184&gt;0,O184/I$198*100)</f>
        <v>2.8546827977564349E-2</v>
      </c>
      <c r="J184" cm="1">
        <f t="array" ref="J184">_xlfn.IFS(SUM($L184:$Q184)="","",P184="","",P184=0,0,P184&gt;0,P184/J$198*100)</f>
        <v>7.1836206224793545E-3</v>
      </c>
      <c r="K184" s="1" t="str" cm="1">
        <f t="array" ref="K184">_xlfn.IFS(SUM($L184:$Q184)="","",Q184="","",Q184=0,0,Q184&gt;0,Q184/K$198*100)</f>
        <v/>
      </c>
      <c r="L184" s="85">
        <f t="shared" si="180"/>
        <v>408336</v>
      </c>
      <c r="M184" s="39">
        <f t="shared" si="155"/>
        <v>0</v>
      </c>
      <c r="N184" s="39">
        <f t="shared" si="155"/>
        <v>0</v>
      </c>
      <c r="O184" s="39">
        <f t="shared" si="155"/>
        <v>13605.666666666666</v>
      </c>
      <c r="P184" s="39">
        <f t="shared" si="155"/>
        <v>8590.5</v>
      </c>
      <c r="Q184" s="98" t="str">
        <f t="shared" si="155"/>
        <v/>
      </c>
      <c r="R184" s="89">
        <v>1633344</v>
      </c>
      <c r="S184" s="89">
        <v>0</v>
      </c>
      <c r="T184" s="89">
        <v>0</v>
      </c>
      <c r="U184" s="89">
        <v>40817</v>
      </c>
      <c r="V184" s="89">
        <v>17181</v>
      </c>
      <c r="W184" s="89"/>
      <c r="X184" s="1"/>
      <c r="Y184" s="1"/>
      <c r="Z184" s="7" t="s">
        <v>73</v>
      </c>
      <c r="AA184" s="18" cm="1">
        <f t="array" ref="AA184">IFERROR(_xlfn.IFS(COUNTA($AE$135:$AJ$135)=0,AVERAGE($AE184:$AJ184),$AE$135="X",AVERAGE($AF184:$AJ184),$AF$135="X",AVERAGE($AE184,$AG184:$AJ184),$AG$135="X",AVERAGE($AE184:$AF184,$AH184:$AJ184),$AH$135="X",AVERAGE($AE184:$AG184,$AI184:$AJ184),$AI$135="X",AVERAGE($AE184:$AH184,$AJ184:$AJ184),$AJ$135="X",AVERAGE($AE184:$AI184)),"")</f>
        <v>1.4863590122795811E-2</v>
      </c>
      <c r="AB184" s="19" cm="1">
        <f t="array" ref="AB184">IFERROR(_xlfn.IFS(COUNTA($AE$135:$AJ$135)=0,STDEV($AE184:$AJ184)/SQRT(COUNT($AE184:$AJ184)),$AE$135="X",STDEV($AF184:$AJ184)/SQRT(COUNT($AF184:$AJ184)),$AF$135="X",STDEV($AE184,$AG184:$AJ184)/SQRT(COUNT($AE184,$AG184:$AJ184)),$AG$135="X",STDEV($AE184:$AF184,$AH184:$AJ184)/SQRT(COUNT($AE184:$AF184,$AH184:$AJ184)),$AH$135="X",STDEV($AE184:$AG184,$AI184:$AJ184)/SQRT(COUNT($AE184:$AG184,$AI184:$AJ184)),$AI$135="X",STDEV($AE184:$AH184,$AJ184)/SQRT(COUNT($AE184:$AH184,$AJ184)),$AJ$135="X",STDEV($AE184:$AI184)/SQRT(COUNT($AE184:$AI184))),"")</f>
        <v>1.3582681045860554E-2</v>
      </c>
      <c r="AC184" s="113" cm="1">
        <f t="array" ref="AC184">IFERROR(_xlfn.IFS(COUNTA($AK$135:$AP$135)=0,AVERAGE($AK184:$AP184),$AK$135="X",AVERAGE($AL184:$AP184),$AL$135="X",AVERAGE($AK184,$AM184:$AP184),$AM$135="X",AVERAGE($AK184:$AL184,$AN184:$AP184),$AN$135="X",AVERAGE($AK184:$AM184,$AO184:$AP184),$AO$135="X",AVERAGE($AK184:$AN184,$AP184:$AP184),$AP$135="X",AVERAGE($AK184:$AO184)),"")</f>
        <v>9820.7833333333347</v>
      </c>
      <c r="AD184" s="111" cm="1">
        <f t="array" ref="AD184">IFERROR(_xlfn.IFS(COUNTA($AK$135:$AP$135)=0,STDEV($AK184:$AP184)/SQRT(COUNT($AK184:$AP184)),$AK$135="X",STDEV($AL184:$AP184)/SQRT(COUNT($AL184:$AP184)),$AL$135="X",STDEV($AK184,$AM184:$AP184)/SQRT(COUNT($AK184,$AM184:$AP184)),$AM$135="X",STDEV($AK184:$AL184,$AN184:$AP184)/SQRT(COUNT($AK184:$AL184,$AN184:$AP184)),$AN$135="X",STDEV($AK184:$AM184,$AO184:$AP184)/SQRT(COUNT($AK184:$AM184,$AO184:$AP184)),$AO$135="X",STDEV($AK184:$AN184,$AP184)/SQRT(COUNT($AK184:$AN184,$AP184)),$AP$135="X",STDEV($AK184:$AO184)/SQRT(COUNT($AK184:$AO184))),"")</f>
        <v>9507.4749780399397</v>
      </c>
      <c r="AE184" cm="1">
        <f t="array" ref="AE184">_xlfn.IFS(SUM($AK184:$AP184)="","",AK184="","",AK184=0,0,AK184&gt;0,AK184/AE$198*100)</f>
        <v>5.5516378055615316E-2</v>
      </c>
      <c r="AF184" cm="1">
        <f t="array" ref="AF184">_xlfn.IFS(SUM($AK184:$AP184)="","",AL184="","",AL184=0,0,AL184&gt;0,AL184/AF$198*100)</f>
        <v>3.9379824355679311E-3</v>
      </c>
      <c r="AG184" cm="1">
        <f t="array" ref="AG184">_xlfn.IFS(SUM($AK184:$AP184)="","",AM184="","",AM184=0,0,AM184&gt;0,AM184/AG$198*100)</f>
        <v>0</v>
      </c>
      <c r="AH184" cm="1">
        <f t="array" ref="AH184">_xlfn.IFS(SUM($AK184:$AP184)="","",AN184="","",AN184=0,0,AN184&gt;0,AN184/AH$198*100)</f>
        <v>0</v>
      </c>
      <c r="AI184" cm="1">
        <f t="array" ref="AI184">_xlfn.IFS(SUM($AK184:$AP184)="","",AO184="","",AO184=0,0,AO184&gt;0,AO184/AI$198*100)</f>
        <v>0</v>
      </c>
      <c r="AJ184" s="1" t="str" cm="1">
        <f t="array" ref="AJ184">_xlfn.IFS(SUM($AK184:$AP184)="","",AP184="","",AP184=0,0,AP184&gt;0,AP184/AJ$198*100)</f>
        <v/>
      </c>
      <c r="AK184" s="85">
        <f t="shared" si="181"/>
        <v>38335.333333333336</v>
      </c>
      <c r="AL184" s="39">
        <f t="shared" si="181"/>
        <v>947.8</v>
      </c>
      <c r="AM184" s="39">
        <f t="shared" si="181"/>
        <v>0</v>
      </c>
      <c r="AN184" s="39">
        <f t="shared" si="181"/>
        <v>0</v>
      </c>
      <c r="AO184" s="39">
        <f t="shared" si="181"/>
        <v>0</v>
      </c>
      <c r="AP184" s="98" t="str">
        <f t="shared" si="181"/>
        <v/>
      </c>
      <c r="AQ184" s="89">
        <v>115006</v>
      </c>
      <c r="AR184" s="89">
        <v>4739</v>
      </c>
      <c r="AS184" s="89">
        <v>0</v>
      </c>
      <c r="AT184" s="89">
        <v>0</v>
      </c>
      <c r="AU184" s="89">
        <v>0</v>
      </c>
      <c r="AV184" s="89"/>
      <c r="AW184" s="1"/>
      <c r="AX184" s="1"/>
      <c r="AY184" s="39" t="str">
        <f t="shared" si="187"/>
        <v/>
      </c>
      <c r="AZ184" s="39" t="str">
        <f t="shared" si="188"/>
        <v/>
      </c>
      <c r="BA184" s="39" t="str">
        <f t="shared" si="189"/>
        <v/>
      </c>
      <c r="BB184" s="39" t="str">
        <f t="shared" si="190"/>
        <v/>
      </c>
      <c r="BC184" s="39" t="str">
        <f t="shared" si="191"/>
        <v/>
      </c>
      <c r="BD184" s="39" t="str">
        <f t="shared" si="192"/>
        <v/>
      </c>
      <c r="BE184" s="39" t="str">
        <f t="shared" si="193"/>
        <v/>
      </c>
      <c r="BF184" s="39" t="str">
        <f t="shared" si="194"/>
        <v/>
      </c>
      <c r="BG184" s="39" t="str">
        <f t="shared" si="195"/>
        <v/>
      </c>
      <c r="BH184" s="39" t="str">
        <f t="shared" si="196"/>
        <v/>
      </c>
      <c r="BI184" s="39" t="str">
        <f t="shared" si="197"/>
        <v/>
      </c>
      <c r="BJ184" s="39" t="str">
        <f t="shared" si="198"/>
        <v/>
      </c>
      <c r="BK184" s="42" t="str">
        <f t="shared" si="183"/>
        <v/>
      </c>
      <c r="BL184" t="str">
        <f t="shared" si="183"/>
        <v/>
      </c>
      <c r="BM184" t="str">
        <f t="shared" si="183"/>
        <v/>
      </c>
      <c r="BN184" t="str">
        <f t="shared" si="182"/>
        <v/>
      </c>
      <c r="BO184" t="str">
        <f t="shared" si="182"/>
        <v/>
      </c>
      <c r="BP184" t="str">
        <f t="shared" si="182"/>
        <v/>
      </c>
      <c r="BQ184" t="str">
        <f t="shared" si="182"/>
        <v/>
      </c>
      <c r="BR184" t="str">
        <f t="shared" si="182"/>
        <v/>
      </c>
      <c r="BS184" t="str">
        <f t="shared" si="182"/>
        <v/>
      </c>
      <c r="BT184" t="str">
        <f t="shared" si="182"/>
        <v/>
      </c>
      <c r="BU184" t="str">
        <f t="shared" si="182"/>
        <v/>
      </c>
      <c r="BV184" t="str">
        <f t="shared" si="182"/>
        <v/>
      </c>
      <c r="BW184" t="str">
        <f t="shared" si="170"/>
        <v/>
      </c>
      <c r="BX184" t="str">
        <f t="shared" si="171"/>
        <v/>
      </c>
      <c r="BY184" t="str">
        <f t="shared" si="172"/>
        <v/>
      </c>
      <c r="BZ184" t="str">
        <f t="shared" si="173"/>
        <v/>
      </c>
      <c r="CA184" t="str">
        <f t="shared" si="199"/>
        <v/>
      </c>
      <c r="CB184" s="39" t="str">
        <f t="shared" si="199"/>
        <v/>
      </c>
      <c r="CC184" s="46" t="str">
        <f t="shared" si="175"/>
        <v/>
      </c>
      <c r="CD184" s="44" t="str">
        <f t="shared" si="176"/>
        <v/>
      </c>
      <c r="CE184" t="str" cm="1">
        <f t="array" ref="CE184">_xlfn.IFS($CC184="","",$CC184&lt;=CE$136,"yes",$CC184&gt;CE$136,"no")</f>
        <v/>
      </c>
      <c r="CF184" s="42" t="str">
        <f t="shared" si="184"/>
        <v/>
      </c>
      <c r="CG184" s="1" t="str">
        <f t="shared" si="185"/>
        <v/>
      </c>
      <c r="CH184" s="1" t="str">
        <f t="shared" si="186"/>
        <v/>
      </c>
      <c r="CI184" s="76" t="str">
        <f>IF(CE184="yes",VLOOKUP(CH184,'z-Table'!$A$1:$K$74,7,TRUE)*$CE$135,"")</f>
        <v/>
      </c>
    </row>
    <row r="185" spans="1:87" ht="12" x14ac:dyDescent="0.2">
      <c r="A185" s="6" t="s">
        <v>74</v>
      </c>
      <c r="B185" s="18" cm="1">
        <f t="array" ref="B185">IFERROR(_xlfn.IFS(COUNTA($F$135:$K$135)=0,AVERAGE($F185:$K185),$F$135="X",AVERAGE(G185:$K185),$G$135="X",AVERAGE($F185,$H185:$K185),$H$135="X",AVERAGE($F185:$G185,$I185:$K185),$I$135="X",AVERAGE($F185:$H185,$J185:$K185),$J$135="X",AVERAGE($F185:$I185,$K185:$K185),$K$135="X",AVERAGE($F185:$J185)),"")</f>
        <v>3.2144326348417414E-3</v>
      </c>
      <c r="C185" s="19" cm="1">
        <f t="array" ref="C185">IFERROR(_xlfn.IFS(COUNTA($F$135:$K$135)=0,STDEV($F185:$K185)/SQRT(COUNT($F185:$K185)),$F$135="X",STDEV(G185:$K185)/SQRT(COUNT(G185:$K185)),$G$135="X",STDEV($F185,$H185:$K185)/SQRT(COUNT($F185,$H185:$K185)),$H$135="X",STDEV($F185:$G185,$I185:$K185)/SQRT(COUNT($F185:$G185,$I185:$K185)),$I$135="X",STDEV($F185:$H185,$J185:$K185)/SQRT(COUNT($F185:$H185,$J185:$K185)),$J$135="X",STDEV($F185:$I185,$K185)/SQRT(COUNT($F185:$I185,$K185)),$K$135="X",STDEV($F185:$J185)/SQRT(COUNT($F185:$J185))),"")</f>
        <v>3.2144326348417414E-3</v>
      </c>
      <c r="D185" s="113" cm="1">
        <f t="array" ref="D185">IFERROR(_xlfn.IFS(COUNTA($L$135:$Q$135)=0,AVERAGE($L185:$Q185),$L$135="X",AVERAGE($M185:$Q185),$M$135="X",AVERAGE($L185,$N185:$Q185),$N$135="X",AVERAGE($L185:$M185,$O185:$Q185),$O$135="X",AVERAGE($L185:$N185,$P185:$Q185),$P$135="X",AVERAGE($L185:$O185,$Q185:$Q185),$Q$135="X",AVERAGE($L185:$P185)),"")</f>
        <v>6440.8</v>
      </c>
      <c r="E185" s="111" cm="1">
        <f t="array" ref="E185">IFERROR(_xlfn.IFS(COUNTA($L$135:$Q$135)=0,STDEV($L185:$Q185)/SQRT(COUNT($L185:$Q185)),$L$135="X",STDEV($M185:$Q185)/SQRT(COUNT($M185:$Q185)),$M$135="X",STDEV($L185,$N185:$Q185)/SQRT(COUNT($L185,$N185:$Q185)),$N$135="X",STDEV($L185:$M185,$O185:$Q185)/SQRT(COUNT($L185:$M185,$O185:$Q185)),$O$135="X",STDEV($L185:$N185,$P185:$Q185)/SQRT(COUNT($L185:$N185,$P185:$Q185)),$P$135="X",STDEV($L185:$O185,$Q185)/SQRT(COUNT($L185:$O185,$Q185)),$Q$135="X",STDEV($L185:$P185)/SQRT(COUNT($L185:$P185))),"")</f>
        <v>6440.7999999999993</v>
      </c>
      <c r="F185" cm="1">
        <f t="array" ref="F185">_xlfn.IFS(SUM($L185:$Q185)="","",L185="","",L185=0,0,L185&gt;0,L185/F$198*100)</f>
        <v>1.6072163174208707E-2</v>
      </c>
      <c r="G185" cm="1">
        <f t="array" ref="G185">_xlfn.IFS(SUM($L185:$Q185)="","",M185="","",M185=0,0,M185&gt;0,M185/G$198*100)</f>
        <v>0</v>
      </c>
      <c r="H185" cm="1">
        <f t="array" ref="H185">_xlfn.IFS(SUM($L185:$Q185)="","",N185="","",N185=0,0,N185&gt;0,N185/H$198*100)</f>
        <v>0</v>
      </c>
      <c r="I185" cm="1">
        <f t="array" ref="I185">_xlfn.IFS(SUM($L185:$Q185)="","",O185="","",O185=0,0,O185&gt;0,O185/I$198*100)</f>
        <v>0</v>
      </c>
      <c r="J185" cm="1">
        <f t="array" ref="J185">_xlfn.IFS(SUM($L185:$Q185)="","",P185="","",P185=0,0,P185&gt;0,P185/J$198*100)</f>
        <v>0</v>
      </c>
      <c r="K185" s="1" t="str" cm="1">
        <f t="array" ref="K185">_xlfn.IFS(SUM($L185:$Q185)="","",Q185="","",Q185=0,0,Q185&gt;0,Q185/K$198*100)</f>
        <v/>
      </c>
      <c r="L185" s="85">
        <f t="shared" si="180"/>
        <v>32204</v>
      </c>
      <c r="M185" s="39">
        <f t="shared" si="155"/>
        <v>0</v>
      </c>
      <c r="N185" s="39">
        <f t="shared" si="155"/>
        <v>0</v>
      </c>
      <c r="O185" s="39">
        <f t="shared" si="155"/>
        <v>0</v>
      </c>
      <c r="P185" s="39">
        <f t="shared" si="155"/>
        <v>0</v>
      </c>
      <c r="Q185" s="98" t="str">
        <f t="shared" si="155"/>
        <v/>
      </c>
      <c r="R185" s="89">
        <v>128816</v>
      </c>
      <c r="S185" s="89">
        <v>0</v>
      </c>
      <c r="T185" s="89">
        <v>0</v>
      </c>
      <c r="U185" s="89">
        <v>0</v>
      </c>
      <c r="V185" s="89">
        <v>0</v>
      </c>
      <c r="W185" s="89"/>
      <c r="X185" s="1"/>
      <c r="Y185" s="1"/>
      <c r="Z185" s="6" t="s">
        <v>74</v>
      </c>
      <c r="AA185" s="18" cm="1">
        <f t="array" ref="AA185">IFERROR(_xlfn.IFS(COUNTA($AE$135:$AJ$135)=0,AVERAGE($AE185:$AJ185),$AE$135="X",AVERAGE($AF185:$AJ185),$AF$135="X",AVERAGE($AE185,$AG185:$AJ185),$AG$135="X",AVERAGE($AE185:$AF185,$AH185:$AJ185),$AH$135="X",AVERAGE($AE185:$AG185,$AI185:$AJ185),$AI$135="X",AVERAGE($AE185:$AH185,$AJ185:$AJ185),$AJ$135="X",AVERAGE($AE185:$AI185)),"")</f>
        <v>1.1152175747611889E-3</v>
      </c>
      <c r="AB185" s="19" cm="1">
        <f t="array" ref="AB185">IFERROR(_xlfn.IFS(COUNTA($AE$135:$AJ$135)=0,STDEV($AE185:$AJ185)/SQRT(COUNT($AE185:$AJ185)),$AE$135="X",STDEV($AF185:$AJ185)/SQRT(COUNT($AF185:$AJ185)),$AF$135="X",STDEV($AE185,$AG185:$AJ185)/SQRT(COUNT($AE185,$AG185:$AJ185)),$AG$135="X",STDEV($AE185:$AF185,$AH185:$AJ185)/SQRT(COUNT($AE185:$AF185,$AH185:$AJ185)),$AH$135="X",STDEV($AE185:$AG185,$AI185:$AJ185)/SQRT(COUNT($AE185:$AG185,$AI185:$AJ185)),$AI$135="X",STDEV($AE185:$AH185,$AJ185)/SQRT(COUNT($AE185:$AH185,$AJ185)),$AJ$135="X",STDEV($AE185:$AI185)/SQRT(COUNT($AE185:$AI185))),"")</f>
        <v>1.1152175747611889E-3</v>
      </c>
      <c r="AC185" s="113" cm="1">
        <f t="array" ref="AC185">IFERROR(_xlfn.IFS(COUNTA($AK$135:$AP$135)=0,AVERAGE($AK185:$AP185),$AK$135="X",AVERAGE($AL185:$AP185),$AL$135="X",AVERAGE($AK185,$AM185:$AP185),$AM$135="X",AVERAGE($AK185:$AL185,$AN185:$AP185),$AN$135="X",AVERAGE($AK185:$AM185,$AO185:$AP185),$AO$135="X",AVERAGE($AK185:$AN185,$AP185:$AP185),$AP$135="X",AVERAGE($AK185:$AO185)),"")</f>
        <v>770.08333333333337</v>
      </c>
      <c r="AD185" s="111" cm="1">
        <f t="array" ref="AD185">IFERROR(_xlfn.IFS(COUNTA($AK$135:$AP$135)=0,STDEV($AK185:$AP185)/SQRT(COUNT($AK185:$AP185)),$AK$135="X",STDEV($AL185:$AP185)/SQRT(COUNT($AL185:$AP185)),$AL$135="X",STDEV($AK185,$AM185:$AP185)/SQRT(COUNT($AK185,$AM185:$AP185)),$AM$135="X",STDEV($AK185:$AL185,$AN185:$AP185)/SQRT(COUNT($AK185:$AL185,$AN185:$AP185)),$AN$135="X",STDEV($AK185:$AM185,$AO185:$AP185)/SQRT(COUNT($AK185:$AM185,$AO185:$AP185)),$AO$135="X",STDEV($AK185:$AN185,$AP185)/SQRT(COUNT($AK185:$AN185,$AP185)),$AP$135="X",STDEV($AK185:$AO185)/SQRT(COUNT($AK185:$AO185))),"")</f>
        <v>770.08333333333337</v>
      </c>
      <c r="AE185" cm="1">
        <f t="array" ref="AE185">_xlfn.IFS(SUM($AK185:$AP185)="","",AK185="","",AK185=0,0,AK185&gt;0,AK185/AE$198*100)</f>
        <v>4.4608702990447556E-3</v>
      </c>
      <c r="AF185" cm="1">
        <f t="array" ref="AF185">_xlfn.IFS(SUM($AK185:$AP185)="","",AL185="","",AL185=0,0,AL185&gt;0,AL185/AF$198*100)</f>
        <v>0</v>
      </c>
      <c r="AG185" cm="1">
        <f t="array" ref="AG185">_xlfn.IFS(SUM($AK185:$AP185)="","",AM185="","",AM185=0,0,AM185&gt;0,AM185/AG$198*100)</f>
        <v>0</v>
      </c>
      <c r="AH185" cm="1">
        <f t="array" ref="AH185">_xlfn.IFS(SUM($AK185:$AP185)="","",AN185="","",AN185=0,0,AN185&gt;0,AN185/AH$198*100)</f>
        <v>0</v>
      </c>
      <c r="AI185" cm="1">
        <f t="array" ref="AI185">_xlfn.IFS(SUM($AK185:$AP185)="","",AO185="","",AO185=0,0,AO185&gt;0,AO185/AI$198*100)</f>
        <v>0</v>
      </c>
      <c r="AJ185" s="1" t="str" cm="1">
        <f t="array" ref="AJ185">_xlfn.IFS(SUM($AK185:$AP185)="","",AP185="","",AP185=0,0,AP185&gt;0,AP185/AJ$198*100)</f>
        <v/>
      </c>
      <c r="AK185" s="85">
        <f t="shared" si="181"/>
        <v>3080.3333333333335</v>
      </c>
      <c r="AL185" s="39">
        <f t="shared" si="181"/>
        <v>0</v>
      </c>
      <c r="AM185" s="39">
        <f t="shared" si="181"/>
        <v>0</v>
      </c>
      <c r="AN185" s="39">
        <f t="shared" si="181"/>
        <v>0</v>
      </c>
      <c r="AO185" s="39">
        <f t="shared" si="181"/>
        <v>0</v>
      </c>
      <c r="AP185" s="98" t="str">
        <f t="shared" si="181"/>
        <v/>
      </c>
      <c r="AQ185" s="89">
        <v>9241</v>
      </c>
      <c r="AR185" s="89">
        <v>0</v>
      </c>
      <c r="AS185" s="89">
        <v>0</v>
      </c>
      <c r="AT185" s="89">
        <v>0</v>
      </c>
      <c r="AU185" s="89">
        <v>0</v>
      </c>
      <c r="AV185" s="89"/>
      <c r="AW185" s="1"/>
      <c r="AX185" s="1"/>
      <c r="AY185" s="39" t="str">
        <f t="shared" si="187"/>
        <v/>
      </c>
      <c r="AZ185" s="39" t="str">
        <f t="shared" si="188"/>
        <v/>
      </c>
      <c r="BA185" s="39" t="str">
        <f t="shared" si="189"/>
        <v/>
      </c>
      <c r="BB185" s="39" t="str">
        <f t="shared" si="190"/>
        <v/>
      </c>
      <c r="BC185" s="39" t="str">
        <f t="shared" si="191"/>
        <v/>
      </c>
      <c r="BD185" s="39" t="str">
        <f t="shared" si="192"/>
        <v/>
      </c>
      <c r="BE185" s="39" t="str">
        <f t="shared" si="193"/>
        <v/>
      </c>
      <c r="BF185" s="39" t="str">
        <f t="shared" si="194"/>
        <v/>
      </c>
      <c r="BG185" s="39" t="str">
        <f t="shared" si="195"/>
        <v/>
      </c>
      <c r="BH185" s="39" t="str">
        <f t="shared" si="196"/>
        <v/>
      </c>
      <c r="BI185" s="39" t="str">
        <f t="shared" si="197"/>
        <v/>
      </c>
      <c r="BJ185" s="39" t="str">
        <f t="shared" si="198"/>
        <v/>
      </c>
      <c r="BK185" s="42" t="str">
        <f t="shared" si="183"/>
        <v/>
      </c>
      <c r="BL185" t="str">
        <f t="shared" si="183"/>
        <v/>
      </c>
      <c r="BM185" t="str">
        <f t="shared" si="183"/>
        <v/>
      </c>
      <c r="BN185" t="str">
        <f t="shared" si="182"/>
        <v/>
      </c>
      <c r="BO185" t="str">
        <f t="shared" si="182"/>
        <v/>
      </c>
      <c r="BP185" t="str">
        <f t="shared" si="182"/>
        <v/>
      </c>
      <c r="BQ185" t="str">
        <f t="shared" si="182"/>
        <v/>
      </c>
      <c r="BR185" t="str">
        <f t="shared" si="182"/>
        <v/>
      </c>
      <c r="BS185" t="str">
        <f t="shared" si="182"/>
        <v/>
      </c>
      <c r="BT185" t="str">
        <f t="shared" si="182"/>
        <v/>
      </c>
      <c r="BU185" t="str">
        <f t="shared" si="182"/>
        <v/>
      </c>
      <c r="BV185" t="str">
        <f t="shared" si="182"/>
        <v/>
      </c>
      <c r="BW185" t="str">
        <f t="shared" si="170"/>
        <v/>
      </c>
      <c r="BX185" t="str">
        <f t="shared" si="171"/>
        <v/>
      </c>
      <c r="BY185" t="str">
        <f t="shared" si="172"/>
        <v/>
      </c>
      <c r="BZ185" t="str">
        <f t="shared" si="173"/>
        <v/>
      </c>
      <c r="CA185" t="str">
        <f t="shared" si="199"/>
        <v/>
      </c>
      <c r="CB185" s="39" t="str">
        <f t="shared" si="199"/>
        <v/>
      </c>
      <c r="CC185" s="46" t="str">
        <f t="shared" si="175"/>
        <v/>
      </c>
      <c r="CD185" s="44" t="str">
        <f t="shared" si="176"/>
        <v/>
      </c>
      <c r="CE185" t="str" cm="1">
        <f t="array" ref="CE185">_xlfn.IFS($CC185="","",$CC185&lt;=CE$136,"yes",$CC185&gt;CE$136,"no")</f>
        <v/>
      </c>
      <c r="CF185" s="42" t="str">
        <f t="shared" si="184"/>
        <v/>
      </c>
      <c r="CG185" s="1" t="str">
        <f t="shared" si="185"/>
        <v/>
      </c>
      <c r="CH185" s="1" t="str">
        <f t="shared" si="186"/>
        <v/>
      </c>
      <c r="CI185" s="76" t="str">
        <f>IF(CE185="yes",VLOOKUP(CH185,'z-Table'!$A$1:$K$74,7,TRUE)*$CE$135,"")</f>
        <v/>
      </c>
    </row>
    <row r="186" spans="1:87" ht="12" x14ac:dyDescent="0.2">
      <c r="A186" s="7" t="s">
        <v>75</v>
      </c>
      <c r="B186" s="18" cm="1">
        <f t="array" ref="B186">IFERROR(_xlfn.IFS(COUNTA($F$135:$K$135)=0,AVERAGE($F186:$K186),$F$135="X",AVERAGE(G186:$K186),$G$135="X",AVERAGE($F186,$H186:$K186),$H$135="X",AVERAGE($F186:$G186,$I186:$K186),$I$135="X",AVERAGE($F186:$H186,$J186:$K186),$J$135="X",AVERAGE($F186:$I186,$K186:$K186),$K$135="X",AVERAGE($F186:$J186)),"")</f>
        <v>0</v>
      </c>
      <c r="C186" s="19" cm="1">
        <f t="array" ref="C186">IFERROR(_xlfn.IFS(COUNTA($F$135:$K$135)=0,STDEV($F186:$K186)/SQRT(COUNT($F186:$K186)),$F$135="X",STDEV(G186:$K186)/SQRT(COUNT(G186:$K186)),$G$135="X",STDEV($F186,$H186:$K186)/SQRT(COUNT($F186,$H186:$K186)),$H$135="X",STDEV($F186:$G186,$I186:$K186)/SQRT(COUNT($F186:$G186,$I186:$K186)),$I$135="X",STDEV($F186:$H186,$J186:$K186)/SQRT(COUNT($F186:$H186,$J186:$K186)),$J$135="X",STDEV($F186:$I186,$K186)/SQRT(COUNT($F186:$I186,$K186)),$K$135="X",STDEV($F186:$J186)/SQRT(COUNT($F186:$J186))),"")</f>
        <v>0</v>
      </c>
      <c r="D186" s="113" cm="1">
        <f t="array" ref="D186">IFERROR(_xlfn.IFS(COUNTA($L$135:$Q$135)=0,AVERAGE($L186:$Q186),$L$135="X",AVERAGE($M186:$Q186),$M$135="X",AVERAGE($L186,$N186:$Q186),$N$135="X",AVERAGE($L186:$M186,$O186:$Q186),$O$135="X",AVERAGE($L186:$N186,$P186:$Q186),$P$135="X",AVERAGE($L186:$O186,$Q186:$Q186),$Q$135="X",AVERAGE($L186:$P186)),"")</f>
        <v>0</v>
      </c>
      <c r="E186" s="111" cm="1">
        <f t="array" ref="E186">IFERROR(_xlfn.IFS(COUNTA($L$135:$Q$135)=0,STDEV($L186:$Q186)/SQRT(COUNT($L186:$Q186)),$L$135="X",STDEV($M186:$Q186)/SQRT(COUNT($M186:$Q186)),$M$135="X",STDEV($L186,$N186:$Q186)/SQRT(COUNT($L186,$N186:$Q186)),$N$135="X",STDEV($L186:$M186,$O186:$Q186)/SQRT(COUNT($L186:$M186,$O186:$Q186)),$O$135="X",STDEV($L186:$N186,$P186:$Q186)/SQRT(COUNT($L186:$N186,$P186:$Q186)),$P$135="X",STDEV($L186:$O186,$Q186)/SQRT(COUNT($L186:$O186,$Q186)),$Q$135="X",STDEV($L186:$P186)/SQRT(COUNT($L186:$P186))),"")</f>
        <v>0</v>
      </c>
      <c r="F186" cm="1">
        <f t="array" ref="F186">_xlfn.IFS(SUM($L186:$Q186)="","",L186="","",L186=0,0,L186&gt;0,L186/F$198*100)</f>
        <v>0</v>
      </c>
      <c r="G186" cm="1">
        <f t="array" ref="G186">_xlfn.IFS(SUM($L186:$Q186)="","",M186="","",M186=0,0,M186&gt;0,M186/G$198*100)</f>
        <v>0</v>
      </c>
      <c r="H186" cm="1">
        <f t="array" ref="H186">_xlfn.IFS(SUM($L186:$Q186)="","",N186="","",N186=0,0,N186&gt;0,N186/H$198*100)</f>
        <v>0</v>
      </c>
      <c r="I186" cm="1">
        <f t="array" ref="I186">_xlfn.IFS(SUM($L186:$Q186)="","",O186="","",O186=0,0,O186&gt;0,O186/I$198*100)</f>
        <v>0</v>
      </c>
      <c r="J186" cm="1">
        <f t="array" ref="J186">_xlfn.IFS(SUM($L186:$Q186)="","",P186="","",P186=0,0,P186&gt;0,P186/J$198*100)</f>
        <v>0</v>
      </c>
      <c r="K186" s="1" t="str" cm="1">
        <f t="array" ref="K186">_xlfn.IFS(SUM($L186:$Q186)="","",Q186="","",Q186=0,0,Q186&gt;0,Q186/K$198*100)</f>
        <v/>
      </c>
      <c r="L186" s="85">
        <f t="shared" si="180"/>
        <v>0</v>
      </c>
      <c r="M186" s="39">
        <f t="shared" si="155"/>
        <v>0</v>
      </c>
      <c r="N186" s="39">
        <f t="shared" si="155"/>
        <v>0</v>
      </c>
      <c r="O186" s="39">
        <f t="shared" si="155"/>
        <v>0</v>
      </c>
      <c r="P186" s="39">
        <f t="shared" si="155"/>
        <v>0</v>
      </c>
      <c r="Q186" s="98" t="str">
        <f t="shared" si="155"/>
        <v/>
      </c>
      <c r="R186" s="89">
        <v>0</v>
      </c>
      <c r="S186" s="89">
        <v>0</v>
      </c>
      <c r="T186" s="89">
        <v>0</v>
      </c>
      <c r="U186" s="89">
        <v>0</v>
      </c>
      <c r="V186" s="89">
        <v>0</v>
      </c>
      <c r="W186" s="89"/>
      <c r="X186" s="1"/>
      <c r="Y186" s="1"/>
      <c r="Z186" s="7" t="s">
        <v>75</v>
      </c>
      <c r="AA186" s="18" cm="1">
        <f t="array" ref="AA186">IFERROR(_xlfn.IFS(COUNTA($AE$135:$AJ$135)=0,AVERAGE($AE186:$AJ186),$AE$135="X",AVERAGE($AF186:$AJ186),$AF$135="X",AVERAGE($AE186,$AG186:$AJ186),$AG$135="X",AVERAGE($AE186:$AF186,$AH186:$AJ186),$AH$135="X",AVERAGE($AE186:$AG186,$AI186:$AJ186),$AI$135="X",AVERAGE($AE186:$AH186,$AJ186:$AJ186),$AJ$135="X",AVERAGE($AE186:$AI186)),"")</f>
        <v>0</v>
      </c>
      <c r="AB186" s="19" cm="1">
        <f t="array" ref="AB186">IFERROR(_xlfn.IFS(COUNTA($AE$135:$AJ$135)=0,STDEV($AE186:$AJ186)/SQRT(COUNT($AE186:$AJ186)),$AE$135="X",STDEV($AF186:$AJ186)/SQRT(COUNT($AF186:$AJ186)),$AF$135="X",STDEV($AE186,$AG186:$AJ186)/SQRT(COUNT($AE186,$AG186:$AJ186)),$AG$135="X",STDEV($AE186:$AF186,$AH186:$AJ186)/SQRT(COUNT($AE186:$AF186,$AH186:$AJ186)),$AH$135="X",STDEV($AE186:$AG186,$AI186:$AJ186)/SQRT(COUNT($AE186:$AG186,$AI186:$AJ186)),$AI$135="X",STDEV($AE186:$AH186,$AJ186)/SQRT(COUNT($AE186:$AH186,$AJ186)),$AJ$135="X",STDEV($AE186:$AI186)/SQRT(COUNT($AE186:$AI186))),"")</f>
        <v>0</v>
      </c>
      <c r="AC186" s="113" cm="1">
        <f t="array" ref="AC186">IFERROR(_xlfn.IFS(COUNTA($AK$135:$AP$135)=0,AVERAGE($AK186:$AP186),$AK$135="X",AVERAGE($AL186:$AP186),$AL$135="X",AVERAGE($AK186,$AM186:$AP186),$AM$135="X",AVERAGE($AK186:$AL186,$AN186:$AP186),$AN$135="X",AVERAGE($AK186:$AM186,$AO186:$AP186),$AO$135="X",AVERAGE($AK186:$AN186,$AP186:$AP186),$AP$135="X",AVERAGE($AK186:$AO186)),"")</f>
        <v>0</v>
      </c>
      <c r="AD186" s="111" cm="1">
        <f t="array" ref="AD186">IFERROR(_xlfn.IFS(COUNTA($AK$135:$AP$135)=0,STDEV($AK186:$AP186)/SQRT(COUNT($AK186:$AP186)),$AK$135="X",STDEV($AL186:$AP186)/SQRT(COUNT($AL186:$AP186)),$AL$135="X",STDEV($AK186,$AM186:$AP186)/SQRT(COUNT($AK186,$AM186:$AP186)),$AM$135="X",STDEV($AK186:$AL186,$AN186:$AP186)/SQRT(COUNT($AK186:$AL186,$AN186:$AP186)),$AN$135="X",STDEV($AK186:$AM186,$AO186:$AP186)/SQRT(COUNT($AK186:$AM186,$AO186:$AP186)),$AO$135="X",STDEV($AK186:$AN186,$AP186)/SQRT(COUNT($AK186:$AN186,$AP186)),$AP$135="X",STDEV($AK186:$AO186)/SQRT(COUNT($AK186:$AO186))),"")</f>
        <v>0</v>
      </c>
      <c r="AE186" cm="1">
        <f t="array" ref="AE186">_xlfn.IFS(SUM($AK186:$AP186)="","",AK186="","",AK186=0,0,AK186&gt;0,AK186/AE$198*100)</f>
        <v>0</v>
      </c>
      <c r="AF186" cm="1">
        <f t="array" ref="AF186">_xlfn.IFS(SUM($AK186:$AP186)="","",AL186="","",AL186=0,0,AL186&gt;0,AL186/AF$198*100)</f>
        <v>0</v>
      </c>
      <c r="AG186" cm="1">
        <f t="array" ref="AG186">_xlfn.IFS(SUM($AK186:$AP186)="","",AM186="","",AM186=0,0,AM186&gt;0,AM186/AG$198*100)</f>
        <v>0</v>
      </c>
      <c r="AH186" cm="1">
        <f t="array" ref="AH186">_xlfn.IFS(SUM($AK186:$AP186)="","",AN186="","",AN186=0,0,AN186&gt;0,AN186/AH$198*100)</f>
        <v>0</v>
      </c>
      <c r="AI186" cm="1">
        <f t="array" ref="AI186">_xlfn.IFS(SUM($AK186:$AP186)="","",AO186="","",AO186=0,0,AO186&gt;0,AO186/AI$198*100)</f>
        <v>0</v>
      </c>
      <c r="AJ186" s="1" t="str" cm="1">
        <f t="array" ref="AJ186">_xlfn.IFS(SUM($AK186:$AP186)="","",AP186="","",AP186=0,0,AP186&gt;0,AP186/AJ$198*100)</f>
        <v/>
      </c>
      <c r="AK186" s="85">
        <f t="shared" si="181"/>
        <v>0</v>
      </c>
      <c r="AL186" s="39">
        <f t="shared" si="181"/>
        <v>0</v>
      </c>
      <c r="AM186" s="39">
        <f t="shared" si="181"/>
        <v>0</v>
      </c>
      <c r="AN186" s="39">
        <f t="shared" si="181"/>
        <v>0</v>
      </c>
      <c r="AO186" s="39">
        <f t="shared" si="181"/>
        <v>0</v>
      </c>
      <c r="AP186" s="98" t="str">
        <f t="shared" si="181"/>
        <v/>
      </c>
      <c r="AQ186" s="89">
        <v>0</v>
      </c>
      <c r="AR186" s="89">
        <v>0</v>
      </c>
      <c r="AS186" s="89">
        <v>0</v>
      </c>
      <c r="AT186" s="89">
        <v>0</v>
      </c>
      <c r="AU186" s="89">
        <v>0</v>
      </c>
      <c r="AV186" s="89"/>
      <c r="AW186" s="1"/>
      <c r="AX186" s="1"/>
      <c r="AY186" s="39" t="str">
        <f t="shared" si="187"/>
        <v/>
      </c>
      <c r="AZ186" s="39" t="str">
        <f t="shared" si="188"/>
        <v/>
      </c>
      <c r="BA186" s="39" t="str">
        <f t="shared" si="189"/>
        <v/>
      </c>
      <c r="BB186" s="39" t="str">
        <f t="shared" si="190"/>
        <v/>
      </c>
      <c r="BC186" s="39" t="str">
        <f t="shared" si="191"/>
        <v/>
      </c>
      <c r="BD186" s="39" t="str">
        <f t="shared" si="192"/>
        <v/>
      </c>
      <c r="BE186" s="39" t="str">
        <f t="shared" si="193"/>
        <v/>
      </c>
      <c r="BF186" s="39" t="str">
        <f t="shared" si="194"/>
        <v/>
      </c>
      <c r="BG186" s="39" t="str">
        <f t="shared" si="195"/>
        <v/>
      </c>
      <c r="BH186" s="39" t="str">
        <f t="shared" si="196"/>
        <v/>
      </c>
      <c r="BI186" s="39" t="str">
        <f t="shared" si="197"/>
        <v/>
      </c>
      <c r="BJ186" s="39" t="str">
        <f t="shared" si="198"/>
        <v/>
      </c>
      <c r="BK186" s="42" t="str">
        <f t="shared" si="183"/>
        <v/>
      </c>
      <c r="BL186" t="str">
        <f t="shared" si="183"/>
        <v/>
      </c>
      <c r="BM186" t="str">
        <f t="shared" si="183"/>
        <v/>
      </c>
      <c r="BN186" t="str">
        <f t="shared" si="182"/>
        <v/>
      </c>
      <c r="BO186" t="str">
        <f t="shared" si="182"/>
        <v/>
      </c>
      <c r="BP186" t="str">
        <f t="shared" si="182"/>
        <v/>
      </c>
      <c r="BQ186" t="str">
        <f t="shared" ref="BQ186:BV198" si="200">IFERROR(_xlfn.RANK.AVG(BE186,$AY186:$BJ186,1),"")</f>
        <v/>
      </c>
      <c r="BR186" t="str">
        <f t="shared" si="200"/>
        <v/>
      </c>
      <c r="BS186" t="str">
        <f t="shared" si="200"/>
        <v/>
      </c>
      <c r="BT186" t="str">
        <f t="shared" si="200"/>
        <v/>
      </c>
      <c r="BU186" t="str">
        <f t="shared" si="200"/>
        <v/>
      </c>
      <c r="BV186" t="str">
        <f t="shared" si="200"/>
        <v/>
      </c>
      <c r="BW186" t="str">
        <f t="shared" si="170"/>
        <v/>
      </c>
      <c r="BX186" t="str">
        <f t="shared" si="171"/>
        <v/>
      </c>
      <c r="BY186" t="str">
        <f t="shared" si="172"/>
        <v/>
      </c>
      <c r="BZ186" t="str">
        <f t="shared" si="173"/>
        <v/>
      </c>
      <c r="CA186" t="str">
        <f t="shared" si="199"/>
        <v/>
      </c>
      <c r="CB186" s="39" t="str">
        <f t="shared" si="199"/>
        <v/>
      </c>
      <c r="CC186" s="46" t="str">
        <f t="shared" si="175"/>
        <v/>
      </c>
      <c r="CD186" s="44" t="str">
        <f t="shared" si="176"/>
        <v/>
      </c>
      <c r="CE186" t="str" cm="1">
        <f t="array" ref="CE186">_xlfn.IFS($CC186="","",$CC186&lt;=CE$136,"yes",$CC186&gt;CE$136,"no")</f>
        <v/>
      </c>
      <c r="CF186" s="42" t="str">
        <f t="shared" si="184"/>
        <v/>
      </c>
      <c r="CG186" s="1" t="str">
        <f t="shared" si="185"/>
        <v/>
      </c>
      <c r="CH186" s="1" t="str">
        <f t="shared" si="186"/>
        <v/>
      </c>
      <c r="CI186" s="76" t="str">
        <f>IF(CE186="yes",VLOOKUP(CH186,'z-Table'!$A$1:$K$74,7,TRUE)*$CE$135,"")</f>
        <v/>
      </c>
    </row>
    <row r="187" spans="1:87" ht="12" x14ac:dyDescent="0.2">
      <c r="A187" s="7" t="s">
        <v>76</v>
      </c>
      <c r="B187" s="18" cm="1">
        <f t="array" ref="B187">IFERROR(_xlfn.IFS(COUNTA($F$135:$K$135)=0,AVERAGE($F187:$K187),$F$135="X",AVERAGE(G187:$K187),$G$135="X",AVERAGE($F187,$H187:$K187),$H$135="X",AVERAGE($F187:$G187,$I187:$K187),$I$135="X",AVERAGE($F187:$H187,$J187:$K187),$J$135="X",AVERAGE($F187:$I187,$K187:$K187),$K$135="X",AVERAGE($F187:$J187)),"")</f>
        <v>0.12125983735855117</v>
      </c>
      <c r="C187" s="19" cm="1">
        <f t="array" ref="C187">IFERROR(_xlfn.IFS(COUNTA($F$135:$K$135)=0,STDEV($F187:$K187)/SQRT(COUNT($F187:$K187)),$F$135="X",STDEV(G187:$K187)/SQRT(COUNT(G187:$K187)),$G$135="X",STDEV($F187,$H187:$K187)/SQRT(COUNT($F187,$H187:$K187)),$H$135="X",STDEV($F187:$G187,$I187:$K187)/SQRT(COUNT($F187:$G187,$I187:$K187)),$I$135="X",STDEV($F187:$H187,$J187:$K187)/SQRT(COUNT($F187:$H187,$J187:$K187)),$J$135="X",STDEV($F187:$I187,$K187)/SQRT(COUNT($F187:$I187,$K187)),$K$135="X",STDEV($F187:$J187)/SQRT(COUNT($F187:$J187))),"")</f>
        <v>1.8700977405700467E-2</v>
      </c>
      <c r="D187" s="113" cm="1">
        <f t="array" ref="D187">IFERROR(_xlfn.IFS(COUNTA($L$135:$Q$135)=0,AVERAGE($L187:$Q187),$L$135="X",AVERAGE($M187:$Q187),$M$135="X",AVERAGE($L187,$N187:$Q187),$N$135="X",AVERAGE($L187:$M187,$O187:$Q187),$O$135="X",AVERAGE($L187:$N187,$P187:$Q187),$P$135="X",AVERAGE($L187:$O187,$Q187:$Q187),$Q$135="X",AVERAGE($L187:$P187)),"")</f>
        <v>104493.95</v>
      </c>
      <c r="E187" s="111" cm="1">
        <f t="array" ref="E187">IFERROR(_xlfn.IFS(COUNTA($L$135:$Q$135)=0,STDEV($L187:$Q187)/SQRT(COUNT($L187:$Q187)),$L$135="X",STDEV($M187:$Q187)/SQRT(COUNT($M187:$Q187)),$M$135="X",STDEV($L187,$N187:$Q187)/SQRT(COUNT($L187,$N187:$Q187)),$N$135="X",STDEV($L187:$M187,$O187:$Q187)/SQRT(COUNT($L187:$M187,$O187:$Q187)),$O$135="X",STDEV($L187:$N187,$P187:$Q187)/SQRT(COUNT($L187:$N187,$P187:$Q187)),$P$135="X",STDEV($L187:$O187,$Q187)/SQRT(COUNT($L187:$O187,$Q187)),$Q$135="X",STDEV($L187:$P187)/SQRT(COUNT($L187:$P187))),"")</f>
        <v>45532.017560232016</v>
      </c>
      <c r="F187" cm="1">
        <f t="array" ref="F187">_xlfn.IFS(SUM($L187:$Q187)="","",L187="","",L187=0,0,L187&gt;0,L187/F$198*100)</f>
        <v>0.13199134247707447</v>
      </c>
      <c r="G187" cm="1">
        <f t="array" ref="G187">_xlfn.IFS(SUM($L187:$Q187)="","",M187="","",M187=0,0,M187&gt;0,M187/G$198*100)</f>
        <v>0.12833429874566912</v>
      </c>
      <c r="H187" cm="1">
        <f t="array" ref="H187">_xlfn.IFS(SUM($L187:$Q187)="","",N187="","",N187=0,0,N187&gt;0,N187/H$198*100)</f>
        <v>5.8889755401106081E-2</v>
      </c>
      <c r="I187" cm="1">
        <f t="array" ref="I187">_xlfn.IFS(SUM($L187:$Q187)="","",O187="","",O187=0,0,O187&gt;0,O187/I$198*100)</f>
        <v>0.17473733222006976</v>
      </c>
      <c r="J187" cm="1">
        <f t="array" ref="J187">_xlfn.IFS(SUM($L187:$Q187)="","",P187="","",P187=0,0,P187&gt;0,P187/J$198*100)</f>
        <v>0.11234645794883635</v>
      </c>
      <c r="K187" s="1" t="str" cm="1">
        <f t="array" ref="K187">_xlfn.IFS(SUM($L187:$Q187)="","",Q187="","",Q187=0,0,Q187&gt;0,Q187/K$198*100)</f>
        <v/>
      </c>
      <c r="L187" s="85">
        <f t="shared" si="180"/>
        <v>264472.75</v>
      </c>
      <c r="M187" s="39">
        <f t="shared" si="155"/>
        <v>32677.666666666668</v>
      </c>
      <c r="N187" s="39">
        <f t="shared" si="155"/>
        <v>7689</v>
      </c>
      <c r="O187" s="39">
        <f t="shared" si="155"/>
        <v>83281.333333333328</v>
      </c>
      <c r="P187" s="39">
        <f t="shared" si="155"/>
        <v>134349</v>
      </c>
      <c r="Q187" s="98" t="str">
        <f t="shared" si="155"/>
        <v/>
      </c>
      <c r="R187" s="89">
        <v>1057891</v>
      </c>
      <c r="S187" s="89">
        <v>98033</v>
      </c>
      <c r="T187" s="89">
        <v>23067</v>
      </c>
      <c r="U187" s="89">
        <v>249844</v>
      </c>
      <c r="V187" s="89">
        <v>268698</v>
      </c>
      <c r="W187" s="89"/>
      <c r="X187" s="1"/>
      <c r="Y187" s="1"/>
      <c r="Z187" s="7" t="s">
        <v>76</v>
      </c>
      <c r="AA187" s="18" cm="1">
        <f t="array" ref="AA187">IFERROR(_xlfn.IFS(COUNTA($AE$135:$AJ$135)=0,AVERAGE($AE187:$AJ187),$AE$135="X",AVERAGE($AF187:$AJ187),$AF$135="X",AVERAGE($AE187,$AG187:$AJ187),$AG$135="X",AVERAGE($AE187:$AF187,$AH187:$AJ187),$AH$135="X",AVERAGE($AE187:$AG187,$AI187:$AJ187),$AI$135="X",AVERAGE($AE187:$AH187,$AJ187:$AJ187),$AJ$135="X",AVERAGE($AE187:$AI187)),"")</f>
        <v>0.69720704474515982</v>
      </c>
      <c r="AB187" s="19" cm="1">
        <f t="array" ref="AB187">IFERROR(_xlfn.IFS(COUNTA($AE$135:$AJ$135)=0,STDEV($AE187:$AJ187)/SQRT(COUNT($AE187:$AJ187)),$AE$135="X",STDEV($AF187:$AJ187)/SQRT(COUNT($AF187:$AJ187)),$AF$135="X",STDEV($AE187,$AG187:$AJ187)/SQRT(COUNT($AE187,$AG187:$AJ187)),$AG$135="X",STDEV($AE187:$AF187,$AH187:$AJ187)/SQRT(COUNT($AE187:$AF187,$AH187:$AJ187)),$AH$135="X",STDEV($AE187:$AG187,$AI187:$AJ187)/SQRT(COUNT($AE187:$AG187,$AI187:$AJ187)),$AI$135="X",STDEV($AE187:$AH187,$AJ187)/SQRT(COUNT($AE187:$AH187,$AJ187)),$AJ$135="X",STDEV($AE187:$AI187)/SQRT(COUNT($AE187:$AI187))),"")</f>
        <v>0.46062935448835896</v>
      </c>
      <c r="AC187" s="113" cm="1">
        <f t="array" ref="AC187">IFERROR(_xlfn.IFS(COUNTA($AK$135:$AP$135)=0,AVERAGE($AK187:$AP187),$AK$135="X",AVERAGE($AL187:$AP187),$AL$135="X",AVERAGE($AK187,$AM187:$AP187),$AM$135="X",AVERAGE($AK187:$AL187,$AN187:$AP187),$AN$135="X",AVERAGE($AK187:$AM187,$AO187:$AP187),$AO$135="X",AVERAGE($AK187:$AN187,$AP187:$AP187),$AP$135="X",AVERAGE($AK187:$AO187)),"")</f>
        <v>87830.675000000003</v>
      </c>
      <c r="AD187" s="111" cm="1">
        <f t="array" ref="AD187">IFERROR(_xlfn.IFS(COUNTA($AK$135:$AP$135)=0,STDEV($AK187:$AP187)/SQRT(COUNT($AK187:$AP187)),$AK$135="X",STDEV($AL187:$AP187)/SQRT(COUNT($AL187:$AP187)),$AL$135="X",STDEV($AK187,$AM187:$AP187)/SQRT(COUNT($AK187,$AM187:$AP187)),$AM$135="X",STDEV($AK187:$AL187,$AN187:$AP187)/SQRT(COUNT($AK187:$AL187,$AN187:$AP187)),$AN$135="X",STDEV($AK187:$AM187,$AO187:$AP187)/SQRT(COUNT($AK187:$AM187,$AO187:$AP187)),$AO$135="X",STDEV($AK187:$AN187,$AP187)/SQRT(COUNT($AK187:$AN187,$AP187)),$AP$135="X",STDEV($AK187:$AO187)/SQRT(COUNT($AK187:$AO187))),"")</f>
        <v>20512.038832247385</v>
      </c>
      <c r="AE187" cm="1">
        <f t="array" ref="AE187">_xlfn.IFS(SUM($AK187:$AP187)="","",AK187="","",AK187=0,0,AK187&gt;0,AK187/AE$198*100)</f>
        <v>0.16996828191364111</v>
      </c>
      <c r="AF187" cm="1">
        <f t="array" ref="AF187">_xlfn.IFS(SUM($AK187:$AP187)="","",AL187="","",AL187=0,0,AL187&gt;0,AL187/AF$198*100)</f>
        <v>0.34160564199621363</v>
      </c>
      <c r="AG187" cm="1">
        <f t="array" ref="AG187">_xlfn.IFS(SUM($AK187:$AP187)="","",AM187="","",AM187=0,0,AM187&gt;0,AM187/AG$198*100)</f>
        <v>1.3339614358153385E-2</v>
      </c>
      <c r="AH187" cm="1">
        <f t="array" ref="AH187">_xlfn.IFS(SUM($AK187:$AP187)="","",AN187="","",AN187=0,0,AN187&gt;0,AN187/AH$198*100)</f>
        <v>2.074580218492986</v>
      </c>
      <c r="AI187" cm="1">
        <f t="array" ref="AI187">_xlfn.IFS(SUM($AK187:$AP187)="","",AO187="","",AO187=0,0,AO187&gt;0,AO187/AI$198*100)</f>
        <v>0.20267403657779878</v>
      </c>
      <c r="AJ187" s="1" t="str" cm="1">
        <f t="array" ref="AJ187">_xlfn.IFS(SUM($AK187:$AP187)="","",AP187="","",AP187=0,0,AP187&gt;0,AP187/AJ$198*100)</f>
        <v/>
      </c>
      <c r="AK187" s="85">
        <f t="shared" si="181"/>
        <v>117367</v>
      </c>
      <c r="AL187" s="39">
        <f t="shared" si="181"/>
        <v>82218.2</v>
      </c>
      <c r="AM187" s="39">
        <f t="shared" si="181"/>
        <v>16402.5</v>
      </c>
      <c r="AN187" s="39">
        <f t="shared" si="181"/>
        <v>119794</v>
      </c>
      <c r="AO187" s="39">
        <f t="shared" si="181"/>
        <v>31943.5</v>
      </c>
      <c r="AP187" s="98" t="str">
        <f t="shared" si="181"/>
        <v/>
      </c>
      <c r="AQ187" s="89">
        <v>352101</v>
      </c>
      <c r="AR187" s="89">
        <v>411091</v>
      </c>
      <c r="AS187" s="89">
        <v>32805</v>
      </c>
      <c r="AT187" s="89">
        <v>119794</v>
      </c>
      <c r="AU187" s="89">
        <v>127774</v>
      </c>
      <c r="AV187" s="89"/>
      <c r="AW187" s="1"/>
      <c r="AX187" s="1"/>
      <c r="AY187" s="39" t="str">
        <f t="shared" si="187"/>
        <v/>
      </c>
      <c r="AZ187" s="39" t="str">
        <f t="shared" si="188"/>
        <v/>
      </c>
      <c r="BA187" s="39" t="str">
        <f t="shared" si="189"/>
        <v/>
      </c>
      <c r="BB187" s="39" t="str">
        <f t="shared" si="190"/>
        <v/>
      </c>
      <c r="BC187" s="39" t="str">
        <f t="shared" si="191"/>
        <v/>
      </c>
      <c r="BD187" s="39" t="str">
        <f t="shared" si="192"/>
        <v/>
      </c>
      <c r="BE187" s="39" t="str">
        <f t="shared" si="193"/>
        <v/>
      </c>
      <c r="BF187" s="39" t="str">
        <f t="shared" si="194"/>
        <v/>
      </c>
      <c r="BG187" s="39" t="str">
        <f t="shared" si="195"/>
        <v/>
      </c>
      <c r="BH187" s="39" t="str">
        <f t="shared" si="196"/>
        <v/>
      </c>
      <c r="BI187" s="39" t="str">
        <f t="shared" si="197"/>
        <v/>
      </c>
      <c r="BJ187" s="39" t="str">
        <f t="shared" si="198"/>
        <v/>
      </c>
      <c r="BK187" s="42" t="str">
        <f t="shared" si="183"/>
        <v/>
      </c>
      <c r="BL187" t="str">
        <f t="shared" si="183"/>
        <v/>
      </c>
      <c r="BM187" t="str">
        <f t="shared" si="183"/>
        <v/>
      </c>
      <c r="BN187" t="str">
        <f t="shared" si="183"/>
        <v/>
      </c>
      <c r="BO187" t="str">
        <f t="shared" si="183"/>
        <v/>
      </c>
      <c r="BP187" t="str">
        <f t="shared" si="183"/>
        <v/>
      </c>
      <c r="BQ187" t="str">
        <f t="shared" si="200"/>
        <v/>
      </c>
      <c r="BR187" t="str">
        <f t="shared" si="200"/>
        <v/>
      </c>
      <c r="BS187" t="str">
        <f t="shared" si="200"/>
        <v/>
      </c>
      <c r="BT187" t="str">
        <f t="shared" si="200"/>
        <v/>
      </c>
      <c r="BU187" t="str">
        <f t="shared" si="200"/>
        <v/>
      </c>
      <c r="BV187" t="str">
        <f t="shared" si="200"/>
        <v/>
      </c>
      <c r="BW187" t="str">
        <f t="shared" si="170"/>
        <v/>
      </c>
      <c r="BX187" t="str">
        <f t="shared" si="171"/>
        <v/>
      </c>
      <c r="BY187" t="str">
        <f t="shared" si="172"/>
        <v/>
      </c>
      <c r="BZ187" t="str">
        <f t="shared" si="173"/>
        <v/>
      </c>
      <c r="CA187" t="str">
        <f t="shared" si="199"/>
        <v/>
      </c>
      <c r="CB187" s="39" t="str">
        <f t="shared" si="199"/>
        <v/>
      </c>
      <c r="CC187" s="46" t="str">
        <f t="shared" si="175"/>
        <v/>
      </c>
      <c r="CD187" s="44" t="str">
        <f t="shared" si="176"/>
        <v/>
      </c>
      <c r="CE187" t="str" cm="1">
        <f t="array" ref="CE187">_xlfn.IFS($CC187="","",$CC187&lt;=CE$136,"yes",$CC187&gt;CE$136,"no")</f>
        <v/>
      </c>
      <c r="CF187" s="42" t="str">
        <f t="shared" si="184"/>
        <v/>
      </c>
      <c r="CG187" s="1" t="str">
        <f t="shared" si="185"/>
        <v/>
      </c>
      <c r="CH187" s="1" t="str">
        <f t="shared" si="186"/>
        <v/>
      </c>
      <c r="CI187" s="76" t="str">
        <f>IF(CE187="yes",VLOOKUP(CH187,'z-Table'!$A$1:$K$74,7,TRUE)*$CE$135,"")</f>
        <v/>
      </c>
    </row>
    <row r="188" spans="1:87" ht="12" x14ac:dyDescent="0.2">
      <c r="A188" s="7" t="s">
        <v>77</v>
      </c>
      <c r="B188" s="18" cm="1">
        <f t="array" ref="B188">IFERROR(_xlfn.IFS(COUNTA($F$135:$K$135)=0,AVERAGE($F188:$K188),$F$135="X",AVERAGE(G188:$K188),$G$135="X",AVERAGE($F188,$H188:$K188),$H$135="X",AVERAGE($F188:$G188,$I188:$K188),$I$135="X",AVERAGE($F188:$H188,$J188:$K188),$J$135="X",AVERAGE($F188:$I188,$K188:$K188),$K$135="X",AVERAGE($F188:$J188)),"")</f>
        <v>0.23198265633238893</v>
      </c>
      <c r="C188" s="19" cm="1">
        <f t="array" ref="C188">IFERROR(_xlfn.IFS(COUNTA($F$135:$K$135)=0,STDEV($F188:$K188)/SQRT(COUNT($F188:$K188)),$F$135="X",STDEV(G188:$K188)/SQRT(COUNT(G188:$K188)),$G$135="X",STDEV($F188,$H188:$K188)/SQRT(COUNT($F188,$H188:$K188)),$H$135="X",STDEV($F188:$G188,$I188:$K188)/SQRT(COUNT($F188:$G188,$I188:$K188)),$I$135="X",STDEV($F188:$H188,$J188:$K188)/SQRT(COUNT($F188:$H188,$J188:$K188)),$J$135="X",STDEV($F188:$I188,$K188)/SQRT(COUNT($F188:$I188,$K188)),$K$135="X",STDEV($F188:$J188)/SQRT(COUNT($F188:$J188))),"")</f>
        <v>5.8911978373940084E-2</v>
      </c>
      <c r="D188" s="113" cm="1">
        <f t="array" ref="D188">IFERROR(_xlfn.IFS(COUNTA($L$135:$Q$135)=0,AVERAGE($L188:$Q188),$L$135="X",AVERAGE($M188:$Q188),$M$135="X",AVERAGE($L188,$N188:$Q188),$N$135="X",AVERAGE($L188:$M188,$O188:$Q188),$O$135="X",AVERAGE($L188:$N188,$P188:$Q188),$P$135="X",AVERAGE($L188:$O188,$Q188:$Q188),$Q$135="X",AVERAGE($L188:$P188)),"")</f>
        <v>237765.18333333329</v>
      </c>
      <c r="E188" s="111" cm="1">
        <f t="array" ref="E188">IFERROR(_xlfn.IFS(COUNTA($L$135:$Q$135)=0,STDEV($L188:$Q188)/SQRT(COUNT($L188:$Q188)),$L$135="X",STDEV($M188:$Q188)/SQRT(COUNT($M188:$Q188)),$M$135="X",STDEV($L188,$N188:$Q188)/SQRT(COUNT($L188,$N188:$Q188)),$N$135="X",STDEV($L188:$M188,$O188:$Q188)/SQRT(COUNT($L188:$M188,$O188:$Q188)),$O$135="X",STDEV($L188:$N188,$P188:$Q188)/SQRT(COUNT($L188:$N188,$P188:$Q188)),$P$135="X",STDEV($L188:$O188,$Q188)/SQRT(COUNT($L188:$O188,$Q188)),$Q$135="X",STDEV($L188:$P188)/SQRT(COUNT($L188:$P188))),"")</f>
        <v>134724.51693441984</v>
      </c>
      <c r="F188" cm="1">
        <f t="array" ref="F188">_xlfn.IFS(SUM($L188:$Q188)="","",L188="","",L188=0,0,L188&gt;0,L188/F$198*100)</f>
        <v>0.37692364311237142</v>
      </c>
      <c r="G188" cm="1">
        <f t="array" ref="G188">_xlfn.IFS(SUM($L188:$Q188)="","",M188="","",M188=0,0,M188&gt;0,M188/G$198*100)</f>
        <v>0.15963601773119129</v>
      </c>
      <c r="H188" cm="1">
        <f t="array" ref="H188">_xlfn.IFS(SUM($L188:$Q188)="","",N188="","",N188=0,0,N188&gt;0,N188/H$198*100)</f>
        <v>8.4011149303515747E-2</v>
      </c>
      <c r="I188" cm="1">
        <f t="array" ref="I188">_xlfn.IFS(SUM($L188:$Q188)="","",O188="","",O188=0,0,O188&gt;0,O188/I$198*100)</f>
        <v>0.36567663462237376</v>
      </c>
      <c r="J188" cm="1">
        <f t="array" ref="J188">_xlfn.IFS(SUM($L188:$Q188)="","",P188="","",P188=0,0,P188&gt;0,P188/J$198*100)</f>
        <v>0.1736658368924924</v>
      </c>
      <c r="K188" s="1" t="str" cm="1">
        <f t="array" ref="K188">_xlfn.IFS(SUM($L188:$Q188)="","",Q188="","",Q188=0,0,Q188&gt;0,Q188/K$198*100)</f>
        <v/>
      </c>
      <c r="L188" s="85">
        <f t="shared" si="180"/>
        <v>755246.75</v>
      </c>
      <c r="M188" s="39">
        <f t="shared" si="180"/>
        <v>40648</v>
      </c>
      <c r="N188" s="39">
        <f t="shared" si="180"/>
        <v>10969</v>
      </c>
      <c r="O188" s="39">
        <f t="shared" si="180"/>
        <v>174284.66666666666</v>
      </c>
      <c r="P188" s="39">
        <f t="shared" si="180"/>
        <v>207677.5</v>
      </c>
      <c r="Q188" s="98" t="str">
        <f t="shared" si="180"/>
        <v/>
      </c>
      <c r="R188" s="89">
        <v>3020987</v>
      </c>
      <c r="S188" s="89">
        <v>121944</v>
      </c>
      <c r="T188" s="89">
        <v>32907</v>
      </c>
      <c r="U188" s="89">
        <v>522854</v>
      </c>
      <c r="V188" s="89">
        <v>415355</v>
      </c>
      <c r="W188" s="89"/>
      <c r="X188" s="1"/>
      <c r="Y188" s="1"/>
      <c r="Z188" s="7" t="s">
        <v>77</v>
      </c>
      <c r="AA188" s="18" cm="1">
        <f t="array" ref="AA188">IFERROR(_xlfn.IFS(COUNTA($AE$135:$AJ$135)=0,AVERAGE($AE188:$AJ188),$AE$135="X",AVERAGE($AF188:$AJ188),$AF$135="X",AVERAGE($AE188,$AG188:$AJ188),$AG$135="X",AVERAGE($AE188:$AF188,$AH188:$AJ188),$AH$135="X",AVERAGE($AE188:$AG188,$AI188:$AJ188),$AI$135="X",AVERAGE($AE188:$AH188,$AJ188:$AJ188),$AJ$135="X",AVERAGE($AE188:$AI188)),"")</f>
        <v>0.70503683233343906</v>
      </c>
      <c r="AB188" s="19" cm="1">
        <f t="array" ref="AB188">IFERROR(_xlfn.IFS(COUNTA($AE$135:$AJ$135)=0,STDEV($AE188:$AJ188)/SQRT(COUNT($AE188:$AJ188)),$AE$135="X",STDEV($AF188:$AJ188)/SQRT(COUNT($AF188:$AJ188)),$AF$135="X",STDEV($AE188,$AG188:$AJ188)/SQRT(COUNT($AE188,$AG188:$AJ188)),$AG$135="X",STDEV($AE188:$AF188,$AH188:$AJ188)/SQRT(COUNT($AE188:$AF188,$AH188:$AJ188)),$AH$135="X",STDEV($AE188:$AG188,$AI188:$AJ188)/SQRT(COUNT($AE188:$AG188,$AI188:$AJ188)),$AI$135="X",STDEV($AE188:$AH188,$AJ188)/SQRT(COUNT($AE188:$AH188,$AJ188)),$AJ$135="X",STDEV($AE188:$AI188)/SQRT(COUNT($AE188:$AI188))),"")</f>
        <v>0.36151385500860928</v>
      </c>
      <c r="AC188" s="113" cm="1">
        <f t="array" ref="AC188">IFERROR(_xlfn.IFS(COUNTA($AK$135:$AP$135)=0,AVERAGE($AK188:$AP188),$AK$135="X",AVERAGE($AL188:$AP188),$AL$135="X",AVERAGE($AK188,$AM188:$AP188),$AM$135="X",AVERAGE($AK188:$AL188,$AN188:$AP188),$AN$135="X",AVERAGE($AK188:$AM188,$AO188:$AP188),$AO$135="X",AVERAGE($AK188:$AN188,$AP188:$AP188),$AP$135="X",AVERAGE($AK188:$AO188)),"")</f>
        <v>116200.5625</v>
      </c>
      <c r="AD188" s="111" cm="1">
        <f t="array" ref="AD188">IFERROR(_xlfn.IFS(COUNTA($AK$135:$AP$135)=0,STDEV($AK188:$AP188)/SQRT(COUNT($AK188:$AP188)),$AK$135="X",STDEV($AL188:$AP188)/SQRT(COUNT($AL188:$AP188)),$AL$135="X",STDEV($AK188,$AM188:$AP188)/SQRT(COUNT($AK188,$AM188:$AP188)),$AM$135="X",STDEV($AK188:$AL188,$AN188:$AP188)/SQRT(COUNT($AK188:$AL188,$AN188:$AP188)),$AN$135="X",STDEV($AK188:$AM188,$AO188:$AP188)/SQRT(COUNT($AK188:$AM188,$AO188:$AP188)),$AO$135="X",STDEV($AK188:$AN188,$AP188)/SQRT(COUNT($AK188:$AN188,$AP188)),$AP$135="X",STDEV($AK188:$AO188)/SQRT(COUNT($AK188:$AO188))),"")</f>
        <v>33812.078189355248</v>
      </c>
      <c r="AE188" cm="1">
        <f t="array" ref="AE188">_xlfn.IFS(SUM($AK188:$AP188)="","",AK188="","",AK188=0,0,AK188&gt;0,AK188/AE$198*100)</f>
        <v>0.29862729255352882</v>
      </c>
      <c r="AF188" cm="1">
        <f t="array" ref="AF188">_xlfn.IFS(SUM($AK188:$AP188)="","",AL188="","",AL188=0,0,AL188&gt;0,AL188/AF$198*100)</f>
        <v>0.47042229090511956</v>
      </c>
      <c r="AG188" cm="1">
        <f t="array" ref="AG188">_xlfn.IFS(SUM($AK188:$AP188)="","",AM188="","",AM188=0,0,AM188&gt;0,AM188/AG$198*100)</f>
        <v>1.4659546935704546E-2</v>
      </c>
      <c r="AH188" cm="1">
        <f t="array" ref="AH188">_xlfn.IFS(SUM($AK188:$AP188)="","",AN188="","",AN188=0,0,AN188&gt;0,AN188/AH$198*100)</f>
        <v>1.7814055309554822</v>
      </c>
      <c r="AI188" cm="1">
        <f t="array" ref="AI188">_xlfn.IFS(SUM($AK188:$AP188)="","",AO188="","",AO188=0,0,AO188&gt;0,AO188/AI$198*100)</f>
        <v>0.26969221491962553</v>
      </c>
      <c r="AJ188" s="1" t="str" cm="1">
        <f t="array" ref="AJ188">_xlfn.IFS(SUM($AK188:$AP188)="","",AP188="","",AP188=0,0,AP188&gt;0,AP188/AJ$198*100)</f>
        <v/>
      </c>
      <c r="AK188" s="85">
        <f t="shared" si="181"/>
        <v>206209</v>
      </c>
      <c r="AL188" s="39">
        <f t="shared" si="181"/>
        <v>113222</v>
      </c>
      <c r="AM188" s="39">
        <f t="shared" si="181"/>
        <v>18025.5</v>
      </c>
      <c r="AN188" s="39">
        <f t="shared" si="181"/>
        <v>102865</v>
      </c>
      <c r="AO188" s="39">
        <f t="shared" si="181"/>
        <v>42506.25</v>
      </c>
      <c r="AP188" s="98" t="str">
        <f t="shared" si="181"/>
        <v/>
      </c>
      <c r="AQ188" s="89">
        <v>618627</v>
      </c>
      <c r="AR188" s="89">
        <v>566110</v>
      </c>
      <c r="AS188" s="89">
        <v>36051</v>
      </c>
      <c r="AT188" s="89">
        <v>102865</v>
      </c>
      <c r="AU188" s="89">
        <v>170025</v>
      </c>
      <c r="AV188" s="89"/>
      <c r="AW188" s="1"/>
      <c r="AX188" s="1"/>
      <c r="AY188" s="39" t="str">
        <f t="shared" si="187"/>
        <v/>
      </c>
      <c r="AZ188" s="39" t="str">
        <f t="shared" si="188"/>
        <v/>
      </c>
      <c r="BA188" s="39" t="str">
        <f t="shared" si="189"/>
        <v/>
      </c>
      <c r="BB188" s="39" t="str">
        <f t="shared" si="190"/>
        <v/>
      </c>
      <c r="BC188" s="39" t="str">
        <f t="shared" si="191"/>
        <v/>
      </c>
      <c r="BD188" s="39" t="str">
        <f t="shared" si="192"/>
        <v/>
      </c>
      <c r="BE188" s="39" t="str">
        <f t="shared" si="193"/>
        <v/>
      </c>
      <c r="BF188" s="39" t="str">
        <f t="shared" si="194"/>
        <v/>
      </c>
      <c r="BG188" s="39" t="str">
        <f t="shared" si="195"/>
        <v/>
      </c>
      <c r="BH188" s="39" t="str">
        <f t="shared" si="196"/>
        <v/>
      </c>
      <c r="BI188" s="39" t="str">
        <f t="shared" si="197"/>
        <v/>
      </c>
      <c r="BJ188" s="39" t="str">
        <f t="shared" si="198"/>
        <v/>
      </c>
      <c r="BK188" s="42" t="str">
        <f t="shared" si="183"/>
        <v/>
      </c>
      <c r="BL188" t="str">
        <f t="shared" si="183"/>
        <v/>
      </c>
      <c r="BM188" t="str">
        <f t="shared" si="183"/>
        <v/>
      </c>
      <c r="BN188" t="str">
        <f t="shared" si="183"/>
        <v/>
      </c>
      <c r="BO188" t="str">
        <f t="shared" si="183"/>
        <v/>
      </c>
      <c r="BP188" t="str">
        <f t="shared" si="183"/>
        <v/>
      </c>
      <c r="BQ188" t="str">
        <f t="shared" si="200"/>
        <v/>
      </c>
      <c r="BR188" t="str">
        <f t="shared" si="200"/>
        <v/>
      </c>
      <c r="BS188" t="str">
        <f t="shared" si="200"/>
        <v/>
      </c>
      <c r="BT188" t="str">
        <f t="shared" si="200"/>
        <v/>
      </c>
      <c r="BU188" t="str">
        <f t="shared" si="200"/>
        <v/>
      </c>
      <c r="BV188" t="str">
        <f t="shared" si="200"/>
        <v/>
      </c>
      <c r="BW188" t="str">
        <f t="shared" si="170"/>
        <v/>
      </c>
      <c r="BX188" t="str">
        <f t="shared" si="171"/>
        <v/>
      </c>
      <c r="BY188" t="str">
        <f t="shared" si="172"/>
        <v/>
      </c>
      <c r="BZ188" t="str">
        <f t="shared" si="173"/>
        <v/>
      </c>
      <c r="CA188" t="str">
        <f t="shared" si="199"/>
        <v/>
      </c>
      <c r="CB188" s="39" t="str">
        <f t="shared" si="199"/>
        <v/>
      </c>
      <c r="CC188" s="46" t="str">
        <f t="shared" si="175"/>
        <v/>
      </c>
      <c r="CD188" s="44" t="str">
        <f t="shared" si="176"/>
        <v/>
      </c>
      <c r="CE188" t="str" cm="1">
        <f t="array" ref="CE188">_xlfn.IFS($CC188="","",$CC188&lt;=CE$136,"yes",$CC188&gt;CE$136,"no")</f>
        <v/>
      </c>
      <c r="CF188" s="42" t="str">
        <f t="shared" si="184"/>
        <v/>
      </c>
      <c r="CG188" s="1" t="str">
        <f t="shared" si="185"/>
        <v/>
      </c>
      <c r="CH188" s="1" t="str">
        <f t="shared" si="186"/>
        <v/>
      </c>
      <c r="CI188" s="76" t="str">
        <f>IF(CE188="yes",VLOOKUP(CH188,'z-Table'!$A$1:$K$74,7,TRUE)*$CE$135,"")</f>
        <v/>
      </c>
    </row>
    <row r="189" spans="1:87" ht="12" x14ac:dyDescent="0.2">
      <c r="A189" s="7" t="s">
        <v>78</v>
      </c>
      <c r="B189" s="18" cm="1">
        <f t="array" ref="B189">IFERROR(_xlfn.IFS(COUNTA($F$135:$K$135)=0,AVERAGE($F189:$K189),$F$135="X",AVERAGE(G189:$K189),$G$135="X",AVERAGE($F189,$H189:$K189),$H$135="X",AVERAGE($F189:$G189,$I189:$K189),$I$135="X",AVERAGE($F189:$H189,$J189:$K189),$J$135="X",AVERAGE($F189:$I189,$K189:$K189),$K$135="X",AVERAGE($F189:$J189)),"")</f>
        <v>0</v>
      </c>
      <c r="C189" s="19" cm="1">
        <f t="array" ref="C189">IFERROR(_xlfn.IFS(COUNTA($F$135:$K$135)=0,STDEV($F189:$K189)/SQRT(COUNT($F189:$K189)),$F$135="X",STDEV(G189:$K189)/SQRT(COUNT(G189:$K189)),$G$135="X",STDEV($F189,$H189:$K189)/SQRT(COUNT($F189,$H189:$K189)),$H$135="X",STDEV($F189:$G189,$I189:$K189)/SQRT(COUNT($F189:$G189,$I189:$K189)),$I$135="X",STDEV($F189:$H189,$J189:$K189)/SQRT(COUNT($F189:$H189,$J189:$K189)),$J$135="X",STDEV($F189:$I189,$K189)/SQRT(COUNT($F189:$I189,$K189)),$K$135="X",STDEV($F189:$J189)/SQRT(COUNT($F189:$J189))),"")</f>
        <v>0</v>
      </c>
      <c r="D189" s="113" cm="1">
        <f t="array" ref="D189">IFERROR(_xlfn.IFS(COUNTA($L$135:$Q$135)=0,AVERAGE($L189:$Q189),$L$135="X",AVERAGE($M189:$Q189),$M$135="X",AVERAGE($L189,$N189:$Q189),$N$135="X",AVERAGE($L189:$M189,$O189:$Q189),$O$135="X",AVERAGE($L189:$N189,$P189:$Q189),$P$135="X",AVERAGE($L189:$O189,$Q189:$Q189),$Q$135="X",AVERAGE($L189:$P189)),"")</f>
        <v>0</v>
      </c>
      <c r="E189" s="111" cm="1">
        <f t="array" ref="E189">IFERROR(_xlfn.IFS(COUNTA($L$135:$Q$135)=0,STDEV($L189:$Q189)/SQRT(COUNT($L189:$Q189)),$L$135="X",STDEV($M189:$Q189)/SQRT(COUNT($M189:$Q189)),$M$135="X",STDEV($L189,$N189:$Q189)/SQRT(COUNT($L189,$N189:$Q189)),$N$135="X",STDEV($L189:$M189,$O189:$Q189)/SQRT(COUNT($L189:$M189,$O189:$Q189)),$O$135="X",STDEV($L189:$N189,$P189:$Q189)/SQRT(COUNT($L189:$N189,$P189:$Q189)),$P$135="X",STDEV($L189:$O189,$Q189)/SQRT(COUNT($L189:$O189,$Q189)),$Q$135="X",STDEV($L189:$P189)/SQRT(COUNT($L189:$P189))),"")</f>
        <v>0</v>
      </c>
      <c r="F189" cm="1">
        <f t="array" ref="F189">_xlfn.IFS(SUM($L189:$Q189)="","",L189="","",L189=0,0,L189&gt;0,L189/F$198*100)</f>
        <v>0</v>
      </c>
      <c r="G189" cm="1">
        <f t="array" ref="G189">_xlfn.IFS(SUM($L189:$Q189)="","",M189="","",M189=0,0,M189&gt;0,M189/G$198*100)</f>
        <v>0</v>
      </c>
      <c r="H189" cm="1">
        <f t="array" ref="H189">_xlfn.IFS(SUM($L189:$Q189)="","",N189="","",N189=0,0,N189&gt;0,N189/H$198*100)</f>
        <v>0</v>
      </c>
      <c r="I189" cm="1">
        <f t="array" ref="I189">_xlfn.IFS(SUM($L189:$Q189)="","",O189="","",O189=0,0,O189&gt;0,O189/I$198*100)</f>
        <v>0</v>
      </c>
      <c r="J189" cm="1">
        <f t="array" ref="J189">_xlfn.IFS(SUM($L189:$Q189)="","",P189="","",P189=0,0,P189&gt;0,P189/J$198*100)</f>
        <v>0</v>
      </c>
      <c r="K189" s="1" t="str" cm="1">
        <f t="array" ref="K189">_xlfn.IFS(SUM($L189:$Q189)="","",Q189="","",Q189=0,0,Q189&gt;0,Q189/K$198*100)</f>
        <v/>
      </c>
      <c r="L189" s="85">
        <f t="shared" si="180"/>
        <v>0</v>
      </c>
      <c r="M189" s="39">
        <f t="shared" si="180"/>
        <v>0</v>
      </c>
      <c r="N189" s="39">
        <f t="shared" si="180"/>
        <v>0</v>
      </c>
      <c r="O189" s="39">
        <f t="shared" si="180"/>
        <v>0</v>
      </c>
      <c r="P189" s="39">
        <f t="shared" si="180"/>
        <v>0</v>
      </c>
      <c r="Q189" s="98" t="str">
        <f t="shared" si="180"/>
        <v/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89"/>
      <c r="X189" s="1"/>
      <c r="Y189" s="1"/>
      <c r="Z189" s="7" t="s">
        <v>78</v>
      </c>
      <c r="AA189" s="18" cm="1">
        <f t="array" ref="AA189">IFERROR(_xlfn.IFS(COUNTA($AE$135:$AJ$135)=0,AVERAGE($AE189:$AJ189),$AE$135="X",AVERAGE($AF189:$AJ189),$AF$135="X",AVERAGE($AE189,$AG189:$AJ189),$AG$135="X",AVERAGE($AE189:$AF189,$AH189:$AJ189),$AH$135="X",AVERAGE($AE189:$AG189,$AI189:$AJ189),$AI$135="X",AVERAGE($AE189:$AH189,$AJ189:$AJ189),$AJ$135="X",AVERAGE($AE189:$AI189)),"")</f>
        <v>0</v>
      </c>
      <c r="AB189" s="19" cm="1">
        <f t="array" ref="AB189">IFERROR(_xlfn.IFS(COUNTA($AE$135:$AJ$135)=0,STDEV($AE189:$AJ189)/SQRT(COUNT($AE189:$AJ189)),$AE$135="X",STDEV($AF189:$AJ189)/SQRT(COUNT($AF189:$AJ189)),$AF$135="X",STDEV($AE189,$AG189:$AJ189)/SQRT(COUNT($AE189,$AG189:$AJ189)),$AG$135="X",STDEV($AE189:$AF189,$AH189:$AJ189)/SQRT(COUNT($AE189:$AF189,$AH189:$AJ189)),$AH$135="X",STDEV($AE189:$AG189,$AI189:$AJ189)/SQRT(COUNT($AE189:$AG189,$AI189:$AJ189)),$AI$135="X",STDEV($AE189:$AH189,$AJ189)/SQRT(COUNT($AE189:$AH189,$AJ189)),$AJ$135="X",STDEV($AE189:$AI189)/SQRT(COUNT($AE189:$AI189))),"")</f>
        <v>0</v>
      </c>
      <c r="AC189" s="113" cm="1">
        <f t="array" ref="AC189">IFERROR(_xlfn.IFS(COUNTA($AK$135:$AP$135)=0,AVERAGE($AK189:$AP189),$AK$135="X",AVERAGE($AL189:$AP189),$AL$135="X",AVERAGE($AK189,$AM189:$AP189),$AM$135="X",AVERAGE($AK189:$AL189,$AN189:$AP189),$AN$135="X",AVERAGE($AK189:$AM189,$AO189:$AP189),$AO$135="X",AVERAGE($AK189:$AN189,$AP189:$AP189),$AP$135="X",AVERAGE($AK189:$AO189)),"")</f>
        <v>0</v>
      </c>
      <c r="AD189" s="111" cm="1">
        <f t="array" ref="AD189">IFERROR(_xlfn.IFS(COUNTA($AK$135:$AP$135)=0,STDEV($AK189:$AP189)/SQRT(COUNT($AK189:$AP189)),$AK$135="X",STDEV($AL189:$AP189)/SQRT(COUNT($AL189:$AP189)),$AL$135="X",STDEV($AK189,$AM189:$AP189)/SQRT(COUNT($AK189,$AM189:$AP189)),$AM$135="X",STDEV($AK189:$AL189,$AN189:$AP189)/SQRT(COUNT($AK189:$AL189,$AN189:$AP189)),$AN$135="X",STDEV($AK189:$AM189,$AO189:$AP189)/SQRT(COUNT($AK189:$AM189,$AO189:$AP189)),$AO$135="X",STDEV($AK189:$AN189,$AP189)/SQRT(COUNT($AK189:$AN189,$AP189)),$AP$135="X",STDEV($AK189:$AO189)/SQRT(COUNT($AK189:$AO189))),"")</f>
        <v>0</v>
      </c>
      <c r="AE189" cm="1">
        <f t="array" ref="AE189">_xlfn.IFS(SUM($AK189:$AP189)="","",AK189="","",AK189=0,0,AK189&gt;0,AK189/AE$198*100)</f>
        <v>0</v>
      </c>
      <c r="AF189" cm="1">
        <f t="array" ref="AF189">_xlfn.IFS(SUM($AK189:$AP189)="","",AL189="","",AL189=0,0,AL189&gt;0,AL189/AF$198*100)</f>
        <v>0</v>
      </c>
      <c r="AG189" cm="1">
        <f t="array" ref="AG189">_xlfn.IFS(SUM($AK189:$AP189)="","",AM189="","",AM189=0,0,AM189&gt;0,AM189/AG$198*100)</f>
        <v>0</v>
      </c>
      <c r="AH189" cm="1">
        <f t="array" ref="AH189">_xlfn.IFS(SUM($AK189:$AP189)="","",AN189="","",AN189=0,0,AN189&gt;0,AN189/AH$198*100)</f>
        <v>0</v>
      </c>
      <c r="AI189" cm="1">
        <f t="array" ref="AI189">_xlfn.IFS(SUM($AK189:$AP189)="","",AO189="","",AO189=0,0,AO189&gt;0,AO189/AI$198*100)</f>
        <v>0</v>
      </c>
      <c r="AJ189" s="1" t="str" cm="1">
        <f t="array" ref="AJ189">_xlfn.IFS(SUM($AK189:$AP189)="","",AP189="","",AP189=0,0,AP189&gt;0,AP189/AJ$198*100)</f>
        <v/>
      </c>
      <c r="AK189" s="85">
        <f t="shared" si="181"/>
        <v>0</v>
      </c>
      <c r="AL189" s="39">
        <f t="shared" si="181"/>
        <v>0</v>
      </c>
      <c r="AM189" s="39">
        <f t="shared" si="181"/>
        <v>0</v>
      </c>
      <c r="AN189" s="39">
        <f t="shared" si="181"/>
        <v>0</v>
      </c>
      <c r="AO189" s="39">
        <f t="shared" si="181"/>
        <v>0</v>
      </c>
      <c r="AP189" s="98" t="str">
        <f t="shared" si="181"/>
        <v/>
      </c>
      <c r="AQ189" s="89">
        <v>0</v>
      </c>
      <c r="AR189" s="89">
        <v>0</v>
      </c>
      <c r="AS189" s="89">
        <v>0</v>
      </c>
      <c r="AT189" s="89">
        <v>0</v>
      </c>
      <c r="AU189" s="89">
        <v>0</v>
      </c>
      <c r="AV189" s="89"/>
      <c r="AW189" s="1"/>
      <c r="AX189" s="1"/>
      <c r="AY189" s="39" t="str">
        <f t="shared" si="187"/>
        <v/>
      </c>
      <c r="AZ189" s="39" t="str">
        <f t="shared" si="188"/>
        <v/>
      </c>
      <c r="BA189" s="39" t="str">
        <f t="shared" si="189"/>
        <v/>
      </c>
      <c r="BB189" s="39" t="str">
        <f t="shared" si="190"/>
        <v/>
      </c>
      <c r="BC189" s="39" t="str">
        <f t="shared" si="191"/>
        <v/>
      </c>
      <c r="BD189" s="39" t="str">
        <f t="shared" si="192"/>
        <v/>
      </c>
      <c r="BE189" s="39" t="str">
        <f t="shared" si="193"/>
        <v/>
      </c>
      <c r="BF189" s="39" t="str">
        <f t="shared" si="194"/>
        <v/>
      </c>
      <c r="BG189" s="39" t="str">
        <f t="shared" si="195"/>
        <v/>
      </c>
      <c r="BH189" s="39" t="str">
        <f t="shared" si="196"/>
        <v/>
      </c>
      <c r="BI189" s="39" t="str">
        <f t="shared" si="197"/>
        <v/>
      </c>
      <c r="BJ189" s="39" t="str">
        <f t="shared" si="198"/>
        <v/>
      </c>
      <c r="BK189" s="42" t="str">
        <f t="shared" si="183"/>
        <v/>
      </c>
      <c r="BL189" t="str">
        <f t="shared" si="183"/>
        <v/>
      </c>
      <c r="BM189" t="str">
        <f t="shared" si="183"/>
        <v/>
      </c>
      <c r="BN189" t="str">
        <f t="shared" si="183"/>
        <v/>
      </c>
      <c r="BO189" t="str">
        <f t="shared" si="183"/>
        <v/>
      </c>
      <c r="BP189" t="str">
        <f t="shared" si="183"/>
        <v/>
      </c>
      <c r="BQ189" t="str">
        <f t="shared" si="200"/>
        <v/>
      </c>
      <c r="BR189" t="str">
        <f t="shared" si="200"/>
        <v/>
      </c>
      <c r="BS189" t="str">
        <f t="shared" si="200"/>
        <v/>
      </c>
      <c r="BT189" t="str">
        <f t="shared" si="200"/>
        <v/>
      </c>
      <c r="BU189" t="str">
        <f t="shared" si="200"/>
        <v/>
      </c>
      <c r="BV189" t="str">
        <f t="shared" si="200"/>
        <v/>
      </c>
      <c r="BW189" t="str">
        <f t="shared" si="170"/>
        <v/>
      </c>
      <c r="BX189" t="str">
        <f t="shared" si="171"/>
        <v/>
      </c>
      <c r="BY189" t="str">
        <f t="shared" si="172"/>
        <v/>
      </c>
      <c r="BZ189" t="str">
        <f t="shared" si="173"/>
        <v/>
      </c>
      <c r="CA189" t="str">
        <f t="shared" si="199"/>
        <v/>
      </c>
      <c r="CB189" s="39" t="str">
        <f t="shared" si="199"/>
        <v/>
      </c>
      <c r="CC189" s="46" t="str">
        <f t="shared" si="175"/>
        <v/>
      </c>
      <c r="CD189" s="44" t="str">
        <f t="shared" si="176"/>
        <v/>
      </c>
      <c r="CE189" t="str" cm="1">
        <f t="array" ref="CE189">_xlfn.IFS($CC189="","",$CC189&lt;=CE$136,"yes",$CC189&gt;CE$136,"no")</f>
        <v/>
      </c>
      <c r="CF189" s="42" t="str">
        <f t="shared" si="184"/>
        <v/>
      </c>
      <c r="CG189" s="1" t="str">
        <f t="shared" si="185"/>
        <v/>
      </c>
      <c r="CH189" s="1" t="str">
        <f t="shared" si="186"/>
        <v/>
      </c>
      <c r="CI189" s="76" t="str">
        <f>IF(CE189="yes",VLOOKUP(CH189,'z-Table'!$A$1:$K$74,7,TRUE)*$CE$135,"")</f>
        <v/>
      </c>
    </row>
    <row r="190" spans="1:87" ht="12" x14ac:dyDescent="0.2">
      <c r="A190" s="7" t="s">
        <v>79</v>
      </c>
      <c r="B190" s="18" cm="1">
        <f t="array" ref="B190">IFERROR(_xlfn.IFS(COUNTA($F$135:$K$135)=0,AVERAGE($F190:$K190),$F$135="X",AVERAGE(G190:$K190),$G$135="X",AVERAGE($F190,$H190:$K190),$H$135="X",AVERAGE($F190:$G190,$I190:$K190),$I$135="X",AVERAGE($F190:$H190,$J190:$K190),$J$135="X",AVERAGE($F190:$I190,$K190:$K190),$K$135="X",AVERAGE($F190:$J190)),"")</f>
        <v>2.3024334368896733E-2</v>
      </c>
      <c r="C190" s="19" cm="1">
        <f t="array" ref="C190">IFERROR(_xlfn.IFS(COUNTA($F$135:$K$135)=0,STDEV($F190:$K190)/SQRT(COUNT($F190:$K190)),$F$135="X",STDEV(G190:$K190)/SQRT(COUNT(G190:$K190)),$G$135="X",STDEV($F190,$H190:$K190)/SQRT(COUNT($F190,$H190:$K190)),$H$135="X",STDEV($F190:$G190,$I190:$K190)/SQRT(COUNT($F190:$G190,$I190:$K190)),$I$135="X",STDEV($F190:$H190,$J190:$K190)/SQRT(COUNT($F190:$H190,$J190:$K190)),$J$135="X",STDEV($F190:$I190,$K190)/SQRT(COUNT($F190:$I190,$K190)),$K$135="X",STDEV($F190:$J190)/SQRT(COUNT($F190:$J190))),"")</f>
        <v>1.1325834831207032E-2</v>
      </c>
      <c r="D190" s="113" cm="1">
        <f t="array" ref="D190">IFERROR(_xlfn.IFS(COUNTA($L$135:$Q$135)=0,AVERAGE($L190:$Q190),$L$135="X",AVERAGE($M190:$Q190),$M$135="X",AVERAGE($L190,$N190:$Q190),$N$135="X",AVERAGE($L190:$M190,$O190:$Q190),$O$135="X",AVERAGE($L190:$N190,$P190:$Q190),$P$135="X",AVERAGE($L190:$O190,$Q190:$Q190),$Q$135="X",AVERAGE($L190:$P190)),"")</f>
        <v>30371.35</v>
      </c>
      <c r="E190" s="111" cm="1">
        <f t="array" ref="E190">IFERROR(_xlfn.IFS(COUNTA($L$135:$Q$135)=0,STDEV($L190:$Q190)/SQRT(COUNT($L190:$Q190)),$L$135="X",STDEV($M190:$Q190)/SQRT(COUNT($M190:$Q190)),$M$135="X",STDEV($L190,$N190:$Q190)/SQRT(COUNT($L190,$N190:$Q190)),$N$135="X",STDEV($L190:$M190,$O190:$Q190)/SQRT(COUNT($L190:$M190,$O190:$Q190)),$O$135="X",STDEV($L190:$N190,$P190:$Q190)/SQRT(COUNT($L190:$N190,$P190:$Q190)),$P$135="X",STDEV($L190:$O190,$Q190)/SQRT(COUNT($L190:$O190,$Q190)),$Q$135="X",STDEV($L190:$P190)/SQRT(COUNT($L190:$P190))),"")</f>
        <v>20813.256067588271</v>
      </c>
      <c r="F190" cm="1">
        <f t="array" ref="F190">_xlfn.IFS(SUM($L190:$Q190)="","",L190="","",L190=0,0,L190&gt;0,L190/F$198*100)</f>
        <v>5.5726173329703255E-2</v>
      </c>
      <c r="G190" cm="1">
        <f t="array" ref="G190">_xlfn.IFS(SUM($L190:$Q190)="","",M190="","",M190=0,0,M190&gt;0,M190/G$198*100)</f>
        <v>0</v>
      </c>
      <c r="H190" cm="1">
        <f t="array" ref="H190">_xlfn.IFS(SUM($L190:$Q190)="","",N190="","",N190=0,0,N190&gt;0,N190/H$198*100)</f>
        <v>0</v>
      </c>
      <c r="I190" cm="1">
        <f t="array" ref="I190">_xlfn.IFS(SUM($L190:$Q190)="","",O190="","",O190=0,0,O190&gt;0,O190/I$198*100)</f>
        <v>4.2865352346936794E-2</v>
      </c>
      <c r="J190" cm="1">
        <f t="array" ref="J190">_xlfn.IFS(SUM($L190:$Q190)="","",P190="","",P190=0,0,P190&gt;0,P190/J$198*100)</f>
        <v>1.6530146167843623E-2</v>
      </c>
      <c r="K190" s="1" t="str" cm="1">
        <f t="array" ref="K190">_xlfn.IFS(SUM($L190:$Q190)="","",Q190="","",Q190=0,0,Q190&gt;0,Q190/K$198*100)</f>
        <v/>
      </c>
      <c r="L190" s="85">
        <f t="shared" si="180"/>
        <v>111659.25</v>
      </c>
      <c r="M190" s="39">
        <f t="shared" si="180"/>
        <v>0</v>
      </c>
      <c r="N190" s="39">
        <f t="shared" si="180"/>
        <v>0</v>
      </c>
      <c r="O190" s="39">
        <f t="shared" si="180"/>
        <v>20430</v>
      </c>
      <c r="P190" s="39">
        <f t="shared" si="180"/>
        <v>19767.5</v>
      </c>
      <c r="Q190" s="98" t="str">
        <f t="shared" si="180"/>
        <v/>
      </c>
      <c r="R190" s="89">
        <v>446637</v>
      </c>
      <c r="S190" s="89">
        <v>0</v>
      </c>
      <c r="T190" s="89">
        <v>0</v>
      </c>
      <c r="U190" s="89">
        <v>61290</v>
      </c>
      <c r="V190" s="89">
        <v>39535</v>
      </c>
      <c r="W190" s="89"/>
      <c r="X190" s="1"/>
      <c r="Y190" s="1"/>
      <c r="Z190" s="7" t="s">
        <v>79</v>
      </c>
      <c r="AA190" s="18" cm="1">
        <f t="array" ref="AA190">IFERROR(_xlfn.IFS(COUNTA($AE$135:$AJ$135)=0,AVERAGE($AE190:$AJ190),$AE$135="X",AVERAGE($AF190:$AJ190),$AF$135="X",AVERAGE($AE190,$AG190:$AJ190),$AG$135="X",AVERAGE($AE190:$AF190,$AH190:$AJ190),$AH$135="X",AVERAGE($AE190:$AG190,$AI190:$AJ190),$AI$135="X",AVERAGE($AE190:$AH190,$AJ190:$AJ190),$AJ$135="X",AVERAGE($AE190:$AI190)),"")</f>
        <v>0.15085299459299736</v>
      </c>
      <c r="AB190" s="19" cm="1">
        <f t="array" ref="AB190">IFERROR(_xlfn.IFS(COUNTA($AE$135:$AJ$135)=0,STDEV($AE190:$AJ190)/SQRT(COUNT($AE190:$AJ190)),$AE$135="X",STDEV($AF190:$AJ190)/SQRT(COUNT($AF190:$AJ190)),$AF$135="X",STDEV($AE190,$AG190:$AJ190)/SQRT(COUNT($AE190,$AG190:$AJ190)),$AG$135="X",STDEV($AE190:$AF190,$AH190:$AJ190)/SQRT(COUNT($AE190:$AF190,$AH190:$AJ190)),$AH$135="X",STDEV($AE190:$AG190,$AI190:$AJ190)/SQRT(COUNT($AE190:$AG190,$AI190:$AJ190)),$AI$135="X",STDEV($AE190:$AH190,$AJ190)/SQRT(COUNT($AE190:$AH190,$AJ190)),$AJ$135="X",STDEV($AE190:$AI190)/SQRT(COUNT($AE190:$AI190))),"")</f>
        <v>9.090805461970522E-2</v>
      </c>
      <c r="AC190" s="113" cm="1">
        <f t="array" ref="AC190">IFERROR(_xlfn.IFS(COUNTA($AK$135:$AP$135)=0,AVERAGE($AK190:$AP190),$AK$135="X",AVERAGE($AL190:$AP190),$AL$135="X",AVERAGE($AK190,$AM190:$AP190),$AM$135="X",AVERAGE($AK190:$AL190,$AN190:$AP190),$AN$135="X",AVERAGE($AK190:$AM190,$AO190:$AP190),$AO$135="X",AVERAGE($AK190:$AN190,$AP190:$AP190),$AP$135="X",AVERAGE($AK190:$AO190)),"")</f>
        <v>22613.9375</v>
      </c>
      <c r="AD190" s="111" cm="1">
        <f t="array" ref="AD190">IFERROR(_xlfn.IFS(COUNTA($AK$135:$AP$135)=0,STDEV($AK190:$AP190)/SQRT(COUNT($AK190:$AP190)),$AK$135="X",STDEV($AL190:$AP190)/SQRT(COUNT($AL190:$AP190)),$AL$135="X",STDEV($AK190,$AM190:$AP190)/SQRT(COUNT($AK190,$AM190:$AP190)),$AM$135="X",STDEV($AK190:$AL190,$AN190:$AP190)/SQRT(COUNT($AK190:$AL190,$AN190:$AP190)),$AN$135="X",STDEV($AK190:$AM190,$AO190:$AP190)/SQRT(COUNT($AK190:$AM190,$AO190:$AP190)),$AO$135="X",STDEV($AK190:$AN190,$AP190)/SQRT(COUNT($AK190:$AN190,$AP190)),$AP$135="X",STDEV($AK190:$AO190)/SQRT(COUNT($AK190:$AO190))),"")</f>
        <v>6788.023169198299</v>
      </c>
      <c r="AE190" cm="1">
        <f t="array" ref="AE190">_xlfn.IFS(SUM($AK190:$AP190)="","",AK190="","",AK190=0,0,AK190&gt;0,AK190/AE$198*100)</f>
        <v>5.4904764305059126E-2</v>
      </c>
      <c r="AF190" cm="1">
        <f t="array" ref="AF190">_xlfn.IFS(SUM($AK190:$AP190)="","",AL190="","",AL190=0,0,AL190&gt;0,AL190/AF$198*100)</f>
        <v>9.7273733679591065E-2</v>
      </c>
      <c r="AG190" cm="1">
        <f t="array" ref="AG190">_xlfn.IFS(SUM($AK190:$AP190)="","",AM190="","",AM190=0,0,AM190&gt;0,AM190/AG$198*100)</f>
        <v>0</v>
      </c>
      <c r="AH190" cm="1">
        <f t="array" ref="AH190">_xlfn.IFS(SUM($AK190:$AP190)="","",AN190="","",AN190=0,0,AN190&gt;0,AN190/AH$198*100)</f>
        <v>0.42044391659492725</v>
      </c>
      <c r="AI190" cm="1">
        <f t="array" ref="AI190">_xlfn.IFS(SUM($AK190:$AP190)="","",AO190="","",AO190=0,0,AO190&gt;0,AO190/AI$198*100)</f>
        <v>3.0789563792412003E-2</v>
      </c>
      <c r="AJ190" s="1" t="str" cm="1">
        <f t="array" ref="AJ190">_xlfn.IFS(SUM($AK190:$AP190)="","",AP190="","",AP190=0,0,AP190&gt;0,AP190/AJ$198*100)</f>
        <v/>
      </c>
      <c r="AK190" s="85">
        <f t="shared" si="181"/>
        <v>37913</v>
      </c>
      <c r="AL190" s="39">
        <f t="shared" si="181"/>
        <v>23412</v>
      </c>
      <c r="AM190" s="39">
        <f t="shared" si="181"/>
        <v>0</v>
      </c>
      <c r="AN190" s="39">
        <f t="shared" si="181"/>
        <v>24278</v>
      </c>
      <c r="AO190" s="39">
        <f t="shared" si="181"/>
        <v>4852.75</v>
      </c>
      <c r="AP190" s="98" t="str">
        <f t="shared" si="181"/>
        <v/>
      </c>
      <c r="AQ190" s="89">
        <v>113739</v>
      </c>
      <c r="AR190" s="89">
        <v>117060</v>
      </c>
      <c r="AS190" s="89">
        <v>0</v>
      </c>
      <c r="AT190" s="89">
        <v>24278</v>
      </c>
      <c r="AU190" s="89">
        <v>19411</v>
      </c>
      <c r="AV190" s="89"/>
      <c r="AW190" s="1"/>
      <c r="AX190" s="1"/>
      <c r="AY190" s="39" t="str">
        <f t="shared" si="187"/>
        <v/>
      </c>
      <c r="AZ190" s="39" t="str">
        <f t="shared" si="188"/>
        <v/>
      </c>
      <c r="BA190" s="39" t="str">
        <f t="shared" si="189"/>
        <v/>
      </c>
      <c r="BB190" s="39" t="str">
        <f t="shared" si="190"/>
        <v/>
      </c>
      <c r="BC190" s="39" t="str">
        <f t="shared" si="191"/>
        <v/>
      </c>
      <c r="BD190" s="39" t="str">
        <f t="shared" si="192"/>
        <v/>
      </c>
      <c r="BE190" s="39" t="str">
        <f t="shared" si="193"/>
        <v/>
      </c>
      <c r="BF190" s="39" t="str">
        <f t="shared" si="194"/>
        <v/>
      </c>
      <c r="BG190" s="39" t="str">
        <f t="shared" si="195"/>
        <v/>
      </c>
      <c r="BH190" s="39" t="str">
        <f t="shared" si="196"/>
        <v/>
      </c>
      <c r="BI190" s="39" t="str">
        <f t="shared" si="197"/>
        <v/>
      </c>
      <c r="BJ190" s="39" t="str">
        <f t="shared" si="198"/>
        <v/>
      </c>
      <c r="BK190" s="42" t="str">
        <f t="shared" si="183"/>
        <v/>
      </c>
      <c r="BL190" t="str">
        <f t="shared" si="183"/>
        <v/>
      </c>
      <c r="BM190" t="str">
        <f t="shared" si="183"/>
        <v/>
      </c>
      <c r="BN190" t="str">
        <f t="shared" si="183"/>
        <v/>
      </c>
      <c r="BO190" t="str">
        <f t="shared" si="183"/>
        <v/>
      </c>
      <c r="BP190" t="str">
        <f t="shared" si="183"/>
        <v/>
      </c>
      <c r="BQ190" t="str">
        <f t="shared" si="200"/>
        <v/>
      </c>
      <c r="BR190" t="str">
        <f t="shared" si="200"/>
        <v/>
      </c>
      <c r="BS190" t="str">
        <f t="shared" si="200"/>
        <v/>
      </c>
      <c r="BT190" t="str">
        <f t="shared" si="200"/>
        <v/>
      </c>
      <c r="BU190" t="str">
        <f t="shared" si="200"/>
        <v/>
      </c>
      <c r="BV190" t="str">
        <f t="shared" si="200"/>
        <v/>
      </c>
      <c r="BW190" t="str">
        <f t="shared" si="170"/>
        <v/>
      </c>
      <c r="BX190" t="str">
        <f t="shared" si="171"/>
        <v/>
      </c>
      <c r="BY190" t="str">
        <f t="shared" si="172"/>
        <v/>
      </c>
      <c r="BZ190" t="str">
        <f t="shared" si="173"/>
        <v/>
      </c>
      <c r="CA190" t="str">
        <f t="shared" si="199"/>
        <v/>
      </c>
      <c r="CB190" s="39" t="str">
        <f t="shared" si="199"/>
        <v/>
      </c>
      <c r="CC190" s="46" t="str">
        <f t="shared" si="175"/>
        <v/>
      </c>
      <c r="CD190" s="44" t="str">
        <f t="shared" si="176"/>
        <v/>
      </c>
      <c r="CE190" t="str" cm="1">
        <f t="array" ref="CE190">_xlfn.IFS($CC190="","",$CC190&lt;=CE$136,"yes",$CC190&gt;CE$136,"no")</f>
        <v/>
      </c>
      <c r="CF190" s="42" t="str">
        <f t="shared" si="184"/>
        <v/>
      </c>
      <c r="CG190" s="1" t="str">
        <f t="shared" si="185"/>
        <v/>
      </c>
      <c r="CH190" s="1" t="str">
        <f t="shared" si="186"/>
        <v/>
      </c>
      <c r="CI190" s="76" t="str">
        <f>IF(CE190="yes",VLOOKUP(CH190,'z-Table'!$A$1:$K$74,7,TRUE)*$CE$135,"")</f>
        <v/>
      </c>
    </row>
    <row r="191" spans="1:87" ht="12" x14ac:dyDescent="0.2">
      <c r="A191" s="7" t="s">
        <v>80</v>
      </c>
      <c r="B191" s="18" cm="1">
        <f t="array" ref="B191">IFERROR(_xlfn.IFS(COUNTA($F$135:$K$135)=0,AVERAGE($F191:$K191),$F$135="X",AVERAGE(G191:$K191),$G$135="X",AVERAGE($F191,$H191:$K191),$H$135="X",AVERAGE($F191:$G191,$I191:$K191),$I$135="X",AVERAGE($F191:$H191,$J191:$K191),$J$135="X",AVERAGE($F191:$I191,$K191:$K191),$K$135="X",AVERAGE($F191:$J191)),"")</f>
        <v>0.18685668606095496</v>
      </c>
      <c r="C191" s="19" cm="1">
        <f t="array" ref="C191">IFERROR(_xlfn.IFS(COUNTA($F$135:$K$135)=0,STDEV($F191:$K191)/SQRT(COUNT($F191:$K191)),$F$135="X",STDEV(G191:$K191)/SQRT(COUNT(G191:$K191)),$G$135="X",STDEV($F191,$H191:$K191)/SQRT(COUNT($F191,$H191:$K191)),$H$135="X",STDEV($F191:$G191,$I191:$K191)/SQRT(COUNT($F191:$G191,$I191:$K191)),$I$135="X",STDEV($F191:$H191,$J191:$K191)/SQRT(COUNT($F191:$H191,$J191:$K191)),$J$135="X",STDEV($F191:$I191,$K191)/SQRT(COUNT($F191:$I191,$K191)),$K$135="X",STDEV($F191:$J191)/SQRT(COUNT($F191:$J191))),"")</f>
        <v>5.7425454471021944E-2</v>
      </c>
      <c r="D191" s="113" cm="1">
        <f t="array" ref="D191">IFERROR(_xlfn.IFS(COUNTA($L$135:$Q$135)=0,AVERAGE($L191:$Q191),$L$135="X",AVERAGE($M191:$Q191),$M$135="X",AVERAGE($L191,$N191:$Q191),$N$135="X",AVERAGE($L191:$M191,$O191:$Q191),$O$135="X",AVERAGE($L191:$N191,$P191:$Q191),$P$135="X",AVERAGE($L191:$O191,$Q191:$Q191),$Q$135="X",AVERAGE($L191:$P191)),"")</f>
        <v>212105.95</v>
      </c>
      <c r="E191" s="111" cm="1">
        <f t="array" ref="E191">IFERROR(_xlfn.IFS(COUNTA($L$135:$Q$135)=0,STDEV($L191:$Q191)/SQRT(COUNT($L191:$Q191)),$L$135="X",STDEV($M191:$Q191)/SQRT(COUNT($M191:$Q191)),$M$135="X",STDEV($L191,$N191:$Q191)/SQRT(COUNT($L191,$N191:$Q191)),$N$135="X",STDEV($L191:$M191,$O191:$Q191)/SQRT(COUNT($L191:$M191,$O191:$Q191)),$O$135="X",STDEV($L191:$N191,$P191:$Q191)/SQRT(COUNT($L191:$N191,$P191:$Q191)),$P$135="X",STDEV($L191:$O191,$Q191)/SQRT(COUNT($L191:$O191,$Q191)),$Q$135="X",STDEV($L191:$P191)/SQRT(COUNT($L191:$P191))),"")</f>
        <v>134469.37614294171</v>
      </c>
      <c r="F191" cm="1">
        <f t="array" ref="F191">_xlfn.IFS(SUM($L191:$Q191)="","",L191="","",L191=0,0,L191&gt;0,L191/F$198*100)</f>
        <v>0.36758997041071789</v>
      </c>
      <c r="G191" cm="1">
        <f t="array" ref="G191">_xlfn.IFS(SUM($L191:$Q191)="","",M191="","",M191=0,0,M191&gt;0,M191/G$198*100)</f>
        <v>8.2006812100248863E-2</v>
      </c>
      <c r="H191" cm="1">
        <f t="array" ref="H191">_xlfn.IFS(SUM($L191:$Q191)="","",N191="","",N191=0,0,N191&gt;0,N191/H$198*100)</f>
        <v>7.5479066130563197E-2</v>
      </c>
      <c r="I191" cm="1">
        <f t="array" ref="I191">_xlfn.IFS(SUM($L191:$Q191)="","",O191="","",O191=0,0,O191&gt;0,O191/I$198*100)</f>
        <v>0.27265063721629762</v>
      </c>
      <c r="J191" cm="1">
        <f t="array" ref="J191">_xlfn.IFS(SUM($L191:$Q191)="","",P191="","",P191=0,0,P191&gt;0,P191/J$198*100)</f>
        <v>0.13655694444694733</v>
      </c>
      <c r="K191" s="1" t="str" cm="1">
        <f t="array" ref="K191">_xlfn.IFS(SUM($L191:$Q191)="","",Q191="","",Q191=0,0,Q191&gt;0,Q191/K$198*100)</f>
        <v/>
      </c>
      <c r="L191" s="85">
        <f t="shared" si="180"/>
        <v>736544.75</v>
      </c>
      <c r="M191" s="39">
        <f t="shared" si="180"/>
        <v>20881.333333333332</v>
      </c>
      <c r="N191" s="39">
        <f t="shared" si="180"/>
        <v>9855</v>
      </c>
      <c r="O191" s="39">
        <f t="shared" si="180"/>
        <v>129947.66666666667</v>
      </c>
      <c r="P191" s="39">
        <f t="shared" si="180"/>
        <v>163301</v>
      </c>
      <c r="Q191" s="98" t="str">
        <f t="shared" si="180"/>
        <v/>
      </c>
      <c r="R191" s="89">
        <v>2946179</v>
      </c>
      <c r="S191" s="89">
        <v>62644</v>
      </c>
      <c r="T191" s="89">
        <v>29565</v>
      </c>
      <c r="U191" s="89">
        <v>389843</v>
      </c>
      <c r="V191" s="89">
        <v>326602</v>
      </c>
      <c r="W191" s="89"/>
      <c r="X191" s="1"/>
      <c r="Y191" s="1"/>
      <c r="Z191" s="7" t="s">
        <v>80</v>
      </c>
      <c r="AA191" s="18" cm="1">
        <f t="array" ref="AA191">IFERROR(_xlfn.IFS(COUNTA($AE$135:$AJ$135)=0,AVERAGE($AE191:$AJ191),$AE$135="X",AVERAGE($AF191:$AJ191),$AF$135="X",AVERAGE($AE191,$AG191:$AJ191),$AG$135="X",AVERAGE($AE191:$AF191,$AH191:$AJ191),$AH$135="X",AVERAGE($AE191:$AG191,$AI191:$AJ191),$AI$135="X",AVERAGE($AE191:$AH191,$AJ191:$AJ191),$AJ$135="X",AVERAGE($AE191:$AI191)),"")</f>
        <v>0.78394654832073662</v>
      </c>
      <c r="AB191" s="19" cm="1">
        <f t="array" ref="AB191">IFERROR(_xlfn.IFS(COUNTA($AE$135:$AJ$135)=0,STDEV($AE191:$AJ191)/SQRT(COUNT($AE191:$AJ191)),$AE$135="X",STDEV($AF191:$AJ191)/SQRT(COUNT($AF191:$AJ191)),$AF$135="X",STDEV($AE191,$AG191:$AJ191)/SQRT(COUNT($AE191,$AG191:$AJ191)),$AG$135="X",STDEV($AE191:$AF191,$AH191:$AJ191)/SQRT(COUNT($AE191:$AF191,$AH191:$AJ191)),$AH$135="X",STDEV($AE191:$AG191,$AI191:$AJ191)/SQRT(COUNT($AE191:$AG191,$AI191:$AJ191)),$AI$135="X",STDEV($AE191:$AH191,$AJ191)/SQRT(COUNT($AE191:$AH191,$AJ191)),$AJ$135="X",STDEV($AE191:$AI191)/SQRT(COUNT($AE191:$AI191))),"")</f>
        <v>0.40662827169860155</v>
      </c>
      <c r="AC191" s="113" cm="1">
        <f t="array" ref="AC191">IFERROR(_xlfn.IFS(COUNTA($AK$135:$AP$135)=0,AVERAGE($AK191:$AP191),$AK$135="X",AVERAGE($AL191:$AP191),$AL$135="X",AVERAGE($AK191,$AM191:$AP191),$AM$135="X",AVERAGE($AK191:$AL191,$AN191:$AP191),$AN$135="X",AVERAGE($AK191:$AM191,$AO191:$AP191),$AO$135="X",AVERAGE($AK191:$AN191,$AP191:$AP191),$AP$135="X",AVERAGE($AK191:$AO191)),"")</f>
        <v>143415.17083333334</v>
      </c>
      <c r="AD191" s="111" cm="1">
        <f t="array" ref="AD191">IFERROR(_xlfn.IFS(COUNTA($AK$135:$AP$135)=0,STDEV($AK191:$AP191)/SQRT(COUNT($AK191:$AP191)),$AK$135="X",STDEV($AL191:$AP191)/SQRT(COUNT($AL191:$AP191)),$AL$135="X",STDEV($AK191,$AM191:$AP191)/SQRT(COUNT($AK191,$AM191:$AP191)),$AM$135="X",STDEV($AK191:$AL191,$AN191:$AP191)/SQRT(COUNT($AK191:$AL191,$AN191:$AP191)),$AN$135="X",STDEV($AK191:$AM191,$AO191:$AP191)/SQRT(COUNT($AK191:$AM191,$AO191:$AP191)),$AO$135="X",STDEV($AK191:$AN191,$AP191)/SQRT(COUNT($AK191:$AN191,$AP191)),$AP$135="X",STDEV($AK191:$AO191)/SQRT(COUNT($AK191:$AO191))),"")</f>
        <v>58642.745863678319</v>
      </c>
      <c r="AE191" cm="1">
        <f t="array" ref="AE191">_xlfn.IFS(SUM($AK191:$AP191)="","",AK191="","",AK191=0,0,AK191&gt;0,AK191/AE$198*100)</f>
        <v>0.44953079667358986</v>
      </c>
      <c r="AF191" cm="1">
        <f t="array" ref="AF191">_xlfn.IFS(SUM($AK191:$AP191)="","",AL191="","",AL191=0,0,AL191&gt;0,AL191/AF$198*100)</f>
        <v>0.46783214715081167</v>
      </c>
      <c r="AG191" cm="1">
        <f t="array" ref="AG191">_xlfn.IFS(SUM($AK191:$AP191)="","",AM191="","",AM191=0,0,AM191&gt;0,AM191/AG$198*100)</f>
        <v>1.3756007136777042E-2</v>
      </c>
      <c r="AH191" cm="1">
        <f t="array" ref="AH191">_xlfn.IFS(SUM($AK191:$AP191)="","",AN191="","",AN191=0,0,AN191&gt;0,AN191/AH$198*100)</f>
        <v>1.9926146094130046</v>
      </c>
      <c r="AI191" cm="1">
        <f t="array" ref="AI191">_xlfn.IFS(SUM($AK191:$AP191)="","",AO191="","",AO191=0,0,AO191&gt;0,AO191/AI$198*100)</f>
        <v>0.22580864004554019</v>
      </c>
      <c r="AJ191" s="1" t="str" cm="1">
        <f t="array" ref="AJ191">_xlfn.IFS(SUM($AK191:$AP191)="","",AP191="","",AP191=0,0,AP191&gt;0,AP191/AJ$198*100)</f>
        <v/>
      </c>
      <c r="AK191" s="85">
        <f t="shared" si="181"/>
        <v>310411.33333333331</v>
      </c>
      <c r="AL191" s="39">
        <f t="shared" si="181"/>
        <v>112598.6</v>
      </c>
      <c r="AM191" s="39">
        <f t="shared" si="181"/>
        <v>16914.5</v>
      </c>
      <c r="AN191" s="39">
        <f t="shared" si="181"/>
        <v>115061</v>
      </c>
      <c r="AO191" s="39">
        <f t="shared" si="181"/>
        <v>35589.75</v>
      </c>
      <c r="AP191" s="98" t="str">
        <f t="shared" si="181"/>
        <v/>
      </c>
      <c r="AQ191" s="89">
        <v>931234</v>
      </c>
      <c r="AR191" s="89">
        <v>562993</v>
      </c>
      <c r="AS191" s="89">
        <v>33829</v>
      </c>
      <c r="AT191" s="89">
        <v>115061</v>
      </c>
      <c r="AU191" s="89">
        <v>142359</v>
      </c>
      <c r="AV191" s="89"/>
      <c r="AW191" s="1"/>
      <c r="AX191" s="1"/>
      <c r="AY191" s="39" t="str">
        <f t="shared" si="187"/>
        <v/>
      </c>
      <c r="AZ191" s="39" t="str">
        <f t="shared" si="188"/>
        <v/>
      </c>
      <c r="BA191" s="39" t="str">
        <f t="shared" si="189"/>
        <v/>
      </c>
      <c r="BB191" s="39" t="str">
        <f t="shared" si="190"/>
        <v/>
      </c>
      <c r="BC191" s="39" t="str">
        <f t="shared" si="191"/>
        <v/>
      </c>
      <c r="BD191" s="39" t="str">
        <f t="shared" si="192"/>
        <v/>
      </c>
      <c r="BE191" s="39" t="str">
        <f t="shared" si="193"/>
        <v/>
      </c>
      <c r="BF191" s="39" t="str">
        <f t="shared" si="194"/>
        <v/>
      </c>
      <c r="BG191" s="39" t="str">
        <f t="shared" si="195"/>
        <v/>
      </c>
      <c r="BH191" s="39" t="str">
        <f t="shared" si="196"/>
        <v/>
      </c>
      <c r="BI191" s="39" t="str">
        <f t="shared" si="197"/>
        <v/>
      </c>
      <c r="BJ191" s="39" t="str">
        <f t="shared" si="198"/>
        <v/>
      </c>
      <c r="BK191" s="42" t="str">
        <f t="shared" ref="BK191:BP198" si="201">IFERROR(_xlfn.RANK.AVG(AY191,$AY191:$BJ191,1),"")</f>
        <v/>
      </c>
      <c r="BL191" t="str">
        <f t="shared" si="201"/>
        <v/>
      </c>
      <c r="BM191" t="str">
        <f t="shared" si="201"/>
        <v/>
      </c>
      <c r="BN191" t="str">
        <f t="shared" si="201"/>
        <v/>
      </c>
      <c r="BO191" t="str">
        <f t="shared" si="201"/>
        <v/>
      </c>
      <c r="BP191" t="str">
        <f t="shared" si="201"/>
        <v/>
      </c>
      <c r="BQ191" t="str">
        <f t="shared" si="200"/>
        <v/>
      </c>
      <c r="BR191" t="str">
        <f t="shared" si="200"/>
        <v/>
      </c>
      <c r="BS191" t="str">
        <f t="shared" si="200"/>
        <v/>
      </c>
      <c r="BT191" t="str">
        <f t="shared" si="200"/>
        <v/>
      </c>
      <c r="BU191" t="str">
        <f t="shared" si="200"/>
        <v/>
      </c>
      <c r="BV191" t="str">
        <f t="shared" si="200"/>
        <v/>
      </c>
      <c r="BW191" t="str">
        <f t="shared" si="170"/>
        <v/>
      </c>
      <c r="BX191" t="str">
        <f t="shared" si="171"/>
        <v/>
      </c>
      <c r="BY191" t="str">
        <f t="shared" si="172"/>
        <v/>
      </c>
      <c r="BZ191" t="str">
        <f t="shared" si="173"/>
        <v/>
      </c>
      <c r="CA191" t="str">
        <f t="shared" si="199"/>
        <v/>
      </c>
      <c r="CB191" s="39" t="str">
        <f t="shared" si="199"/>
        <v/>
      </c>
      <c r="CC191" s="46" t="str">
        <f t="shared" si="175"/>
        <v/>
      </c>
      <c r="CD191" s="44" t="str">
        <f t="shared" si="176"/>
        <v/>
      </c>
      <c r="CE191" t="str" cm="1">
        <f t="array" ref="CE191">_xlfn.IFS($CC191="","",$CC191&lt;=CE$136,"yes",$CC191&gt;CE$136,"no")</f>
        <v/>
      </c>
      <c r="CF191" s="42" t="str">
        <f t="shared" si="184"/>
        <v/>
      </c>
      <c r="CG191" s="1" t="str">
        <f t="shared" si="185"/>
        <v/>
      </c>
      <c r="CH191" s="1" t="str">
        <f t="shared" si="186"/>
        <v/>
      </c>
      <c r="CI191" s="76" t="str">
        <f>IF(CE191="yes",VLOOKUP(CH191,'z-Table'!$A$1:$K$74,7,TRUE)*$CE$135,"")</f>
        <v/>
      </c>
    </row>
    <row r="192" spans="1:87" ht="12" x14ac:dyDescent="0.2">
      <c r="A192" s="6" t="s">
        <v>81</v>
      </c>
      <c r="B192" s="18" cm="1">
        <f t="array" ref="B192">IFERROR(_xlfn.IFS(COUNTA($F$135:$K$135)=0,AVERAGE($F192:$K192),$F$135="X",AVERAGE(G192:$K192),$G$135="X",AVERAGE($F192,$H192:$K192),$H$135="X",AVERAGE($F192:$G192,$I192:$K192),$I$135="X",AVERAGE($F192:$H192,$J192:$K192),$J$135="X",AVERAGE($F192:$I192,$K192:$K192),$K$135="X",AVERAGE($F192:$J192)),"")</f>
        <v>0</v>
      </c>
      <c r="C192" s="19" cm="1">
        <f t="array" ref="C192">IFERROR(_xlfn.IFS(COUNTA($F$135:$K$135)=0,STDEV($F192:$K192)/SQRT(COUNT($F192:$K192)),$F$135="X",STDEV(G192:$K192)/SQRT(COUNT(G192:$K192)),$G$135="X",STDEV($F192,$H192:$K192)/SQRT(COUNT($F192,$H192:$K192)),$H$135="X",STDEV($F192:$G192,$I192:$K192)/SQRT(COUNT($F192:$G192,$I192:$K192)),$I$135="X",STDEV($F192:$H192,$J192:$K192)/SQRT(COUNT($F192:$H192,$J192:$K192)),$J$135="X",STDEV($F192:$I192,$K192)/SQRT(COUNT($F192:$I192,$K192)),$K$135="X",STDEV($F192:$J192)/SQRT(COUNT($F192:$J192))),"")</f>
        <v>0</v>
      </c>
      <c r="D192" s="113" cm="1">
        <f t="array" ref="D192">IFERROR(_xlfn.IFS(COUNTA($L$135:$Q$135)=0,AVERAGE($L192:$Q192),$L$135="X",AVERAGE($M192:$Q192),$M$135="X",AVERAGE($L192,$N192:$Q192),$N$135="X",AVERAGE($L192:$M192,$O192:$Q192),$O$135="X",AVERAGE($L192:$N192,$P192:$Q192),$P$135="X",AVERAGE($L192:$O192,$Q192:$Q192),$Q$135="X",AVERAGE($L192:$P192)),"")</f>
        <v>0</v>
      </c>
      <c r="E192" s="111" cm="1">
        <f t="array" ref="E192">IFERROR(_xlfn.IFS(COUNTA($L$135:$Q$135)=0,STDEV($L192:$Q192)/SQRT(COUNT($L192:$Q192)),$L$135="X",STDEV($M192:$Q192)/SQRT(COUNT($M192:$Q192)),$M$135="X",STDEV($L192,$N192:$Q192)/SQRT(COUNT($L192,$N192:$Q192)),$N$135="X",STDEV($L192:$M192,$O192:$Q192)/SQRT(COUNT($L192:$M192,$O192:$Q192)),$O$135="X",STDEV($L192:$N192,$P192:$Q192)/SQRT(COUNT($L192:$N192,$P192:$Q192)),$P$135="X",STDEV($L192:$O192,$Q192)/SQRT(COUNT($L192:$O192,$Q192)),$Q$135="X",STDEV($L192:$P192)/SQRT(COUNT($L192:$P192))),"")</f>
        <v>0</v>
      </c>
      <c r="F192" cm="1">
        <f t="array" ref="F192">_xlfn.IFS(SUM($L192:$Q192)="","",L192="","",L192=0,0,L192&gt;0,L192/F$198*100)</f>
        <v>0</v>
      </c>
      <c r="G192" cm="1">
        <f t="array" ref="G192">_xlfn.IFS(SUM($L192:$Q192)="","",M192="","",M192=0,0,M192&gt;0,M192/G$198*100)</f>
        <v>0</v>
      </c>
      <c r="H192" cm="1">
        <f t="array" ref="H192">_xlfn.IFS(SUM($L192:$Q192)="","",N192="","",N192=0,0,N192&gt;0,N192/H$198*100)</f>
        <v>0</v>
      </c>
      <c r="I192" cm="1">
        <f t="array" ref="I192">_xlfn.IFS(SUM($L192:$Q192)="","",O192="","",O192=0,0,O192&gt;0,O192/I$198*100)</f>
        <v>0</v>
      </c>
      <c r="J192" cm="1">
        <f t="array" ref="J192">_xlfn.IFS(SUM($L192:$Q192)="","",P192="","",P192=0,0,P192&gt;0,P192/J$198*100)</f>
        <v>0</v>
      </c>
      <c r="K192" s="1" t="str" cm="1">
        <f t="array" ref="K192">_xlfn.IFS(SUM($L192:$Q192)="","",Q192="","",Q192=0,0,Q192&gt;0,Q192/K$198*100)</f>
        <v/>
      </c>
      <c r="L192" s="85">
        <f t="shared" si="180"/>
        <v>0</v>
      </c>
      <c r="M192" s="39">
        <f t="shared" si="180"/>
        <v>0</v>
      </c>
      <c r="N192" s="39">
        <f t="shared" si="180"/>
        <v>0</v>
      </c>
      <c r="O192" s="39">
        <f t="shared" si="180"/>
        <v>0</v>
      </c>
      <c r="P192" s="39">
        <f t="shared" si="180"/>
        <v>0</v>
      </c>
      <c r="Q192" s="98" t="str">
        <f t="shared" si="180"/>
        <v/>
      </c>
      <c r="R192" s="89">
        <v>0</v>
      </c>
      <c r="S192" s="89">
        <v>0</v>
      </c>
      <c r="T192" s="89">
        <v>0</v>
      </c>
      <c r="U192" s="89">
        <v>0</v>
      </c>
      <c r="V192" s="89">
        <v>0</v>
      </c>
      <c r="W192" s="89"/>
      <c r="X192" s="1"/>
      <c r="Y192" s="1"/>
      <c r="Z192" s="6" t="s">
        <v>81</v>
      </c>
      <c r="AA192" s="18" cm="1">
        <f t="array" ref="AA192">IFERROR(_xlfn.IFS(COUNTA($AE$135:$AJ$135)=0,AVERAGE($AE192:$AJ192),$AE$135="X",AVERAGE($AF192:$AJ192),$AF$135="X",AVERAGE($AE192,$AG192:$AJ192),$AG$135="X",AVERAGE($AE192:$AF192,$AH192:$AJ192),$AH$135="X",AVERAGE($AE192:$AG192,$AI192:$AJ192),$AI$135="X",AVERAGE($AE192:$AH192,$AJ192:$AJ192),$AJ$135="X",AVERAGE($AE192:$AI192)),"")</f>
        <v>0</v>
      </c>
      <c r="AB192" s="19" cm="1">
        <f t="array" ref="AB192">IFERROR(_xlfn.IFS(COUNTA($AE$135:$AJ$135)=0,STDEV($AE192:$AJ192)/SQRT(COUNT($AE192:$AJ192)),$AE$135="X",STDEV($AF192:$AJ192)/SQRT(COUNT($AF192:$AJ192)),$AF$135="X",STDEV($AE192,$AG192:$AJ192)/SQRT(COUNT($AE192,$AG192:$AJ192)),$AG$135="X",STDEV($AE192:$AF192,$AH192:$AJ192)/SQRT(COUNT($AE192:$AF192,$AH192:$AJ192)),$AH$135="X",STDEV($AE192:$AG192,$AI192:$AJ192)/SQRT(COUNT($AE192:$AG192,$AI192:$AJ192)),$AI$135="X",STDEV($AE192:$AH192,$AJ192)/SQRT(COUNT($AE192:$AH192,$AJ192)),$AJ$135="X",STDEV($AE192:$AI192)/SQRT(COUNT($AE192:$AI192))),"")</f>
        <v>0</v>
      </c>
      <c r="AC192" s="113" cm="1">
        <f t="array" ref="AC192">IFERROR(_xlfn.IFS(COUNTA($AK$135:$AP$135)=0,AVERAGE($AK192:$AP192),$AK$135="X",AVERAGE($AL192:$AP192),$AL$135="X",AVERAGE($AK192,$AM192:$AP192),$AM$135="X",AVERAGE($AK192:$AL192,$AN192:$AP192),$AN$135="X",AVERAGE($AK192:$AM192,$AO192:$AP192),$AO$135="X",AVERAGE($AK192:$AN192,$AP192:$AP192),$AP$135="X",AVERAGE($AK192:$AO192)),"")</f>
        <v>0</v>
      </c>
      <c r="AD192" s="111" cm="1">
        <f t="array" ref="AD192">IFERROR(_xlfn.IFS(COUNTA($AK$135:$AP$135)=0,STDEV($AK192:$AP192)/SQRT(COUNT($AK192:$AP192)),$AK$135="X",STDEV($AL192:$AP192)/SQRT(COUNT($AL192:$AP192)),$AL$135="X",STDEV($AK192,$AM192:$AP192)/SQRT(COUNT($AK192,$AM192:$AP192)),$AM$135="X",STDEV($AK192:$AL192,$AN192:$AP192)/SQRT(COUNT($AK192:$AL192,$AN192:$AP192)),$AN$135="X",STDEV($AK192:$AM192,$AO192:$AP192)/SQRT(COUNT($AK192:$AM192,$AO192:$AP192)),$AO$135="X",STDEV($AK192:$AN192,$AP192)/SQRT(COUNT($AK192:$AN192,$AP192)),$AP$135="X",STDEV($AK192:$AO192)/SQRT(COUNT($AK192:$AO192))),"")</f>
        <v>0</v>
      </c>
      <c r="AE192" cm="1">
        <f t="array" ref="AE192">_xlfn.IFS(SUM($AK192:$AP192)="","",AK192="","",AK192=0,0,AK192&gt;0,AK192/AE$198*100)</f>
        <v>0</v>
      </c>
      <c r="AF192" cm="1">
        <f t="array" ref="AF192">_xlfn.IFS(SUM($AK192:$AP192)="","",AL192="","",AL192=0,0,AL192&gt;0,AL192/AF$198*100)</f>
        <v>0</v>
      </c>
      <c r="AG192" cm="1">
        <f t="array" ref="AG192">_xlfn.IFS(SUM($AK192:$AP192)="","",AM192="","",AM192=0,0,AM192&gt;0,AM192/AG$198*100)</f>
        <v>0</v>
      </c>
      <c r="AH192" cm="1">
        <f t="array" ref="AH192">_xlfn.IFS(SUM($AK192:$AP192)="","",AN192="","",AN192=0,0,AN192&gt;0,AN192/AH$198*100)</f>
        <v>0</v>
      </c>
      <c r="AI192" cm="1">
        <f t="array" ref="AI192">_xlfn.IFS(SUM($AK192:$AP192)="","",AO192="","",AO192=0,0,AO192&gt;0,AO192/AI$198*100)</f>
        <v>0</v>
      </c>
      <c r="AJ192" s="1" t="str" cm="1">
        <f t="array" ref="AJ192">_xlfn.IFS(SUM($AK192:$AP192)="","",AP192="","",AP192=0,0,AP192&gt;0,AP192/AJ$198*100)</f>
        <v/>
      </c>
      <c r="AK192" s="85">
        <f t="shared" si="181"/>
        <v>0</v>
      </c>
      <c r="AL192" s="39">
        <f t="shared" si="181"/>
        <v>0</v>
      </c>
      <c r="AM192" s="39">
        <f t="shared" si="181"/>
        <v>0</v>
      </c>
      <c r="AN192" s="39">
        <f t="shared" si="181"/>
        <v>0</v>
      </c>
      <c r="AO192" s="39">
        <f t="shared" si="181"/>
        <v>0</v>
      </c>
      <c r="AP192" s="98" t="str">
        <f t="shared" si="181"/>
        <v/>
      </c>
      <c r="AQ192" s="89">
        <v>0</v>
      </c>
      <c r="AR192" s="89">
        <v>0</v>
      </c>
      <c r="AS192" s="89">
        <v>0</v>
      </c>
      <c r="AT192" s="89">
        <v>0</v>
      </c>
      <c r="AU192" s="89">
        <v>0</v>
      </c>
      <c r="AV192" s="89"/>
      <c r="AW192" s="1"/>
      <c r="AX192" s="1"/>
      <c r="AY192" s="39" t="str">
        <f t="shared" si="187"/>
        <v/>
      </c>
      <c r="AZ192" s="39" t="str">
        <f t="shared" si="188"/>
        <v/>
      </c>
      <c r="BA192" s="39" t="str">
        <f t="shared" si="189"/>
        <v/>
      </c>
      <c r="BB192" s="39" t="str">
        <f t="shared" si="190"/>
        <v/>
      </c>
      <c r="BC192" s="39" t="str">
        <f t="shared" si="191"/>
        <v/>
      </c>
      <c r="BD192" s="39" t="str">
        <f t="shared" si="192"/>
        <v/>
      </c>
      <c r="BE192" s="39" t="str">
        <f t="shared" si="193"/>
        <v/>
      </c>
      <c r="BF192" s="39" t="str">
        <f t="shared" si="194"/>
        <v/>
      </c>
      <c r="BG192" s="39" t="str">
        <f t="shared" si="195"/>
        <v/>
      </c>
      <c r="BH192" s="39" t="str">
        <f t="shared" si="196"/>
        <v/>
      </c>
      <c r="BI192" s="39" t="str">
        <f t="shared" si="197"/>
        <v/>
      </c>
      <c r="BJ192" s="39" t="str">
        <f t="shared" si="198"/>
        <v/>
      </c>
      <c r="BK192" s="42" t="str">
        <f t="shared" si="201"/>
        <v/>
      </c>
      <c r="BL192" t="str">
        <f t="shared" si="201"/>
        <v/>
      </c>
      <c r="BM192" t="str">
        <f t="shared" si="201"/>
        <v/>
      </c>
      <c r="BN192" t="str">
        <f t="shared" si="201"/>
        <v/>
      </c>
      <c r="BO192" t="str">
        <f t="shared" si="201"/>
        <v/>
      </c>
      <c r="BP192" t="str">
        <f t="shared" si="201"/>
        <v/>
      </c>
      <c r="BQ192" t="str">
        <f t="shared" si="200"/>
        <v/>
      </c>
      <c r="BR192" t="str">
        <f t="shared" si="200"/>
        <v/>
      </c>
      <c r="BS192" t="str">
        <f t="shared" si="200"/>
        <v/>
      </c>
      <c r="BT192" t="str">
        <f t="shared" si="200"/>
        <v/>
      </c>
      <c r="BU192" t="str">
        <f t="shared" si="200"/>
        <v/>
      </c>
      <c r="BV192" t="str">
        <f t="shared" si="200"/>
        <v/>
      </c>
      <c r="BW192" t="str">
        <f t="shared" si="170"/>
        <v/>
      </c>
      <c r="BX192" t="str">
        <f t="shared" si="171"/>
        <v/>
      </c>
      <c r="BY192" t="str">
        <f t="shared" si="172"/>
        <v/>
      </c>
      <c r="BZ192" t="str">
        <f t="shared" si="173"/>
        <v/>
      </c>
      <c r="CA192" t="str">
        <f t="shared" si="199"/>
        <v/>
      </c>
      <c r="CB192" s="39" t="str">
        <f t="shared" si="199"/>
        <v/>
      </c>
      <c r="CC192" s="46" t="str">
        <f t="shared" si="175"/>
        <v/>
      </c>
      <c r="CD192" s="44" t="str">
        <f t="shared" si="176"/>
        <v/>
      </c>
      <c r="CE192" t="str" cm="1">
        <f t="array" ref="CE192">_xlfn.IFS($CC192="","",$CC192&lt;=CE$136,"yes",$CC192&gt;CE$136,"no")</f>
        <v/>
      </c>
      <c r="CF192" s="42" t="str">
        <f t="shared" si="184"/>
        <v/>
      </c>
      <c r="CG192" s="1" t="str">
        <f t="shared" si="185"/>
        <v/>
      </c>
      <c r="CH192" s="1" t="str">
        <f t="shared" si="186"/>
        <v/>
      </c>
      <c r="CI192" s="76" t="str">
        <f>IF(CE192="yes",VLOOKUP(CH192,'z-Table'!$A$1:$K$74,7,TRUE)*$CE$135,"")</f>
        <v/>
      </c>
    </row>
    <row r="193" spans="1:87" ht="12" x14ac:dyDescent="0.2">
      <c r="A193" s="6" t="s">
        <v>82</v>
      </c>
      <c r="B193" s="18" cm="1">
        <f t="array" ref="B193">IFERROR(_xlfn.IFS(COUNTA($F$135:$K$135)=0,AVERAGE($F193:$K193),$F$135="X",AVERAGE(G193:$K193),$G$135="X",AVERAGE($F193,$H193:$K193),$H$135="X",AVERAGE($F193:$G193,$I193:$K193),$I$135="X",AVERAGE($F193:$H193,$J193:$K193),$J$135="X",AVERAGE($F193:$I193,$K193:$K193),$K$135="X",AVERAGE($F193:$J193)),"")</f>
        <v>7.7423015978570157E-3</v>
      </c>
      <c r="C193" s="19" cm="1">
        <f t="array" ref="C193">IFERROR(_xlfn.IFS(COUNTA($F$135:$K$135)=0,STDEV($F193:$K193)/SQRT(COUNT($F193:$K193)),$F$135="X",STDEV(G193:$K193)/SQRT(COUNT(G193:$K193)),$G$135="X",STDEV($F193,$H193:$K193)/SQRT(COUNT($F193,$H193:$K193)),$H$135="X",STDEV($F193:$G193,$I193:$K193)/SQRT(COUNT($F193:$G193,$I193:$K193)),$I$135="X",STDEV($F193:$H193,$J193:$K193)/SQRT(COUNT($F193:$H193,$J193:$K193)),$J$135="X",STDEV($F193:$I193,$K193)/SQRT(COUNT($F193:$I193,$K193)),$K$135="X",STDEV($F193:$J193)/SQRT(COUNT($F193:$J193))),"")</f>
        <v>4.8965116685693475E-3</v>
      </c>
      <c r="D193" s="113" cm="1">
        <f t="array" ref="D193">IFERROR(_xlfn.IFS(COUNTA($L$135:$Q$135)=0,AVERAGE($L193:$Q193),$L$135="X",AVERAGE($M193:$Q193),$M$135="X",AVERAGE($L193,$N193:$Q193),$N$135="X",AVERAGE($L193:$M193,$O193:$Q193),$O$135="X",AVERAGE($L193:$N193,$P193:$Q193),$P$135="X",AVERAGE($L193:$O193,$Q193:$Q193),$Q$135="X",AVERAGE($L193:$P193)),"")</f>
        <v>10783.45</v>
      </c>
      <c r="E193" s="111" cm="1">
        <f t="array" ref="E193">IFERROR(_xlfn.IFS(COUNTA($L$135:$Q$135)=0,STDEV($L193:$Q193)/SQRT(COUNT($L193:$Q193)),$L$135="X",STDEV($M193:$Q193)/SQRT(COUNT($M193:$Q193)),$M$135="X",STDEV($L193,$N193:$Q193)/SQRT(COUNT($L193,$N193:$Q193)),$N$135="X",STDEV($L193:$M193,$O193:$Q193)/SQRT(COUNT($L193:$M193,$O193:$Q193)),$O$135="X",STDEV($L193:$N193,$P193:$Q193)/SQRT(COUNT($L193:$N193,$P193:$Q193)),$P$135="X",STDEV($L193:$O193,$Q193)/SQRT(COUNT($L193:$O193,$Q193)),$Q$135="X",STDEV($L193:$P193)/SQRT(COUNT($L193:$P193))),"")</f>
        <v>9051.7615842166324</v>
      </c>
      <c r="F193" cm="1">
        <f t="array" ref="F193">_xlfn.IFS(SUM($L193:$Q193)="","",L193="","",L193=0,0,L193&gt;0,L193/F$198*100)</f>
        <v>2.3225009424784809E-2</v>
      </c>
      <c r="G193" cm="1">
        <f t="array" ref="G193">_xlfn.IFS(SUM($L193:$Q193)="","",M193="","",M193=0,0,M193&gt;0,M193/G$198*100)</f>
        <v>0</v>
      </c>
      <c r="H193" cm="1">
        <f t="array" ref="H193">_xlfn.IFS(SUM($L193:$Q193)="","",N193="","",N193=0,0,N193&gt;0,N193/H$198*100)</f>
        <v>0</v>
      </c>
      <c r="I193" cm="1">
        <f t="array" ref="I193">_xlfn.IFS(SUM($L193:$Q193)="","",O193="","",O193=0,0,O193&gt;0,O193/I$198*100)</f>
        <v>1.5486498564500267E-2</v>
      </c>
      <c r="J193" cm="1">
        <f t="array" ref="J193">_xlfn.IFS(SUM($L193:$Q193)="","",P193="","",P193=0,0,P193&gt;0,P193/J$198*100)</f>
        <v>0</v>
      </c>
      <c r="K193" s="1" t="str" cm="1">
        <f t="array" ref="K193">_xlfn.IFS(SUM($L193:$Q193)="","",Q193="","",Q193=0,0,Q193&gt;0,Q193/K$198*100)</f>
        <v/>
      </c>
      <c r="L193" s="85">
        <f t="shared" si="180"/>
        <v>46536.25</v>
      </c>
      <c r="M193" s="39">
        <f t="shared" si="180"/>
        <v>0</v>
      </c>
      <c r="N193" s="39">
        <f t="shared" si="180"/>
        <v>0</v>
      </c>
      <c r="O193" s="39">
        <f t="shared" si="180"/>
        <v>7381</v>
      </c>
      <c r="P193" s="39">
        <f t="shared" si="180"/>
        <v>0</v>
      </c>
      <c r="Q193" s="98" t="str">
        <f t="shared" si="180"/>
        <v/>
      </c>
      <c r="R193" s="89">
        <v>186145</v>
      </c>
      <c r="S193" s="89">
        <v>0</v>
      </c>
      <c r="T193" s="89">
        <v>0</v>
      </c>
      <c r="U193" s="89">
        <v>22143</v>
      </c>
      <c r="V193" s="89">
        <v>0</v>
      </c>
      <c r="W193" s="89"/>
      <c r="X193" s="1"/>
      <c r="Y193" s="1"/>
      <c r="Z193" s="6" t="s">
        <v>82</v>
      </c>
      <c r="AA193" s="18" cm="1">
        <f t="array" ref="AA193">IFERROR(_xlfn.IFS(COUNTA($AE$135:$AJ$135)=0,AVERAGE($AE193:$AJ193),$AE$135="X",AVERAGE($AF193:$AJ193),$AF$135="X",AVERAGE($AE193,$AG193:$AJ193),$AG$135="X",AVERAGE($AE193:$AF193,$AH193:$AJ193),$AH$135="X",AVERAGE($AE193:$AG193,$AI193:$AJ193),$AI$135="X",AVERAGE($AE193:$AH193,$AJ193:$AJ193),$AJ$135="X",AVERAGE($AE193:$AI193)),"")</f>
        <v>1.2574128067659274E-2</v>
      </c>
      <c r="AB193" s="19" cm="1">
        <f t="array" ref="AB193">IFERROR(_xlfn.IFS(COUNTA($AE$135:$AJ$135)=0,STDEV($AE193:$AJ193)/SQRT(COUNT($AE193:$AJ193)),$AE$135="X",STDEV($AF193:$AJ193)/SQRT(COUNT($AF193:$AJ193)),$AF$135="X",STDEV($AE193,$AG193:$AJ193)/SQRT(COUNT($AE193,$AG193:$AJ193)),$AG$135="X",STDEV($AE193:$AF193,$AH193:$AJ193)/SQRT(COUNT($AE193:$AF193,$AH193:$AJ193)),$AH$135="X",STDEV($AE193:$AG193,$AI193:$AJ193)/SQRT(COUNT($AE193:$AG193,$AI193:$AJ193)),$AI$135="X",STDEV($AE193:$AH193,$AJ193)/SQRT(COUNT($AE193:$AH193,$AJ193)),$AJ$135="X",STDEV($AE193:$AI193)/SQRT(COUNT($AE193:$AI193))),"")</f>
        <v>7.7584155937439623E-3</v>
      </c>
      <c r="AC193" s="113" cm="1">
        <f t="array" ref="AC193">IFERROR(_xlfn.IFS(COUNTA($AK$135:$AP$135)=0,AVERAGE($AK193:$AP193),$AK$135="X",AVERAGE($AL193:$AP193),$AL$135="X",AVERAGE($AK193,$AM193:$AP193),$AM$135="X",AVERAGE($AK193:$AL193,$AN193:$AP193),$AN$135="X",AVERAGE($AK193:$AM193,$AO193:$AP193),$AO$135="X",AVERAGE($AK193:$AN193,$AP193:$AP193),$AP$135="X",AVERAGE($AK193:$AO193)),"")</f>
        <v>5100.6333333333332</v>
      </c>
      <c r="AD193" s="111" cm="1">
        <f t="array" ref="AD193">IFERROR(_xlfn.IFS(COUNTA($AK$135:$AP$135)=0,STDEV($AK193:$AP193)/SQRT(COUNT($AK193:$AP193)),$AK$135="X",STDEV($AL193:$AP193)/SQRT(COUNT($AL193:$AP193)),$AL$135="X",STDEV($AK193,$AM193:$AP193)/SQRT(COUNT($AK193,$AM193:$AP193)),$AM$135="X",STDEV($AK193:$AL193,$AN193:$AP193)/SQRT(COUNT($AK193:$AL193,$AN193:$AP193)),$AN$135="X",STDEV($AK193:$AM193,$AO193:$AP193)/SQRT(COUNT($AK193:$AM193,$AO193:$AP193)),$AO$135="X",STDEV($AK193:$AN193,$AP193)/SQRT(COUNT($AK193:$AN193,$AP193)),$AP$135="X",STDEV($AK193:$AO193)/SQRT(COUNT($AK193:$AO193))),"")</f>
        <v>3121.4175147056362</v>
      </c>
      <c r="AE193" cm="1">
        <f t="array" ref="AE193">_xlfn.IFS(SUM($AK193:$AP193)="","",AK193="","",AK193=0,0,AK193&gt;0,AK193/AE$198*100)</f>
        <v>1.8444474976323025E-2</v>
      </c>
      <c r="AF193" cm="1">
        <f t="array" ref="AF193">_xlfn.IFS(SUM($AK193:$AP193)="","",AL193="","",AL193=0,0,AL193&gt;0,AL193/AF$198*100)</f>
        <v>3.1852037294314073E-2</v>
      </c>
      <c r="AG193" cm="1">
        <f t="array" ref="AG193">_xlfn.IFS(SUM($AK193:$AP193)="","",AM193="","",AM193=0,0,AM193&gt;0,AM193/AG$198*100)</f>
        <v>0</v>
      </c>
      <c r="AH193" cm="1">
        <f t="array" ref="AH193">_xlfn.IFS(SUM($AK193:$AP193)="","",AN193="","",AN193=0,0,AN193&gt;0,AN193/AH$198*100)</f>
        <v>0</v>
      </c>
      <c r="AI193" cm="1">
        <f t="array" ref="AI193">_xlfn.IFS(SUM($AK193:$AP193)="","",AO193="","",AO193=0,0,AO193&gt;0,AO193/AI$198*100)</f>
        <v>0</v>
      </c>
      <c r="AJ193" s="1" t="str" cm="1">
        <f t="array" ref="AJ193">_xlfn.IFS(SUM($AK193:$AP193)="","",AP193="","",AP193=0,0,AP193&gt;0,AP193/AJ$198*100)</f>
        <v/>
      </c>
      <c r="AK193" s="85">
        <f t="shared" ref="AK193:AP196" si="202">IF(AQ193="","",AQ193/AQ$135)</f>
        <v>12736.333333333334</v>
      </c>
      <c r="AL193" s="39">
        <f t="shared" si="202"/>
        <v>7666.2</v>
      </c>
      <c r="AM193" s="39">
        <f t="shared" si="202"/>
        <v>0</v>
      </c>
      <c r="AN193" s="39">
        <f t="shared" si="202"/>
        <v>0</v>
      </c>
      <c r="AO193" s="39">
        <f t="shared" si="202"/>
        <v>0</v>
      </c>
      <c r="AP193" s="98" t="str">
        <f t="shared" si="202"/>
        <v/>
      </c>
      <c r="AQ193" s="89">
        <v>38209</v>
      </c>
      <c r="AR193" s="89">
        <v>38331</v>
      </c>
      <c r="AS193" s="89">
        <v>0</v>
      </c>
      <c r="AT193" s="89">
        <v>0</v>
      </c>
      <c r="AU193" s="89">
        <v>0</v>
      </c>
      <c r="AV193" s="89"/>
      <c r="AW193" s="1"/>
      <c r="AX193" s="1"/>
      <c r="AY193" s="39" t="str">
        <f t="shared" si="187"/>
        <v/>
      </c>
      <c r="AZ193" s="39" t="str">
        <f t="shared" si="188"/>
        <v/>
      </c>
      <c r="BA193" s="39" t="str">
        <f t="shared" si="189"/>
        <v/>
      </c>
      <c r="BB193" s="39" t="str">
        <f t="shared" si="190"/>
        <v/>
      </c>
      <c r="BC193" s="39" t="str">
        <f t="shared" si="191"/>
        <v/>
      </c>
      <c r="BD193" s="39" t="str">
        <f t="shared" si="192"/>
        <v/>
      </c>
      <c r="BE193" s="39" t="str">
        <f t="shared" si="193"/>
        <v/>
      </c>
      <c r="BF193" s="39" t="str">
        <f t="shared" si="194"/>
        <v/>
      </c>
      <c r="BG193" s="39" t="str">
        <f t="shared" si="195"/>
        <v/>
      </c>
      <c r="BH193" s="39" t="str">
        <f t="shared" si="196"/>
        <v/>
      </c>
      <c r="BI193" s="39" t="str">
        <f t="shared" si="197"/>
        <v/>
      </c>
      <c r="BJ193" s="39" t="str">
        <f t="shared" si="198"/>
        <v/>
      </c>
      <c r="BK193" s="42" t="str">
        <f t="shared" si="201"/>
        <v/>
      </c>
      <c r="BL193" t="str">
        <f t="shared" si="201"/>
        <v/>
      </c>
      <c r="BM193" t="str">
        <f t="shared" si="201"/>
        <v/>
      </c>
      <c r="BN193" t="str">
        <f t="shared" si="201"/>
        <v/>
      </c>
      <c r="BO193" t="str">
        <f t="shared" si="201"/>
        <v/>
      </c>
      <c r="BP193" t="str">
        <f t="shared" si="201"/>
        <v/>
      </c>
      <c r="BQ193" t="str">
        <f t="shared" si="200"/>
        <v/>
      </c>
      <c r="BR193" t="str">
        <f t="shared" si="200"/>
        <v/>
      </c>
      <c r="BS193" t="str">
        <f t="shared" si="200"/>
        <v/>
      </c>
      <c r="BT193" t="str">
        <f t="shared" si="200"/>
        <v/>
      </c>
      <c r="BU193" t="str">
        <f t="shared" si="200"/>
        <v/>
      </c>
      <c r="BV193" t="str">
        <f t="shared" si="200"/>
        <v/>
      </c>
      <c r="BW193" t="str">
        <f t="shared" si="170"/>
        <v/>
      </c>
      <c r="BX193" t="str">
        <f t="shared" si="171"/>
        <v/>
      </c>
      <c r="BY193" t="str">
        <f t="shared" si="172"/>
        <v/>
      </c>
      <c r="BZ193" t="str">
        <f t="shared" si="173"/>
        <v/>
      </c>
      <c r="CA193" t="str">
        <f t="shared" si="199"/>
        <v/>
      </c>
      <c r="CB193" s="39" t="str">
        <f t="shared" si="199"/>
        <v/>
      </c>
      <c r="CC193" s="46" t="str">
        <f t="shared" si="175"/>
        <v/>
      </c>
      <c r="CD193" s="44" t="str">
        <f t="shared" si="176"/>
        <v/>
      </c>
      <c r="CE193" t="str" cm="1">
        <f t="array" ref="CE193">_xlfn.IFS($CC193="","",$CC193&lt;=CE$136,"yes",$CC193&gt;CE$136,"no")</f>
        <v/>
      </c>
      <c r="CF193" s="42" t="str">
        <f t="shared" si="184"/>
        <v/>
      </c>
      <c r="CG193" s="1" t="str">
        <f t="shared" si="185"/>
        <v/>
      </c>
      <c r="CH193" s="1" t="str">
        <f t="shared" si="186"/>
        <v/>
      </c>
      <c r="CI193" s="76" t="str">
        <f>IF(CE193="yes",VLOOKUP(CH193,'z-Table'!$A$1:$K$74,7,TRUE)*$CE$135,"")</f>
        <v/>
      </c>
    </row>
    <row r="194" spans="1:87" ht="12" x14ac:dyDescent="0.2">
      <c r="A194" s="6" t="s">
        <v>83</v>
      </c>
      <c r="B194" s="18" cm="1">
        <f t="array" ref="B194">IFERROR(_xlfn.IFS(COUNTA($F$135:$K$135)=0,AVERAGE($F194:$K194),$F$135="X",AVERAGE(G194:$K194),$G$135="X",AVERAGE($F194,$H194:$K194),$H$135="X",AVERAGE($F194:$G194,$I194:$K194),$I$135="X",AVERAGE($F194:$H194,$J194:$K194),$J$135="X",AVERAGE($F194:$I194,$K194:$K194),$K$135="X",AVERAGE($F194:$J194)),"")</f>
        <v>2.5660116786453756E-2</v>
      </c>
      <c r="C194" s="19" cm="1">
        <f t="array" ref="C194">IFERROR(_xlfn.IFS(COUNTA($F$135:$K$135)=0,STDEV($F194:$K194)/SQRT(COUNT($F194:$K194)),$F$135="X",STDEV(G194:$K194)/SQRT(COUNT(G194:$K194)),$G$135="X",STDEV($F194,$H194:$K194)/SQRT(COUNT($F194,$H194:$K194)),$H$135="X",STDEV($F194:$G194,$I194:$K194)/SQRT(COUNT($F194:$G194,$I194:$K194)),$I$135="X",STDEV($F194:$H194,$J194:$K194)/SQRT(COUNT($F194:$H194,$J194:$K194)),$J$135="X",STDEV($F194:$I194,$K194)/SQRT(COUNT($F194:$I194,$K194)),$K$135="X",STDEV($F194:$J194)/SQRT(COUNT($F194:$J194))),"")</f>
        <v>9.9251273957973174E-3</v>
      </c>
      <c r="D194" s="113" cm="1">
        <f t="array" ref="D194">IFERROR(_xlfn.IFS(COUNTA($L$135:$Q$135)=0,AVERAGE($L194:$Q194),$L$135="X",AVERAGE($M194:$Q194),$M$135="X",AVERAGE($L194,$N194:$Q194),$N$135="X",AVERAGE($L194:$M194,$O194:$Q194),$O$135="X",AVERAGE($L194:$N194,$P194:$Q194),$P$135="X",AVERAGE($L194:$O194,$Q194:$Q194),$Q$135="X",AVERAGE($L194:$P194)),"")</f>
        <v>30588.48333333333</v>
      </c>
      <c r="E194" s="111" cm="1">
        <f t="array" ref="E194">IFERROR(_xlfn.IFS(COUNTA($L$135:$Q$135)=0,STDEV($L194:$Q194)/SQRT(COUNT($L194:$Q194)),$L$135="X",STDEV($M194:$Q194)/SQRT(COUNT($M194:$Q194)),$M$135="X",STDEV($L194,$N194:$Q194)/SQRT(COUNT($L194,$N194:$Q194)),$N$135="X",STDEV($L194:$M194,$O194:$Q194)/SQRT(COUNT($L194:$M194,$O194:$Q194)),$O$135="X",STDEV($L194:$N194,$P194:$Q194)/SQRT(COUNT($L194:$N194,$P194:$Q194)),$P$135="X",STDEV($L194:$O194,$Q194)/SQRT(COUNT($L194:$O194,$Q194)),$Q$135="X",STDEV($L194:$P194)/SQRT(COUNT($L194:$P194))),"")</f>
        <v>21061.576659194136</v>
      </c>
      <c r="F194" cm="1">
        <f t="array" ref="F194">_xlfn.IFS(SUM($L194:$Q194)="","",L194="","",L194=0,0,L194&gt;0,L194/F$198*100)</f>
        <v>5.6772231397432156E-2</v>
      </c>
      <c r="G194" cm="1">
        <f t="array" ref="G194">_xlfn.IFS(SUM($L194:$Q194)="","",M194="","",M194=0,0,M194&gt;0,M194/G$198*100)</f>
        <v>2.0021265951427211E-2</v>
      </c>
      <c r="H194" cm="1">
        <f t="array" ref="H194">_xlfn.IFS(SUM($L194:$Q194)="","",N194="","",N194=0,0,N194&gt;0,N194/H$198*100)</f>
        <v>0</v>
      </c>
      <c r="I194" cm="1">
        <f t="array" ref="I194">_xlfn.IFS(SUM($L194:$Q194)="","",O194="","",O194=0,0,O194&gt;0,O194/I$198*100)</f>
        <v>3.8242412568616477E-2</v>
      </c>
      <c r="J194" cm="1">
        <f t="array" ref="J194">_xlfn.IFS(SUM($L194:$Q194)="","",P194="","",P194=0,0,P194&gt;0,P194/J$198*100)</f>
        <v>1.326467401479294E-2</v>
      </c>
      <c r="K194" s="1" t="str" cm="1">
        <f t="array" ref="K194">_xlfn.IFS(SUM($L194:$Q194)="","",Q194="","",Q194=0,0,Q194&gt;0,Q194/K$198*100)</f>
        <v/>
      </c>
      <c r="L194" s="85">
        <f t="shared" si="180"/>
        <v>113755.25</v>
      </c>
      <c r="M194" s="39">
        <f t="shared" si="180"/>
        <v>5098</v>
      </c>
      <c r="N194" s="39">
        <f t="shared" si="180"/>
        <v>0</v>
      </c>
      <c r="O194" s="39">
        <f t="shared" si="180"/>
        <v>18226.666666666668</v>
      </c>
      <c r="P194" s="39">
        <f t="shared" si="180"/>
        <v>15862.5</v>
      </c>
      <c r="Q194" s="98" t="str">
        <f t="shared" si="180"/>
        <v/>
      </c>
      <c r="R194" s="89">
        <v>455021</v>
      </c>
      <c r="S194" s="89">
        <v>15294</v>
      </c>
      <c r="T194" s="89">
        <v>0</v>
      </c>
      <c r="U194" s="89">
        <v>54680</v>
      </c>
      <c r="V194" s="89">
        <v>31725</v>
      </c>
      <c r="W194" s="89"/>
      <c r="X194" s="1"/>
      <c r="Y194" s="1"/>
      <c r="Z194" s="6" t="s">
        <v>83</v>
      </c>
      <c r="AA194" s="18" cm="1">
        <f t="array" ref="AA194">IFERROR(_xlfn.IFS(COUNTA($AE$135:$AJ$135)=0,AVERAGE($AE194:$AJ194),$AE$135="X",AVERAGE($AF194:$AJ194),$AF$135="X",AVERAGE($AE194,$AG194:$AJ194),$AG$135="X",AVERAGE($AE194:$AF194,$AH194:$AJ194),$AH$135="X",AVERAGE($AE194:$AG194,$AI194:$AJ194),$AI$135="X",AVERAGE($AE194:$AH194,$AJ194:$AJ194),$AJ$135="X",AVERAGE($AE194:$AI194)),"")</f>
        <v>0.10720707821135951</v>
      </c>
      <c r="AB194" s="19" cm="1">
        <f t="array" ref="AB194">IFERROR(_xlfn.IFS(COUNTA($AE$135:$AJ$135)=0,STDEV($AE194:$AJ194)/SQRT(COUNT($AE194:$AJ194)),$AE$135="X",STDEV($AF194:$AJ194)/SQRT(COUNT($AF194:$AJ194)),$AF$135="X",STDEV($AE194,$AG194:$AJ194)/SQRT(COUNT($AE194,$AG194:$AJ194)),$AG$135="X",STDEV($AE194:$AF194,$AH194:$AJ194)/SQRT(COUNT($AE194:$AF194,$AH194:$AJ194)),$AH$135="X",STDEV($AE194:$AG194,$AI194:$AJ194)/SQRT(COUNT($AE194:$AG194,$AI194:$AJ194)),$AI$135="X",STDEV($AE194:$AH194,$AJ194)/SQRT(COUNT($AE194:$AH194,$AJ194)),$AJ$135="X",STDEV($AE194:$AI194)/SQRT(COUNT($AE194:$AI194))),"")</f>
        <v>5.3847230605792988E-2</v>
      </c>
      <c r="AC194" s="113" cm="1">
        <f t="array" ref="AC194">IFERROR(_xlfn.IFS(COUNTA($AK$135:$AP$135)=0,AVERAGE($AK194:$AP194),$AK$135="X",AVERAGE($AL194:$AP194),$AL$135="X",AVERAGE($AK194,$AM194:$AP194),$AM$135="X",AVERAGE($AK194:$AL194,$AN194:$AP194),$AN$135="X",AVERAGE($AK194:$AM194,$AO194:$AP194),$AO$135="X",AVERAGE($AK194:$AN194,$AP194:$AP194),$AP$135="X",AVERAGE($AK194:$AO194)),"")</f>
        <v>18291.266666666666</v>
      </c>
      <c r="AD194" s="111" cm="1">
        <f t="array" ref="AD194">IFERROR(_xlfn.IFS(COUNTA($AK$135:$AP$135)=0,STDEV($AK194:$AP194)/SQRT(COUNT($AK194:$AP194)),$AK$135="X",STDEV($AL194:$AP194)/SQRT(COUNT($AL194:$AP194)),$AL$135="X",STDEV($AK194,$AM194:$AP194)/SQRT(COUNT($AK194,$AM194:$AP194)),$AM$135="X",STDEV($AK194:$AL194,$AN194:$AP194)/SQRT(COUNT($AK194:$AL194,$AN194:$AP194)),$AN$135="X",STDEV($AK194:$AM194,$AO194:$AP194)/SQRT(COUNT($AK194:$AM194,$AO194:$AP194)),$AO$135="X",STDEV($AK194:$AN194,$AP194)/SQRT(COUNT($AK194:$AN194,$AP194)),$AP$135="X",STDEV($AK194:$AO194)/SQRT(COUNT($AK194:$AO194))),"")</f>
        <v>5716.8707673963645</v>
      </c>
      <c r="AE194" cm="1">
        <f t="array" ref="AE194">_xlfn.IFS(SUM($AK194:$AP194)="","",AK194="","",AK194=0,0,AK194&gt;0,AK194/AE$198*100)</f>
        <v>4.7935650085027835E-2</v>
      </c>
      <c r="AF194" cm="1">
        <f t="array" ref="AF194">_xlfn.IFS(SUM($AK194:$AP194)="","",AL194="","",AL194=0,0,AL194&gt;0,AL194/AF$198*100)</f>
        <v>7.9721084811369622E-2</v>
      </c>
      <c r="AG194" cm="1">
        <f t="array" ref="AG194">_xlfn.IFS(SUM($AK194:$AP194)="","",AM194="","",AM194=0,0,AM194&gt;0,AM194/AG$198*100)</f>
        <v>0</v>
      </c>
      <c r="AH194" cm="1">
        <f t="array" ref="AH194">_xlfn.IFS(SUM($AK194:$AP194)="","",AN194="","",AN194=0,0,AN194&gt;0,AN194/AH$198*100)</f>
        <v>0.26626267475273935</v>
      </c>
      <c r="AI194" cm="1">
        <f t="array" ref="AI194">_xlfn.IFS(SUM($AK194:$AP194)="","",AO194="","",AO194=0,0,AO194&gt;0,AO194/AI$198*100)</f>
        <v>3.4908903196301244E-2</v>
      </c>
      <c r="AJ194" s="1" t="str" cm="1">
        <f t="array" ref="AJ194">_xlfn.IFS(SUM($AK194:$AP194)="","",AP194="","",AP194=0,0,AP194&gt;0,AP194/AJ$198*100)</f>
        <v/>
      </c>
      <c r="AK194" s="85">
        <f t="shared" si="202"/>
        <v>33100.666666666664</v>
      </c>
      <c r="AL194" s="39">
        <f t="shared" si="202"/>
        <v>19187.400000000001</v>
      </c>
      <c r="AM194" s="39">
        <f t="shared" si="202"/>
        <v>0</v>
      </c>
      <c r="AN194" s="39">
        <f t="shared" si="202"/>
        <v>15375</v>
      </c>
      <c r="AO194" s="39">
        <f t="shared" si="202"/>
        <v>5502</v>
      </c>
      <c r="AP194" s="98" t="str">
        <f t="shared" si="202"/>
        <v/>
      </c>
      <c r="AQ194" s="89">
        <v>99302</v>
      </c>
      <c r="AR194" s="89">
        <v>95937</v>
      </c>
      <c r="AS194" s="89">
        <v>0</v>
      </c>
      <c r="AT194" s="89">
        <v>15375</v>
      </c>
      <c r="AU194" s="89">
        <v>22008</v>
      </c>
      <c r="AV194" s="89"/>
      <c r="AW194" s="1"/>
      <c r="AX194" s="1"/>
      <c r="AY194" s="39" t="str">
        <f t="shared" si="187"/>
        <v/>
      </c>
      <c r="AZ194" s="39" t="str">
        <f t="shared" si="188"/>
        <v/>
      </c>
      <c r="BA194" s="39" t="str">
        <f t="shared" si="189"/>
        <v/>
      </c>
      <c r="BB194" s="39" t="str">
        <f t="shared" si="190"/>
        <v/>
      </c>
      <c r="BC194" s="39" t="str">
        <f t="shared" si="191"/>
        <v/>
      </c>
      <c r="BD194" s="39" t="str">
        <f t="shared" si="192"/>
        <v/>
      </c>
      <c r="BE194" s="39" t="str">
        <f t="shared" si="193"/>
        <v/>
      </c>
      <c r="BF194" s="39" t="str">
        <f t="shared" si="194"/>
        <v/>
      </c>
      <c r="BG194" s="39" t="str">
        <f t="shared" si="195"/>
        <v/>
      </c>
      <c r="BH194" s="39" t="str">
        <f t="shared" si="196"/>
        <v/>
      </c>
      <c r="BI194" s="39" t="str">
        <f t="shared" si="197"/>
        <v/>
      </c>
      <c r="BJ194" s="39" t="str">
        <f t="shared" si="198"/>
        <v/>
      </c>
      <c r="BK194" s="42" t="str">
        <f t="shared" si="201"/>
        <v/>
      </c>
      <c r="BL194" t="str">
        <f t="shared" si="201"/>
        <v/>
      </c>
      <c r="BM194" t="str">
        <f t="shared" si="201"/>
        <v/>
      </c>
      <c r="BN194" t="str">
        <f t="shared" si="201"/>
        <v/>
      </c>
      <c r="BO194" t="str">
        <f t="shared" si="201"/>
        <v/>
      </c>
      <c r="BP194" t="str">
        <f t="shared" si="201"/>
        <v/>
      </c>
      <c r="BQ194" t="str">
        <f t="shared" si="200"/>
        <v/>
      </c>
      <c r="BR194" t="str">
        <f t="shared" si="200"/>
        <v/>
      </c>
      <c r="BS194" t="str">
        <f t="shared" si="200"/>
        <v/>
      </c>
      <c r="BT194" t="str">
        <f t="shared" si="200"/>
        <v/>
      </c>
      <c r="BU194" t="str">
        <f t="shared" si="200"/>
        <v/>
      </c>
      <c r="BV194" t="str">
        <f t="shared" si="200"/>
        <v/>
      </c>
      <c r="BW194" t="str">
        <f t="shared" si="170"/>
        <v/>
      </c>
      <c r="BX194" t="str">
        <f t="shared" si="171"/>
        <v/>
      </c>
      <c r="BY194" t="str">
        <f t="shared" si="172"/>
        <v/>
      </c>
      <c r="BZ194" t="str">
        <f t="shared" si="173"/>
        <v/>
      </c>
      <c r="CA194" t="str">
        <f t="shared" si="199"/>
        <v/>
      </c>
      <c r="CB194" s="39" t="str">
        <f t="shared" si="199"/>
        <v/>
      </c>
      <c r="CC194" s="46" t="str">
        <f t="shared" si="175"/>
        <v/>
      </c>
      <c r="CD194" s="44" t="str">
        <f t="shared" si="176"/>
        <v/>
      </c>
      <c r="CE194" t="str" cm="1">
        <f t="array" ref="CE194">_xlfn.IFS($CC194="","",$CC194&lt;=CE$136,"yes",$CC194&gt;CE$136,"no")</f>
        <v/>
      </c>
      <c r="CF194" s="42" t="str">
        <f t="shared" si="184"/>
        <v/>
      </c>
      <c r="CG194" s="1" t="str">
        <f t="shared" si="185"/>
        <v/>
      </c>
      <c r="CH194" s="1" t="str">
        <f t="shared" si="186"/>
        <v/>
      </c>
      <c r="CI194" s="76" t="str">
        <f>IF(CE194="yes",VLOOKUP(CH194,'z-Table'!$A$1:$K$74,7,TRUE)*$CE$135,"")</f>
        <v/>
      </c>
    </row>
    <row r="195" spans="1:87" ht="12" x14ac:dyDescent="0.2">
      <c r="A195" s="6" t="s">
        <v>84</v>
      </c>
      <c r="B195" s="18" cm="1">
        <f t="array" ref="B195">IFERROR(_xlfn.IFS(COUNTA($F$135:$K$135)=0,AVERAGE($F195:$K195),$F$135="X",AVERAGE(G195:$K195),$G$135="X",AVERAGE($F195,$H195:$K195),$H$135="X",AVERAGE($F195:$G195,$I195:$K195),$I$135="X",AVERAGE($F195:$H195,$J195:$K195),$J$135="X",AVERAGE($F195:$I195,$K195:$K195),$K$135="X",AVERAGE($F195:$J195)),"")</f>
        <v>6.5577009202727105E-2</v>
      </c>
      <c r="C195" s="19" cm="1">
        <f t="array" ref="C195">IFERROR(_xlfn.IFS(COUNTA($F$135:$K$135)=0,STDEV($F195:$K195)/SQRT(COUNT($F195:$K195)),$F$135="X",STDEV(G195:$K195)/SQRT(COUNT(G195:$K195)),$G$135="X",STDEV($F195,$H195:$K195)/SQRT(COUNT($F195,$H195:$K195)),$H$135="X",STDEV($F195:$G195,$I195:$K195)/SQRT(COUNT($F195:$G195,$I195:$K195)),$I$135="X",STDEV($F195:$H195,$J195:$K195)/SQRT(COUNT($F195:$H195,$J195:$K195)),$J$135="X",STDEV($F195:$I195,$K195)/SQRT(COUNT($F195:$I195,$K195)),$K$135="X",STDEV($F195:$J195)/SQRT(COUNT($F195:$J195))),"")</f>
        <v>1.9312190842129699E-2</v>
      </c>
      <c r="D195" s="113" cm="1">
        <f t="array" ref="D195">IFERROR(_xlfn.IFS(COUNTA($L$135:$Q$135)=0,AVERAGE($L195:$Q195),$L$135="X",AVERAGE($M195:$Q195),$M$135="X",AVERAGE($L195,$N195:$Q195),$N$135="X",AVERAGE($L195:$M195,$O195:$Q195),$O$135="X",AVERAGE($L195:$N195,$P195:$Q195),$P$135="X",AVERAGE($L195:$O195,$Q195:$Q195),$Q$135="X",AVERAGE($L195:$P195)),"")</f>
        <v>72888.46666666666</v>
      </c>
      <c r="E195" s="111" cm="1">
        <f t="array" ref="E195">IFERROR(_xlfn.IFS(COUNTA($L$135:$Q$135)=0,STDEV($L195:$Q195)/SQRT(COUNT($L195:$Q195)),$L$135="X",STDEV($M195:$Q195)/SQRT(COUNT($M195:$Q195)),$M$135="X",STDEV($L195,$N195:$Q195)/SQRT(COUNT($L195,$N195:$Q195)),$N$135="X",STDEV($L195:$M195,$O195:$Q195)/SQRT(COUNT($L195:$M195,$O195:$Q195)),$O$135="X",STDEV($L195:$N195,$P195:$Q195)/SQRT(COUNT($L195:$N195,$P195:$Q195)),$P$135="X",STDEV($L195:$O195,$Q195)/SQRT(COUNT($L195:$O195,$Q195)),$Q$135="X",STDEV($L195:$P195)/SQRT(COUNT($L195:$P195))),"")</f>
        <v>48792.991435627533</v>
      </c>
      <c r="F195" cm="1">
        <f t="array" ref="F195">_xlfn.IFS(SUM($L195:$Q195)="","",L195="","",L195=0,0,L195&gt;0,L195/F$198*100)</f>
        <v>0.13263252716338872</v>
      </c>
      <c r="G195" cm="1">
        <f t="array" ref="G195">_xlfn.IFS(SUM($L195:$Q195)="","",M195="","",M195=0,0,M195&gt;0,M195/G$198*100)</f>
        <v>5.4284152949380944E-2</v>
      </c>
      <c r="H195" cm="1">
        <f t="array" ref="H195">_xlfn.IFS(SUM($L195:$Q195)="","",N195="","",N195=0,0,N195&gt;0,N195/H$198*100)</f>
        <v>2.3962337720326944E-2</v>
      </c>
      <c r="I195" cm="1">
        <f t="array" ref="I195">_xlfn.IFS(SUM($L195:$Q195)="","",O195="","",O195=0,0,O195&gt;0,O195/I$198*100)</f>
        <v>8.0901446120605555E-2</v>
      </c>
      <c r="J195" cm="1">
        <f t="array" ref="J195">_xlfn.IFS(SUM($L195:$Q195)="","",P195="","",P195=0,0,P195&gt;0,P195/J$198*100)</f>
        <v>3.6104582059933339E-2</v>
      </c>
      <c r="K195" s="1" t="str" cm="1">
        <f t="array" ref="K195">_xlfn.IFS(SUM($L195:$Q195)="","",Q195="","",Q195=0,0,Q195&gt;0,Q195/K$198*100)</f>
        <v/>
      </c>
      <c r="L195" s="85">
        <f t="shared" si="180"/>
        <v>265757.5</v>
      </c>
      <c r="M195" s="39">
        <f t="shared" si="180"/>
        <v>13822.333333333334</v>
      </c>
      <c r="N195" s="39">
        <f t="shared" si="180"/>
        <v>3128.6666666666665</v>
      </c>
      <c r="O195" s="39">
        <f t="shared" si="180"/>
        <v>38558.333333333336</v>
      </c>
      <c r="P195" s="39">
        <f t="shared" si="180"/>
        <v>43175.5</v>
      </c>
      <c r="Q195" s="98" t="str">
        <f t="shared" si="180"/>
        <v/>
      </c>
      <c r="R195" s="89">
        <v>1063030</v>
      </c>
      <c r="S195" s="89">
        <v>41467</v>
      </c>
      <c r="T195" s="89">
        <v>9386</v>
      </c>
      <c r="U195" s="89">
        <v>115675</v>
      </c>
      <c r="V195" s="89">
        <v>86351</v>
      </c>
      <c r="W195" s="89"/>
      <c r="X195" s="1"/>
      <c r="Y195" s="1"/>
      <c r="Z195" s="6" t="s">
        <v>84</v>
      </c>
      <c r="AA195" s="18" cm="1">
        <f t="array" ref="AA195">IFERROR(_xlfn.IFS(COUNTA($AE$135:$AJ$135)=0,AVERAGE($AE195:$AJ195),$AE$135="X",AVERAGE($AF195:$AJ195),$AF$135="X",AVERAGE($AE195,$AG195:$AJ195),$AG$135="X",AVERAGE($AE195:$AF195,$AH195:$AJ195),$AH$135="X",AVERAGE($AE195:$AG195,$AI195:$AJ195),$AI$135="X",AVERAGE($AE195:$AH195,$AJ195:$AJ195),$AJ$135="X",AVERAGE($AE195:$AI195)),"")</f>
        <v>0.24999818365551829</v>
      </c>
      <c r="AB195" s="19" cm="1">
        <f t="array" ref="AB195">IFERROR(_xlfn.IFS(COUNTA($AE$135:$AJ$135)=0,STDEV($AE195:$AJ195)/SQRT(COUNT($AE195:$AJ195)),$AE$135="X",STDEV($AF195:$AJ195)/SQRT(COUNT($AF195:$AJ195)),$AF$135="X",STDEV($AE195,$AG195:$AJ195)/SQRT(COUNT($AE195,$AG195:$AJ195)),$AG$135="X",STDEV($AE195:$AF195,$AH195:$AJ195)/SQRT(COUNT($AE195:$AF195,$AH195:$AJ195)),$AH$135="X",STDEV($AE195:$AG195,$AI195:$AJ195)/SQRT(COUNT($AE195:$AG195,$AI195:$AJ195)),$AI$135="X",STDEV($AE195:$AH195,$AJ195)/SQRT(COUNT($AE195:$AH195,$AJ195)),$AJ$135="X",STDEV($AE195:$AI195)/SQRT(COUNT($AE195:$AI195))),"")</f>
        <v>0.12760632124917887</v>
      </c>
      <c r="AC195" s="113" cm="1">
        <f t="array" ref="AC195">IFERROR(_xlfn.IFS(COUNTA($AK$135:$AP$135)=0,AVERAGE($AK195:$AP195),$AK$135="X",AVERAGE($AL195:$AP195),$AL$135="X",AVERAGE($AK195,$AM195:$AP195),$AM$135="X",AVERAGE($AK195:$AL195,$AN195:$AP195),$AN$135="X",AVERAGE($AK195:$AM195,$AO195:$AP195),$AO$135="X",AVERAGE($AK195:$AN195,$AP195:$AP195),$AP$135="X",AVERAGE($AK195:$AO195)),"")</f>
        <v>41773.237500000003</v>
      </c>
      <c r="AD195" s="111" cm="1">
        <f t="array" ref="AD195">IFERROR(_xlfn.IFS(COUNTA($AK$135:$AP$135)=0,STDEV($AK195:$AP195)/SQRT(COUNT($AK195:$AP195)),$AK$135="X",STDEV($AL195:$AP195)/SQRT(COUNT($AL195:$AP195)),$AL$135="X",STDEV($AK195,$AM195:$AP195)/SQRT(COUNT($AK195,$AM195:$AP195)),$AM$135="X",STDEV($AK195:$AL195,$AN195:$AP195)/SQRT(COUNT($AK195:$AL195,$AN195:$AP195)),$AN$135="X",STDEV($AK195:$AM195,$AO195:$AP195)/SQRT(COUNT($AK195:$AM195,$AO195:$AP195)),$AO$135="X",STDEV($AK195:$AN195,$AP195)/SQRT(COUNT($AK195:$AN195,$AP195)),$AP$135="X",STDEV($AK195:$AO195)/SQRT(COUNT($AK195:$AO195))),"")</f>
        <v>12518.156065214749</v>
      </c>
      <c r="AE195" cm="1">
        <f t="array" ref="AE195">_xlfn.IFS(SUM($AK195:$AP195)="","",AK195="","",AK195=0,0,AK195&gt;0,AK195/AE$198*100)</f>
        <v>0.10588641499467225</v>
      </c>
      <c r="AF195" cm="1">
        <f t="array" ref="AF195">_xlfn.IFS(SUM($AK195:$AP195)="","",AL195="","",AL195=0,0,AL195&gt;0,AL195/AF$198*100)</f>
        <v>0.18804593231468253</v>
      </c>
      <c r="AG195" cm="1">
        <f t="array" ref="AG195">_xlfn.IFS(SUM($AK195:$AP195)="","",AM195="","",AM195=0,0,AM195&gt;0,AM195/AG$198*100)</f>
        <v>0</v>
      </c>
      <c r="AH195" cm="1">
        <f t="array" ref="AH195">_xlfn.IFS(SUM($AK195:$AP195)="","",AN195="","",AN195=0,0,AN195&gt;0,AN195/AH$198*100)</f>
        <v>0.62649226158407156</v>
      </c>
      <c r="AI195" cm="1">
        <f t="array" ref="AI195">_xlfn.IFS(SUM($AK195:$AP195)="","",AO195="","",AO195=0,0,AO195&gt;0,AO195/AI$198*100)</f>
        <v>7.9568125728646813E-2</v>
      </c>
      <c r="AJ195" s="1" t="str" cm="1">
        <f t="array" ref="AJ195">_xlfn.IFS(SUM($AK195:$AP195)="","",AP195="","",AP195=0,0,AP195&gt;0,AP195/AJ$198*100)</f>
        <v/>
      </c>
      <c r="AK195" s="85">
        <f t="shared" si="202"/>
        <v>73117</v>
      </c>
      <c r="AL195" s="39">
        <f t="shared" si="202"/>
        <v>45259.199999999997</v>
      </c>
      <c r="AM195" s="39">
        <f t="shared" si="202"/>
        <v>0</v>
      </c>
      <c r="AN195" s="39">
        <f t="shared" si="202"/>
        <v>36176</v>
      </c>
      <c r="AO195" s="39">
        <f t="shared" si="202"/>
        <v>12540.75</v>
      </c>
      <c r="AP195" s="98" t="str">
        <f t="shared" si="202"/>
        <v/>
      </c>
      <c r="AQ195" s="89">
        <v>219351</v>
      </c>
      <c r="AR195" s="89">
        <v>226296</v>
      </c>
      <c r="AS195" s="89">
        <v>0</v>
      </c>
      <c r="AT195" s="89">
        <v>36176</v>
      </c>
      <c r="AU195" s="89">
        <v>50163</v>
      </c>
      <c r="AV195" s="89"/>
      <c r="AW195" s="1"/>
      <c r="AX195" s="1"/>
      <c r="AY195" s="39" t="str">
        <f t="shared" si="187"/>
        <v/>
      </c>
      <c r="AZ195" s="39" t="str">
        <f t="shared" si="188"/>
        <v/>
      </c>
      <c r="BA195" s="39" t="str">
        <f t="shared" si="189"/>
        <v/>
      </c>
      <c r="BB195" s="39" t="str">
        <f t="shared" si="190"/>
        <v/>
      </c>
      <c r="BC195" s="39" t="str">
        <f t="shared" si="191"/>
        <v/>
      </c>
      <c r="BD195" s="39" t="str">
        <f t="shared" si="192"/>
        <v/>
      </c>
      <c r="BE195" s="39" t="str">
        <f t="shared" si="193"/>
        <v/>
      </c>
      <c r="BF195" s="39" t="str">
        <f t="shared" si="194"/>
        <v/>
      </c>
      <c r="BG195" s="39" t="str">
        <f t="shared" si="195"/>
        <v/>
      </c>
      <c r="BH195" s="39" t="str">
        <f t="shared" si="196"/>
        <v/>
      </c>
      <c r="BI195" s="39" t="str">
        <f t="shared" si="197"/>
        <v/>
      </c>
      <c r="BJ195" s="39" t="str">
        <f t="shared" si="198"/>
        <v/>
      </c>
      <c r="BK195" s="42" t="str">
        <f t="shared" si="201"/>
        <v/>
      </c>
      <c r="BL195" t="str">
        <f t="shared" si="201"/>
        <v/>
      </c>
      <c r="BM195" t="str">
        <f t="shared" si="201"/>
        <v/>
      </c>
      <c r="BN195" t="str">
        <f t="shared" si="201"/>
        <v/>
      </c>
      <c r="BO195" t="str">
        <f t="shared" si="201"/>
        <v/>
      </c>
      <c r="BP195" t="str">
        <f t="shared" si="201"/>
        <v/>
      </c>
      <c r="BQ195" t="str">
        <f t="shared" si="200"/>
        <v/>
      </c>
      <c r="BR195" t="str">
        <f t="shared" si="200"/>
        <v/>
      </c>
      <c r="BS195" t="str">
        <f t="shared" si="200"/>
        <v/>
      </c>
      <c r="BT195" t="str">
        <f t="shared" si="200"/>
        <v/>
      </c>
      <c r="BU195" t="str">
        <f t="shared" si="200"/>
        <v/>
      </c>
      <c r="BV195" t="str">
        <f t="shared" si="200"/>
        <v/>
      </c>
      <c r="BW195" t="str">
        <f t="shared" si="170"/>
        <v/>
      </c>
      <c r="BX195" t="str">
        <f t="shared" si="171"/>
        <v/>
      </c>
      <c r="BY195" t="str">
        <f t="shared" si="172"/>
        <v/>
      </c>
      <c r="BZ195" t="str">
        <f t="shared" si="173"/>
        <v/>
      </c>
      <c r="CA195" t="str">
        <f t="shared" si="199"/>
        <v/>
      </c>
      <c r="CB195" s="39" t="str">
        <f t="shared" si="199"/>
        <v/>
      </c>
      <c r="CC195" s="46" t="str">
        <f t="shared" si="175"/>
        <v/>
      </c>
      <c r="CD195" s="44" t="str">
        <f t="shared" si="176"/>
        <v/>
      </c>
      <c r="CE195" t="str" cm="1">
        <f t="array" ref="CE195">_xlfn.IFS($CC195="","",$CC195&lt;=CE$136,"yes",$CC195&gt;CE$136,"no")</f>
        <v/>
      </c>
      <c r="CF195" s="42" t="str">
        <f t="shared" si="184"/>
        <v/>
      </c>
      <c r="CG195" s="1" t="str">
        <f t="shared" si="185"/>
        <v/>
      </c>
      <c r="CH195" s="1" t="str">
        <f t="shared" si="186"/>
        <v/>
      </c>
      <c r="CI195" s="76" t="str">
        <f>IF(CE195="yes",VLOOKUP(CH195,'z-Table'!$A$1:$K$74,7,TRUE)*$CE$135,"")</f>
        <v/>
      </c>
    </row>
    <row r="196" spans="1:87" ht="12" x14ac:dyDescent="0.2">
      <c r="A196" s="6" t="s">
        <v>85</v>
      </c>
      <c r="B196" s="18" cm="1">
        <f t="array" ref="B196">IFERROR(_xlfn.IFS(COUNTA($F$135:$K$135)=0,AVERAGE($F196:$K196),$F$135="X",AVERAGE(G196:$K196),$G$135="X",AVERAGE($F196,$H196:$K196),$H$135="X",AVERAGE($F196:$G196,$I196:$K196),$I$135="X",AVERAGE($F196:$H196,$J196:$K196),$J$135="X",AVERAGE($F196:$I196,$K196:$K196),$K$135="X",AVERAGE($F196:$J196)),"")</f>
        <v>6.0131785528775182E-3</v>
      </c>
      <c r="C196" s="19" cm="1">
        <f t="array" ref="C196">IFERROR(_xlfn.IFS(COUNTA($F$135:$K$135)=0,STDEV($F196:$K196)/SQRT(COUNT($F196:$K196)),$F$135="X",STDEV(G196:$K196)/SQRT(COUNT(G196:$K196)),$G$135="X",STDEV($F196,$H196:$K196)/SQRT(COUNT($F196,$H196:$K196)),$H$135="X",STDEV($F196:$G196,$I196:$K196)/SQRT(COUNT($F196:$G196,$I196:$K196)),$I$135="X",STDEV($F196:$H196,$J196:$K196)/SQRT(COUNT($F196:$H196,$J196:$K196)),$J$135="X",STDEV($F196:$I196,$K196)/SQRT(COUNT($F196:$I196,$K196)),$K$135="X",STDEV($F196:$J196)/SQRT(COUNT($F196:$J196))),"")</f>
        <v>3.7241280750084614E-3</v>
      </c>
      <c r="D196" s="113" cm="1">
        <f t="array" ref="D196">IFERROR(_xlfn.IFS(COUNTA($L$135:$Q$135)=0,AVERAGE($L196:$Q196),$L$135="X",AVERAGE($M196:$Q196),$M$135="X",AVERAGE($L196,$N196:$Q196),$N$135="X",AVERAGE($L196:$M196,$O196:$Q196),$O$135="X",AVERAGE($L196:$N196,$P196:$Q196),$P$135="X",AVERAGE($L196:$O196,$Q196:$Q196),$Q$135="X",AVERAGE($L196:$P196)),"")</f>
        <v>7994.85</v>
      </c>
      <c r="E196" s="111" cm="1">
        <f t="array" ref="E196">IFERROR(_xlfn.IFS(COUNTA($L$135:$Q$135)=0,STDEV($L196:$Q196)/SQRT(COUNT($L196:$Q196)),$L$135="X",STDEV($M196:$Q196)/SQRT(COUNT($M196:$Q196)),$M$135="X",STDEV($L196,$N196:$Q196)/SQRT(COUNT($L196,$N196:$Q196)),$N$135="X",STDEV($L196:$M196,$O196:$Q196)/SQRT(COUNT($L196:$M196,$O196:$Q196)),$O$135="X",STDEV($L196:$N196,$P196:$Q196)/SQRT(COUNT($L196:$N196,$P196:$Q196)),$P$135="X",STDEV($L196:$O196,$Q196)/SQRT(COUNT($L196:$O196,$Q196)),$Q$135="X",STDEV($L196:$P196)/SQRT(COUNT($L196:$P196))),"")</f>
        <v>6529.2988576492653</v>
      </c>
      <c r="F196" cm="1">
        <f t="array" ref="F196">_xlfn.IFS(SUM($L196:$Q196)="","",L196="","",L196=0,0,L196&gt;0,L196/F$198*100)</f>
        <v>1.6792950084665512E-2</v>
      </c>
      <c r="G196" cm="1">
        <f t="array" ref="G196">_xlfn.IFS(SUM($L196:$Q196)="","",M196="","",M196=0,0,M196&gt;0,M196/G$198*100)</f>
        <v>0</v>
      </c>
      <c r="H196" cm="1">
        <f t="array" ref="H196">_xlfn.IFS(SUM($L196:$Q196)="","",N196="","",N196=0,0,N196&gt;0,N196/H$198*100)</f>
        <v>0</v>
      </c>
      <c r="I196" cm="1">
        <f t="array" ref="I196">_xlfn.IFS(SUM($L196:$Q196)="","",O196="","",O196=0,0,O196&gt;0,O196/I$198*100)</f>
        <v>1.3272942679722082E-2</v>
      </c>
      <c r="J196" cm="1">
        <f t="array" ref="J196">_xlfn.IFS(SUM($L196:$Q196)="","",P196="","",P196=0,0,P196&gt;0,P196/J$198*100)</f>
        <v>0</v>
      </c>
      <c r="K196" s="1" t="str" cm="1">
        <f t="array" ref="K196">_xlfn.IFS(SUM($L196:$Q196)="","",Q196="","",Q196=0,0,Q196&gt;0,Q196/K$198*100)</f>
        <v/>
      </c>
      <c r="L196" s="85">
        <f t="shared" si="180"/>
        <v>33648.25</v>
      </c>
      <c r="M196" s="39">
        <f t="shared" si="180"/>
        <v>0</v>
      </c>
      <c r="N196" s="39">
        <f t="shared" si="180"/>
        <v>0</v>
      </c>
      <c r="O196" s="39">
        <f t="shared" si="180"/>
        <v>6326</v>
      </c>
      <c r="P196" s="39">
        <f t="shared" si="180"/>
        <v>0</v>
      </c>
      <c r="Q196" s="98" t="str">
        <f t="shared" si="180"/>
        <v/>
      </c>
      <c r="R196" s="89">
        <v>134593</v>
      </c>
      <c r="S196" s="89">
        <v>0</v>
      </c>
      <c r="T196" s="89">
        <v>0</v>
      </c>
      <c r="U196" s="89">
        <v>18978</v>
      </c>
      <c r="V196" s="89">
        <v>0</v>
      </c>
      <c r="W196" s="89"/>
      <c r="X196" s="1"/>
      <c r="Y196" s="1"/>
      <c r="Z196" s="6" t="s">
        <v>85</v>
      </c>
      <c r="AA196" s="18" cm="1">
        <f t="array" ref="AA196">IFERROR(_xlfn.IFS(COUNTA($AE$135:$AJ$135)=0,AVERAGE($AE196:$AJ196),$AE$135="X",AVERAGE($AF196:$AJ196),$AF$135="X",AVERAGE($AE196,$AG196:$AJ196),$AG$135="X",AVERAGE($AE196:$AF196,$AH196:$AJ196),$AH$135="X",AVERAGE($AE196:$AG196,$AI196:$AJ196),$AI$135="X",AVERAGE($AE196:$AH196,$AJ196:$AJ196),$AJ$135="X",AVERAGE($AE196:$AI196)),"")</f>
        <v>3.3014525338777856E-2</v>
      </c>
      <c r="AB196" s="19" cm="1">
        <f t="array" ref="AB196">IFERROR(_xlfn.IFS(COUNTA($AE$135:$AJ$135)=0,STDEV($AE196:$AJ196)/SQRT(COUNT($AE196:$AJ196)),$AE$135="X",STDEV($AF196:$AJ196)/SQRT(COUNT($AF196:$AJ196)),$AF$135="X",STDEV($AE196,$AG196:$AJ196)/SQRT(COUNT($AE196,$AG196:$AJ196)),$AG$135="X",STDEV($AE196:$AF196,$AH196:$AJ196)/SQRT(COUNT($AE196:$AF196,$AH196:$AJ196)),$AH$135="X",STDEV($AE196:$AG196,$AI196:$AJ196)/SQRT(COUNT($AE196:$AG196,$AI196:$AJ196)),$AI$135="X",STDEV($AE196:$AH196,$AJ196)/SQRT(COUNT($AE196:$AH196,$AJ196)),$AJ$135="X",STDEV($AE196:$AI196)/SQRT(COUNT($AE196:$AI196))),"")</f>
        <v>1.8939218008787187E-2</v>
      </c>
      <c r="AC196" s="113" cm="1">
        <f t="array" ref="AC196">IFERROR(_xlfn.IFS(COUNTA($AK$135:$AP$135)=0,AVERAGE($AK196:$AP196),$AK$135="X",AVERAGE($AL196:$AP196),$AL$135="X",AVERAGE($AK196,$AM196:$AP196),$AM$135="X",AVERAGE($AK196:$AL196,$AN196:$AP196),$AN$135="X",AVERAGE($AK196:$AM196,$AO196:$AP196),$AO$135="X",AVERAGE($AK196:$AN196,$AP196:$AP196),$AP$135="X",AVERAGE($AK196:$AO196)),"")</f>
        <v>5862.4833333333336</v>
      </c>
      <c r="AD196" s="111" cm="1">
        <f t="array" ref="AD196">IFERROR(_xlfn.IFS(COUNTA($AK$135:$AP$135)=0,STDEV($AK196:$AP196)/SQRT(COUNT($AK196:$AP196)),$AK$135="X",STDEV($AL196:$AP196)/SQRT(COUNT($AL196:$AP196)),$AL$135="X",STDEV($AK196,$AM196:$AP196)/SQRT(COUNT($AK196,$AM196:$AP196)),$AM$135="X",STDEV($AK196:$AL196,$AN196:$AP196)/SQRT(COUNT($AK196:$AL196,$AN196:$AP196)),$AN$135="X",STDEV($AK196:$AM196,$AO196:$AP196)/SQRT(COUNT($AK196:$AM196,$AO196:$AP196)),$AO$135="X",STDEV($AK196:$AN196,$AP196)/SQRT(COUNT($AK196:$AN196,$AP196)),$AP$135="X",STDEV($AK196:$AO196)/SQRT(COUNT($AK196:$AO196))),"")</f>
        <v>2409.215955969908</v>
      </c>
      <c r="AE196" cm="1">
        <f t="array" ref="AE196">_xlfn.IFS(SUM($AK196:$AP196)="","",AK196="","",AK196=0,0,AK196&gt;0,AK196/AE$198*100)</f>
        <v>1.6912302881401692E-2</v>
      </c>
      <c r="AF196" cm="1">
        <f t="array" ref="AF196">_xlfn.IFS(SUM($AK196:$AP196)="","",AL196="","",AL196=0,0,AL196&gt;0,AL196/AF$198*100)</f>
        <v>2.8002138027805056E-2</v>
      </c>
      <c r="AG196" cm="1">
        <f t="array" ref="AG196">_xlfn.IFS(SUM($AK196:$AP196)="","",AM196="","",AM196=0,0,AM196&gt;0,AM196/AG$198*100)</f>
        <v>0</v>
      </c>
      <c r="AH196" cm="1">
        <f t="array" ref="AH196">_xlfn.IFS(SUM($AK196:$AP196)="","",AN196="","",AN196=0,0,AN196&gt;0,AN196/AH$198*100)</f>
        <v>8.7143660445904686E-2</v>
      </c>
      <c r="AI196" cm="1">
        <f t="array" ref="AI196">_xlfn.IFS(SUM($AK196:$AP196)="","",AO196="","",AO196=0,0,AO196&gt;0,AO196/AI$198*100)</f>
        <v>0</v>
      </c>
      <c r="AJ196" s="1" t="str" cm="1">
        <f t="array" ref="AJ196">_xlfn.IFS(SUM($AK196:$AP196)="","",AP196="","",AP196=0,0,AP196&gt;0,AP196/AJ$198*100)</f>
        <v/>
      </c>
      <c r="AK196" s="85">
        <f t="shared" si="202"/>
        <v>11678.333333333334</v>
      </c>
      <c r="AL196" s="39">
        <f t="shared" si="202"/>
        <v>6739.6</v>
      </c>
      <c r="AM196" s="39">
        <f t="shared" si="202"/>
        <v>0</v>
      </c>
      <c r="AN196" s="39">
        <f t="shared" si="202"/>
        <v>5032</v>
      </c>
      <c r="AO196" s="39">
        <f t="shared" si="202"/>
        <v>0</v>
      </c>
      <c r="AP196" s="98" t="str">
        <f t="shared" si="202"/>
        <v/>
      </c>
      <c r="AQ196" s="89">
        <v>35035</v>
      </c>
      <c r="AR196" s="89">
        <v>33698</v>
      </c>
      <c r="AS196" s="89">
        <v>0</v>
      </c>
      <c r="AT196" s="89">
        <v>5032</v>
      </c>
      <c r="AU196" s="89">
        <v>0</v>
      </c>
      <c r="AV196" s="89"/>
      <c r="AW196" s="1"/>
      <c r="AX196" s="1"/>
      <c r="AY196" s="39" t="str">
        <f t="shared" si="187"/>
        <v/>
      </c>
      <c r="AZ196" s="39" t="str">
        <f t="shared" si="188"/>
        <v/>
      </c>
      <c r="BA196" s="39" t="str">
        <f t="shared" si="189"/>
        <v/>
      </c>
      <c r="BB196" s="39" t="str">
        <f t="shared" si="190"/>
        <v/>
      </c>
      <c r="BC196" s="39" t="str">
        <f t="shared" si="191"/>
        <v/>
      </c>
      <c r="BD196" s="39" t="str">
        <f t="shared" si="192"/>
        <v/>
      </c>
      <c r="BE196" s="39" t="str">
        <f t="shared" si="193"/>
        <v/>
      </c>
      <c r="BF196" s="39" t="str">
        <f t="shared" si="194"/>
        <v/>
      </c>
      <c r="BG196" s="39" t="str">
        <f t="shared" si="195"/>
        <v/>
      </c>
      <c r="BH196" s="39" t="str">
        <f t="shared" si="196"/>
        <v/>
      </c>
      <c r="BI196" s="39" t="str">
        <f t="shared" si="197"/>
        <v/>
      </c>
      <c r="BJ196" s="39" t="str">
        <f t="shared" si="198"/>
        <v/>
      </c>
      <c r="BK196" s="42" t="str">
        <f t="shared" si="201"/>
        <v/>
      </c>
      <c r="BL196" t="str">
        <f t="shared" si="201"/>
        <v/>
      </c>
      <c r="BM196" t="str">
        <f t="shared" si="201"/>
        <v/>
      </c>
      <c r="BN196" t="str">
        <f t="shared" si="201"/>
        <v/>
      </c>
      <c r="BO196" t="str">
        <f t="shared" si="201"/>
        <v/>
      </c>
      <c r="BP196" t="str">
        <f t="shared" si="201"/>
        <v/>
      </c>
      <c r="BQ196" t="str">
        <f t="shared" si="200"/>
        <v/>
      </c>
      <c r="BR196" t="str">
        <f t="shared" si="200"/>
        <v/>
      </c>
      <c r="BS196" t="str">
        <f t="shared" si="200"/>
        <v/>
      </c>
      <c r="BT196" t="str">
        <f t="shared" si="200"/>
        <v/>
      </c>
      <c r="BU196" t="str">
        <f t="shared" si="200"/>
        <v/>
      </c>
      <c r="BV196" t="str">
        <f t="shared" si="200"/>
        <v/>
      </c>
      <c r="BW196" t="str">
        <f t="shared" si="170"/>
        <v/>
      </c>
      <c r="BX196" t="str">
        <f t="shared" si="171"/>
        <v/>
      </c>
      <c r="BY196" t="str">
        <f t="shared" si="172"/>
        <v/>
      </c>
      <c r="BZ196" t="str">
        <f t="shared" si="173"/>
        <v/>
      </c>
      <c r="CA196" t="str">
        <f t="shared" si="199"/>
        <v/>
      </c>
      <c r="CB196" s="39" t="str">
        <f t="shared" si="199"/>
        <v/>
      </c>
      <c r="CC196" s="46" t="str">
        <f t="shared" si="175"/>
        <v/>
      </c>
      <c r="CD196" s="44" t="str">
        <f t="shared" si="176"/>
        <v/>
      </c>
      <c r="CE196" t="str" cm="1">
        <f t="array" ref="CE196">_xlfn.IFS($CC196="","",$CC196&lt;=CE$136,"yes",$CC196&gt;CE$136,"no")</f>
        <v/>
      </c>
      <c r="CF196" s="42" t="str">
        <f t="shared" si="184"/>
        <v/>
      </c>
      <c r="CG196" s="1" t="str">
        <f t="shared" si="185"/>
        <v/>
      </c>
      <c r="CH196" s="1" t="str">
        <f t="shared" si="186"/>
        <v/>
      </c>
      <c r="CI196" s="76" t="str">
        <f>IF(CE196="yes",VLOOKUP(CH196,'z-Table'!$A$1:$K$74,7,TRUE)*$CE$135,"")</f>
        <v/>
      </c>
    </row>
    <row r="197" spans="1:87" ht="12" x14ac:dyDescent="0.2">
      <c r="A197" s="6"/>
      <c r="B197" s="18"/>
      <c r="C197" s="19"/>
      <c r="D197" s="113"/>
      <c r="E197" s="111"/>
      <c r="K197" s="1"/>
      <c r="L197" s="85"/>
      <c r="M197" s="39"/>
      <c r="N197" s="39"/>
      <c r="O197" s="39"/>
      <c r="P197" s="39"/>
      <c r="Q197" s="98"/>
      <c r="R197" s="89"/>
      <c r="S197" s="89"/>
      <c r="T197" s="89"/>
      <c r="U197" s="89"/>
      <c r="V197" s="89"/>
      <c r="W197" s="89"/>
      <c r="X197" s="1"/>
      <c r="Y197" s="1"/>
      <c r="Z197" s="6"/>
      <c r="AA197" s="18"/>
      <c r="AB197" s="19"/>
      <c r="AC197" s="113"/>
      <c r="AD197" s="111"/>
      <c r="AJ197" s="1"/>
      <c r="AK197" s="85"/>
      <c r="AL197" s="39"/>
      <c r="AM197" s="39"/>
      <c r="AN197" s="39"/>
      <c r="AO197" s="39"/>
      <c r="AP197" s="98"/>
      <c r="AQ197" s="89"/>
      <c r="AR197" s="89"/>
      <c r="AS197" s="89"/>
      <c r="AT197" s="89"/>
      <c r="AU197" s="89"/>
      <c r="AV197" s="89"/>
      <c r="AW197" s="1"/>
      <c r="AX197" s="1" t="s">
        <v>86</v>
      </c>
      <c r="AY197" s="39">
        <f t="shared" ref="AY197:BD197" si="203">IF(AY136="","",F198-SUM(AY137:AY196))</f>
        <v>13877233</v>
      </c>
      <c r="AZ197" s="39">
        <f t="shared" si="203"/>
        <v>1914206.6666666642</v>
      </c>
      <c r="BA197" s="39">
        <f t="shared" si="203"/>
        <v>649837.66666666605</v>
      </c>
      <c r="BB197" s="39">
        <f t="shared" si="203"/>
        <v>3690633.3333333284</v>
      </c>
      <c r="BC197" s="39">
        <f t="shared" si="203"/>
        <v>5073396.5</v>
      </c>
      <c r="BD197" s="39" t="str">
        <f t="shared" si="203"/>
        <v/>
      </c>
      <c r="BE197" s="39">
        <f>IF(BE136="","",AE198-SUM(BE137:BE196))</f>
        <v>5887005.6666666493</v>
      </c>
      <c r="BF197" s="39">
        <f t="shared" ref="BF197:BI197" si="204">IF(BF136="","",AF198-SUM(BF137:BF196))</f>
        <v>2966224.5999999978</v>
      </c>
      <c r="BG197" s="39" t="str">
        <f t="shared" si="204"/>
        <v/>
      </c>
      <c r="BH197" s="39">
        <f t="shared" si="204"/>
        <v>1490329</v>
      </c>
      <c r="BI197" s="39">
        <f t="shared" si="204"/>
        <v>1399711.5</v>
      </c>
      <c r="BJ197" s="39" t="str">
        <f>IF(BJ136="","",AJ198-SUM(BJ137:BJ196))</f>
        <v/>
      </c>
      <c r="BK197" s="42">
        <f t="shared" ref="BK197" si="205">IFERROR(_xlfn.RANK.AVG(AY197,$AY197:$BJ197,1),"")</f>
        <v>9</v>
      </c>
      <c r="BL197">
        <f t="shared" ref="BL197" si="206">IFERROR(_xlfn.RANK.AVG(AZ197,$AY197:$BJ197,1),"")</f>
        <v>4</v>
      </c>
      <c r="BM197">
        <f t="shared" ref="BM197" si="207">IFERROR(_xlfn.RANK.AVG(BA197,$AY197:$BJ197,1),"")</f>
        <v>1</v>
      </c>
      <c r="BN197">
        <f t="shared" ref="BN197" si="208">IFERROR(_xlfn.RANK.AVG(BB197,$AY197:$BJ197,1),"")</f>
        <v>6</v>
      </c>
      <c r="BO197">
        <f t="shared" ref="BO197" si="209">IFERROR(_xlfn.RANK.AVG(BC197,$AY197:$BJ197,1),"")</f>
        <v>7</v>
      </c>
      <c r="BP197" t="str">
        <f t="shared" ref="BP197" si="210">IFERROR(_xlfn.RANK.AVG(BD197,$AY197:$BJ197,1),"")</f>
        <v/>
      </c>
      <c r="BQ197">
        <f t="shared" ref="BQ197" si="211">IFERROR(_xlfn.RANK.AVG(BE197,$AY197:$BJ197,1),"")</f>
        <v>8</v>
      </c>
      <c r="BR197">
        <f t="shared" ref="BR197" si="212">IFERROR(_xlfn.RANK.AVG(BF197,$AY197:$BJ197,1),"")</f>
        <v>5</v>
      </c>
      <c r="BS197" t="str">
        <f t="shared" ref="BS197" si="213">IFERROR(_xlfn.RANK.AVG(BG197,$AY197:$BJ197,1),"")</f>
        <v/>
      </c>
      <c r="BT197">
        <f t="shared" ref="BT197" si="214">IFERROR(_xlfn.RANK.AVG(BH197,$AY197:$BJ197,1),"")</f>
        <v>3</v>
      </c>
      <c r="BU197">
        <f t="shared" ref="BU197" si="215">IFERROR(_xlfn.RANK.AVG(BI197,$AY197:$BJ197,1),"")</f>
        <v>2</v>
      </c>
      <c r="BV197" t="str">
        <f t="shared" ref="BV197" si="216">IFERROR(_xlfn.RANK.AVG(BJ197,$AY197:$BJ197,1),"")</f>
        <v/>
      </c>
      <c r="BW197">
        <f t="shared" ref="BW197" si="217">IF($AX197&lt;&gt;0,SUM(BK197:BP197),"")</f>
        <v>27</v>
      </c>
      <c r="BX197">
        <f t="shared" ref="BX197" si="218">IF($AX197&lt;&gt;0,SUM(BQ197:BV197),"")</f>
        <v>18</v>
      </c>
      <c r="BY197">
        <f t="shared" si="172"/>
        <v>5</v>
      </c>
      <c r="BZ197">
        <f t="shared" si="173"/>
        <v>4</v>
      </c>
      <c r="CA197">
        <f t="shared" ref="CA197" si="219">IF($AX197&lt;&gt;0,IF(($BY197*$BZ197)+(BY197*(BY197+1)/2)-BW197&lt;0,0,($BY197*$BZ197)+(BY197*(BY197+1)/2)-BW197),"")</f>
        <v>8</v>
      </c>
      <c r="CB197" s="39">
        <f t="shared" ref="CB197" si="220">IF($AX197&lt;&gt;0,IF(($BY197*$BZ197)+(BZ197*(BZ197+1)/2)-BX197&lt;0,0,($BY197*$BZ197)+(BZ197*(BZ197+1)/2)-BX197),"")</f>
        <v>12</v>
      </c>
      <c r="CC197" s="46">
        <f t="shared" ref="CC197" si="221">IF($AX197&lt;&gt;0,MIN(CA197:CB197),"")</f>
        <v>8</v>
      </c>
      <c r="CD197" s="44" t="str">
        <f t="shared" ref="CD197" si="222">IF(CC197="","","sig = ")</f>
        <v xml:space="preserve">sig = </v>
      </c>
      <c r="CE197" t="str" cm="1">
        <f t="array" ref="CE197">_xlfn.IFS($CC197="","",$CC197&lt;=CE$136,"yes",$CC197&gt;CE$136,"no")</f>
        <v>no</v>
      </c>
      <c r="CF197" s="42"/>
      <c r="CG197" s="1"/>
      <c r="CH197" s="1"/>
      <c r="CI197" s="76"/>
    </row>
    <row r="198" spans="1:87" ht="12" x14ac:dyDescent="0.2">
      <c r="A198" s="6" t="s">
        <v>87</v>
      </c>
      <c r="B198" s="87" cm="1">
        <f t="array" ref="B198">IFERROR(ROUND(_xlfn.IFS(COUNTA($F$135:$K$135)=0,AVERAGE($F198:$K198),$F$135="X",AVERAGE(G198:$K198),$G$135="X",AVERAGE($F198,$H198:$K198),$H$135="X",AVERAGE($F198:$G198,$I198:$K198),$I$135="X",AVERAGE($F198:$H198,$J198:$K198),$J$135="X",AVERAGE($F198:$I198,$K198:$K198),$K$135="X",AVERAGE($F198:$J198)),0),"")</f>
        <v>81227245</v>
      </c>
      <c r="C198" s="88" cm="1">
        <f t="array" ref="C198">IFERROR(ROUND(_xlfn.IFS(COUNTA($F$135:$K$135)=0,STDEV($F198:$K198)/SQRT(COUNT($F198:$K198)),$F$135="X",STDEV(G198:$K198)/SQRT(COUNT(G198:$K198)),$G$135="X",STDEV($F198,$H198:$K198)/SQRT(COUNT($F198,$H198:$K198)),$H$135="X",STDEV($F198:$G198,$I198:$K198)/SQRT(COUNT($F198:$G198,$I198:$K198)),$I$135="X",STDEV($F198:$H198,$J198:$K198)/SQRT(COUNT($F198:$H198,$J198:$K198)),$J$135="X",STDEV($F198:$I198,$K198)/SQRT(COUNT($F198:$I198,$K198)),$K$135="X",STDEV($F198:$J198)/SQRT(COUNT($F198:$J198))),0),"")</f>
        <v>35035826</v>
      </c>
      <c r="D198" s="103" cm="1">
        <f t="array" ref="D198">IFERROR(ROUND(_xlfn.IFS(COUNTA($L$135:$Q$135)=0,AVERAGE($L198:$Q198),$L$135="X",AVERAGE($M198:$Q198),$M$135="X",AVERAGE($L198,$N198:$Q198),$N$135="X",AVERAGE($L198:$M198,$O198:$Q198),$O$135="X",AVERAGE($L198:$N198,$P198:$Q198),$P$135="X",AVERAGE($L198:$O198,$Q198:$Q198),$Q$135="X",AVERAGE($L198:$P198)),0),"")</f>
        <v>81227245</v>
      </c>
      <c r="E198" s="105" cm="1">
        <f t="array" ref="E198">IFERROR(ROUND(_xlfn.IFS(COUNTA($L$135:$Q$135)=0,STDEV($L198:$Q198)/SQRT(COUNT($L198:$Q198)),$L$135="X",STDEV($M198:$Q198)/SQRT(COUNT($M198:$Q198)),$M$135="X",STDEV($L198,$N198:$Q198)/SQRT(COUNT($L198,$N198:$Q198)),$N$135="X",STDEV($L198:$M198,$O198:$Q198)/SQRT(COUNT($L198:$M198,$O198:$Q198)),$O$135="X",STDEV($L198:$N198,$P198:$Q198)/SQRT(COUNT($L198:$N198,$P198:$Q198)),$P$135="X",STDEV($L198:$O198,$Q198)/SQRT(COUNT($L198:$O198,$Q198)),$Q$135="X",STDEV($L198:$P198)/SQRT(COUNT($L198:$P198))),0),"")</f>
        <v>35035826</v>
      </c>
      <c r="F198">
        <f t="shared" ref="F198:J198" si="223">IF(SUM(L137:L196)=0,"",SUM(L137:L196))</f>
        <v>200371285.75</v>
      </c>
      <c r="G198">
        <f t="shared" si="223"/>
        <v>25462925.333333332</v>
      </c>
      <c r="H198">
        <f t="shared" si="223"/>
        <v>13056600.333333332</v>
      </c>
      <c r="I198">
        <f t="shared" si="223"/>
        <v>47660870.333333328</v>
      </c>
      <c r="J198">
        <f t="shared" si="223"/>
        <v>119584544.5</v>
      </c>
      <c r="K198" s="1" t="str">
        <f>IF(SUM(Q137:Q196)=0,"",SUM(Q137:Q196))</f>
        <v/>
      </c>
      <c r="L198" s="42">
        <f>IF(SUM(L137:L196)=0,"",SUM(L137:L196))</f>
        <v>200371285.75</v>
      </c>
      <c r="M198">
        <f t="shared" ref="M198:Q198" si="224">IF(SUM(M137:M196)=0,"",SUM(M137:M196))</f>
        <v>25462925.333333332</v>
      </c>
      <c r="N198">
        <f t="shared" si="224"/>
        <v>13056600.333333332</v>
      </c>
      <c r="O198">
        <f t="shared" si="224"/>
        <v>47660870.333333328</v>
      </c>
      <c r="P198">
        <f t="shared" si="224"/>
        <v>119584544.5</v>
      </c>
      <c r="Q198" s="95" t="str">
        <f t="shared" si="224"/>
        <v/>
      </c>
      <c r="R198" s="92"/>
      <c r="S198" s="89"/>
      <c r="T198" s="1"/>
      <c r="U198" s="1"/>
      <c r="V198" s="1"/>
      <c r="W198" s="1"/>
      <c r="X198" s="1"/>
      <c r="Y198" s="1"/>
      <c r="Z198" s="6" t="s">
        <v>87</v>
      </c>
      <c r="AA198" s="87" cm="1">
        <f t="array" ref="AA198">IFERROR(ROUND(_xlfn.IFS(COUNTA($AE$135:$AJ$135)=0,AVERAGE($AE198:$AJ198),$AE$135="X",AVERAGE($AF198:$AJ198),$AF$135="X",AVERAGE($AE198,$AG198:$AJ198),$AG$135="X",AVERAGE($AE198:$AF198,$AH198:$AJ198),$AH$135="X",AVERAGE($AE198:$AG198,$AI198:$AJ198),$AI$135="X",AVERAGE($AE198:$AH198,$AJ198:$AJ198),$AJ$135="X",AVERAGE($AE198:$AI198)),0),"")</f>
        <v>28663963</v>
      </c>
      <c r="AB198" s="88" cm="1">
        <f t="array" ref="AB198">IFERROR(ROUND(_xlfn.IFS(COUNTA($AE$135:$AJ$135)=0,STDEV($AE198:$AJ198)/SQRT(COUNT($AE198:$AJ198)),$AE$135="X",STDEV($AF198:$AJ198)/SQRT(COUNT($AF198:$AJ198)),$AF$135="X",STDEV($AE198,$AG198:$AJ198)/SQRT(COUNT($AE198,$AG198:$AJ198)),$AG$135="X",STDEV($AE198:$AF198,$AH198:$AJ198)/SQRT(COUNT($AE198:$AF198,$AH198:$AJ198)),$AH$135="X",STDEV($AE198:$AG198,$AI198:$AJ198)/SQRT(COUNT($AE198:$AG198,$AI198:$AJ198)),$AI$135="X",STDEV($AE198:$AH198,$AJ198)/SQRT(COUNT($AE198:$AH198,$AJ198)),$AJ$135="X",STDEV($AE198:$AI198)/SQRT(COUNT($AE198:$AI198))),0),"")</f>
        <v>13972467</v>
      </c>
      <c r="AC198" s="103" cm="1">
        <f t="array" ref="AC198">IFERROR(ROUND(_xlfn.IFS(COUNTA($AK$135:$AP$135)=0,AVERAGE($AK198:$AP198),$AK$135="X",AVERAGE($AL198:$AP198),$AL$135="X",AVERAGE($AK198,$AM198:$AP198),$AM$135="X",AVERAGE($AK198:$AL198,$AN198:$AP198),$AN$135="X",AVERAGE($AK198:$AM198,$AO198:$AP198),$AO$135="X",AVERAGE($AK198:$AN198,$AP198:$AP198),$AP$135="X",AVERAGE($AK198:$AO198)),0),"")</f>
        <v>28663963</v>
      </c>
      <c r="AD198" s="105" cm="1">
        <f t="array" ref="AD198">IFERROR(ROUND(_xlfn.IFS(COUNTA($AK$135:$AP$135)=0,STDEV($AK198:$AP198)/SQRT(COUNT($AK198:$AP198)),$AK$135="X",STDEV($AL198:$AP198)/SQRT(COUNT($AL198:$AP198)),$AL$135="X",STDEV($AK198,$AM198:$AP198)/SQRT(COUNT($AK198,$AM198:$AP198)),$AM$135="X",STDEV($AK198:$AL198,$AN198:$AP198)/SQRT(COUNT($AK198:$AL198,$AN198:$AP198)),$AN$135="X",STDEV($AK198:$AM198,$AO198:$AP198)/SQRT(COUNT($AK198:$AM198,$AO198:$AP198)),$AO$135="X",STDEV($AK198:$AN198,$AP198)/SQRT(COUNT($AK198:$AN198,$AP198)),$AP$135="X",STDEV($AK198:$AO198)/SQRT(COUNT($AK198:$AO198))),0),"")</f>
        <v>13972467</v>
      </c>
      <c r="AE198">
        <f t="shared" ref="AE198:AI198" si="225">IF(SUM(AK137:AK196)=0,"",SUM(AK137:AK196))</f>
        <v>69052295.333333313</v>
      </c>
      <c r="AF198">
        <f t="shared" si="225"/>
        <v>24068162.199999996</v>
      </c>
      <c r="AG198">
        <f t="shared" si="225"/>
        <v>122960826</v>
      </c>
      <c r="AH198">
        <f t="shared" si="225"/>
        <v>5774373</v>
      </c>
      <c r="AI198">
        <f t="shared" si="225"/>
        <v>15761022.25</v>
      </c>
      <c r="AJ198" s="1" t="str">
        <f>IF(SUM(AP137:AP196)=0,"",SUM(AP137:AP196))</f>
        <v/>
      </c>
      <c r="AK198" s="42">
        <f>IF(SUM(AK137:AK196)=0,"",SUM(AK137:AK196))</f>
        <v>69052295.333333313</v>
      </c>
      <c r="AL198">
        <f t="shared" ref="AL198:AP198" si="226">IF(SUM(AL137:AL196)=0,"",SUM(AL137:AL196))</f>
        <v>24068162.199999996</v>
      </c>
      <c r="AM198">
        <f t="shared" si="226"/>
        <v>122960826</v>
      </c>
      <c r="AN198">
        <f t="shared" si="226"/>
        <v>5774373</v>
      </c>
      <c r="AO198">
        <f t="shared" si="226"/>
        <v>15761022.25</v>
      </c>
      <c r="AP198" s="95" t="str">
        <f t="shared" si="226"/>
        <v/>
      </c>
      <c r="AQ198" s="92"/>
      <c r="AR198" s="89"/>
      <c r="AS198" s="1"/>
      <c r="AT198" s="1"/>
      <c r="AU198" s="1"/>
      <c r="AV198" s="1"/>
      <c r="AW198" s="1"/>
      <c r="AX198" s="1" t="str">
        <f>Z198</f>
        <v>Response ÷ d.w.</v>
      </c>
      <c r="AY198" s="39">
        <f t="shared" ref="AY198:BD198" si="227">IF($AX198&lt;&gt;0,IF(SUM(L$137:L$196)=0,"",IF(L$135="x","",F198)),"")</f>
        <v>200371285.75</v>
      </c>
      <c r="AZ198" s="39">
        <f t="shared" si="227"/>
        <v>25462925.333333332</v>
      </c>
      <c r="BA198" s="39">
        <f t="shared" si="227"/>
        <v>13056600.333333332</v>
      </c>
      <c r="BB198" s="39">
        <f t="shared" si="227"/>
        <v>47660870.333333328</v>
      </c>
      <c r="BC198" s="39">
        <f t="shared" si="227"/>
        <v>119584544.5</v>
      </c>
      <c r="BD198" s="39" t="str">
        <f t="shared" si="227"/>
        <v/>
      </c>
      <c r="BE198" s="39">
        <f>IF($AX198&lt;&gt;0,IF(SUM(AK$137:AK$196)=0,"",IF(AK$135="x","",AE198)),"")</f>
        <v>69052295.333333313</v>
      </c>
      <c r="BF198" s="39">
        <f t="shared" ref="BF198:BJ198" si="228">IF($AX198&lt;&gt;0,IF(SUM(AL$137:AL$196)=0,"",IF(AL$135="x","",AF198)),"")</f>
        <v>24068162.199999996</v>
      </c>
      <c r="BG198" s="39" t="str">
        <f t="shared" si="228"/>
        <v/>
      </c>
      <c r="BH198" s="39">
        <f t="shared" si="228"/>
        <v>5774373</v>
      </c>
      <c r="BI198" s="39">
        <f t="shared" si="228"/>
        <v>15761022.25</v>
      </c>
      <c r="BJ198" s="39" t="str">
        <f t="shared" si="228"/>
        <v/>
      </c>
      <c r="BK198" s="42">
        <f t="shared" si="201"/>
        <v>9</v>
      </c>
      <c r="BL198">
        <f t="shared" si="201"/>
        <v>5</v>
      </c>
      <c r="BM198">
        <f t="shared" si="201"/>
        <v>2</v>
      </c>
      <c r="BN198">
        <f t="shared" si="201"/>
        <v>6</v>
      </c>
      <c r="BO198">
        <f t="shared" si="201"/>
        <v>8</v>
      </c>
      <c r="BP198" t="str">
        <f t="shared" si="201"/>
        <v/>
      </c>
      <c r="BQ198">
        <f t="shared" si="200"/>
        <v>7</v>
      </c>
      <c r="BR198">
        <f t="shared" si="200"/>
        <v>4</v>
      </c>
      <c r="BS198" t="str">
        <f t="shared" si="200"/>
        <v/>
      </c>
      <c r="BT198">
        <f t="shared" si="200"/>
        <v>1</v>
      </c>
      <c r="BU198">
        <f t="shared" si="200"/>
        <v>3</v>
      </c>
      <c r="BV198" t="str">
        <f t="shared" si="200"/>
        <v/>
      </c>
      <c r="BW198">
        <f t="shared" si="170"/>
        <v>30</v>
      </c>
      <c r="BX198">
        <f t="shared" si="171"/>
        <v>15</v>
      </c>
      <c r="BY198">
        <f t="shared" si="172"/>
        <v>5</v>
      </c>
      <c r="BZ198">
        <f t="shared" si="173"/>
        <v>4</v>
      </c>
      <c r="CA198">
        <f t="shared" si="199"/>
        <v>5</v>
      </c>
      <c r="CB198" s="39">
        <f t="shared" si="199"/>
        <v>15</v>
      </c>
      <c r="CC198" s="46">
        <f t="shared" si="175"/>
        <v>5</v>
      </c>
      <c r="CD198" s="44" t="str">
        <f t="shared" si="176"/>
        <v xml:space="preserve">sig = </v>
      </c>
      <c r="CE198" t="str" cm="1">
        <f t="array" ref="CE198">_xlfn.IFS($CC198="","",$CC198&lt;=CE$136,"yes",$CC198&gt;CE$136,"no")</f>
        <v>no</v>
      </c>
      <c r="CF198" s="42" t="str">
        <f t="shared" si="184"/>
        <v/>
      </c>
      <c r="CG198" s="1" t="str">
        <f t="shared" si="185"/>
        <v/>
      </c>
      <c r="CH198" s="1" t="str">
        <f t="shared" si="186"/>
        <v/>
      </c>
      <c r="CI198" s="76" t="str">
        <f>IF(CE198="yes",VLOOKUP(CH198,'z-Table'!$A$1:$K$74,7,TRUE)*$CE$135,"")</f>
        <v/>
      </c>
    </row>
    <row r="199" spans="1:87" ht="12" x14ac:dyDescent="0.2">
      <c r="A199" s="6" t="s">
        <v>88</v>
      </c>
      <c r="B199" s="20">
        <f>ROUND(AA198/$B198,2)</f>
        <v>0.35</v>
      </c>
      <c r="C199" s="10"/>
      <c r="D199" s="117">
        <f>ROUND($AC198/$D198,2)</f>
        <v>0.35</v>
      </c>
      <c r="E199" s="111"/>
      <c r="L199" s="92"/>
      <c r="M199" s="1"/>
      <c r="N199" s="1"/>
      <c r="O199" s="1"/>
      <c r="P199" s="1"/>
      <c r="Q199" s="95"/>
      <c r="R199" s="92"/>
      <c r="S199" s="1"/>
      <c r="T199" s="1"/>
      <c r="U199" s="1"/>
      <c r="V199" s="1"/>
      <c r="W199" s="1"/>
      <c r="X199" s="1"/>
      <c r="Y199" s="1"/>
      <c r="Z199" s="6"/>
      <c r="AA199" s="20"/>
      <c r="AB199" s="10"/>
      <c r="AC199" s="113"/>
      <c r="AD199" s="111"/>
      <c r="AJ199" s="1"/>
      <c r="AK199" s="92"/>
      <c r="AL199" s="1"/>
      <c r="AM199" s="1"/>
      <c r="AN199" s="1"/>
      <c r="AO199" s="1"/>
      <c r="AP199" s="95"/>
      <c r="AQ199" s="92"/>
      <c r="AR199" s="1"/>
      <c r="AS199" s="1"/>
      <c r="AT199" s="1"/>
      <c r="AU199" s="1"/>
      <c r="AV199" s="1"/>
      <c r="AW199" s="1"/>
    </row>
    <row r="200" spans="1:87" ht="12" x14ac:dyDescent="0.2">
      <c r="A200" s="6" t="s">
        <v>92</v>
      </c>
      <c r="B200" s="12">
        <f>ROUND(B198/$B65,0)</f>
        <v>1573</v>
      </c>
      <c r="C200" s="10"/>
      <c r="D200" s="21">
        <f>ROUND($D198/$D65,0)</f>
        <v>1573</v>
      </c>
      <c r="E200" s="113"/>
      <c r="Z200" s="6" t="s">
        <v>92</v>
      </c>
      <c r="AA200" s="12">
        <f>ROUND($AA198/$AA65,0)</f>
        <v>340</v>
      </c>
      <c r="AB200" s="10"/>
      <c r="AC200" s="21">
        <f>ROUND($AC198/$AC65,0)</f>
        <v>340</v>
      </c>
      <c r="AD200" s="113"/>
    </row>
    <row r="201" spans="1:87" ht="12" x14ac:dyDescent="0.2">
      <c r="A201" s="6" t="s">
        <v>93</v>
      </c>
      <c r="B201" s="18">
        <f>ROUND(B198/$B131,0)</f>
        <v>15</v>
      </c>
      <c r="C201" s="10"/>
      <c r="D201" s="102">
        <f>ROUND($D198/$D131,0)</f>
        <v>15</v>
      </c>
      <c r="E201" s="113"/>
      <c r="Z201" s="6" t="s">
        <v>93</v>
      </c>
      <c r="AA201" s="18">
        <f>ROUND($AA198/$AA131,2)</f>
        <v>12.77</v>
      </c>
      <c r="AB201" s="10"/>
      <c r="AC201" s="102">
        <f>ROUND($AC198/$AC131,2)</f>
        <v>12.77</v>
      </c>
      <c r="AD201" s="113"/>
    </row>
  </sheetData>
  <conditionalFormatting sqref="F3:Q65 AE3:AP65">
    <cfRule type="expression" dxfId="35" priority="2">
      <formula>F$2="X"</formula>
    </cfRule>
  </conditionalFormatting>
  <conditionalFormatting sqref="F69:Q131 AE69:AP131">
    <cfRule type="expression" dxfId="34" priority="3">
      <formula>F$68="X"</formula>
    </cfRule>
  </conditionalFormatting>
  <conditionalFormatting sqref="F136:Q198 AE136:AP198">
    <cfRule type="expression" dxfId="33" priority="4">
      <formula>F$135="X"</formula>
    </cfRule>
  </conditionalFormatting>
  <conditionalFormatting sqref="CE3:CE196">
    <cfRule type="cellIs" dxfId="32" priority="1" operator="equal">
      <formula>"yes"</formula>
    </cfRule>
  </conditionalFormatting>
  <conditionalFormatting sqref="A4:K64 A70:K130 A137:K197">
    <cfRule type="expression" dxfId="31" priority="5">
      <formula>$B4&gt;=10</formula>
    </cfRule>
    <cfRule type="expression" dxfId="30" priority="7">
      <formula>$B4=0</formula>
    </cfRule>
    <cfRule type="expression" dxfId="29" priority="9">
      <formula>$B4&gt;=5</formula>
    </cfRule>
    <cfRule type="expression" dxfId="28" priority="11">
      <formula>$B4&lt;5</formula>
    </cfRule>
  </conditionalFormatting>
  <conditionalFormatting sqref="Z4:AJ64 Z70:AJ130 Z137:AJ197">
    <cfRule type="expression" dxfId="27" priority="6">
      <formula>$AA4&gt;=10</formula>
    </cfRule>
    <cfRule type="expression" dxfId="26" priority="8">
      <formula>$AA4=0</formula>
    </cfRule>
    <cfRule type="expression" dxfId="25" priority="10">
      <formula>$AA4&gt;=5</formula>
    </cfRule>
    <cfRule type="expression" dxfId="24" priority="12">
      <formula>$AA4&lt;5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D4B6B-072B-4887-9C30-4F0335E62112}">
  <dimension ref="A1:CI201"/>
  <sheetViews>
    <sheetView workbookViewId="0">
      <selection activeCell="T7" sqref="T7"/>
    </sheetView>
    <sheetView workbookViewId="1"/>
  </sheetViews>
  <sheetFormatPr defaultRowHeight="11.25" outlineLevelCol="1" x14ac:dyDescent="0.2"/>
  <cols>
    <col min="1" max="1" width="18.1640625" bestFit="1" customWidth="1"/>
    <col min="2" max="2" width="9.6640625" style="3" bestFit="1" customWidth="1"/>
    <col min="3" max="3" width="9.6640625" style="3" customWidth="1"/>
    <col min="4" max="5" width="9.6640625" style="103" customWidth="1"/>
    <col min="6" max="10" width="4.6640625" hidden="1" customWidth="1" outlineLevel="1"/>
    <col min="11" max="11" width="4.6640625" hidden="1" customWidth="1" outlineLevel="1" collapsed="1"/>
    <col min="12" max="23" width="4.6640625" hidden="1" customWidth="1" outlineLevel="1"/>
    <col min="24" max="24" width="4.6640625" customWidth="1" collapsed="1"/>
    <col min="25" max="25" width="4.6640625" customWidth="1"/>
    <col min="26" max="26" width="18.1640625" bestFit="1" customWidth="1"/>
    <col min="27" max="27" width="9.6640625" style="4" bestFit="1" customWidth="1"/>
    <col min="28" max="28" width="9.6640625" style="4" customWidth="1"/>
    <col min="29" max="30" width="9.6640625" style="115" customWidth="1"/>
    <col min="31" max="35" width="4.6640625" hidden="1" customWidth="1" outlineLevel="1"/>
    <col min="36" max="36" width="4.6640625" hidden="1" customWidth="1" outlineLevel="1" collapsed="1"/>
    <col min="37" max="48" width="4.6640625" hidden="1" customWidth="1" outlineLevel="1"/>
    <col min="49" max="49" width="4.6640625" customWidth="1" collapsed="1"/>
    <col min="50" max="50" width="14.33203125" bestFit="1" customWidth="1"/>
    <col min="51" max="62" width="4.83203125" style="39" hidden="1" customWidth="1" outlineLevel="1"/>
    <col min="63" max="80" width="3.83203125" hidden="1" customWidth="1" outlineLevel="1"/>
    <col min="81" max="81" width="3.83203125" customWidth="1" collapsed="1"/>
    <col min="82" max="82" width="6.1640625" bestFit="1" customWidth="1"/>
    <col min="83" max="83" width="5.5" bestFit="1" customWidth="1"/>
    <col min="84" max="84" width="3.1640625" bestFit="1" customWidth="1"/>
    <col min="85" max="85" width="3.6640625" bestFit="1" customWidth="1"/>
    <col min="86" max="86" width="4.1640625" bestFit="1" customWidth="1"/>
  </cols>
  <sheetData>
    <row r="1" spans="1:87" x14ac:dyDescent="0.2">
      <c r="F1" s="40" t="s">
        <v>3</v>
      </c>
      <c r="L1" s="40" t="s">
        <v>114</v>
      </c>
      <c r="R1" s="42" t="s">
        <v>0</v>
      </c>
      <c r="AA1" s="3"/>
      <c r="AB1" s="3"/>
      <c r="AC1" s="103"/>
      <c r="AD1" s="103"/>
      <c r="AE1" s="40" t="s">
        <v>3</v>
      </c>
      <c r="AK1" s="40" t="s">
        <v>114</v>
      </c>
      <c r="AQ1" s="42" t="s">
        <v>0</v>
      </c>
      <c r="CD1" s="100" t="s">
        <v>1</v>
      </c>
      <c r="CE1">
        <v>0.05</v>
      </c>
    </row>
    <row r="2" spans="1:87" ht="12.75" x14ac:dyDescent="0.25">
      <c r="A2" s="5" t="s">
        <v>2</v>
      </c>
      <c r="B2" s="40" t="s">
        <v>3</v>
      </c>
      <c r="D2" s="104" t="s">
        <v>114</v>
      </c>
      <c r="E2" s="105"/>
      <c r="K2" s="3" t="s">
        <v>4</v>
      </c>
      <c r="L2" s="42"/>
      <c r="Q2" s="3" t="s">
        <v>4</v>
      </c>
      <c r="R2" s="41">
        <v>3</v>
      </c>
      <c r="S2" s="8">
        <v>3</v>
      </c>
      <c r="T2" s="8">
        <v>3</v>
      </c>
      <c r="U2" s="8">
        <v>4</v>
      </c>
      <c r="V2" s="8">
        <v>4</v>
      </c>
      <c r="W2" s="8">
        <v>6</v>
      </c>
      <c r="Z2" s="5" t="s">
        <v>2</v>
      </c>
      <c r="AA2" s="40" t="s">
        <v>3</v>
      </c>
      <c r="AB2" s="3"/>
      <c r="AC2" s="104" t="s">
        <v>114</v>
      </c>
      <c r="AD2" s="105"/>
      <c r="AE2" s="3"/>
      <c r="AH2" s="3" t="s">
        <v>4</v>
      </c>
      <c r="AK2" s="99"/>
      <c r="AN2" s="3" t="s">
        <v>4</v>
      </c>
      <c r="AQ2" s="41">
        <v>6</v>
      </c>
      <c r="AR2" s="8">
        <v>5</v>
      </c>
      <c r="AS2" s="8">
        <v>4</v>
      </c>
      <c r="AT2" s="8">
        <v>7</v>
      </c>
      <c r="AU2" s="8">
        <v>5</v>
      </c>
      <c r="AV2" s="8">
        <v>4</v>
      </c>
      <c r="BK2" s="5" t="s">
        <v>5</v>
      </c>
      <c r="BX2" s="38" t="s">
        <v>6</v>
      </c>
      <c r="BY2">
        <f>COUNT(F3:K3)-COUNTIF(F2:K2,"X")</f>
        <v>5</v>
      </c>
      <c r="BZ2" s="38" t="s">
        <v>7</v>
      </c>
      <c r="CA2">
        <f>COUNT(AE3:AJ3)-COUNTIF(AE2:AJ2,"X")</f>
        <v>5</v>
      </c>
      <c r="CD2" s="100" t="s">
        <v>8</v>
      </c>
      <c r="CE2">
        <v>2</v>
      </c>
    </row>
    <row r="3" spans="1:87" ht="12.75" x14ac:dyDescent="0.25">
      <c r="A3" s="2" t="s">
        <v>98</v>
      </c>
      <c r="B3" s="11" t="s">
        <v>10</v>
      </c>
      <c r="C3" s="9" t="s">
        <v>11</v>
      </c>
      <c r="D3" s="106" t="s">
        <v>10</v>
      </c>
      <c r="E3" s="107" t="s">
        <v>11</v>
      </c>
      <c r="F3" s="2">
        <v>1</v>
      </c>
      <c r="G3" s="2">
        <v>2</v>
      </c>
      <c r="H3" s="2">
        <v>3</v>
      </c>
      <c r="I3" s="2">
        <v>4</v>
      </c>
      <c r="J3" s="2">
        <v>5</v>
      </c>
      <c r="K3" s="2">
        <v>6</v>
      </c>
      <c r="L3" s="91">
        <v>1</v>
      </c>
      <c r="M3" s="2">
        <v>2</v>
      </c>
      <c r="N3" s="2">
        <v>3</v>
      </c>
      <c r="O3" s="2">
        <v>4</v>
      </c>
      <c r="P3" s="2">
        <v>5</v>
      </c>
      <c r="Q3" s="2">
        <v>6</v>
      </c>
      <c r="R3" s="91">
        <v>1</v>
      </c>
      <c r="S3" s="2">
        <v>2</v>
      </c>
      <c r="T3" s="2">
        <v>3</v>
      </c>
      <c r="U3" s="2">
        <v>4</v>
      </c>
      <c r="V3" s="2">
        <v>5</v>
      </c>
      <c r="W3" s="2">
        <v>6</v>
      </c>
      <c r="X3" s="5"/>
      <c r="Y3" s="5"/>
      <c r="Z3" s="2" t="s">
        <v>99</v>
      </c>
      <c r="AA3" s="11" t="s">
        <v>10</v>
      </c>
      <c r="AB3" s="9" t="s">
        <v>11</v>
      </c>
      <c r="AC3" s="106" t="s">
        <v>10</v>
      </c>
      <c r="AD3" s="107" t="s">
        <v>11</v>
      </c>
      <c r="AE3" s="2">
        <v>1</v>
      </c>
      <c r="AF3" s="2">
        <v>2</v>
      </c>
      <c r="AG3" s="2">
        <v>3</v>
      </c>
      <c r="AH3" s="2">
        <v>4</v>
      </c>
      <c r="AI3" s="2">
        <v>5</v>
      </c>
      <c r="AJ3" s="2">
        <v>6</v>
      </c>
      <c r="AK3" s="91">
        <v>1</v>
      </c>
      <c r="AL3" s="2">
        <v>2</v>
      </c>
      <c r="AM3" s="2">
        <v>3</v>
      </c>
      <c r="AN3" s="2">
        <v>4</v>
      </c>
      <c r="AO3" s="2">
        <v>5</v>
      </c>
      <c r="AP3" s="2">
        <v>6</v>
      </c>
      <c r="AQ3" s="91">
        <v>1</v>
      </c>
      <c r="AR3" s="2">
        <v>2</v>
      </c>
      <c r="AS3" s="2">
        <v>3</v>
      </c>
      <c r="AT3" s="2">
        <v>4</v>
      </c>
      <c r="AU3" s="2">
        <v>5</v>
      </c>
      <c r="AV3" s="2">
        <v>6</v>
      </c>
      <c r="AW3" s="5"/>
      <c r="AX3" s="8" t="s">
        <v>13</v>
      </c>
      <c r="AY3" s="90" cm="1">
        <f t="array" ref="AY3">_xlfn.IFS(F2="X","",F3="","",F3&gt;0,F3)</f>
        <v>1</v>
      </c>
      <c r="AZ3" s="90" cm="1">
        <f t="array" ref="AZ3">_xlfn.IFS(G2="X","",G3="","",G3&gt;0,G3)</f>
        <v>2</v>
      </c>
      <c r="BA3" s="90" cm="1">
        <f t="array" ref="BA3">_xlfn.IFS(H2="X","",H3="","",H3&gt;0,H3)</f>
        <v>3</v>
      </c>
      <c r="BB3" s="90" cm="1">
        <f t="array" ref="BB3">_xlfn.IFS(I2="X","",I3="","",I3&gt;0,I3)</f>
        <v>4</v>
      </c>
      <c r="BC3" s="90" cm="1">
        <f t="array" ref="BC3">_xlfn.IFS(J2="X","",J3="","",J3&gt;0,J3)</f>
        <v>5</v>
      </c>
      <c r="BD3" s="90" t="str" cm="1">
        <f t="array" ref="BD3">_xlfn.IFS(K2="X","",K3="","",K3&gt;0,K3)</f>
        <v/>
      </c>
      <c r="BE3" s="90" cm="1">
        <f t="array" ref="BE3">_xlfn.IFS(AE2="X","",AE3="","",AE3&gt;0,AE3)</f>
        <v>1</v>
      </c>
      <c r="BF3" s="90" cm="1">
        <f t="array" ref="BF3">_xlfn.IFS(AF2="X","",AF3="","",AF3&gt;0,AF3)</f>
        <v>2</v>
      </c>
      <c r="BG3" s="90" cm="1">
        <f t="array" ref="BG3">_xlfn.IFS(AG2="X","",AG3="","",AG3&gt;0,AG3)</f>
        <v>3</v>
      </c>
      <c r="BH3" s="90" t="str" cm="1">
        <f t="array" ref="BH3">_xlfn.IFS(AH2="X","",AH3="","",AH3&gt;0,AH3)</f>
        <v/>
      </c>
      <c r="BI3" s="90" cm="1">
        <f t="array" ref="BI3">_xlfn.IFS(AI2="X","",AI3="","",AI3&gt;0,AI3)</f>
        <v>5</v>
      </c>
      <c r="BJ3" s="90" cm="1">
        <f t="array" ref="BJ3">_xlfn.IFS(AJ2="X","",AJ3="","",AJ3&gt;0,AJ3)</f>
        <v>6</v>
      </c>
      <c r="BK3" s="41" t="str">
        <f>A3</f>
        <v>CM-585 - Control</v>
      </c>
      <c r="BL3" s="8"/>
      <c r="BM3" s="8"/>
      <c r="BN3" s="8"/>
      <c r="BO3" s="8"/>
      <c r="BP3" s="8"/>
      <c r="BQ3" s="8" t="str">
        <f>Z3</f>
        <v>CM-585 - Treamtent</v>
      </c>
      <c r="BR3" s="8"/>
      <c r="BS3" s="8"/>
      <c r="BT3" s="8"/>
      <c r="BU3" s="8"/>
      <c r="BV3" s="8"/>
      <c r="BW3" s="8" t="s">
        <v>14</v>
      </c>
      <c r="BX3" s="8" t="s">
        <v>15</v>
      </c>
      <c r="BY3" s="8" t="s">
        <v>16</v>
      </c>
      <c r="BZ3" s="8" t="s">
        <v>17</v>
      </c>
      <c r="CA3" s="8" t="s">
        <v>18</v>
      </c>
      <c r="CB3" s="8" t="s">
        <v>19</v>
      </c>
      <c r="CC3" s="45" t="s">
        <v>20</v>
      </c>
      <c r="CD3" s="43" t="s">
        <v>21</v>
      </c>
      <c r="CE3" s="8">
        <f>VLOOKUP(CA2,'Mann Table'!$A$10:$O$29,BY2,FALSE)</f>
        <v>2</v>
      </c>
      <c r="CF3" s="41" t="s">
        <v>22</v>
      </c>
      <c r="CG3" s="8" t="s">
        <v>23</v>
      </c>
      <c r="CH3" s="8" t="s">
        <v>24</v>
      </c>
      <c r="CI3" s="75" t="s">
        <v>25</v>
      </c>
    </row>
    <row r="4" spans="1:87" ht="12" x14ac:dyDescent="0.2">
      <c r="A4" s="6" t="s">
        <v>26</v>
      </c>
      <c r="B4" s="18" cm="1">
        <f t="array" ref="B4">IFERROR(_xlfn.IFS(COUNTA($F$2:$K$2)=0,AVERAGE($F4:$K4),$F$2="X",AVERAGE(G4:$K4),$G$2="X",AVERAGE($F4,$H4:$K4),$H$2="X",AVERAGE($F4:$G4,$I4:$K4),$I$2="X",AVERAGE($F4:$H4,$J4:$K4),$J$2="X",AVERAGE($F4:$I4,$K4:$K4),$K$2="X",AVERAGE($F4:$J4)),"")</f>
        <v>0</v>
      </c>
      <c r="C4" s="19" cm="1">
        <f t="array" ref="C4">IFERROR(_xlfn.IFS(COUNTA($F$2:$K$2)=0,STDEV($F4:$K4)/SQRT(COUNT($F4:$K4)),$F$2="X",STDEV(G4:$K4)/SQRT(COUNT(G4:$K4)),$G$2="X",STDEV($F4,$H4:$K4)/SQRT(COUNT($F4,$H4:$K4)),$H$2="X",STDEV($F4:$G4,$I4:$K4)/SQRT(COUNT($F4:$G4,$I4:$K4)),$I$2="X",STDEV($F4:$H4,$J4:$K4)/SQRT(COUNT($F4:$H4,$J4:$K4)),$J$2="X",STDEV($F4:$I4,$K4)/SQRT(COUNT($F4:$I4,$K4)),$K$2="X",STDEV($F4:$J4)/SQRT(COUNT($F4:$J4))),"")</f>
        <v>0</v>
      </c>
      <c r="D4" s="108" cm="1">
        <f t="array" ref="D4">IFERROR(_xlfn.IFS(COUNTA($L$2:$Q$2)=0,AVERAGE($L4:$Q4),$L$2="X",AVERAGE($M4:$Q4),$M$2="X",AVERAGE($L4,$N4:$Q4),$N$2="X",AVERAGE($L4:$M4,$O4:$Q4),$O$2="X",AVERAGE($L4:$N4,$P4:$Q4),$P$2="X",AVERAGE($L4:$O4,$Q4:$Q4),$Q$2="X",AVERAGE($L4:$P4)),"")</f>
        <v>0</v>
      </c>
      <c r="E4" s="109" cm="1">
        <f t="array" ref="E4">IFERROR(_xlfn.IFS(COUNTA($L$2:$Q$2)=0,STDEV($L4:$Q4)/SQRT(COUNT($L4:$Q4)),$L$2="X",STDEV($M4:$Q4)/SQRT(COUNT($M4:$Q4)),$M$2="X",STDEV($L4,$N4:$Q4)/SQRT(COUNT($L4,$N4:$Q4)),$N$2="X",STDEV($L4:$M4,$O4:$Q4)/SQRT(COUNT($L4:$M4,$O4:$Q4)),$O$2="X",STDEV($L4:$N4,$P4:$Q4)/SQRT(COUNT($L4:$N4,$P4:$Q4)),$P$2="X",STDEV($L4:$O4,$Q4)/SQRT(COUNT($L4:$O4,$Q4)),$Q$2="X",STDEV($L4:$P4)/SQRT(COUNT($L4:$P4))),"")</f>
        <v>0</v>
      </c>
      <c r="F4" s="1" cm="1">
        <f t="array" ref="F4">_xlfn.IFS(SUM($L4:$Q4)="","",L4="","",L4=0,0,L4&gt;0,L4/F$65*100)</f>
        <v>0</v>
      </c>
      <c r="G4" s="1" cm="1">
        <f t="array" ref="G4">_xlfn.IFS(SUM($L4:$Q4)="","",M4="","",M4=0,0,M4&gt;0,M4/G$65*100)</f>
        <v>0</v>
      </c>
      <c r="H4" s="1" cm="1">
        <f t="array" ref="H4">_xlfn.IFS(SUM($L4:$Q4)="","",N4="","",N4=0,0,N4&gt;0,N4/H$65*100)</f>
        <v>0</v>
      </c>
      <c r="I4" s="1" cm="1">
        <f t="array" ref="I4">_xlfn.IFS(SUM($L4:$Q4)="","",O4="","",O4=0,0,O4&gt;0,O4/I$65*100)</f>
        <v>0</v>
      </c>
      <c r="J4" s="1" cm="1">
        <f t="array" ref="J4">_xlfn.IFS(SUM($L4:$Q4)="","",P4="","",P4=0,0,P4&gt;0,P4/J$65*100)</f>
        <v>0</v>
      </c>
      <c r="K4" s="1" cm="1">
        <f t="array" ref="K4">_xlfn.IFS(SUM($L4:$Q4)="","",Q4="","",Q4=0,0,Q4&gt;0,Q4/K$65*100)</f>
        <v>6.9447921636653462E-2</v>
      </c>
      <c r="L4" s="85">
        <f t="shared" ref="L4:Q50" si="0">IF(R4="","",R4/R$2)</f>
        <v>0</v>
      </c>
      <c r="M4" s="39">
        <f t="shared" si="0"/>
        <v>0</v>
      </c>
      <c r="N4" s="39">
        <f t="shared" si="0"/>
        <v>0</v>
      </c>
      <c r="O4" s="39">
        <f t="shared" si="0"/>
        <v>0</v>
      </c>
      <c r="P4" s="39">
        <f t="shared" si="0"/>
        <v>0</v>
      </c>
      <c r="Q4" s="97">
        <f t="shared" si="0"/>
        <v>5430</v>
      </c>
      <c r="R4" s="89">
        <v>0</v>
      </c>
      <c r="S4" s="89">
        <v>0</v>
      </c>
      <c r="T4" s="89">
        <v>0</v>
      </c>
      <c r="U4" s="89">
        <v>0</v>
      </c>
      <c r="V4" s="89">
        <v>0</v>
      </c>
      <c r="W4" s="89">
        <v>32580</v>
      </c>
      <c r="X4" s="1"/>
      <c r="Y4" s="1"/>
      <c r="Z4" s="6" t="s">
        <v>26</v>
      </c>
      <c r="AA4" s="18" cm="1">
        <f t="array" ref="AA4">IFERROR(_xlfn.IFS(COUNTA($AE$2:$AJ$2)=0,AVERAGE($AE4:$AJ4),$AE$2="X",AVERAGE($AF4:$AJ4),$AF$2="X",AVERAGE($AE4,$AG4:$AJ4),$AG$2="X",AVERAGE($AE4:$AF4,$AH4:$AJ4),$AH$2="X",AVERAGE($AE4:$AG4,$AI4:$AJ4),$AI$2="X",AVERAGE($AE4:$AH4,$AJ4:$AJ4),$AJ$2="X",AVERAGE($AE4:$AI4)),"")</f>
        <v>0</v>
      </c>
      <c r="AB4" s="19" cm="1">
        <f t="array" ref="AB4">IFERROR(_xlfn.IFS(COUNTA($AE$2:$AJ$2)=0,STDEV($AE4:$AJ4)/SQRT(COUNT($AE4:$AJ4)),$AE$2="X",STDEV($AF4:$AJ4)/SQRT(COUNT($AF4:$AJ4)),$AF$2="X",STDEV($AE4,$AG4:$AJ4)/SQRT(COUNT($AE4,$AG4:$AJ4)),$AG$2="X",STDEV($AE4:$AF4,$AH4:$AJ4)/SQRT(COUNT($AE4:$AF4,$AH4:$AJ4)),$AH$2="X",STDEV($AE4:$AG4,$AI4:$AJ4)/SQRT(COUNT($AE4:$AG4,$AI4:$AJ4)),$AI$2="X",STDEV($AE4:$AH4,$AJ4)/SQRT(COUNT($AE4:$AH4,$AJ4)),$AJ$2="X",STDEV($AE4:$AI4)/SQRT(COUNT($AE4:$AI4))),"")</f>
        <v>0</v>
      </c>
      <c r="AC4" s="113" cm="1">
        <f t="array" ref="AC4">IFERROR(_xlfn.IFS(COUNTA($AK$2:$AP$2)=0,AVERAGE($AK4:$AP4),$AK$2="X",AVERAGE($AL4:$AP4),$AL$2="X",AVERAGE($AK4,$AM4:$AP4),$AM$2="X",AVERAGE($AK4:$AL4,$AN4:$AP4),$AN$2="X",AVERAGE($AK4:$AM4,$AO4:$AP4),$AO$2="X",AVERAGE($AK4:$AN4,$AP4:$AP4),$AP$2="X",AVERAGE($AK4:$AO4)),"")</f>
        <v>0</v>
      </c>
      <c r="AD4" s="111" cm="1">
        <f t="array" ref="AD4">IFERROR(_xlfn.IFS(COUNTA($AK$2:$AP$2)=0,STDEV($AK4:$AP4)/SQRT(COUNT($AK4:$AP4)),$AK$2="X",STDEV($AL4:$AP4)/SQRT(COUNT($AL4:$AP4)),$AL$2="X",STDEV($AK4,$AM4:$AP4)/SQRT(COUNT($AK4,$AM4:$AP4)),$AM$2="X",STDEV($AK4:$AL4,$AN4:$AP4)/SQRT(COUNT($AK4:$AL4,$AN4:$AP4)),$AN$2="X",STDEV($AK4:$AM4,$AO4:$AP4)/SQRT(COUNT($AK4:$AM4,$AO4:$AP4)),$AO$2="X",STDEV($AK4:$AN4,$AP4)/SQRT(COUNT($AK4:$AN4,$AP4)),$AP$2="X",STDEV($AK4:$AO4)/SQRT(COUNT($AK4:$AO4))),"")</f>
        <v>0</v>
      </c>
      <c r="AE4" s="1" cm="1">
        <f t="array" ref="AE4">_xlfn.IFS(SUM($AK4:$AP4)="","",AK4="","",AK4=0,0,AK4&gt;0,AK4/AE$65*100)</f>
        <v>0</v>
      </c>
      <c r="AF4" s="1" cm="1">
        <f t="array" ref="AF4">_xlfn.IFS(SUM($AK4:$AP4)="","",AL4="","",AL4=0,0,AL4&gt;0,AL4/AF$65*100)</f>
        <v>0</v>
      </c>
      <c r="AG4" s="1" cm="1">
        <f t="array" ref="AG4">_xlfn.IFS(SUM($AK4:$AP4)="","",AM4="","",AM4=0,0,AM4&gt;0,AM4/AG$65*100)</f>
        <v>0</v>
      </c>
      <c r="AH4" s="1" cm="1">
        <f t="array" ref="AH4">_xlfn.IFS(SUM($AK4:$AP4)="","",AN4="","",AN4=0,0,AN4&gt;0,AN4/AH$65*100)</f>
        <v>0.30457059980673235</v>
      </c>
      <c r="AI4" s="1" cm="1">
        <f t="array" ref="AI4">_xlfn.IFS(SUM($AK4:$AP4)="","",AO4="","",AO4=0,0,AO4&gt;0,AO4/AI$65*100)</f>
        <v>0</v>
      </c>
      <c r="AJ4" s="1" cm="1">
        <f t="array" ref="AJ4">_xlfn.IFS(SUM($AK4:$AP4)="","",AP4="","",AP4=0,0,AP4&gt;0,AP4/AJ$65*100)</f>
        <v>0</v>
      </c>
      <c r="AK4" s="92">
        <f t="shared" ref="AK4:AP46" si="1">IF(AQ4="","",AQ4/AQ$2)</f>
        <v>0</v>
      </c>
      <c r="AL4" s="1">
        <f t="shared" si="1"/>
        <v>0</v>
      </c>
      <c r="AM4" s="1">
        <f t="shared" si="1"/>
        <v>0</v>
      </c>
      <c r="AN4" s="1">
        <f t="shared" si="1"/>
        <v>10212.285714285714</v>
      </c>
      <c r="AO4" s="1">
        <f t="shared" si="1"/>
        <v>0</v>
      </c>
      <c r="AP4" s="94">
        <f t="shared" si="1"/>
        <v>0</v>
      </c>
      <c r="AQ4" s="89">
        <v>0</v>
      </c>
      <c r="AR4" s="89">
        <v>0</v>
      </c>
      <c r="AS4" s="89">
        <v>0</v>
      </c>
      <c r="AT4" s="89">
        <v>71486</v>
      </c>
      <c r="AU4" s="89">
        <v>0</v>
      </c>
      <c r="AV4" s="89">
        <v>0</v>
      </c>
      <c r="AW4" s="1"/>
      <c r="AX4" s="1"/>
      <c r="AY4" s="39" t="str">
        <f t="shared" ref="AY4:AY35" si="2">IF($AX4&lt;&gt;0,IF(SUM(L$4:L$65)=0,"",IF(L$2="x","",L4)),"")</f>
        <v/>
      </c>
      <c r="AZ4" s="39" t="str">
        <f t="shared" ref="AZ4:AZ35" si="3">IF($AX4&lt;&gt;0,IF(SUM(M$4:M$65)=0,"",IF(M$2="x","",M4)),"")</f>
        <v/>
      </c>
      <c r="BA4" s="39" t="str">
        <f t="shared" ref="BA4:BA35" si="4">IF($AX4&lt;&gt;0,IF(SUM(N$4:N$65)=0,"",IF(N$2="x","",N4)),"")</f>
        <v/>
      </c>
      <c r="BB4" s="39" t="str">
        <f t="shared" ref="BB4:BB35" si="5">IF($AX4&lt;&gt;0,IF(SUM(O$4:O$65)=0,"",IF(O$2="x","",O4)),"")</f>
        <v/>
      </c>
      <c r="BC4" s="39" t="str">
        <f t="shared" ref="BC4:BC35" si="6">IF($AX4&lt;&gt;0,IF(SUM(P$4:P$65)=0,"",IF(P$2="x","",P4)),"")</f>
        <v/>
      </c>
      <c r="BD4" s="39" t="str">
        <f t="shared" ref="BD4:BD35" si="7">IF($AX4&lt;&gt;0,IF(SUM(Q$4:Q$65)=0,"",IF(Q$2="x","",Q4)),"")</f>
        <v/>
      </c>
      <c r="BE4" s="39" t="str">
        <f t="shared" ref="BE4:BE35" si="8">IF($AX4&lt;&gt;0,IF(SUM(AK$4:AK$65)=0,"",IF(AK$2="x","",AK4)),"")</f>
        <v/>
      </c>
      <c r="BF4" s="39" t="str">
        <f t="shared" ref="BF4:BF35" si="9">IF($AX4&lt;&gt;0,IF(SUM(AL$4:AL$65)=0,"",IF(AL$2="x","",AL4)),"")</f>
        <v/>
      </c>
      <c r="BG4" s="39" t="str">
        <f t="shared" ref="BG4:BG35" si="10">IF($AX4&lt;&gt;0,IF(SUM(AM$4:AM$65)=0,"",IF(AM$2="x","",AM4)),"")</f>
        <v/>
      </c>
      <c r="BH4" s="39" t="str">
        <f t="shared" ref="BH4:BH35" si="11">IF($AX4&lt;&gt;0,IF(SUM(AN$4:AN$65)=0,"",IF(AN$2="x","",AN4)),"")</f>
        <v/>
      </c>
      <c r="BI4" s="39" t="str">
        <f t="shared" ref="BI4:BI35" si="12">IF($AX4&lt;&gt;0,IF(SUM(AO$4:AO$65)=0,"",IF(AO$2="x","",AO4)),"")</f>
        <v/>
      </c>
      <c r="BJ4" s="39" t="str">
        <f t="shared" ref="BJ4:BJ35" si="13">IF($AX4&lt;&gt;0,IF(SUM(AP$4:AP$65)=0,"",IF(AP$2="x","",AP4)),"")</f>
        <v/>
      </c>
      <c r="BK4" s="42" t="str">
        <f t="shared" ref="BK4:BK35" si="14">IFERROR(_xlfn.RANK.AVG(AY4,$AY4:$BJ4,1),"")</f>
        <v/>
      </c>
      <c r="BL4" t="str">
        <f t="shared" ref="BL4:BL35" si="15">IFERROR(_xlfn.RANK.AVG(AZ4,$AY4:$BJ4,1),"")</f>
        <v/>
      </c>
      <c r="BM4" t="str">
        <f t="shared" ref="BM4:BM35" si="16">IFERROR(_xlfn.RANK.AVG(BA4,$AY4:$BJ4,1),"")</f>
        <v/>
      </c>
      <c r="BN4" t="str">
        <f t="shared" ref="BN4:BN35" si="17">IFERROR(_xlfn.RANK.AVG(BB4,$AY4:$BJ4,1),"")</f>
        <v/>
      </c>
      <c r="BO4" t="str">
        <f t="shared" ref="BO4:BO35" si="18">IFERROR(_xlfn.RANK.AVG(BC4,$AY4:$BJ4,1),"")</f>
        <v/>
      </c>
      <c r="BP4" t="str">
        <f t="shared" ref="BP4:BP35" si="19">IFERROR(_xlfn.RANK.AVG(BD4,$AY4:$BJ4,1),"")</f>
        <v/>
      </c>
      <c r="BQ4" t="str">
        <f t="shared" ref="BQ4:BQ35" si="20">IFERROR(_xlfn.RANK.AVG(BE4,$AY4:$BJ4,1),"")</f>
        <v/>
      </c>
      <c r="BR4" t="str">
        <f t="shared" ref="BR4:BR35" si="21">IFERROR(_xlfn.RANK.AVG(BF4,$AY4:$BJ4,1),"")</f>
        <v/>
      </c>
      <c r="BS4" t="str">
        <f t="shared" ref="BS4:BS35" si="22">IFERROR(_xlfn.RANK.AVG(BG4,$AY4:$BJ4,1),"")</f>
        <v/>
      </c>
      <c r="BT4" t="str">
        <f t="shared" ref="BT4:BT35" si="23">IFERROR(_xlfn.RANK.AVG(BH4,$AY4:$BJ4,1),"")</f>
        <v/>
      </c>
      <c r="BU4" t="str">
        <f t="shared" ref="BU4:BU35" si="24">IFERROR(_xlfn.RANK.AVG(BI4,$AY4:$BJ4,1),"")</f>
        <v/>
      </c>
      <c r="BV4" t="str">
        <f t="shared" ref="BV4:BV35" si="25">IFERROR(_xlfn.RANK.AVG(BJ4,$AY4:$BJ4,1),"")</f>
        <v/>
      </c>
      <c r="BW4" t="str">
        <f t="shared" ref="BW4:BW35" si="26">IF($AX4&lt;&gt;0,SUM(BK4:BP4),"")</f>
        <v/>
      </c>
      <c r="BX4" t="str">
        <f t="shared" ref="BX4:BX35" si="27">IF($AX4&lt;&gt;0,SUM(BQ4:BV4),"")</f>
        <v/>
      </c>
      <c r="BY4" t="str">
        <f t="shared" ref="BY4:BY35" si="28">IF($AX4&lt;&gt;0,$BY$2,"")</f>
        <v/>
      </c>
      <c r="BZ4" t="str">
        <f t="shared" ref="BZ4:BZ35" si="29">IF($AX4&lt;&gt;0,$CA$2,"")</f>
        <v/>
      </c>
      <c r="CA4" t="str">
        <f t="shared" ref="CA4:CA35" si="30">IF($AX4&lt;&gt;0,IF(($BY4*$BZ4)+(BY4*(BY4+1)/2)-BW4&lt;0,0,($BY4*$BZ4)+(BY4*(BY4+1)/2)-BW4),"")</f>
        <v/>
      </c>
      <c r="CB4" s="39" t="str">
        <f t="shared" ref="CB4:CB35" si="31">IF($AX4&lt;&gt;0,IF(($BY4*$BZ4)+(BZ4*(BZ4+1)/2)-BX4&lt;0,0,($BY4*$BZ4)+(BZ4*(BZ4+1)/2)-BX4),"")</f>
        <v/>
      </c>
      <c r="CC4" s="46" t="str">
        <f t="shared" ref="CC4:CC35" si="32">IF($AX4&lt;&gt;0,MIN(CA4:CB4),"")</f>
        <v/>
      </c>
      <c r="CD4" s="44" t="str">
        <f t="shared" ref="CD4:CD35" si="33">IF(CC4="","","sig = ")</f>
        <v/>
      </c>
      <c r="CE4" t="str" cm="1">
        <f t="array" ref="CE4">_xlfn.IFS($CC4="","",$CC4&lt;=CE$3,"yes",$CC4&gt;CE$3,"no")</f>
        <v/>
      </c>
      <c r="CF4" s="42" t="str">
        <f t="shared" ref="CF4:CF28" si="34">IF(CE4="yes",(BY4*BZ4)/2,"")</f>
        <v/>
      </c>
      <c r="CG4" s="1" t="str">
        <f t="shared" ref="CG4:CG28" si="35">IF(CE4="yes",SQRT(((BY4*BZ4)*(BY4+BZ4+1))/12),"")</f>
        <v/>
      </c>
      <c r="CH4" s="1" t="str">
        <f t="shared" ref="CH4:CH28" si="36">IF(CE4="yes",ROUND(((CC4-CF4)+IF(CC4&gt;CF4,-0.5,0.5))/CG4,1),"")</f>
        <v/>
      </c>
      <c r="CI4" s="76" t="str">
        <f>IF(CE4="yes",VLOOKUP(CH4,'z-Table'!$A$1:$K$74,7,TRUE)*$CE$2,"")</f>
        <v/>
      </c>
    </row>
    <row r="5" spans="1:87" ht="12" x14ac:dyDescent="0.2">
      <c r="A5" s="7" t="s">
        <v>27</v>
      </c>
      <c r="B5" s="18" cm="1">
        <f t="array" ref="B5">IFERROR(_xlfn.IFS(COUNTA($F$2:$K$2)=0,AVERAGE($F5:$K5),$F$2="X",AVERAGE(G5:$K5),$G$2="X",AVERAGE($F5,$H5:$K5),$H$2="X",AVERAGE($F5:$G5,$I5:$K5),$I$2="X",AVERAGE($F5:$H5,$J5:$K5),$J$2="X",AVERAGE($F5:$I5,$K5:$K5),$K$2="X",AVERAGE($F5:$J5)),"")</f>
        <v>0</v>
      </c>
      <c r="C5" s="19" cm="1">
        <f t="array" ref="C5">IFERROR(_xlfn.IFS(COUNTA($F$2:$K$2)=0,STDEV($F5:$K5)/SQRT(COUNT($F5:$K5)),$F$2="X",STDEV(G5:$K5)/SQRT(COUNT(G5:$K5)),$G$2="X",STDEV($F5,$H5:$K5)/SQRT(COUNT($F5,$H5:$K5)),$H$2="X",STDEV($F5:$G5,$I5:$K5)/SQRT(COUNT($F5:$G5,$I5:$K5)),$I$2="X",STDEV($F5:$H5,$J5:$K5)/SQRT(COUNT($F5:$H5,$J5:$K5)),$J$2="X",STDEV($F5:$I5,$K5)/SQRT(COUNT($F5:$I5,$K5)),$K$2="X",STDEV($F5:$J5)/SQRT(COUNT($F5:$J5))),"")</f>
        <v>0</v>
      </c>
      <c r="D5" s="110" cm="1">
        <f t="array" ref="D5">IFERROR(_xlfn.IFS(COUNTA($L$2:$Q$2)=0,AVERAGE($L5:$Q5),$L$2="X",AVERAGE($M5:$Q5),$M$2="X",AVERAGE($L5,$N5:$Q5),$N$2="X",AVERAGE($L5:$M5,$O5:$Q5),$O$2="X",AVERAGE($L5:$N5,$P5:$Q5),$P$2="X",AVERAGE($L5:$O5,$Q5:$Q5),$Q$2="X",AVERAGE($L5:$P5)),"")</f>
        <v>0</v>
      </c>
      <c r="E5" s="111" cm="1">
        <f t="array" ref="E5">IFERROR(_xlfn.IFS(COUNTA($L$2:$Q$2)=0,STDEV($L5:$Q5)/SQRT(COUNT($L5:$Q5)),$L$2="X",STDEV($M5:$Q5)/SQRT(COUNT($M5:$Q5)),$M$2="X",STDEV($L5,$N5:$Q5)/SQRT(COUNT($L5,$N5:$Q5)),$N$2="X",STDEV($L5:$M5,$O5:$Q5)/SQRT(COUNT($L5:$M5,$O5:$Q5)),$O$2="X",STDEV($L5:$N5,$P5:$Q5)/SQRT(COUNT($L5:$N5,$P5:$Q5)),$P$2="X",STDEV($L5:$O5,$Q5)/SQRT(COUNT($L5:$O5,$Q5)),$Q$2="X",STDEV($L5:$P5)/SQRT(COUNT($L5:$P5))),"")</f>
        <v>0</v>
      </c>
      <c r="F5" s="1" cm="1">
        <f t="array" ref="F5">_xlfn.IFS(SUM($L5:$Q5)="","",L5="","",L5=0,0,L5&gt;0,L5/F$65*100)</f>
        <v>0</v>
      </c>
      <c r="G5" s="1" cm="1">
        <f t="array" ref="G5">_xlfn.IFS(SUM($L5:$Q5)="","",M5="","",M5=0,0,M5&gt;0,M5/G$65*100)</f>
        <v>0</v>
      </c>
      <c r="H5" s="1" cm="1">
        <f t="array" ref="H5">_xlfn.IFS(SUM($L5:$Q5)="","",N5="","",N5=0,0,N5&gt;0,N5/H$65*100)</f>
        <v>0</v>
      </c>
      <c r="I5" s="1" cm="1">
        <f t="array" ref="I5">_xlfn.IFS(SUM($L5:$Q5)="","",O5="","",O5=0,0,O5&gt;0,O5/I$65*100)</f>
        <v>0</v>
      </c>
      <c r="J5" s="1" cm="1">
        <f t="array" ref="J5">_xlfn.IFS(SUM($L5:$Q5)="","",P5="","",P5=0,0,P5&gt;0,P5/J$65*100)</f>
        <v>0</v>
      </c>
      <c r="K5" s="1" cm="1">
        <f t="array" ref="K5">_xlfn.IFS(SUM($L5:$Q5)="","",Q5="","",Q5=0,0,Q5&gt;0,Q5/K$65*100)</f>
        <v>0.30370356301730628</v>
      </c>
      <c r="L5" s="85">
        <f t="shared" si="0"/>
        <v>0</v>
      </c>
      <c r="M5" s="39">
        <f t="shared" si="0"/>
        <v>0</v>
      </c>
      <c r="N5" s="39">
        <f t="shared" si="0"/>
        <v>0</v>
      </c>
      <c r="O5" s="39">
        <f t="shared" si="0"/>
        <v>0</v>
      </c>
      <c r="P5" s="39">
        <f t="shared" si="0"/>
        <v>0</v>
      </c>
      <c r="Q5" s="98">
        <f t="shared" si="0"/>
        <v>23746</v>
      </c>
      <c r="R5" s="89">
        <v>0</v>
      </c>
      <c r="S5" s="89">
        <v>0</v>
      </c>
      <c r="T5" s="89">
        <v>0</v>
      </c>
      <c r="U5" s="89">
        <v>0</v>
      </c>
      <c r="V5" s="89">
        <v>0</v>
      </c>
      <c r="W5" s="89">
        <v>142476</v>
      </c>
      <c r="X5" s="1"/>
      <c r="Y5" s="1"/>
      <c r="Z5" s="7" t="s">
        <v>27</v>
      </c>
      <c r="AA5" s="18" cm="1">
        <f t="array" ref="AA5">IFERROR(_xlfn.IFS(COUNTA($AE$2:$AJ$2)=0,AVERAGE($AE5:$AJ5),$AE$2="X",AVERAGE($AF5:$AJ5),$AF$2="X",AVERAGE($AE5,$AG5:$AJ5),$AG$2="X",AVERAGE($AE5:$AF5,$AH5:$AJ5),$AH$2="X",AVERAGE($AE5:$AG5,$AI5:$AJ5),$AI$2="X",AVERAGE($AE5:$AH5,$AJ5:$AJ5),$AJ$2="X",AVERAGE($AE5:$AI5)),"")</f>
        <v>0</v>
      </c>
      <c r="AB5" s="19" cm="1">
        <f t="array" ref="AB5">IFERROR(_xlfn.IFS(COUNTA($AE$2:$AJ$2)=0,STDEV($AE5:$AJ5)/SQRT(COUNT($AE5:$AJ5)),$AE$2="X",STDEV($AF5:$AJ5)/SQRT(COUNT($AF5:$AJ5)),$AF$2="X",STDEV($AE5,$AG5:$AJ5)/SQRT(COUNT($AE5,$AG5:$AJ5)),$AG$2="X",STDEV($AE5:$AF5,$AH5:$AJ5)/SQRT(COUNT($AE5:$AF5,$AH5:$AJ5)),$AH$2="X",STDEV($AE5:$AG5,$AI5:$AJ5)/SQRT(COUNT($AE5:$AG5,$AI5:$AJ5)),$AI$2="X",STDEV($AE5:$AH5,$AJ5)/SQRT(COUNT($AE5:$AH5,$AJ5)),$AJ$2="X",STDEV($AE5:$AI5)/SQRT(COUNT($AE5:$AI5))),"")</f>
        <v>0</v>
      </c>
      <c r="AC5" s="113" cm="1">
        <f t="array" ref="AC5">IFERROR(_xlfn.IFS(COUNTA($AK$2:$AP$2)=0,AVERAGE($AK5:$AP5),$AK$2="X",AVERAGE($AL5:$AP5),$AL$2="X",AVERAGE($AK5,$AM5:$AP5),$AM$2="X",AVERAGE($AK5:$AL5,$AN5:$AP5),$AN$2="X",AVERAGE($AK5:$AM5,$AO5:$AP5),$AO$2="X",AVERAGE($AK5:$AN5,$AP5:$AP5),$AP$2="X",AVERAGE($AK5:$AO5)),"")</f>
        <v>0</v>
      </c>
      <c r="AD5" s="111" cm="1">
        <f t="array" ref="AD5">IFERROR(_xlfn.IFS(COUNTA($AK$2:$AP$2)=0,STDEV($AK5:$AP5)/SQRT(COUNT($AK5:$AP5)),$AK$2="X",STDEV($AL5:$AP5)/SQRT(COUNT($AL5:$AP5)),$AL$2="X",STDEV($AK5,$AM5:$AP5)/SQRT(COUNT($AK5,$AM5:$AP5)),$AM$2="X",STDEV($AK5:$AL5,$AN5:$AP5)/SQRT(COUNT($AK5:$AL5,$AN5:$AP5)),$AN$2="X",STDEV($AK5:$AM5,$AO5:$AP5)/SQRT(COUNT($AK5:$AM5,$AO5:$AP5)),$AO$2="X",STDEV($AK5:$AN5,$AP5)/SQRT(COUNT($AK5:$AN5,$AP5)),$AP$2="X",STDEV($AK5:$AO5)/SQRT(COUNT($AK5:$AO5))),"")</f>
        <v>0</v>
      </c>
      <c r="AE5" s="1" cm="1">
        <f t="array" ref="AE5">_xlfn.IFS(SUM($AK5:$AP5)="","",AK5="","",AK5=0,0,AK5&gt;0,AK5/AE$65*100)</f>
        <v>0</v>
      </c>
      <c r="AF5" s="1" cm="1">
        <f t="array" ref="AF5">_xlfn.IFS(SUM($AK5:$AP5)="","",AL5="","",AL5=0,0,AL5&gt;0,AL5/AF$65*100)</f>
        <v>0</v>
      </c>
      <c r="AG5" s="1" cm="1">
        <f t="array" ref="AG5">_xlfn.IFS(SUM($AK5:$AP5)="","",AM5="","",AM5=0,0,AM5&gt;0,AM5/AG$65*100)</f>
        <v>0</v>
      </c>
      <c r="AH5" s="1" cm="1">
        <f t="array" ref="AH5">_xlfn.IFS(SUM($AK5:$AP5)="","",AN5="","",AN5=0,0,AN5&gt;0,AN5/AH$65*100)</f>
        <v>1.2193304977014903</v>
      </c>
      <c r="AI5" s="1" cm="1">
        <f t="array" ref="AI5">_xlfn.IFS(SUM($AK5:$AP5)="","",AO5="","",AO5=0,0,AO5&gt;0,AO5/AI$65*100)</f>
        <v>0</v>
      </c>
      <c r="AJ5" s="1" cm="1">
        <f t="array" ref="AJ5">_xlfn.IFS(SUM($AK5:$AP5)="","",AP5="","",AP5=0,0,AP5&gt;0,AP5/AJ$65*100)</f>
        <v>0</v>
      </c>
      <c r="AK5" s="92">
        <f t="shared" si="1"/>
        <v>0</v>
      </c>
      <c r="AL5" s="1">
        <f t="shared" si="1"/>
        <v>0</v>
      </c>
      <c r="AM5" s="1">
        <f t="shared" si="1"/>
        <v>0</v>
      </c>
      <c r="AN5" s="1">
        <f t="shared" si="1"/>
        <v>40884.285714285717</v>
      </c>
      <c r="AO5" s="1">
        <f t="shared" si="1"/>
        <v>0</v>
      </c>
      <c r="AP5" s="95">
        <f t="shared" si="1"/>
        <v>0</v>
      </c>
      <c r="AQ5" s="89">
        <v>0</v>
      </c>
      <c r="AR5" s="89">
        <v>0</v>
      </c>
      <c r="AS5" s="89">
        <v>0</v>
      </c>
      <c r="AT5" s="89">
        <v>286190</v>
      </c>
      <c r="AU5" s="89">
        <v>0</v>
      </c>
      <c r="AV5" s="89">
        <v>0</v>
      </c>
      <c r="AW5" s="1"/>
      <c r="AX5" s="1"/>
      <c r="AY5" s="39" t="str">
        <f t="shared" si="2"/>
        <v/>
      </c>
      <c r="AZ5" s="39" t="str">
        <f t="shared" si="3"/>
        <v/>
      </c>
      <c r="BA5" s="39" t="str">
        <f t="shared" si="4"/>
        <v/>
      </c>
      <c r="BB5" s="39" t="str">
        <f t="shared" si="5"/>
        <v/>
      </c>
      <c r="BC5" s="39" t="str">
        <f t="shared" si="6"/>
        <v/>
      </c>
      <c r="BD5" s="39" t="str">
        <f t="shared" si="7"/>
        <v/>
      </c>
      <c r="BE5" s="39" t="str">
        <f t="shared" si="8"/>
        <v/>
      </c>
      <c r="BF5" s="39" t="str">
        <f t="shared" si="9"/>
        <v/>
      </c>
      <c r="BG5" s="39" t="str">
        <f t="shared" si="10"/>
        <v/>
      </c>
      <c r="BH5" s="39" t="str">
        <f t="shared" si="11"/>
        <v/>
      </c>
      <c r="BI5" s="39" t="str">
        <f t="shared" si="12"/>
        <v/>
      </c>
      <c r="BJ5" s="39" t="str">
        <f t="shared" si="13"/>
        <v/>
      </c>
      <c r="BK5" s="42" t="str">
        <f t="shared" si="14"/>
        <v/>
      </c>
      <c r="BL5" t="str">
        <f t="shared" si="15"/>
        <v/>
      </c>
      <c r="BM5" t="str">
        <f t="shared" si="16"/>
        <v/>
      </c>
      <c r="BN5" t="str">
        <f t="shared" si="17"/>
        <v/>
      </c>
      <c r="BO5" t="str">
        <f t="shared" si="18"/>
        <v/>
      </c>
      <c r="BP5" t="str">
        <f t="shared" si="19"/>
        <v/>
      </c>
      <c r="BQ5" t="str">
        <f t="shared" si="20"/>
        <v/>
      </c>
      <c r="BR5" t="str">
        <f t="shared" si="21"/>
        <v/>
      </c>
      <c r="BS5" t="str">
        <f t="shared" si="22"/>
        <v/>
      </c>
      <c r="BT5" t="str">
        <f t="shared" si="23"/>
        <v/>
      </c>
      <c r="BU5" t="str">
        <f t="shared" si="24"/>
        <v/>
      </c>
      <c r="BV5" t="str">
        <f t="shared" si="25"/>
        <v/>
      </c>
      <c r="BW5" t="str">
        <f t="shared" si="26"/>
        <v/>
      </c>
      <c r="BX5" t="str">
        <f t="shared" si="27"/>
        <v/>
      </c>
      <c r="BY5" t="str">
        <f t="shared" si="28"/>
        <v/>
      </c>
      <c r="BZ5" t="str">
        <f t="shared" si="29"/>
        <v/>
      </c>
      <c r="CA5" t="str">
        <f t="shared" si="30"/>
        <v/>
      </c>
      <c r="CB5" s="39" t="str">
        <f t="shared" si="31"/>
        <v/>
      </c>
      <c r="CC5" s="46" t="str">
        <f t="shared" si="32"/>
        <v/>
      </c>
      <c r="CD5" s="44" t="str">
        <f t="shared" si="33"/>
        <v/>
      </c>
      <c r="CE5" t="str" cm="1">
        <f t="array" ref="CE5">_xlfn.IFS($CC5="","",$CC5&lt;=CE$3,"yes",$CC5&gt;CE$3,"no")</f>
        <v/>
      </c>
      <c r="CF5" s="42" t="str">
        <f t="shared" si="34"/>
        <v/>
      </c>
      <c r="CG5" s="1" t="str">
        <f t="shared" si="35"/>
        <v/>
      </c>
      <c r="CH5" s="1" t="str">
        <f t="shared" si="36"/>
        <v/>
      </c>
      <c r="CI5" s="76" t="str">
        <f>IF(CE5="yes",VLOOKUP(CH5,'z-Table'!$A$1:$K$74,7,TRUE)*$CE$2,"")</f>
        <v/>
      </c>
    </row>
    <row r="6" spans="1:87" ht="12" x14ac:dyDescent="0.2">
      <c r="A6" s="7" t="s">
        <v>28</v>
      </c>
      <c r="B6" s="18" cm="1">
        <f t="array" ref="B6">IFERROR(_xlfn.IFS(COUNTA($F$2:$K$2)=0,AVERAGE($F6:$K6),$F$2="X",AVERAGE(G6:$K6),$G$2="X",AVERAGE($F6,$H6:$K6),$H$2="X",AVERAGE($F6:$G6,$I6:$K6),$I$2="X",AVERAGE($F6:$H6,$J6:$K6),$J$2="X",AVERAGE($F6:$I6,$K6:$K6),$K$2="X",AVERAGE($F6:$J6)),"")</f>
        <v>0</v>
      </c>
      <c r="C6" s="19" cm="1">
        <f t="array" ref="C6">IFERROR(_xlfn.IFS(COUNTA($F$2:$K$2)=0,STDEV($F6:$K6)/SQRT(COUNT($F6:$K6)),$F$2="X",STDEV(G6:$K6)/SQRT(COUNT(G6:$K6)),$G$2="X",STDEV($F6,$H6:$K6)/SQRT(COUNT($F6,$H6:$K6)),$H$2="X",STDEV($F6:$G6,$I6:$K6)/SQRT(COUNT($F6:$G6,$I6:$K6)),$I$2="X",STDEV($F6:$H6,$J6:$K6)/SQRT(COUNT($F6:$H6,$J6:$K6)),$J$2="X",STDEV($F6:$I6,$K6)/SQRT(COUNT($F6:$I6,$K6)),$K$2="X",STDEV($F6:$J6)/SQRT(COUNT($F6:$J6))),"")</f>
        <v>0</v>
      </c>
      <c r="D6" s="110" cm="1">
        <f t="array" ref="D6">IFERROR(_xlfn.IFS(COUNTA($L$2:$Q$2)=0,AVERAGE($L6:$Q6),$L$2="X",AVERAGE($M6:$Q6),$M$2="X",AVERAGE($L6,$N6:$Q6),$N$2="X",AVERAGE($L6:$M6,$O6:$Q6),$O$2="X",AVERAGE($L6:$N6,$P6:$Q6),$P$2="X",AVERAGE($L6:$O6,$Q6:$Q6),$Q$2="X",AVERAGE($L6:$P6)),"")</f>
        <v>0</v>
      </c>
      <c r="E6" s="111" cm="1">
        <f t="array" ref="E6">IFERROR(_xlfn.IFS(COUNTA($L$2:$Q$2)=0,STDEV($L6:$Q6)/SQRT(COUNT($L6:$Q6)),$L$2="X",STDEV($M6:$Q6)/SQRT(COUNT($M6:$Q6)),$M$2="X",STDEV($L6,$N6:$Q6)/SQRT(COUNT($L6,$N6:$Q6)),$N$2="X",STDEV($L6:$M6,$O6:$Q6)/SQRT(COUNT($L6:$M6,$O6:$Q6)),$O$2="X",STDEV($L6:$N6,$P6:$Q6)/SQRT(COUNT($L6:$N6,$P6:$Q6)),$P$2="X",STDEV($L6:$O6,$Q6)/SQRT(COUNT($L6:$O6,$Q6)),$Q$2="X",STDEV($L6:$P6)/SQRT(COUNT($L6:$P6))),"")</f>
        <v>0</v>
      </c>
      <c r="F6" s="1" cm="1">
        <f t="array" ref="F6">_xlfn.IFS(SUM($L6:$Q6)="","",L6="","",L6=0,0,L6&gt;0,L6/F$65*100)</f>
        <v>0</v>
      </c>
      <c r="G6" s="1" cm="1">
        <f t="array" ref="G6">_xlfn.IFS(SUM($L6:$Q6)="","",M6="","",M6=0,0,M6&gt;0,M6/G$65*100)</f>
        <v>0</v>
      </c>
      <c r="H6" s="1" cm="1">
        <f t="array" ref="H6">_xlfn.IFS(SUM($L6:$Q6)="","",N6="","",N6=0,0,N6&gt;0,N6/H$65*100)</f>
        <v>0</v>
      </c>
      <c r="I6" s="1" cm="1">
        <f t="array" ref="I6">_xlfn.IFS(SUM($L6:$Q6)="","",O6="","",O6=0,0,O6&gt;0,O6/I$65*100)</f>
        <v>0</v>
      </c>
      <c r="J6" s="1" cm="1">
        <f t="array" ref="J6">_xlfn.IFS(SUM($L6:$Q6)="","",P6="","",P6=0,0,P6&gt;0,P6/J$65*100)</f>
        <v>0</v>
      </c>
      <c r="K6" s="1" cm="1">
        <f t="array" ref="K6">_xlfn.IFS(SUM($L6:$Q6)="","",Q6="","",Q6=0,0,Q6&gt;0,Q6/K$65*100)</f>
        <v>0.14152198935852353</v>
      </c>
      <c r="L6" s="85">
        <f t="shared" si="0"/>
        <v>0</v>
      </c>
      <c r="M6" s="39">
        <f t="shared" si="0"/>
        <v>0</v>
      </c>
      <c r="N6" s="39">
        <f t="shared" si="0"/>
        <v>0</v>
      </c>
      <c r="O6" s="39">
        <f t="shared" si="0"/>
        <v>0</v>
      </c>
      <c r="P6" s="39">
        <f t="shared" si="0"/>
        <v>0</v>
      </c>
      <c r="Q6" s="98">
        <f t="shared" si="0"/>
        <v>11065.333333333334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66392</v>
      </c>
      <c r="X6" s="1"/>
      <c r="Y6" s="1"/>
      <c r="Z6" s="7" t="s">
        <v>28</v>
      </c>
      <c r="AA6" s="18" cm="1">
        <f t="array" ref="AA6">IFERROR(_xlfn.IFS(COUNTA($AE$2:$AJ$2)=0,AVERAGE($AE6:$AJ6),$AE$2="X",AVERAGE($AF6:$AJ6),$AF$2="X",AVERAGE($AE6,$AG6:$AJ6),$AG$2="X",AVERAGE($AE6:$AF6,$AH6:$AJ6),$AH$2="X",AVERAGE($AE6:$AG6,$AI6:$AJ6),$AI$2="X",AVERAGE($AE6:$AH6,$AJ6:$AJ6),$AJ$2="X",AVERAGE($AE6:$AI6)),"")</f>
        <v>9.6910812672888758E-2</v>
      </c>
      <c r="AB6" s="19" cm="1">
        <f t="array" ref="AB6">IFERROR(_xlfn.IFS(COUNTA($AE$2:$AJ$2)=0,STDEV($AE6:$AJ6)/SQRT(COUNT($AE6:$AJ6)),$AE$2="X",STDEV($AF6:$AJ6)/SQRT(COUNT($AF6:$AJ6)),$AF$2="X",STDEV($AE6,$AG6:$AJ6)/SQRT(COUNT($AE6,$AG6:$AJ6)),$AG$2="X",STDEV($AE6:$AF6,$AH6:$AJ6)/SQRT(COUNT($AE6:$AF6,$AH6:$AJ6)),$AH$2="X",STDEV($AE6:$AG6,$AI6:$AJ6)/SQRT(COUNT($AE6:$AG6,$AI6:$AJ6)),$AI$2="X",STDEV($AE6:$AH6,$AJ6)/SQRT(COUNT($AE6:$AH6,$AJ6)),$AJ$2="X",STDEV($AE6:$AI6)/SQRT(COUNT($AE6:$AI6))),"")</f>
        <v>9.6910812672888744E-2</v>
      </c>
      <c r="AC6" s="113" cm="1">
        <f t="array" ref="AC6">IFERROR(_xlfn.IFS(COUNTA($AK$2:$AP$2)=0,AVERAGE($AK6:$AP6),$AK$2="X",AVERAGE($AL6:$AP6),$AL$2="X",AVERAGE($AK6,$AM6:$AP6),$AM$2="X",AVERAGE($AK6:$AL6,$AN6:$AP6),$AN$2="X",AVERAGE($AK6:$AM6,$AO6:$AP6),$AO$2="X",AVERAGE($AK6:$AN6,$AP6:$AP6),$AP$2="X",AVERAGE($AK6:$AO6)),"")</f>
        <v>234.2</v>
      </c>
      <c r="AD6" s="111" cm="1">
        <f t="array" ref="AD6">IFERROR(_xlfn.IFS(COUNTA($AK$2:$AP$2)=0,STDEV($AK6:$AP6)/SQRT(COUNT($AK6:$AP6)),$AK$2="X",STDEV($AL6:$AP6)/SQRT(COUNT($AL6:$AP6)),$AL$2="X",STDEV($AK6,$AM6:$AP6)/SQRT(COUNT($AK6,$AM6:$AP6)),$AM$2="X",STDEV($AK6:$AL6,$AN6:$AP6)/SQRT(COUNT($AK6:$AL6,$AN6:$AP6)),$AN$2="X",STDEV($AK6:$AM6,$AO6:$AP6)/SQRT(COUNT($AK6:$AM6,$AO6:$AP6)),$AO$2="X",STDEV($AK6:$AN6,$AP6)/SQRT(COUNT($AK6:$AN6,$AP6)),$AP$2="X",STDEV($AK6:$AO6)/SQRT(COUNT($AK6:$AO6))),"")</f>
        <v>234.2</v>
      </c>
      <c r="AE6" s="1" cm="1">
        <f t="array" ref="AE6">_xlfn.IFS(SUM($AK6:$AP6)="","",AK6="","",AK6=0,0,AK6&gt;0,AK6/AE$65*100)</f>
        <v>0</v>
      </c>
      <c r="AF6" s="1" cm="1">
        <f t="array" ref="AF6">_xlfn.IFS(SUM($AK6:$AP6)="","",AL6="","",AL6=0,0,AL6&gt;0,AL6/AF$65*100)</f>
        <v>0</v>
      </c>
      <c r="AG6" s="1" cm="1">
        <f t="array" ref="AG6">_xlfn.IFS(SUM($AK6:$AP6)="","",AM6="","",AM6=0,0,AM6&gt;0,AM6/AG$65*100)</f>
        <v>0.48455406336444379</v>
      </c>
      <c r="AH6" s="1" cm="1">
        <f t="array" ref="AH6">_xlfn.IFS(SUM($AK6:$AP6)="","",AN6="","",AN6=0,0,AN6&gt;0,AN6/AH$65*100)</f>
        <v>0.6022390877078202</v>
      </c>
      <c r="AI6" s="1" cm="1">
        <f t="array" ref="AI6">_xlfn.IFS(SUM($AK6:$AP6)="","",AO6="","",AO6=0,0,AO6&gt;0,AO6/AI$65*100)</f>
        <v>0</v>
      </c>
      <c r="AJ6" s="1" cm="1">
        <f t="array" ref="AJ6">_xlfn.IFS(SUM($AK6:$AP6)="","",AP6="","",AP6=0,0,AP6&gt;0,AP6/AJ$65*100)</f>
        <v>0</v>
      </c>
      <c r="AK6" s="92">
        <f t="shared" si="1"/>
        <v>0</v>
      </c>
      <c r="AL6" s="1">
        <f t="shared" si="1"/>
        <v>0</v>
      </c>
      <c r="AM6" s="1">
        <f t="shared" si="1"/>
        <v>1171</v>
      </c>
      <c r="AN6" s="1">
        <f t="shared" si="1"/>
        <v>20193.142857142859</v>
      </c>
      <c r="AO6" s="1">
        <f t="shared" si="1"/>
        <v>0</v>
      </c>
      <c r="AP6" s="95">
        <f t="shared" si="1"/>
        <v>0</v>
      </c>
      <c r="AQ6" s="89">
        <v>0</v>
      </c>
      <c r="AR6" s="89">
        <v>0</v>
      </c>
      <c r="AS6" s="89">
        <v>4684</v>
      </c>
      <c r="AT6" s="89">
        <v>141352</v>
      </c>
      <c r="AU6" s="89">
        <v>0</v>
      </c>
      <c r="AV6" s="89">
        <v>0</v>
      </c>
      <c r="AW6" s="1"/>
      <c r="AX6" s="1"/>
      <c r="AY6" s="39" t="str">
        <f t="shared" si="2"/>
        <v/>
      </c>
      <c r="AZ6" s="39" t="str">
        <f t="shared" si="3"/>
        <v/>
      </c>
      <c r="BA6" s="39" t="str">
        <f t="shared" si="4"/>
        <v/>
      </c>
      <c r="BB6" s="39" t="str">
        <f t="shared" si="5"/>
        <v/>
      </c>
      <c r="BC6" s="39" t="str">
        <f t="shared" si="6"/>
        <v/>
      </c>
      <c r="BD6" s="39" t="str">
        <f t="shared" si="7"/>
        <v/>
      </c>
      <c r="BE6" s="39" t="str">
        <f t="shared" si="8"/>
        <v/>
      </c>
      <c r="BF6" s="39" t="str">
        <f t="shared" si="9"/>
        <v/>
      </c>
      <c r="BG6" s="39" t="str">
        <f t="shared" si="10"/>
        <v/>
      </c>
      <c r="BH6" s="39" t="str">
        <f t="shared" si="11"/>
        <v/>
      </c>
      <c r="BI6" s="39" t="str">
        <f t="shared" si="12"/>
        <v/>
      </c>
      <c r="BJ6" s="39" t="str">
        <f t="shared" si="13"/>
        <v/>
      </c>
      <c r="BK6" s="42" t="str">
        <f t="shared" si="14"/>
        <v/>
      </c>
      <c r="BL6" t="str">
        <f t="shared" si="15"/>
        <v/>
      </c>
      <c r="BM6" t="str">
        <f t="shared" si="16"/>
        <v/>
      </c>
      <c r="BN6" t="str">
        <f t="shared" si="17"/>
        <v/>
      </c>
      <c r="BO6" t="str">
        <f t="shared" si="18"/>
        <v/>
      </c>
      <c r="BP6" t="str">
        <f t="shared" si="19"/>
        <v/>
      </c>
      <c r="BQ6" t="str">
        <f t="shared" si="20"/>
        <v/>
      </c>
      <c r="BR6" t="str">
        <f t="shared" si="21"/>
        <v/>
      </c>
      <c r="BS6" t="str">
        <f t="shared" si="22"/>
        <v/>
      </c>
      <c r="BT6" t="str">
        <f t="shared" si="23"/>
        <v/>
      </c>
      <c r="BU6" t="str">
        <f t="shared" si="24"/>
        <v/>
      </c>
      <c r="BV6" t="str">
        <f t="shared" si="25"/>
        <v/>
      </c>
      <c r="BW6" t="str">
        <f t="shared" si="26"/>
        <v/>
      </c>
      <c r="BX6" t="str">
        <f t="shared" si="27"/>
        <v/>
      </c>
      <c r="BY6" t="str">
        <f t="shared" si="28"/>
        <v/>
      </c>
      <c r="BZ6" t="str">
        <f t="shared" si="29"/>
        <v/>
      </c>
      <c r="CA6" t="str">
        <f t="shared" si="30"/>
        <v/>
      </c>
      <c r="CB6" s="39" t="str">
        <f t="shared" si="31"/>
        <v/>
      </c>
      <c r="CC6" s="46" t="str">
        <f t="shared" si="32"/>
        <v/>
      </c>
      <c r="CD6" s="44" t="str">
        <f t="shared" si="33"/>
        <v/>
      </c>
      <c r="CE6" t="str" cm="1">
        <f t="array" ref="CE6">_xlfn.IFS($CC6="","",$CC6&lt;=CE$3,"yes",$CC6&gt;CE$3,"no")</f>
        <v/>
      </c>
      <c r="CF6" s="42" t="str">
        <f t="shared" si="34"/>
        <v/>
      </c>
      <c r="CG6" s="1" t="str">
        <f t="shared" si="35"/>
        <v/>
      </c>
      <c r="CH6" s="1" t="str">
        <f t="shared" si="36"/>
        <v/>
      </c>
      <c r="CI6" s="76" t="str">
        <f>IF(CE6="yes",VLOOKUP(CH6,'z-Table'!$A$1:$K$74,7,TRUE)*$CE$2,"")</f>
        <v/>
      </c>
    </row>
    <row r="7" spans="1:87" ht="12" x14ac:dyDescent="0.2">
      <c r="A7" s="7" t="s">
        <v>29</v>
      </c>
      <c r="B7" s="18" cm="1">
        <f t="array" ref="B7">IFERROR(_xlfn.IFS(COUNTA($F$2:$K$2)=0,AVERAGE($F7:$K7),$F$2="X",AVERAGE(G7:$K7),$G$2="X",AVERAGE($F7,$H7:$K7),$H$2="X",AVERAGE($F7:$G7,$I7:$K7),$I$2="X",AVERAGE($F7:$H7,$J7:$K7),$J$2="X",AVERAGE($F7:$I7,$K7:$K7),$K$2="X",AVERAGE($F7:$J7)),"")</f>
        <v>0</v>
      </c>
      <c r="C7" s="19" cm="1">
        <f t="array" ref="C7">IFERROR(_xlfn.IFS(COUNTA($F$2:$K$2)=0,STDEV($F7:$K7)/SQRT(COUNT($F7:$K7)),$F$2="X",STDEV(G7:$K7)/SQRT(COUNT(G7:$K7)),$G$2="X",STDEV($F7,$H7:$K7)/SQRT(COUNT($F7,$H7:$K7)),$H$2="X",STDEV($F7:$G7,$I7:$K7)/SQRT(COUNT($F7:$G7,$I7:$K7)),$I$2="X",STDEV($F7:$H7,$J7:$K7)/SQRT(COUNT($F7:$H7,$J7:$K7)),$J$2="X",STDEV($F7:$I7,$K7)/SQRT(COUNT($F7:$I7,$K7)),$K$2="X",STDEV($F7:$J7)/SQRT(COUNT($F7:$J7))),"")</f>
        <v>0</v>
      </c>
      <c r="D7" s="110" cm="1">
        <f t="array" ref="D7">IFERROR(_xlfn.IFS(COUNTA($L$2:$Q$2)=0,AVERAGE($L7:$Q7),$L$2="X",AVERAGE($M7:$Q7),$M$2="X",AVERAGE($L7,$N7:$Q7),$N$2="X",AVERAGE($L7:$M7,$O7:$Q7),$O$2="X",AVERAGE($L7:$N7,$P7:$Q7),$P$2="X",AVERAGE($L7:$O7,$Q7:$Q7),$Q$2="X",AVERAGE($L7:$P7)),"")</f>
        <v>0</v>
      </c>
      <c r="E7" s="111" cm="1">
        <f t="array" ref="E7">IFERROR(_xlfn.IFS(COUNTA($L$2:$Q$2)=0,STDEV($L7:$Q7)/SQRT(COUNT($L7:$Q7)),$L$2="X",STDEV($M7:$Q7)/SQRT(COUNT($M7:$Q7)),$M$2="X",STDEV($L7,$N7:$Q7)/SQRT(COUNT($L7,$N7:$Q7)),$N$2="X",STDEV($L7:$M7,$O7:$Q7)/SQRT(COUNT($L7:$M7,$O7:$Q7)),$O$2="X",STDEV($L7:$N7,$P7:$Q7)/SQRT(COUNT($L7:$N7,$P7:$Q7)),$P$2="X",STDEV($L7:$O7,$Q7)/SQRT(COUNT($L7:$O7,$Q7)),$Q$2="X",STDEV($L7:$P7)/SQRT(COUNT($L7:$P7))),"")</f>
        <v>0</v>
      </c>
      <c r="F7" s="1" cm="1">
        <f t="array" ref="F7">_xlfn.IFS(SUM($L7:$Q7)="","",L7="","",L7=0,0,L7&gt;0,L7/F$65*100)</f>
        <v>0</v>
      </c>
      <c r="G7" s="1" cm="1">
        <f t="array" ref="G7">_xlfn.IFS(SUM($L7:$Q7)="","",M7="","",M7=0,0,M7&gt;0,M7/G$65*100)</f>
        <v>0</v>
      </c>
      <c r="H7" s="1" cm="1">
        <f t="array" ref="H7">_xlfn.IFS(SUM($L7:$Q7)="","",N7="","",N7=0,0,N7&gt;0,N7/H$65*100)</f>
        <v>0</v>
      </c>
      <c r="I7" s="1" cm="1">
        <f t="array" ref="I7">_xlfn.IFS(SUM($L7:$Q7)="","",O7="","",O7=0,0,O7&gt;0,O7/I$65*100)</f>
        <v>0</v>
      </c>
      <c r="J7" s="1" cm="1">
        <f t="array" ref="J7">_xlfn.IFS(SUM($L7:$Q7)="","",P7="","",P7=0,0,P7&gt;0,P7/J$65*100)</f>
        <v>0</v>
      </c>
      <c r="K7" s="1" cm="1">
        <f t="array" ref="K7">_xlfn.IFS(SUM($L7:$Q7)="","",Q7="","",Q7=0,0,Q7&gt;0,Q7/K$65*100)</f>
        <v>0.30438994210776066</v>
      </c>
      <c r="L7" s="85">
        <f t="shared" si="0"/>
        <v>0</v>
      </c>
      <c r="M7" s="39">
        <f t="shared" si="0"/>
        <v>0</v>
      </c>
      <c r="N7" s="39">
        <f t="shared" si="0"/>
        <v>0</v>
      </c>
      <c r="O7" s="39">
        <f t="shared" si="0"/>
        <v>0</v>
      </c>
      <c r="P7" s="39">
        <f t="shared" si="0"/>
        <v>0</v>
      </c>
      <c r="Q7" s="98">
        <f t="shared" si="0"/>
        <v>23799.666666666668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142798</v>
      </c>
      <c r="X7" s="1"/>
      <c r="Y7" s="1"/>
      <c r="Z7" s="7" t="s">
        <v>29</v>
      </c>
      <c r="AA7" s="18" cm="1">
        <f t="array" ref="AA7">IFERROR(_xlfn.IFS(COUNTA($AE$2:$AJ$2)=0,AVERAGE($AE7:$AJ7),$AE$2="X",AVERAGE($AF7:$AJ7),$AF$2="X",AVERAGE($AE7,$AG7:$AJ7),$AG$2="X",AVERAGE($AE7:$AF7,$AH7:$AJ7),$AH$2="X",AVERAGE($AE7:$AG7,$AI7:$AJ7),$AI$2="X",AVERAGE($AE7:$AH7,$AJ7:$AJ7),$AJ$2="X",AVERAGE($AE7:$AI7)),"")</f>
        <v>0</v>
      </c>
      <c r="AB7" s="19" cm="1">
        <f t="array" ref="AB7">IFERROR(_xlfn.IFS(COUNTA($AE$2:$AJ$2)=0,STDEV($AE7:$AJ7)/SQRT(COUNT($AE7:$AJ7)),$AE$2="X",STDEV($AF7:$AJ7)/SQRT(COUNT($AF7:$AJ7)),$AF$2="X",STDEV($AE7,$AG7:$AJ7)/SQRT(COUNT($AE7,$AG7:$AJ7)),$AG$2="X",STDEV($AE7:$AF7,$AH7:$AJ7)/SQRT(COUNT($AE7:$AF7,$AH7:$AJ7)),$AH$2="X",STDEV($AE7:$AG7,$AI7:$AJ7)/SQRT(COUNT($AE7:$AG7,$AI7:$AJ7)),$AI$2="X",STDEV($AE7:$AH7,$AJ7)/SQRT(COUNT($AE7:$AH7,$AJ7)),$AJ$2="X",STDEV($AE7:$AI7)/SQRT(COUNT($AE7:$AI7))),"")</f>
        <v>0</v>
      </c>
      <c r="AC7" s="113" cm="1">
        <f t="array" ref="AC7">IFERROR(_xlfn.IFS(COUNTA($AK$2:$AP$2)=0,AVERAGE($AK7:$AP7),$AK$2="X",AVERAGE($AL7:$AP7),$AL$2="X",AVERAGE($AK7,$AM7:$AP7),$AM$2="X",AVERAGE($AK7:$AL7,$AN7:$AP7),$AN$2="X",AVERAGE($AK7:$AM7,$AO7:$AP7),$AO$2="X",AVERAGE($AK7:$AN7,$AP7:$AP7),$AP$2="X",AVERAGE($AK7:$AO7)),"")</f>
        <v>0</v>
      </c>
      <c r="AD7" s="111" cm="1">
        <f t="array" ref="AD7">IFERROR(_xlfn.IFS(COUNTA($AK$2:$AP$2)=0,STDEV($AK7:$AP7)/SQRT(COUNT($AK7:$AP7)),$AK$2="X",STDEV($AL7:$AP7)/SQRT(COUNT($AL7:$AP7)),$AL$2="X",STDEV($AK7,$AM7:$AP7)/SQRT(COUNT($AK7,$AM7:$AP7)),$AM$2="X",STDEV($AK7:$AL7,$AN7:$AP7)/SQRT(COUNT($AK7:$AL7,$AN7:$AP7)),$AN$2="X",STDEV($AK7:$AM7,$AO7:$AP7)/SQRT(COUNT($AK7:$AM7,$AO7:$AP7)),$AO$2="X",STDEV($AK7:$AN7,$AP7)/SQRT(COUNT($AK7:$AN7,$AP7)),$AP$2="X",STDEV($AK7:$AO7)/SQRT(COUNT($AK7:$AO7))),"")</f>
        <v>0</v>
      </c>
      <c r="AE7" s="1" cm="1">
        <f t="array" ref="AE7">_xlfn.IFS(SUM($AK7:$AP7)="","",AK7="","",AK7=0,0,AK7&gt;0,AK7/AE$65*100)</f>
        <v>0</v>
      </c>
      <c r="AF7" s="1" cm="1">
        <f t="array" ref="AF7">_xlfn.IFS(SUM($AK7:$AP7)="","",AL7="","",AL7=0,0,AL7&gt;0,AL7/AF$65*100)</f>
        <v>0</v>
      </c>
      <c r="AG7" s="1" cm="1">
        <f t="array" ref="AG7">_xlfn.IFS(SUM($AK7:$AP7)="","",AM7="","",AM7=0,0,AM7&gt;0,AM7/AG$65*100)</f>
        <v>0</v>
      </c>
      <c r="AH7" s="1" cm="1">
        <f t="array" ref="AH7">_xlfn.IFS(SUM($AK7:$AP7)="","",AN7="","",AN7=0,0,AN7&gt;0,AN7/AH$65*100)</f>
        <v>0.56196398656951274</v>
      </c>
      <c r="AI7" s="1" cm="1">
        <f t="array" ref="AI7">_xlfn.IFS(SUM($AK7:$AP7)="","",AO7="","",AO7=0,0,AO7&gt;0,AO7/AI$65*100)</f>
        <v>0</v>
      </c>
      <c r="AJ7" s="1" cm="1">
        <f t="array" ref="AJ7">_xlfn.IFS(SUM($AK7:$AP7)="","",AP7="","",AP7=0,0,AP7&gt;0,AP7/AJ$65*100)</f>
        <v>0</v>
      </c>
      <c r="AK7" s="92">
        <f t="shared" si="1"/>
        <v>0</v>
      </c>
      <c r="AL7" s="1">
        <f t="shared" si="1"/>
        <v>0</v>
      </c>
      <c r="AM7" s="1">
        <f t="shared" si="1"/>
        <v>0</v>
      </c>
      <c r="AN7" s="1">
        <f t="shared" si="1"/>
        <v>18842.714285714286</v>
      </c>
      <c r="AO7" s="1">
        <f t="shared" si="1"/>
        <v>0</v>
      </c>
      <c r="AP7" s="95">
        <f t="shared" si="1"/>
        <v>0</v>
      </c>
      <c r="AQ7" s="89">
        <v>0</v>
      </c>
      <c r="AR7" s="89">
        <v>0</v>
      </c>
      <c r="AS7" s="89">
        <v>0</v>
      </c>
      <c r="AT7" s="89">
        <v>131899</v>
      </c>
      <c r="AU7" s="89">
        <v>0</v>
      </c>
      <c r="AV7" s="89">
        <v>0</v>
      </c>
      <c r="AW7" s="1"/>
      <c r="AX7" s="1"/>
      <c r="AY7" s="39" t="str">
        <f t="shared" si="2"/>
        <v/>
      </c>
      <c r="AZ7" s="39" t="str">
        <f t="shared" si="3"/>
        <v/>
      </c>
      <c r="BA7" s="39" t="str">
        <f t="shared" si="4"/>
        <v/>
      </c>
      <c r="BB7" s="39" t="str">
        <f t="shared" si="5"/>
        <v/>
      </c>
      <c r="BC7" s="39" t="str">
        <f t="shared" si="6"/>
        <v/>
      </c>
      <c r="BD7" s="39" t="str">
        <f t="shared" si="7"/>
        <v/>
      </c>
      <c r="BE7" s="39" t="str">
        <f t="shared" si="8"/>
        <v/>
      </c>
      <c r="BF7" s="39" t="str">
        <f t="shared" si="9"/>
        <v/>
      </c>
      <c r="BG7" s="39" t="str">
        <f t="shared" si="10"/>
        <v/>
      </c>
      <c r="BH7" s="39" t="str">
        <f t="shared" si="11"/>
        <v/>
      </c>
      <c r="BI7" s="39" t="str">
        <f t="shared" si="12"/>
        <v/>
      </c>
      <c r="BJ7" s="39" t="str">
        <f t="shared" si="13"/>
        <v/>
      </c>
      <c r="BK7" s="42" t="str">
        <f t="shared" si="14"/>
        <v/>
      </c>
      <c r="BL7" t="str">
        <f t="shared" si="15"/>
        <v/>
      </c>
      <c r="BM7" t="str">
        <f t="shared" si="16"/>
        <v/>
      </c>
      <c r="BN7" t="str">
        <f t="shared" si="17"/>
        <v/>
      </c>
      <c r="BO7" t="str">
        <f t="shared" si="18"/>
        <v/>
      </c>
      <c r="BP7" t="str">
        <f t="shared" si="19"/>
        <v/>
      </c>
      <c r="BQ7" t="str">
        <f t="shared" si="20"/>
        <v/>
      </c>
      <c r="BR7" t="str">
        <f t="shared" si="21"/>
        <v/>
      </c>
      <c r="BS7" t="str">
        <f t="shared" si="22"/>
        <v/>
      </c>
      <c r="BT7" t="str">
        <f t="shared" si="23"/>
        <v/>
      </c>
      <c r="BU7" t="str">
        <f t="shared" si="24"/>
        <v/>
      </c>
      <c r="BV7" t="str">
        <f t="shared" si="25"/>
        <v/>
      </c>
      <c r="BW7" t="str">
        <f t="shared" si="26"/>
        <v/>
      </c>
      <c r="BX7" t="str">
        <f t="shared" si="27"/>
        <v/>
      </c>
      <c r="BY7" t="str">
        <f t="shared" si="28"/>
        <v/>
      </c>
      <c r="BZ7" t="str">
        <f t="shared" si="29"/>
        <v/>
      </c>
      <c r="CA7" t="str">
        <f t="shared" si="30"/>
        <v/>
      </c>
      <c r="CB7" s="39" t="str">
        <f t="shared" si="31"/>
        <v/>
      </c>
      <c r="CC7" s="46" t="str">
        <f t="shared" si="32"/>
        <v/>
      </c>
      <c r="CD7" s="44" t="str">
        <f t="shared" si="33"/>
        <v/>
      </c>
      <c r="CE7" t="str" cm="1">
        <f t="array" ref="CE7">_xlfn.IFS($CC7="","",$CC7&lt;=CE$3,"yes",$CC7&gt;CE$3,"no")</f>
        <v/>
      </c>
      <c r="CF7" s="42" t="str">
        <f t="shared" si="34"/>
        <v/>
      </c>
      <c r="CG7" s="1" t="str">
        <f t="shared" si="35"/>
        <v/>
      </c>
      <c r="CH7" s="1" t="str">
        <f t="shared" si="36"/>
        <v/>
      </c>
      <c r="CI7" s="76" t="str">
        <f>IF(CE7="yes",VLOOKUP(CH7,'z-Table'!$A$1:$K$74,7,TRUE)*$CE$2,"")</f>
        <v/>
      </c>
    </row>
    <row r="8" spans="1:87" ht="12" x14ac:dyDescent="0.2">
      <c r="A8" s="6" t="s">
        <v>30</v>
      </c>
      <c r="B8" s="18" cm="1">
        <f t="array" ref="B8">IFERROR(_xlfn.IFS(COUNTA($F$2:$K$2)=0,AVERAGE($F8:$K8),$F$2="X",AVERAGE(G8:$K8),$G$2="X",AVERAGE($F8,$H8:$K8),$H$2="X",AVERAGE($F8:$G8,$I8:$K8),$I$2="X",AVERAGE($F8:$H8,$J8:$K8),$J$2="X",AVERAGE($F8:$I8,$K8:$K8),$K$2="X",AVERAGE($F8:$J8)),"")</f>
        <v>1.1405752681233685</v>
      </c>
      <c r="C8" s="19" cm="1">
        <f t="array" ref="C8">IFERROR(_xlfn.IFS(COUNTA($F$2:$K$2)=0,STDEV($F8:$K8)/SQRT(COUNT($F8:$K8)),$F$2="X",STDEV(G8:$K8)/SQRT(COUNT(G8:$K8)),$G$2="X",STDEV($F8,$H8:$K8)/SQRT(COUNT($F8,$H8:$K8)),$H$2="X",STDEV($F8:$G8,$I8:$K8)/SQRT(COUNT($F8:$G8,$I8:$K8)),$I$2="X",STDEV($F8:$H8,$J8:$K8)/SQRT(COUNT($F8:$H8,$J8:$K8)),$J$2="X",STDEV($F8:$I8,$K8)/SQRT(COUNT($F8:$I8,$K8)),$K$2="X",STDEV($F8:$J8)/SQRT(COUNT($F8:$J8))),"")</f>
        <v>0.48770045028601677</v>
      </c>
      <c r="D8" s="110" cm="1">
        <f t="array" ref="D8">IFERROR(_xlfn.IFS(COUNTA($L$2:$Q$2)=0,AVERAGE($L8:$Q8),$L$2="X",AVERAGE($M8:$Q8),$M$2="X",AVERAGE($L8,$N8:$Q8),$N$2="X",AVERAGE($L8:$M8,$O8:$Q8),$O$2="X",AVERAGE($L8:$N8,$P8:$Q8),$P$2="X",AVERAGE($L8:$O8,$Q8:$Q8),$Q$2="X",AVERAGE($L8:$P8)),"")</f>
        <v>2766.4333333333334</v>
      </c>
      <c r="E8" s="111" cm="1">
        <f t="array" ref="E8">IFERROR(_xlfn.IFS(COUNTA($L$2:$Q$2)=0,STDEV($L8:$Q8)/SQRT(COUNT($L8:$Q8)),$L$2="X",STDEV($M8:$Q8)/SQRT(COUNT($M8:$Q8)),$M$2="X",STDEV($L8,$N8:$Q8)/SQRT(COUNT($L8,$N8:$Q8)),$N$2="X",STDEV($L8:$M8,$O8:$Q8)/SQRT(COUNT($L8:$M8,$O8:$Q8)),$O$2="X",STDEV($L8:$N8,$P8:$Q8)/SQRT(COUNT($L8:$N8,$P8:$Q8)),$P$2="X",STDEV($L8:$O8,$Q8)/SQRT(COUNT($L8:$O8,$Q8)),$Q$2="X",STDEV($L8:$P8)/SQRT(COUNT($L8:$P8))),"")</f>
        <v>1188.3841148569952</v>
      </c>
      <c r="F8" s="1" cm="1">
        <f t="array" ref="F8">_xlfn.IFS(SUM($L8:$Q8)="","",L8="","",L8=0,0,L8&gt;0,L8/F$65*100)</f>
        <v>2.4037837555391866</v>
      </c>
      <c r="G8" s="1" cm="1">
        <f t="array" ref="G8">_xlfn.IFS(SUM($L8:$Q8)="","",M8="","",M8=0,0,M8&gt;0,M8/G$65*100)</f>
        <v>0</v>
      </c>
      <c r="H8" s="1" cm="1">
        <f t="array" ref="H8">_xlfn.IFS(SUM($L8:$Q8)="","",N8="","",N8=0,0,N8&gt;0,N8/H$65*100)</f>
        <v>0</v>
      </c>
      <c r="I8" s="1" cm="1">
        <f t="array" ref="I8">_xlfn.IFS(SUM($L8:$Q8)="","",O8="","",O8=0,0,O8&gt;0,O8/I$65*100)</f>
        <v>1.7934421048578033</v>
      </c>
      <c r="J8" s="1" cm="1">
        <f t="array" ref="J8">_xlfn.IFS(SUM($L8:$Q8)="","",P8="","",P8=0,0,P8&gt;0,P8/J$65*100)</f>
        <v>1.5056504802198536</v>
      </c>
      <c r="K8" s="1" cm="1">
        <f t="array" ref="K8">_xlfn.IFS(SUM($L8:$Q8)="","",Q8="","",Q8=0,0,Q8&gt;0,Q8/K$65*100)</f>
        <v>3.1302723426465812E-2</v>
      </c>
      <c r="L8" s="85">
        <f t="shared" si="0"/>
        <v>4753.666666666667</v>
      </c>
      <c r="M8" s="39">
        <f t="shared" si="0"/>
        <v>0</v>
      </c>
      <c r="N8" s="39">
        <f t="shared" si="0"/>
        <v>0</v>
      </c>
      <c r="O8" s="39">
        <f t="shared" si="0"/>
        <v>3376.5</v>
      </c>
      <c r="P8" s="39">
        <f t="shared" si="0"/>
        <v>5702</v>
      </c>
      <c r="Q8" s="98">
        <f t="shared" si="0"/>
        <v>2447.5</v>
      </c>
      <c r="R8" s="89">
        <v>14261</v>
      </c>
      <c r="S8" s="89">
        <v>0</v>
      </c>
      <c r="T8" s="89">
        <v>0</v>
      </c>
      <c r="U8" s="89">
        <v>13506</v>
      </c>
      <c r="V8" s="89">
        <v>22808</v>
      </c>
      <c r="W8" s="89">
        <v>14685</v>
      </c>
      <c r="X8" s="1"/>
      <c r="Y8" s="1"/>
      <c r="Z8" s="6" t="s">
        <v>30</v>
      </c>
      <c r="AA8" s="18" cm="1">
        <f t="array" ref="AA8">IFERROR(_xlfn.IFS(COUNTA($AE$2:$AJ$2)=0,AVERAGE($AE8:$AJ8),$AE$2="X",AVERAGE($AF8:$AJ8),$AF$2="X",AVERAGE($AE8,$AG8:$AJ8),$AG$2="X",AVERAGE($AE8:$AF8,$AH8:$AJ8),$AH$2="X",AVERAGE($AE8:$AG8,$AI8:$AJ8),$AI$2="X",AVERAGE($AE8:$AH8,$AJ8:$AJ8),$AJ$2="X",AVERAGE($AE8:$AI8)),"")</f>
        <v>2.8212872263409863</v>
      </c>
      <c r="AB8" s="19" cm="1">
        <f t="array" ref="AB8">IFERROR(_xlfn.IFS(COUNTA($AE$2:$AJ$2)=0,STDEV($AE8:$AJ8)/SQRT(COUNT($AE8:$AJ8)),$AE$2="X",STDEV($AF8:$AJ8)/SQRT(COUNT($AF8:$AJ8)),$AF$2="X",STDEV($AE8,$AG8:$AJ8)/SQRT(COUNT($AE8,$AG8:$AJ8)),$AG$2="X",STDEV($AE8:$AF8,$AH8:$AJ8)/SQRT(COUNT($AE8:$AF8,$AH8:$AJ8)),$AH$2="X",STDEV($AE8:$AG8,$AI8:$AJ8)/SQRT(COUNT($AE8:$AG8,$AI8:$AJ8)),$AI$2="X",STDEV($AE8:$AH8,$AJ8)/SQRT(COUNT($AE8:$AH8,$AJ8)),$AJ$2="X",STDEV($AE8:$AI8)/SQRT(COUNT($AE8:$AI8))),"")</f>
        <v>0.60224465454349008</v>
      </c>
      <c r="AC8" s="113" cm="1">
        <f t="array" ref="AC8">IFERROR(_xlfn.IFS(COUNTA($AK$2:$AP$2)=0,AVERAGE($AK8:$AP8),$AK$2="X",AVERAGE($AL8:$AP8),$AL$2="X",AVERAGE($AK8,$AM8:$AP8),$AM$2="X",AVERAGE($AK8:$AL8,$AN8:$AP8),$AN$2="X",AVERAGE($AK8:$AM8,$AO8:$AP8),$AO$2="X",AVERAGE($AK8:$AN8,$AP8:$AP8),$AP$2="X",AVERAGE($AK8:$AO8)),"")</f>
        <v>4165.7300000000005</v>
      </c>
      <c r="AD8" s="111" cm="1">
        <f t="array" ref="AD8">IFERROR(_xlfn.IFS(COUNTA($AK$2:$AP$2)=0,STDEV($AK8:$AP8)/SQRT(COUNT($AK8:$AP8)),$AK$2="X",STDEV($AL8:$AP8)/SQRT(COUNT($AL8:$AP8)),$AL$2="X",STDEV($AK8,$AM8:$AP8)/SQRT(COUNT($AK8,$AM8:$AP8)),$AM$2="X",STDEV($AK8:$AL8,$AN8:$AP8)/SQRT(COUNT($AK8:$AL8,$AN8:$AP8)),$AN$2="X",STDEV($AK8:$AM8,$AO8:$AP8)/SQRT(COUNT($AK8:$AM8,$AO8:$AP8)),$AO$2="X",STDEV($AK8:$AN8,$AP8)/SQRT(COUNT($AK8:$AN8,$AP8)),$AP$2="X",STDEV($AK8:$AO8)/SQRT(COUNT($AK8:$AO8))),"")</f>
        <v>1197.8222505447122</v>
      </c>
      <c r="AE8" s="1" cm="1">
        <f t="array" ref="AE8">_xlfn.IFS(SUM($AK8:$AP8)="","",AK8="","",AK8=0,0,AK8&gt;0,AK8/AE$65*100)</f>
        <v>3.756045408943149</v>
      </c>
      <c r="AF8" s="1" cm="1">
        <f t="array" ref="AF8">_xlfn.IFS(SUM($AK8:$AP8)="","",AL8="","",AL8=0,0,AL8&gt;0,AL8/AF$65*100)</f>
        <v>2.6897199090537693</v>
      </c>
      <c r="AG8" s="1" cm="1">
        <f t="array" ref="AG8">_xlfn.IFS(SUM($AK8:$AP8)="","",AM8="","",AM8=0,0,AM8&gt;0,AM8/AG$65*100)</f>
        <v>0.86421106860515884</v>
      </c>
      <c r="AH8" s="1" cm="1">
        <f t="array" ref="AH8">_xlfn.IFS(SUM($AK8:$AP8)="","",AN8="","",AN8=0,0,AN8&gt;0,AN8/AH$65*100)</f>
        <v>7.5999921094375006E-2</v>
      </c>
      <c r="AI8" s="1" cm="1">
        <f t="array" ref="AI8">_xlfn.IFS(SUM($AK8:$AP8)="","",AO8="","",AO8=0,0,AO8&gt;0,AO8/AI$65*100)</f>
        <v>4.3644122927997078</v>
      </c>
      <c r="AJ8" s="1" cm="1">
        <f t="array" ref="AJ8">_xlfn.IFS(SUM($AK8:$AP8)="","",AP8="","",AP8=0,0,AP8&gt;0,AP8/AJ$65*100)</f>
        <v>2.4320474523031477</v>
      </c>
      <c r="AK8" s="92">
        <f t="shared" si="1"/>
        <v>7793.5</v>
      </c>
      <c r="AL8" s="1">
        <f t="shared" si="1"/>
        <v>6149.2</v>
      </c>
      <c r="AM8" s="1">
        <f t="shared" si="1"/>
        <v>2088.5</v>
      </c>
      <c r="AN8" s="1">
        <f t="shared" si="1"/>
        <v>2548.2857142857142</v>
      </c>
      <c r="AO8" s="1">
        <f t="shared" si="1"/>
        <v>1677.2</v>
      </c>
      <c r="AP8" s="95">
        <f t="shared" si="1"/>
        <v>3120.25</v>
      </c>
      <c r="AQ8" s="89">
        <v>46761</v>
      </c>
      <c r="AR8" s="89">
        <v>30746</v>
      </c>
      <c r="AS8" s="89">
        <v>8354</v>
      </c>
      <c r="AT8" s="89">
        <v>17838</v>
      </c>
      <c r="AU8" s="89">
        <v>8386</v>
      </c>
      <c r="AV8" s="89">
        <v>12481</v>
      </c>
      <c r="AW8" s="1"/>
      <c r="AX8" s="1"/>
      <c r="AY8" s="39" t="str">
        <f t="shared" si="2"/>
        <v/>
      </c>
      <c r="AZ8" s="39" t="str">
        <f t="shared" si="3"/>
        <v/>
      </c>
      <c r="BA8" s="39" t="str">
        <f t="shared" si="4"/>
        <v/>
      </c>
      <c r="BB8" s="39" t="str">
        <f t="shared" si="5"/>
        <v/>
      </c>
      <c r="BC8" s="39" t="str">
        <f t="shared" si="6"/>
        <v/>
      </c>
      <c r="BD8" s="39" t="str">
        <f t="shared" si="7"/>
        <v/>
      </c>
      <c r="BE8" s="39" t="str">
        <f t="shared" si="8"/>
        <v/>
      </c>
      <c r="BF8" s="39" t="str">
        <f t="shared" si="9"/>
        <v/>
      </c>
      <c r="BG8" s="39" t="str">
        <f t="shared" si="10"/>
        <v/>
      </c>
      <c r="BH8" s="39" t="str">
        <f t="shared" si="11"/>
        <v/>
      </c>
      <c r="BI8" s="39" t="str">
        <f t="shared" si="12"/>
        <v/>
      </c>
      <c r="BJ8" s="39" t="str">
        <f t="shared" si="13"/>
        <v/>
      </c>
      <c r="BK8" s="42" t="str">
        <f t="shared" si="14"/>
        <v/>
      </c>
      <c r="BL8" t="str">
        <f t="shared" si="15"/>
        <v/>
      </c>
      <c r="BM8" t="str">
        <f t="shared" si="16"/>
        <v/>
      </c>
      <c r="BN8" t="str">
        <f t="shared" si="17"/>
        <v/>
      </c>
      <c r="BO8" t="str">
        <f t="shared" si="18"/>
        <v/>
      </c>
      <c r="BP8" t="str">
        <f t="shared" si="19"/>
        <v/>
      </c>
      <c r="BQ8" t="str">
        <f t="shared" si="20"/>
        <v/>
      </c>
      <c r="BR8" t="str">
        <f t="shared" si="21"/>
        <v/>
      </c>
      <c r="BS8" t="str">
        <f t="shared" si="22"/>
        <v/>
      </c>
      <c r="BT8" t="str">
        <f t="shared" si="23"/>
        <v/>
      </c>
      <c r="BU8" t="str">
        <f t="shared" si="24"/>
        <v/>
      </c>
      <c r="BV8" t="str">
        <f t="shared" si="25"/>
        <v/>
      </c>
      <c r="BW8" t="str">
        <f t="shared" si="26"/>
        <v/>
      </c>
      <c r="BX8" t="str">
        <f t="shared" si="27"/>
        <v/>
      </c>
      <c r="BY8" t="str">
        <f t="shared" si="28"/>
        <v/>
      </c>
      <c r="BZ8" t="str">
        <f t="shared" si="29"/>
        <v/>
      </c>
      <c r="CA8" t="str">
        <f t="shared" si="30"/>
        <v/>
      </c>
      <c r="CB8" s="39" t="str">
        <f t="shared" si="31"/>
        <v/>
      </c>
      <c r="CC8" s="46" t="str">
        <f t="shared" si="32"/>
        <v/>
      </c>
      <c r="CD8" s="44" t="str">
        <f t="shared" si="33"/>
        <v/>
      </c>
      <c r="CE8" t="str" cm="1">
        <f t="array" ref="CE8">_xlfn.IFS($CC8="","",$CC8&lt;=CE$3,"yes",$CC8&gt;CE$3,"no")</f>
        <v/>
      </c>
      <c r="CF8" s="42" t="str">
        <f t="shared" si="34"/>
        <v/>
      </c>
      <c r="CG8" s="1" t="str">
        <f t="shared" si="35"/>
        <v/>
      </c>
      <c r="CH8" s="1" t="str">
        <f t="shared" si="36"/>
        <v/>
      </c>
      <c r="CI8" s="76" t="str">
        <f>IF(CE8="yes",VLOOKUP(CH8,'z-Table'!$A$1:$K$74,7,TRUE)*$CE$2,"")</f>
        <v/>
      </c>
    </row>
    <row r="9" spans="1:87" ht="12" x14ac:dyDescent="0.2">
      <c r="A9" s="7" t="s">
        <v>31</v>
      </c>
      <c r="B9" s="18" cm="1">
        <f t="array" ref="B9">IFERROR(_xlfn.IFS(COUNTA($F$2:$K$2)=0,AVERAGE($F9:$K9),$F$2="X",AVERAGE(G9:$K9),$G$2="X",AVERAGE($F9,$H9:$K9),$H$2="X",AVERAGE($F9:$G9,$I9:$K9),$I$2="X",AVERAGE($F9:$H9,$J9:$K9),$J$2="X",AVERAGE($F9:$I9,$K9:$K9),$K$2="X",AVERAGE($F9:$J9)),"")</f>
        <v>0</v>
      </c>
      <c r="C9" s="19" cm="1">
        <f t="array" ref="C9">IFERROR(_xlfn.IFS(COUNTA($F$2:$K$2)=0,STDEV($F9:$K9)/SQRT(COUNT($F9:$K9)),$F$2="X",STDEV(G9:$K9)/SQRT(COUNT(G9:$K9)),$G$2="X",STDEV($F9,$H9:$K9)/SQRT(COUNT($F9,$H9:$K9)),$H$2="X",STDEV($F9:$G9,$I9:$K9)/SQRT(COUNT($F9:$G9,$I9:$K9)),$I$2="X",STDEV($F9:$H9,$J9:$K9)/SQRT(COUNT($F9:$H9,$J9:$K9)),$J$2="X",STDEV($F9:$I9,$K9)/SQRT(COUNT($F9:$I9,$K9)),$K$2="X",STDEV($F9:$J9)/SQRT(COUNT($F9:$J9))),"")</f>
        <v>0</v>
      </c>
      <c r="D9" s="110" cm="1">
        <f t="array" ref="D9">IFERROR(_xlfn.IFS(COUNTA($L$2:$Q$2)=0,AVERAGE($L9:$Q9),$L$2="X",AVERAGE($M9:$Q9),$M$2="X",AVERAGE($L9,$N9:$Q9),$N$2="X",AVERAGE($L9:$M9,$O9:$Q9),$O$2="X",AVERAGE($L9:$N9,$P9:$Q9),$P$2="X",AVERAGE($L9:$O9,$Q9:$Q9),$Q$2="X",AVERAGE($L9:$P9)),"")</f>
        <v>0</v>
      </c>
      <c r="E9" s="111" cm="1">
        <f t="array" ref="E9">IFERROR(_xlfn.IFS(COUNTA($L$2:$Q$2)=0,STDEV($L9:$Q9)/SQRT(COUNT($L9:$Q9)),$L$2="X",STDEV($M9:$Q9)/SQRT(COUNT($M9:$Q9)),$M$2="X",STDEV($L9,$N9:$Q9)/SQRT(COUNT($L9,$N9:$Q9)),$N$2="X",STDEV($L9:$M9,$O9:$Q9)/SQRT(COUNT($L9:$M9,$O9:$Q9)),$O$2="X",STDEV($L9:$N9,$P9:$Q9)/SQRT(COUNT($L9:$N9,$P9:$Q9)),$P$2="X",STDEV($L9:$O9,$Q9)/SQRT(COUNT($L9:$O9,$Q9)),$Q$2="X",STDEV($L9:$P9)/SQRT(COUNT($L9:$P9))),"")</f>
        <v>0</v>
      </c>
      <c r="F9" s="1" cm="1">
        <f t="array" ref="F9">_xlfn.IFS(SUM($L9:$Q9)="","",L9="","",L9=0,0,L9&gt;0,L9/F$65*100)</f>
        <v>0</v>
      </c>
      <c r="G9" s="1" cm="1">
        <f t="array" ref="G9">_xlfn.IFS(SUM($L9:$Q9)="","",M9="","",M9=0,0,M9&gt;0,M9/G$65*100)</f>
        <v>0</v>
      </c>
      <c r="H9" s="1" cm="1">
        <f t="array" ref="H9">_xlfn.IFS(SUM($L9:$Q9)="","",N9="","",N9=0,0,N9&gt;0,N9/H$65*100)</f>
        <v>0</v>
      </c>
      <c r="I9" s="1" cm="1">
        <f t="array" ref="I9">_xlfn.IFS(SUM($L9:$Q9)="","",O9="","",O9=0,0,O9&gt;0,O9/I$65*100)</f>
        <v>0</v>
      </c>
      <c r="J9" s="1" cm="1">
        <f t="array" ref="J9">_xlfn.IFS(SUM($L9:$Q9)="","",P9="","",P9=0,0,P9&gt;0,P9/J$65*100)</f>
        <v>0</v>
      </c>
      <c r="K9" s="1" cm="1">
        <f t="array" ref="K9">_xlfn.IFS(SUM($L9:$Q9)="","",Q9="","",Q9=0,0,Q9&gt;0,Q9/K$65*100)</f>
        <v>0.5184123216045855</v>
      </c>
      <c r="L9" s="85">
        <f t="shared" si="0"/>
        <v>0</v>
      </c>
      <c r="M9" s="39">
        <f t="shared" si="0"/>
        <v>0</v>
      </c>
      <c r="N9" s="39">
        <f t="shared" si="0"/>
        <v>0</v>
      </c>
      <c r="O9" s="39">
        <f t="shared" si="0"/>
        <v>0</v>
      </c>
      <c r="P9" s="39">
        <f t="shared" si="0"/>
        <v>0</v>
      </c>
      <c r="Q9" s="98">
        <f t="shared" si="0"/>
        <v>40533.666666666664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243202</v>
      </c>
      <c r="X9" s="1"/>
      <c r="Y9" s="1"/>
      <c r="Z9" s="7" t="s">
        <v>31</v>
      </c>
      <c r="AA9" s="18" cm="1">
        <f t="array" ref="AA9">IFERROR(_xlfn.IFS(COUNTA($AE$2:$AJ$2)=0,AVERAGE($AE9:$AJ9),$AE$2="X",AVERAGE($AF9:$AJ9),$AF$2="X",AVERAGE($AE9,$AG9:$AJ9),$AG$2="X",AVERAGE($AE9:$AF9,$AH9:$AJ9),$AH$2="X",AVERAGE($AE9:$AG9,$AI9:$AJ9),$AI$2="X",AVERAGE($AE9:$AH9,$AJ9:$AJ9),$AJ$2="X",AVERAGE($AE9:$AI9)),"")</f>
        <v>0</v>
      </c>
      <c r="AB9" s="19" cm="1">
        <f t="array" ref="AB9">IFERROR(_xlfn.IFS(COUNTA($AE$2:$AJ$2)=0,STDEV($AE9:$AJ9)/SQRT(COUNT($AE9:$AJ9)),$AE$2="X",STDEV($AF9:$AJ9)/SQRT(COUNT($AF9:$AJ9)),$AF$2="X",STDEV($AE9,$AG9:$AJ9)/SQRT(COUNT($AE9,$AG9:$AJ9)),$AG$2="X",STDEV($AE9:$AF9,$AH9:$AJ9)/SQRT(COUNT($AE9:$AF9,$AH9:$AJ9)),$AH$2="X",STDEV($AE9:$AG9,$AI9:$AJ9)/SQRT(COUNT($AE9:$AG9,$AI9:$AJ9)),$AI$2="X",STDEV($AE9:$AH9,$AJ9)/SQRT(COUNT($AE9:$AH9,$AJ9)),$AJ$2="X",STDEV($AE9:$AI9)/SQRT(COUNT($AE9:$AI9))),"")</f>
        <v>0</v>
      </c>
      <c r="AC9" s="113" cm="1">
        <f t="array" ref="AC9">IFERROR(_xlfn.IFS(COUNTA($AK$2:$AP$2)=0,AVERAGE($AK9:$AP9),$AK$2="X",AVERAGE($AL9:$AP9),$AL$2="X",AVERAGE($AK9,$AM9:$AP9),$AM$2="X",AVERAGE($AK9:$AL9,$AN9:$AP9),$AN$2="X",AVERAGE($AK9:$AM9,$AO9:$AP9),$AO$2="X",AVERAGE($AK9:$AN9,$AP9:$AP9),$AP$2="X",AVERAGE($AK9:$AO9)),"")</f>
        <v>0</v>
      </c>
      <c r="AD9" s="111" cm="1">
        <f t="array" ref="AD9">IFERROR(_xlfn.IFS(COUNTA($AK$2:$AP$2)=0,STDEV($AK9:$AP9)/SQRT(COUNT($AK9:$AP9)),$AK$2="X",STDEV($AL9:$AP9)/SQRT(COUNT($AL9:$AP9)),$AL$2="X",STDEV($AK9,$AM9:$AP9)/SQRT(COUNT($AK9,$AM9:$AP9)),$AM$2="X",STDEV($AK9:$AL9,$AN9:$AP9)/SQRT(COUNT($AK9:$AL9,$AN9:$AP9)),$AN$2="X",STDEV($AK9:$AM9,$AO9:$AP9)/SQRT(COUNT($AK9:$AM9,$AO9:$AP9)),$AO$2="X",STDEV($AK9:$AN9,$AP9)/SQRT(COUNT($AK9:$AN9,$AP9)),$AP$2="X",STDEV($AK9:$AO9)/SQRT(COUNT($AK9:$AO9))),"")</f>
        <v>0</v>
      </c>
      <c r="AE9" s="1" cm="1">
        <f t="array" ref="AE9">_xlfn.IFS(SUM($AK9:$AP9)="","",AK9="","",AK9=0,0,AK9&gt;0,AK9/AE$65*100)</f>
        <v>0</v>
      </c>
      <c r="AF9" s="1" cm="1">
        <f t="array" ref="AF9">_xlfn.IFS(SUM($AK9:$AP9)="","",AL9="","",AL9=0,0,AL9&gt;0,AL9/AF$65*100)</f>
        <v>0</v>
      </c>
      <c r="AG9" s="1" cm="1">
        <f t="array" ref="AG9">_xlfn.IFS(SUM($AK9:$AP9)="","",AM9="","",AM9=0,0,AM9&gt;0,AM9/AG$65*100)</f>
        <v>0</v>
      </c>
      <c r="AH9" s="1" cm="1">
        <f t="array" ref="AH9">_xlfn.IFS(SUM($AK9:$AP9)="","",AN9="","",AN9=0,0,AN9&gt;0,AN9/AH$65*100)</f>
        <v>1.6205136219356275</v>
      </c>
      <c r="AI9" s="1" cm="1">
        <f t="array" ref="AI9">_xlfn.IFS(SUM($AK9:$AP9)="","",AO9="","",AO9=0,0,AO9&gt;0,AO9/AI$65*100)</f>
        <v>0</v>
      </c>
      <c r="AJ9" s="1" cm="1">
        <f t="array" ref="AJ9">_xlfn.IFS(SUM($AK9:$AP9)="","",AP9="","",AP9=0,0,AP9&gt;0,AP9/AJ$65*100)</f>
        <v>0</v>
      </c>
      <c r="AK9" s="92">
        <f t="shared" si="1"/>
        <v>0</v>
      </c>
      <c r="AL9" s="1">
        <f t="shared" si="1"/>
        <v>0</v>
      </c>
      <c r="AM9" s="1">
        <f t="shared" si="1"/>
        <v>0</v>
      </c>
      <c r="AN9" s="1">
        <f t="shared" si="1"/>
        <v>54336</v>
      </c>
      <c r="AO9" s="1">
        <f t="shared" si="1"/>
        <v>0</v>
      </c>
      <c r="AP9" s="95">
        <f t="shared" si="1"/>
        <v>0</v>
      </c>
      <c r="AQ9" s="89">
        <v>0</v>
      </c>
      <c r="AR9" s="89">
        <v>0</v>
      </c>
      <c r="AS9" s="89">
        <v>0</v>
      </c>
      <c r="AT9" s="89">
        <v>380352</v>
      </c>
      <c r="AU9" s="89">
        <v>0</v>
      </c>
      <c r="AV9" s="89">
        <v>0</v>
      </c>
      <c r="AW9" s="1"/>
      <c r="AX9" s="1"/>
      <c r="AY9" s="39" t="str">
        <f t="shared" si="2"/>
        <v/>
      </c>
      <c r="AZ9" s="39" t="str">
        <f t="shared" si="3"/>
        <v/>
      </c>
      <c r="BA9" s="39" t="str">
        <f t="shared" si="4"/>
        <v/>
      </c>
      <c r="BB9" s="39" t="str">
        <f t="shared" si="5"/>
        <v/>
      </c>
      <c r="BC9" s="39" t="str">
        <f t="shared" si="6"/>
        <v/>
      </c>
      <c r="BD9" s="39" t="str">
        <f t="shared" si="7"/>
        <v/>
      </c>
      <c r="BE9" s="39" t="str">
        <f t="shared" si="8"/>
        <v/>
      </c>
      <c r="BF9" s="39" t="str">
        <f t="shared" si="9"/>
        <v/>
      </c>
      <c r="BG9" s="39" t="str">
        <f t="shared" si="10"/>
        <v/>
      </c>
      <c r="BH9" s="39" t="str">
        <f t="shared" si="11"/>
        <v/>
      </c>
      <c r="BI9" s="39" t="str">
        <f t="shared" si="12"/>
        <v/>
      </c>
      <c r="BJ9" s="39" t="str">
        <f t="shared" si="13"/>
        <v/>
      </c>
      <c r="BK9" s="42" t="str">
        <f t="shared" si="14"/>
        <v/>
      </c>
      <c r="BL9" t="str">
        <f t="shared" si="15"/>
        <v/>
      </c>
      <c r="BM9" t="str">
        <f t="shared" si="16"/>
        <v/>
      </c>
      <c r="BN9" t="str">
        <f t="shared" si="17"/>
        <v/>
      </c>
      <c r="BO9" t="str">
        <f t="shared" si="18"/>
        <v/>
      </c>
      <c r="BP9" t="str">
        <f t="shared" si="19"/>
        <v/>
      </c>
      <c r="BQ9" t="str">
        <f t="shared" si="20"/>
        <v/>
      </c>
      <c r="BR9" t="str">
        <f t="shared" si="21"/>
        <v/>
      </c>
      <c r="BS9" t="str">
        <f t="shared" si="22"/>
        <v/>
      </c>
      <c r="BT9" t="str">
        <f t="shared" si="23"/>
        <v/>
      </c>
      <c r="BU9" t="str">
        <f t="shared" si="24"/>
        <v/>
      </c>
      <c r="BV9" t="str">
        <f t="shared" si="25"/>
        <v/>
      </c>
      <c r="BW9" t="str">
        <f t="shared" si="26"/>
        <v/>
      </c>
      <c r="BX9" t="str">
        <f t="shared" si="27"/>
        <v/>
      </c>
      <c r="BY9" t="str">
        <f t="shared" si="28"/>
        <v/>
      </c>
      <c r="BZ9" t="str">
        <f t="shared" si="29"/>
        <v/>
      </c>
      <c r="CA9" t="str">
        <f t="shared" si="30"/>
        <v/>
      </c>
      <c r="CB9" s="39" t="str">
        <f t="shared" si="31"/>
        <v/>
      </c>
      <c r="CC9" s="46" t="str">
        <f t="shared" si="32"/>
        <v/>
      </c>
      <c r="CD9" s="44" t="str">
        <f t="shared" si="33"/>
        <v/>
      </c>
      <c r="CE9" t="str" cm="1">
        <f t="array" ref="CE9">_xlfn.IFS($CC9="","",$CC9&lt;=CE$3,"yes",$CC9&gt;CE$3,"no")</f>
        <v/>
      </c>
      <c r="CF9" s="42" t="str">
        <f t="shared" si="34"/>
        <v/>
      </c>
      <c r="CG9" s="1" t="str">
        <f t="shared" si="35"/>
        <v/>
      </c>
      <c r="CH9" s="1" t="str">
        <f t="shared" si="36"/>
        <v/>
      </c>
      <c r="CI9" s="76" t="str">
        <f>IF(CE9="yes",VLOOKUP(CH9,'z-Table'!$A$1:$K$74,7,TRUE)*$CE$2,"")</f>
        <v/>
      </c>
    </row>
    <row r="10" spans="1:87" ht="12" x14ac:dyDescent="0.2">
      <c r="A10" s="7" t="s">
        <v>32</v>
      </c>
      <c r="B10" s="18" cm="1">
        <f t="array" ref="B10">IFERROR(_xlfn.IFS(COUNTA($F$2:$K$2)=0,AVERAGE($F10:$K10),$F$2="X",AVERAGE(G10:$K10),$G$2="X",AVERAGE($F10,$H10:$K10),$H$2="X",AVERAGE($F10:$G10,$I10:$K10),$I$2="X",AVERAGE($F10:$H10,$J10:$K10),$J$2="X",AVERAGE($F10:$I10,$K10:$K10),$K$2="X",AVERAGE($F10:$J10)),"")</f>
        <v>0</v>
      </c>
      <c r="C10" s="19" cm="1">
        <f t="array" ref="C10">IFERROR(_xlfn.IFS(COUNTA($F$2:$K$2)=0,STDEV($F10:$K10)/SQRT(COUNT($F10:$K10)),$F$2="X",STDEV(G10:$K10)/SQRT(COUNT(G10:$K10)),$G$2="X",STDEV($F10,$H10:$K10)/SQRT(COUNT($F10,$H10:$K10)),$H$2="X",STDEV($F10:$G10,$I10:$K10)/SQRT(COUNT($F10:$G10,$I10:$K10)),$I$2="X",STDEV($F10:$H10,$J10:$K10)/SQRT(COUNT($F10:$H10,$J10:$K10)),$J$2="X",STDEV($F10:$I10,$K10)/SQRT(COUNT($F10:$I10,$K10)),$K$2="X",STDEV($F10:$J10)/SQRT(COUNT($F10:$J10))),"")</f>
        <v>0</v>
      </c>
      <c r="D10" s="110" cm="1">
        <f t="array" ref="D10">IFERROR(_xlfn.IFS(COUNTA($L$2:$Q$2)=0,AVERAGE($L10:$Q10),$L$2="X",AVERAGE($M10:$Q10),$M$2="X",AVERAGE($L10,$N10:$Q10),$N$2="X",AVERAGE($L10:$M10,$O10:$Q10),$O$2="X",AVERAGE($L10:$N10,$P10:$Q10),$P$2="X",AVERAGE($L10:$O10,$Q10:$Q10),$Q$2="X",AVERAGE($L10:$P10)),"")</f>
        <v>0</v>
      </c>
      <c r="E10" s="111" cm="1">
        <f t="array" ref="E10">IFERROR(_xlfn.IFS(COUNTA($L$2:$Q$2)=0,STDEV($L10:$Q10)/SQRT(COUNT($L10:$Q10)),$L$2="X",STDEV($M10:$Q10)/SQRT(COUNT($M10:$Q10)),$M$2="X",STDEV($L10,$N10:$Q10)/SQRT(COUNT($L10,$N10:$Q10)),$N$2="X",STDEV($L10:$M10,$O10:$Q10)/SQRT(COUNT($L10:$M10,$O10:$Q10)),$O$2="X",STDEV($L10:$N10,$P10:$Q10)/SQRT(COUNT($L10:$N10,$P10:$Q10)),$P$2="X",STDEV($L10:$O10,$Q10)/SQRT(COUNT($L10:$O10,$Q10)),$Q$2="X",STDEV($L10:$P10)/SQRT(COUNT($L10:$P10))),"")</f>
        <v>0</v>
      </c>
      <c r="F10" s="1" cm="1">
        <f t="array" ref="F10">_xlfn.IFS(SUM($L10:$Q10)="","",L10="","",L10=0,0,L10&gt;0,L10/F$65*100)</f>
        <v>0</v>
      </c>
      <c r="G10" s="1" cm="1">
        <f t="array" ref="G10">_xlfn.IFS(SUM($L10:$Q10)="","",M10="","",M10=0,0,M10&gt;0,M10/G$65*100)</f>
        <v>0</v>
      </c>
      <c r="H10" s="1" cm="1">
        <f t="array" ref="H10">_xlfn.IFS(SUM($L10:$Q10)="","",N10="","",N10=0,0,N10&gt;0,N10/H$65*100)</f>
        <v>0</v>
      </c>
      <c r="I10" s="1" cm="1">
        <f t="array" ref="I10">_xlfn.IFS(SUM($L10:$Q10)="","",O10="","",O10=0,0,O10&gt;0,O10/I$65*100)</f>
        <v>0</v>
      </c>
      <c r="J10" s="1" cm="1">
        <f t="array" ref="J10">_xlfn.IFS(SUM($L10:$Q10)="","",P10="","",P10=0,0,P10&gt;0,P10/J$65*100)</f>
        <v>0</v>
      </c>
      <c r="K10" s="1" cm="1">
        <f t="array" ref="K10">_xlfn.IFS(SUM($L10:$Q10)="","",Q10="","",Q10=0,0,Q10&gt;0,Q10/K$65*100)</f>
        <v>0</v>
      </c>
      <c r="L10" s="85">
        <f t="shared" si="0"/>
        <v>0</v>
      </c>
      <c r="M10" s="39">
        <f t="shared" si="0"/>
        <v>0</v>
      </c>
      <c r="N10" s="39">
        <f t="shared" si="0"/>
        <v>0</v>
      </c>
      <c r="O10" s="39">
        <f t="shared" si="0"/>
        <v>0</v>
      </c>
      <c r="P10" s="39">
        <f t="shared" si="0"/>
        <v>0</v>
      </c>
      <c r="Q10" s="98">
        <f t="shared" si="0"/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1"/>
      <c r="Y10" s="1"/>
      <c r="Z10" s="7" t="s">
        <v>32</v>
      </c>
      <c r="AA10" s="18" cm="1">
        <f t="array" ref="AA10">IFERROR(_xlfn.IFS(COUNTA($AE$2:$AJ$2)=0,AVERAGE($AE10:$AJ10),$AE$2="X",AVERAGE($AF10:$AJ10),$AF$2="X",AVERAGE($AE10,$AG10:$AJ10),$AG$2="X",AVERAGE($AE10:$AF10,$AH10:$AJ10),$AH$2="X",AVERAGE($AE10:$AG10,$AI10:$AJ10),$AI$2="X",AVERAGE($AE10:$AH10,$AJ10:$AJ10),$AJ$2="X",AVERAGE($AE10:$AI10)),"")</f>
        <v>0</v>
      </c>
      <c r="AB10" s="19" cm="1">
        <f t="array" ref="AB10">IFERROR(_xlfn.IFS(COUNTA($AE$2:$AJ$2)=0,STDEV($AE10:$AJ10)/SQRT(COUNT($AE10:$AJ10)),$AE$2="X",STDEV($AF10:$AJ10)/SQRT(COUNT($AF10:$AJ10)),$AF$2="X",STDEV($AE10,$AG10:$AJ10)/SQRT(COUNT($AE10,$AG10:$AJ10)),$AG$2="X",STDEV($AE10:$AF10,$AH10:$AJ10)/SQRT(COUNT($AE10:$AF10,$AH10:$AJ10)),$AH$2="X",STDEV($AE10:$AG10,$AI10:$AJ10)/SQRT(COUNT($AE10:$AG10,$AI10:$AJ10)),$AI$2="X",STDEV($AE10:$AH10,$AJ10)/SQRT(COUNT($AE10:$AH10,$AJ10)),$AJ$2="X",STDEV($AE10:$AI10)/SQRT(COUNT($AE10:$AI10))),"")</f>
        <v>0</v>
      </c>
      <c r="AC10" s="113" cm="1">
        <f t="array" ref="AC10">IFERROR(_xlfn.IFS(COUNTA($AK$2:$AP$2)=0,AVERAGE($AK10:$AP10),$AK$2="X",AVERAGE($AL10:$AP10),$AL$2="X",AVERAGE($AK10,$AM10:$AP10),$AM$2="X",AVERAGE($AK10:$AL10,$AN10:$AP10),$AN$2="X",AVERAGE($AK10:$AM10,$AO10:$AP10),$AO$2="X",AVERAGE($AK10:$AN10,$AP10:$AP10),$AP$2="X",AVERAGE($AK10:$AO10)),"")</f>
        <v>0</v>
      </c>
      <c r="AD10" s="111" cm="1">
        <f t="array" ref="AD10">IFERROR(_xlfn.IFS(COUNTA($AK$2:$AP$2)=0,STDEV($AK10:$AP10)/SQRT(COUNT($AK10:$AP10)),$AK$2="X",STDEV($AL10:$AP10)/SQRT(COUNT($AL10:$AP10)),$AL$2="X",STDEV($AK10,$AM10:$AP10)/SQRT(COUNT($AK10,$AM10:$AP10)),$AM$2="X",STDEV($AK10:$AL10,$AN10:$AP10)/SQRT(COUNT($AK10:$AL10,$AN10:$AP10)),$AN$2="X",STDEV($AK10:$AM10,$AO10:$AP10)/SQRT(COUNT($AK10:$AM10,$AO10:$AP10)),$AO$2="X",STDEV($AK10:$AN10,$AP10)/SQRT(COUNT($AK10:$AN10,$AP10)),$AP$2="X",STDEV($AK10:$AO10)/SQRT(COUNT($AK10:$AO10))),"")</f>
        <v>0</v>
      </c>
      <c r="AE10" s="1" cm="1">
        <f t="array" ref="AE10">_xlfn.IFS(SUM($AK10:$AP10)="","",AK10="","",AK10=0,0,AK10&gt;0,AK10/AE$65*100)</f>
        <v>0</v>
      </c>
      <c r="AF10" s="1" cm="1">
        <f t="array" ref="AF10">_xlfn.IFS(SUM($AK10:$AP10)="","",AL10="","",AL10=0,0,AL10&gt;0,AL10/AF$65*100)</f>
        <v>0</v>
      </c>
      <c r="AG10" s="1" cm="1">
        <f t="array" ref="AG10">_xlfn.IFS(SUM($AK10:$AP10)="","",AM10="","",AM10=0,0,AM10&gt;0,AM10/AG$65*100)</f>
        <v>0</v>
      </c>
      <c r="AH10" s="1" cm="1">
        <f t="array" ref="AH10">_xlfn.IFS(SUM($AK10:$AP10)="","",AN10="","",AN10=0,0,AN10&gt;0,AN10/AH$65*100)</f>
        <v>0</v>
      </c>
      <c r="AI10" s="1" cm="1">
        <f t="array" ref="AI10">_xlfn.IFS(SUM($AK10:$AP10)="","",AO10="","",AO10=0,0,AO10&gt;0,AO10/AI$65*100)</f>
        <v>0</v>
      </c>
      <c r="AJ10" s="1" cm="1">
        <f t="array" ref="AJ10">_xlfn.IFS(SUM($AK10:$AP10)="","",AP10="","",AP10=0,0,AP10&gt;0,AP10/AJ$65*100)</f>
        <v>0</v>
      </c>
      <c r="AK10" s="92">
        <f t="shared" si="1"/>
        <v>0</v>
      </c>
      <c r="AL10" s="1">
        <f t="shared" si="1"/>
        <v>0</v>
      </c>
      <c r="AM10" s="1">
        <f t="shared" si="1"/>
        <v>0</v>
      </c>
      <c r="AN10" s="1">
        <f t="shared" si="1"/>
        <v>0</v>
      </c>
      <c r="AO10" s="1">
        <f t="shared" si="1"/>
        <v>0</v>
      </c>
      <c r="AP10" s="95">
        <f t="shared" si="1"/>
        <v>0</v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>
        <v>0</v>
      </c>
      <c r="AW10" s="1"/>
      <c r="AX10" s="1"/>
      <c r="AY10" s="39" t="str">
        <f t="shared" si="2"/>
        <v/>
      </c>
      <c r="AZ10" s="39" t="str">
        <f t="shared" si="3"/>
        <v/>
      </c>
      <c r="BA10" s="39" t="str">
        <f t="shared" si="4"/>
        <v/>
      </c>
      <c r="BB10" s="39" t="str">
        <f t="shared" si="5"/>
        <v/>
      </c>
      <c r="BC10" s="39" t="str">
        <f t="shared" si="6"/>
        <v/>
      </c>
      <c r="BD10" s="39" t="str">
        <f t="shared" si="7"/>
        <v/>
      </c>
      <c r="BE10" s="39" t="str">
        <f t="shared" si="8"/>
        <v/>
      </c>
      <c r="BF10" s="39" t="str">
        <f t="shared" si="9"/>
        <v/>
      </c>
      <c r="BG10" s="39" t="str">
        <f t="shared" si="10"/>
        <v/>
      </c>
      <c r="BH10" s="39" t="str">
        <f t="shared" si="11"/>
        <v/>
      </c>
      <c r="BI10" s="39" t="str">
        <f t="shared" si="12"/>
        <v/>
      </c>
      <c r="BJ10" s="39" t="str">
        <f t="shared" si="13"/>
        <v/>
      </c>
      <c r="BK10" s="42" t="str">
        <f t="shared" si="14"/>
        <v/>
      </c>
      <c r="BL10" t="str">
        <f t="shared" si="15"/>
        <v/>
      </c>
      <c r="BM10" t="str">
        <f t="shared" si="16"/>
        <v/>
      </c>
      <c r="BN10" t="str">
        <f t="shared" si="17"/>
        <v/>
      </c>
      <c r="BO10" t="str">
        <f t="shared" si="18"/>
        <v/>
      </c>
      <c r="BP10" t="str">
        <f t="shared" si="19"/>
        <v/>
      </c>
      <c r="BQ10" t="str">
        <f t="shared" si="20"/>
        <v/>
      </c>
      <c r="BR10" t="str">
        <f t="shared" si="21"/>
        <v/>
      </c>
      <c r="BS10" t="str">
        <f t="shared" si="22"/>
        <v/>
      </c>
      <c r="BT10" t="str">
        <f t="shared" si="23"/>
        <v/>
      </c>
      <c r="BU10" t="str">
        <f t="shared" si="24"/>
        <v/>
      </c>
      <c r="BV10" t="str">
        <f t="shared" si="25"/>
        <v/>
      </c>
      <c r="BW10" t="str">
        <f t="shared" si="26"/>
        <v/>
      </c>
      <c r="BX10" t="str">
        <f t="shared" si="27"/>
        <v/>
      </c>
      <c r="BY10" t="str">
        <f t="shared" si="28"/>
        <v/>
      </c>
      <c r="BZ10" t="str">
        <f t="shared" si="29"/>
        <v/>
      </c>
      <c r="CA10" t="str">
        <f t="shared" si="30"/>
        <v/>
      </c>
      <c r="CB10" s="39" t="str">
        <f t="shared" si="31"/>
        <v/>
      </c>
      <c r="CC10" s="46" t="str">
        <f t="shared" si="32"/>
        <v/>
      </c>
      <c r="CD10" s="44" t="str">
        <f t="shared" si="33"/>
        <v/>
      </c>
      <c r="CE10" t="str" cm="1">
        <f t="array" ref="CE10">_xlfn.IFS($CC10="","",$CC10&lt;=CE$3,"yes",$CC10&gt;CE$3,"no")</f>
        <v/>
      </c>
      <c r="CF10" s="42" t="str">
        <f t="shared" si="34"/>
        <v/>
      </c>
      <c r="CG10" s="1" t="str">
        <f t="shared" si="35"/>
        <v/>
      </c>
      <c r="CH10" s="1" t="str">
        <f t="shared" si="36"/>
        <v/>
      </c>
      <c r="CI10" s="76" t="str">
        <f>IF(CE10="yes",VLOOKUP(CH10,'z-Table'!$A$1:$K$74,7,TRUE)*$CE$2,"")</f>
        <v/>
      </c>
    </row>
    <row r="11" spans="1:87" ht="12" x14ac:dyDescent="0.2">
      <c r="A11" s="7" t="s">
        <v>33</v>
      </c>
      <c r="B11" s="18" cm="1">
        <f t="array" ref="B11">IFERROR(_xlfn.IFS(COUNTA($F$2:$K$2)=0,AVERAGE($F11:$K11),$F$2="X",AVERAGE(G11:$K11),$G$2="X",AVERAGE($F11,$H11:$K11),$H$2="X",AVERAGE($F11:$G11,$I11:$K11),$I$2="X",AVERAGE($F11:$H11,$J11:$K11),$J$2="X",AVERAGE($F11:$I11,$K11:$K11),$K$2="X",AVERAGE($F11:$J11)),"")</f>
        <v>0</v>
      </c>
      <c r="C11" s="19" cm="1">
        <f t="array" ref="C11">IFERROR(_xlfn.IFS(COUNTA($F$2:$K$2)=0,STDEV($F11:$K11)/SQRT(COUNT($F11:$K11)),$F$2="X",STDEV(G11:$K11)/SQRT(COUNT(G11:$K11)),$G$2="X",STDEV($F11,$H11:$K11)/SQRT(COUNT($F11,$H11:$K11)),$H$2="X",STDEV($F11:$G11,$I11:$K11)/SQRT(COUNT($F11:$G11,$I11:$K11)),$I$2="X",STDEV($F11:$H11,$J11:$K11)/SQRT(COUNT($F11:$H11,$J11:$K11)),$J$2="X",STDEV($F11:$I11,$K11)/SQRT(COUNT($F11:$I11,$K11)),$K$2="X",STDEV($F11:$J11)/SQRT(COUNT($F11:$J11))),"")</f>
        <v>0</v>
      </c>
      <c r="D11" s="110" cm="1">
        <f t="array" ref="D11">IFERROR(_xlfn.IFS(COUNTA($L$2:$Q$2)=0,AVERAGE($L11:$Q11),$L$2="X",AVERAGE($M11:$Q11),$M$2="X",AVERAGE($L11,$N11:$Q11),$N$2="X",AVERAGE($L11:$M11,$O11:$Q11),$O$2="X",AVERAGE($L11:$N11,$P11:$Q11),$P$2="X",AVERAGE($L11:$O11,$Q11:$Q11),$Q$2="X",AVERAGE($L11:$P11)),"")</f>
        <v>0</v>
      </c>
      <c r="E11" s="111" cm="1">
        <f t="array" ref="E11">IFERROR(_xlfn.IFS(COUNTA($L$2:$Q$2)=0,STDEV($L11:$Q11)/SQRT(COUNT($L11:$Q11)),$L$2="X",STDEV($M11:$Q11)/SQRT(COUNT($M11:$Q11)),$M$2="X",STDEV($L11,$N11:$Q11)/SQRT(COUNT($L11,$N11:$Q11)),$N$2="X",STDEV($L11:$M11,$O11:$Q11)/SQRT(COUNT($L11:$M11,$O11:$Q11)),$O$2="X",STDEV($L11:$N11,$P11:$Q11)/SQRT(COUNT($L11:$N11,$P11:$Q11)),$P$2="X",STDEV($L11:$O11,$Q11)/SQRT(COUNT($L11:$O11,$Q11)),$Q$2="X",STDEV($L11:$P11)/SQRT(COUNT($L11:$P11))),"")</f>
        <v>0</v>
      </c>
      <c r="F11" s="1" cm="1">
        <f t="array" ref="F11">_xlfn.IFS(SUM($L11:$Q11)="","",L11="","",L11=0,0,L11&gt;0,L11/F$65*100)</f>
        <v>0</v>
      </c>
      <c r="G11" s="1" cm="1">
        <f t="array" ref="G11">_xlfn.IFS(SUM($L11:$Q11)="","",M11="","",M11=0,0,M11&gt;0,M11/G$65*100)</f>
        <v>0</v>
      </c>
      <c r="H11" s="1" cm="1">
        <f t="array" ref="H11">_xlfn.IFS(SUM($L11:$Q11)="","",N11="","",N11=0,0,N11&gt;0,N11/H$65*100)</f>
        <v>0</v>
      </c>
      <c r="I11" s="1" cm="1">
        <f t="array" ref="I11">_xlfn.IFS(SUM($L11:$Q11)="","",O11="","",O11=0,0,O11&gt;0,O11/I$65*100)</f>
        <v>0</v>
      </c>
      <c r="J11" s="1" cm="1">
        <f t="array" ref="J11">_xlfn.IFS(SUM($L11:$Q11)="","",P11="","",P11=0,0,P11&gt;0,P11/J$65*100)</f>
        <v>0</v>
      </c>
      <c r="K11" s="1" cm="1">
        <f t="array" ref="K11">_xlfn.IFS(SUM($L11:$Q11)="","",Q11="","",Q11=0,0,Q11&gt;0,Q11/K$65*100)</f>
        <v>0.14512015055320343</v>
      </c>
      <c r="L11" s="85">
        <f t="shared" si="0"/>
        <v>0</v>
      </c>
      <c r="M11" s="39">
        <f t="shared" si="0"/>
        <v>0</v>
      </c>
      <c r="N11" s="39">
        <f t="shared" si="0"/>
        <v>0</v>
      </c>
      <c r="O11" s="39">
        <f t="shared" si="0"/>
        <v>0</v>
      </c>
      <c r="P11" s="39">
        <f t="shared" si="0"/>
        <v>0</v>
      </c>
      <c r="Q11" s="98">
        <f t="shared" si="0"/>
        <v>11346.666666666666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68080</v>
      </c>
      <c r="X11" s="1"/>
      <c r="Y11" s="1"/>
      <c r="Z11" s="7" t="s">
        <v>33</v>
      </c>
      <c r="AA11" s="18" cm="1">
        <f t="array" ref="AA11">IFERROR(_xlfn.IFS(COUNTA($AE$2:$AJ$2)=0,AVERAGE($AE11:$AJ11),$AE$2="X",AVERAGE($AF11:$AJ11),$AF$2="X",AVERAGE($AE11,$AG11:$AJ11),$AG$2="X",AVERAGE($AE11:$AF11,$AH11:$AJ11),$AH$2="X",AVERAGE($AE11:$AG11,$AI11:$AJ11),$AI$2="X",AVERAGE($AE11:$AH11,$AJ11:$AJ11),$AJ$2="X",AVERAGE($AE11:$AI11)),"")</f>
        <v>0</v>
      </c>
      <c r="AB11" s="19" cm="1">
        <f t="array" ref="AB11">IFERROR(_xlfn.IFS(COUNTA($AE$2:$AJ$2)=0,STDEV($AE11:$AJ11)/SQRT(COUNT($AE11:$AJ11)),$AE$2="X",STDEV($AF11:$AJ11)/SQRT(COUNT($AF11:$AJ11)),$AF$2="X",STDEV($AE11,$AG11:$AJ11)/SQRT(COUNT($AE11,$AG11:$AJ11)),$AG$2="X",STDEV($AE11:$AF11,$AH11:$AJ11)/SQRT(COUNT($AE11:$AF11,$AH11:$AJ11)),$AH$2="X",STDEV($AE11:$AG11,$AI11:$AJ11)/SQRT(COUNT($AE11:$AG11,$AI11:$AJ11)),$AI$2="X",STDEV($AE11:$AH11,$AJ11)/SQRT(COUNT($AE11:$AH11,$AJ11)),$AJ$2="X",STDEV($AE11:$AI11)/SQRT(COUNT($AE11:$AI11))),"")</f>
        <v>0</v>
      </c>
      <c r="AC11" s="113" cm="1">
        <f t="array" ref="AC11">IFERROR(_xlfn.IFS(COUNTA($AK$2:$AP$2)=0,AVERAGE($AK11:$AP11),$AK$2="X",AVERAGE($AL11:$AP11),$AL$2="X",AVERAGE($AK11,$AM11:$AP11),$AM$2="X",AVERAGE($AK11:$AL11,$AN11:$AP11),$AN$2="X",AVERAGE($AK11:$AM11,$AO11:$AP11),$AO$2="X",AVERAGE($AK11:$AN11,$AP11:$AP11),$AP$2="X",AVERAGE($AK11:$AO11)),"")</f>
        <v>0</v>
      </c>
      <c r="AD11" s="111" cm="1">
        <f t="array" ref="AD11">IFERROR(_xlfn.IFS(COUNTA($AK$2:$AP$2)=0,STDEV($AK11:$AP11)/SQRT(COUNT($AK11:$AP11)),$AK$2="X",STDEV($AL11:$AP11)/SQRT(COUNT($AL11:$AP11)),$AL$2="X",STDEV($AK11,$AM11:$AP11)/SQRT(COUNT($AK11,$AM11:$AP11)),$AM$2="X",STDEV($AK11:$AL11,$AN11:$AP11)/SQRT(COUNT($AK11:$AL11,$AN11:$AP11)),$AN$2="X",STDEV($AK11:$AM11,$AO11:$AP11)/SQRT(COUNT($AK11:$AM11,$AO11:$AP11)),$AO$2="X",STDEV($AK11:$AN11,$AP11)/SQRT(COUNT($AK11:$AN11,$AP11)),$AP$2="X",STDEV($AK11:$AO11)/SQRT(COUNT($AK11:$AO11))),"")</f>
        <v>0</v>
      </c>
      <c r="AE11" s="1" cm="1">
        <f t="array" ref="AE11">_xlfn.IFS(SUM($AK11:$AP11)="","",AK11="","",AK11=0,0,AK11&gt;0,AK11/AE$65*100)</f>
        <v>0</v>
      </c>
      <c r="AF11" s="1" cm="1">
        <f t="array" ref="AF11">_xlfn.IFS(SUM($AK11:$AP11)="","",AL11="","",AL11=0,0,AL11&gt;0,AL11/AF$65*100)</f>
        <v>0</v>
      </c>
      <c r="AG11" s="1" cm="1">
        <f t="array" ref="AG11">_xlfn.IFS(SUM($AK11:$AP11)="","",AM11="","",AM11=0,0,AM11&gt;0,AM11/AG$65*100)</f>
        <v>0</v>
      </c>
      <c r="AH11" s="1" cm="1">
        <f t="array" ref="AH11">_xlfn.IFS(SUM($AK11:$AP11)="","",AN11="","",AN11=0,0,AN11&gt;0,AN11/AH$65*100)</f>
        <v>0.34770879921701081</v>
      </c>
      <c r="AI11" s="1" cm="1">
        <f t="array" ref="AI11">_xlfn.IFS(SUM($AK11:$AP11)="","",AO11="","",AO11=0,0,AO11&gt;0,AO11/AI$65*100)</f>
        <v>0</v>
      </c>
      <c r="AJ11" s="1" cm="1">
        <f t="array" ref="AJ11">_xlfn.IFS(SUM($AK11:$AP11)="","",AP11="","",AP11=0,0,AP11&gt;0,AP11/AJ$65*100)</f>
        <v>0</v>
      </c>
      <c r="AK11" s="92">
        <f t="shared" si="1"/>
        <v>0</v>
      </c>
      <c r="AL11" s="1">
        <f t="shared" si="1"/>
        <v>0</v>
      </c>
      <c r="AM11" s="1">
        <f t="shared" si="1"/>
        <v>0</v>
      </c>
      <c r="AN11" s="1">
        <f t="shared" si="1"/>
        <v>11658.714285714286</v>
      </c>
      <c r="AO11" s="1">
        <f t="shared" si="1"/>
        <v>0</v>
      </c>
      <c r="AP11" s="95">
        <f t="shared" si="1"/>
        <v>0</v>
      </c>
      <c r="AQ11" s="89">
        <v>0</v>
      </c>
      <c r="AR11" s="89">
        <v>0</v>
      </c>
      <c r="AS11" s="89">
        <v>0</v>
      </c>
      <c r="AT11" s="89">
        <v>81611</v>
      </c>
      <c r="AU11" s="89">
        <v>0</v>
      </c>
      <c r="AV11" s="89">
        <v>0</v>
      </c>
      <c r="AW11" s="1"/>
      <c r="AX11" s="1"/>
      <c r="AY11" s="39" t="str">
        <f t="shared" si="2"/>
        <v/>
      </c>
      <c r="AZ11" s="39" t="str">
        <f t="shared" si="3"/>
        <v/>
      </c>
      <c r="BA11" s="39" t="str">
        <f t="shared" si="4"/>
        <v/>
      </c>
      <c r="BB11" s="39" t="str">
        <f t="shared" si="5"/>
        <v/>
      </c>
      <c r="BC11" s="39" t="str">
        <f t="shared" si="6"/>
        <v/>
      </c>
      <c r="BD11" s="39" t="str">
        <f t="shared" si="7"/>
        <v/>
      </c>
      <c r="BE11" s="39" t="str">
        <f t="shared" si="8"/>
        <v/>
      </c>
      <c r="BF11" s="39" t="str">
        <f t="shared" si="9"/>
        <v/>
      </c>
      <c r="BG11" s="39" t="str">
        <f t="shared" si="10"/>
        <v/>
      </c>
      <c r="BH11" s="39" t="str">
        <f t="shared" si="11"/>
        <v/>
      </c>
      <c r="BI11" s="39" t="str">
        <f t="shared" si="12"/>
        <v/>
      </c>
      <c r="BJ11" s="39" t="str">
        <f t="shared" si="13"/>
        <v/>
      </c>
      <c r="BK11" s="42" t="str">
        <f t="shared" si="14"/>
        <v/>
      </c>
      <c r="BL11" t="str">
        <f t="shared" si="15"/>
        <v/>
      </c>
      <c r="BM11" t="str">
        <f t="shared" si="16"/>
        <v/>
      </c>
      <c r="BN11" t="str">
        <f t="shared" si="17"/>
        <v/>
      </c>
      <c r="BO11" t="str">
        <f t="shared" si="18"/>
        <v/>
      </c>
      <c r="BP11" t="str">
        <f t="shared" si="19"/>
        <v/>
      </c>
      <c r="BQ11" t="str">
        <f t="shared" si="20"/>
        <v/>
      </c>
      <c r="BR11" t="str">
        <f t="shared" si="21"/>
        <v/>
      </c>
      <c r="BS11" t="str">
        <f t="shared" si="22"/>
        <v/>
      </c>
      <c r="BT11" t="str">
        <f t="shared" si="23"/>
        <v/>
      </c>
      <c r="BU11" t="str">
        <f t="shared" si="24"/>
        <v/>
      </c>
      <c r="BV11" t="str">
        <f t="shared" si="25"/>
        <v/>
      </c>
      <c r="BW11" t="str">
        <f t="shared" si="26"/>
        <v/>
      </c>
      <c r="BX11" t="str">
        <f t="shared" si="27"/>
        <v/>
      </c>
      <c r="BY11" t="str">
        <f t="shared" si="28"/>
        <v/>
      </c>
      <c r="BZ11" t="str">
        <f t="shared" si="29"/>
        <v/>
      </c>
      <c r="CA11" t="str">
        <f t="shared" si="30"/>
        <v/>
      </c>
      <c r="CB11" s="39" t="str">
        <f t="shared" si="31"/>
        <v/>
      </c>
      <c r="CC11" s="46" t="str">
        <f t="shared" si="32"/>
        <v/>
      </c>
      <c r="CD11" s="44" t="str">
        <f t="shared" si="33"/>
        <v/>
      </c>
      <c r="CE11" t="str" cm="1">
        <f t="array" ref="CE11">_xlfn.IFS($CC11="","",$CC11&lt;=CE$3,"yes",$CC11&gt;CE$3,"no")</f>
        <v/>
      </c>
      <c r="CF11" s="42" t="str">
        <f t="shared" si="34"/>
        <v/>
      </c>
      <c r="CG11" s="1" t="str">
        <f t="shared" si="35"/>
        <v/>
      </c>
      <c r="CH11" s="1" t="str">
        <f t="shared" si="36"/>
        <v/>
      </c>
      <c r="CI11" s="76" t="str">
        <f>IF(CE11="yes",VLOOKUP(CH11,'z-Table'!$A$1:$K$74,7,TRUE)*$CE$2,"")</f>
        <v/>
      </c>
    </row>
    <row r="12" spans="1:87" ht="12" x14ac:dyDescent="0.2">
      <c r="A12" s="7" t="s">
        <v>34</v>
      </c>
      <c r="B12" s="18" cm="1">
        <f t="array" ref="B12">IFERROR(_xlfn.IFS(COUNTA($F$2:$K$2)=0,AVERAGE($F12:$K12),$F$2="X",AVERAGE(G12:$K12),$G$2="X",AVERAGE($F12,$H12:$K12),$H$2="X",AVERAGE($F12:$G12,$I12:$K12),$I$2="X",AVERAGE($F12:$H12,$J12:$K12),$J$2="X",AVERAGE($F12:$I12,$K12:$K12),$K$2="X",AVERAGE($F12:$J12)),"")</f>
        <v>0.16816162694653314</v>
      </c>
      <c r="C12" s="19" cm="1">
        <f t="array" ref="C12">IFERROR(_xlfn.IFS(COUNTA($F$2:$K$2)=0,STDEV($F12:$K12)/SQRT(COUNT($F12:$K12)),$F$2="X",STDEV(G12:$K12)/SQRT(COUNT(G12:$K12)),$G$2="X",STDEV($F12,$H12:$K12)/SQRT(COUNT($F12,$H12:$K12)),$H$2="X",STDEV($F12:$G12,$I12:$K12)/SQRT(COUNT($F12:$G12,$I12:$K12)),$I$2="X",STDEV($F12:$H12,$J12:$K12)/SQRT(COUNT($F12:$H12,$J12:$K12)),$J$2="X",STDEV($F12:$I12,$K12)/SQRT(COUNT($F12:$I12,$K12)),$K$2="X",STDEV($F12:$J12)/SQRT(COUNT($F12:$J12))),"")</f>
        <v>0.10736003961952721</v>
      </c>
      <c r="D12" s="110" cm="1">
        <f t="array" ref="D12">IFERROR(_xlfn.IFS(COUNTA($L$2:$Q$2)=0,AVERAGE($L12:$Q12),$L$2="X",AVERAGE($M12:$Q12),$M$2="X",AVERAGE($L12,$N12:$Q12),$N$2="X",AVERAGE($L12:$M12,$O12:$Q12),$O$2="X",AVERAGE($L12:$N12,$P12:$Q12),$P$2="X",AVERAGE($L12:$O12,$Q12:$Q12),$Q$2="X",AVERAGE($L12:$P12)),"")</f>
        <v>440.15</v>
      </c>
      <c r="E12" s="111" cm="1">
        <f t="array" ref="E12">IFERROR(_xlfn.IFS(COUNTA($L$2:$Q$2)=0,STDEV($L12:$Q12)/SQRT(COUNT($L12:$Q12)),$L$2="X",STDEV($M12:$Q12)/SQRT(COUNT($M12:$Q12)),$M$2="X",STDEV($L12,$N12:$Q12)/SQRT(COUNT($L12,$N12:$Q12)),$N$2="X",STDEV($L12:$M12,$O12:$Q12)/SQRT(COUNT($L12:$M12,$O12:$Q12)),$O$2="X",STDEV($L12:$N12,$P12:$Q12)/SQRT(COUNT($L12:$N12,$P12:$Q12)),$P$2="X",STDEV($L12:$O12,$Q12)/SQRT(COUNT($L12:$O12,$Q12)),$Q$2="X",STDEV($L12:$P12)/SQRT(COUNT($L12:$P12))),"")</f>
        <v>272.56395579753388</v>
      </c>
      <c r="F12" s="1" cm="1">
        <f t="array" ref="F12">_xlfn.IFS(SUM($L12:$Q12)="","",L12="","",L12=0,0,L12&gt;0,L12/F$65*100)</f>
        <v>0</v>
      </c>
      <c r="G12" s="1" cm="1">
        <f t="array" ref="G12">_xlfn.IFS(SUM($L12:$Q12)="","",M12="","",M12=0,0,M12&gt;0,M12/G$65*100)</f>
        <v>0</v>
      </c>
      <c r="H12" s="1" cm="1">
        <f t="array" ref="H12">_xlfn.IFS(SUM($L12:$Q12)="","",N12="","",N12=0,0,N12&gt;0,N12/H$65*100)</f>
        <v>0</v>
      </c>
      <c r="I12" s="1" cm="1">
        <f t="array" ref="I12">_xlfn.IFS(SUM($L12:$Q12)="","",O12="","",O12=0,0,O12&gt;0,O12/I$65*100)</f>
        <v>0.51641465613742021</v>
      </c>
      <c r="J12" s="1" cm="1">
        <f t="array" ref="J12">_xlfn.IFS(SUM($L12:$Q12)="","",P12="","",P12=0,0,P12&gt;0,P12/J$65*100)</f>
        <v>0.32439347859524553</v>
      </c>
      <c r="K12" s="1" cm="1">
        <f t="array" ref="K12">_xlfn.IFS(SUM($L12:$Q12)="","",Q12="","",Q12=0,0,Q12&gt;0,Q12/K$65*100)</f>
        <v>9.3501032371705581E-2</v>
      </c>
      <c r="L12" s="85">
        <f t="shared" si="0"/>
        <v>0</v>
      </c>
      <c r="M12" s="39">
        <f t="shared" si="0"/>
        <v>0</v>
      </c>
      <c r="N12" s="39">
        <f t="shared" si="0"/>
        <v>0</v>
      </c>
      <c r="O12" s="39">
        <f t="shared" si="0"/>
        <v>972.25</v>
      </c>
      <c r="P12" s="39">
        <f t="shared" si="0"/>
        <v>1228.5</v>
      </c>
      <c r="Q12" s="98">
        <f t="shared" si="0"/>
        <v>7310.666666666667</v>
      </c>
      <c r="R12" s="89">
        <v>0</v>
      </c>
      <c r="S12" s="89">
        <v>0</v>
      </c>
      <c r="T12" s="89">
        <v>0</v>
      </c>
      <c r="U12" s="89">
        <v>3889</v>
      </c>
      <c r="V12" s="89">
        <v>4914</v>
      </c>
      <c r="W12" s="89">
        <v>43864</v>
      </c>
      <c r="X12" s="1"/>
      <c r="Y12" s="1"/>
      <c r="Z12" s="7" t="s">
        <v>34</v>
      </c>
      <c r="AA12" s="18" cm="1">
        <f t="array" ref="AA12">IFERROR(_xlfn.IFS(COUNTA($AE$2:$AJ$2)=0,AVERAGE($AE12:$AJ12),$AE$2="X",AVERAGE($AF12:$AJ12),$AF$2="X",AVERAGE($AE12,$AG12:$AJ12),$AG$2="X",AVERAGE($AE12:$AF12,$AH12:$AJ12),$AH$2="X",AVERAGE($AE12:$AG12,$AI12:$AJ12),$AI$2="X",AVERAGE($AE12:$AH12,$AJ12:$AJ12),$AJ$2="X",AVERAGE($AE12:$AI12)),"")</f>
        <v>0.25612211866632717</v>
      </c>
      <c r="AB12" s="19" cm="1">
        <f t="array" ref="AB12">IFERROR(_xlfn.IFS(COUNTA($AE$2:$AJ$2)=0,STDEV($AE12:$AJ12)/SQRT(COUNT($AE12:$AJ12)),$AE$2="X",STDEV($AF12:$AJ12)/SQRT(COUNT($AF12:$AJ12)),$AF$2="X",STDEV($AE12,$AG12:$AJ12)/SQRT(COUNT($AE12,$AG12:$AJ12)),$AG$2="X",STDEV($AE12:$AF12,$AH12:$AJ12)/SQRT(COUNT($AE12:$AF12,$AH12:$AJ12)),$AH$2="X",STDEV($AE12:$AG12,$AI12:$AJ12)/SQRT(COUNT($AE12:$AG12,$AI12:$AJ12)),$AI$2="X",STDEV($AE12:$AH12,$AJ12)/SQRT(COUNT($AE12:$AH12,$AJ12)),$AJ$2="X",STDEV($AE12:$AI12)/SQRT(COUNT($AE12:$AI12))),"")</f>
        <v>0.25612211866632717</v>
      </c>
      <c r="AC12" s="113" cm="1">
        <f t="array" ref="AC12">IFERROR(_xlfn.IFS(COUNTA($AK$2:$AP$2)=0,AVERAGE($AK12:$AP12),$AK$2="X",AVERAGE($AL12:$AP12),$AL$2="X",AVERAGE($AK12,$AM12:$AP12),$AM$2="X",AVERAGE($AK12:$AL12,$AN12:$AP12),$AN$2="X",AVERAGE($AK12:$AM12,$AO12:$AP12),$AO$2="X",AVERAGE($AK12:$AN12,$AP12:$AP12),$AP$2="X",AVERAGE($AK12:$AO12)),"")</f>
        <v>531.43333333333328</v>
      </c>
      <c r="AD12" s="111" cm="1">
        <f t="array" ref="AD12">IFERROR(_xlfn.IFS(COUNTA($AK$2:$AP$2)=0,STDEV($AK12:$AP12)/SQRT(COUNT($AK12:$AP12)),$AK$2="X",STDEV($AL12:$AP12)/SQRT(COUNT($AL12:$AP12)),$AL$2="X",STDEV($AK12,$AM12:$AP12)/SQRT(COUNT($AK12,$AM12:$AP12)),$AM$2="X",STDEV($AK12:$AL12,$AN12:$AP12)/SQRT(COUNT($AK12:$AL12,$AN12:$AP12)),$AN$2="X",STDEV($AK12:$AM12,$AO12:$AP12)/SQRT(COUNT($AK12:$AM12,$AO12:$AP12)),$AO$2="X",STDEV($AK12:$AN12,$AP12)/SQRT(COUNT($AK12:$AN12,$AP12)),$AP$2="X",STDEV($AK12:$AO12)/SQRT(COUNT($AK12:$AO12))),"")</f>
        <v>531.43333333333328</v>
      </c>
      <c r="AE12" s="1" cm="1">
        <f t="array" ref="AE12">_xlfn.IFS(SUM($AK12:$AP12)="","",AK12="","",AK12=0,0,AK12&gt;0,AK12/AE$65*100)</f>
        <v>1.2806105933316358</v>
      </c>
      <c r="AF12" s="1" cm="1">
        <f t="array" ref="AF12">_xlfn.IFS(SUM($AK12:$AP12)="","",AL12="","",AL12=0,0,AL12&gt;0,AL12/AF$65*100)</f>
        <v>0</v>
      </c>
      <c r="AG12" s="1" cm="1">
        <f t="array" ref="AG12">_xlfn.IFS(SUM($AK12:$AP12)="","",AM12="","",AM12=0,0,AM12&gt;0,AM12/AG$65*100)</f>
        <v>0</v>
      </c>
      <c r="AH12" s="1" cm="1">
        <f t="array" ref="AH12">_xlfn.IFS(SUM($AK12:$AP12)="","",AN12="","",AN12=0,0,AN12&gt;0,AN12/AH$65*100)</f>
        <v>0.19419219663418089</v>
      </c>
      <c r="AI12" s="1" cm="1">
        <f t="array" ref="AI12">_xlfn.IFS(SUM($AK12:$AP12)="","",AO12="","",AO12=0,0,AO12&gt;0,AO12/AI$65*100)</f>
        <v>0</v>
      </c>
      <c r="AJ12" s="1" cm="1">
        <f t="array" ref="AJ12">_xlfn.IFS(SUM($AK12:$AP12)="","",AP12="","",AP12=0,0,AP12&gt;0,AP12/AJ$65*100)</f>
        <v>0</v>
      </c>
      <c r="AK12" s="92">
        <f t="shared" si="1"/>
        <v>2657.1666666666665</v>
      </c>
      <c r="AL12" s="1">
        <f t="shared" si="1"/>
        <v>0</v>
      </c>
      <c r="AM12" s="1">
        <f t="shared" si="1"/>
        <v>0</v>
      </c>
      <c r="AN12" s="1">
        <f t="shared" si="1"/>
        <v>6511.2857142857147</v>
      </c>
      <c r="AO12" s="1">
        <f t="shared" si="1"/>
        <v>0</v>
      </c>
      <c r="AP12" s="95">
        <f t="shared" si="1"/>
        <v>0</v>
      </c>
      <c r="AQ12" s="89">
        <v>15943</v>
      </c>
      <c r="AR12" s="89">
        <v>0</v>
      </c>
      <c r="AS12" s="89">
        <v>0</v>
      </c>
      <c r="AT12" s="89">
        <v>45579</v>
      </c>
      <c r="AU12" s="89">
        <v>0</v>
      </c>
      <c r="AV12" s="89">
        <v>0</v>
      </c>
      <c r="AW12" s="1"/>
      <c r="AX12" s="1"/>
      <c r="AY12" s="39" t="str">
        <f t="shared" si="2"/>
        <v/>
      </c>
      <c r="AZ12" s="39" t="str">
        <f t="shared" si="3"/>
        <v/>
      </c>
      <c r="BA12" s="39" t="str">
        <f t="shared" si="4"/>
        <v/>
      </c>
      <c r="BB12" s="39" t="str">
        <f t="shared" si="5"/>
        <v/>
      </c>
      <c r="BC12" s="39" t="str">
        <f t="shared" si="6"/>
        <v/>
      </c>
      <c r="BD12" s="39" t="str">
        <f t="shared" si="7"/>
        <v/>
      </c>
      <c r="BE12" s="39" t="str">
        <f t="shared" si="8"/>
        <v/>
      </c>
      <c r="BF12" s="39" t="str">
        <f t="shared" si="9"/>
        <v/>
      </c>
      <c r="BG12" s="39" t="str">
        <f t="shared" si="10"/>
        <v/>
      </c>
      <c r="BH12" s="39" t="str">
        <f t="shared" si="11"/>
        <v/>
      </c>
      <c r="BI12" s="39" t="str">
        <f t="shared" si="12"/>
        <v/>
      </c>
      <c r="BJ12" s="39" t="str">
        <f t="shared" si="13"/>
        <v/>
      </c>
      <c r="BK12" s="42" t="str">
        <f t="shared" si="14"/>
        <v/>
      </c>
      <c r="BL12" t="str">
        <f t="shared" si="15"/>
        <v/>
      </c>
      <c r="BM12" t="str">
        <f t="shared" si="16"/>
        <v/>
      </c>
      <c r="BN12" t="str">
        <f t="shared" si="17"/>
        <v/>
      </c>
      <c r="BO12" t="str">
        <f t="shared" si="18"/>
        <v/>
      </c>
      <c r="BP12" t="str">
        <f t="shared" si="19"/>
        <v/>
      </c>
      <c r="BQ12" t="str">
        <f t="shared" si="20"/>
        <v/>
      </c>
      <c r="BR12" t="str">
        <f t="shared" si="21"/>
        <v/>
      </c>
      <c r="BS12" t="str">
        <f t="shared" si="22"/>
        <v/>
      </c>
      <c r="BT12" t="str">
        <f t="shared" si="23"/>
        <v/>
      </c>
      <c r="BU12" t="str">
        <f t="shared" si="24"/>
        <v/>
      </c>
      <c r="BV12" t="str">
        <f t="shared" si="25"/>
        <v/>
      </c>
      <c r="BW12" t="str">
        <f t="shared" si="26"/>
        <v/>
      </c>
      <c r="BX12" t="str">
        <f t="shared" si="27"/>
        <v/>
      </c>
      <c r="BY12" t="str">
        <f t="shared" si="28"/>
        <v/>
      </c>
      <c r="BZ12" t="str">
        <f t="shared" si="29"/>
        <v/>
      </c>
      <c r="CA12" t="str">
        <f t="shared" si="30"/>
        <v/>
      </c>
      <c r="CB12" s="39" t="str">
        <f t="shared" si="31"/>
        <v/>
      </c>
      <c r="CC12" s="46" t="str">
        <f t="shared" si="32"/>
        <v/>
      </c>
      <c r="CD12" s="44" t="str">
        <f t="shared" si="33"/>
        <v/>
      </c>
      <c r="CE12" t="str" cm="1">
        <f t="array" ref="CE12">_xlfn.IFS($CC12="","",$CC12&lt;=CE$3,"yes",$CC12&gt;CE$3,"no")</f>
        <v/>
      </c>
      <c r="CF12" s="42" t="str">
        <f t="shared" si="34"/>
        <v/>
      </c>
      <c r="CG12" s="1" t="str">
        <f t="shared" si="35"/>
        <v/>
      </c>
      <c r="CH12" s="1" t="str">
        <f t="shared" si="36"/>
        <v/>
      </c>
      <c r="CI12" s="76" t="str">
        <f>IF(CE12="yes",VLOOKUP(CH12,'z-Table'!$A$1:$K$74,7,TRUE)*$CE$2,"")</f>
        <v/>
      </c>
    </row>
    <row r="13" spans="1:87" ht="12" x14ac:dyDescent="0.2">
      <c r="A13" s="7" t="s">
        <v>35</v>
      </c>
      <c r="B13" s="18" cm="1">
        <f t="array" ref="B13">IFERROR(_xlfn.IFS(COUNTA($F$2:$K$2)=0,AVERAGE($F13:$K13),$F$2="X",AVERAGE(G13:$K13),$G$2="X",AVERAGE($F13,$H13:$K13),$H$2="X",AVERAGE($F13:$G13,$I13:$K13),$I$2="X",AVERAGE($F13:$H13,$J13:$K13),$J$2="X",AVERAGE($F13:$I13,$K13:$K13),$K$2="X",AVERAGE($F13:$J13)),"")</f>
        <v>0</v>
      </c>
      <c r="C13" s="19" cm="1">
        <f t="array" ref="C13">IFERROR(_xlfn.IFS(COUNTA($F$2:$K$2)=0,STDEV($F13:$K13)/SQRT(COUNT($F13:$K13)),$F$2="X",STDEV(G13:$K13)/SQRT(COUNT(G13:$K13)),$G$2="X",STDEV($F13,$H13:$K13)/SQRT(COUNT($F13,$H13:$K13)),$H$2="X",STDEV($F13:$G13,$I13:$K13)/SQRT(COUNT($F13:$G13,$I13:$K13)),$I$2="X",STDEV($F13:$H13,$J13:$K13)/SQRT(COUNT($F13:$H13,$J13:$K13)),$J$2="X",STDEV($F13:$I13,$K13)/SQRT(COUNT($F13:$I13,$K13)),$K$2="X",STDEV($F13:$J13)/SQRT(COUNT($F13:$J13))),"")</f>
        <v>0</v>
      </c>
      <c r="D13" s="110" cm="1">
        <f t="array" ref="D13">IFERROR(_xlfn.IFS(COUNTA($L$2:$Q$2)=0,AVERAGE($L13:$Q13),$L$2="X",AVERAGE($M13:$Q13),$M$2="X",AVERAGE($L13,$N13:$Q13),$N$2="X",AVERAGE($L13:$M13,$O13:$Q13),$O$2="X",AVERAGE($L13:$N13,$P13:$Q13),$P$2="X",AVERAGE($L13:$O13,$Q13:$Q13),$Q$2="X",AVERAGE($L13:$P13)),"")</f>
        <v>0</v>
      </c>
      <c r="E13" s="111" cm="1">
        <f t="array" ref="E13">IFERROR(_xlfn.IFS(COUNTA($L$2:$Q$2)=0,STDEV($L13:$Q13)/SQRT(COUNT($L13:$Q13)),$L$2="X",STDEV($M13:$Q13)/SQRT(COUNT($M13:$Q13)),$M$2="X",STDEV($L13,$N13:$Q13)/SQRT(COUNT($L13,$N13:$Q13)),$N$2="X",STDEV($L13:$M13,$O13:$Q13)/SQRT(COUNT($L13:$M13,$O13:$Q13)),$O$2="X",STDEV($L13:$N13,$P13:$Q13)/SQRT(COUNT($L13:$N13,$P13:$Q13)),$P$2="X",STDEV($L13:$O13,$Q13)/SQRT(COUNT($L13:$O13,$Q13)),$Q$2="X",STDEV($L13:$P13)/SQRT(COUNT($L13:$P13))),"")</f>
        <v>0</v>
      </c>
      <c r="F13" s="1" cm="1">
        <f t="array" ref="F13">_xlfn.IFS(SUM($L13:$Q13)="","",L13="","",L13=0,0,L13&gt;0,L13/F$65*100)</f>
        <v>0</v>
      </c>
      <c r="G13" s="1" cm="1">
        <f t="array" ref="G13">_xlfn.IFS(SUM($L13:$Q13)="","",M13="","",M13=0,0,M13&gt;0,M13/G$65*100)</f>
        <v>0</v>
      </c>
      <c r="H13" s="1" cm="1">
        <f t="array" ref="H13">_xlfn.IFS(SUM($L13:$Q13)="","",N13="","",N13=0,0,N13&gt;0,N13/H$65*100)</f>
        <v>0</v>
      </c>
      <c r="I13" s="1" cm="1">
        <f t="array" ref="I13">_xlfn.IFS(SUM($L13:$Q13)="","",O13="","",O13=0,0,O13&gt;0,O13/I$65*100)</f>
        <v>0</v>
      </c>
      <c r="J13" s="1" cm="1">
        <f t="array" ref="J13">_xlfn.IFS(SUM($L13:$Q13)="","",P13="","",P13=0,0,P13&gt;0,P13/J$65*100)</f>
        <v>0</v>
      </c>
      <c r="K13" s="1" cm="1">
        <f t="array" ref="K13">_xlfn.IFS(SUM($L13:$Q13)="","",Q13="","",Q13=0,0,Q13&gt;0,Q13/K$65*100)</f>
        <v>0</v>
      </c>
      <c r="L13" s="85">
        <f t="shared" si="0"/>
        <v>0</v>
      </c>
      <c r="M13" s="39">
        <f t="shared" si="0"/>
        <v>0</v>
      </c>
      <c r="N13" s="39">
        <f t="shared" si="0"/>
        <v>0</v>
      </c>
      <c r="O13" s="39">
        <f t="shared" si="0"/>
        <v>0</v>
      </c>
      <c r="P13" s="39">
        <f t="shared" si="0"/>
        <v>0</v>
      </c>
      <c r="Q13" s="98">
        <f t="shared" si="0"/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1"/>
      <c r="Y13" s="1"/>
      <c r="Z13" s="7" t="s">
        <v>35</v>
      </c>
      <c r="AA13" s="18" cm="1">
        <f t="array" ref="AA13">IFERROR(_xlfn.IFS(COUNTA($AE$2:$AJ$2)=0,AVERAGE($AE13:$AJ13),$AE$2="X",AVERAGE($AF13:$AJ13),$AF$2="X",AVERAGE($AE13,$AG13:$AJ13),$AG$2="X",AVERAGE($AE13:$AF13,$AH13:$AJ13),$AH$2="X",AVERAGE($AE13:$AG13,$AI13:$AJ13),$AI$2="X",AVERAGE($AE13:$AH13,$AJ13:$AJ13),$AJ$2="X",AVERAGE($AE13:$AI13)),"")</f>
        <v>0</v>
      </c>
      <c r="AB13" s="19" cm="1">
        <f t="array" ref="AB13">IFERROR(_xlfn.IFS(COUNTA($AE$2:$AJ$2)=0,STDEV($AE13:$AJ13)/SQRT(COUNT($AE13:$AJ13)),$AE$2="X",STDEV($AF13:$AJ13)/SQRT(COUNT($AF13:$AJ13)),$AF$2="X",STDEV($AE13,$AG13:$AJ13)/SQRT(COUNT($AE13,$AG13:$AJ13)),$AG$2="X",STDEV($AE13:$AF13,$AH13:$AJ13)/SQRT(COUNT($AE13:$AF13,$AH13:$AJ13)),$AH$2="X",STDEV($AE13:$AG13,$AI13:$AJ13)/SQRT(COUNT($AE13:$AG13,$AI13:$AJ13)),$AI$2="X",STDEV($AE13:$AH13,$AJ13)/SQRT(COUNT($AE13:$AH13,$AJ13)),$AJ$2="X",STDEV($AE13:$AI13)/SQRT(COUNT($AE13:$AI13))),"")</f>
        <v>0</v>
      </c>
      <c r="AC13" s="113" cm="1">
        <f t="array" ref="AC13">IFERROR(_xlfn.IFS(COUNTA($AK$2:$AP$2)=0,AVERAGE($AK13:$AP13),$AK$2="X",AVERAGE($AL13:$AP13),$AL$2="X",AVERAGE($AK13,$AM13:$AP13),$AM$2="X",AVERAGE($AK13:$AL13,$AN13:$AP13),$AN$2="X",AVERAGE($AK13:$AM13,$AO13:$AP13),$AO$2="X",AVERAGE($AK13:$AN13,$AP13:$AP13),$AP$2="X",AVERAGE($AK13:$AO13)),"")</f>
        <v>0</v>
      </c>
      <c r="AD13" s="111" cm="1">
        <f t="array" ref="AD13">IFERROR(_xlfn.IFS(COUNTA($AK$2:$AP$2)=0,STDEV($AK13:$AP13)/SQRT(COUNT($AK13:$AP13)),$AK$2="X",STDEV($AL13:$AP13)/SQRT(COUNT($AL13:$AP13)),$AL$2="X",STDEV($AK13,$AM13:$AP13)/SQRT(COUNT($AK13,$AM13:$AP13)),$AM$2="X",STDEV($AK13:$AL13,$AN13:$AP13)/SQRT(COUNT($AK13:$AL13,$AN13:$AP13)),$AN$2="X",STDEV($AK13:$AM13,$AO13:$AP13)/SQRT(COUNT($AK13:$AM13,$AO13:$AP13)),$AO$2="X",STDEV($AK13:$AN13,$AP13)/SQRT(COUNT($AK13:$AN13,$AP13)),$AP$2="X",STDEV($AK13:$AO13)/SQRT(COUNT($AK13:$AO13))),"")</f>
        <v>0</v>
      </c>
      <c r="AE13" s="1" cm="1">
        <f t="array" ref="AE13">_xlfn.IFS(SUM($AK13:$AP13)="","",AK13="","",AK13=0,0,AK13&gt;0,AK13/AE$65*100)</f>
        <v>0</v>
      </c>
      <c r="AF13" s="1" cm="1">
        <f t="array" ref="AF13">_xlfn.IFS(SUM($AK13:$AP13)="","",AL13="","",AL13=0,0,AL13&gt;0,AL13/AF$65*100)</f>
        <v>0</v>
      </c>
      <c r="AG13" s="1" cm="1">
        <f t="array" ref="AG13">_xlfn.IFS(SUM($AK13:$AP13)="","",AM13="","",AM13=0,0,AM13&gt;0,AM13/AG$65*100)</f>
        <v>0</v>
      </c>
      <c r="AH13" s="1" cm="1">
        <f t="array" ref="AH13">_xlfn.IFS(SUM($AK13:$AP13)="","",AN13="","",AN13=0,0,AN13&gt;0,AN13/AH$65*100)</f>
        <v>0</v>
      </c>
      <c r="AI13" s="1" cm="1">
        <f t="array" ref="AI13">_xlfn.IFS(SUM($AK13:$AP13)="","",AO13="","",AO13=0,0,AO13&gt;0,AO13/AI$65*100)</f>
        <v>0</v>
      </c>
      <c r="AJ13" s="1" cm="1">
        <f t="array" ref="AJ13">_xlfn.IFS(SUM($AK13:$AP13)="","",AP13="","",AP13=0,0,AP13&gt;0,AP13/AJ$65*100)</f>
        <v>0</v>
      </c>
      <c r="AK13" s="92">
        <f t="shared" si="1"/>
        <v>0</v>
      </c>
      <c r="AL13" s="1">
        <f t="shared" si="1"/>
        <v>0</v>
      </c>
      <c r="AM13" s="1">
        <f t="shared" si="1"/>
        <v>0</v>
      </c>
      <c r="AN13" s="1">
        <f t="shared" si="1"/>
        <v>0</v>
      </c>
      <c r="AO13" s="1">
        <f t="shared" si="1"/>
        <v>0</v>
      </c>
      <c r="AP13" s="95">
        <f t="shared" si="1"/>
        <v>0</v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>
        <v>0</v>
      </c>
      <c r="AW13" s="1"/>
      <c r="AX13" s="1"/>
      <c r="AY13" s="39" t="str">
        <f t="shared" si="2"/>
        <v/>
      </c>
      <c r="AZ13" s="39" t="str">
        <f t="shared" si="3"/>
        <v/>
      </c>
      <c r="BA13" s="39" t="str">
        <f t="shared" si="4"/>
        <v/>
      </c>
      <c r="BB13" s="39" t="str">
        <f t="shared" si="5"/>
        <v/>
      </c>
      <c r="BC13" s="39" t="str">
        <f t="shared" si="6"/>
        <v/>
      </c>
      <c r="BD13" s="39" t="str">
        <f t="shared" si="7"/>
        <v/>
      </c>
      <c r="BE13" s="39" t="str">
        <f t="shared" si="8"/>
        <v/>
      </c>
      <c r="BF13" s="39" t="str">
        <f t="shared" si="9"/>
        <v/>
      </c>
      <c r="BG13" s="39" t="str">
        <f t="shared" si="10"/>
        <v/>
      </c>
      <c r="BH13" s="39" t="str">
        <f t="shared" si="11"/>
        <v/>
      </c>
      <c r="BI13" s="39" t="str">
        <f t="shared" si="12"/>
        <v/>
      </c>
      <c r="BJ13" s="39" t="str">
        <f t="shared" si="13"/>
        <v/>
      </c>
      <c r="BK13" s="42" t="str">
        <f t="shared" si="14"/>
        <v/>
      </c>
      <c r="BL13" t="str">
        <f t="shared" si="15"/>
        <v/>
      </c>
      <c r="BM13" t="str">
        <f t="shared" si="16"/>
        <v/>
      </c>
      <c r="BN13" t="str">
        <f t="shared" si="17"/>
        <v/>
      </c>
      <c r="BO13" t="str">
        <f t="shared" si="18"/>
        <v/>
      </c>
      <c r="BP13" t="str">
        <f t="shared" si="19"/>
        <v/>
      </c>
      <c r="BQ13" t="str">
        <f t="shared" si="20"/>
        <v/>
      </c>
      <c r="BR13" t="str">
        <f t="shared" si="21"/>
        <v/>
      </c>
      <c r="BS13" t="str">
        <f t="shared" si="22"/>
        <v/>
      </c>
      <c r="BT13" t="str">
        <f t="shared" si="23"/>
        <v/>
      </c>
      <c r="BU13" t="str">
        <f t="shared" si="24"/>
        <v/>
      </c>
      <c r="BV13" t="str">
        <f t="shared" si="25"/>
        <v/>
      </c>
      <c r="BW13" t="str">
        <f t="shared" si="26"/>
        <v/>
      </c>
      <c r="BX13" t="str">
        <f t="shared" si="27"/>
        <v/>
      </c>
      <c r="BY13" t="str">
        <f t="shared" si="28"/>
        <v/>
      </c>
      <c r="BZ13" t="str">
        <f t="shared" si="29"/>
        <v/>
      </c>
      <c r="CA13" t="str">
        <f t="shared" si="30"/>
        <v/>
      </c>
      <c r="CB13" s="39" t="str">
        <f t="shared" si="31"/>
        <v/>
      </c>
      <c r="CC13" s="46" t="str">
        <f t="shared" si="32"/>
        <v/>
      </c>
      <c r="CD13" s="44" t="str">
        <f t="shared" si="33"/>
        <v/>
      </c>
      <c r="CE13" t="str" cm="1">
        <f t="array" ref="CE13">_xlfn.IFS($CC13="","",$CC13&lt;=CE$3,"yes",$CC13&gt;CE$3,"no")</f>
        <v/>
      </c>
      <c r="CF13" s="42" t="str">
        <f t="shared" si="34"/>
        <v/>
      </c>
      <c r="CG13" s="1" t="str">
        <f t="shared" si="35"/>
        <v/>
      </c>
      <c r="CH13" s="1" t="str">
        <f t="shared" si="36"/>
        <v/>
      </c>
      <c r="CI13" s="76" t="str">
        <f>IF(CE13="yes",VLOOKUP(CH13,'z-Table'!$A$1:$K$74,7,TRUE)*$CE$2,"")</f>
        <v/>
      </c>
    </row>
    <row r="14" spans="1:87" ht="12" x14ac:dyDescent="0.2">
      <c r="A14" s="6" t="s">
        <v>36</v>
      </c>
      <c r="B14" s="18" cm="1">
        <f t="array" ref="B14">IFERROR(_xlfn.IFS(COUNTA($F$2:$K$2)=0,AVERAGE($F14:$K14),$F$2="X",AVERAGE(G14:$K14),$G$2="X",AVERAGE($F14,$H14:$K14),$H$2="X",AVERAGE($F14:$G14,$I14:$K14),$I$2="X",AVERAGE($F14:$H14,$J14:$K14),$J$2="X",AVERAGE($F14:$I14,$K14:$K14),$K$2="X",AVERAGE($F14:$J14)),"")</f>
        <v>0.53242710553623662</v>
      </c>
      <c r="C14" s="19" cm="1">
        <f t="array" ref="C14">IFERROR(_xlfn.IFS(COUNTA($F$2:$K$2)=0,STDEV($F14:$K14)/SQRT(COUNT($F14:$K14)),$F$2="X",STDEV(G14:$K14)/SQRT(COUNT(G14:$K14)),$G$2="X",STDEV($F14,$H14:$K14)/SQRT(COUNT($F14,$H14:$K14)),$H$2="X",STDEV($F14:$G14,$I14:$K14)/SQRT(COUNT($F14:$G14,$I14:$K14)),$I$2="X",STDEV($F14:$H14,$J14:$K14)/SQRT(COUNT($F14:$H14,$J14:$K14)),$J$2="X",STDEV($F14:$I14,$K14)/SQRT(COUNT($F14:$I14,$K14)),$K$2="X",STDEV($F14:$J14)/SQRT(COUNT($F14:$J14))),"")</f>
        <v>0.29116809518337589</v>
      </c>
      <c r="D14" s="110" cm="1">
        <f t="array" ref="D14">IFERROR(_xlfn.IFS(COUNTA($L$2:$Q$2)=0,AVERAGE($L14:$Q14),$L$2="X",AVERAGE($M14:$Q14),$M$2="X",AVERAGE($L14,$N14:$Q14),$N$2="X",AVERAGE($L14:$M14,$O14:$Q14),$O$2="X",AVERAGE($L14:$N14,$P14:$Q14),$P$2="X",AVERAGE($L14:$O14,$Q14:$Q14),$Q$2="X",AVERAGE($L14:$P14)),"")</f>
        <v>1213.5</v>
      </c>
      <c r="E14" s="111" cm="1">
        <f t="array" ref="E14">IFERROR(_xlfn.IFS(COUNTA($L$2:$Q$2)=0,STDEV($L14:$Q14)/SQRT(COUNT($L14:$Q14)),$L$2="X",STDEV($M14:$Q14)/SQRT(COUNT($M14:$Q14)),$M$2="X",STDEV($L14,$N14:$Q14)/SQRT(COUNT($L14,$N14:$Q14)),$N$2="X",STDEV($L14:$M14,$O14:$Q14)/SQRT(COUNT($L14:$M14,$O14:$Q14)),$O$2="X",STDEV($L14:$N14,$P14:$Q14)/SQRT(COUNT($L14:$N14,$P14:$Q14)),$P$2="X",STDEV($L14:$O14,$Q14)/SQRT(COUNT($L14:$O14,$Q14)),$Q$2="X",STDEV($L14:$P14)/SQRT(COUNT($L14:$P14))),"")</f>
        <v>593.06502067648535</v>
      </c>
      <c r="F14" s="1" cm="1">
        <f t="array" ref="F14">_xlfn.IFS(SUM($L14:$Q14)="","",L14="","",L14=0,0,L14&gt;0,L14/F$65*100)</f>
        <v>1.5913415914764366</v>
      </c>
      <c r="G14" s="1" cm="1">
        <f t="array" ref="G14">_xlfn.IFS(SUM($L14:$Q14)="","",M14="","",M14=0,0,M14&gt;0,M14/G$65*100)</f>
        <v>0</v>
      </c>
      <c r="H14" s="1" cm="1">
        <f t="array" ref="H14">_xlfn.IFS(SUM($L14:$Q14)="","",N14="","",N14=0,0,N14&gt;0,N14/H$65*100)</f>
        <v>0</v>
      </c>
      <c r="I14" s="1" cm="1">
        <f t="array" ref="I14">_xlfn.IFS(SUM($L14:$Q14)="","",O14="","",O14=0,0,O14&gt;0,O14/I$65*100)</f>
        <v>0.59582220675973374</v>
      </c>
      <c r="J14" s="1" cm="1">
        <f t="array" ref="J14">_xlfn.IFS(SUM($L14:$Q14)="","",P14="","",P14=0,0,P14&gt;0,P14/J$65*100)</f>
        <v>0.47497172944501254</v>
      </c>
      <c r="K14" s="1" cm="1">
        <f t="array" ref="K14">_xlfn.IFS(SUM($L14:$Q14)="","",Q14="","",Q14=0,0,Q14&gt;0,Q14/K$65*100)</f>
        <v>3.5163072907250938E-2</v>
      </c>
      <c r="L14" s="85">
        <f t="shared" si="0"/>
        <v>3147</v>
      </c>
      <c r="M14" s="39">
        <f t="shared" si="0"/>
        <v>0</v>
      </c>
      <c r="N14" s="39">
        <f t="shared" si="0"/>
        <v>0</v>
      </c>
      <c r="O14" s="39">
        <f t="shared" si="0"/>
        <v>1121.75</v>
      </c>
      <c r="P14" s="39">
        <f t="shared" si="0"/>
        <v>1798.75</v>
      </c>
      <c r="Q14" s="98">
        <f t="shared" si="0"/>
        <v>2749.3333333333335</v>
      </c>
      <c r="R14" s="89">
        <v>9441</v>
      </c>
      <c r="S14" s="89">
        <v>0</v>
      </c>
      <c r="T14" s="89">
        <v>0</v>
      </c>
      <c r="U14" s="89">
        <v>4487</v>
      </c>
      <c r="V14" s="89">
        <v>7195</v>
      </c>
      <c r="W14" s="89">
        <v>16496</v>
      </c>
      <c r="X14" s="1"/>
      <c r="Y14" s="1"/>
      <c r="Z14" s="6" t="s">
        <v>36</v>
      </c>
      <c r="AA14" s="18" cm="1">
        <f t="array" ref="AA14">IFERROR(_xlfn.IFS(COUNTA($AE$2:$AJ$2)=0,AVERAGE($AE14:$AJ14),$AE$2="X",AVERAGE($AF14:$AJ14),$AF$2="X",AVERAGE($AE14,$AG14:$AJ14),$AG$2="X",AVERAGE($AE14:$AF14,$AH14:$AJ14),$AH$2="X",AVERAGE($AE14:$AG14,$AI14:$AJ14),$AI$2="X",AVERAGE($AE14:$AH14,$AJ14:$AJ14),$AJ$2="X",AVERAGE($AE14:$AI14)),"")</f>
        <v>0.47412092315392551</v>
      </c>
      <c r="AB14" s="19" cm="1">
        <f t="array" ref="AB14">IFERROR(_xlfn.IFS(COUNTA($AE$2:$AJ$2)=0,STDEV($AE14:$AJ14)/SQRT(COUNT($AE14:$AJ14)),$AE$2="X",STDEV($AF14:$AJ14)/SQRT(COUNT($AF14:$AJ14)),$AF$2="X",STDEV($AE14,$AG14:$AJ14)/SQRT(COUNT($AE14,$AG14:$AJ14)),$AG$2="X",STDEV($AE14:$AF14,$AH14:$AJ14)/SQRT(COUNT($AE14:$AF14,$AH14:$AJ14)),$AH$2="X",STDEV($AE14:$AG14,$AI14:$AJ14)/SQRT(COUNT($AE14:$AG14,$AI14:$AJ14)),$AI$2="X",STDEV($AE14:$AH14,$AJ14)/SQRT(COUNT($AE14:$AH14,$AJ14)),$AJ$2="X",STDEV($AE14:$AI14)/SQRT(COUNT($AE14:$AI14))),"")</f>
        <v>0.19522008981599984</v>
      </c>
      <c r="AC14" s="113" cm="1">
        <f t="array" ref="AC14">IFERROR(_xlfn.IFS(COUNTA($AK$2:$AP$2)=0,AVERAGE($AK14:$AP14),$AK$2="X",AVERAGE($AL14:$AP14),$AL$2="X",AVERAGE($AK14,$AM14:$AP14),$AM$2="X",AVERAGE($AK14:$AL14,$AN14:$AP14),$AN$2="X",AVERAGE($AK14:$AM14,$AO14:$AP14),$AO$2="X",AVERAGE($AK14:$AN14,$AP14:$AP14),$AP$2="X",AVERAGE($AK14:$AO14)),"")</f>
        <v>1065.71</v>
      </c>
      <c r="AD14" s="111" cm="1">
        <f t="array" ref="AD14">IFERROR(_xlfn.IFS(COUNTA($AK$2:$AP$2)=0,STDEV($AK14:$AP14)/SQRT(COUNT($AK14:$AP14)),$AK$2="X",STDEV($AL14:$AP14)/SQRT(COUNT($AL14:$AP14)),$AL$2="X",STDEV($AK14,$AM14:$AP14)/SQRT(COUNT($AK14,$AM14:$AP14)),$AM$2="X",STDEV($AK14:$AL14,$AN14:$AP14)/SQRT(COUNT($AK14:$AL14,$AN14:$AP14)),$AN$2="X",STDEV($AK14:$AM14,$AO14:$AP14)/SQRT(COUNT($AK14:$AM14,$AO14:$AP14)),$AO$2="X",STDEV($AK14:$AN14,$AP14)/SQRT(COUNT($AK14:$AN14,$AP14)),$AP$2="X",STDEV($AK14:$AO14)/SQRT(COUNT($AK14:$AO14))),"")</f>
        <v>435.45553917707826</v>
      </c>
      <c r="AE14" s="1" cm="1">
        <f t="array" ref="AE14">_xlfn.IFS(SUM($AK14:$AP14)="","",AK14="","",AK14=0,0,AK14&gt;0,AK14/AE$65*100)</f>
        <v>0.86822554747046676</v>
      </c>
      <c r="AF14" s="1" cm="1">
        <f t="array" ref="AF14">_xlfn.IFS(SUM($AK14:$AP14)="","",AL14="","",AL14=0,0,AL14&gt;0,AL14/AF$65*100)</f>
        <v>0.79468599667743578</v>
      </c>
      <c r="AG14" s="1" cm="1">
        <f t="array" ref="AG14">_xlfn.IFS(SUM($AK14:$AP14)="","",AM14="","",AM14=0,0,AM14&gt;0,AM14/AG$65*100)</f>
        <v>0.70769307162172512</v>
      </c>
      <c r="AH14" s="1" cm="1">
        <f t="array" ref="AH14">_xlfn.IFS(SUM($AK14:$AP14)="","",AN14="","",AN14=0,0,AN14&gt;0,AN14/AH$65*100)</f>
        <v>0.12598910565544139</v>
      </c>
      <c r="AI14" s="1" cm="1">
        <f t="array" ref="AI14">_xlfn.IFS(SUM($AK14:$AP14)="","",AO14="","",AO14=0,0,AO14&gt;0,AO14/AI$65*100)</f>
        <v>0</v>
      </c>
      <c r="AJ14" s="1" cm="1">
        <f t="array" ref="AJ14">_xlfn.IFS(SUM($AK14:$AP14)="","",AP14="","",AP14=0,0,AP14&gt;0,AP14/AJ$65*100)</f>
        <v>0</v>
      </c>
      <c r="AK14" s="92">
        <f t="shared" si="1"/>
        <v>1801.5</v>
      </c>
      <c r="AL14" s="1">
        <f t="shared" si="1"/>
        <v>1816.8</v>
      </c>
      <c r="AM14" s="1">
        <f t="shared" si="1"/>
        <v>1710.25</v>
      </c>
      <c r="AN14" s="1">
        <f t="shared" si="1"/>
        <v>4224.4285714285716</v>
      </c>
      <c r="AO14" s="1">
        <f t="shared" si="1"/>
        <v>0</v>
      </c>
      <c r="AP14" s="95">
        <f t="shared" si="1"/>
        <v>0</v>
      </c>
      <c r="AQ14" s="89">
        <v>10809</v>
      </c>
      <c r="AR14" s="89">
        <v>9084</v>
      </c>
      <c r="AS14" s="89">
        <v>6841</v>
      </c>
      <c r="AT14" s="89">
        <v>29571</v>
      </c>
      <c r="AU14" s="89">
        <v>0</v>
      </c>
      <c r="AV14" s="89">
        <v>0</v>
      </c>
      <c r="AW14" s="1"/>
      <c r="AX14" s="1"/>
      <c r="AY14" s="39" t="str">
        <f t="shared" si="2"/>
        <v/>
      </c>
      <c r="AZ14" s="39" t="str">
        <f t="shared" si="3"/>
        <v/>
      </c>
      <c r="BA14" s="39" t="str">
        <f t="shared" si="4"/>
        <v/>
      </c>
      <c r="BB14" s="39" t="str">
        <f t="shared" si="5"/>
        <v/>
      </c>
      <c r="BC14" s="39" t="str">
        <f t="shared" si="6"/>
        <v/>
      </c>
      <c r="BD14" s="39" t="str">
        <f t="shared" si="7"/>
        <v/>
      </c>
      <c r="BE14" s="39" t="str">
        <f t="shared" si="8"/>
        <v/>
      </c>
      <c r="BF14" s="39" t="str">
        <f t="shared" si="9"/>
        <v/>
      </c>
      <c r="BG14" s="39" t="str">
        <f t="shared" si="10"/>
        <v/>
      </c>
      <c r="BH14" s="39" t="str">
        <f t="shared" si="11"/>
        <v/>
      </c>
      <c r="BI14" s="39" t="str">
        <f t="shared" si="12"/>
        <v/>
      </c>
      <c r="BJ14" s="39" t="str">
        <f t="shared" si="13"/>
        <v/>
      </c>
      <c r="BK14" s="42" t="str">
        <f t="shared" si="14"/>
        <v/>
      </c>
      <c r="BL14" t="str">
        <f t="shared" si="15"/>
        <v/>
      </c>
      <c r="BM14" t="str">
        <f t="shared" si="16"/>
        <v/>
      </c>
      <c r="BN14" t="str">
        <f t="shared" si="17"/>
        <v/>
      </c>
      <c r="BO14" t="str">
        <f t="shared" si="18"/>
        <v/>
      </c>
      <c r="BP14" t="str">
        <f t="shared" si="19"/>
        <v/>
      </c>
      <c r="BQ14" t="str">
        <f t="shared" si="20"/>
        <v/>
      </c>
      <c r="BR14" t="str">
        <f t="shared" si="21"/>
        <v/>
      </c>
      <c r="BS14" t="str">
        <f t="shared" si="22"/>
        <v/>
      </c>
      <c r="BT14" t="str">
        <f t="shared" si="23"/>
        <v/>
      </c>
      <c r="BU14" t="str">
        <f t="shared" si="24"/>
        <v/>
      </c>
      <c r="BV14" t="str">
        <f t="shared" si="25"/>
        <v/>
      </c>
      <c r="BW14" t="str">
        <f t="shared" si="26"/>
        <v/>
      </c>
      <c r="BX14" t="str">
        <f t="shared" si="27"/>
        <v/>
      </c>
      <c r="BY14" t="str">
        <f t="shared" si="28"/>
        <v/>
      </c>
      <c r="BZ14" t="str">
        <f t="shared" si="29"/>
        <v/>
      </c>
      <c r="CA14" t="str">
        <f t="shared" si="30"/>
        <v/>
      </c>
      <c r="CB14" s="39" t="str">
        <f t="shared" si="31"/>
        <v/>
      </c>
      <c r="CC14" s="46" t="str">
        <f t="shared" si="32"/>
        <v/>
      </c>
      <c r="CD14" s="44" t="str">
        <f t="shared" si="33"/>
        <v/>
      </c>
      <c r="CE14" t="str" cm="1">
        <f t="array" ref="CE14">_xlfn.IFS($CC14="","",$CC14&lt;=CE$3,"yes",$CC14&gt;CE$3,"no")</f>
        <v/>
      </c>
      <c r="CF14" s="42" t="str">
        <f t="shared" si="34"/>
        <v/>
      </c>
      <c r="CG14" s="1" t="str">
        <f t="shared" si="35"/>
        <v/>
      </c>
      <c r="CH14" s="1" t="str">
        <f t="shared" si="36"/>
        <v/>
      </c>
      <c r="CI14" s="76" t="str">
        <f>IF(CE14="yes",VLOOKUP(CH14,'z-Table'!$A$1:$K$74,7,TRUE)*$CE$2,"")</f>
        <v/>
      </c>
    </row>
    <row r="15" spans="1:87" ht="12" x14ac:dyDescent="0.2">
      <c r="A15" s="6" t="s">
        <v>37</v>
      </c>
      <c r="B15" s="18" cm="1">
        <f t="array" ref="B15">IFERROR(_xlfn.IFS(COUNTA($F$2:$K$2)=0,AVERAGE($F15:$K15),$F$2="X",AVERAGE(G15:$K15),$G$2="X",AVERAGE($F15,$H15:$K15),$H$2="X",AVERAGE($F15:$G15,$I15:$K15),$I$2="X",AVERAGE($F15:$H15,$J15:$K15),$J$2="X",AVERAGE($F15:$I15,$K15:$K15),$K$2="X",AVERAGE($F15:$J15)),"")</f>
        <v>0.93430542569830044</v>
      </c>
      <c r="C15" s="19" cm="1">
        <f t="array" ref="C15">IFERROR(_xlfn.IFS(COUNTA($F$2:$K$2)=0,STDEV($F15:$K15)/SQRT(COUNT($F15:$K15)),$F$2="X",STDEV(G15:$K15)/SQRT(COUNT(G15:$K15)),$G$2="X",STDEV($F15,$H15:$K15)/SQRT(COUNT($F15,$H15:$K15)),$H$2="X",STDEV($F15:$G15,$I15:$K15)/SQRT(COUNT($F15:$G15,$I15:$K15)),$I$2="X",STDEV($F15:$H15,$J15:$K15)/SQRT(COUNT($F15:$H15,$J15:$K15)),$J$2="X",STDEV($F15:$I15,$K15)/SQRT(COUNT($F15:$I15,$K15)),$K$2="X",STDEV($F15:$J15)/SQRT(COUNT($F15:$J15))),"")</f>
        <v>0.56098072350514072</v>
      </c>
      <c r="D15" s="110" cm="1">
        <f t="array" ref="D15">IFERROR(_xlfn.IFS(COUNTA($L$2:$Q$2)=0,AVERAGE($L15:$Q15),$L$2="X",AVERAGE($M15:$Q15),$M$2="X",AVERAGE($L15,$N15:$Q15),$N$2="X",AVERAGE($L15:$M15,$O15:$Q15),$O$2="X",AVERAGE($L15:$N15,$P15:$Q15),$P$2="X",AVERAGE($L15:$O15,$Q15:$Q15),$Q$2="X",AVERAGE($L15:$P15)),"")</f>
        <v>2171.8833333333337</v>
      </c>
      <c r="E15" s="111" cm="1">
        <f t="array" ref="E15">IFERROR(_xlfn.IFS(COUNTA($L$2:$Q$2)=0,STDEV($L15:$Q15)/SQRT(COUNT($L15:$Q15)),$L$2="X",STDEV($M15:$Q15)/SQRT(COUNT($M15:$Q15)),$M$2="X",STDEV($L15,$N15:$Q15)/SQRT(COUNT($L15,$N15:$Q15)),$N$2="X",STDEV($L15:$M15,$O15:$Q15)/SQRT(COUNT($L15:$M15,$O15:$Q15)),$O$2="X",STDEV($L15:$N15,$P15:$Q15)/SQRT(COUNT($L15:$N15,$P15:$Q15)),$P$2="X",STDEV($L15:$O15,$Q15)/SQRT(COUNT($L15:$O15,$Q15)),$Q$2="X",STDEV($L15:$P15)/SQRT(COUNT($L15:$P15))),"")</f>
        <v>1161.5658868288292</v>
      </c>
      <c r="F15" s="1" cm="1">
        <f t="array" ref="F15">_xlfn.IFS(SUM($L15:$Q15)="","",L15="","",L15=0,0,L15&gt;0,L15/F$65*100)</f>
        <v>3.0525575915303746</v>
      </c>
      <c r="G15" s="1" cm="1">
        <f t="array" ref="G15">_xlfn.IFS(SUM($L15:$Q15)="","",M15="","",M15=0,0,M15&gt;0,M15/G$65*100)</f>
        <v>0</v>
      </c>
      <c r="H15" s="1" cm="1">
        <f t="array" ref="H15">_xlfn.IFS(SUM($L15:$Q15)="","",N15="","",N15=0,0,N15&gt;0,N15/H$65*100)</f>
        <v>0</v>
      </c>
      <c r="I15" s="1" cm="1">
        <f t="array" ref="I15">_xlfn.IFS(SUM($L15:$Q15)="","",O15="","",O15=0,0,O15&gt;0,O15/I$65*100)</f>
        <v>0.68704793799306052</v>
      </c>
      <c r="J15" s="1" cm="1">
        <f t="array" ref="J15">_xlfn.IFS(SUM($L15:$Q15)="","",P15="","",P15=0,0,P15&gt;0,P15/J$65*100)</f>
        <v>0.93192159896806692</v>
      </c>
      <c r="K15" s="1" cm="1">
        <f t="array" ref="K15">_xlfn.IFS(SUM($L15:$Q15)="","",Q15="","",Q15=0,0,Q15&gt;0,Q15/K$65*100)</f>
        <v>0.13620148560146134</v>
      </c>
      <c r="L15" s="85">
        <f t="shared" si="0"/>
        <v>6036.666666666667</v>
      </c>
      <c r="M15" s="39">
        <f t="shared" si="0"/>
        <v>0</v>
      </c>
      <c r="N15" s="39">
        <f t="shared" si="0"/>
        <v>0</v>
      </c>
      <c r="O15" s="39">
        <f t="shared" si="0"/>
        <v>1293.5</v>
      </c>
      <c r="P15" s="39">
        <f t="shared" si="0"/>
        <v>3529.25</v>
      </c>
      <c r="Q15" s="98">
        <f t="shared" si="0"/>
        <v>10649.333333333334</v>
      </c>
      <c r="R15" s="89">
        <v>18110</v>
      </c>
      <c r="S15" s="89">
        <v>0</v>
      </c>
      <c r="T15" s="89">
        <v>0</v>
      </c>
      <c r="U15" s="89">
        <v>5174</v>
      </c>
      <c r="V15" s="89">
        <v>14117</v>
      </c>
      <c r="W15" s="89">
        <v>63896</v>
      </c>
      <c r="X15" s="1"/>
      <c r="Y15" s="1"/>
      <c r="Z15" s="6" t="s">
        <v>37</v>
      </c>
      <c r="AA15" s="18" cm="1">
        <f t="array" ref="AA15">IFERROR(_xlfn.IFS(COUNTA($AE$2:$AJ$2)=0,AVERAGE($AE15:$AJ15),$AE$2="X",AVERAGE($AF15:$AJ15),$AF$2="X",AVERAGE($AE15,$AG15:$AJ15),$AG$2="X",AVERAGE($AE15:$AF15,$AH15:$AJ15),$AH$2="X",AVERAGE($AE15:$AG15,$AI15:$AJ15),$AI$2="X",AVERAGE($AE15:$AH15,$AJ15:$AJ15),$AJ$2="X",AVERAGE($AE15:$AI15)),"")</f>
        <v>2.7036300158211235</v>
      </c>
      <c r="AB15" s="19" cm="1">
        <f t="array" ref="AB15">IFERROR(_xlfn.IFS(COUNTA($AE$2:$AJ$2)=0,STDEV($AE15:$AJ15)/SQRT(COUNT($AE15:$AJ15)),$AE$2="X",STDEV($AF15:$AJ15)/SQRT(COUNT($AF15:$AJ15)),$AF$2="X",STDEV($AE15,$AG15:$AJ15)/SQRT(COUNT($AE15,$AG15:$AJ15)),$AG$2="X",STDEV($AE15:$AF15,$AH15:$AJ15)/SQRT(COUNT($AE15:$AF15,$AH15:$AJ15)),$AH$2="X",STDEV($AE15:$AG15,$AI15:$AJ15)/SQRT(COUNT($AE15:$AG15,$AI15:$AJ15)),$AI$2="X",STDEV($AE15:$AH15,$AJ15)/SQRT(COUNT($AE15:$AH15,$AJ15)),$AJ$2="X",STDEV($AE15:$AI15)/SQRT(COUNT($AE15:$AI15))),"")</f>
        <v>1.4320839227650064</v>
      </c>
      <c r="AC15" s="113" cm="1">
        <f t="array" ref="AC15">IFERROR(_xlfn.IFS(COUNTA($AK$2:$AP$2)=0,AVERAGE($AK15:$AP15),$AK$2="X",AVERAGE($AL15:$AP15),$AL$2="X",AVERAGE($AK15,$AM15:$AP15),$AM$2="X",AVERAGE($AK15:$AL15,$AN15:$AP15),$AN$2="X",AVERAGE($AK15:$AM15,$AO15:$AP15),$AO$2="X",AVERAGE($AK15:$AN15,$AP15:$AP15),$AP$2="X",AVERAGE($AK15:$AO15)),"")</f>
        <v>5292.9833333333336</v>
      </c>
      <c r="AD15" s="111" cm="1">
        <f t="array" ref="AD15">IFERROR(_xlfn.IFS(COUNTA($AK$2:$AP$2)=0,STDEV($AK15:$AP15)/SQRT(COUNT($AK15:$AP15)),$AK$2="X",STDEV($AL15:$AP15)/SQRT(COUNT($AL15:$AP15)),$AL$2="X",STDEV($AK15,$AM15:$AP15)/SQRT(COUNT($AK15,$AM15:$AP15)),$AM$2="X",STDEV($AK15:$AL15,$AN15:$AP15)/SQRT(COUNT($AK15:$AL15,$AN15:$AP15)),$AN$2="X",STDEV($AK15:$AM15,$AO15:$AP15)/SQRT(COUNT($AK15:$AM15,$AO15:$AP15)),$AO$2="X",STDEV($AK15:$AN15,$AP15)/SQRT(COUNT($AK15:$AN15,$AP15)),$AP$2="X",STDEV($AK15:$AO15)/SQRT(COUNT($AK15:$AO15))),"")</f>
        <v>3139.0938992981892</v>
      </c>
      <c r="AE15" s="1" cm="1">
        <f t="array" ref="AE15">_xlfn.IFS(SUM($AK15:$AP15)="","",AK15="","",AK15=0,0,AK15&gt;0,AK15/AE$65*100)</f>
        <v>0.47383314872127702</v>
      </c>
      <c r="AF15" s="1" cm="1">
        <f t="array" ref="AF15">_xlfn.IFS(SUM($AK15:$AP15)="","",AL15="","",AL15=0,0,AL15&gt;0,AL15/AF$65*100)</f>
        <v>0.78558787430244092</v>
      </c>
      <c r="AG15" s="1" cm="1">
        <f t="array" ref="AG15">_xlfn.IFS(SUM($AK15:$AP15)="","",AM15="","",AM15=0,0,AM15&gt;0,AM15/AG$65*100)</f>
        <v>7.0197235434929688</v>
      </c>
      <c r="AH15" s="1" cm="1">
        <f t="array" ref="AH15">_xlfn.IFS(SUM($AK15:$AP15)="","",AN15="","",AN15=0,0,AN15&gt;0,AN15/AH$65*100)</f>
        <v>0.40065055387104737</v>
      </c>
      <c r="AI15" s="1" cm="1">
        <f t="array" ref="AI15">_xlfn.IFS(SUM($AK15:$AP15)="","",AO15="","",AO15=0,0,AO15&gt;0,AO15/AI$65*100)</f>
        <v>0</v>
      </c>
      <c r="AJ15" s="1" cm="1">
        <f t="array" ref="AJ15">_xlfn.IFS(SUM($AK15:$AP15)="","",AP15="","",AP15=0,0,AP15&gt;0,AP15/AJ$65*100)</f>
        <v>5.2390055125889292</v>
      </c>
      <c r="AK15" s="92">
        <f t="shared" si="1"/>
        <v>983.16666666666663</v>
      </c>
      <c r="AL15" s="1">
        <f t="shared" si="1"/>
        <v>1796</v>
      </c>
      <c r="AM15" s="1">
        <f t="shared" si="1"/>
        <v>16964.25</v>
      </c>
      <c r="AN15" s="1">
        <f t="shared" si="1"/>
        <v>13433.857142857143</v>
      </c>
      <c r="AO15" s="1">
        <f t="shared" si="1"/>
        <v>0</v>
      </c>
      <c r="AP15" s="95">
        <f t="shared" si="1"/>
        <v>6721.5</v>
      </c>
      <c r="AQ15" s="89">
        <v>5899</v>
      </c>
      <c r="AR15" s="89">
        <v>8980</v>
      </c>
      <c r="AS15" s="89">
        <v>67857</v>
      </c>
      <c r="AT15" s="89">
        <v>94037</v>
      </c>
      <c r="AU15" s="89">
        <v>0</v>
      </c>
      <c r="AV15" s="89">
        <v>26886</v>
      </c>
      <c r="AW15" s="1"/>
      <c r="AX15" s="1"/>
      <c r="AY15" s="39" t="str">
        <f t="shared" si="2"/>
        <v/>
      </c>
      <c r="AZ15" s="39" t="str">
        <f t="shared" si="3"/>
        <v/>
      </c>
      <c r="BA15" s="39" t="str">
        <f t="shared" si="4"/>
        <v/>
      </c>
      <c r="BB15" s="39" t="str">
        <f t="shared" si="5"/>
        <v/>
      </c>
      <c r="BC15" s="39" t="str">
        <f t="shared" si="6"/>
        <v/>
      </c>
      <c r="BD15" s="39" t="str">
        <f t="shared" si="7"/>
        <v/>
      </c>
      <c r="BE15" s="39" t="str">
        <f t="shared" si="8"/>
        <v/>
      </c>
      <c r="BF15" s="39" t="str">
        <f t="shared" si="9"/>
        <v/>
      </c>
      <c r="BG15" s="39" t="str">
        <f t="shared" si="10"/>
        <v/>
      </c>
      <c r="BH15" s="39" t="str">
        <f t="shared" si="11"/>
        <v/>
      </c>
      <c r="BI15" s="39" t="str">
        <f t="shared" si="12"/>
        <v/>
      </c>
      <c r="BJ15" s="39" t="str">
        <f t="shared" si="13"/>
        <v/>
      </c>
      <c r="BK15" s="42" t="str">
        <f t="shared" si="14"/>
        <v/>
      </c>
      <c r="BL15" t="str">
        <f t="shared" si="15"/>
        <v/>
      </c>
      <c r="BM15" t="str">
        <f t="shared" si="16"/>
        <v/>
      </c>
      <c r="BN15" t="str">
        <f t="shared" si="17"/>
        <v/>
      </c>
      <c r="BO15" t="str">
        <f t="shared" si="18"/>
        <v/>
      </c>
      <c r="BP15" t="str">
        <f t="shared" si="19"/>
        <v/>
      </c>
      <c r="BQ15" t="str">
        <f t="shared" si="20"/>
        <v/>
      </c>
      <c r="BR15" t="str">
        <f t="shared" si="21"/>
        <v/>
      </c>
      <c r="BS15" t="str">
        <f t="shared" si="22"/>
        <v/>
      </c>
      <c r="BT15" t="str">
        <f t="shared" si="23"/>
        <v/>
      </c>
      <c r="BU15" t="str">
        <f t="shared" si="24"/>
        <v/>
      </c>
      <c r="BV15" t="str">
        <f t="shared" si="25"/>
        <v/>
      </c>
      <c r="BW15" t="str">
        <f t="shared" si="26"/>
        <v/>
      </c>
      <c r="BX15" t="str">
        <f t="shared" si="27"/>
        <v/>
      </c>
      <c r="BY15" t="str">
        <f t="shared" si="28"/>
        <v/>
      </c>
      <c r="BZ15" t="str">
        <f t="shared" si="29"/>
        <v/>
      </c>
      <c r="CA15" t="str">
        <f t="shared" si="30"/>
        <v/>
      </c>
      <c r="CB15" s="39" t="str">
        <f t="shared" si="31"/>
        <v/>
      </c>
      <c r="CC15" s="46" t="str">
        <f t="shared" si="32"/>
        <v/>
      </c>
      <c r="CD15" s="44" t="str">
        <f t="shared" si="33"/>
        <v/>
      </c>
      <c r="CE15" t="str" cm="1">
        <f t="array" ref="CE15">_xlfn.IFS($CC15="","",$CC15&lt;=CE$3,"yes",$CC15&gt;CE$3,"no")</f>
        <v/>
      </c>
      <c r="CF15" s="42" t="str">
        <f t="shared" si="34"/>
        <v/>
      </c>
      <c r="CG15" s="1" t="str">
        <f t="shared" si="35"/>
        <v/>
      </c>
      <c r="CH15" s="1" t="str">
        <f t="shared" si="36"/>
        <v/>
      </c>
      <c r="CI15" s="76" t="str">
        <f>IF(CE15="yes",VLOOKUP(CH15,'z-Table'!$A$1:$K$74,7,TRUE)*$CE$2,"")</f>
        <v/>
      </c>
    </row>
    <row r="16" spans="1:87" ht="12" x14ac:dyDescent="0.2">
      <c r="A16" s="7" t="s">
        <v>38</v>
      </c>
      <c r="B16" s="18" cm="1">
        <f t="array" ref="B16">IFERROR(_xlfn.IFS(COUNTA($F$2:$K$2)=0,AVERAGE($F16:$K16),$F$2="X",AVERAGE(G16:$K16),$G$2="X",AVERAGE($F16,$H16:$K16),$H$2="X",AVERAGE($F16:$G16,$I16:$K16),$I$2="X",AVERAGE($F16:$H16,$J16:$K16),$J$2="X",AVERAGE($F16:$I16,$K16:$K16),$K$2="X",AVERAGE($F16:$J16)),"")</f>
        <v>0</v>
      </c>
      <c r="C16" s="19" cm="1">
        <f t="array" ref="C16">IFERROR(_xlfn.IFS(COUNTA($F$2:$K$2)=0,STDEV($F16:$K16)/SQRT(COUNT($F16:$K16)),$F$2="X",STDEV(G16:$K16)/SQRT(COUNT(G16:$K16)),$G$2="X",STDEV($F16,$H16:$K16)/SQRT(COUNT($F16,$H16:$K16)),$H$2="X",STDEV($F16:$G16,$I16:$K16)/SQRT(COUNT($F16:$G16,$I16:$K16)),$I$2="X",STDEV($F16:$H16,$J16:$K16)/SQRT(COUNT($F16:$H16,$J16:$K16)),$J$2="X",STDEV($F16:$I16,$K16)/SQRT(COUNT($F16:$I16,$K16)),$K$2="X",STDEV($F16:$J16)/SQRT(COUNT($F16:$J16))),"")</f>
        <v>0</v>
      </c>
      <c r="D16" s="110" cm="1">
        <f t="array" ref="D16">IFERROR(_xlfn.IFS(COUNTA($L$2:$Q$2)=0,AVERAGE($L16:$Q16),$L$2="X",AVERAGE($M16:$Q16),$M$2="X",AVERAGE($L16,$N16:$Q16),$N$2="X",AVERAGE($L16:$M16,$O16:$Q16),$O$2="X",AVERAGE($L16:$N16,$P16:$Q16),$P$2="X",AVERAGE($L16:$O16,$Q16:$Q16),$Q$2="X",AVERAGE($L16:$P16)),"")</f>
        <v>0</v>
      </c>
      <c r="E16" s="111" cm="1">
        <f t="array" ref="E16">IFERROR(_xlfn.IFS(COUNTA($L$2:$Q$2)=0,STDEV($L16:$Q16)/SQRT(COUNT($L16:$Q16)),$L$2="X",STDEV($M16:$Q16)/SQRT(COUNT($M16:$Q16)),$M$2="X",STDEV($L16,$N16:$Q16)/SQRT(COUNT($L16,$N16:$Q16)),$N$2="X",STDEV($L16:$M16,$O16:$Q16)/SQRT(COUNT($L16:$M16,$O16:$Q16)),$O$2="X",STDEV($L16:$N16,$P16:$Q16)/SQRT(COUNT($L16:$N16,$P16:$Q16)),$P$2="X",STDEV($L16:$O16,$Q16)/SQRT(COUNT($L16:$O16,$Q16)),$Q$2="X",STDEV($L16:$P16)/SQRT(COUNT($L16:$P16))),"")</f>
        <v>0</v>
      </c>
      <c r="F16" cm="1">
        <f t="array" ref="F16">_xlfn.IFS(SUM($L16:$Q16)="","",L16="","",L16=0,0,L16&gt;0,L16/F$65*100)</f>
        <v>0</v>
      </c>
      <c r="G16" cm="1">
        <f t="array" ref="G16">_xlfn.IFS(SUM($L16:$Q16)="","",M16="","",M16=0,0,M16&gt;0,M16/G$65*100)</f>
        <v>0</v>
      </c>
      <c r="H16" cm="1">
        <f t="array" ref="H16">_xlfn.IFS(SUM($L16:$Q16)="","",N16="","",N16=0,0,N16&gt;0,N16/H$65*100)</f>
        <v>0</v>
      </c>
      <c r="I16" cm="1">
        <f t="array" ref="I16">_xlfn.IFS(SUM($L16:$Q16)="","",O16="","",O16=0,0,O16&gt;0,O16/I$65*100)</f>
        <v>0</v>
      </c>
      <c r="J16" cm="1">
        <f t="array" ref="J16">_xlfn.IFS(SUM($L16:$Q16)="","",P16="","",P16=0,0,P16&gt;0,P16/J$65*100)</f>
        <v>0</v>
      </c>
      <c r="K16" cm="1">
        <f t="array" ref="K16">_xlfn.IFS(SUM($L16:$Q16)="","",Q16="","",Q16=0,0,Q16&gt;0,Q16/K$65*100)</f>
        <v>7.8626643262418652E-2</v>
      </c>
      <c r="L16" s="85">
        <f t="shared" si="0"/>
        <v>0</v>
      </c>
      <c r="M16" s="39">
        <f t="shared" si="0"/>
        <v>0</v>
      </c>
      <c r="N16" s="39">
        <f t="shared" si="0"/>
        <v>0</v>
      </c>
      <c r="O16" s="39">
        <f t="shared" si="0"/>
        <v>0</v>
      </c>
      <c r="P16" s="39">
        <f t="shared" si="0"/>
        <v>0</v>
      </c>
      <c r="Q16" s="98">
        <f t="shared" si="0"/>
        <v>6147.666666666667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36886</v>
      </c>
      <c r="Z16" s="7" t="s">
        <v>38</v>
      </c>
      <c r="AA16" s="18" cm="1">
        <f t="array" ref="AA16">IFERROR(_xlfn.IFS(COUNTA($AE$2:$AJ$2)=0,AVERAGE($AE16:$AJ16),$AE$2="X",AVERAGE($AF16:$AJ16),$AF$2="X",AVERAGE($AE16,$AG16:$AJ16),$AG$2="X",AVERAGE($AE16:$AF16,$AH16:$AJ16),$AH$2="X",AVERAGE($AE16:$AG16,$AI16:$AJ16),$AI$2="X",AVERAGE($AE16:$AH16,$AJ16:$AJ16),$AJ$2="X",AVERAGE($AE16:$AI16)),"")</f>
        <v>0.66909620859349994</v>
      </c>
      <c r="AB16" s="19" cm="1">
        <f t="array" ref="AB16">IFERROR(_xlfn.IFS(COUNTA($AE$2:$AJ$2)=0,STDEV($AE16:$AJ16)/SQRT(COUNT($AE16:$AJ16)),$AE$2="X",STDEV($AF16:$AJ16)/SQRT(COUNT($AF16:$AJ16)),$AF$2="X",STDEV($AE16,$AG16:$AJ16)/SQRT(COUNT($AE16,$AG16:$AJ16)),$AG$2="X",STDEV($AE16:$AF16,$AH16:$AJ16)/SQRT(COUNT($AE16:$AF16,$AH16:$AJ16)),$AH$2="X",STDEV($AE16:$AG16,$AI16:$AJ16)/SQRT(COUNT($AE16:$AG16,$AI16:$AJ16)),$AI$2="X",STDEV($AE16:$AH16,$AJ16)/SQRT(COUNT($AE16:$AH16,$AJ16)),$AJ$2="X",STDEV($AE16:$AI16)/SQRT(COUNT($AE16:$AI16))),"")</f>
        <v>0.30167887144243649</v>
      </c>
      <c r="AC16" s="113" cm="1">
        <f t="array" ref="AC16">IFERROR(_xlfn.IFS(COUNTA($AK$2:$AP$2)=0,AVERAGE($AK16:$AP16),$AK$2="X",AVERAGE($AL16:$AP16),$AL$2="X",AVERAGE($AK16,$AM16:$AP16),$AM$2="X",AVERAGE($AK16:$AL16,$AN16:$AP16),$AN$2="X",AVERAGE($AK16:$AM16,$AO16:$AP16),$AO$2="X",AVERAGE($AK16:$AN16,$AP16:$AP16),$AP$2="X",AVERAGE($AK16:$AO16)),"")</f>
        <v>1245.4299999999998</v>
      </c>
      <c r="AD16" s="111" cm="1">
        <f t="array" ref="AD16">IFERROR(_xlfn.IFS(COUNTA($AK$2:$AP$2)=0,STDEV($AK16:$AP16)/SQRT(COUNT($AK16:$AP16)),$AK$2="X",STDEV($AL16:$AP16)/SQRT(COUNT($AL16:$AP16)),$AL$2="X",STDEV($AK16,$AM16:$AP16)/SQRT(COUNT($AK16,$AM16:$AP16)),$AM$2="X",STDEV($AK16:$AL16,$AN16:$AP16)/SQRT(COUNT($AK16:$AL16,$AN16:$AP16)),$AN$2="X",STDEV($AK16:$AM16,$AO16:$AP16)/SQRT(COUNT($AK16:$AM16,$AO16:$AP16)),$AO$2="X",STDEV($AK16:$AN16,$AP16)/SQRT(COUNT($AK16:$AN16,$AP16)),$AP$2="X",STDEV($AK16:$AO16)/SQRT(COUNT($AK16:$AO16))),"")</f>
        <v>524.26679982619544</v>
      </c>
      <c r="AE16" cm="1">
        <f t="array" ref="AE16">_xlfn.IFS(SUM($AK16:$AP16)="","",AK16="","",AK16=0,0,AK16&gt;0,AK16/AE$65*100)</f>
        <v>0</v>
      </c>
      <c r="AF16" cm="1">
        <f t="array" ref="AF16">_xlfn.IFS(SUM($AK16:$AP16)="","",AL16="","",AL16=0,0,AL16&gt;0,AL16/AF$65*100)</f>
        <v>0.75251969874717117</v>
      </c>
      <c r="AG16" cm="1">
        <f t="array" ref="AG16">_xlfn.IFS(SUM($AK16:$AP16)="","",AM16="","",AM16=0,0,AM16&gt;0,AM16/AG$65*100)</f>
        <v>1.0409015767662326</v>
      </c>
      <c r="AH16" cm="1">
        <f t="array" ref="AH16">_xlfn.IFS(SUM($AK16:$AP16)="","",AN16="","",AN16=0,0,AN16&gt;0,AN16/AH$65*100)</f>
        <v>0.7547757608225647</v>
      </c>
      <c r="AI16" cm="1">
        <f t="array" ref="AI16">_xlfn.IFS(SUM($AK16:$AP16)="","",AO16="","",AO16=0,0,AO16&gt;0,AO16/AI$65*100)</f>
        <v>0</v>
      </c>
      <c r="AJ16" cm="1">
        <f t="array" ref="AJ16">_xlfn.IFS(SUM($AK16:$AP16)="","",AP16="","",AP16=0,0,AP16&gt;0,AP16/AJ$65*100)</f>
        <v>1.5520597674540959</v>
      </c>
      <c r="AK16" s="42">
        <f t="shared" si="1"/>
        <v>0</v>
      </c>
      <c r="AL16">
        <f t="shared" si="1"/>
        <v>1720.4</v>
      </c>
      <c r="AM16">
        <f t="shared" si="1"/>
        <v>2515.5</v>
      </c>
      <c r="AN16">
        <f t="shared" si="1"/>
        <v>25307.714285714286</v>
      </c>
      <c r="AO16">
        <f t="shared" si="1"/>
        <v>0</v>
      </c>
      <c r="AP16" s="96">
        <f t="shared" si="1"/>
        <v>1991.25</v>
      </c>
      <c r="AQ16" s="89">
        <v>0</v>
      </c>
      <c r="AR16" s="89">
        <v>8602</v>
      </c>
      <c r="AS16" s="89">
        <v>10062</v>
      </c>
      <c r="AT16" s="89">
        <v>177154</v>
      </c>
      <c r="AU16" s="89">
        <v>0</v>
      </c>
      <c r="AV16" s="89">
        <v>7965</v>
      </c>
      <c r="AX16" s="1"/>
      <c r="AY16" s="39" t="str">
        <f t="shared" si="2"/>
        <v/>
      </c>
      <c r="AZ16" s="39" t="str">
        <f t="shared" si="3"/>
        <v/>
      </c>
      <c r="BA16" s="39" t="str">
        <f t="shared" si="4"/>
        <v/>
      </c>
      <c r="BB16" s="39" t="str">
        <f t="shared" si="5"/>
        <v/>
      </c>
      <c r="BC16" s="39" t="str">
        <f t="shared" si="6"/>
        <v/>
      </c>
      <c r="BD16" s="39" t="str">
        <f t="shared" si="7"/>
        <v/>
      </c>
      <c r="BE16" s="39" t="str">
        <f t="shared" si="8"/>
        <v/>
      </c>
      <c r="BF16" s="39" t="str">
        <f t="shared" si="9"/>
        <v/>
      </c>
      <c r="BG16" s="39" t="str">
        <f t="shared" si="10"/>
        <v/>
      </c>
      <c r="BH16" s="39" t="str">
        <f t="shared" si="11"/>
        <v/>
      </c>
      <c r="BI16" s="39" t="str">
        <f t="shared" si="12"/>
        <v/>
      </c>
      <c r="BJ16" s="39" t="str">
        <f t="shared" si="13"/>
        <v/>
      </c>
      <c r="BK16" s="42" t="str">
        <f t="shared" si="14"/>
        <v/>
      </c>
      <c r="BL16" t="str">
        <f t="shared" si="15"/>
        <v/>
      </c>
      <c r="BM16" t="str">
        <f t="shared" si="16"/>
        <v/>
      </c>
      <c r="BN16" t="str">
        <f t="shared" si="17"/>
        <v/>
      </c>
      <c r="BO16" t="str">
        <f t="shared" si="18"/>
        <v/>
      </c>
      <c r="BP16" t="str">
        <f t="shared" si="19"/>
        <v/>
      </c>
      <c r="BQ16" t="str">
        <f t="shared" si="20"/>
        <v/>
      </c>
      <c r="BR16" t="str">
        <f t="shared" si="21"/>
        <v/>
      </c>
      <c r="BS16" t="str">
        <f t="shared" si="22"/>
        <v/>
      </c>
      <c r="BT16" t="str">
        <f t="shared" si="23"/>
        <v/>
      </c>
      <c r="BU16" t="str">
        <f t="shared" si="24"/>
        <v/>
      </c>
      <c r="BV16" t="str">
        <f t="shared" si="25"/>
        <v/>
      </c>
      <c r="BW16" t="str">
        <f t="shared" si="26"/>
        <v/>
      </c>
      <c r="BX16" t="str">
        <f t="shared" si="27"/>
        <v/>
      </c>
      <c r="BY16" t="str">
        <f t="shared" si="28"/>
        <v/>
      </c>
      <c r="BZ16" t="str">
        <f t="shared" si="29"/>
        <v/>
      </c>
      <c r="CA16" t="str">
        <f t="shared" si="30"/>
        <v/>
      </c>
      <c r="CB16" s="39" t="str">
        <f t="shared" si="31"/>
        <v/>
      </c>
      <c r="CC16" s="46" t="str">
        <f t="shared" si="32"/>
        <v/>
      </c>
      <c r="CD16" s="44" t="str">
        <f t="shared" si="33"/>
        <v/>
      </c>
      <c r="CE16" t="str" cm="1">
        <f t="array" ref="CE16">_xlfn.IFS($CC16="","",$CC16&lt;=CE$3,"yes",$CC16&gt;CE$3,"no")</f>
        <v/>
      </c>
      <c r="CF16" s="42" t="str">
        <f t="shared" si="34"/>
        <v/>
      </c>
      <c r="CG16" s="1" t="str">
        <f t="shared" si="35"/>
        <v/>
      </c>
      <c r="CH16" s="1" t="str">
        <f t="shared" si="36"/>
        <v/>
      </c>
      <c r="CI16" s="76" t="str">
        <f>IF(CE16="yes",VLOOKUP(CH16,'z-Table'!$A$1:$K$74,7,TRUE)*$CE$2,"")</f>
        <v/>
      </c>
    </row>
    <row r="17" spans="1:87" ht="12" x14ac:dyDescent="0.2">
      <c r="A17" s="7" t="s">
        <v>39</v>
      </c>
      <c r="B17" s="18" cm="1">
        <f t="array" ref="B17">IFERROR(_xlfn.IFS(COUNTA($F$2:$K$2)=0,AVERAGE($F17:$K17),$F$2="X",AVERAGE(G17:$K17),$G$2="X",AVERAGE($F17,$H17:$K17),$H$2="X",AVERAGE($F17:$G17,$I17:$K17),$I$2="X",AVERAGE($F17:$H17,$J17:$K17),$J$2="X",AVERAGE($F17:$I17,$K17:$K17),$K$2="X",AVERAGE($F17:$J17)),"")</f>
        <v>0.79140805474132514</v>
      </c>
      <c r="C17" s="19" cm="1">
        <f t="array" ref="C17">IFERROR(_xlfn.IFS(COUNTA($F$2:$K$2)=0,STDEV($F17:$K17)/SQRT(COUNT($F17:$K17)),$F$2="X",STDEV(G17:$K17)/SQRT(COUNT(G17:$K17)),$G$2="X",STDEV($F17,$H17:$K17)/SQRT(COUNT($F17,$H17:$K17)),$H$2="X",STDEV($F17:$G17,$I17:$K17)/SQRT(COUNT($F17:$G17,$I17:$K17)),$I$2="X",STDEV($F17:$H17,$J17:$K17)/SQRT(COUNT($F17:$H17,$J17:$K17)),$J$2="X",STDEV($F17:$I17,$K17)/SQRT(COUNT($F17:$I17,$K17)),$K$2="X",STDEV($F17:$J17)/SQRT(COUNT($F17:$J17))),"")</f>
        <v>0.34706462017372319</v>
      </c>
      <c r="D17" s="110" cm="1">
        <f t="array" ref="D17">IFERROR(_xlfn.IFS(COUNTA($L$2:$Q$2)=0,AVERAGE($L17:$Q17),$L$2="X",AVERAGE($M17:$Q17),$M$2="X",AVERAGE($L17,$N17:$Q17),$N$2="X",AVERAGE($L17:$M17,$O17:$Q17),$O$2="X",AVERAGE($L17:$N17,$P17:$Q17),$P$2="X",AVERAGE($L17:$O17,$Q17:$Q17),$Q$2="X",AVERAGE($L17:$P17)),"")</f>
        <v>1969.7833333333333</v>
      </c>
      <c r="E17" s="111" cm="1">
        <f t="array" ref="E17">IFERROR(_xlfn.IFS(COUNTA($L$2:$Q$2)=0,STDEV($L17:$Q17)/SQRT(COUNT($L17:$Q17)),$L$2="X",STDEV($M17:$Q17)/SQRT(COUNT($M17:$Q17)),$M$2="X",STDEV($L17,$N17:$Q17)/SQRT(COUNT($L17,$N17:$Q17)),$N$2="X",STDEV($L17:$M17,$O17:$Q17)/SQRT(COUNT($L17:$M17,$O17:$Q17)),$O$2="X",STDEV($L17:$N17,$P17:$Q17)/SQRT(COUNT($L17:$N17,$P17:$Q17)),$P$2="X",STDEV($L17:$O17,$Q17)/SQRT(COUNT($L17:$O17,$Q17)),$Q$2="X",STDEV($L17:$P17)/SQRT(COUNT($L17:$P17))),"")</f>
        <v>900.17859169413953</v>
      </c>
      <c r="F17" cm="1">
        <f t="array" ref="F17">_xlfn.IFS(SUM($L17:$Q17)="","",L17="","",L17=0,0,L17&gt;0,L17/F$65*100)</f>
        <v>1.7727083484331834</v>
      </c>
      <c r="G17" cm="1">
        <f t="array" ref="G17">_xlfn.IFS(SUM($L17:$Q17)="","",M17="","",M17=0,0,M17&gt;0,M17/G$65*100)</f>
        <v>0</v>
      </c>
      <c r="H17" cm="1">
        <f t="array" ref="H17">_xlfn.IFS(SUM($L17:$Q17)="","",N17="","",N17=0,0,N17&gt;0,N17/H$65*100)</f>
        <v>0</v>
      </c>
      <c r="I17" cm="1">
        <f t="array" ref="I17">_xlfn.IFS(SUM($L17:$Q17)="","",O17="","",O17=0,0,O17&gt;0,O17/I$65*100)</f>
        <v>1.0129110303461664</v>
      </c>
      <c r="J17" cm="1">
        <f t="array" ref="J17">_xlfn.IFS(SUM($L17:$Q17)="","",P17="","",P17=0,0,P17&gt;0,P17/J$65*100)</f>
        <v>1.1714208949272755</v>
      </c>
      <c r="K17" cm="1">
        <f t="array" ref="K17">_xlfn.IFS(SUM($L17:$Q17)="","",Q17="","",Q17=0,0,Q17&gt;0,Q17/K$65*100)</f>
        <v>1.9663439342025919</v>
      </c>
      <c r="L17" s="85">
        <f t="shared" si="0"/>
        <v>3505.6666666666665</v>
      </c>
      <c r="M17" s="39">
        <f t="shared" si="0"/>
        <v>0</v>
      </c>
      <c r="N17" s="39">
        <f t="shared" si="0"/>
        <v>0</v>
      </c>
      <c r="O17" s="39">
        <f t="shared" si="0"/>
        <v>1907</v>
      </c>
      <c r="P17" s="39">
        <f t="shared" si="0"/>
        <v>4436.25</v>
      </c>
      <c r="Q17" s="98">
        <f t="shared" si="0"/>
        <v>153744.66666666666</v>
      </c>
      <c r="R17" s="89">
        <v>10517</v>
      </c>
      <c r="S17" s="89">
        <v>0</v>
      </c>
      <c r="T17" s="89">
        <v>0</v>
      </c>
      <c r="U17" s="89">
        <v>7628</v>
      </c>
      <c r="V17" s="89">
        <v>17745</v>
      </c>
      <c r="W17" s="89">
        <v>922468</v>
      </c>
      <c r="Z17" s="7" t="s">
        <v>39</v>
      </c>
      <c r="AA17" s="18" cm="1">
        <f t="array" ref="AA17">IFERROR(_xlfn.IFS(COUNTA($AE$2:$AJ$2)=0,AVERAGE($AE17:$AJ17),$AE$2="X",AVERAGE($AF17:$AJ17),$AF$2="X",AVERAGE($AE17,$AG17:$AJ17),$AG$2="X",AVERAGE($AE17:$AF17,$AH17:$AJ17),$AH$2="X",AVERAGE($AE17:$AG17,$AI17:$AJ17),$AI$2="X",AVERAGE($AE17:$AH17,$AJ17:$AJ17),$AJ$2="X",AVERAGE($AE17:$AI17)),"")</f>
        <v>2.5116815828743406</v>
      </c>
      <c r="AB17" s="19" cm="1">
        <f t="array" ref="AB17">IFERROR(_xlfn.IFS(COUNTA($AE$2:$AJ$2)=0,STDEV($AE17:$AJ17)/SQRT(COUNT($AE17:$AJ17)),$AE$2="X",STDEV($AF17:$AJ17)/SQRT(COUNT($AF17:$AJ17)),$AF$2="X",STDEV($AE17,$AG17:$AJ17)/SQRT(COUNT($AE17,$AG17:$AJ17)),$AG$2="X",STDEV($AE17:$AF17,$AH17:$AJ17)/SQRT(COUNT($AE17:$AF17,$AH17:$AJ17)),$AH$2="X",STDEV($AE17:$AG17,$AI17:$AJ17)/SQRT(COUNT($AE17:$AG17,$AI17:$AJ17)),$AI$2="X",STDEV($AE17:$AH17,$AJ17)/SQRT(COUNT($AE17:$AH17,$AJ17)),$AJ$2="X",STDEV($AE17:$AI17)/SQRT(COUNT($AE17:$AI17))),"")</f>
        <v>0.73311333597589923</v>
      </c>
      <c r="AC17" s="113" cm="1">
        <f t="array" ref="AC17">IFERROR(_xlfn.IFS(COUNTA($AK$2:$AP$2)=0,AVERAGE($AK17:$AP17),$AK$2="X",AVERAGE($AL17:$AP17),$AL$2="X",AVERAGE($AK17,$AM17:$AP17),$AM$2="X",AVERAGE($AK17:$AL17,$AN17:$AP17),$AN$2="X",AVERAGE($AK17:$AM17,$AO17:$AP17),$AO$2="X",AVERAGE($AK17:$AN17,$AP17:$AP17),$AP$2="X",AVERAGE($AK17:$AO17)),"")</f>
        <v>4553.7866666666669</v>
      </c>
      <c r="AD17" s="111" cm="1">
        <f t="array" ref="AD17">IFERROR(_xlfn.IFS(COUNTA($AK$2:$AP$2)=0,STDEV($AK17:$AP17)/SQRT(COUNT($AK17:$AP17)),$AK$2="X",STDEV($AL17:$AP17)/SQRT(COUNT($AL17:$AP17)),$AL$2="X",STDEV($AK17,$AM17:$AP17)/SQRT(COUNT($AK17,$AM17:$AP17)),$AM$2="X",STDEV($AK17:$AL17,$AN17:$AP17)/SQRT(COUNT($AK17:$AL17,$AN17:$AP17)),$AN$2="X",STDEV($AK17:$AM17,$AO17:$AP17)/SQRT(COUNT($AK17:$AM17,$AO17:$AP17)),$AO$2="X",STDEV($AK17:$AN17,$AP17)/SQRT(COUNT($AK17:$AN17,$AP17)),$AP$2="X",STDEV($AK17:$AO17)/SQRT(COUNT($AK17:$AO17))),"")</f>
        <v>2036.9204960170741</v>
      </c>
      <c r="AE17" cm="1">
        <f t="array" ref="AE17">_xlfn.IFS(SUM($AK17:$AP17)="","",AK17="","",AK17=0,0,AK17&gt;0,AK17/AE$65*100)</f>
        <v>2.1612060856915885</v>
      </c>
      <c r="AF17" cm="1">
        <f t="array" ref="AF17">_xlfn.IFS(SUM($AK17:$AP17)="","",AL17="","",AL17=0,0,AL17&gt;0,AL17/AF$65*100)</f>
        <v>0.71052836470873337</v>
      </c>
      <c r="AG17" cm="1">
        <f t="array" ref="AG17">_xlfn.IFS(SUM($AK17:$AP17)="","",AM17="","",AM17=0,0,AM17&gt;0,AM17/AG$65*100)</f>
        <v>5.0498519648025892</v>
      </c>
      <c r="AH17" cm="1">
        <f t="array" ref="AH17">_xlfn.IFS(SUM($AK17:$AP17)="","",AN17="","",AN17=0,0,AN17&gt;0,AN17/AH$65*100)</f>
        <v>1.8869777471225542</v>
      </c>
      <c r="AI17" cm="1">
        <f t="array" ref="AI17">_xlfn.IFS(SUM($AK17:$AP17)="","",AO17="","",AO17=0,0,AO17&gt;0,AO17/AI$65*100)</f>
        <v>1.6607249733274347</v>
      </c>
      <c r="AJ17" cm="1">
        <f t="array" ref="AJ17">_xlfn.IFS(SUM($AK17:$AP17)="","",AP17="","",AP17=0,0,AP17&gt;0,AP17/AJ$65*100)</f>
        <v>2.9760965258413568</v>
      </c>
      <c r="AK17" s="42">
        <f t="shared" si="1"/>
        <v>4484.333333333333</v>
      </c>
      <c r="AL17">
        <f t="shared" si="1"/>
        <v>1624.4</v>
      </c>
      <c r="AM17">
        <f t="shared" si="1"/>
        <v>12203.75</v>
      </c>
      <c r="AN17">
        <f t="shared" si="1"/>
        <v>63270.571428571428</v>
      </c>
      <c r="AO17">
        <f t="shared" si="1"/>
        <v>638.20000000000005</v>
      </c>
      <c r="AP17" s="96">
        <f t="shared" si="1"/>
        <v>3818.25</v>
      </c>
      <c r="AQ17" s="89">
        <v>26906</v>
      </c>
      <c r="AR17" s="89">
        <v>8122</v>
      </c>
      <c r="AS17" s="89">
        <v>48815</v>
      </c>
      <c r="AT17" s="89">
        <v>442894</v>
      </c>
      <c r="AU17" s="89">
        <v>3191</v>
      </c>
      <c r="AV17" s="89">
        <v>15273</v>
      </c>
      <c r="AX17" s="1" t="str">
        <f>A17</f>
        <v>1,8-cineole</v>
      </c>
      <c r="AY17" s="39">
        <f t="shared" si="2"/>
        <v>3505.6666666666665</v>
      </c>
      <c r="AZ17" s="39">
        <f t="shared" si="3"/>
        <v>0</v>
      </c>
      <c r="BA17" s="39">
        <f t="shared" si="4"/>
        <v>0</v>
      </c>
      <c r="BB17" s="39">
        <f t="shared" si="5"/>
        <v>1907</v>
      </c>
      <c r="BC17" s="39">
        <f t="shared" si="6"/>
        <v>4436.25</v>
      </c>
      <c r="BD17" s="39" t="str">
        <f t="shared" si="7"/>
        <v/>
      </c>
      <c r="BE17" s="39">
        <f t="shared" si="8"/>
        <v>4484.333333333333</v>
      </c>
      <c r="BF17" s="39">
        <f t="shared" si="9"/>
        <v>1624.4</v>
      </c>
      <c r="BG17" s="39">
        <f t="shared" si="10"/>
        <v>12203.75</v>
      </c>
      <c r="BH17" s="39" t="str">
        <f t="shared" si="11"/>
        <v/>
      </c>
      <c r="BI17" s="39">
        <f t="shared" si="12"/>
        <v>638.20000000000005</v>
      </c>
      <c r="BJ17" s="39">
        <f t="shared" si="13"/>
        <v>3818.25</v>
      </c>
      <c r="BK17" s="42">
        <f t="shared" si="14"/>
        <v>6</v>
      </c>
      <c r="BL17">
        <f t="shared" si="15"/>
        <v>1.5</v>
      </c>
      <c r="BM17">
        <f t="shared" si="16"/>
        <v>1.5</v>
      </c>
      <c r="BN17">
        <f t="shared" si="17"/>
        <v>5</v>
      </c>
      <c r="BO17">
        <f t="shared" si="18"/>
        <v>8</v>
      </c>
      <c r="BP17" t="str">
        <f t="shared" si="19"/>
        <v/>
      </c>
      <c r="BQ17">
        <f t="shared" si="20"/>
        <v>9</v>
      </c>
      <c r="BR17">
        <f t="shared" si="21"/>
        <v>4</v>
      </c>
      <c r="BS17">
        <f t="shared" si="22"/>
        <v>10</v>
      </c>
      <c r="BT17" t="str">
        <f t="shared" si="23"/>
        <v/>
      </c>
      <c r="BU17">
        <f t="shared" si="24"/>
        <v>3</v>
      </c>
      <c r="BV17">
        <f t="shared" si="25"/>
        <v>7</v>
      </c>
      <c r="BW17">
        <f t="shared" si="26"/>
        <v>22</v>
      </c>
      <c r="BX17">
        <f t="shared" si="27"/>
        <v>33</v>
      </c>
      <c r="BY17">
        <f t="shared" si="28"/>
        <v>5</v>
      </c>
      <c r="BZ17">
        <f t="shared" si="29"/>
        <v>5</v>
      </c>
      <c r="CA17">
        <f t="shared" si="30"/>
        <v>18</v>
      </c>
      <c r="CB17" s="39">
        <f t="shared" si="31"/>
        <v>7</v>
      </c>
      <c r="CC17" s="46">
        <f t="shared" si="32"/>
        <v>7</v>
      </c>
      <c r="CD17" s="44" t="str">
        <f t="shared" si="33"/>
        <v xml:space="preserve">sig = </v>
      </c>
      <c r="CE17" t="str" cm="1">
        <f t="array" ref="CE17">_xlfn.IFS($CC17="","",$CC17&lt;=CE$3,"yes",$CC17&gt;CE$3,"no")</f>
        <v>no</v>
      </c>
      <c r="CF17" s="42" t="str">
        <f t="shared" si="34"/>
        <v/>
      </c>
      <c r="CG17" s="1" t="str">
        <f t="shared" si="35"/>
        <v/>
      </c>
      <c r="CH17" s="1" t="str">
        <f t="shared" si="36"/>
        <v/>
      </c>
      <c r="CI17" s="76" t="str">
        <f>IF(CE17="yes",VLOOKUP(CH17,'z-Table'!$A$1:$K$74,7,TRUE)*$CE$2,"")</f>
        <v/>
      </c>
    </row>
    <row r="18" spans="1:87" ht="12" x14ac:dyDescent="0.2">
      <c r="A18" s="7" t="s">
        <v>40</v>
      </c>
      <c r="B18" s="18" cm="1">
        <f t="array" ref="B18">IFERROR(_xlfn.IFS(COUNTA($F$2:$K$2)=0,AVERAGE($F18:$K18),$F$2="X",AVERAGE(G18:$K18),$G$2="X",AVERAGE($F18,$H18:$K18),$H$2="X",AVERAGE($F18:$G18,$I18:$K18),$I$2="X",AVERAGE($F18:$H18,$J18:$K18),$J$2="X",AVERAGE($F18:$I18,$K18:$K18),$K$2="X",AVERAGE($F18:$J18)),"")</f>
        <v>0</v>
      </c>
      <c r="C18" s="19" cm="1">
        <f t="array" ref="C18">IFERROR(_xlfn.IFS(COUNTA($F$2:$K$2)=0,STDEV($F18:$K18)/SQRT(COUNT($F18:$K18)),$F$2="X",STDEV(G18:$K18)/SQRT(COUNT(G18:$K18)),$G$2="X",STDEV($F18,$H18:$K18)/SQRT(COUNT($F18,$H18:$K18)),$H$2="X",STDEV($F18:$G18,$I18:$K18)/SQRT(COUNT($F18:$G18,$I18:$K18)),$I$2="X",STDEV($F18:$H18,$J18:$K18)/SQRT(COUNT($F18:$H18,$J18:$K18)),$J$2="X",STDEV($F18:$I18,$K18)/SQRT(COUNT($F18:$I18,$K18)),$K$2="X",STDEV($F18:$J18)/SQRT(COUNT($F18:$J18))),"")</f>
        <v>0</v>
      </c>
      <c r="D18" s="110" cm="1">
        <f t="array" ref="D18">IFERROR(_xlfn.IFS(COUNTA($L$2:$Q$2)=0,AVERAGE($L18:$Q18),$L$2="X",AVERAGE($M18:$Q18),$M$2="X",AVERAGE($L18,$N18:$Q18),$N$2="X",AVERAGE($L18:$M18,$O18:$Q18),$O$2="X",AVERAGE($L18:$N18,$P18:$Q18),$P$2="X",AVERAGE($L18:$O18,$Q18:$Q18),$Q$2="X",AVERAGE($L18:$P18)),"")</f>
        <v>0</v>
      </c>
      <c r="E18" s="111" cm="1">
        <f t="array" ref="E18">IFERROR(_xlfn.IFS(COUNTA($L$2:$Q$2)=0,STDEV($L18:$Q18)/SQRT(COUNT($L18:$Q18)),$L$2="X",STDEV($M18:$Q18)/SQRT(COUNT($M18:$Q18)),$M$2="X",STDEV($L18,$N18:$Q18)/SQRT(COUNT($L18,$N18:$Q18)),$N$2="X",STDEV($L18:$M18,$O18:$Q18)/SQRT(COUNT($L18:$M18,$O18:$Q18)),$O$2="X",STDEV($L18:$N18,$P18:$Q18)/SQRT(COUNT($L18:$N18,$P18:$Q18)),$P$2="X",STDEV($L18:$O18,$Q18)/SQRT(COUNT($L18:$O18,$Q18)),$Q$2="X",STDEV($L18:$P18)/SQRT(COUNT($L18:$P18))),"")</f>
        <v>0</v>
      </c>
      <c r="F18" cm="1">
        <f t="array" ref="F18">_xlfn.IFS(SUM($L18:$Q18)="","",L18="","",L18=0,0,L18&gt;0,L18/F$65*100)</f>
        <v>0</v>
      </c>
      <c r="G18" cm="1">
        <f t="array" ref="G18">_xlfn.IFS(SUM($L18:$Q18)="","",M18="","",M18=0,0,M18&gt;0,M18/G$65*100)</f>
        <v>0</v>
      </c>
      <c r="H18" cm="1">
        <f t="array" ref="H18">_xlfn.IFS(SUM($L18:$Q18)="","",N18="","",N18=0,0,N18&gt;0,N18/H$65*100)</f>
        <v>0</v>
      </c>
      <c r="I18" cm="1">
        <f t="array" ref="I18">_xlfn.IFS(SUM($L18:$Q18)="","",O18="","",O18=0,0,O18&gt;0,O18/I$65*100)</f>
        <v>0</v>
      </c>
      <c r="J18" cm="1">
        <f t="array" ref="J18">_xlfn.IFS(SUM($L18:$Q18)="","",P18="","",P18=0,0,P18&gt;0,P18/J$65*100)</f>
        <v>0</v>
      </c>
      <c r="K18" cm="1">
        <f t="array" ref="K18">_xlfn.IFS(SUM($L18:$Q18)="","",Q18="","",Q18=0,0,Q18&gt;0,Q18/K$65*100)</f>
        <v>0.13038218461717452</v>
      </c>
      <c r="L18" s="85">
        <f t="shared" si="0"/>
        <v>0</v>
      </c>
      <c r="M18" s="39">
        <f t="shared" si="0"/>
        <v>0</v>
      </c>
      <c r="N18" s="39">
        <f t="shared" si="0"/>
        <v>0</v>
      </c>
      <c r="O18" s="39">
        <f t="shared" si="0"/>
        <v>0</v>
      </c>
      <c r="P18" s="39">
        <f t="shared" si="0"/>
        <v>0</v>
      </c>
      <c r="Q18" s="98">
        <f t="shared" si="0"/>
        <v>10194.333333333334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61166</v>
      </c>
      <c r="Z18" s="7" t="s">
        <v>40</v>
      </c>
      <c r="AA18" s="18" cm="1">
        <f t="array" ref="AA18">IFERROR(_xlfn.IFS(COUNTA($AE$2:$AJ$2)=0,AVERAGE($AE18:$AJ18),$AE$2="X",AVERAGE($AF18:$AJ18),$AF$2="X",AVERAGE($AE18,$AG18:$AJ18),$AG$2="X",AVERAGE($AE18:$AF18,$AH18:$AJ18),$AH$2="X",AVERAGE($AE18:$AG18,$AI18:$AJ18),$AI$2="X",AVERAGE($AE18:$AH18,$AJ18:$AJ18),$AJ$2="X",AVERAGE($AE18:$AI18)),"")</f>
        <v>0.76732585773783513</v>
      </c>
      <c r="AB18" s="19" cm="1">
        <f t="array" ref="AB18">IFERROR(_xlfn.IFS(COUNTA($AE$2:$AJ$2)=0,STDEV($AE18:$AJ18)/SQRT(COUNT($AE18:$AJ18)),$AE$2="X",STDEV($AF18:$AJ18)/SQRT(COUNT($AF18:$AJ18)),$AF$2="X",STDEV($AE18,$AG18:$AJ18)/SQRT(COUNT($AE18,$AG18:$AJ18)),$AG$2="X",STDEV($AE18:$AF18,$AH18:$AJ18)/SQRT(COUNT($AE18:$AF18,$AH18:$AJ18)),$AH$2="X",STDEV($AE18:$AG18,$AI18:$AJ18)/SQRT(COUNT($AE18:$AG18,$AI18:$AJ18)),$AI$2="X",STDEV($AE18:$AH18,$AJ18)/SQRT(COUNT($AE18:$AH18,$AJ18)),$AJ$2="X",STDEV($AE18:$AI18)/SQRT(COUNT($AE18:$AI18))),"")</f>
        <v>0.58155524858612406</v>
      </c>
      <c r="AC18" s="113" cm="1">
        <f t="array" ref="AC18">IFERROR(_xlfn.IFS(COUNTA($AK$2:$AP$2)=0,AVERAGE($AK18:$AP18),$AK$2="X",AVERAGE($AL18:$AP18),$AL$2="X",AVERAGE($AK18,$AM18:$AP18),$AM$2="X",AVERAGE($AK18:$AL18,$AN18:$AP18),$AN$2="X",AVERAGE($AK18:$AM18,$AO18:$AP18),$AO$2="X",AVERAGE($AK18:$AN18,$AP18:$AP18),$AP$2="X",AVERAGE($AK18:$AO18)),"")</f>
        <v>1832.58</v>
      </c>
      <c r="AD18" s="111" cm="1">
        <f t="array" ref="AD18">IFERROR(_xlfn.IFS(COUNTA($AK$2:$AP$2)=0,STDEV($AK18:$AP18)/SQRT(COUNT($AK18:$AP18)),$AK$2="X",STDEV($AL18:$AP18)/SQRT(COUNT($AL18:$AP18)),$AL$2="X",STDEV($AK18,$AM18:$AP18)/SQRT(COUNT($AK18,$AM18:$AP18)),$AM$2="X",STDEV($AK18:$AL18,$AN18:$AP18)/SQRT(COUNT($AK18:$AL18,$AN18:$AP18)),$AN$2="X",STDEV($AK18:$AM18,$AO18:$AP18)/SQRT(COUNT($AK18:$AM18,$AO18:$AP18)),$AO$2="X",STDEV($AK18:$AN18,$AP18)/SQRT(COUNT($AK18:$AN18,$AP18)),$AP$2="X",STDEV($AK18:$AO18)/SQRT(COUNT($AK18:$AO18))),"")</f>
        <v>1404.955756029349</v>
      </c>
      <c r="AE18" cm="1">
        <f t="array" ref="AE18">_xlfn.IFS(SUM($AK18:$AP18)="","",AK18="","",AK18=0,0,AK18&gt;0,AK18/AE$65*100)</f>
        <v>0</v>
      </c>
      <c r="AF18" cm="1">
        <f t="array" ref="AF18">_xlfn.IFS(SUM($AK18:$AP18)="","",AL18="","",AL18=0,0,AL18&gt;0,AL18/AF$65*100)</f>
        <v>0.83475272790577859</v>
      </c>
      <c r="AG18" cm="1">
        <f t="array" ref="AG18">_xlfn.IFS(SUM($AK18:$AP18)="","",AM18="","",AM18=0,0,AM18&gt;0,AM18/AG$65*100)</f>
        <v>3.0018765607833968</v>
      </c>
      <c r="AH18" cm="1">
        <f t="array" ref="AH18">_xlfn.IFS(SUM($AK18:$AP18)="","",AN18="","",AN18=0,0,AN18&gt;0,AN18/AH$65*100)</f>
        <v>0.30093207908610242</v>
      </c>
      <c r="AI18" cm="1">
        <f t="array" ref="AI18">_xlfn.IFS(SUM($AK18:$AP18)="","",AO18="","",AO18=0,0,AO18&gt;0,AO18/AI$65*100)</f>
        <v>0</v>
      </c>
      <c r="AJ18" cm="1">
        <f t="array" ref="AJ18">_xlfn.IFS(SUM($AK18:$AP18)="","",AP18="","",AP18=0,0,AP18&gt;0,AP18/AJ$65*100)</f>
        <v>0</v>
      </c>
      <c r="AK18" s="42">
        <f t="shared" si="1"/>
        <v>0</v>
      </c>
      <c r="AL18">
        <f t="shared" si="1"/>
        <v>1908.4</v>
      </c>
      <c r="AM18">
        <f t="shared" si="1"/>
        <v>7254.5</v>
      </c>
      <c r="AN18">
        <f t="shared" si="1"/>
        <v>10090.285714285714</v>
      </c>
      <c r="AO18">
        <f t="shared" si="1"/>
        <v>0</v>
      </c>
      <c r="AP18" s="96">
        <f t="shared" si="1"/>
        <v>0</v>
      </c>
      <c r="AQ18" s="89">
        <v>0</v>
      </c>
      <c r="AR18" s="89">
        <v>9542</v>
      </c>
      <c r="AS18" s="89">
        <v>29018</v>
      </c>
      <c r="AT18" s="89">
        <v>70632</v>
      </c>
      <c r="AU18" s="89">
        <v>0</v>
      </c>
      <c r="AV18" s="89">
        <v>0</v>
      </c>
      <c r="AX18" s="1"/>
      <c r="AY18" s="39" t="str">
        <f t="shared" si="2"/>
        <v/>
      </c>
      <c r="AZ18" s="39" t="str">
        <f t="shared" si="3"/>
        <v/>
      </c>
      <c r="BA18" s="39" t="str">
        <f t="shared" si="4"/>
        <v/>
      </c>
      <c r="BB18" s="39" t="str">
        <f t="shared" si="5"/>
        <v/>
      </c>
      <c r="BC18" s="39" t="str">
        <f t="shared" si="6"/>
        <v/>
      </c>
      <c r="BD18" s="39" t="str">
        <f t="shared" si="7"/>
        <v/>
      </c>
      <c r="BE18" s="39" t="str">
        <f t="shared" si="8"/>
        <v/>
      </c>
      <c r="BF18" s="39" t="str">
        <f t="shared" si="9"/>
        <v/>
      </c>
      <c r="BG18" s="39" t="str">
        <f t="shared" si="10"/>
        <v/>
      </c>
      <c r="BH18" s="39" t="str">
        <f t="shared" si="11"/>
        <v/>
      </c>
      <c r="BI18" s="39" t="str">
        <f t="shared" si="12"/>
        <v/>
      </c>
      <c r="BJ18" s="39" t="str">
        <f t="shared" si="13"/>
        <v/>
      </c>
      <c r="BK18" s="42" t="str">
        <f t="shared" si="14"/>
        <v/>
      </c>
      <c r="BL18" t="str">
        <f t="shared" si="15"/>
        <v/>
      </c>
      <c r="BM18" t="str">
        <f t="shared" si="16"/>
        <v/>
      </c>
      <c r="BN18" t="str">
        <f t="shared" si="17"/>
        <v/>
      </c>
      <c r="BO18" t="str">
        <f t="shared" si="18"/>
        <v/>
      </c>
      <c r="BP18" t="str">
        <f t="shared" si="19"/>
        <v/>
      </c>
      <c r="BQ18" t="str">
        <f t="shared" si="20"/>
        <v/>
      </c>
      <c r="BR18" t="str">
        <f t="shared" si="21"/>
        <v/>
      </c>
      <c r="BS18" t="str">
        <f t="shared" si="22"/>
        <v/>
      </c>
      <c r="BT18" t="str">
        <f t="shared" si="23"/>
        <v/>
      </c>
      <c r="BU18" t="str">
        <f t="shared" si="24"/>
        <v/>
      </c>
      <c r="BV18" t="str">
        <f t="shared" si="25"/>
        <v/>
      </c>
      <c r="BW18" t="str">
        <f t="shared" si="26"/>
        <v/>
      </c>
      <c r="BX18" t="str">
        <f t="shared" si="27"/>
        <v/>
      </c>
      <c r="BY18" t="str">
        <f t="shared" si="28"/>
        <v/>
      </c>
      <c r="BZ18" t="str">
        <f t="shared" si="29"/>
        <v/>
      </c>
      <c r="CA18" t="str">
        <f t="shared" si="30"/>
        <v/>
      </c>
      <c r="CB18" s="39" t="str">
        <f t="shared" si="31"/>
        <v/>
      </c>
      <c r="CC18" s="46" t="str">
        <f t="shared" si="32"/>
        <v/>
      </c>
      <c r="CD18" s="44" t="str">
        <f t="shared" si="33"/>
        <v/>
      </c>
      <c r="CE18" t="str" cm="1">
        <f t="array" ref="CE18">_xlfn.IFS($CC18="","",$CC18&lt;=CE$3,"yes",$CC18&gt;CE$3,"no")</f>
        <v/>
      </c>
      <c r="CF18" s="42" t="str">
        <f t="shared" si="34"/>
        <v/>
      </c>
      <c r="CG18" s="1" t="str">
        <f t="shared" si="35"/>
        <v/>
      </c>
      <c r="CH18" s="1" t="str">
        <f t="shared" si="36"/>
        <v/>
      </c>
      <c r="CI18" s="76" t="str">
        <f>IF(CE18="yes",VLOOKUP(CH18,'z-Table'!$A$1:$K$74,7,TRUE)*$CE$2,"")</f>
        <v/>
      </c>
    </row>
    <row r="19" spans="1:87" ht="12" x14ac:dyDescent="0.2">
      <c r="A19" s="7" t="s">
        <v>41</v>
      </c>
      <c r="B19" s="18" cm="1">
        <f t="array" ref="B19">IFERROR(_xlfn.IFS(COUNTA($F$2:$K$2)=0,AVERAGE($F19:$K19),$F$2="X",AVERAGE(G19:$K19),$G$2="X",AVERAGE($F19,$H19:$K19),$H$2="X",AVERAGE($F19:$G19,$I19:$K19),$I$2="X",AVERAGE($F19:$H19,$J19:$K19),$J$2="X",AVERAGE($F19:$I19,$K19:$K19),$K$2="X",AVERAGE($F19:$J19)),"")</f>
        <v>0</v>
      </c>
      <c r="C19" s="19" cm="1">
        <f t="array" ref="C19">IFERROR(_xlfn.IFS(COUNTA($F$2:$K$2)=0,STDEV($F19:$K19)/SQRT(COUNT($F19:$K19)),$F$2="X",STDEV(G19:$K19)/SQRT(COUNT(G19:$K19)),$G$2="X",STDEV($F19,$H19:$K19)/SQRT(COUNT($F19,$H19:$K19)),$H$2="X",STDEV($F19:$G19,$I19:$K19)/SQRT(COUNT($F19:$G19,$I19:$K19)),$I$2="X",STDEV($F19:$H19,$J19:$K19)/SQRT(COUNT($F19:$H19,$J19:$K19)),$J$2="X",STDEV($F19:$I19,$K19)/SQRT(COUNT($F19:$I19,$K19)),$K$2="X",STDEV($F19:$J19)/SQRT(COUNT($F19:$J19))),"")</f>
        <v>0</v>
      </c>
      <c r="D19" s="110" cm="1">
        <f t="array" ref="D19">IFERROR(_xlfn.IFS(COUNTA($L$2:$Q$2)=0,AVERAGE($L19:$Q19),$L$2="X",AVERAGE($M19:$Q19),$M$2="X",AVERAGE($L19,$N19:$Q19),$N$2="X",AVERAGE($L19:$M19,$O19:$Q19),$O$2="X",AVERAGE($L19:$N19,$P19:$Q19),$P$2="X",AVERAGE($L19:$O19,$Q19:$Q19),$Q$2="X",AVERAGE($L19:$P19)),"")</f>
        <v>0</v>
      </c>
      <c r="E19" s="111" cm="1">
        <f t="array" ref="E19">IFERROR(_xlfn.IFS(COUNTA($L$2:$Q$2)=0,STDEV($L19:$Q19)/SQRT(COUNT($L19:$Q19)),$L$2="X",STDEV($M19:$Q19)/SQRT(COUNT($M19:$Q19)),$M$2="X",STDEV($L19,$N19:$Q19)/SQRT(COUNT($L19,$N19:$Q19)),$N$2="X",STDEV($L19:$M19,$O19:$Q19)/SQRT(COUNT($L19:$M19,$O19:$Q19)),$O$2="X",STDEV($L19:$N19,$P19:$Q19)/SQRT(COUNT($L19:$N19,$P19:$Q19)),$P$2="X",STDEV($L19:$O19,$Q19)/SQRT(COUNT($L19:$O19,$Q19)),$Q$2="X",STDEV($L19:$P19)/SQRT(COUNT($L19:$P19))),"")</f>
        <v>0</v>
      </c>
      <c r="F19" cm="1">
        <f t="array" ref="F19">_xlfn.IFS(SUM($L19:$Q19)="","",L19="","",L19=0,0,L19&gt;0,L19/F$65*100)</f>
        <v>0</v>
      </c>
      <c r="G19" cm="1">
        <f t="array" ref="G19">_xlfn.IFS(SUM($L19:$Q19)="","",M19="","",M19=0,0,M19&gt;0,M19/G$65*100)</f>
        <v>0</v>
      </c>
      <c r="H19" cm="1">
        <f t="array" ref="H19">_xlfn.IFS(SUM($L19:$Q19)="","",N19="","",N19=0,0,N19&gt;0,N19/H$65*100)</f>
        <v>0</v>
      </c>
      <c r="I19" cm="1">
        <f t="array" ref="I19">_xlfn.IFS(SUM($L19:$Q19)="","",O19="","",O19=0,0,O19&gt;0,O19/I$65*100)</f>
        <v>0</v>
      </c>
      <c r="J19" cm="1">
        <f t="array" ref="J19">_xlfn.IFS(SUM($L19:$Q19)="","",P19="","",P19=0,0,P19&gt;0,P19/J$65*100)</f>
        <v>0</v>
      </c>
      <c r="K19" cm="1">
        <f t="array" ref="K19">_xlfn.IFS(SUM($L19:$Q19)="","",Q19="","",Q19=0,0,Q19&gt;0,Q19/K$65*100)</f>
        <v>0</v>
      </c>
      <c r="L19" s="85">
        <f t="shared" si="0"/>
        <v>0</v>
      </c>
      <c r="M19" s="39">
        <f t="shared" si="0"/>
        <v>0</v>
      </c>
      <c r="N19" s="39">
        <f t="shared" si="0"/>
        <v>0</v>
      </c>
      <c r="O19" s="39">
        <f t="shared" si="0"/>
        <v>0</v>
      </c>
      <c r="P19" s="39">
        <f t="shared" si="0"/>
        <v>0</v>
      </c>
      <c r="Q19" s="98">
        <f t="shared" si="0"/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Z19" s="7" t="s">
        <v>41</v>
      </c>
      <c r="AA19" s="18" cm="1">
        <f t="array" ref="AA19">IFERROR(_xlfn.IFS(COUNTA($AE$2:$AJ$2)=0,AVERAGE($AE19:$AJ19),$AE$2="X",AVERAGE($AF19:$AJ19),$AF$2="X",AVERAGE($AE19,$AG19:$AJ19),$AG$2="X",AVERAGE($AE19:$AF19,$AH19:$AJ19),$AH$2="X",AVERAGE($AE19:$AG19,$AI19:$AJ19),$AI$2="X",AVERAGE($AE19:$AH19,$AJ19:$AJ19),$AJ$2="X",AVERAGE($AE19:$AI19)),"")</f>
        <v>0</v>
      </c>
      <c r="AB19" s="19" cm="1">
        <f t="array" ref="AB19">IFERROR(_xlfn.IFS(COUNTA($AE$2:$AJ$2)=0,STDEV($AE19:$AJ19)/SQRT(COUNT($AE19:$AJ19)),$AE$2="X",STDEV($AF19:$AJ19)/SQRT(COUNT($AF19:$AJ19)),$AF$2="X",STDEV($AE19,$AG19:$AJ19)/SQRT(COUNT($AE19,$AG19:$AJ19)),$AG$2="X",STDEV($AE19:$AF19,$AH19:$AJ19)/SQRT(COUNT($AE19:$AF19,$AH19:$AJ19)),$AH$2="X",STDEV($AE19:$AG19,$AI19:$AJ19)/SQRT(COUNT($AE19:$AG19,$AI19:$AJ19)),$AI$2="X",STDEV($AE19:$AH19,$AJ19)/SQRT(COUNT($AE19:$AH19,$AJ19)),$AJ$2="X",STDEV($AE19:$AI19)/SQRT(COUNT($AE19:$AI19))),"")</f>
        <v>0</v>
      </c>
      <c r="AC19" s="113" cm="1">
        <f t="array" ref="AC19">IFERROR(_xlfn.IFS(COUNTA($AK$2:$AP$2)=0,AVERAGE($AK19:$AP19),$AK$2="X",AVERAGE($AL19:$AP19),$AL$2="X",AVERAGE($AK19,$AM19:$AP19),$AM$2="X",AVERAGE($AK19:$AL19,$AN19:$AP19),$AN$2="X",AVERAGE($AK19:$AM19,$AO19:$AP19),$AO$2="X",AVERAGE($AK19:$AN19,$AP19:$AP19),$AP$2="X",AVERAGE($AK19:$AO19)),"")</f>
        <v>0</v>
      </c>
      <c r="AD19" s="111" cm="1">
        <f t="array" ref="AD19">IFERROR(_xlfn.IFS(COUNTA($AK$2:$AP$2)=0,STDEV($AK19:$AP19)/SQRT(COUNT($AK19:$AP19)),$AK$2="X",STDEV($AL19:$AP19)/SQRT(COUNT($AL19:$AP19)),$AL$2="X",STDEV($AK19,$AM19:$AP19)/SQRT(COUNT($AK19,$AM19:$AP19)),$AM$2="X",STDEV($AK19:$AL19,$AN19:$AP19)/SQRT(COUNT($AK19:$AL19,$AN19:$AP19)),$AN$2="X",STDEV($AK19:$AM19,$AO19:$AP19)/SQRT(COUNT($AK19:$AM19,$AO19:$AP19)),$AO$2="X",STDEV($AK19:$AN19,$AP19)/SQRT(COUNT($AK19:$AN19,$AP19)),$AP$2="X",STDEV($AK19:$AO19)/SQRT(COUNT($AK19:$AO19))),"")</f>
        <v>0</v>
      </c>
      <c r="AE19" cm="1">
        <f t="array" ref="AE19">_xlfn.IFS(SUM($AK19:$AP19)="","",AK19="","",AK19=0,0,AK19&gt;0,AK19/AE$65*100)</f>
        <v>0</v>
      </c>
      <c r="AF19" cm="1">
        <f t="array" ref="AF19">_xlfn.IFS(SUM($AK19:$AP19)="","",AL19="","",AL19=0,0,AL19&gt;0,AL19/AF$65*100)</f>
        <v>0</v>
      </c>
      <c r="AG19" cm="1">
        <f t="array" ref="AG19">_xlfn.IFS(SUM($AK19:$AP19)="","",AM19="","",AM19=0,0,AM19&gt;0,AM19/AG$65*100)</f>
        <v>0</v>
      </c>
      <c r="AH19" cm="1">
        <f t="array" ref="AH19">_xlfn.IFS(SUM($AK19:$AP19)="","",AN19="","",AN19=0,0,AN19&gt;0,AN19/AH$65*100)</f>
        <v>0</v>
      </c>
      <c r="AI19" cm="1">
        <f t="array" ref="AI19">_xlfn.IFS(SUM($AK19:$AP19)="","",AO19="","",AO19=0,0,AO19&gt;0,AO19/AI$65*100)</f>
        <v>0</v>
      </c>
      <c r="AJ19" cm="1">
        <f t="array" ref="AJ19">_xlfn.IFS(SUM($AK19:$AP19)="","",AP19="","",AP19=0,0,AP19&gt;0,AP19/AJ$65*100)</f>
        <v>0</v>
      </c>
      <c r="AK19" s="42">
        <f t="shared" si="1"/>
        <v>0</v>
      </c>
      <c r="AL19">
        <f t="shared" si="1"/>
        <v>0</v>
      </c>
      <c r="AM19">
        <f t="shared" si="1"/>
        <v>0</v>
      </c>
      <c r="AN19">
        <f t="shared" si="1"/>
        <v>0</v>
      </c>
      <c r="AO19">
        <f t="shared" si="1"/>
        <v>0</v>
      </c>
      <c r="AP19" s="96">
        <f t="shared" si="1"/>
        <v>0</v>
      </c>
      <c r="AQ19" s="89">
        <v>0</v>
      </c>
      <c r="AR19" s="89">
        <v>0</v>
      </c>
      <c r="AS19" s="89">
        <v>0</v>
      </c>
      <c r="AT19" s="89">
        <v>0</v>
      </c>
      <c r="AU19" s="89">
        <v>0</v>
      </c>
      <c r="AV19" s="89">
        <v>0</v>
      </c>
      <c r="AX19" s="1"/>
      <c r="AY19" s="39" t="str">
        <f t="shared" si="2"/>
        <v/>
      </c>
      <c r="AZ19" s="39" t="str">
        <f t="shared" si="3"/>
        <v/>
      </c>
      <c r="BA19" s="39" t="str">
        <f t="shared" si="4"/>
        <v/>
      </c>
      <c r="BB19" s="39" t="str">
        <f t="shared" si="5"/>
        <v/>
      </c>
      <c r="BC19" s="39" t="str">
        <f t="shared" si="6"/>
        <v/>
      </c>
      <c r="BD19" s="39" t="str">
        <f t="shared" si="7"/>
        <v/>
      </c>
      <c r="BE19" s="39" t="str">
        <f t="shared" si="8"/>
        <v/>
      </c>
      <c r="BF19" s="39" t="str">
        <f t="shared" si="9"/>
        <v/>
      </c>
      <c r="BG19" s="39" t="str">
        <f t="shared" si="10"/>
        <v/>
      </c>
      <c r="BH19" s="39" t="str">
        <f t="shared" si="11"/>
        <v/>
      </c>
      <c r="BI19" s="39" t="str">
        <f t="shared" si="12"/>
        <v/>
      </c>
      <c r="BJ19" s="39" t="str">
        <f t="shared" si="13"/>
        <v/>
      </c>
      <c r="BK19" s="42" t="str">
        <f t="shared" si="14"/>
        <v/>
      </c>
      <c r="BL19" t="str">
        <f t="shared" si="15"/>
        <v/>
      </c>
      <c r="BM19" t="str">
        <f t="shared" si="16"/>
        <v/>
      </c>
      <c r="BN19" t="str">
        <f t="shared" si="17"/>
        <v/>
      </c>
      <c r="BO19" t="str">
        <f t="shared" si="18"/>
        <v/>
      </c>
      <c r="BP19" t="str">
        <f t="shared" si="19"/>
        <v/>
      </c>
      <c r="BQ19" t="str">
        <f t="shared" si="20"/>
        <v/>
      </c>
      <c r="BR19" t="str">
        <f t="shared" si="21"/>
        <v/>
      </c>
      <c r="BS19" t="str">
        <f t="shared" si="22"/>
        <v/>
      </c>
      <c r="BT19" t="str">
        <f t="shared" si="23"/>
        <v/>
      </c>
      <c r="BU19" t="str">
        <f t="shared" si="24"/>
        <v/>
      </c>
      <c r="BV19" t="str">
        <f t="shared" si="25"/>
        <v/>
      </c>
      <c r="BW19" t="str">
        <f t="shared" si="26"/>
        <v/>
      </c>
      <c r="BX19" t="str">
        <f t="shared" si="27"/>
        <v/>
      </c>
      <c r="BY19" t="str">
        <f t="shared" si="28"/>
        <v/>
      </c>
      <c r="BZ19" t="str">
        <f t="shared" si="29"/>
        <v/>
      </c>
      <c r="CA19" t="str">
        <f t="shared" si="30"/>
        <v/>
      </c>
      <c r="CB19" s="39" t="str">
        <f t="shared" si="31"/>
        <v/>
      </c>
      <c r="CC19" s="46" t="str">
        <f t="shared" si="32"/>
        <v/>
      </c>
      <c r="CD19" s="44" t="str">
        <f t="shared" si="33"/>
        <v/>
      </c>
      <c r="CE19" t="str" cm="1">
        <f t="array" ref="CE19">_xlfn.IFS($CC19="","",$CC19&lt;=CE$3,"yes",$CC19&gt;CE$3,"no")</f>
        <v/>
      </c>
      <c r="CF19" s="42" t="str">
        <f t="shared" si="34"/>
        <v/>
      </c>
      <c r="CG19" s="1" t="str">
        <f t="shared" si="35"/>
        <v/>
      </c>
      <c r="CH19" s="1" t="str">
        <f t="shared" si="36"/>
        <v/>
      </c>
      <c r="CI19" s="76" t="str">
        <f>IF(CE19="yes",VLOOKUP(CH19,'z-Table'!$A$1:$K$74,7,TRUE)*$CE$2,"")</f>
        <v/>
      </c>
    </row>
    <row r="20" spans="1:87" ht="12" x14ac:dyDescent="0.2">
      <c r="A20" s="7" t="s">
        <v>42</v>
      </c>
      <c r="B20" s="18" cm="1">
        <f t="array" ref="B20">IFERROR(_xlfn.IFS(COUNTA($F$2:$K$2)=0,AVERAGE($F20:$K20),$F$2="X",AVERAGE(G20:$K20),$G$2="X",AVERAGE($F20,$H20:$K20),$H$2="X",AVERAGE($F20:$G20,$I20:$K20),$I$2="X",AVERAGE($F20:$H20,$J20:$K20),$J$2="X",AVERAGE($F20:$I20,$K20:$K20),$K$2="X",AVERAGE($F20:$J20)),"")</f>
        <v>0</v>
      </c>
      <c r="C20" s="19" cm="1">
        <f t="array" ref="C20">IFERROR(_xlfn.IFS(COUNTA($F$2:$K$2)=0,STDEV($F20:$K20)/SQRT(COUNT($F20:$K20)),$F$2="X",STDEV(G20:$K20)/SQRT(COUNT(G20:$K20)),$G$2="X",STDEV($F20,$H20:$K20)/SQRT(COUNT($F20,$H20:$K20)),$H$2="X",STDEV($F20:$G20,$I20:$K20)/SQRT(COUNT($F20:$G20,$I20:$K20)),$I$2="X",STDEV($F20:$H20,$J20:$K20)/SQRT(COUNT($F20:$H20,$J20:$K20)),$J$2="X",STDEV($F20:$I20,$K20)/SQRT(COUNT($F20:$I20,$K20)),$K$2="X",STDEV($F20:$J20)/SQRT(COUNT($F20:$J20))),"")</f>
        <v>0</v>
      </c>
      <c r="D20" s="110" cm="1">
        <f t="array" ref="D20">IFERROR(_xlfn.IFS(COUNTA($L$2:$Q$2)=0,AVERAGE($L20:$Q20),$L$2="X",AVERAGE($M20:$Q20),$M$2="X",AVERAGE($L20,$N20:$Q20),$N$2="X",AVERAGE($L20:$M20,$O20:$Q20),$O$2="X",AVERAGE($L20:$N20,$P20:$Q20),$P$2="X",AVERAGE($L20:$O20,$Q20:$Q20),$Q$2="X",AVERAGE($L20:$P20)),"")</f>
        <v>0</v>
      </c>
      <c r="E20" s="111" cm="1">
        <f t="array" ref="E20">IFERROR(_xlfn.IFS(COUNTA($L$2:$Q$2)=0,STDEV($L20:$Q20)/SQRT(COUNT($L20:$Q20)),$L$2="X",STDEV($M20:$Q20)/SQRT(COUNT($M20:$Q20)),$M$2="X",STDEV($L20,$N20:$Q20)/SQRT(COUNT($L20,$N20:$Q20)),$N$2="X",STDEV($L20:$M20,$O20:$Q20)/SQRT(COUNT($L20:$M20,$O20:$Q20)),$O$2="X",STDEV($L20:$N20,$P20:$Q20)/SQRT(COUNT($L20:$N20,$P20:$Q20)),$P$2="X",STDEV($L20:$O20,$Q20)/SQRT(COUNT($L20:$O20,$Q20)),$Q$2="X",STDEV($L20:$P20)/SQRT(COUNT($L20:$P20))),"")</f>
        <v>0</v>
      </c>
      <c r="F20" cm="1">
        <f t="array" ref="F20">_xlfn.IFS(SUM($L20:$Q20)="","",L20="","",L20=0,0,L20&gt;0,L20/F$65*100)</f>
        <v>0</v>
      </c>
      <c r="G20" cm="1">
        <f t="array" ref="G20">_xlfn.IFS(SUM($L20:$Q20)="","",M20="","",M20=0,0,M20&gt;0,M20/G$65*100)</f>
        <v>0</v>
      </c>
      <c r="H20" cm="1">
        <f t="array" ref="H20">_xlfn.IFS(SUM($L20:$Q20)="","",N20="","",N20=0,0,N20&gt;0,N20/H$65*100)</f>
        <v>0</v>
      </c>
      <c r="I20" cm="1">
        <f t="array" ref="I20">_xlfn.IFS(SUM($L20:$Q20)="","",O20="","",O20=0,0,O20&gt;0,O20/I$65*100)</f>
        <v>0</v>
      </c>
      <c r="J20" cm="1">
        <f t="array" ref="J20">_xlfn.IFS(SUM($L20:$Q20)="","",P20="","",P20=0,0,P20&gt;0,P20/J$65*100)</f>
        <v>0</v>
      </c>
      <c r="K20" cm="1">
        <f t="array" ref="K20">_xlfn.IFS(SUM($L20:$Q20)="","",Q20="","",Q20=0,0,Q20&gt;0,Q20/K$65*100)</f>
        <v>0</v>
      </c>
      <c r="L20" s="85">
        <f t="shared" si="0"/>
        <v>0</v>
      </c>
      <c r="M20" s="39">
        <f t="shared" si="0"/>
        <v>0</v>
      </c>
      <c r="N20" s="39">
        <f t="shared" si="0"/>
        <v>0</v>
      </c>
      <c r="O20" s="39">
        <f t="shared" si="0"/>
        <v>0</v>
      </c>
      <c r="P20" s="39">
        <f t="shared" si="0"/>
        <v>0</v>
      </c>
      <c r="Q20" s="98">
        <f t="shared" si="0"/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Z20" s="7" t="s">
        <v>42</v>
      </c>
      <c r="AA20" s="18" cm="1">
        <f t="array" ref="AA20">IFERROR(_xlfn.IFS(COUNTA($AE$2:$AJ$2)=0,AVERAGE($AE20:$AJ20),$AE$2="X",AVERAGE($AF20:$AJ20),$AF$2="X",AVERAGE($AE20,$AG20:$AJ20),$AG$2="X",AVERAGE($AE20:$AF20,$AH20:$AJ20),$AH$2="X",AVERAGE($AE20:$AG20,$AI20:$AJ20),$AI$2="X",AVERAGE($AE20:$AH20,$AJ20:$AJ20),$AJ$2="X",AVERAGE($AE20:$AI20)),"")</f>
        <v>0</v>
      </c>
      <c r="AB20" s="19" cm="1">
        <f t="array" ref="AB20">IFERROR(_xlfn.IFS(COUNTA($AE$2:$AJ$2)=0,STDEV($AE20:$AJ20)/SQRT(COUNT($AE20:$AJ20)),$AE$2="X",STDEV($AF20:$AJ20)/SQRT(COUNT($AF20:$AJ20)),$AF$2="X",STDEV($AE20,$AG20:$AJ20)/SQRT(COUNT($AE20,$AG20:$AJ20)),$AG$2="X",STDEV($AE20:$AF20,$AH20:$AJ20)/SQRT(COUNT($AE20:$AF20,$AH20:$AJ20)),$AH$2="X",STDEV($AE20:$AG20,$AI20:$AJ20)/SQRT(COUNT($AE20:$AG20,$AI20:$AJ20)),$AI$2="X",STDEV($AE20:$AH20,$AJ20)/SQRT(COUNT($AE20:$AH20,$AJ20)),$AJ$2="X",STDEV($AE20:$AI20)/SQRT(COUNT($AE20:$AI20))),"")</f>
        <v>0</v>
      </c>
      <c r="AC20" s="113" cm="1">
        <f t="array" ref="AC20">IFERROR(_xlfn.IFS(COUNTA($AK$2:$AP$2)=0,AVERAGE($AK20:$AP20),$AK$2="X",AVERAGE($AL20:$AP20),$AL$2="X",AVERAGE($AK20,$AM20:$AP20),$AM$2="X",AVERAGE($AK20:$AL20,$AN20:$AP20),$AN$2="X",AVERAGE($AK20:$AM20,$AO20:$AP20),$AO$2="X",AVERAGE($AK20:$AN20,$AP20:$AP20),$AP$2="X",AVERAGE($AK20:$AO20)),"")</f>
        <v>0</v>
      </c>
      <c r="AD20" s="111" cm="1">
        <f t="array" ref="AD20">IFERROR(_xlfn.IFS(COUNTA($AK$2:$AP$2)=0,STDEV($AK20:$AP20)/SQRT(COUNT($AK20:$AP20)),$AK$2="X",STDEV($AL20:$AP20)/SQRT(COUNT($AL20:$AP20)),$AL$2="X",STDEV($AK20,$AM20:$AP20)/SQRT(COUNT($AK20,$AM20:$AP20)),$AM$2="X",STDEV($AK20:$AL20,$AN20:$AP20)/SQRT(COUNT($AK20:$AL20,$AN20:$AP20)),$AN$2="X",STDEV($AK20:$AM20,$AO20:$AP20)/SQRT(COUNT($AK20:$AM20,$AO20:$AP20)),$AO$2="X",STDEV($AK20:$AN20,$AP20)/SQRT(COUNT($AK20:$AN20,$AP20)),$AP$2="X",STDEV($AK20:$AO20)/SQRT(COUNT($AK20:$AO20))),"")</f>
        <v>0</v>
      </c>
      <c r="AE20" cm="1">
        <f t="array" ref="AE20">_xlfn.IFS(SUM($AK20:$AP20)="","",AK20="","",AK20=0,0,AK20&gt;0,AK20/AE$65*100)</f>
        <v>0</v>
      </c>
      <c r="AF20" cm="1">
        <f t="array" ref="AF20">_xlfn.IFS(SUM($AK20:$AP20)="","",AL20="","",AL20=0,0,AL20&gt;0,AL20/AF$65*100)</f>
        <v>0</v>
      </c>
      <c r="AG20" cm="1">
        <f t="array" ref="AG20">_xlfn.IFS(SUM($AK20:$AP20)="","",AM20="","",AM20=0,0,AM20&gt;0,AM20/AG$65*100)</f>
        <v>0</v>
      </c>
      <c r="AH20" cm="1">
        <f t="array" ref="AH20">_xlfn.IFS(SUM($AK20:$AP20)="","",AN20="","",AN20=0,0,AN20&gt;0,AN20/AH$65*100)</f>
        <v>0.14881294113602031</v>
      </c>
      <c r="AI20" cm="1">
        <f t="array" ref="AI20">_xlfn.IFS(SUM($AK20:$AP20)="","",AO20="","",AO20=0,0,AO20&gt;0,AO20/AI$65*100)</f>
        <v>0</v>
      </c>
      <c r="AJ20" cm="1">
        <f t="array" ref="AJ20">_xlfn.IFS(SUM($AK20:$AP20)="","",AP20="","",AP20=0,0,AP20&gt;0,AP20/AJ$65*100)</f>
        <v>0</v>
      </c>
      <c r="AK20" s="42">
        <f t="shared" si="1"/>
        <v>0</v>
      </c>
      <c r="AL20">
        <f t="shared" si="1"/>
        <v>0</v>
      </c>
      <c r="AM20">
        <f t="shared" si="1"/>
        <v>0</v>
      </c>
      <c r="AN20">
        <f t="shared" si="1"/>
        <v>4989.7142857142853</v>
      </c>
      <c r="AO20">
        <f t="shared" si="1"/>
        <v>0</v>
      </c>
      <c r="AP20" s="96">
        <f t="shared" si="1"/>
        <v>0</v>
      </c>
      <c r="AQ20" s="89">
        <v>0</v>
      </c>
      <c r="AR20" s="89">
        <v>0</v>
      </c>
      <c r="AS20" s="89">
        <v>0</v>
      </c>
      <c r="AT20" s="89">
        <v>34928</v>
      </c>
      <c r="AU20" s="89">
        <v>0</v>
      </c>
      <c r="AV20" s="89">
        <v>0</v>
      </c>
      <c r="AX20" s="1"/>
      <c r="AY20" s="39" t="str">
        <f t="shared" si="2"/>
        <v/>
      </c>
      <c r="AZ20" s="39" t="str">
        <f t="shared" si="3"/>
        <v/>
      </c>
      <c r="BA20" s="39" t="str">
        <f t="shared" si="4"/>
        <v/>
      </c>
      <c r="BB20" s="39" t="str">
        <f t="shared" si="5"/>
        <v/>
      </c>
      <c r="BC20" s="39" t="str">
        <f t="shared" si="6"/>
        <v/>
      </c>
      <c r="BD20" s="39" t="str">
        <f t="shared" si="7"/>
        <v/>
      </c>
      <c r="BE20" s="39" t="str">
        <f t="shared" si="8"/>
        <v/>
      </c>
      <c r="BF20" s="39" t="str">
        <f t="shared" si="9"/>
        <v/>
      </c>
      <c r="BG20" s="39" t="str">
        <f t="shared" si="10"/>
        <v/>
      </c>
      <c r="BH20" s="39" t="str">
        <f t="shared" si="11"/>
        <v/>
      </c>
      <c r="BI20" s="39" t="str">
        <f t="shared" si="12"/>
        <v/>
      </c>
      <c r="BJ20" s="39" t="str">
        <f t="shared" si="13"/>
        <v/>
      </c>
      <c r="BK20" s="42" t="str">
        <f t="shared" si="14"/>
        <v/>
      </c>
      <c r="BL20" t="str">
        <f t="shared" si="15"/>
        <v/>
      </c>
      <c r="BM20" t="str">
        <f t="shared" si="16"/>
        <v/>
      </c>
      <c r="BN20" t="str">
        <f t="shared" si="17"/>
        <v/>
      </c>
      <c r="BO20" t="str">
        <f t="shared" si="18"/>
        <v/>
      </c>
      <c r="BP20" t="str">
        <f t="shared" si="19"/>
        <v/>
      </c>
      <c r="BQ20" t="str">
        <f t="shared" si="20"/>
        <v/>
      </c>
      <c r="BR20" t="str">
        <f t="shared" si="21"/>
        <v/>
      </c>
      <c r="BS20" t="str">
        <f t="shared" si="22"/>
        <v/>
      </c>
      <c r="BT20" t="str">
        <f t="shared" si="23"/>
        <v/>
      </c>
      <c r="BU20" t="str">
        <f t="shared" si="24"/>
        <v/>
      </c>
      <c r="BV20" t="str">
        <f t="shared" si="25"/>
        <v/>
      </c>
      <c r="BW20" t="str">
        <f t="shared" si="26"/>
        <v/>
      </c>
      <c r="BX20" t="str">
        <f t="shared" si="27"/>
        <v/>
      </c>
      <c r="BY20" t="str">
        <f t="shared" si="28"/>
        <v/>
      </c>
      <c r="BZ20" t="str">
        <f t="shared" si="29"/>
        <v/>
      </c>
      <c r="CA20" t="str">
        <f t="shared" si="30"/>
        <v/>
      </c>
      <c r="CB20" s="39" t="str">
        <f t="shared" si="31"/>
        <v/>
      </c>
      <c r="CC20" s="46" t="str">
        <f t="shared" si="32"/>
        <v/>
      </c>
      <c r="CD20" s="44" t="str">
        <f t="shared" si="33"/>
        <v/>
      </c>
      <c r="CE20" t="str" cm="1">
        <f t="array" ref="CE20">_xlfn.IFS($CC20="","",$CC20&lt;=CE$3,"yes",$CC20&gt;CE$3,"no")</f>
        <v/>
      </c>
      <c r="CF20" s="42" t="str">
        <f t="shared" si="34"/>
        <v/>
      </c>
      <c r="CG20" s="1" t="str">
        <f t="shared" si="35"/>
        <v/>
      </c>
      <c r="CH20" s="1" t="str">
        <f t="shared" si="36"/>
        <v/>
      </c>
      <c r="CI20" s="76" t="str">
        <f>IF(CE20="yes",VLOOKUP(CH20,'z-Table'!$A$1:$K$74,7,TRUE)*$CE$2,"")</f>
        <v/>
      </c>
    </row>
    <row r="21" spans="1:87" ht="12" x14ac:dyDescent="0.2">
      <c r="A21" s="7" t="s">
        <v>43</v>
      </c>
      <c r="B21" s="18" cm="1">
        <f t="array" ref="B21">IFERROR(_xlfn.IFS(COUNTA($F$2:$K$2)=0,AVERAGE($F21:$K21),$F$2="X",AVERAGE(G21:$K21),$G$2="X",AVERAGE($F21,$H21:$K21),$H$2="X",AVERAGE($F21:$G21,$I21:$K21),$I$2="X",AVERAGE($F21:$H21,$J21:$K21),$J$2="X",AVERAGE($F21:$I21,$K21:$K21),$K$2="X",AVERAGE($F21:$J21)),"")</f>
        <v>0</v>
      </c>
      <c r="C21" s="19" cm="1">
        <f t="array" ref="C21">IFERROR(_xlfn.IFS(COUNTA($F$2:$K$2)=0,STDEV($F21:$K21)/SQRT(COUNT($F21:$K21)),$F$2="X",STDEV(G21:$K21)/SQRT(COUNT(G21:$K21)),$G$2="X",STDEV($F21,$H21:$K21)/SQRT(COUNT($F21,$H21:$K21)),$H$2="X",STDEV($F21:$G21,$I21:$K21)/SQRT(COUNT($F21:$G21,$I21:$K21)),$I$2="X",STDEV($F21:$H21,$J21:$K21)/SQRT(COUNT($F21:$H21,$J21:$K21)),$J$2="X",STDEV($F21:$I21,$K21)/SQRT(COUNT($F21:$I21,$K21)),$K$2="X",STDEV($F21:$J21)/SQRT(COUNT($F21:$J21))),"")</f>
        <v>0</v>
      </c>
      <c r="D21" s="110" cm="1">
        <f t="array" ref="D21">IFERROR(_xlfn.IFS(COUNTA($L$2:$Q$2)=0,AVERAGE($L21:$Q21),$L$2="X",AVERAGE($M21:$Q21),$M$2="X",AVERAGE($L21,$N21:$Q21),$N$2="X",AVERAGE($L21:$M21,$O21:$Q21),$O$2="X",AVERAGE($L21:$N21,$P21:$Q21),$P$2="X",AVERAGE($L21:$O21,$Q21:$Q21),$Q$2="X",AVERAGE($L21:$P21)),"")</f>
        <v>0</v>
      </c>
      <c r="E21" s="111" cm="1">
        <f t="array" ref="E21">IFERROR(_xlfn.IFS(COUNTA($L$2:$Q$2)=0,STDEV($L21:$Q21)/SQRT(COUNT($L21:$Q21)),$L$2="X",STDEV($M21:$Q21)/SQRT(COUNT($M21:$Q21)),$M$2="X",STDEV($L21,$N21:$Q21)/SQRT(COUNT($L21,$N21:$Q21)),$N$2="X",STDEV($L21:$M21,$O21:$Q21)/SQRT(COUNT($L21:$M21,$O21:$Q21)),$O$2="X",STDEV($L21:$N21,$P21:$Q21)/SQRT(COUNT($L21:$N21,$P21:$Q21)),$P$2="X",STDEV($L21:$O21,$Q21)/SQRT(COUNT($L21:$O21,$Q21)),$Q$2="X",STDEV($L21:$P21)/SQRT(COUNT($L21:$P21))),"")</f>
        <v>0</v>
      </c>
      <c r="F21" cm="1">
        <f t="array" ref="F21">_xlfn.IFS(SUM($L21:$Q21)="","",L21="","",L21=0,0,L21&gt;0,L21/F$65*100)</f>
        <v>0</v>
      </c>
      <c r="G21" cm="1">
        <f t="array" ref="G21">_xlfn.IFS(SUM($L21:$Q21)="","",M21="","",M21=0,0,M21&gt;0,M21/G$65*100)</f>
        <v>0</v>
      </c>
      <c r="H21" cm="1">
        <f t="array" ref="H21">_xlfn.IFS(SUM($L21:$Q21)="","",N21="","",N21=0,0,N21&gt;0,N21/H$65*100)</f>
        <v>0</v>
      </c>
      <c r="I21" cm="1">
        <f t="array" ref="I21">_xlfn.IFS(SUM($L21:$Q21)="","",O21="","",O21=0,0,O21&gt;0,O21/I$65*100)</f>
        <v>0</v>
      </c>
      <c r="J21" cm="1">
        <f t="array" ref="J21">_xlfn.IFS(SUM($L21:$Q21)="","",P21="","",P21=0,0,P21&gt;0,P21/J$65*100)</f>
        <v>0</v>
      </c>
      <c r="K21" cm="1">
        <f t="array" ref="K21">_xlfn.IFS(SUM($L21:$Q21)="","",Q21="","",Q21=0,0,Q21&gt;0,Q21/K$65*100)</f>
        <v>0.18312892559013308</v>
      </c>
      <c r="L21" s="85">
        <f t="shared" si="0"/>
        <v>0</v>
      </c>
      <c r="M21" s="39">
        <f t="shared" si="0"/>
        <v>0</v>
      </c>
      <c r="N21" s="39">
        <f t="shared" si="0"/>
        <v>0</v>
      </c>
      <c r="O21" s="39">
        <f t="shared" si="0"/>
        <v>0</v>
      </c>
      <c r="P21" s="39">
        <f t="shared" si="0"/>
        <v>0</v>
      </c>
      <c r="Q21" s="98">
        <f t="shared" si="0"/>
        <v>14318.5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85911</v>
      </c>
      <c r="Z21" s="7" t="s">
        <v>43</v>
      </c>
      <c r="AA21" s="18" cm="1">
        <f t="array" ref="AA21">IFERROR(_xlfn.IFS(COUNTA($AE$2:$AJ$2)=0,AVERAGE($AE21:$AJ21),$AE$2="X",AVERAGE($AF21:$AJ21),$AF$2="X",AVERAGE($AE21,$AG21:$AJ21),$AG$2="X",AVERAGE($AE21:$AF21,$AH21:$AJ21),$AH$2="X",AVERAGE($AE21:$AG21,$AI21:$AJ21),$AI$2="X",AVERAGE($AE21:$AH21,$AJ21:$AJ21),$AJ$2="X",AVERAGE($AE21:$AI21)),"")</f>
        <v>0</v>
      </c>
      <c r="AB21" s="19" cm="1">
        <f t="array" ref="AB21">IFERROR(_xlfn.IFS(COUNTA($AE$2:$AJ$2)=0,STDEV($AE21:$AJ21)/SQRT(COUNT($AE21:$AJ21)),$AE$2="X",STDEV($AF21:$AJ21)/SQRT(COUNT($AF21:$AJ21)),$AF$2="X",STDEV($AE21,$AG21:$AJ21)/SQRT(COUNT($AE21,$AG21:$AJ21)),$AG$2="X",STDEV($AE21:$AF21,$AH21:$AJ21)/SQRT(COUNT($AE21:$AF21,$AH21:$AJ21)),$AH$2="X",STDEV($AE21:$AG21,$AI21:$AJ21)/SQRT(COUNT($AE21:$AG21,$AI21:$AJ21)),$AI$2="X",STDEV($AE21:$AH21,$AJ21)/SQRT(COUNT($AE21:$AH21,$AJ21)),$AJ$2="X",STDEV($AE21:$AI21)/SQRT(COUNT($AE21:$AI21))),"")</f>
        <v>0</v>
      </c>
      <c r="AC21" s="113" cm="1">
        <f t="array" ref="AC21">IFERROR(_xlfn.IFS(COUNTA($AK$2:$AP$2)=0,AVERAGE($AK21:$AP21),$AK$2="X",AVERAGE($AL21:$AP21),$AL$2="X",AVERAGE($AK21,$AM21:$AP21),$AM$2="X",AVERAGE($AK21:$AL21,$AN21:$AP21),$AN$2="X",AVERAGE($AK21:$AM21,$AO21:$AP21),$AO$2="X",AVERAGE($AK21:$AN21,$AP21:$AP21),$AP$2="X",AVERAGE($AK21:$AO21)),"")</f>
        <v>0</v>
      </c>
      <c r="AD21" s="111" cm="1">
        <f t="array" ref="AD21">IFERROR(_xlfn.IFS(COUNTA($AK$2:$AP$2)=0,STDEV($AK21:$AP21)/SQRT(COUNT($AK21:$AP21)),$AK$2="X",STDEV($AL21:$AP21)/SQRT(COUNT($AL21:$AP21)),$AL$2="X",STDEV($AK21,$AM21:$AP21)/SQRT(COUNT($AK21,$AM21:$AP21)),$AM$2="X",STDEV($AK21:$AL21,$AN21:$AP21)/SQRT(COUNT($AK21:$AL21,$AN21:$AP21)),$AN$2="X",STDEV($AK21:$AM21,$AO21:$AP21)/SQRT(COUNT($AK21:$AM21,$AO21:$AP21)),$AO$2="X",STDEV($AK21:$AN21,$AP21)/SQRT(COUNT($AK21:$AN21,$AP21)),$AP$2="X",STDEV($AK21:$AO21)/SQRT(COUNT($AK21:$AO21))),"")</f>
        <v>0</v>
      </c>
      <c r="AE21" cm="1">
        <f t="array" ref="AE21">_xlfn.IFS(SUM($AK21:$AP21)="","",AK21="","",AK21=0,0,AK21&gt;0,AK21/AE$65*100)</f>
        <v>0</v>
      </c>
      <c r="AF21" cm="1">
        <f t="array" ref="AF21">_xlfn.IFS(SUM($AK21:$AP21)="","",AL21="","",AL21=0,0,AL21&gt;0,AL21/AF$65*100)</f>
        <v>0</v>
      </c>
      <c r="AG21" cm="1">
        <f t="array" ref="AG21">_xlfn.IFS(SUM($AK21:$AP21)="","",AM21="","",AM21=0,0,AM21&gt;0,AM21/AG$65*100)</f>
        <v>0</v>
      </c>
      <c r="AH21" cm="1">
        <f t="array" ref="AH21">_xlfn.IFS(SUM($AK21:$AP21)="","",AN21="","",AN21=0,0,AN21&gt;0,AN21/AH$65*100)</f>
        <v>0.24307789540292507</v>
      </c>
      <c r="AI21" cm="1">
        <f t="array" ref="AI21">_xlfn.IFS(SUM($AK21:$AP21)="","",AO21="","",AO21=0,0,AO21&gt;0,AO21/AI$65*100)</f>
        <v>0</v>
      </c>
      <c r="AJ21" cm="1">
        <f t="array" ref="AJ21">_xlfn.IFS(SUM($AK21:$AP21)="","",AP21="","",AP21=0,0,AP21&gt;0,AP21/AJ$65*100)</f>
        <v>0</v>
      </c>
      <c r="AK21" s="42">
        <f t="shared" si="1"/>
        <v>0</v>
      </c>
      <c r="AL21">
        <f t="shared" si="1"/>
        <v>0</v>
      </c>
      <c r="AM21">
        <f t="shared" si="1"/>
        <v>0</v>
      </c>
      <c r="AN21">
        <f t="shared" si="1"/>
        <v>8150.4285714285716</v>
      </c>
      <c r="AO21">
        <f t="shared" si="1"/>
        <v>0</v>
      </c>
      <c r="AP21" s="96">
        <f t="shared" si="1"/>
        <v>0</v>
      </c>
      <c r="AQ21" s="89">
        <v>0</v>
      </c>
      <c r="AR21" s="89">
        <v>0</v>
      </c>
      <c r="AS21" s="89">
        <v>0</v>
      </c>
      <c r="AT21" s="89">
        <v>57053</v>
      </c>
      <c r="AU21" s="89">
        <v>0</v>
      </c>
      <c r="AV21" s="89">
        <v>0</v>
      </c>
      <c r="AX21" s="1"/>
      <c r="AY21" s="39" t="str">
        <f t="shared" si="2"/>
        <v/>
      </c>
      <c r="AZ21" s="39" t="str">
        <f t="shared" si="3"/>
        <v/>
      </c>
      <c r="BA21" s="39" t="str">
        <f t="shared" si="4"/>
        <v/>
      </c>
      <c r="BB21" s="39" t="str">
        <f t="shared" si="5"/>
        <v/>
      </c>
      <c r="BC21" s="39" t="str">
        <f t="shared" si="6"/>
        <v/>
      </c>
      <c r="BD21" s="39" t="str">
        <f t="shared" si="7"/>
        <v/>
      </c>
      <c r="BE21" s="39" t="str">
        <f t="shared" si="8"/>
        <v/>
      </c>
      <c r="BF21" s="39" t="str">
        <f t="shared" si="9"/>
        <v/>
      </c>
      <c r="BG21" s="39" t="str">
        <f t="shared" si="10"/>
        <v/>
      </c>
      <c r="BH21" s="39" t="str">
        <f t="shared" si="11"/>
        <v/>
      </c>
      <c r="BI21" s="39" t="str">
        <f t="shared" si="12"/>
        <v/>
      </c>
      <c r="BJ21" s="39" t="str">
        <f t="shared" si="13"/>
        <v/>
      </c>
      <c r="BK21" s="42" t="str">
        <f t="shared" si="14"/>
        <v/>
      </c>
      <c r="BL21" t="str">
        <f t="shared" si="15"/>
        <v/>
      </c>
      <c r="BM21" t="str">
        <f t="shared" si="16"/>
        <v/>
      </c>
      <c r="BN21" t="str">
        <f t="shared" si="17"/>
        <v/>
      </c>
      <c r="BO21" t="str">
        <f t="shared" si="18"/>
        <v/>
      </c>
      <c r="BP21" t="str">
        <f t="shared" si="19"/>
        <v/>
      </c>
      <c r="BQ21" t="str">
        <f t="shared" si="20"/>
        <v/>
      </c>
      <c r="BR21" t="str">
        <f t="shared" si="21"/>
        <v/>
      </c>
      <c r="BS21" t="str">
        <f t="shared" si="22"/>
        <v/>
      </c>
      <c r="BT21" t="str">
        <f t="shared" si="23"/>
        <v/>
      </c>
      <c r="BU21" t="str">
        <f t="shared" si="24"/>
        <v/>
      </c>
      <c r="BV21" t="str">
        <f t="shared" si="25"/>
        <v/>
      </c>
      <c r="BW21" t="str">
        <f t="shared" si="26"/>
        <v/>
      </c>
      <c r="BX21" t="str">
        <f t="shared" si="27"/>
        <v/>
      </c>
      <c r="BY21" t="str">
        <f t="shared" si="28"/>
        <v/>
      </c>
      <c r="BZ21" t="str">
        <f t="shared" si="29"/>
        <v/>
      </c>
      <c r="CA21" t="str">
        <f t="shared" si="30"/>
        <v/>
      </c>
      <c r="CB21" s="39" t="str">
        <f t="shared" si="31"/>
        <v/>
      </c>
      <c r="CC21" s="46" t="str">
        <f t="shared" si="32"/>
        <v/>
      </c>
      <c r="CD21" s="44" t="str">
        <f t="shared" si="33"/>
        <v/>
      </c>
      <c r="CE21" t="str" cm="1">
        <f t="array" ref="CE21">_xlfn.IFS($CC21="","",$CC21&lt;=CE$3,"yes",$CC21&gt;CE$3,"no")</f>
        <v/>
      </c>
      <c r="CF21" s="42" t="str">
        <f t="shared" si="34"/>
        <v/>
      </c>
      <c r="CG21" s="1" t="str">
        <f t="shared" si="35"/>
        <v/>
      </c>
      <c r="CH21" s="1" t="str">
        <f t="shared" si="36"/>
        <v/>
      </c>
      <c r="CI21" s="76" t="str">
        <f>IF(CE21="yes",VLOOKUP(CH21,'z-Table'!$A$1:$K$74,7,TRUE)*$CE$2,"")</f>
        <v/>
      </c>
    </row>
    <row r="22" spans="1:87" ht="12" x14ac:dyDescent="0.2">
      <c r="A22" s="7" t="s">
        <v>44</v>
      </c>
      <c r="B22" s="18" cm="1">
        <f t="array" ref="B22">IFERROR(_xlfn.IFS(COUNTA($F$2:$K$2)=0,AVERAGE($F22:$K22),$F$2="X",AVERAGE(G22:$K22),$G$2="X",AVERAGE($F22,$H22:$K22),$H$2="X",AVERAGE($F22:$G22,$I22:$K22),$I$2="X",AVERAGE($F22:$H22,$J22:$K22),$J$2="X",AVERAGE($F22:$I22,$K22:$K22),$K$2="X",AVERAGE($F22:$J22)),"")</f>
        <v>0.36836329986363781</v>
      </c>
      <c r="C22" s="19" cm="1">
        <f t="array" ref="C22">IFERROR(_xlfn.IFS(COUNTA($F$2:$K$2)=0,STDEV($F22:$K22)/SQRT(COUNT($F22:$K22)),$F$2="X",STDEV(G22:$K22)/SQRT(COUNT(G22:$K22)),$G$2="X",STDEV($F22,$H22:$K22)/SQRT(COUNT($F22,$H22:$K22)),$H$2="X",STDEV($F22:$G22,$I22:$K22)/SQRT(COUNT($F22:$G22,$I22:$K22)),$I$2="X",STDEV($F22:$H22,$J22:$K22)/SQRT(COUNT($F22:$H22,$J22:$K22)),$J$2="X",STDEV($F22:$I22,$K22)/SQRT(COUNT($F22:$I22,$K22)),$K$2="X",STDEV($F22:$J22)/SQRT(COUNT($F22:$J22))),"")</f>
        <v>0.36836329986363781</v>
      </c>
      <c r="D22" s="110" cm="1">
        <f t="array" ref="D22">IFERROR(_xlfn.IFS(COUNTA($L$2:$Q$2)=0,AVERAGE($L22:$Q22),$L$2="X",AVERAGE($M22:$Q22),$M$2="X",AVERAGE($L22,$N22:$Q22),$N$2="X",AVERAGE($L22:$M22,$O22:$Q22),$O$2="X",AVERAGE($L22:$N22,$P22:$Q22),$P$2="X",AVERAGE($L22:$O22,$Q22:$Q22),$Q$2="X",AVERAGE($L22:$P22)),"")</f>
        <v>728.4666666666667</v>
      </c>
      <c r="E22" s="111" cm="1">
        <f t="array" ref="E22">IFERROR(_xlfn.IFS(COUNTA($L$2:$Q$2)=0,STDEV($L22:$Q22)/SQRT(COUNT($L22:$Q22)),$L$2="X",STDEV($M22:$Q22)/SQRT(COUNT($M22:$Q22)),$M$2="X",STDEV($L22,$N22:$Q22)/SQRT(COUNT($L22,$N22:$Q22)),$N$2="X",STDEV($L22:$M22,$O22:$Q22)/SQRT(COUNT($L22:$M22,$O22:$Q22)),$O$2="X",STDEV($L22:$N22,$P22:$Q22)/SQRT(COUNT($L22:$N22,$P22:$Q22)),$P$2="X",STDEV($L22:$O22,$Q22)/SQRT(COUNT($L22:$O22,$Q22)),$Q$2="X",STDEV($L22:$P22)/SQRT(COUNT($L22:$P22))),"")</f>
        <v>728.46666666666658</v>
      </c>
      <c r="F22" cm="1">
        <f t="array" ref="F22">_xlfn.IFS(SUM($L22:$Q22)="","",L22="","",L22=0,0,L22&gt;0,L22/F$65*100)</f>
        <v>1.8418164993181891</v>
      </c>
      <c r="G22" cm="1">
        <f t="array" ref="G22">_xlfn.IFS(SUM($L22:$Q22)="","",M22="","",M22=0,0,M22&gt;0,M22/G$65*100)</f>
        <v>0</v>
      </c>
      <c r="H22" cm="1">
        <f t="array" ref="H22">_xlfn.IFS(SUM($L22:$Q22)="","",N22="","",N22=0,0,N22&gt;0,N22/H$65*100)</f>
        <v>0</v>
      </c>
      <c r="I22" cm="1">
        <f t="array" ref="I22">_xlfn.IFS(SUM($L22:$Q22)="","",O22="","",O22=0,0,O22&gt;0,O22/I$65*100)</f>
        <v>0</v>
      </c>
      <c r="J22" cm="1">
        <f t="array" ref="J22">_xlfn.IFS(SUM($L22:$Q22)="","",P22="","",P22=0,0,P22&gt;0,P22/J$65*100)</f>
        <v>0</v>
      </c>
      <c r="K22" cm="1">
        <f t="array" ref="K22">_xlfn.IFS(SUM($L22:$Q22)="","",Q22="","",Q22=0,0,Q22&gt;0,Q22/K$65*100)</f>
        <v>1.7635828613357989</v>
      </c>
      <c r="L22" s="85">
        <f t="shared" si="0"/>
        <v>3642.3333333333335</v>
      </c>
      <c r="M22" s="39">
        <f t="shared" si="0"/>
        <v>0</v>
      </c>
      <c r="N22" s="39">
        <f t="shared" si="0"/>
        <v>0</v>
      </c>
      <c r="O22" s="39">
        <f t="shared" si="0"/>
        <v>0</v>
      </c>
      <c r="P22" s="39">
        <f t="shared" si="0"/>
        <v>0</v>
      </c>
      <c r="Q22" s="98">
        <f t="shared" si="0"/>
        <v>137891.16666666666</v>
      </c>
      <c r="R22" s="89">
        <v>10927</v>
      </c>
      <c r="S22" s="89">
        <v>0</v>
      </c>
      <c r="T22" s="89">
        <v>0</v>
      </c>
      <c r="U22" s="89">
        <v>0</v>
      </c>
      <c r="V22" s="89">
        <v>0</v>
      </c>
      <c r="W22" s="89">
        <v>827347</v>
      </c>
      <c r="Z22" s="7" t="s">
        <v>44</v>
      </c>
      <c r="AA22" s="18" cm="1">
        <f t="array" ref="AA22">IFERROR(_xlfn.IFS(COUNTA($AE$2:$AJ$2)=0,AVERAGE($AE22:$AJ22),$AE$2="X",AVERAGE($AF22:$AJ22),$AF$2="X",AVERAGE($AE22,$AG22:$AJ22),$AG$2="X",AVERAGE($AE22:$AF22,$AH22:$AJ22),$AH$2="X",AVERAGE($AE22:$AG22,$AI22:$AJ22),$AI$2="X",AVERAGE($AE22:$AH22,$AJ22:$AJ22),$AJ$2="X",AVERAGE($AE22:$AI22)),"")</f>
        <v>1.3060618020132879</v>
      </c>
      <c r="AB22" s="19" cm="1">
        <f t="array" ref="AB22">IFERROR(_xlfn.IFS(COUNTA($AE$2:$AJ$2)=0,STDEV($AE22:$AJ22)/SQRT(COUNT($AE22:$AJ22)),$AE$2="X",STDEV($AF22:$AJ22)/SQRT(COUNT($AF22:$AJ22)),$AF$2="X",STDEV($AE22,$AG22:$AJ22)/SQRT(COUNT($AE22,$AG22:$AJ22)),$AG$2="X",STDEV($AE22:$AF22,$AH22:$AJ22)/SQRT(COUNT($AE22:$AF22,$AH22:$AJ22)),$AH$2="X",STDEV($AE22:$AG22,$AI22:$AJ22)/SQRT(COUNT($AE22:$AG22,$AI22:$AJ22)),$AI$2="X",STDEV($AE22:$AH22,$AJ22)/SQRT(COUNT($AE22:$AH22,$AJ22)),$AJ$2="X",STDEV($AE22:$AI22)/SQRT(COUNT($AE22:$AI22))),"")</f>
        <v>1.2113360136178577</v>
      </c>
      <c r="AC22" s="113" cm="1">
        <f t="array" ref="AC22">IFERROR(_xlfn.IFS(COUNTA($AK$2:$AP$2)=0,AVERAGE($AK22:$AP22),$AK$2="X",AVERAGE($AL22:$AP22),$AL$2="X",AVERAGE($AK22,$AM22:$AP22),$AM$2="X",AVERAGE($AK22:$AL22,$AN22:$AP22),$AN$2="X",AVERAGE($AK22:$AM22,$AO22:$AP22),$AO$2="X",AVERAGE($AK22:$AN22,$AP22:$AP22),$AP$2="X",AVERAGE($AK22:$AO22)),"")</f>
        <v>3146.17</v>
      </c>
      <c r="AD22" s="111" cm="1">
        <f t="array" ref="AD22">IFERROR(_xlfn.IFS(COUNTA($AK$2:$AP$2)=0,STDEV($AK22:$AP22)/SQRT(COUNT($AK22:$AP22)),$AK$2="X",STDEV($AL22:$AP22)/SQRT(COUNT($AL22:$AP22)),$AL$2="X",STDEV($AK22,$AM22:$AP22)/SQRT(COUNT($AK22,$AM22:$AP22)),$AM$2="X",STDEV($AK22:$AL22,$AN22:$AP22)/SQRT(COUNT($AK22:$AL22,$AN22:$AP22)),$AN$2="X",STDEV($AK22:$AM22,$AO22:$AP22)/SQRT(COUNT($AK22:$AM22,$AO22:$AP22)),$AO$2="X",STDEV($AK22:$AN22,$AP22)/SQRT(COUNT($AK22:$AN22,$AP22)),$AP$2="X",STDEV($AK22:$AO22)/SQRT(COUNT($AK22:$AO22))),"")</f>
        <v>2929.3171216001861</v>
      </c>
      <c r="AE22" cm="1">
        <f t="array" ref="AE22">_xlfn.IFS(SUM($AK22:$AP22)="","",AK22="","",AK22=0,0,AK22&gt;0,AK22/AE$65*100)</f>
        <v>0</v>
      </c>
      <c r="AF22" cm="1">
        <f t="array" ref="AF22">_xlfn.IFS(SUM($AK22:$AP22)="","",AL22="","",AL22=0,0,AL22&gt;0,AL22/AF$65*100)</f>
        <v>0.38824487596372304</v>
      </c>
      <c r="AG22" cm="1">
        <f t="array" ref="AG22">_xlfn.IFS(SUM($AK22:$AP22)="","",AM22="","",AM22=0,0,AM22&gt;0,AM22/AG$65*100)</f>
        <v>6.142064134102716</v>
      </c>
      <c r="AH22" cm="1">
        <f t="array" ref="AH22">_xlfn.IFS(SUM($AK22:$AP22)="","",AN22="","",AN22=0,0,AN22&gt;0,AN22/AH$65*100)</f>
        <v>0.11840956424794653</v>
      </c>
      <c r="AI22" cm="1">
        <f t="array" ref="AI22">_xlfn.IFS(SUM($AK22:$AP22)="","",AO22="","",AO22=0,0,AO22&gt;0,AO22/AI$65*100)</f>
        <v>0</v>
      </c>
      <c r="AJ22" cm="1">
        <f t="array" ref="AJ22">_xlfn.IFS(SUM($AK22:$AP22)="","",AP22="","",AP22=0,0,AP22&gt;0,AP22/AJ$65*100)</f>
        <v>0</v>
      </c>
      <c r="AK22" s="42">
        <f t="shared" si="1"/>
        <v>0</v>
      </c>
      <c r="AL22">
        <f t="shared" si="1"/>
        <v>887.6</v>
      </c>
      <c r="AM22">
        <f t="shared" si="1"/>
        <v>14843.25</v>
      </c>
      <c r="AN22">
        <f t="shared" si="1"/>
        <v>3970.2857142857142</v>
      </c>
      <c r="AO22">
        <f t="shared" si="1"/>
        <v>0</v>
      </c>
      <c r="AP22" s="96">
        <f t="shared" si="1"/>
        <v>0</v>
      </c>
      <c r="AQ22" s="89">
        <v>0</v>
      </c>
      <c r="AR22" s="89">
        <v>4438</v>
      </c>
      <c r="AS22" s="89">
        <v>59373</v>
      </c>
      <c r="AT22" s="89">
        <v>27792</v>
      </c>
      <c r="AU22" s="89">
        <v>0</v>
      </c>
      <c r="AV22" s="89">
        <v>0</v>
      </c>
      <c r="AX22" s="1"/>
      <c r="AY22" s="39" t="str">
        <f t="shared" si="2"/>
        <v/>
      </c>
      <c r="AZ22" s="39" t="str">
        <f t="shared" si="3"/>
        <v/>
      </c>
      <c r="BA22" s="39" t="str">
        <f t="shared" si="4"/>
        <v/>
      </c>
      <c r="BB22" s="39" t="str">
        <f t="shared" si="5"/>
        <v/>
      </c>
      <c r="BC22" s="39" t="str">
        <f t="shared" si="6"/>
        <v/>
      </c>
      <c r="BD22" s="39" t="str">
        <f t="shared" si="7"/>
        <v/>
      </c>
      <c r="BE22" s="39" t="str">
        <f t="shared" si="8"/>
        <v/>
      </c>
      <c r="BF22" s="39" t="str">
        <f t="shared" si="9"/>
        <v/>
      </c>
      <c r="BG22" s="39" t="str">
        <f t="shared" si="10"/>
        <v/>
      </c>
      <c r="BH22" s="39" t="str">
        <f t="shared" si="11"/>
        <v/>
      </c>
      <c r="BI22" s="39" t="str">
        <f t="shared" si="12"/>
        <v/>
      </c>
      <c r="BJ22" s="39" t="str">
        <f t="shared" si="13"/>
        <v/>
      </c>
      <c r="BK22" s="42" t="str">
        <f t="shared" si="14"/>
        <v/>
      </c>
      <c r="BL22" t="str">
        <f t="shared" si="15"/>
        <v/>
      </c>
      <c r="BM22" t="str">
        <f t="shared" si="16"/>
        <v/>
      </c>
      <c r="BN22" t="str">
        <f t="shared" si="17"/>
        <v/>
      </c>
      <c r="BO22" t="str">
        <f t="shared" si="18"/>
        <v/>
      </c>
      <c r="BP22" t="str">
        <f t="shared" si="19"/>
        <v/>
      </c>
      <c r="BQ22" t="str">
        <f t="shared" si="20"/>
        <v/>
      </c>
      <c r="BR22" t="str">
        <f t="shared" si="21"/>
        <v/>
      </c>
      <c r="BS22" t="str">
        <f t="shared" si="22"/>
        <v/>
      </c>
      <c r="BT22" t="str">
        <f t="shared" si="23"/>
        <v/>
      </c>
      <c r="BU22" t="str">
        <f t="shared" si="24"/>
        <v/>
      </c>
      <c r="BV22" t="str">
        <f t="shared" si="25"/>
        <v/>
      </c>
      <c r="BW22" t="str">
        <f t="shared" si="26"/>
        <v/>
      </c>
      <c r="BX22" t="str">
        <f t="shared" si="27"/>
        <v/>
      </c>
      <c r="BY22" t="str">
        <f t="shared" si="28"/>
        <v/>
      </c>
      <c r="BZ22" t="str">
        <f t="shared" si="29"/>
        <v/>
      </c>
      <c r="CA22" t="str">
        <f t="shared" si="30"/>
        <v/>
      </c>
      <c r="CB22" s="39" t="str">
        <f t="shared" si="31"/>
        <v/>
      </c>
      <c r="CC22" s="46" t="str">
        <f t="shared" si="32"/>
        <v/>
      </c>
      <c r="CD22" s="44" t="str">
        <f t="shared" si="33"/>
        <v/>
      </c>
      <c r="CE22" t="str" cm="1">
        <f t="array" ref="CE22">_xlfn.IFS($CC22="","",$CC22&lt;=CE$3,"yes",$CC22&gt;CE$3,"no")</f>
        <v/>
      </c>
      <c r="CF22" s="42" t="str">
        <f t="shared" si="34"/>
        <v/>
      </c>
      <c r="CG22" s="1" t="str">
        <f t="shared" si="35"/>
        <v/>
      </c>
      <c r="CH22" s="1" t="str">
        <f t="shared" si="36"/>
        <v/>
      </c>
      <c r="CI22" s="76" t="str">
        <f>IF(CE22="yes",VLOOKUP(CH22,'z-Table'!$A$1:$K$74,7,TRUE)*$CE$2,"")</f>
        <v/>
      </c>
    </row>
    <row r="23" spans="1:87" ht="12" x14ac:dyDescent="0.2">
      <c r="A23" s="6" t="s">
        <v>45</v>
      </c>
      <c r="B23" s="18" cm="1">
        <f t="array" ref="B23">IFERROR(_xlfn.IFS(COUNTA($F$2:$K$2)=0,AVERAGE($F23:$K23),$F$2="X",AVERAGE(G23:$K23),$G$2="X",AVERAGE($F23,$H23:$K23),$H$2="X",AVERAGE($F23:$G23,$I23:$K23),$I$2="X",AVERAGE($F23:$H23,$J23:$K23),$J$2="X",AVERAGE($F23:$I23,$K23:$K23),$K$2="X",AVERAGE($F23:$J23)),"")</f>
        <v>0.85018586048937395</v>
      </c>
      <c r="C23" s="19" cm="1">
        <f t="array" ref="C23">IFERROR(_xlfn.IFS(COUNTA($F$2:$K$2)=0,STDEV($F23:$K23)/SQRT(COUNT($F23:$K23)),$F$2="X",STDEV(G23:$K23)/SQRT(COUNT(G23:$K23)),$G$2="X",STDEV($F23,$H23:$K23)/SQRT(COUNT($F23,$H23:$K23)),$H$2="X",STDEV($F23:$G23,$I23:$K23)/SQRT(COUNT($F23:$G23,$I23:$K23)),$I$2="X",STDEV($F23:$H23,$J23:$K23)/SQRT(COUNT($F23:$H23,$J23:$K23)),$J$2="X",STDEV($F23:$I23,$K23)/SQRT(COUNT($F23:$I23,$K23)),$K$2="X",STDEV($F23:$J23)/SQRT(COUNT($F23:$J23))),"")</f>
        <v>0.34046095811947358</v>
      </c>
      <c r="D23" s="110" cm="1">
        <f t="array" ref="D23">IFERROR(_xlfn.IFS(COUNTA($L$2:$Q$2)=0,AVERAGE($L23:$Q23),$L$2="X",AVERAGE($M23:$Q23),$M$2="X",AVERAGE($L23,$N23:$Q23),$N$2="X",AVERAGE($L23:$M23,$O23:$Q23),$O$2="X",AVERAGE($L23:$N23,$P23:$Q23),$P$2="X",AVERAGE($L23:$O23,$Q23:$Q23),$Q$2="X",AVERAGE($L23:$P23)),"")</f>
        <v>1711.7</v>
      </c>
      <c r="E23" s="111" cm="1">
        <f t="array" ref="E23">IFERROR(_xlfn.IFS(COUNTA($L$2:$Q$2)=0,STDEV($L23:$Q23)/SQRT(COUNT($L23:$Q23)),$L$2="X",STDEV($M23:$Q23)/SQRT(COUNT($M23:$Q23)),$M$2="X",STDEV($L23,$N23:$Q23)/SQRT(COUNT($L23,$N23:$Q23)),$N$2="X",STDEV($L23:$M23,$O23:$Q23)/SQRT(COUNT($L23:$M23,$O23:$Q23)),$O$2="X",STDEV($L23:$N23,$P23:$Q23)/SQRT(COUNT($L23:$N23,$P23:$Q23)),$P$2="X",STDEV($L23:$O23,$Q23)/SQRT(COUNT($L23:$O23,$Q23)),$Q$2="X",STDEV($L23:$P23)/SQRT(COUNT($L23:$P23))),"")</f>
        <v>714.09754848339878</v>
      </c>
      <c r="F23" cm="1">
        <f t="array" ref="F23">_xlfn.IFS(SUM($L23:$Q23)="","",L23="","",L23=0,0,L23&gt;0,L23/F$65*100)</f>
        <v>0.14259876987491424</v>
      </c>
      <c r="G23" cm="1">
        <f t="array" ref="G23">_xlfn.IFS(SUM($L23:$Q23)="","",M23="","",M23=0,0,M23&gt;0,M23/G$65*100)</f>
        <v>1.5388856708308682</v>
      </c>
      <c r="H23" cm="1">
        <f t="array" ref="H23">_xlfn.IFS(SUM($L23:$Q23)="","",N23="","",N23=0,0,N23&gt;0,N23/H$65*100)</f>
        <v>0</v>
      </c>
      <c r="I23" cm="1">
        <f t="array" ref="I23">_xlfn.IFS(SUM($L23:$Q23)="","",O23="","",O23=0,0,O23&gt;0,O23/I$65*100)</f>
        <v>1.6331663296050736</v>
      </c>
      <c r="J23" cm="1">
        <f t="array" ref="J23">_xlfn.IFS(SUM($L23:$Q23)="","",P23="","",P23=0,0,P23&gt;0,P23/J$65*100)</f>
        <v>0.93627853213601298</v>
      </c>
      <c r="K23" cm="1">
        <f t="array" ref="K23">_xlfn.IFS(SUM($L23:$Q23)="","",Q23="","",Q23=0,0,Q23&gt;0,Q23/K$65*100)</f>
        <v>4.81495997759761</v>
      </c>
      <c r="L23" s="85">
        <f t="shared" si="0"/>
        <v>282</v>
      </c>
      <c r="M23" s="39">
        <f t="shared" si="0"/>
        <v>1656</v>
      </c>
      <c r="N23" s="39">
        <f t="shared" si="0"/>
        <v>0</v>
      </c>
      <c r="O23" s="39">
        <f t="shared" si="0"/>
        <v>3074.75</v>
      </c>
      <c r="P23" s="39">
        <f t="shared" si="0"/>
        <v>3545.75</v>
      </c>
      <c r="Q23" s="98">
        <f t="shared" si="0"/>
        <v>376472.5</v>
      </c>
      <c r="R23" s="89">
        <v>846</v>
      </c>
      <c r="S23" s="89">
        <v>4968</v>
      </c>
      <c r="T23" s="89">
        <v>0</v>
      </c>
      <c r="U23" s="89">
        <v>12299</v>
      </c>
      <c r="V23" s="89">
        <v>14183</v>
      </c>
      <c r="W23" s="89">
        <v>2258835</v>
      </c>
      <c r="Z23" s="6" t="s">
        <v>45</v>
      </c>
      <c r="AA23" s="18" cm="1">
        <f t="array" ref="AA23">IFERROR(_xlfn.IFS(COUNTA($AE$2:$AJ$2)=0,AVERAGE($AE23:$AJ23),$AE$2="X",AVERAGE($AF23:$AJ23),$AF$2="X",AVERAGE($AE23,$AG23:$AJ23),$AG$2="X",AVERAGE($AE23:$AF23,$AH23:$AJ23),$AH$2="X",AVERAGE($AE23:$AG23,$AI23:$AJ23),$AI$2="X",AVERAGE($AE23:$AH23,$AJ23:$AJ23),$AJ$2="X",AVERAGE($AE23:$AI23)),"")</f>
        <v>0</v>
      </c>
      <c r="AB23" s="19" cm="1">
        <f t="array" ref="AB23">IFERROR(_xlfn.IFS(COUNTA($AE$2:$AJ$2)=0,STDEV($AE23:$AJ23)/SQRT(COUNT($AE23:$AJ23)),$AE$2="X",STDEV($AF23:$AJ23)/SQRT(COUNT($AF23:$AJ23)),$AF$2="X",STDEV($AE23,$AG23:$AJ23)/SQRT(COUNT($AE23,$AG23:$AJ23)),$AG$2="X",STDEV($AE23:$AF23,$AH23:$AJ23)/SQRT(COUNT($AE23:$AF23,$AH23:$AJ23)),$AH$2="X",STDEV($AE23:$AG23,$AI23:$AJ23)/SQRT(COUNT($AE23:$AG23,$AI23:$AJ23)),$AI$2="X",STDEV($AE23:$AH23,$AJ23)/SQRT(COUNT($AE23:$AH23,$AJ23)),$AJ$2="X",STDEV($AE23:$AI23)/SQRT(COUNT($AE23:$AI23))),"")</f>
        <v>0</v>
      </c>
      <c r="AC23" s="113" cm="1">
        <f t="array" ref="AC23">IFERROR(_xlfn.IFS(COUNTA($AK$2:$AP$2)=0,AVERAGE($AK23:$AP23),$AK$2="X",AVERAGE($AL23:$AP23),$AL$2="X",AVERAGE($AK23,$AM23:$AP23),$AM$2="X",AVERAGE($AK23:$AL23,$AN23:$AP23),$AN$2="X",AVERAGE($AK23:$AM23,$AO23:$AP23),$AO$2="X",AVERAGE($AK23:$AN23,$AP23:$AP23),$AP$2="X",AVERAGE($AK23:$AO23)),"")</f>
        <v>0</v>
      </c>
      <c r="AD23" s="111" cm="1">
        <f t="array" ref="AD23">IFERROR(_xlfn.IFS(COUNTA($AK$2:$AP$2)=0,STDEV($AK23:$AP23)/SQRT(COUNT($AK23:$AP23)),$AK$2="X",STDEV($AL23:$AP23)/SQRT(COUNT($AL23:$AP23)),$AL$2="X",STDEV($AK23,$AM23:$AP23)/SQRT(COUNT($AK23,$AM23:$AP23)),$AM$2="X",STDEV($AK23:$AL23,$AN23:$AP23)/SQRT(COUNT($AK23:$AL23,$AN23:$AP23)),$AN$2="X",STDEV($AK23:$AM23,$AO23:$AP23)/SQRT(COUNT($AK23:$AM23,$AO23:$AP23)),$AO$2="X",STDEV($AK23:$AN23,$AP23)/SQRT(COUNT($AK23:$AN23,$AP23)),$AP$2="X",STDEV($AK23:$AO23)/SQRT(COUNT($AK23:$AO23))),"")</f>
        <v>0</v>
      </c>
      <c r="AE23" cm="1">
        <f t="array" ref="AE23">_xlfn.IFS(SUM($AK23:$AP23)="","",AK23="","",AK23=0,0,AK23&gt;0,AK23/AE$65*100)</f>
        <v>0</v>
      </c>
      <c r="AF23" cm="1">
        <f t="array" ref="AF23">_xlfn.IFS(SUM($AK23:$AP23)="","",AL23="","",AL23=0,0,AL23&gt;0,AL23/AF$65*100)</f>
        <v>0</v>
      </c>
      <c r="AG23" cm="1">
        <f t="array" ref="AG23">_xlfn.IFS(SUM($AK23:$AP23)="","",AM23="","",AM23=0,0,AM23&gt;0,AM23/AG$65*100)</f>
        <v>0</v>
      </c>
      <c r="AH23" cm="1">
        <f t="array" ref="AH23">_xlfn.IFS(SUM($AK23:$AP23)="","",AN23="","",AN23=0,0,AN23&gt;0,AN23/AH$65*100)</f>
        <v>9.4362265523648521</v>
      </c>
      <c r="AI23" cm="1">
        <f t="array" ref="AI23">_xlfn.IFS(SUM($AK23:$AP23)="","",AO23="","",AO23=0,0,AO23&gt;0,AO23/AI$65*100)</f>
        <v>0</v>
      </c>
      <c r="AJ23" cm="1">
        <f t="array" ref="AJ23">_xlfn.IFS(SUM($AK23:$AP23)="","",AP23="","",AP23=0,0,AP23&gt;0,AP23/AJ$65*100)</f>
        <v>0</v>
      </c>
      <c r="AK23" s="42">
        <f t="shared" si="1"/>
        <v>0</v>
      </c>
      <c r="AL23">
        <f t="shared" si="1"/>
        <v>0</v>
      </c>
      <c r="AM23">
        <f t="shared" si="1"/>
        <v>0</v>
      </c>
      <c r="AN23">
        <f t="shared" si="1"/>
        <v>316397.71428571426</v>
      </c>
      <c r="AO23">
        <f t="shared" si="1"/>
        <v>0</v>
      </c>
      <c r="AP23" s="96">
        <f t="shared" si="1"/>
        <v>0</v>
      </c>
      <c r="AQ23" s="89">
        <v>0</v>
      </c>
      <c r="AR23" s="89">
        <v>0</v>
      </c>
      <c r="AS23" s="89">
        <v>0</v>
      </c>
      <c r="AT23" s="89">
        <v>2214784</v>
      </c>
      <c r="AU23" s="89">
        <v>0</v>
      </c>
      <c r="AV23" s="89">
        <v>0</v>
      </c>
      <c r="AX23" s="1" t="str">
        <f>A23</f>
        <v>menthone</v>
      </c>
      <c r="AY23" s="39">
        <f t="shared" si="2"/>
        <v>282</v>
      </c>
      <c r="AZ23" s="39">
        <f t="shared" si="3"/>
        <v>1656</v>
      </c>
      <c r="BA23" s="39">
        <f t="shared" si="4"/>
        <v>0</v>
      </c>
      <c r="BB23" s="39">
        <f t="shared" si="5"/>
        <v>3074.75</v>
      </c>
      <c r="BC23" s="39">
        <f t="shared" si="6"/>
        <v>3545.75</v>
      </c>
      <c r="BD23" s="39" t="str">
        <f t="shared" si="7"/>
        <v/>
      </c>
      <c r="BE23" s="39">
        <f t="shared" si="8"/>
        <v>0</v>
      </c>
      <c r="BF23" s="39">
        <f t="shared" si="9"/>
        <v>0</v>
      </c>
      <c r="BG23" s="39">
        <f t="shared" si="10"/>
        <v>0</v>
      </c>
      <c r="BH23" s="39" t="str">
        <f t="shared" si="11"/>
        <v/>
      </c>
      <c r="BI23" s="39">
        <f t="shared" si="12"/>
        <v>0</v>
      </c>
      <c r="BJ23" s="39">
        <f t="shared" si="13"/>
        <v>0</v>
      </c>
      <c r="BK23" s="42">
        <f t="shared" si="14"/>
        <v>7</v>
      </c>
      <c r="BL23">
        <f t="shared" si="15"/>
        <v>8</v>
      </c>
      <c r="BM23">
        <f t="shared" si="16"/>
        <v>3.5</v>
      </c>
      <c r="BN23">
        <f t="shared" si="17"/>
        <v>9</v>
      </c>
      <c r="BO23">
        <f t="shared" si="18"/>
        <v>10</v>
      </c>
      <c r="BP23" t="str">
        <f t="shared" si="19"/>
        <v/>
      </c>
      <c r="BQ23">
        <f t="shared" si="20"/>
        <v>3.5</v>
      </c>
      <c r="BR23">
        <f t="shared" si="21"/>
        <v>3.5</v>
      </c>
      <c r="BS23">
        <f t="shared" si="22"/>
        <v>3.5</v>
      </c>
      <c r="BT23" t="str">
        <f t="shared" si="23"/>
        <v/>
      </c>
      <c r="BU23">
        <f t="shared" si="24"/>
        <v>3.5</v>
      </c>
      <c r="BV23">
        <f t="shared" si="25"/>
        <v>3.5</v>
      </c>
      <c r="BW23">
        <f t="shared" si="26"/>
        <v>37.5</v>
      </c>
      <c r="BX23">
        <f t="shared" si="27"/>
        <v>17.5</v>
      </c>
      <c r="BY23">
        <f t="shared" si="28"/>
        <v>5</v>
      </c>
      <c r="BZ23">
        <f t="shared" si="29"/>
        <v>5</v>
      </c>
      <c r="CA23">
        <f t="shared" si="30"/>
        <v>2.5</v>
      </c>
      <c r="CB23" s="39">
        <f t="shared" si="31"/>
        <v>22.5</v>
      </c>
      <c r="CC23" s="46">
        <f t="shared" si="32"/>
        <v>2.5</v>
      </c>
      <c r="CD23" s="44" t="str">
        <f t="shared" si="33"/>
        <v xml:space="preserve">sig = </v>
      </c>
      <c r="CE23" t="str" cm="1">
        <f t="array" ref="CE23">_xlfn.IFS($CC23="","",$CC23&lt;=CE$3,"yes",$CC23&gt;CE$3,"no")</f>
        <v>no</v>
      </c>
      <c r="CF23" s="42" t="str">
        <f t="shared" si="34"/>
        <v/>
      </c>
      <c r="CG23" s="1" t="str">
        <f t="shared" si="35"/>
        <v/>
      </c>
      <c r="CH23" s="1" t="str">
        <f t="shared" si="36"/>
        <v/>
      </c>
      <c r="CI23" s="76" t="str">
        <f>IF(CE23="yes",VLOOKUP(CH23,'z-Table'!$A$1:$K$74,7,TRUE)*$CE$2,"")</f>
        <v/>
      </c>
    </row>
    <row r="24" spans="1:87" ht="12" x14ac:dyDescent="0.2">
      <c r="A24" s="6" t="s">
        <v>46</v>
      </c>
      <c r="B24" s="18" cm="1">
        <f t="array" ref="B24">IFERROR(_xlfn.IFS(COUNTA($F$2:$K$2)=0,AVERAGE($F24:$K24),$F$2="X",AVERAGE(G24:$K24),$G$2="X",AVERAGE($F24,$H24:$K24),$H$2="X",AVERAGE($F24:$G24,$I24:$K24),$I$2="X",AVERAGE($F24:$H24,$J24:$K24),$J$2="X",AVERAGE($F24:$I24,$K24:$K24),$K$2="X",AVERAGE($F24:$J24)),"")</f>
        <v>0.34705776261518728</v>
      </c>
      <c r="C24" s="19" cm="1">
        <f t="array" ref="C24">IFERROR(_xlfn.IFS(COUNTA($F$2:$K$2)=0,STDEV($F24:$K24)/SQRT(COUNT($F24:$K24)),$F$2="X",STDEV(G24:$K24)/SQRT(COUNT(G24:$K24)),$G$2="X",STDEV($F24,$H24:$K24)/SQRT(COUNT($F24,$H24:$K24)),$H$2="X",STDEV($F24:$G24,$I24:$K24)/SQRT(COUNT($F24:$G24,$I24:$K24)),$I$2="X",STDEV($F24:$H24,$J24:$K24)/SQRT(COUNT($F24:$H24,$J24:$K24)),$J$2="X",STDEV($F24:$I24,$K24)/SQRT(COUNT($F24:$I24,$K24)),$K$2="X",STDEV($F24:$J24)/SQRT(COUNT($F24:$J24))),"")</f>
        <v>0.34705776261518723</v>
      </c>
      <c r="D24" s="110" cm="1">
        <f t="array" ref="D24">IFERROR(_xlfn.IFS(COUNTA($L$2:$Q$2)=0,AVERAGE($L24:$Q24),$L$2="X",AVERAGE($M24:$Q24),$M$2="X",AVERAGE($L24,$N24:$Q24),$N$2="X",AVERAGE($L24:$M24,$O24:$Q24),$O$2="X",AVERAGE($L24:$N24,$P24:$Q24),$P$2="X",AVERAGE($L24:$O24,$Q24:$Q24),$Q$2="X",AVERAGE($L24:$P24)),"")</f>
        <v>686.33333333333326</v>
      </c>
      <c r="E24" s="111" cm="1">
        <f t="array" ref="E24">IFERROR(_xlfn.IFS(COUNTA($L$2:$Q$2)=0,STDEV($L24:$Q24)/SQRT(COUNT($L24:$Q24)),$L$2="X",STDEV($M24:$Q24)/SQRT(COUNT($M24:$Q24)),$M$2="X",STDEV($L24,$N24:$Q24)/SQRT(COUNT($L24,$N24:$Q24)),$N$2="X",STDEV($L24:$M24,$O24:$Q24)/SQRT(COUNT($L24:$M24,$O24:$Q24)),$O$2="X",STDEV($L24:$N24,$P24:$Q24)/SQRT(COUNT($L24:$N24,$P24:$Q24)),$P$2="X",STDEV($L24:$O24,$Q24)/SQRT(COUNT($L24:$O24,$Q24)),$Q$2="X",STDEV($L24:$P24)/SQRT(COUNT($L24:$P24))),"")</f>
        <v>686.33333333333326</v>
      </c>
      <c r="F24" cm="1">
        <f t="array" ref="F24">_xlfn.IFS(SUM($L24:$Q24)="","",L24="","",L24=0,0,L24&gt;0,L24/F$65*100)</f>
        <v>1.7352888130759363</v>
      </c>
      <c r="G24" cm="1">
        <f t="array" ref="G24">_xlfn.IFS(SUM($L24:$Q24)="","",M24="","",M24=0,0,M24&gt;0,M24/G$65*100)</f>
        <v>0</v>
      </c>
      <c r="H24" cm="1">
        <f t="array" ref="H24">_xlfn.IFS(SUM($L24:$Q24)="","",N24="","",N24=0,0,N24&gt;0,N24/H$65*100)</f>
        <v>0</v>
      </c>
      <c r="I24" cm="1">
        <f t="array" ref="I24">_xlfn.IFS(SUM($L24:$Q24)="","",O24="","",O24=0,0,O24&gt;0,O24/I$65*100)</f>
        <v>0</v>
      </c>
      <c r="J24" cm="1">
        <f t="array" ref="J24">_xlfn.IFS(SUM($L24:$Q24)="","",P24="","",P24=0,0,P24&gt;0,P24/J$65*100)</f>
        <v>0</v>
      </c>
      <c r="K24" cm="1">
        <f t="array" ref="K24">_xlfn.IFS(SUM($L24:$Q24)="","",Q24="","",Q24=0,0,Q24&gt;0,Q24/K$65*100)</f>
        <v>0</v>
      </c>
      <c r="L24" s="85">
        <f t="shared" si="0"/>
        <v>3431.6666666666665</v>
      </c>
      <c r="M24" s="39">
        <f t="shared" si="0"/>
        <v>0</v>
      </c>
      <c r="N24" s="39">
        <f t="shared" si="0"/>
        <v>0</v>
      </c>
      <c r="O24" s="39">
        <f t="shared" si="0"/>
        <v>0</v>
      </c>
      <c r="P24" s="39">
        <f t="shared" si="0"/>
        <v>0</v>
      </c>
      <c r="Q24" s="98">
        <f t="shared" si="0"/>
        <v>0</v>
      </c>
      <c r="R24" s="89">
        <v>10295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Z24" s="6" t="s">
        <v>46</v>
      </c>
      <c r="AA24" s="18" cm="1">
        <f t="array" ref="AA24">IFERROR(_xlfn.IFS(COUNTA($AE$2:$AJ$2)=0,AVERAGE($AE24:$AJ24),$AE$2="X",AVERAGE($AF24:$AJ24),$AF$2="X",AVERAGE($AE24,$AG24:$AJ24),$AG$2="X",AVERAGE($AE24:$AF24,$AH24:$AJ24),$AH$2="X",AVERAGE($AE24:$AG24,$AI24:$AJ24),$AI$2="X",AVERAGE($AE24:$AH24,$AJ24:$AJ24),$AJ$2="X",AVERAGE($AE24:$AI24)),"")</f>
        <v>0.15490419608922251</v>
      </c>
      <c r="AB24" s="19" cm="1">
        <f t="array" ref="AB24">IFERROR(_xlfn.IFS(COUNTA($AE$2:$AJ$2)=0,STDEV($AE24:$AJ24)/SQRT(COUNT($AE24:$AJ24)),$AE$2="X",STDEV($AF24:$AJ24)/SQRT(COUNT($AF24:$AJ24)),$AF$2="X",STDEV($AE24,$AG24:$AJ24)/SQRT(COUNT($AE24,$AG24:$AJ24)),$AG$2="X",STDEV($AE24:$AF24,$AH24:$AJ24)/SQRT(COUNT($AE24:$AF24,$AH24:$AJ24)),$AH$2="X",STDEV($AE24:$AG24,$AI24:$AJ24)/SQRT(COUNT($AE24:$AG24,$AI24:$AJ24)),$AI$2="X",STDEV($AE24:$AH24,$AJ24)/SQRT(COUNT($AE24:$AH24,$AJ24)),$AJ$2="X",STDEV($AE24:$AI24)/SQRT(COUNT($AE24:$AI24))),"")</f>
        <v>0.15490419608922248</v>
      </c>
      <c r="AC24" s="113" cm="1">
        <f t="array" ref="AC24">IFERROR(_xlfn.IFS(COUNTA($AK$2:$AP$2)=0,AVERAGE($AK24:$AP24),$AK$2="X",AVERAGE($AL24:$AP24),$AL$2="X",AVERAGE($AK24,$AM24:$AP24),$AM$2="X",AVERAGE($AK24:$AL24,$AN24:$AP24),$AN$2="X",AVERAGE($AK24:$AM24,$AO24:$AP24),$AO$2="X",AVERAGE($AK24:$AN24,$AP24:$AP24),$AP$2="X",AVERAGE($AK24:$AO24)),"")</f>
        <v>374.35</v>
      </c>
      <c r="AD24" s="111" cm="1">
        <f t="array" ref="AD24">IFERROR(_xlfn.IFS(COUNTA($AK$2:$AP$2)=0,STDEV($AK24:$AP24)/SQRT(COUNT($AK24:$AP24)),$AK$2="X",STDEV($AL24:$AP24)/SQRT(COUNT($AL24:$AP24)),$AL$2="X",STDEV($AK24,$AM24:$AP24)/SQRT(COUNT($AK24,$AM24:$AP24)),$AM$2="X",STDEV($AK24:$AL24,$AN24:$AP24)/SQRT(COUNT($AK24:$AL24,$AN24:$AP24)),$AN$2="X",STDEV($AK24:$AM24,$AO24:$AP24)/SQRT(COUNT($AK24:$AM24,$AO24:$AP24)),$AO$2="X",STDEV($AK24:$AN24,$AP24)/SQRT(COUNT($AK24:$AN24,$AP24)),$AP$2="X",STDEV($AK24:$AO24)/SQRT(COUNT($AK24:$AO24))),"")</f>
        <v>374.34999999999997</v>
      </c>
      <c r="AE24" cm="1">
        <f t="array" ref="AE24">_xlfn.IFS(SUM($AK24:$AP24)="","",AK24="","",AK24=0,0,AK24&gt;0,AK24/AE$65*100)</f>
        <v>0</v>
      </c>
      <c r="AF24" cm="1">
        <f t="array" ref="AF24">_xlfn.IFS(SUM($AK24:$AP24)="","",AL24="","",AL24=0,0,AL24&gt;0,AL24/AF$65*100)</f>
        <v>0</v>
      </c>
      <c r="AG24" cm="1">
        <f t="array" ref="AG24">_xlfn.IFS(SUM($AK24:$AP24)="","",AM24="","",AM24=0,0,AM24&gt;0,AM24/AG$65*100)</f>
        <v>0.77452098044611251</v>
      </c>
      <c r="AH24" cm="1">
        <f t="array" ref="AH24">_xlfn.IFS(SUM($AK24:$AP24)="","",AN24="","",AN24=0,0,AN24&gt;0,AN24/AH$65*100)</f>
        <v>0</v>
      </c>
      <c r="AI24" cm="1">
        <f t="array" ref="AI24">_xlfn.IFS(SUM($AK24:$AP24)="","",AO24="","",AO24=0,0,AO24&gt;0,AO24/AI$65*100)</f>
        <v>0</v>
      </c>
      <c r="AJ24" cm="1">
        <f t="array" ref="AJ24">_xlfn.IFS(SUM($AK24:$AP24)="","",AP24="","",AP24=0,0,AP24&gt;0,AP24/AJ$65*100)</f>
        <v>0</v>
      </c>
      <c r="AK24" s="42">
        <f t="shared" si="1"/>
        <v>0</v>
      </c>
      <c r="AL24">
        <f t="shared" si="1"/>
        <v>0</v>
      </c>
      <c r="AM24">
        <f t="shared" si="1"/>
        <v>1871.75</v>
      </c>
      <c r="AN24">
        <f t="shared" si="1"/>
        <v>0</v>
      </c>
      <c r="AO24">
        <f t="shared" si="1"/>
        <v>0</v>
      </c>
      <c r="AP24" s="96">
        <f t="shared" si="1"/>
        <v>0</v>
      </c>
      <c r="AQ24" s="89">
        <v>0</v>
      </c>
      <c r="AR24" s="89">
        <v>0</v>
      </c>
      <c r="AS24" s="89">
        <v>7487</v>
      </c>
      <c r="AT24" s="89">
        <v>0</v>
      </c>
      <c r="AU24" s="89">
        <v>0</v>
      </c>
      <c r="AV24" s="89">
        <v>0</v>
      </c>
      <c r="AX24" s="1"/>
      <c r="AY24" s="39" t="str">
        <f t="shared" si="2"/>
        <v/>
      </c>
      <c r="AZ24" s="39" t="str">
        <f t="shared" si="3"/>
        <v/>
      </c>
      <c r="BA24" s="39" t="str">
        <f t="shared" si="4"/>
        <v/>
      </c>
      <c r="BB24" s="39" t="str">
        <f t="shared" si="5"/>
        <v/>
      </c>
      <c r="BC24" s="39" t="str">
        <f t="shared" si="6"/>
        <v/>
      </c>
      <c r="BD24" s="39" t="str">
        <f t="shared" si="7"/>
        <v/>
      </c>
      <c r="BE24" s="39" t="str">
        <f t="shared" si="8"/>
        <v/>
      </c>
      <c r="BF24" s="39" t="str">
        <f t="shared" si="9"/>
        <v/>
      </c>
      <c r="BG24" s="39" t="str">
        <f t="shared" si="10"/>
        <v/>
      </c>
      <c r="BH24" s="39" t="str">
        <f t="shared" si="11"/>
        <v/>
      </c>
      <c r="BI24" s="39" t="str">
        <f t="shared" si="12"/>
        <v/>
      </c>
      <c r="BJ24" s="39" t="str">
        <f t="shared" si="13"/>
        <v/>
      </c>
      <c r="BK24" s="42" t="str">
        <f t="shared" si="14"/>
        <v/>
      </c>
      <c r="BL24" t="str">
        <f t="shared" si="15"/>
        <v/>
      </c>
      <c r="BM24" t="str">
        <f t="shared" si="16"/>
        <v/>
      </c>
      <c r="BN24" t="str">
        <f t="shared" si="17"/>
        <v/>
      </c>
      <c r="BO24" t="str">
        <f t="shared" si="18"/>
        <v/>
      </c>
      <c r="BP24" t="str">
        <f t="shared" si="19"/>
        <v/>
      </c>
      <c r="BQ24" t="str">
        <f t="shared" si="20"/>
        <v/>
      </c>
      <c r="BR24" t="str">
        <f t="shared" si="21"/>
        <v/>
      </c>
      <c r="BS24" t="str">
        <f t="shared" si="22"/>
        <v/>
      </c>
      <c r="BT24" t="str">
        <f t="shared" si="23"/>
        <v/>
      </c>
      <c r="BU24" t="str">
        <f t="shared" si="24"/>
        <v/>
      </c>
      <c r="BV24" t="str">
        <f t="shared" si="25"/>
        <v/>
      </c>
      <c r="BW24" t="str">
        <f t="shared" si="26"/>
        <v/>
      </c>
      <c r="BX24" t="str">
        <f t="shared" si="27"/>
        <v/>
      </c>
      <c r="BY24" t="str">
        <f t="shared" si="28"/>
        <v/>
      </c>
      <c r="BZ24" t="str">
        <f t="shared" si="29"/>
        <v/>
      </c>
      <c r="CA24" t="str">
        <f t="shared" si="30"/>
        <v/>
      </c>
      <c r="CB24" s="39" t="str">
        <f t="shared" si="31"/>
        <v/>
      </c>
      <c r="CC24" s="46" t="str">
        <f t="shared" si="32"/>
        <v/>
      </c>
      <c r="CD24" s="44" t="str">
        <f t="shared" si="33"/>
        <v/>
      </c>
      <c r="CE24" t="str" cm="1">
        <f t="array" ref="CE24">_xlfn.IFS($CC24="","",$CC24&lt;=CE$3,"yes",$CC24&gt;CE$3,"no")</f>
        <v/>
      </c>
      <c r="CF24" s="42" t="str">
        <f t="shared" si="34"/>
        <v/>
      </c>
      <c r="CG24" s="1" t="str">
        <f t="shared" si="35"/>
        <v/>
      </c>
      <c r="CH24" s="1" t="str">
        <f t="shared" si="36"/>
        <v/>
      </c>
      <c r="CI24" s="76" t="str">
        <f>IF(CE24="yes",VLOOKUP(CH24,'z-Table'!$A$1:$K$74,7,TRUE)*$CE$2,"")</f>
        <v/>
      </c>
    </row>
    <row r="25" spans="1:87" ht="12" x14ac:dyDescent="0.2">
      <c r="A25" s="7" t="s">
        <v>47</v>
      </c>
      <c r="B25" s="18" cm="1">
        <f t="array" ref="B25">IFERROR(_xlfn.IFS(COUNTA($F$2:$K$2)=0,AVERAGE($F25:$K25),$F$2="X",AVERAGE(G25:$K25),$G$2="X",AVERAGE($F25,$H25:$K25),$H$2="X",AVERAGE($F25:$G25,$I25:$K25),$I$2="X",AVERAGE($F25:$H25,$J25:$K25),$J$2="X",AVERAGE($F25:$I25,$K25:$K25),$K$2="X",AVERAGE($F25:$J25)),"")</f>
        <v>37.117318526132095</v>
      </c>
      <c r="C25" s="19" cm="1">
        <f t="array" ref="C25">IFERROR(_xlfn.IFS(COUNTA($F$2:$K$2)=0,STDEV($F25:$K25)/SQRT(COUNT($F25:$K25)),$F$2="X",STDEV(G25:$K25)/SQRT(COUNT(G25:$K25)),$G$2="X",STDEV($F25,$H25:$K25)/SQRT(COUNT($F25,$H25:$K25)),$H$2="X",STDEV($F25:$G25,$I25:$K25)/SQRT(COUNT($F25:$G25,$I25:$K25)),$I$2="X",STDEV($F25:$H25,$J25:$K25)/SQRT(COUNT($F25:$H25,$J25:$K25)),$J$2="X",STDEV($F25:$I25,$K25)/SQRT(COUNT($F25:$I25,$K25)),$K$2="X",STDEV($F25:$J25)/SQRT(COUNT($F25:$J25))),"")</f>
        <v>4.9389333162501829</v>
      </c>
      <c r="D25" s="110" cm="1">
        <f t="array" ref="D25">IFERROR(_xlfn.IFS(COUNTA($L$2:$Q$2)=0,AVERAGE($L25:$Q25),$L$2="X",AVERAGE($M25:$Q25),$M$2="X",AVERAGE($L25,$N25:$Q25),$N$2="X",AVERAGE($L25:$M25,$O25:$Q25),$O$2="X",AVERAGE($L25:$N25,$P25:$Q25),$P$2="X",AVERAGE($L25:$O25,$Q25:$Q25),$Q$2="X",AVERAGE($L25:$P25)),"")</f>
        <v>63415.766666666663</v>
      </c>
      <c r="E25" s="111" cm="1">
        <f t="array" ref="E25">IFERROR(_xlfn.IFS(COUNTA($L$2:$Q$2)=0,STDEV($L25:$Q25)/SQRT(COUNT($L25:$Q25)),$L$2="X",STDEV($M25:$Q25)/SQRT(COUNT($M25:$Q25)),$M$2="X",STDEV($L25,$N25:$Q25)/SQRT(COUNT($L25,$N25:$Q25)),$N$2="X",STDEV($L25:$M25,$O25:$Q25)/SQRT(COUNT($L25:$M25,$O25:$Q25)),$O$2="X",STDEV($L25:$N25,$P25:$Q25)/SQRT(COUNT($L25:$N25,$P25:$Q25)),$P$2="X",STDEV($L25:$O25,$Q25)/SQRT(COUNT($L25:$O25,$Q25)),$Q$2="X",STDEV($L25:$P25)/SQRT(COUNT($L25:$P25))),"")</f>
        <v>20418.693566486651</v>
      </c>
      <c r="F25" cm="1">
        <f t="array" ref="F25">_xlfn.IFS(SUM($L25:$Q25)="","",L25="","",L25=0,0,L25&gt;0,L25/F$65*100)</f>
        <v>27.859686855798255</v>
      </c>
      <c r="G25" cm="1">
        <f t="array" ref="G25">_xlfn.IFS(SUM($L25:$Q25)="","",M25="","",M25=0,0,M25&gt;0,M25/G$65*100)</f>
        <v>42.949097205658688</v>
      </c>
      <c r="H25" cm="1">
        <f t="array" ref="H25">_xlfn.IFS(SUM($L25:$Q25)="","",N25="","",N25=0,0,N25&gt;0,N25/H$65*100)</f>
        <v>52.025833999100371</v>
      </c>
      <c r="I25" cm="1">
        <f t="array" ref="I25">_xlfn.IFS(SUM($L25:$Q25)="","",O25="","",O25=0,0,O25&gt;0,O25/I$65*100)</f>
        <v>25.053082221339917</v>
      </c>
      <c r="J25" cm="1">
        <f t="array" ref="J25">_xlfn.IFS(SUM($L25:$Q25)="","",P25="","",P25=0,0,P25&gt;0,P25/J$65*100)</f>
        <v>37.698892348763259</v>
      </c>
      <c r="K25" cm="1">
        <f t="array" ref="K25">_xlfn.IFS(SUM($L25:$Q25)="","",Q25="","",Q25=0,0,Q25&gt;0,Q25/K$65*100)</f>
        <v>0.59435526525556925</v>
      </c>
      <c r="L25" s="85">
        <f>IF(R25="","",R25/R$2)</f>
        <v>55094.666666666664</v>
      </c>
      <c r="M25" s="39">
        <f t="shared" si="0"/>
        <v>46217.666666666664</v>
      </c>
      <c r="N25" s="39">
        <f t="shared" si="0"/>
        <v>25831</v>
      </c>
      <c r="O25" s="39">
        <f t="shared" si="0"/>
        <v>47167.25</v>
      </c>
      <c r="P25" s="39">
        <f t="shared" si="0"/>
        <v>142768.25</v>
      </c>
      <c r="Q25" s="98">
        <f t="shared" si="0"/>
        <v>46471.5</v>
      </c>
      <c r="R25" s="89">
        <v>165284</v>
      </c>
      <c r="S25" s="89">
        <v>138653</v>
      </c>
      <c r="T25" s="89">
        <v>77493</v>
      </c>
      <c r="U25" s="89">
        <v>188669</v>
      </c>
      <c r="V25" s="89">
        <v>571073</v>
      </c>
      <c r="W25" s="89">
        <v>278829</v>
      </c>
      <c r="Z25" s="7" t="s">
        <v>47</v>
      </c>
      <c r="AA25" s="18" cm="1">
        <f t="array" ref="AA25">IFERROR(_xlfn.IFS(COUNTA($AE$2:$AJ$2)=0,AVERAGE($AE25:$AJ25),$AE$2="X",AVERAGE($AF25:$AJ25),$AF$2="X",AVERAGE($AE25,$AG25:$AJ25),$AG$2="X",AVERAGE($AE25:$AF25,$AH25:$AJ25),$AH$2="X",AVERAGE($AE25:$AG25,$AI25:$AJ25),$AI$2="X",AVERAGE($AE25:$AH25,$AJ25:$AJ25),$AJ$2="X",AVERAGE($AE25:$AI25)),"")</f>
        <v>25.674587941406458</v>
      </c>
      <c r="AB25" s="19" cm="1">
        <f t="array" ref="AB25">IFERROR(_xlfn.IFS(COUNTA($AE$2:$AJ$2)=0,STDEV($AE25:$AJ25)/SQRT(COUNT($AE25:$AJ25)),$AE$2="X",STDEV($AF25:$AJ25)/SQRT(COUNT($AF25:$AJ25)),$AF$2="X",STDEV($AE25,$AG25:$AJ25)/SQRT(COUNT($AE25,$AG25:$AJ25)),$AG$2="X",STDEV($AE25:$AF25,$AH25:$AJ25)/SQRT(COUNT($AE25:$AF25,$AH25:$AJ25)),$AH$2="X",STDEV($AE25:$AG25,$AI25:$AJ25)/SQRT(COUNT($AE25:$AG25,$AI25:$AJ25)),$AI$2="X",STDEV($AE25:$AH25,$AJ25)/SQRT(COUNT($AE25:$AH25,$AJ25)),$AJ$2="X",STDEV($AE25:$AI25)/SQRT(COUNT($AE25:$AI25))),"")</f>
        <v>5.2203231912422829</v>
      </c>
      <c r="AC25" s="113" cm="1">
        <f t="array" ref="AC25">IFERROR(_xlfn.IFS(COUNTA($AK$2:$AP$2)=0,AVERAGE($AK25:$AP25),$AK$2="X",AVERAGE($AL25:$AP25),$AL$2="X",AVERAGE($AK25,$AM25:$AP25),$AM$2="X",AVERAGE($AK25:$AL25,$AN25:$AP25),$AN$2="X",AVERAGE($AK25:$AM25,$AO25:$AP25),$AO$2="X",AVERAGE($AK25:$AN25,$AP25:$AP25),$AP$2="X",AVERAGE($AK25:$AO25)),"")</f>
        <v>37383.520000000004</v>
      </c>
      <c r="AD25" s="111" cm="1">
        <f t="array" ref="AD25">IFERROR(_xlfn.IFS(COUNTA($AK$2:$AP$2)=0,STDEV($AK25:$AP25)/SQRT(COUNT($AK25:$AP25)),$AK$2="X",STDEV($AL25:$AP25)/SQRT(COUNT($AL25:$AP25)),$AL$2="X",STDEV($AK25,$AM25:$AP25)/SQRT(COUNT($AK25,$AM25:$AP25)),$AM$2="X",STDEV($AK25:$AL25,$AN25:$AP25)/SQRT(COUNT($AK25:$AL25,$AN25:$AP25)),$AN$2="X",STDEV($AK25:$AM25,$AO25:$AP25)/SQRT(COUNT($AK25:$AM25,$AO25:$AP25)),$AO$2="X",STDEV($AK25:$AN25,$AP25)/SQRT(COUNT($AK25:$AN25,$AP25)),$AP$2="X",STDEV($AK25:$AO25)/SQRT(COUNT($AK25:$AO25))),"")</f>
        <v>9874.2023890109685</v>
      </c>
      <c r="AE25" cm="1">
        <f t="array" ref="AE25">_xlfn.IFS(SUM($AK25:$AP25)="","",AK25="","",AK25=0,0,AK25&gt;0,AK25/AE$65*100)</f>
        <v>30.005229113066921</v>
      </c>
      <c r="AF25" cm="1">
        <f t="array" ref="AF25">_xlfn.IFS(SUM($AK25:$AP25)="","",AL25="","",AL25=0,0,AL25&gt;0,AL25/AF$65*100)</f>
        <v>25.515684200673089</v>
      </c>
      <c r="AG25" cm="1">
        <f t="array" ref="AG25">_xlfn.IFS(SUM($AK25:$AP25)="","",AM25="","",AM25=0,0,AM25&gt;0,AM25/AG$65*100)</f>
        <v>7.3720700720624173</v>
      </c>
      <c r="AH25" cm="1">
        <f t="array" ref="AH25">_xlfn.IFS(SUM($AK25:$AP25)="","",AN25="","",AN25=0,0,AN25&gt;0,AN25/AH$65*100)</f>
        <v>0.75605819025688514</v>
      </c>
      <c r="AI25" cm="1">
        <f t="array" ref="AI25">_xlfn.IFS(SUM($AK25:$AP25)="","",AO25="","",AO25=0,0,AO25&gt;0,AO25/AI$65*100)</f>
        <v>39.501418199797023</v>
      </c>
      <c r="AJ25" cm="1">
        <f t="array" ref="AJ25">_xlfn.IFS(SUM($AK25:$AP25)="","",AP25="","",AP25=0,0,AP25&gt;0,AP25/AJ$65*100)</f>
        <v>25.978538121432841</v>
      </c>
      <c r="AK25" s="42">
        <f t="shared" si="1"/>
        <v>62258.5</v>
      </c>
      <c r="AL25">
        <f t="shared" si="1"/>
        <v>58333.599999999999</v>
      </c>
      <c r="AM25">
        <f t="shared" si="1"/>
        <v>17815.75</v>
      </c>
      <c r="AN25">
        <f t="shared" si="1"/>
        <v>25350.714285714286</v>
      </c>
      <c r="AO25">
        <f t="shared" si="1"/>
        <v>15180</v>
      </c>
      <c r="AP25" s="96">
        <f t="shared" si="1"/>
        <v>33329.75</v>
      </c>
      <c r="AQ25" s="89">
        <v>373551</v>
      </c>
      <c r="AR25" s="89">
        <v>291668</v>
      </c>
      <c r="AS25" s="89">
        <v>71263</v>
      </c>
      <c r="AT25" s="89">
        <v>177455</v>
      </c>
      <c r="AU25" s="89">
        <v>75900</v>
      </c>
      <c r="AV25" s="89">
        <v>133319</v>
      </c>
      <c r="AX25" s="1" t="str">
        <f>A25</f>
        <v>menthofuran</v>
      </c>
      <c r="AY25" s="39">
        <f t="shared" si="2"/>
        <v>55094.666666666664</v>
      </c>
      <c r="AZ25" s="39">
        <f t="shared" si="3"/>
        <v>46217.666666666664</v>
      </c>
      <c r="BA25" s="39">
        <f t="shared" si="4"/>
        <v>25831</v>
      </c>
      <c r="BB25" s="39">
        <f t="shared" si="5"/>
        <v>47167.25</v>
      </c>
      <c r="BC25" s="39">
        <f t="shared" si="6"/>
        <v>142768.25</v>
      </c>
      <c r="BD25" s="39" t="str">
        <f t="shared" si="7"/>
        <v/>
      </c>
      <c r="BE25" s="39">
        <f t="shared" si="8"/>
        <v>62258.5</v>
      </c>
      <c r="BF25" s="39">
        <f t="shared" si="9"/>
        <v>58333.599999999999</v>
      </c>
      <c r="BG25" s="39">
        <f t="shared" si="10"/>
        <v>17815.75</v>
      </c>
      <c r="BH25" s="39" t="str">
        <f t="shared" si="11"/>
        <v/>
      </c>
      <c r="BI25" s="39">
        <f t="shared" si="12"/>
        <v>15180</v>
      </c>
      <c r="BJ25" s="39">
        <f t="shared" si="13"/>
        <v>33329.75</v>
      </c>
      <c r="BK25" s="42">
        <f t="shared" si="14"/>
        <v>7</v>
      </c>
      <c r="BL25">
        <f t="shared" si="15"/>
        <v>5</v>
      </c>
      <c r="BM25">
        <f t="shared" si="16"/>
        <v>3</v>
      </c>
      <c r="BN25">
        <f t="shared" si="17"/>
        <v>6</v>
      </c>
      <c r="BO25">
        <f t="shared" si="18"/>
        <v>10</v>
      </c>
      <c r="BP25" t="str">
        <f t="shared" si="19"/>
        <v/>
      </c>
      <c r="BQ25">
        <f t="shared" si="20"/>
        <v>9</v>
      </c>
      <c r="BR25">
        <f t="shared" si="21"/>
        <v>8</v>
      </c>
      <c r="BS25">
        <f t="shared" si="22"/>
        <v>2</v>
      </c>
      <c r="BT25" t="str">
        <f t="shared" si="23"/>
        <v/>
      </c>
      <c r="BU25">
        <f t="shared" si="24"/>
        <v>1</v>
      </c>
      <c r="BV25">
        <f t="shared" si="25"/>
        <v>4</v>
      </c>
      <c r="BW25">
        <f t="shared" si="26"/>
        <v>31</v>
      </c>
      <c r="BX25">
        <f t="shared" si="27"/>
        <v>24</v>
      </c>
      <c r="BY25">
        <f t="shared" si="28"/>
        <v>5</v>
      </c>
      <c r="BZ25">
        <f t="shared" si="29"/>
        <v>5</v>
      </c>
      <c r="CA25">
        <f t="shared" si="30"/>
        <v>9</v>
      </c>
      <c r="CB25" s="39">
        <f t="shared" si="31"/>
        <v>16</v>
      </c>
      <c r="CC25" s="46">
        <f t="shared" si="32"/>
        <v>9</v>
      </c>
      <c r="CD25" s="44" t="str">
        <f t="shared" si="33"/>
        <v xml:space="preserve">sig = </v>
      </c>
      <c r="CE25" t="str" cm="1">
        <f t="array" ref="CE25">_xlfn.IFS($CC25="","",$CC25&lt;=CE$3,"yes",$CC25&gt;CE$3,"no")</f>
        <v>no</v>
      </c>
      <c r="CF25" s="42" t="str">
        <f t="shared" si="34"/>
        <v/>
      </c>
      <c r="CG25" s="1" t="str">
        <f t="shared" si="35"/>
        <v/>
      </c>
      <c r="CH25" s="1" t="str">
        <f t="shared" si="36"/>
        <v/>
      </c>
      <c r="CI25" s="76" t="str">
        <f>IF(CE25="yes",VLOOKUP(CH25,'z-Table'!$A$1:$K$74,7,TRUE)*$CE$2,"")</f>
        <v/>
      </c>
    </row>
    <row r="26" spans="1:87" ht="12" x14ac:dyDescent="0.2">
      <c r="A26" s="7" t="s">
        <v>48</v>
      </c>
      <c r="B26" s="18" cm="1">
        <f t="array" ref="B26">IFERROR(_xlfn.IFS(COUNTA($F$2:$K$2)=0,AVERAGE($F26:$K26),$F$2="X",AVERAGE(G26:$K26),$G$2="X",AVERAGE($F26,$H26:$K26),$H$2="X",AVERAGE($F26:$G26,$I26:$K26),$I$2="X",AVERAGE($F26:$H26,$J26:$K26),$J$2="X",AVERAGE($F26:$I26,$K26:$K26),$K$2="X",AVERAGE($F26:$J26)),"")</f>
        <v>2.596272861416403</v>
      </c>
      <c r="C26" s="19" cm="1">
        <f t="array" ref="C26">IFERROR(_xlfn.IFS(COUNTA($F$2:$K$2)=0,STDEV($F26:$K26)/SQRT(COUNT($F26:$K26)),$F$2="X",STDEV(G26:$K26)/SQRT(COUNT(G26:$K26)),$G$2="X",STDEV($F26,$H26:$K26)/SQRT(COUNT($F26,$H26:$K26)),$H$2="X",STDEV($F26:$G26,$I26:$K26)/SQRT(COUNT($F26:$G26,$I26:$K26)),$I$2="X",STDEV($F26:$H26,$J26:$K26)/SQRT(COUNT($F26:$H26,$J26:$K26)),$J$2="X",STDEV($F26:$I26,$K26)/SQRT(COUNT($F26:$I26,$K26)),$K$2="X",STDEV($F26:$J26)/SQRT(COUNT($F26:$J26))),"")</f>
        <v>0.77606094859414521</v>
      </c>
      <c r="D26" s="110" cm="1">
        <f t="array" ref="D26">IFERROR(_xlfn.IFS(COUNTA($L$2:$Q$2)=0,AVERAGE($L26:$Q26),$L$2="X",AVERAGE($M26:$Q26),$M$2="X",AVERAGE($L26,$N26:$Q26),$N$2="X",AVERAGE($L26:$M26,$O26:$Q26),$O$2="X",AVERAGE($L26:$N26,$P26:$Q26),$P$2="X",AVERAGE($L26:$O26,$Q26:$Q26),$Q$2="X",AVERAGE($L26:$P26)),"")</f>
        <v>5376.2166666666662</v>
      </c>
      <c r="E26" s="111" cm="1">
        <f t="array" ref="E26">IFERROR(_xlfn.IFS(COUNTA($L$2:$Q$2)=0,STDEV($L26:$Q26)/SQRT(COUNT($L26:$Q26)),$L$2="X",STDEV($M26:$Q26)/SQRT(COUNT($M26:$Q26)),$M$2="X",STDEV($L26,$N26:$Q26)/SQRT(COUNT($L26,$N26:$Q26)),$N$2="X",STDEV($L26:$M26,$O26:$Q26)/SQRT(COUNT($L26:$M26,$O26:$Q26)),$O$2="X",STDEV($L26:$N26,$P26:$Q26)/SQRT(COUNT($L26:$N26,$P26:$Q26)),$P$2="X",STDEV($L26:$O26,$Q26)/SQRT(COUNT($L26:$O26,$Q26)),$Q$2="X",STDEV($L26:$P26)/SQRT(COUNT($L26:$P26))),"")</f>
        <v>1937.9525420602488</v>
      </c>
      <c r="F26" cm="1">
        <f t="array" ref="F26">_xlfn.IFS(SUM($L26:$Q26)="","",L26="","",L26=0,0,L26&gt;0,L26/F$65*100)</f>
        <v>2.0853805920714406</v>
      </c>
      <c r="G26" cm="1">
        <f t="array" ref="G26">_xlfn.IFS(SUM($L26:$Q26)="","",M26="","",M26=0,0,M26&gt;0,M26/G$65*100)</f>
        <v>4.7294095052829501</v>
      </c>
      <c r="H26" cm="1">
        <f t="array" ref="H26">_xlfn.IFS(SUM($L26:$Q26)="","",N26="","",N26=0,0,N26&gt;0,N26/H$65*100)</f>
        <v>0</v>
      </c>
      <c r="I26" cm="1">
        <f t="array" ref="I26">_xlfn.IFS(SUM($L26:$Q26)="","",O26="","",O26=0,0,O26&gt;0,O26/I$65*100)</f>
        <v>2.9854848840158441</v>
      </c>
      <c r="J26" cm="1">
        <f t="array" ref="J26">_xlfn.IFS(SUM($L26:$Q26)="","",P26="","",P26=0,0,P26&gt;0,P26/J$65*100)</f>
        <v>3.1810893257117812</v>
      </c>
      <c r="K26" cm="1">
        <f t="array" ref="K26">_xlfn.IFS(SUM($L26:$Q26)="","",Q26="","",Q26=0,0,Q26&gt;0,Q26/K$65*100)</f>
        <v>42.790577788589317</v>
      </c>
      <c r="L26" s="85">
        <f t="shared" ref="L26:P63" si="37">IF(R26="","",R26/R$2)</f>
        <v>4124</v>
      </c>
      <c r="M26" s="39">
        <f t="shared" si="0"/>
        <v>5089.333333333333</v>
      </c>
      <c r="N26" s="39">
        <f t="shared" si="0"/>
        <v>0</v>
      </c>
      <c r="O26" s="39">
        <f t="shared" si="0"/>
        <v>5620.75</v>
      </c>
      <c r="P26" s="39">
        <f t="shared" si="0"/>
        <v>12047</v>
      </c>
      <c r="Q26" s="98">
        <f t="shared" si="0"/>
        <v>3345713.3333333335</v>
      </c>
      <c r="R26" s="89">
        <v>12372</v>
      </c>
      <c r="S26" s="89">
        <v>15268</v>
      </c>
      <c r="T26" s="89">
        <v>0</v>
      </c>
      <c r="U26" s="89">
        <v>22483</v>
      </c>
      <c r="V26" s="89">
        <v>48188</v>
      </c>
      <c r="W26" s="89">
        <v>20074280</v>
      </c>
      <c r="Z26" s="7" t="s">
        <v>48</v>
      </c>
      <c r="AA26" s="18" cm="1">
        <f t="array" ref="AA26">IFERROR(_xlfn.IFS(COUNTA($AE$2:$AJ$2)=0,AVERAGE($AE26:$AJ26),$AE$2="X",AVERAGE($AF26:$AJ26),$AF$2="X",AVERAGE($AE26,$AG26:$AJ26),$AG$2="X",AVERAGE($AE26:$AF26,$AH26:$AJ26),$AH$2="X",AVERAGE($AE26:$AG26,$AI26:$AJ26),$AI$2="X",AVERAGE($AE26:$AH26,$AJ26:$AJ26),$AJ$2="X",AVERAGE($AE26:$AI26)),"")</f>
        <v>2.5973631453261925</v>
      </c>
      <c r="AB26" s="19" cm="1">
        <f t="array" ref="AB26">IFERROR(_xlfn.IFS(COUNTA($AE$2:$AJ$2)=0,STDEV($AE26:$AJ26)/SQRT(COUNT($AE26:$AJ26)),$AE$2="X",STDEV($AF26:$AJ26)/SQRT(COUNT($AF26:$AJ26)),$AF$2="X",STDEV($AE26,$AG26:$AJ26)/SQRT(COUNT($AE26,$AG26:$AJ26)),$AG$2="X",STDEV($AE26:$AF26,$AH26:$AJ26)/SQRT(COUNT($AE26:$AF26,$AH26:$AJ26)),$AH$2="X",STDEV($AE26:$AG26,$AI26:$AJ26)/SQRT(COUNT($AE26:$AG26,$AI26:$AJ26)),$AI$2="X",STDEV($AE26:$AH26,$AJ26)/SQRT(COUNT($AE26:$AH26,$AJ26)),$AJ$2="X",STDEV($AE26:$AI26)/SQRT(COUNT($AE26:$AI26))),"")</f>
        <v>0.9724262978772692</v>
      </c>
      <c r="AC26" s="113" cm="1">
        <f t="array" ref="AC26">IFERROR(_xlfn.IFS(COUNTA($AK$2:$AP$2)=0,AVERAGE($AK26:$AP26),$AK$2="X",AVERAGE($AL26:$AP26),$AL$2="X",AVERAGE($AK26,$AM26:$AP26),$AM$2="X",AVERAGE($AK26:$AL26,$AN26:$AP26),$AN$2="X",AVERAGE($AK26:$AM26,$AO26:$AP26),$AO$2="X",AVERAGE($AK26:$AN26,$AP26:$AP26),$AP$2="X",AVERAGE($AK26:$AO26)),"")</f>
        <v>4093.5199999999995</v>
      </c>
      <c r="AD26" s="111" cm="1">
        <f t="array" ref="AD26">IFERROR(_xlfn.IFS(COUNTA($AK$2:$AP$2)=0,STDEV($AK26:$AP26)/SQRT(COUNT($AK26:$AP26)),$AK$2="X",STDEV($AL26:$AP26)/SQRT(COUNT($AL26:$AP26)),$AL$2="X",STDEV($AK26,$AM26:$AP26)/SQRT(COUNT($AK26,$AM26:$AP26)),$AM$2="X",STDEV($AK26:$AL26,$AN26:$AP26)/SQRT(COUNT($AK26:$AL26,$AN26:$AP26)),$AN$2="X",STDEV($AK26:$AM26,$AO26:$AP26)/SQRT(COUNT($AK26:$AM26,$AO26:$AP26)),$AO$2="X",STDEV($AK26:$AN26,$AP26)/SQRT(COUNT($AK26:$AN26,$AP26)),$AP$2="X",STDEV($AK26:$AO26)/SQRT(COUNT($AK26:$AO26))),"")</f>
        <v>2238.7654569873994</v>
      </c>
      <c r="AE26" cm="1">
        <f t="array" ref="AE26">_xlfn.IFS(SUM($AK26:$AP26)="","",AK26="","",AK26=0,0,AK26&gt;0,AK26/AE$65*100)</f>
        <v>0.66918188879419549</v>
      </c>
      <c r="AF26" cm="1">
        <f t="array" ref="AF26">_xlfn.IFS(SUM($AK26:$AP26)="","",AL26="","",AL26=0,0,AL26&gt;0,AL26/AF$65*100)</f>
        <v>1.2290338581375271</v>
      </c>
      <c r="AG26" cm="1">
        <f t="array" ref="AG26">_xlfn.IFS(SUM($AK26:$AP26)="","",AM26="","",AM26=0,0,AM26&gt;0,AM26/AG$65*100)</f>
        <v>5.3764397483298199</v>
      </c>
      <c r="AH26" cm="1">
        <f t="array" ref="AH26">_xlfn.IFS(SUM($AK26:$AP26)="","",AN26="","",AN26=0,0,AN26&gt;0,AN26/AH$65*100)</f>
        <v>75.097521089466838</v>
      </c>
      <c r="AI26" cm="1">
        <f t="array" ref="AI26">_xlfn.IFS(SUM($AK26:$AP26)="","",AO26="","",AO26=0,0,AO26&gt;0,AO26/AI$65*100)</f>
        <v>4.5090946941112175</v>
      </c>
      <c r="AJ26" cm="1">
        <f t="array" ref="AJ26">_xlfn.IFS(SUM($AK26:$AP26)="","",AP26="","",AP26=0,0,AP26&gt;0,AP26/AJ$65*100)</f>
        <v>1.2030655372582031</v>
      </c>
      <c r="AK26" s="42">
        <f t="shared" si="1"/>
        <v>1388.5</v>
      </c>
      <c r="AL26">
        <f t="shared" si="1"/>
        <v>2809.8</v>
      </c>
      <c r="AM26">
        <f t="shared" si="1"/>
        <v>12993</v>
      </c>
      <c r="AN26">
        <f t="shared" si="1"/>
        <v>2518028.1428571427</v>
      </c>
      <c r="AO26">
        <f t="shared" si="1"/>
        <v>1732.8</v>
      </c>
      <c r="AP26" s="96">
        <f t="shared" si="1"/>
        <v>1543.5</v>
      </c>
      <c r="AQ26" s="89">
        <v>8331</v>
      </c>
      <c r="AR26" s="89">
        <v>14049</v>
      </c>
      <c r="AS26" s="89">
        <v>51972</v>
      </c>
      <c r="AT26" s="89">
        <v>17626197</v>
      </c>
      <c r="AU26" s="89">
        <v>8664</v>
      </c>
      <c r="AV26" s="89">
        <v>6174</v>
      </c>
      <c r="AX26" s="1" t="str">
        <f>A26</f>
        <v>isomenthone</v>
      </c>
      <c r="AY26" s="39">
        <f t="shared" si="2"/>
        <v>4124</v>
      </c>
      <c r="AZ26" s="39">
        <f t="shared" si="3"/>
        <v>5089.333333333333</v>
      </c>
      <c r="BA26" s="39">
        <f t="shared" si="4"/>
        <v>0</v>
      </c>
      <c r="BB26" s="39">
        <f t="shared" si="5"/>
        <v>5620.75</v>
      </c>
      <c r="BC26" s="39">
        <f t="shared" si="6"/>
        <v>12047</v>
      </c>
      <c r="BD26" s="39" t="str">
        <f t="shared" si="7"/>
        <v/>
      </c>
      <c r="BE26" s="39">
        <f t="shared" si="8"/>
        <v>1388.5</v>
      </c>
      <c r="BF26" s="39">
        <f t="shared" si="9"/>
        <v>2809.8</v>
      </c>
      <c r="BG26" s="39">
        <f t="shared" si="10"/>
        <v>12993</v>
      </c>
      <c r="BH26" s="39" t="str">
        <f t="shared" si="11"/>
        <v/>
      </c>
      <c r="BI26" s="39">
        <f t="shared" si="12"/>
        <v>1732.8</v>
      </c>
      <c r="BJ26" s="39">
        <f t="shared" si="13"/>
        <v>1543.5</v>
      </c>
      <c r="BK26" s="42">
        <f t="shared" si="14"/>
        <v>6</v>
      </c>
      <c r="BL26">
        <f t="shared" si="15"/>
        <v>7</v>
      </c>
      <c r="BM26">
        <f t="shared" si="16"/>
        <v>1</v>
      </c>
      <c r="BN26">
        <f t="shared" si="17"/>
        <v>8</v>
      </c>
      <c r="BO26">
        <f t="shared" si="18"/>
        <v>9</v>
      </c>
      <c r="BP26" t="str">
        <f t="shared" si="19"/>
        <v/>
      </c>
      <c r="BQ26">
        <f t="shared" si="20"/>
        <v>2</v>
      </c>
      <c r="BR26">
        <f t="shared" si="21"/>
        <v>5</v>
      </c>
      <c r="BS26">
        <f t="shared" si="22"/>
        <v>10</v>
      </c>
      <c r="BT26" t="str">
        <f t="shared" si="23"/>
        <v/>
      </c>
      <c r="BU26">
        <f t="shared" si="24"/>
        <v>4</v>
      </c>
      <c r="BV26">
        <f t="shared" si="25"/>
        <v>3</v>
      </c>
      <c r="BW26">
        <f t="shared" si="26"/>
        <v>31</v>
      </c>
      <c r="BX26">
        <f t="shared" si="27"/>
        <v>24</v>
      </c>
      <c r="BY26">
        <f t="shared" si="28"/>
        <v>5</v>
      </c>
      <c r="BZ26">
        <f t="shared" si="29"/>
        <v>5</v>
      </c>
      <c r="CA26">
        <f t="shared" si="30"/>
        <v>9</v>
      </c>
      <c r="CB26" s="39">
        <f t="shared" si="31"/>
        <v>16</v>
      </c>
      <c r="CC26" s="46">
        <f t="shared" si="32"/>
        <v>9</v>
      </c>
      <c r="CD26" s="44" t="str">
        <f t="shared" si="33"/>
        <v xml:space="preserve">sig = </v>
      </c>
      <c r="CE26" t="str" cm="1">
        <f t="array" ref="CE26">_xlfn.IFS($CC26="","",$CC26&lt;=CE$3,"yes",$CC26&gt;CE$3,"no")</f>
        <v>no</v>
      </c>
      <c r="CF26" s="42" t="str">
        <f t="shared" si="34"/>
        <v/>
      </c>
      <c r="CG26" s="1" t="str">
        <f t="shared" si="35"/>
        <v/>
      </c>
      <c r="CH26" s="1" t="str">
        <f t="shared" si="36"/>
        <v/>
      </c>
      <c r="CI26" s="76" t="str">
        <f>IF(CE26="yes",VLOOKUP(CH26,'z-Table'!$A$1:$K$74,7,TRUE)*$CE$2,"")</f>
        <v/>
      </c>
    </row>
    <row r="27" spans="1:87" ht="12" x14ac:dyDescent="0.2">
      <c r="A27" s="6" t="s">
        <v>49</v>
      </c>
      <c r="B27" s="18" cm="1">
        <f t="array" ref="B27">IFERROR(_xlfn.IFS(COUNTA($F$2:$K$2)=0,AVERAGE($F27:$K27),$F$2="X",AVERAGE(G27:$K27),$G$2="X",AVERAGE($F27,$H27:$K27),$H$2="X",AVERAGE($F27:$G27,$I27:$K27),$I$2="X",AVERAGE($F27:$H27,$J27:$K27),$J$2="X",AVERAGE($F27:$I27,$K27:$K27),$K$2="X",AVERAGE($F27:$J27)),"")</f>
        <v>0</v>
      </c>
      <c r="C27" s="19" cm="1">
        <f t="array" ref="C27">IFERROR(_xlfn.IFS(COUNTA($F$2:$K$2)=0,STDEV($F27:$K27)/SQRT(COUNT($F27:$K27)),$F$2="X",STDEV(G27:$K27)/SQRT(COUNT(G27:$K27)),$G$2="X",STDEV($F27,$H27:$K27)/SQRT(COUNT($F27,$H27:$K27)),$H$2="X",STDEV($F27:$G27,$I27:$K27)/SQRT(COUNT($F27:$G27,$I27:$K27)),$I$2="X",STDEV($F27:$H27,$J27:$K27)/SQRT(COUNT($F27:$H27,$J27:$K27)),$J$2="X",STDEV($F27:$I27,$K27)/SQRT(COUNT($F27:$I27,$K27)),$K$2="X",STDEV($F27:$J27)/SQRT(COUNT($F27:$J27))),"")</f>
        <v>0</v>
      </c>
      <c r="D27" s="110" cm="1">
        <f t="array" ref="D27">IFERROR(_xlfn.IFS(COUNTA($L$2:$Q$2)=0,AVERAGE($L27:$Q27),$L$2="X",AVERAGE($M27:$Q27),$M$2="X",AVERAGE($L27,$N27:$Q27),$N$2="X",AVERAGE($L27:$M27,$O27:$Q27),$O$2="X",AVERAGE($L27:$N27,$P27:$Q27),$P$2="X",AVERAGE($L27:$O27,$Q27:$Q27),$Q$2="X",AVERAGE($L27:$P27)),"")</f>
        <v>0</v>
      </c>
      <c r="E27" s="111" cm="1">
        <f t="array" ref="E27">IFERROR(_xlfn.IFS(COUNTA($L$2:$Q$2)=0,STDEV($L27:$Q27)/SQRT(COUNT($L27:$Q27)),$L$2="X",STDEV($M27:$Q27)/SQRT(COUNT($M27:$Q27)),$M$2="X",STDEV($L27,$N27:$Q27)/SQRT(COUNT($L27,$N27:$Q27)),$N$2="X",STDEV($L27:$M27,$O27:$Q27)/SQRT(COUNT($L27:$M27,$O27:$Q27)),$O$2="X",STDEV($L27:$N27,$P27:$Q27)/SQRT(COUNT($L27:$N27,$P27:$Q27)),$P$2="X",STDEV($L27:$O27,$Q27)/SQRT(COUNT($L27:$O27,$Q27)),$Q$2="X",STDEV($L27:$P27)/SQRT(COUNT($L27:$P27))),"")</f>
        <v>0</v>
      </c>
      <c r="F27" cm="1">
        <f t="array" ref="F27">_xlfn.IFS(SUM($L27:$Q27)="","",L27="","",L27=0,0,L27&gt;0,L27/F$65*100)</f>
        <v>0</v>
      </c>
      <c r="G27" cm="1">
        <f t="array" ref="G27">_xlfn.IFS(SUM($L27:$Q27)="","",M27="","",M27=0,0,M27&gt;0,M27/G$65*100)</f>
        <v>0</v>
      </c>
      <c r="H27" cm="1">
        <f t="array" ref="H27">_xlfn.IFS(SUM($L27:$Q27)="","",N27="","",N27=0,0,N27&gt;0,N27/H$65*100)</f>
        <v>0</v>
      </c>
      <c r="I27" cm="1">
        <f t="array" ref="I27">_xlfn.IFS(SUM($L27:$Q27)="","",O27="","",O27=0,0,O27&gt;0,O27/I$65*100)</f>
        <v>0</v>
      </c>
      <c r="J27" cm="1">
        <f t="array" ref="J27">_xlfn.IFS(SUM($L27:$Q27)="","",P27="","",P27=0,0,P27&gt;0,P27/J$65*100)</f>
        <v>0</v>
      </c>
      <c r="K27" cm="1">
        <f t="array" ref="K27">_xlfn.IFS(SUM($L27:$Q27)="","",Q27="","",Q27=0,0,Q27&gt;0,Q27/K$65*100)</f>
        <v>0</v>
      </c>
      <c r="L27" s="85">
        <f t="shared" si="37"/>
        <v>0</v>
      </c>
      <c r="M27" s="39">
        <f t="shared" si="0"/>
        <v>0</v>
      </c>
      <c r="N27" s="39">
        <f t="shared" si="0"/>
        <v>0</v>
      </c>
      <c r="O27" s="39">
        <f t="shared" si="0"/>
        <v>0</v>
      </c>
      <c r="P27" s="39">
        <f t="shared" si="0"/>
        <v>0</v>
      </c>
      <c r="Q27" s="98">
        <f t="shared" si="0"/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Z27" s="6" t="s">
        <v>49</v>
      </c>
      <c r="AA27" s="18" cm="1">
        <f t="array" ref="AA27">IFERROR(_xlfn.IFS(COUNTA($AE$2:$AJ$2)=0,AVERAGE($AE27:$AJ27),$AE$2="X",AVERAGE($AF27:$AJ27),$AF$2="X",AVERAGE($AE27,$AG27:$AJ27),$AG$2="X",AVERAGE($AE27:$AF27,$AH27:$AJ27),$AH$2="X",AVERAGE($AE27:$AG27,$AI27:$AJ27),$AI$2="X",AVERAGE($AE27:$AH27,$AJ27:$AJ27),$AJ$2="X",AVERAGE($AE27:$AI27)),"")</f>
        <v>0</v>
      </c>
      <c r="AB27" s="19" cm="1">
        <f t="array" ref="AB27">IFERROR(_xlfn.IFS(COUNTA($AE$2:$AJ$2)=0,STDEV($AE27:$AJ27)/SQRT(COUNT($AE27:$AJ27)),$AE$2="X",STDEV($AF27:$AJ27)/SQRT(COUNT($AF27:$AJ27)),$AF$2="X",STDEV($AE27,$AG27:$AJ27)/SQRT(COUNT($AE27,$AG27:$AJ27)),$AG$2="X",STDEV($AE27:$AF27,$AH27:$AJ27)/SQRT(COUNT($AE27:$AF27,$AH27:$AJ27)),$AH$2="X",STDEV($AE27:$AG27,$AI27:$AJ27)/SQRT(COUNT($AE27:$AG27,$AI27:$AJ27)),$AI$2="X",STDEV($AE27:$AH27,$AJ27)/SQRT(COUNT($AE27:$AH27,$AJ27)),$AJ$2="X",STDEV($AE27:$AI27)/SQRT(COUNT($AE27:$AI27))),"")</f>
        <v>0</v>
      </c>
      <c r="AC27" s="113" cm="1">
        <f t="array" ref="AC27">IFERROR(_xlfn.IFS(COUNTA($AK$2:$AP$2)=0,AVERAGE($AK27:$AP27),$AK$2="X",AVERAGE($AL27:$AP27),$AL$2="X",AVERAGE($AK27,$AM27:$AP27),$AM$2="X",AVERAGE($AK27:$AL27,$AN27:$AP27),$AN$2="X",AVERAGE($AK27:$AM27,$AO27:$AP27),$AO$2="X",AVERAGE($AK27:$AN27,$AP27:$AP27),$AP$2="X",AVERAGE($AK27:$AO27)),"")</f>
        <v>0</v>
      </c>
      <c r="AD27" s="111" cm="1">
        <f t="array" ref="AD27">IFERROR(_xlfn.IFS(COUNTA($AK$2:$AP$2)=0,STDEV($AK27:$AP27)/SQRT(COUNT($AK27:$AP27)),$AK$2="X",STDEV($AL27:$AP27)/SQRT(COUNT($AL27:$AP27)),$AL$2="X",STDEV($AK27,$AM27:$AP27)/SQRT(COUNT($AK27,$AM27:$AP27)),$AM$2="X",STDEV($AK27:$AL27,$AN27:$AP27)/SQRT(COUNT($AK27:$AL27,$AN27:$AP27)),$AN$2="X",STDEV($AK27:$AM27,$AO27:$AP27)/SQRT(COUNT($AK27:$AM27,$AO27:$AP27)),$AO$2="X",STDEV($AK27:$AN27,$AP27)/SQRT(COUNT($AK27:$AN27,$AP27)),$AP$2="X",STDEV($AK27:$AO27)/SQRT(COUNT($AK27:$AO27))),"")</f>
        <v>0</v>
      </c>
      <c r="AE27" cm="1">
        <f t="array" ref="AE27">_xlfn.IFS(SUM($AK27:$AP27)="","",AK27="","",AK27=0,0,AK27&gt;0,AK27/AE$65*100)</f>
        <v>0</v>
      </c>
      <c r="AF27" cm="1">
        <f t="array" ref="AF27">_xlfn.IFS(SUM($AK27:$AP27)="","",AL27="","",AL27=0,0,AL27&gt;0,AL27/AF$65*100)</f>
        <v>0</v>
      </c>
      <c r="AG27" cm="1">
        <f t="array" ref="AG27">_xlfn.IFS(SUM($AK27:$AP27)="","",AM27="","",AM27=0,0,AM27&gt;0,AM27/AG$65*100)</f>
        <v>0</v>
      </c>
      <c r="AH27" cm="1">
        <f t="array" ref="AH27">_xlfn.IFS(SUM($AK27:$AP27)="","",AN27="","",AN27=0,0,AN27&gt;0,AN27/AH$65*100)</f>
        <v>0</v>
      </c>
      <c r="AI27" cm="1">
        <f t="array" ref="AI27">_xlfn.IFS(SUM($AK27:$AP27)="","",AO27="","",AO27=0,0,AO27&gt;0,AO27/AI$65*100)</f>
        <v>0</v>
      </c>
      <c r="AJ27" cm="1">
        <f t="array" ref="AJ27">_xlfn.IFS(SUM($AK27:$AP27)="","",AP27="","",AP27=0,0,AP27&gt;0,AP27/AJ$65*100)</f>
        <v>0</v>
      </c>
      <c r="AK27" s="42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  <c r="AO27">
        <f t="shared" si="1"/>
        <v>0</v>
      </c>
      <c r="AP27" s="96">
        <f t="shared" si="1"/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X27" s="1"/>
      <c r="AY27" s="39" t="str">
        <f t="shared" si="2"/>
        <v/>
      </c>
      <c r="AZ27" s="39" t="str">
        <f t="shared" si="3"/>
        <v/>
      </c>
      <c r="BA27" s="39" t="str">
        <f t="shared" si="4"/>
        <v/>
      </c>
      <c r="BB27" s="39" t="str">
        <f t="shared" si="5"/>
        <v/>
      </c>
      <c r="BC27" s="39" t="str">
        <f t="shared" si="6"/>
        <v/>
      </c>
      <c r="BD27" s="39" t="str">
        <f t="shared" si="7"/>
        <v/>
      </c>
      <c r="BE27" s="39" t="str">
        <f t="shared" si="8"/>
        <v/>
      </c>
      <c r="BF27" s="39" t="str">
        <f t="shared" si="9"/>
        <v/>
      </c>
      <c r="BG27" s="39" t="str">
        <f t="shared" si="10"/>
        <v/>
      </c>
      <c r="BH27" s="39" t="str">
        <f t="shared" si="11"/>
        <v/>
      </c>
      <c r="BI27" s="39" t="str">
        <f t="shared" si="12"/>
        <v/>
      </c>
      <c r="BJ27" s="39" t="str">
        <f t="shared" si="13"/>
        <v/>
      </c>
      <c r="BK27" s="42" t="str">
        <f t="shared" si="14"/>
        <v/>
      </c>
      <c r="BL27" t="str">
        <f t="shared" si="15"/>
        <v/>
      </c>
      <c r="BM27" t="str">
        <f t="shared" si="16"/>
        <v/>
      </c>
      <c r="BN27" t="str">
        <f t="shared" si="17"/>
        <v/>
      </c>
      <c r="BO27" t="str">
        <f t="shared" si="18"/>
        <v/>
      </c>
      <c r="BP27" t="str">
        <f t="shared" si="19"/>
        <v/>
      </c>
      <c r="BQ27" t="str">
        <f t="shared" si="20"/>
        <v/>
      </c>
      <c r="BR27" t="str">
        <f t="shared" si="21"/>
        <v/>
      </c>
      <c r="BS27" t="str">
        <f t="shared" si="22"/>
        <v/>
      </c>
      <c r="BT27" t="str">
        <f t="shared" si="23"/>
        <v/>
      </c>
      <c r="BU27" t="str">
        <f t="shared" si="24"/>
        <v/>
      </c>
      <c r="BV27" t="str">
        <f t="shared" si="25"/>
        <v/>
      </c>
      <c r="BW27" t="str">
        <f t="shared" si="26"/>
        <v/>
      </c>
      <c r="BX27" t="str">
        <f t="shared" si="27"/>
        <v/>
      </c>
      <c r="BY27" t="str">
        <f t="shared" si="28"/>
        <v/>
      </c>
      <c r="BZ27" t="str">
        <f t="shared" si="29"/>
        <v/>
      </c>
      <c r="CA27" t="str">
        <f t="shared" si="30"/>
        <v/>
      </c>
      <c r="CB27" s="39" t="str">
        <f t="shared" si="31"/>
        <v/>
      </c>
      <c r="CC27" s="46" t="str">
        <f t="shared" si="32"/>
        <v/>
      </c>
      <c r="CD27" s="44" t="str">
        <f t="shared" si="33"/>
        <v/>
      </c>
      <c r="CE27" t="str" cm="1">
        <f t="array" ref="CE27">_xlfn.IFS($CC27="","",$CC27&lt;=CE$3,"yes",$CC27&gt;CE$3,"no")</f>
        <v/>
      </c>
      <c r="CF27" s="42" t="str">
        <f t="shared" si="34"/>
        <v/>
      </c>
      <c r="CG27" s="1" t="str">
        <f t="shared" si="35"/>
        <v/>
      </c>
      <c r="CH27" s="1" t="str">
        <f t="shared" si="36"/>
        <v/>
      </c>
      <c r="CI27" s="76" t="str">
        <f>IF(CE27="yes",VLOOKUP(CH27,'z-Table'!$A$1:$K$74,7,TRUE)*$CE$2,"")</f>
        <v/>
      </c>
    </row>
    <row r="28" spans="1:87" ht="12" x14ac:dyDescent="0.2">
      <c r="A28" s="7" t="s">
        <v>50</v>
      </c>
      <c r="B28" s="18" cm="1">
        <f t="array" ref="B28">IFERROR(_xlfn.IFS(COUNTA($F$2:$K$2)=0,AVERAGE($F28:$K28),$F$2="X",AVERAGE(G28:$K28),$G$2="X",AVERAGE($F28,$H28:$K28),$H$2="X",AVERAGE($F28:$G28,$I28:$K28),$I$2="X",AVERAGE($F28:$H28,$J28:$K28),$J$2="X",AVERAGE($F28:$I28,$K28:$K28),$K$2="X",AVERAGE($F28:$J28)),"")</f>
        <v>7.3551791924325585</v>
      </c>
      <c r="C28" s="19" cm="1">
        <f t="array" ref="C28">IFERROR(_xlfn.IFS(COUNTA($F$2:$K$2)=0,STDEV($F28:$K28)/SQRT(COUNT($F28:$K28)),$F$2="X",STDEV(G28:$K28)/SQRT(COUNT(G28:$K28)),$G$2="X",STDEV($F28,$H28:$K28)/SQRT(COUNT($F28,$H28:$K28)),$H$2="X",STDEV($F28:$G28,$I28:$K28)/SQRT(COUNT($F28:$G28,$I28:$K28)),$I$2="X",STDEV($F28:$H28,$J28:$K28)/SQRT(COUNT($F28:$H28,$J28:$K28)),$J$2="X",STDEV($F28:$I28,$K28)/SQRT(COUNT($F28:$I28,$K28)),$K$2="X",STDEV($F28:$J28)/SQRT(COUNT($F28:$J28))),"")</f>
        <v>1.1039423533183834</v>
      </c>
      <c r="D28" s="110" cm="1">
        <f t="array" ref="D28">IFERROR(_xlfn.IFS(COUNTA($L$2:$Q$2)=0,AVERAGE($L28:$Q28),$L$2="X",AVERAGE($M28:$Q28),$M$2="X",AVERAGE($L28,$N28:$Q28),$N$2="X",AVERAGE($L28:$M28,$O28:$Q28),$O$2="X",AVERAGE($L28:$N28,$P28:$Q28),$P$2="X",AVERAGE($L28:$O28,$Q28:$Q28),$Q$2="X",AVERAGE($L28:$P28)),"")</f>
        <v>14622.666666666668</v>
      </c>
      <c r="E28" s="111" cm="1">
        <f t="array" ref="E28">IFERROR(_xlfn.IFS(COUNTA($L$2:$Q$2)=0,STDEV($L28:$Q28)/SQRT(COUNT($L28:$Q28)),$L$2="X",STDEV($M28:$Q28)/SQRT(COUNT($M28:$Q28)),$M$2="X",STDEV($L28,$N28:$Q28)/SQRT(COUNT($L28,$N28:$Q28)),$N$2="X",STDEV($L28:$M28,$O28:$Q28)/SQRT(COUNT($L28:$M28,$O28:$Q28)),$O$2="X",STDEV($L28:$N28,$P28:$Q28)/SQRT(COUNT($L28:$N28,$P28:$Q28)),$P$2="X",STDEV($L28:$O28,$Q28)/SQRT(COUNT($L28:$O28,$Q28)),$Q$2="X",STDEV($L28:$P28)/SQRT(COUNT($L28:$P28))),"")</f>
        <v>4745.606540088771</v>
      </c>
      <c r="F28" cm="1">
        <f t="array" ref="F28">_xlfn.IFS(SUM($L28:$Q28)="","",L28="","",L28=0,0,L28&gt;0,L28/F$65*100)</f>
        <v>10.338242259465709</v>
      </c>
      <c r="G28" cm="1">
        <f t="array" ref="G28">_xlfn.IFS(SUM($L28:$Q28)="","",M28="","",M28=0,0,M28&gt;0,M28/G$65*100)</f>
        <v>8.4152389330640478</v>
      </c>
      <c r="H28" cm="1">
        <f t="array" ref="H28">_xlfn.IFS(SUM($L28:$Q28)="","",N28="","",N28=0,0,N28&gt;0,N28/H$65*100)</f>
        <v>3.6616068371477866</v>
      </c>
      <c r="I28" cm="1">
        <f t="array" ref="I28">_xlfn.IFS(SUM($L28:$Q28)="","",O28="","",O28=0,0,O28&gt;0,O28/I$65*100)</f>
        <v>6.6112761377654605</v>
      </c>
      <c r="J28" cm="1">
        <f t="array" ref="J28">_xlfn.IFS(SUM($L28:$Q28)="","",P28="","",P28=0,0,P28&gt;0,P28/J$65*100)</f>
        <v>7.7495317947197924</v>
      </c>
      <c r="K28" cm="1">
        <f t="array" ref="K28">_xlfn.IFS(SUM($L28:$Q28)="","",Q28="","",Q28=0,0,Q28&gt;0,Q28/K$65*100)</f>
        <v>0.24082100659369429</v>
      </c>
      <c r="L28" s="85">
        <f t="shared" si="37"/>
        <v>20444.666666666668</v>
      </c>
      <c r="M28" s="39">
        <f t="shared" si="0"/>
        <v>9055.6666666666661</v>
      </c>
      <c r="N28" s="39">
        <f t="shared" si="0"/>
        <v>1818</v>
      </c>
      <c r="O28" s="39">
        <f t="shared" si="0"/>
        <v>12447</v>
      </c>
      <c r="P28" s="39">
        <f t="shared" si="0"/>
        <v>29348</v>
      </c>
      <c r="Q28" s="98">
        <f t="shared" si="0"/>
        <v>18829.333333333332</v>
      </c>
      <c r="R28" s="89">
        <v>61334</v>
      </c>
      <c r="S28" s="89">
        <v>27167</v>
      </c>
      <c r="T28" s="89">
        <v>5454</v>
      </c>
      <c r="U28" s="89">
        <v>49788</v>
      </c>
      <c r="V28" s="89">
        <v>117392</v>
      </c>
      <c r="W28" s="89">
        <v>112976</v>
      </c>
      <c r="Z28" s="7" t="s">
        <v>50</v>
      </c>
      <c r="AA28" s="18" cm="1">
        <f t="array" ref="AA28">IFERROR(_xlfn.IFS(COUNTA($AE$2:$AJ$2)=0,AVERAGE($AE28:$AJ28),$AE$2="X",AVERAGE($AF28:$AJ28),$AF$2="X",AVERAGE($AE28,$AG28:$AJ28),$AG$2="X",AVERAGE($AE28:$AF28,$AH28:$AJ28),$AH$2="X",AVERAGE($AE28:$AG28,$AI28:$AJ28),$AI$2="X",AVERAGE($AE28:$AH28,$AJ28:$AJ28),$AJ$2="X",AVERAGE($AE28:$AI28)),"")</f>
        <v>5.6310608513869225</v>
      </c>
      <c r="AB28" s="19" cm="1">
        <f t="array" ref="AB28">IFERROR(_xlfn.IFS(COUNTA($AE$2:$AJ$2)=0,STDEV($AE28:$AJ28)/SQRT(COUNT($AE28:$AJ28)),$AE$2="X",STDEV($AF28:$AJ28)/SQRT(COUNT($AF28:$AJ28)),$AF$2="X",STDEV($AE28,$AG28:$AJ28)/SQRT(COUNT($AE28,$AG28:$AJ28)),$AG$2="X",STDEV($AE28:$AF28,$AH28:$AJ28)/SQRT(COUNT($AE28:$AF28,$AH28:$AJ28)),$AH$2="X",STDEV($AE28:$AG28,$AI28:$AJ28)/SQRT(COUNT($AE28:$AG28,$AI28:$AJ28)),$AI$2="X",STDEV($AE28:$AH28,$AJ28)/SQRT(COUNT($AE28:$AH28,$AJ28)),$AJ$2="X",STDEV($AE28:$AI28)/SQRT(COUNT($AE28:$AI28))),"")</f>
        <v>1.9847635587434502</v>
      </c>
      <c r="AC28" s="113" cm="1">
        <f t="array" ref="AC28">IFERROR(_xlfn.IFS(COUNTA($AK$2:$AP$2)=0,AVERAGE($AK28:$AP28),$AK$2="X",AVERAGE($AL28:$AP28),$AL$2="X",AVERAGE($AK28,$AM28:$AP28),$AM$2="X",AVERAGE($AK28:$AL28,$AN28:$AP28),$AN$2="X",AVERAGE($AK28:$AM28,$AO28:$AP28),$AO$2="X",AVERAGE($AK28:$AN28,$AP28:$AP28),$AP$2="X",AVERAGE($AK28:$AO28)),"")</f>
        <v>10562.073333333334</v>
      </c>
      <c r="AD28" s="111" cm="1">
        <f t="array" ref="AD28">IFERROR(_xlfn.IFS(COUNTA($AK$2:$AP$2)=0,STDEV($AK28:$AP28)/SQRT(COUNT($AK28:$AP28)),$AK$2="X",STDEV($AL28:$AP28)/SQRT(COUNT($AL28:$AP28)),$AL$2="X",STDEV($AK28,$AM28:$AP28)/SQRT(COUNT($AK28,$AM28:$AP28)),$AM$2="X",STDEV($AK28:$AL28,$AN28:$AP28)/SQRT(COUNT($AK28:$AL28,$AN28:$AP28)),$AN$2="X",STDEV($AK28:$AM28,$AO28:$AP28)/SQRT(COUNT($AK28:$AM28,$AO28:$AP28)),$AO$2="X",STDEV($AK28:$AN28,$AP28)/SQRT(COUNT($AK28:$AN28,$AP28)),$AP$2="X",STDEV($AK28:$AO28)/SQRT(COUNT($AK28:$AO28))),"")</f>
        <v>4886.7803898590637</v>
      </c>
      <c r="AE28" cm="1">
        <f t="array" ref="AE28">_xlfn.IFS(SUM($AK28:$AP28)="","",AK28="","",AK28=0,0,AK28&gt;0,AK28/AE$65*100)</f>
        <v>10.148415241378592</v>
      </c>
      <c r="AF28" cm="1">
        <f t="array" ref="AF28">_xlfn.IFS(SUM($AK28:$AP28)="","",AL28="","",AL28=0,0,AL28&gt;0,AL28/AF$65*100)</f>
        <v>10.29181352698337</v>
      </c>
      <c r="AG28" cm="1">
        <f t="array" ref="AG28">_xlfn.IFS(SUM($AK28:$AP28)="","",AM28="","",AM28=0,0,AM28&gt;0,AM28/AG$65*100)</f>
        <v>0.52469218816918428</v>
      </c>
      <c r="AH28" cm="1">
        <f t="array" ref="AH28">_xlfn.IFS(SUM($AK28:$AP28)="","",AN28="","",AN28=0,0,AN28&gt;0,AN28/AH$65*100)</f>
        <v>4.0777847561064201E-2</v>
      </c>
      <c r="AI28" cm="1">
        <f t="array" ref="AI28">_xlfn.IFS(SUM($AK28:$AP28)="","",AO28="","",AO28=0,0,AO28&gt;0,AO28/AI$65*100)</f>
        <v>2.5246558588565926</v>
      </c>
      <c r="AJ28" cm="1">
        <f t="array" ref="AJ28">_xlfn.IFS(SUM($AK28:$AP28)="","",AP28="","",AP28=0,0,AP28&gt;0,AP28/AJ$65*100)</f>
        <v>4.6657274415468759</v>
      </c>
      <c r="AK28" s="42">
        <f t="shared" si="1"/>
        <v>21057.166666666668</v>
      </c>
      <c r="AL28">
        <f t="shared" si="1"/>
        <v>23529</v>
      </c>
      <c r="AM28">
        <f t="shared" si="1"/>
        <v>1268</v>
      </c>
      <c r="AN28">
        <f t="shared" si="1"/>
        <v>1367.2857142857142</v>
      </c>
      <c r="AO28">
        <f t="shared" si="1"/>
        <v>970.2</v>
      </c>
      <c r="AP28" s="96">
        <f t="shared" si="1"/>
        <v>5986</v>
      </c>
      <c r="AQ28" s="89">
        <v>126343</v>
      </c>
      <c r="AR28" s="89">
        <v>117645</v>
      </c>
      <c r="AS28" s="89">
        <v>5072</v>
      </c>
      <c r="AT28" s="89">
        <v>9571</v>
      </c>
      <c r="AU28" s="89">
        <v>4851</v>
      </c>
      <c r="AV28" s="89">
        <v>23944</v>
      </c>
      <c r="AX28" s="1" t="str">
        <f>A28</f>
        <v>d-terpineol</v>
      </c>
      <c r="AY28" s="39">
        <f t="shared" si="2"/>
        <v>20444.666666666668</v>
      </c>
      <c r="AZ28" s="39">
        <f t="shared" si="3"/>
        <v>9055.6666666666661</v>
      </c>
      <c r="BA28" s="39">
        <f t="shared" si="4"/>
        <v>1818</v>
      </c>
      <c r="BB28" s="39">
        <f t="shared" si="5"/>
        <v>12447</v>
      </c>
      <c r="BC28" s="39">
        <f t="shared" si="6"/>
        <v>29348</v>
      </c>
      <c r="BD28" s="39" t="str">
        <f t="shared" si="7"/>
        <v/>
      </c>
      <c r="BE28" s="39">
        <f t="shared" si="8"/>
        <v>21057.166666666668</v>
      </c>
      <c r="BF28" s="39">
        <f t="shared" si="9"/>
        <v>23529</v>
      </c>
      <c r="BG28" s="39">
        <f t="shared" si="10"/>
        <v>1268</v>
      </c>
      <c r="BH28" s="39" t="str">
        <f t="shared" si="11"/>
        <v/>
      </c>
      <c r="BI28" s="39">
        <f t="shared" si="12"/>
        <v>970.2</v>
      </c>
      <c r="BJ28" s="39">
        <f t="shared" si="13"/>
        <v>5986</v>
      </c>
      <c r="BK28" s="42">
        <f t="shared" si="14"/>
        <v>7</v>
      </c>
      <c r="BL28">
        <f t="shared" si="15"/>
        <v>5</v>
      </c>
      <c r="BM28">
        <f t="shared" si="16"/>
        <v>3</v>
      </c>
      <c r="BN28">
        <f t="shared" si="17"/>
        <v>6</v>
      </c>
      <c r="BO28">
        <f t="shared" si="18"/>
        <v>10</v>
      </c>
      <c r="BP28" t="str">
        <f t="shared" si="19"/>
        <v/>
      </c>
      <c r="BQ28">
        <f t="shared" si="20"/>
        <v>8</v>
      </c>
      <c r="BR28">
        <f t="shared" si="21"/>
        <v>9</v>
      </c>
      <c r="BS28">
        <f t="shared" si="22"/>
        <v>2</v>
      </c>
      <c r="BT28" t="str">
        <f t="shared" si="23"/>
        <v/>
      </c>
      <c r="BU28">
        <f t="shared" si="24"/>
        <v>1</v>
      </c>
      <c r="BV28">
        <f t="shared" si="25"/>
        <v>4</v>
      </c>
      <c r="BW28">
        <f t="shared" si="26"/>
        <v>31</v>
      </c>
      <c r="BX28">
        <f t="shared" si="27"/>
        <v>24</v>
      </c>
      <c r="BY28">
        <f t="shared" si="28"/>
        <v>5</v>
      </c>
      <c r="BZ28">
        <f t="shared" si="29"/>
        <v>5</v>
      </c>
      <c r="CA28">
        <f t="shared" si="30"/>
        <v>9</v>
      </c>
      <c r="CB28" s="39">
        <f t="shared" si="31"/>
        <v>16</v>
      </c>
      <c r="CC28" s="46">
        <f t="shared" si="32"/>
        <v>9</v>
      </c>
      <c r="CD28" s="44" t="str">
        <f t="shared" si="33"/>
        <v xml:space="preserve">sig = </v>
      </c>
      <c r="CE28" t="str" cm="1">
        <f t="array" ref="CE28">_xlfn.IFS($CC28="","",$CC28&lt;=CE$3,"yes",$CC28&gt;CE$3,"no")</f>
        <v>no</v>
      </c>
      <c r="CF28" s="42" t="str">
        <f t="shared" si="34"/>
        <v/>
      </c>
      <c r="CG28" s="1" t="str">
        <f t="shared" si="35"/>
        <v/>
      </c>
      <c r="CH28" s="1" t="str">
        <f t="shared" si="36"/>
        <v/>
      </c>
      <c r="CI28" s="76" t="str">
        <f>IF(CE28="yes",VLOOKUP(CH28,'z-Table'!$A$1:$K$74,7,TRUE)*$CE$2,"")</f>
        <v/>
      </c>
    </row>
    <row r="29" spans="1:87" ht="12" x14ac:dyDescent="0.2">
      <c r="A29" s="7" t="s">
        <v>51</v>
      </c>
      <c r="B29" s="18" cm="1">
        <f t="array" ref="B29">IFERROR(_xlfn.IFS(COUNTA($F$2:$K$2)=0,AVERAGE($F29:$K29),$F$2="X",AVERAGE(G29:$K29),$G$2="X",AVERAGE($F29,$H29:$K29),$H$2="X",AVERAGE($F29:$G29,$I29:$K29),$I$2="X",AVERAGE($F29:$H29,$J29:$K29),$J$2="X",AVERAGE($F29:$I29,$K29:$K29),$K$2="X",AVERAGE($F29:$J29)),"")</f>
        <v>21.54018375696625</v>
      </c>
      <c r="C29" s="19" cm="1">
        <f t="array" ref="C29">IFERROR(_xlfn.IFS(COUNTA($F$2:$K$2)=0,STDEV($F29:$K29)/SQRT(COUNT($F29:$K29)),$F$2="X",STDEV(G29:$K29)/SQRT(COUNT(G29:$K29)),$G$2="X",STDEV($F29,$H29:$K29)/SQRT(COUNT($F29,$H29:$K29)),$H$2="X",STDEV($F29:$G29,$I29:$K29)/SQRT(COUNT($F29:$G29,$I29:$K29)),$I$2="X",STDEV($F29:$H29,$J29:$K29)/SQRT(COUNT($F29:$H29,$J29:$K29)),$J$2="X",STDEV($F29:$I29,$K29)/SQRT(COUNT($F29:$I29,$K29)),$K$2="X",STDEV($F29:$J29)/SQRT(COUNT($F29:$J29))),"")</f>
        <v>4.770920705727594</v>
      </c>
      <c r="D29" s="110" cm="1">
        <f t="array" ref="D29">IFERROR(_xlfn.IFS(COUNTA($L$2:$Q$2)=0,AVERAGE($L29:$Q29),$L$2="X",AVERAGE($M29:$Q29),$M$2="X",AVERAGE($L29,$N29:$Q29),$N$2="X",AVERAGE($L29:$M29,$O29:$Q29),$O$2="X",AVERAGE($L29:$N29,$P29:$Q29),$P$2="X",AVERAGE($L29:$O29,$Q29:$Q29),$Q$2="X",AVERAGE($L29:$P29)),"")</f>
        <v>33253.300000000003</v>
      </c>
      <c r="E29" s="111" cm="1">
        <f t="array" ref="E29">IFERROR(_xlfn.IFS(COUNTA($L$2:$Q$2)=0,STDEV($L29:$Q29)/SQRT(COUNT($L29:$Q29)),$L$2="X",STDEV($M29:$Q29)/SQRT(COUNT($M29:$Q29)),$M$2="X",STDEV($L29,$N29:$Q29)/SQRT(COUNT($L29,$N29:$Q29)),$N$2="X",STDEV($L29:$M29,$O29:$Q29)/SQRT(COUNT($L29:$M29,$O29:$Q29)),$O$2="X",STDEV($L29:$N29,$P29:$Q29)/SQRT(COUNT($L29:$N29,$P29:$Q29)),$P$2="X",STDEV($L29:$O29,$Q29)/SQRT(COUNT($L29:$O29,$Q29)),$Q$2="X",STDEV($L29:$P29)/SQRT(COUNT($L29:$P29))),"")</f>
        <v>8713.7070996090843</v>
      </c>
      <c r="F29" cm="1">
        <f t="array" ref="F29">_xlfn.IFS(SUM($L29:$Q29)="","",L29="","",L29=0,0,L29&gt;0,L29/F$65*100)</f>
        <v>13.903885732200857</v>
      </c>
      <c r="G29" cm="1">
        <f t="array" ref="G29">_xlfn.IFS(SUM($L29:$Q29)="","",M29="","",M29=0,0,M29&gt;0,M29/G$65*100)</f>
        <v>16.993411413402061</v>
      </c>
      <c r="H29" cm="1">
        <f t="array" ref="H29">_xlfn.IFS(SUM($L29:$Q29)="","",N29="","",N29=0,0,N29&gt;0,N29/H$65*100)</f>
        <v>32.316667897496494</v>
      </c>
      <c r="I29" cm="1">
        <f t="array" ref="I29">_xlfn.IFS(SUM($L29:$Q29)="","",O29="","",O29=0,0,O29&gt;0,O29/I$65*100)</f>
        <v>33.626043551987379</v>
      </c>
      <c r="J29" cm="1">
        <f t="array" ref="J29">_xlfn.IFS(SUM($L29:$Q29)="","",P29="","",P29=0,0,P29&gt;0,P29/J$65*100)</f>
        <v>10.860910189744439</v>
      </c>
      <c r="K29" cm="1">
        <f t="array" ref="K29">_xlfn.IFS(SUM($L29:$Q29)="","",Q29="","",Q29=0,0,Q29&gt;0,Q29/K$65*100)</f>
        <v>4.136484904743905</v>
      </c>
      <c r="L29" s="85">
        <f t="shared" si="37"/>
        <v>27496</v>
      </c>
      <c r="M29" s="39">
        <f t="shared" si="0"/>
        <v>18286.666666666668</v>
      </c>
      <c r="N29" s="39">
        <f t="shared" si="0"/>
        <v>16045.333333333334</v>
      </c>
      <c r="O29" s="39">
        <f t="shared" si="0"/>
        <v>63307.5</v>
      </c>
      <c r="P29" s="39">
        <f t="shared" si="0"/>
        <v>41131</v>
      </c>
      <c r="Q29" s="98">
        <f t="shared" si="0"/>
        <v>323423.83333333331</v>
      </c>
      <c r="R29" s="89">
        <v>82488</v>
      </c>
      <c r="S29" s="89">
        <v>54860</v>
      </c>
      <c r="T29" s="89">
        <v>48136</v>
      </c>
      <c r="U29" s="89">
        <v>253230</v>
      </c>
      <c r="V29" s="89">
        <v>164524</v>
      </c>
      <c r="W29" s="89">
        <v>1940543</v>
      </c>
      <c r="Z29" s="7" t="s">
        <v>51</v>
      </c>
      <c r="AA29" s="18" cm="1">
        <f t="array" ref="AA29">IFERROR(_xlfn.IFS(COUNTA($AE$2:$AJ$2)=0,AVERAGE($AE29:$AJ29),$AE$2="X",AVERAGE($AF29:$AJ29),$AF$2="X",AVERAGE($AE29,$AG29:$AJ29),$AG$2="X",AVERAGE($AE29:$AF29,$AH29:$AJ29),$AH$2="X",AVERAGE($AE29:$AG29,$AI29:$AJ29),$AI$2="X",AVERAGE($AE29:$AH29,$AJ29:$AJ29),$AJ$2="X",AVERAGE($AE29:$AI29)),"")</f>
        <v>21.109007257278535</v>
      </c>
      <c r="AB29" s="19" cm="1">
        <f t="array" ref="AB29">IFERROR(_xlfn.IFS(COUNTA($AE$2:$AJ$2)=0,STDEV($AE29:$AJ29)/SQRT(COUNT($AE29:$AJ29)),$AE$2="X",STDEV($AF29:$AJ29)/SQRT(COUNT($AF29:$AJ29)),$AF$2="X",STDEV($AE29,$AG29:$AJ29)/SQRT(COUNT($AE29,$AG29:$AJ29)),$AG$2="X",STDEV($AE29:$AF29,$AH29:$AJ29)/SQRT(COUNT($AE29:$AF29,$AH29:$AJ29)),$AH$2="X",STDEV($AE29:$AG29,$AI29:$AJ29)/SQRT(COUNT($AE29:$AG29,$AI29:$AJ29)),$AI$2="X",STDEV($AE29:$AH29,$AJ29)/SQRT(COUNT($AE29:$AH29,$AJ29)),$AJ$2="X",STDEV($AE29:$AI29)/SQRT(COUNT($AE29:$AI29))),"")</f>
        <v>5.1110287114185828</v>
      </c>
      <c r="AC29" s="113" cm="1">
        <f t="array" ref="AC29">IFERROR(_xlfn.IFS(COUNTA($AK$2:$AP$2)=0,AVERAGE($AK29:$AP29),$AK$2="X",AVERAGE($AL29:$AP29),$AL$2="X",AVERAGE($AK29,$AM29:$AP29),$AM$2="X",AVERAGE($AK29:$AL29,$AN29:$AP29),$AN$2="X",AVERAGE($AK29:$AM29,$AO29:$AP29),$AO$2="X",AVERAGE($AK29:$AN29,$AP29:$AP29),$AP$2="X",AVERAGE($AK29:$AO29)),"")</f>
        <v>39322.47</v>
      </c>
      <c r="AD29" s="111" cm="1">
        <f t="array" ref="AD29">IFERROR(_xlfn.IFS(COUNTA($AK$2:$AP$2)=0,STDEV($AK29:$AP29)/SQRT(COUNT($AK29:$AP29)),$AK$2="X",STDEV($AL29:$AP29)/SQRT(COUNT($AL29:$AP29)),$AL$2="X",STDEV($AK29,$AM29:$AP29)/SQRT(COUNT($AK29,$AM29:$AP29)),$AM$2="X",STDEV($AK29:$AL29,$AN29:$AP29)/SQRT(COUNT($AK29:$AL29,$AN29:$AP29)),$AN$2="X",STDEV($AK29:$AM29,$AO29:$AP29)/SQRT(COUNT($AK29:$AM29,$AO29:$AP29)),$AO$2="X",STDEV($AK29:$AN29,$AP29)/SQRT(COUNT($AK29:$AN29,$AP29)),$AP$2="X",STDEV($AK29:$AO29)/SQRT(COUNT($AK29:$AO29))),"")</f>
        <v>15875.148045464019</v>
      </c>
      <c r="AE29" cm="1">
        <f t="array" ref="AE29">_xlfn.IFS(SUM($AK29:$AP29)="","",AK29="","",AK29=0,0,AK29&gt;0,AK29/AE$65*100)</f>
        <v>14.238850783925178</v>
      </c>
      <c r="AF29" cm="1">
        <f t="array" ref="AF29">_xlfn.IFS(SUM($AK29:$AP29)="","",AL29="","",AL29=0,0,AL29&gt;0,AL29/AF$65*100)</f>
        <v>16.012345452207303</v>
      </c>
      <c r="AG29" cm="1">
        <f t="array" ref="AG29">_xlfn.IFS(SUM($AK29:$AP29)="","",AM29="","",AM29=0,0,AM29&gt;0,AM29/AG$65*100)</f>
        <v>41.110957087379042</v>
      </c>
      <c r="AH29" cm="1">
        <f t="array" ref="AH29">_xlfn.IFS(SUM($AK29:$AP29)="","",AN29="","",AN29=0,0,AN29&gt;0,AN29/AH$65*100)</f>
        <v>1.882768310972692</v>
      </c>
      <c r="AI29" cm="1">
        <f t="array" ref="AI29">_xlfn.IFS(SUM($AK29:$AP29)="","",AO29="","",AO29=0,0,AO29&gt;0,AO29/AI$65*100)</f>
        <v>14.183038850867829</v>
      </c>
      <c r="AJ29" cm="1">
        <f t="array" ref="AJ29">_xlfn.IFS(SUM($AK29:$AP29)="","",AP29="","",AP29=0,0,AP29&gt;0,AP29/AJ$65*100)</f>
        <v>19.999844112013314</v>
      </c>
      <c r="AK29" s="42">
        <f t="shared" si="1"/>
        <v>29544.5</v>
      </c>
      <c r="AL29">
        <f t="shared" si="1"/>
        <v>36607.199999999997</v>
      </c>
      <c r="AM29">
        <f t="shared" si="1"/>
        <v>99351</v>
      </c>
      <c r="AN29">
        <f t="shared" si="1"/>
        <v>63129.428571428572</v>
      </c>
      <c r="AO29">
        <f t="shared" si="1"/>
        <v>5450.4</v>
      </c>
      <c r="AP29" s="96">
        <f t="shared" si="1"/>
        <v>25659.25</v>
      </c>
      <c r="AQ29" s="89">
        <v>177267</v>
      </c>
      <c r="AR29" s="89">
        <v>183036</v>
      </c>
      <c r="AS29" s="89">
        <v>397404</v>
      </c>
      <c r="AT29" s="89">
        <v>441906</v>
      </c>
      <c r="AU29" s="89">
        <v>27252</v>
      </c>
      <c r="AV29" s="89">
        <v>102637</v>
      </c>
      <c r="AX29" s="1" t="str">
        <f>A29</f>
        <v>borneol</v>
      </c>
      <c r="AY29" s="39">
        <f t="shared" si="2"/>
        <v>27496</v>
      </c>
      <c r="AZ29" s="39">
        <f t="shared" si="3"/>
        <v>18286.666666666668</v>
      </c>
      <c r="BA29" s="39">
        <f t="shared" si="4"/>
        <v>16045.333333333334</v>
      </c>
      <c r="BB29" s="39">
        <f t="shared" si="5"/>
        <v>63307.5</v>
      </c>
      <c r="BC29" s="39">
        <f t="shared" si="6"/>
        <v>41131</v>
      </c>
      <c r="BD29" s="39" t="str">
        <f t="shared" si="7"/>
        <v/>
      </c>
      <c r="BE29" s="39">
        <f t="shared" si="8"/>
        <v>29544.5</v>
      </c>
      <c r="BF29" s="39">
        <f t="shared" si="9"/>
        <v>36607.199999999997</v>
      </c>
      <c r="BG29" s="39">
        <f t="shared" si="10"/>
        <v>99351</v>
      </c>
      <c r="BH29" s="39" t="str">
        <f t="shared" si="11"/>
        <v/>
      </c>
      <c r="BI29" s="39">
        <f t="shared" si="12"/>
        <v>5450.4</v>
      </c>
      <c r="BJ29" s="39">
        <f t="shared" si="13"/>
        <v>25659.25</v>
      </c>
      <c r="BK29" s="42">
        <f t="shared" si="14"/>
        <v>5</v>
      </c>
      <c r="BL29">
        <f t="shared" si="15"/>
        <v>3</v>
      </c>
      <c r="BM29">
        <f t="shared" si="16"/>
        <v>2</v>
      </c>
      <c r="BN29">
        <f t="shared" si="17"/>
        <v>9</v>
      </c>
      <c r="BO29">
        <f t="shared" si="18"/>
        <v>8</v>
      </c>
      <c r="BP29" t="str">
        <f t="shared" si="19"/>
        <v/>
      </c>
      <c r="BQ29">
        <f t="shared" si="20"/>
        <v>6</v>
      </c>
      <c r="BR29">
        <f t="shared" si="21"/>
        <v>7</v>
      </c>
      <c r="BS29">
        <f t="shared" si="22"/>
        <v>10</v>
      </c>
      <c r="BT29" t="str">
        <f t="shared" si="23"/>
        <v/>
      </c>
      <c r="BU29">
        <f t="shared" si="24"/>
        <v>1</v>
      </c>
      <c r="BV29">
        <f t="shared" si="25"/>
        <v>4</v>
      </c>
      <c r="BW29">
        <f t="shared" si="26"/>
        <v>27</v>
      </c>
      <c r="BX29">
        <f t="shared" si="27"/>
        <v>28</v>
      </c>
      <c r="BY29">
        <f t="shared" si="28"/>
        <v>5</v>
      </c>
      <c r="BZ29">
        <f t="shared" si="29"/>
        <v>5</v>
      </c>
      <c r="CA29">
        <f t="shared" si="30"/>
        <v>13</v>
      </c>
      <c r="CB29" s="39">
        <f t="shared" si="31"/>
        <v>12</v>
      </c>
      <c r="CC29" s="46">
        <f t="shared" si="32"/>
        <v>12</v>
      </c>
      <c r="CD29" s="44" t="str">
        <f t="shared" si="33"/>
        <v xml:space="preserve">sig = </v>
      </c>
      <c r="CE29" t="str" cm="1">
        <f t="array" ref="CE29">_xlfn.IFS($CC29="","",$CC29&lt;=CE$3,"yes",$CC29&gt;CE$3,"no")</f>
        <v>no</v>
      </c>
      <c r="CF29" s="42" t="str">
        <f>IF(CE29="yes",(BY29*BZ29)/2,"")</f>
        <v/>
      </c>
      <c r="CG29" s="1" t="str">
        <f>IF(CE29="yes",SQRT(((BY29*BZ29)*(BY29+BZ29+1))/12),"")</f>
        <v/>
      </c>
      <c r="CH29" s="1" t="str">
        <f>IF(CE29="yes",ROUND(((CC29-CF29)+IF(CC29&gt;CF29,-0.5,0.5))/CG29,1),"")</f>
        <v/>
      </c>
      <c r="CI29" s="76" t="str">
        <f>IF(CE29="yes",VLOOKUP(CH29,'z-Table'!$A$1:$K$74,7,TRUE)*$CE$2,"")</f>
        <v/>
      </c>
    </row>
    <row r="30" spans="1:87" ht="12" x14ac:dyDescent="0.2">
      <c r="A30" s="7" t="s">
        <v>52</v>
      </c>
      <c r="B30" s="18" cm="1">
        <f t="array" ref="B30">IFERROR(_xlfn.IFS(COUNTA($F$2:$K$2)=0,AVERAGE($F30:$K30),$F$2="X",AVERAGE(G30:$K30),$G$2="X",AVERAGE($F30,$H30:$K30),$H$2="X",AVERAGE($F30:$G30,$I30:$K30),$I$2="X",AVERAGE($F30:$H30,$J30:$K30),$J$2="X",AVERAGE($F30:$I30,$K30:$K30),$K$2="X",AVERAGE($F30:$J30)),"")</f>
        <v>0</v>
      </c>
      <c r="C30" s="19" cm="1">
        <f t="array" ref="C30">IFERROR(_xlfn.IFS(COUNTA($F$2:$K$2)=0,STDEV($F30:$K30)/SQRT(COUNT($F30:$K30)),$F$2="X",STDEV(G30:$K30)/SQRT(COUNT(G30:$K30)),$G$2="X",STDEV($F30,$H30:$K30)/SQRT(COUNT($F30,$H30:$K30)),$H$2="X",STDEV($F30:$G30,$I30:$K30)/SQRT(COUNT($F30:$G30,$I30:$K30)),$I$2="X",STDEV($F30:$H30,$J30:$K30)/SQRT(COUNT($F30:$H30,$J30:$K30)),$J$2="X",STDEV($F30:$I30,$K30)/SQRT(COUNT($F30:$I30,$K30)),$K$2="X",STDEV($F30:$J30)/SQRT(COUNT($F30:$J30))),"")</f>
        <v>0</v>
      </c>
      <c r="D30" s="110" cm="1">
        <f t="array" ref="D30">IFERROR(_xlfn.IFS(COUNTA($L$2:$Q$2)=0,AVERAGE($L30:$Q30),$L$2="X",AVERAGE($M30:$Q30),$M$2="X",AVERAGE($L30,$N30:$Q30),$N$2="X",AVERAGE($L30:$M30,$O30:$Q30),$O$2="X",AVERAGE($L30:$N30,$P30:$Q30),$P$2="X",AVERAGE($L30:$O30,$Q30:$Q30),$Q$2="X",AVERAGE($L30:$P30)),"")</f>
        <v>0</v>
      </c>
      <c r="E30" s="111" cm="1">
        <f t="array" ref="E30">IFERROR(_xlfn.IFS(COUNTA($L$2:$Q$2)=0,STDEV($L30:$Q30)/SQRT(COUNT($L30:$Q30)),$L$2="X",STDEV($M30:$Q30)/SQRT(COUNT($M30:$Q30)),$M$2="X",STDEV($L30,$N30:$Q30)/SQRT(COUNT($L30,$N30:$Q30)),$N$2="X",STDEV($L30:$M30,$O30:$Q30)/SQRT(COUNT($L30:$M30,$O30:$Q30)),$O$2="X",STDEV($L30:$N30,$P30:$Q30)/SQRT(COUNT($L30:$N30,$P30:$Q30)),$P$2="X",STDEV($L30:$O30,$Q30)/SQRT(COUNT($L30:$O30,$Q30)),$Q$2="X",STDEV($L30:$P30)/SQRT(COUNT($L30:$P30))),"")</f>
        <v>0</v>
      </c>
      <c r="F30" cm="1">
        <f t="array" ref="F30">_xlfn.IFS(SUM($L30:$Q30)="","",L30="","",L30=0,0,L30&gt;0,L30/F$65*100)</f>
        <v>0</v>
      </c>
      <c r="G30" cm="1">
        <f t="array" ref="G30">_xlfn.IFS(SUM($L30:$Q30)="","",M30="","",M30=0,0,M30&gt;0,M30/G$65*100)</f>
        <v>0</v>
      </c>
      <c r="H30" cm="1">
        <f t="array" ref="H30">_xlfn.IFS(SUM($L30:$Q30)="","",N30="","",N30=0,0,N30&gt;0,N30/H$65*100)</f>
        <v>0</v>
      </c>
      <c r="I30" cm="1">
        <f t="array" ref="I30">_xlfn.IFS(SUM($L30:$Q30)="","",O30="","",O30=0,0,O30&gt;0,O30/I$65*100)</f>
        <v>0</v>
      </c>
      <c r="J30" cm="1">
        <f t="array" ref="J30">_xlfn.IFS(SUM($L30:$Q30)="","",P30="","",P30=0,0,P30&gt;0,P30/J$65*100)</f>
        <v>0</v>
      </c>
      <c r="K30" cm="1">
        <f t="array" ref="K30">_xlfn.IFS(SUM($L30:$Q30)="","",Q30="","",Q30=0,0,Q30&gt;0,Q30/K$65*100)</f>
        <v>0.45857157562221063</v>
      </c>
      <c r="L30" s="85">
        <f t="shared" si="37"/>
        <v>0</v>
      </c>
      <c r="M30" s="39">
        <f t="shared" si="0"/>
        <v>0</v>
      </c>
      <c r="N30" s="39">
        <f t="shared" si="0"/>
        <v>0</v>
      </c>
      <c r="O30" s="39">
        <f t="shared" si="0"/>
        <v>0</v>
      </c>
      <c r="P30" s="39">
        <f t="shared" si="0"/>
        <v>0</v>
      </c>
      <c r="Q30" s="98">
        <f t="shared" si="0"/>
        <v>35854.833333333336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215129</v>
      </c>
      <c r="Z30" s="7" t="s">
        <v>52</v>
      </c>
      <c r="AA30" s="18" cm="1">
        <f t="array" ref="AA30">IFERROR(_xlfn.IFS(COUNTA($AE$2:$AJ$2)=0,AVERAGE($AE30:$AJ30),$AE$2="X",AVERAGE($AF30:$AJ30),$AF$2="X",AVERAGE($AE30,$AG30:$AJ30),$AG$2="X",AVERAGE($AE30:$AF30,$AH30:$AJ30),$AH$2="X",AVERAGE($AE30:$AG30,$AI30:$AJ30),$AI$2="X",AVERAGE($AE30:$AH30,$AJ30:$AJ30),$AJ$2="X",AVERAGE($AE30:$AI30)),"")</f>
        <v>0</v>
      </c>
      <c r="AB30" s="19" cm="1">
        <f t="array" ref="AB30">IFERROR(_xlfn.IFS(COUNTA($AE$2:$AJ$2)=0,STDEV($AE30:$AJ30)/SQRT(COUNT($AE30:$AJ30)),$AE$2="X",STDEV($AF30:$AJ30)/SQRT(COUNT($AF30:$AJ30)),$AF$2="X",STDEV($AE30,$AG30:$AJ30)/SQRT(COUNT($AE30,$AG30:$AJ30)),$AG$2="X",STDEV($AE30:$AF30,$AH30:$AJ30)/SQRT(COUNT($AE30:$AF30,$AH30:$AJ30)),$AH$2="X",STDEV($AE30:$AG30,$AI30:$AJ30)/SQRT(COUNT($AE30:$AG30,$AI30:$AJ30)),$AI$2="X",STDEV($AE30:$AH30,$AJ30)/SQRT(COUNT($AE30:$AH30,$AJ30)),$AJ$2="X",STDEV($AE30:$AI30)/SQRT(COUNT($AE30:$AI30))),"")</f>
        <v>0</v>
      </c>
      <c r="AC30" s="113" cm="1">
        <f t="array" ref="AC30">IFERROR(_xlfn.IFS(COUNTA($AK$2:$AP$2)=0,AVERAGE($AK30:$AP30),$AK$2="X",AVERAGE($AL30:$AP30),$AL$2="X",AVERAGE($AK30,$AM30:$AP30),$AM$2="X",AVERAGE($AK30:$AL30,$AN30:$AP30),$AN$2="X",AVERAGE($AK30:$AM30,$AO30:$AP30),$AO$2="X",AVERAGE($AK30:$AN30,$AP30:$AP30),$AP$2="X",AVERAGE($AK30:$AO30)),"")</f>
        <v>0</v>
      </c>
      <c r="AD30" s="111" cm="1">
        <f t="array" ref="AD30">IFERROR(_xlfn.IFS(COUNTA($AK$2:$AP$2)=0,STDEV($AK30:$AP30)/SQRT(COUNT($AK30:$AP30)),$AK$2="X",STDEV($AL30:$AP30)/SQRT(COUNT($AL30:$AP30)),$AL$2="X",STDEV($AK30,$AM30:$AP30)/SQRT(COUNT($AK30,$AM30:$AP30)),$AM$2="X",STDEV($AK30:$AL30,$AN30:$AP30)/SQRT(COUNT($AK30:$AL30,$AN30:$AP30)),$AN$2="X",STDEV($AK30:$AM30,$AO30:$AP30)/SQRT(COUNT($AK30:$AM30,$AO30:$AP30)),$AO$2="X",STDEV($AK30:$AN30,$AP30)/SQRT(COUNT($AK30:$AN30,$AP30)),$AP$2="X",STDEV($AK30:$AO30)/SQRT(COUNT($AK30:$AO30))),"")</f>
        <v>0</v>
      </c>
      <c r="AE30" cm="1">
        <f t="array" ref="AE30">_xlfn.IFS(SUM($AK30:$AP30)="","",AK30="","",AK30=0,0,AK30&gt;0,AK30/AE$65*100)</f>
        <v>0</v>
      </c>
      <c r="AF30" cm="1">
        <f t="array" ref="AF30">_xlfn.IFS(SUM($AK30:$AP30)="","",AL30="","",AL30=0,0,AL30&gt;0,AL30/AF$65*100)</f>
        <v>0</v>
      </c>
      <c r="AG30" cm="1">
        <f t="array" ref="AG30">_xlfn.IFS(SUM($AK30:$AP30)="","",AM30="","",AM30=0,0,AM30&gt;0,AM30/AG$65*100)</f>
        <v>0</v>
      </c>
      <c r="AH30" cm="1">
        <f t="array" ref="AH30">_xlfn.IFS(SUM($AK30:$AP30)="","",AN30="","",AN30=0,0,AN30&gt;0,AN30/AH$65*100)</f>
        <v>0</v>
      </c>
      <c r="AI30" cm="1">
        <f t="array" ref="AI30">_xlfn.IFS(SUM($AK30:$AP30)="","",AO30="","",AO30=0,0,AO30&gt;0,AO30/AI$65*100)</f>
        <v>0</v>
      </c>
      <c r="AJ30" cm="1">
        <f t="array" ref="AJ30">_xlfn.IFS(SUM($AK30:$AP30)="","",AP30="","",AP30=0,0,AP30&gt;0,AP30/AJ$65*100)</f>
        <v>0</v>
      </c>
      <c r="AK30" s="42">
        <f t="shared" si="1"/>
        <v>0</v>
      </c>
      <c r="AL30">
        <f t="shared" si="1"/>
        <v>0</v>
      </c>
      <c r="AM30">
        <f t="shared" si="1"/>
        <v>0</v>
      </c>
      <c r="AN30">
        <f t="shared" si="1"/>
        <v>0</v>
      </c>
      <c r="AO30">
        <f t="shared" si="1"/>
        <v>0</v>
      </c>
      <c r="AP30" s="96">
        <f t="shared" si="1"/>
        <v>0</v>
      </c>
      <c r="AQ30" s="89">
        <v>0</v>
      </c>
      <c r="AR30" s="89">
        <v>0</v>
      </c>
      <c r="AS30" s="89">
        <v>0</v>
      </c>
      <c r="AT30" s="89">
        <v>0</v>
      </c>
      <c r="AU30" s="89">
        <v>0</v>
      </c>
      <c r="AV30" s="89">
        <v>0</v>
      </c>
      <c r="AX30" s="1"/>
      <c r="AY30" s="39" t="str">
        <f t="shared" si="2"/>
        <v/>
      </c>
      <c r="AZ30" s="39" t="str">
        <f t="shared" si="3"/>
        <v/>
      </c>
      <c r="BA30" s="39" t="str">
        <f t="shared" si="4"/>
        <v/>
      </c>
      <c r="BB30" s="39" t="str">
        <f t="shared" si="5"/>
        <v/>
      </c>
      <c r="BC30" s="39" t="str">
        <f t="shared" si="6"/>
        <v/>
      </c>
      <c r="BD30" s="39" t="str">
        <f t="shared" si="7"/>
        <v/>
      </c>
      <c r="BE30" s="39" t="str">
        <f t="shared" si="8"/>
        <v/>
      </c>
      <c r="BF30" s="39" t="str">
        <f t="shared" si="9"/>
        <v/>
      </c>
      <c r="BG30" s="39" t="str">
        <f t="shared" si="10"/>
        <v/>
      </c>
      <c r="BH30" s="39" t="str">
        <f t="shared" si="11"/>
        <v/>
      </c>
      <c r="BI30" s="39" t="str">
        <f t="shared" si="12"/>
        <v/>
      </c>
      <c r="BJ30" s="39" t="str">
        <f t="shared" si="13"/>
        <v/>
      </c>
      <c r="BK30" s="42" t="str">
        <f t="shared" si="14"/>
        <v/>
      </c>
      <c r="BL30" t="str">
        <f t="shared" si="15"/>
        <v/>
      </c>
      <c r="BM30" t="str">
        <f t="shared" si="16"/>
        <v/>
      </c>
      <c r="BN30" t="str">
        <f t="shared" si="17"/>
        <v/>
      </c>
      <c r="BO30" t="str">
        <f t="shared" si="18"/>
        <v/>
      </c>
      <c r="BP30" t="str">
        <f t="shared" si="19"/>
        <v/>
      </c>
      <c r="BQ30" t="str">
        <f t="shared" si="20"/>
        <v/>
      </c>
      <c r="BR30" t="str">
        <f t="shared" si="21"/>
        <v/>
      </c>
      <c r="BS30" t="str">
        <f t="shared" si="22"/>
        <v/>
      </c>
      <c r="BT30" t="str">
        <f t="shared" si="23"/>
        <v/>
      </c>
      <c r="BU30" t="str">
        <f t="shared" si="24"/>
        <v/>
      </c>
      <c r="BV30" t="str">
        <f t="shared" si="25"/>
        <v/>
      </c>
      <c r="BW30" t="str">
        <f t="shared" si="26"/>
        <v/>
      </c>
      <c r="BX30" t="str">
        <f t="shared" si="27"/>
        <v/>
      </c>
      <c r="BY30" t="str">
        <f t="shared" si="28"/>
        <v/>
      </c>
      <c r="BZ30" t="str">
        <f t="shared" si="29"/>
        <v/>
      </c>
      <c r="CA30" t="str">
        <f t="shared" si="30"/>
        <v/>
      </c>
      <c r="CB30" s="39" t="str">
        <f t="shared" si="31"/>
        <v/>
      </c>
      <c r="CC30" s="46" t="str">
        <f t="shared" si="32"/>
        <v/>
      </c>
      <c r="CD30" s="44" t="str">
        <f t="shared" si="33"/>
        <v/>
      </c>
      <c r="CE30" t="str" cm="1">
        <f t="array" ref="CE30">_xlfn.IFS($CC30="","",$CC30&lt;=CE$3,"yes",$CC30&gt;CE$3,"no")</f>
        <v/>
      </c>
      <c r="CF30" s="42" t="str">
        <f t="shared" ref="CF30:CF65" si="38">IF(CE30="yes",(BY30*BZ30)/2,"")</f>
        <v/>
      </c>
      <c r="CG30" s="1" t="str">
        <f t="shared" ref="CG30:CG65" si="39">IF(CE30="yes",SQRT(((BY30*BZ30)*(BY30+BZ30+1))/12),"")</f>
        <v/>
      </c>
      <c r="CH30" s="1" t="str">
        <f t="shared" ref="CH30:CH65" si="40">IF(CE30="yes",ROUND(((CC30-CF30)+IF(CC30&gt;CF30,-0.5,0.5))/CG30,1),"")</f>
        <v/>
      </c>
      <c r="CI30" s="76" t="str">
        <f>IF(CE30="yes",VLOOKUP(CH30,'z-Table'!$A$1:$K$74,7,TRUE)*$CE$2,"")</f>
        <v/>
      </c>
    </row>
    <row r="31" spans="1:87" ht="12" x14ac:dyDescent="0.2">
      <c r="A31" s="7" t="s">
        <v>53</v>
      </c>
      <c r="B31" s="18" cm="1">
        <f t="array" ref="B31">IFERROR(_xlfn.IFS(COUNTA($F$2:$K$2)=0,AVERAGE($F31:$K31),$F$2="X",AVERAGE(G31:$K31),$G$2="X",AVERAGE($F31,$H31:$K31),$H$2="X",AVERAGE($F31:$G31,$I31:$K31),$I$2="X",AVERAGE($F31:$H31,$J31:$K31),$J$2="X",AVERAGE($F31:$I31,$K31:$K31),$K$2="X",AVERAGE($F31:$J31)),"")</f>
        <v>0</v>
      </c>
      <c r="C31" s="19" cm="1">
        <f t="array" ref="C31">IFERROR(_xlfn.IFS(COUNTA($F$2:$K$2)=0,STDEV($F31:$K31)/SQRT(COUNT($F31:$K31)),$F$2="X",STDEV(G31:$K31)/SQRT(COUNT(G31:$K31)),$G$2="X",STDEV($F31,$H31:$K31)/SQRT(COUNT($F31,$H31:$K31)),$H$2="X",STDEV($F31:$G31,$I31:$K31)/SQRT(COUNT($F31:$G31,$I31:$K31)),$I$2="X",STDEV($F31:$H31,$J31:$K31)/SQRT(COUNT($F31:$H31,$J31:$K31)),$J$2="X",STDEV($F31:$I31,$K31)/SQRT(COUNT($F31:$I31,$K31)),$K$2="X",STDEV($F31:$J31)/SQRT(COUNT($F31:$J31))),"")</f>
        <v>0</v>
      </c>
      <c r="D31" s="110" cm="1">
        <f t="array" ref="D31">IFERROR(_xlfn.IFS(COUNTA($L$2:$Q$2)=0,AVERAGE($L31:$Q31),$L$2="X",AVERAGE($M31:$Q31),$M$2="X",AVERAGE($L31,$N31:$Q31),$N$2="X",AVERAGE($L31:$M31,$O31:$Q31),$O$2="X",AVERAGE($L31:$N31,$P31:$Q31),$P$2="X",AVERAGE($L31:$O31,$Q31:$Q31),$Q$2="X",AVERAGE($L31:$P31)),"")</f>
        <v>0</v>
      </c>
      <c r="E31" s="111" cm="1">
        <f t="array" ref="E31">IFERROR(_xlfn.IFS(COUNTA($L$2:$Q$2)=0,STDEV($L31:$Q31)/SQRT(COUNT($L31:$Q31)),$L$2="X",STDEV($M31:$Q31)/SQRT(COUNT($M31:$Q31)),$M$2="X",STDEV($L31,$N31:$Q31)/SQRT(COUNT($L31,$N31:$Q31)),$N$2="X",STDEV($L31:$M31,$O31:$Q31)/SQRT(COUNT($L31:$M31,$O31:$Q31)),$O$2="X",STDEV($L31:$N31,$P31:$Q31)/SQRT(COUNT($L31:$N31,$P31:$Q31)),$P$2="X",STDEV($L31:$O31,$Q31)/SQRT(COUNT($L31:$O31,$Q31)),$Q$2="X",STDEV($L31:$P31)/SQRT(COUNT($L31:$P31))),"")</f>
        <v>0</v>
      </c>
      <c r="F31" cm="1">
        <f t="array" ref="F31">_xlfn.IFS(SUM($L31:$Q31)="","",L31="","",L31=0,0,L31&gt;0,L31/F$65*100)</f>
        <v>0</v>
      </c>
      <c r="G31" cm="1">
        <f t="array" ref="G31">_xlfn.IFS(SUM($L31:$Q31)="","",M31="","",M31=0,0,M31&gt;0,M31/G$65*100)</f>
        <v>0</v>
      </c>
      <c r="H31" cm="1">
        <f t="array" ref="H31">_xlfn.IFS(SUM($L31:$Q31)="","",N31="","",N31=0,0,N31&gt;0,N31/H$65*100)</f>
        <v>0</v>
      </c>
      <c r="I31" cm="1">
        <f t="array" ref="I31">_xlfn.IFS(SUM($L31:$Q31)="","",O31="","",O31=0,0,O31&gt;0,O31/I$65*100)</f>
        <v>0</v>
      </c>
      <c r="J31" cm="1">
        <f t="array" ref="J31">_xlfn.IFS(SUM($L31:$Q31)="","",P31="","",P31=0,0,P31&gt;0,P31/J$65*100)</f>
        <v>0</v>
      </c>
      <c r="K31" cm="1">
        <f t="array" ref="K31">_xlfn.IFS(SUM($L31:$Q31)="","",Q31="","",Q31=0,0,Q31&gt;0,Q31/K$65*100)</f>
        <v>0</v>
      </c>
      <c r="L31" s="85">
        <f t="shared" si="37"/>
        <v>0</v>
      </c>
      <c r="M31" s="39">
        <f t="shared" si="0"/>
        <v>0</v>
      </c>
      <c r="N31" s="39">
        <f t="shared" si="0"/>
        <v>0</v>
      </c>
      <c r="O31" s="39">
        <f t="shared" si="0"/>
        <v>0</v>
      </c>
      <c r="P31" s="39">
        <f t="shared" si="0"/>
        <v>0</v>
      </c>
      <c r="Q31" s="98">
        <f t="shared" si="0"/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Z31" s="7" t="s">
        <v>53</v>
      </c>
      <c r="AA31" s="18" cm="1">
        <f t="array" ref="AA31">IFERROR(_xlfn.IFS(COUNTA($AE$2:$AJ$2)=0,AVERAGE($AE31:$AJ31),$AE$2="X",AVERAGE($AF31:$AJ31),$AF$2="X",AVERAGE($AE31,$AG31:$AJ31),$AG$2="X",AVERAGE($AE31:$AF31,$AH31:$AJ31),$AH$2="X",AVERAGE($AE31:$AG31,$AI31:$AJ31),$AI$2="X",AVERAGE($AE31:$AH31,$AJ31:$AJ31),$AJ$2="X",AVERAGE($AE31:$AI31)),"")</f>
        <v>0</v>
      </c>
      <c r="AB31" s="19" cm="1">
        <f t="array" ref="AB31">IFERROR(_xlfn.IFS(COUNTA($AE$2:$AJ$2)=0,STDEV($AE31:$AJ31)/SQRT(COUNT($AE31:$AJ31)),$AE$2="X",STDEV($AF31:$AJ31)/SQRT(COUNT($AF31:$AJ31)),$AF$2="X",STDEV($AE31,$AG31:$AJ31)/SQRT(COUNT($AE31,$AG31:$AJ31)),$AG$2="X",STDEV($AE31:$AF31,$AH31:$AJ31)/SQRT(COUNT($AE31:$AF31,$AH31:$AJ31)),$AH$2="X",STDEV($AE31:$AG31,$AI31:$AJ31)/SQRT(COUNT($AE31:$AG31,$AI31:$AJ31)),$AI$2="X",STDEV($AE31:$AH31,$AJ31)/SQRT(COUNT($AE31:$AH31,$AJ31)),$AJ$2="X",STDEV($AE31:$AI31)/SQRT(COUNT($AE31:$AI31))),"")</f>
        <v>0</v>
      </c>
      <c r="AC31" s="113" cm="1">
        <f t="array" ref="AC31">IFERROR(_xlfn.IFS(COUNTA($AK$2:$AP$2)=0,AVERAGE($AK31:$AP31),$AK$2="X",AVERAGE($AL31:$AP31),$AL$2="X",AVERAGE($AK31,$AM31:$AP31),$AM$2="X",AVERAGE($AK31:$AL31,$AN31:$AP31),$AN$2="X",AVERAGE($AK31:$AM31,$AO31:$AP31),$AO$2="X",AVERAGE($AK31:$AN31,$AP31:$AP31),$AP$2="X",AVERAGE($AK31:$AO31)),"")</f>
        <v>0</v>
      </c>
      <c r="AD31" s="111" cm="1">
        <f t="array" ref="AD31">IFERROR(_xlfn.IFS(COUNTA($AK$2:$AP$2)=0,STDEV($AK31:$AP31)/SQRT(COUNT($AK31:$AP31)),$AK$2="X",STDEV($AL31:$AP31)/SQRT(COUNT($AL31:$AP31)),$AL$2="X",STDEV($AK31,$AM31:$AP31)/SQRT(COUNT($AK31,$AM31:$AP31)),$AM$2="X",STDEV($AK31:$AL31,$AN31:$AP31)/SQRT(COUNT($AK31:$AL31,$AN31:$AP31)),$AN$2="X",STDEV($AK31:$AM31,$AO31:$AP31)/SQRT(COUNT($AK31:$AM31,$AO31:$AP31)),$AO$2="X",STDEV($AK31:$AN31,$AP31)/SQRT(COUNT($AK31:$AN31,$AP31)),$AP$2="X",STDEV($AK31:$AO31)/SQRT(COUNT($AK31:$AO31))),"")</f>
        <v>0</v>
      </c>
      <c r="AE31" cm="1">
        <f t="array" ref="AE31">_xlfn.IFS(SUM($AK31:$AP31)="","",AK31="","",AK31=0,0,AK31&gt;0,AK31/AE$65*100)</f>
        <v>0</v>
      </c>
      <c r="AF31" cm="1">
        <f t="array" ref="AF31">_xlfn.IFS(SUM($AK31:$AP31)="","",AL31="","",AL31=0,0,AL31&gt;0,AL31/AF$65*100)</f>
        <v>0</v>
      </c>
      <c r="AG31" cm="1">
        <f t="array" ref="AG31">_xlfn.IFS(SUM($AK31:$AP31)="","",AM31="","",AM31=0,0,AM31&gt;0,AM31/AG$65*100)</f>
        <v>0</v>
      </c>
      <c r="AH31" cm="1">
        <f t="array" ref="AH31">_xlfn.IFS(SUM($AK31:$AP31)="","",AN31="","",AN31=0,0,AN31&gt;0,AN31/AH$65*100)</f>
        <v>0</v>
      </c>
      <c r="AI31" cm="1">
        <f t="array" ref="AI31">_xlfn.IFS(SUM($AK31:$AP31)="","",AO31="","",AO31=0,0,AO31&gt;0,AO31/AI$65*100)</f>
        <v>0</v>
      </c>
      <c r="AJ31" cm="1">
        <f t="array" ref="AJ31">_xlfn.IFS(SUM($AK31:$AP31)="","",AP31="","",AP31=0,0,AP31&gt;0,AP31/AJ$65*100)</f>
        <v>0</v>
      </c>
      <c r="AK31" s="42">
        <f t="shared" si="1"/>
        <v>0</v>
      </c>
      <c r="AL31">
        <f t="shared" si="1"/>
        <v>0</v>
      </c>
      <c r="AM31">
        <f t="shared" si="1"/>
        <v>0</v>
      </c>
      <c r="AN31">
        <f t="shared" si="1"/>
        <v>0</v>
      </c>
      <c r="AO31">
        <f t="shared" si="1"/>
        <v>0</v>
      </c>
      <c r="AP31" s="96">
        <f t="shared" si="1"/>
        <v>0</v>
      </c>
      <c r="AQ31" s="89">
        <v>0</v>
      </c>
      <c r="AR31" s="89">
        <v>0</v>
      </c>
      <c r="AS31" s="89">
        <v>0</v>
      </c>
      <c r="AT31" s="89">
        <v>0</v>
      </c>
      <c r="AU31" s="89">
        <v>0</v>
      </c>
      <c r="AV31" s="89">
        <v>0</v>
      </c>
      <c r="AX31" s="1"/>
      <c r="AY31" s="39" t="str">
        <f t="shared" si="2"/>
        <v/>
      </c>
      <c r="AZ31" s="39" t="str">
        <f t="shared" si="3"/>
        <v/>
      </c>
      <c r="BA31" s="39" t="str">
        <f t="shared" si="4"/>
        <v/>
      </c>
      <c r="BB31" s="39" t="str">
        <f t="shared" si="5"/>
        <v/>
      </c>
      <c r="BC31" s="39" t="str">
        <f t="shared" si="6"/>
        <v/>
      </c>
      <c r="BD31" s="39" t="str">
        <f t="shared" si="7"/>
        <v/>
      </c>
      <c r="BE31" s="39" t="str">
        <f t="shared" si="8"/>
        <v/>
      </c>
      <c r="BF31" s="39" t="str">
        <f t="shared" si="9"/>
        <v/>
      </c>
      <c r="BG31" s="39" t="str">
        <f t="shared" si="10"/>
        <v/>
      </c>
      <c r="BH31" s="39" t="str">
        <f t="shared" si="11"/>
        <v/>
      </c>
      <c r="BI31" s="39" t="str">
        <f t="shared" si="12"/>
        <v/>
      </c>
      <c r="BJ31" s="39" t="str">
        <f t="shared" si="13"/>
        <v/>
      </c>
      <c r="BK31" s="42" t="str">
        <f t="shared" si="14"/>
        <v/>
      </c>
      <c r="BL31" t="str">
        <f t="shared" si="15"/>
        <v/>
      </c>
      <c r="BM31" t="str">
        <f t="shared" si="16"/>
        <v/>
      </c>
      <c r="BN31" t="str">
        <f t="shared" si="17"/>
        <v/>
      </c>
      <c r="BO31" t="str">
        <f t="shared" si="18"/>
        <v/>
      </c>
      <c r="BP31" t="str">
        <f t="shared" si="19"/>
        <v/>
      </c>
      <c r="BQ31" t="str">
        <f t="shared" si="20"/>
        <v/>
      </c>
      <c r="BR31" t="str">
        <f t="shared" si="21"/>
        <v/>
      </c>
      <c r="BS31" t="str">
        <f t="shared" si="22"/>
        <v/>
      </c>
      <c r="BT31" t="str">
        <f t="shared" si="23"/>
        <v/>
      </c>
      <c r="BU31" t="str">
        <f t="shared" si="24"/>
        <v/>
      </c>
      <c r="BV31" t="str">
        <f t="shared" si="25"/>
        <v/>
      </c>
      <c r="BW31" t="str">
        <f t="shared" si="26"/>
        <v/>
      </c>
      <c r="BX31" t="str">
        <f t="shared" si="27"/>
        <v/>
      </c>
      <c r="BY31" t="str">
        <f t="shared" si="28"/>
        <v/>
      </c>
      <c r="BZ31" t="str">
        <f t="shared" si="29"/>
        <v/>
      </c>
      <c r="CA31" t="str">
        <f t="shared" si="30"/>
        <v/>
      </c>
      <c r="CB31" s="39" t="str">
        <f t="shared" si="31"/>
        <v/>
      </c>
      <c r="CC31" s="46" t="str">
        <f t="shared" si="32"/>
        <v/>
      </c>
      <c r="CD31" s="44" t="str">
        <f t="shared" si="33"/>
        <v/>
      </c>
      <c r="CE31" t="str" cm="1">
        <f t="array" ref="CE31">_xlfn.IFS($CC31="","",$CC31&lt;=CE$3,"yes",$CC31&gt;CE$3,"no")</f>
        <v/>
      </c>
      <c r="CF31" s="42" t="str">
        <f t="shared" si="38"/>
        <v/>
      </c>
      <c r="CG31" s="1" t="str">
        <f t="shared" si="39"/>
        <v/>
      </c>
      <c r="CH31" s="1" t="str">
        <f t="shared" si="40"/>
        <v/>
      </c>
      <c r="CI31" s="76" t="str">
        <f>IF(CE31="yes",VLOOKUP(CH31,'z-Table'!$A$1:$K$74,7,TRUE)*$CE$2,"")</f>
        <v/>
      </c>
    </row>
    <row r="32" spans="1:87" ht="12" x14ac:dyDescent="0.2">
      <c r="A32" s="7" t="s">
        <v>54</v>
      </c>
      <c r="B32" s="18" cm="1">
        <f t="array" ref="B32">IFERROR(_xlfn.IFS(COUNTA($F$2:$K$2)=0,AVERAGE($F32:$K32),$F$2="X",AVERAGE(G32:$K32),$G$2="X",AVERAGE($F32,$H32:$K32),$H$2="X",AVERAGE($F32:$G32,$I32:$K32),$I$2="X",AVERAGE($F32:$H32,$J32:$K32),$J$2="X",AVERAGE($F32:$I32,$K32:$K32),$K$2="X",AVERAGE($F32:$J32)),"")</f>
        <v>4.8453527836228263</v>
      </c>
      <c r="C32" s="19" cm="1">
        <f t="array" ref="C32">IFERROR(_xlfn.IFS(COUNTA($F$2:$K$2)=0,STDEV($F32:$K32)/SQRT(COUNT($F32:$K32)),$F$2="X",STDEV(G32:$K32)/SQRT(COUNT(G32:$K32)),$G$2="X",STDEV($F32,$H32:$K32)/SQRT(COUNT($F32,$H32:$K32)),$H$2="X",STDEV($F32:$G32,$I32:$K32)/SQRT(COUNT($F32:$G32,$I32:$K32)),$I$2="X",STDEV($F32:$H32,$J32:$K32)/SQRT(COUNT($F32:$H32,$J32:$K32)),$J$2="X",STDEV($F32:$I32,$K32)/SQRT(COUNT($F32:$I32,$K32)),$K$2="X",STDEV($F32:$J32)/SQRT(COUNT($F32:$J32))),"")</f>
        <v>0.64238455591964583</v>
      </c>
      <c r="D32" s="110" cm="1">
        <f t="array" ref="D32">IFERROR(_xlfn.IFS(COUNTA($L$2:$Q$2)=0,AVERAGE($L32:$Q32),$L$2="X",AVERAGE($M32:$Q32),$M$2="X",AVERAGE($L32,$N32:$Q32),$N$2="X",AVERAGE($L32:$M32,$O32:$Q32),$O$2="X",AVERAGE($L32:$N32,$P32:$Q32),$P$2="X",AVERAGE($L32:$O32,$Q32:$Q32),$Q$2="X",AVERAGE($L32:$P32)),"")</f>
        <v>9792.9</v>
      </c>
      <c r="E32" s="111" cm="1">
        <f t="array" ref="E32">IFERROR(_xlfn.IFS(COUNTA($L$2:$Q$2)=0,STDEV($L32:$Q32)/SQRT(COUNT($L32:$Q32)),$L$2="X",STDEV($M32:$Q32)/SQRT(COUNT($M32:$Q32)),$M$2="X",STDEV($L32,$N32:$Q32)/SQRT(COUNT($L32,$N32:$Q32)),$N$2="X",STDEV($L32:$M32,$O32:$Q32)/SQRT(COUNT($L32:$M32,$O32:$Q32)),$O$2="X",STDEV($L32:$N32,$P32:$Q32)/SQRT(COUNT($L32:$N32,$P32:$Q32)),$P$2="X",STDEV($L32:$O32,$Q32)/SQRT(COUNT($L32:$O32,$Q32)),$Q$2="X",STDEV($L32:$P32)/SQRT(COUNT($L32:$P32))),"")</f>
        <v>3492.2991636162042</v>
      </c>
      <c r="F32" cm="1">
        <f t="array" ref="F32">_xlfn.IFS(SUM($L32:$Q32)="","",L32="","",L32=0,0,L32&gt;0,L32/F$65*100)</f>
        <v>6.7589457130191324</v>
      </c>
      <c r="G32" cm="1">
        <f t="array" ref="G32">_xlfn.IFS(SUM($L32:$Q32)="","",M32="","",M32=0,0,M32&gt;0,M32/G$65*100)</f>
        <v>3.061973602287265</v>
      </c>
      <c r="H32" cm="1">
        <f t="array" ref="H32">_xlfn.IFS(SUM($L32:$Q32)="","",N32="","",N32=0,0,N32&gt;0,N32/H$65*100)</f>
        <v>3.9026256956985854</v>
      </c>
      <c r="I32" cm="1">
        <f t="array" ref="I32">_xlfn.IFS(SUM($L32:$Q32)="","",O32="","",O32=0,0,O32&gt;0,O32/I$65*100)</f>
        <v>4.9417257465040096</v>
      </c>
      <c r="J32" cm="1">
        <f t="array" ref="J32">_xlfn.IFS(SUM($L32:$Q32)="","",P32="","",P32=0,0,P32&gt;0,P32/J$65*100)</f>
        <v>5.5614931606051385</v>
      </c>
      <c r="K32" cm="1">
        <f t="array" ref="K32">_xlfn.IFS(SUM($L32:$Q32)="","",Q32="","",Q32=0,0,Q32&gt;0,Q32/K$65*100)</f>
        <v>0.3264201529768464</v>
      </c>
      <c r="L32" s="85">
        <f t="shared" si="37"/>
        <v>13366.333333333334</v>
      </c>
      <c r="M32" s="39">
        <f t="shared" si="0"/>
        <v>3295</v>
      </c>
      <c r="N32" s="39">
        <f t="shared" si="0"/>
        <v>1937.6666666666667</v>
      </c>
      <c r="O32" s="39">
        <f t="shared" si="0"/>
        <v>9303.75</v>
      </c>
      <c r="P32" s="39">
        <f t="shared" si="0"/>
        <v>21061.75</v>
      </c>
      <c r="Q32" s="98">
        <f t="shared" si="0"/>
        <v>25522.166666666668</v>
      </c>
      <c r="R32" s="89">
        <v>40099</v>
      </c>
      <c r="S32" s="89">
        <v>9885</v>
      </c>
      <c r="T32" s="89">
        <v>5813</v>
      </c>
      <c r="U32" s="89">
        <v>37215</v>
      </c>
      <c r="V32" s="89">
        <v>84247</v>
      </c>
      <c r="W32" s="89">
        <v>153133</v>
      </c>
      <c r="Z32" s="7" t="s">
        <v>54</v>
      </c>
      <c r="AA32" s="18" cm="1">
        <f t="array" ref="AA32">IFERROR(_xlfn.IFS(COUNTA($AE$2:$AJ$2)=0,AVERAGE($AE32:$AJ32),$AE$2="X",AVERAGE($AF32:$AJ32),$AF$2="X",AVERAGE($AE32,$AG32:$AJ32),$AG$2="X",AVERAGE($AE32:$AF32,$AH32:$AJ32),$AH$2="X",AVERAGE($AE32:$AG32,$AI32:$AJ32),$AI$2="X",AVERAGE($AE32:$AH32,$AJ32:$AJ32),$AJ$2="X",AVERAGE($AE32:$AI32)),"")</f>
        <v>5.9479565192136103</v>
      </c>
      <c r="AB32" s="19" cm="1">
        <f t="array" ref="AB32">IFERROR(_xlfn.IFS(COUNTA($AE$2:$AJ$2)=0,STDEV($AE32:$AJ32)/SQRT(COUNT($AE32:$AJ32)),$AE$2="X",STDEV($AF32:$AJ32)/SQRT(COUNT($AF32:$AJ32)),$AF$2="X",STDEV($AE32,$AG32:$AJ32)/SQRT(COUNT($AE32,$AG32:$AJ32)),$AG$2="X",STDEV($AE32:$AF32,$AH32:$AJ32)/SQRT(COUNT($AE32:$AF32,$AH32:$AJ32)),$AH$2="X",STDEV($AE32:$AG32,$AI32:$AJ32)/SQRT(COUNT($AE32:$AG32,$AI32:$AJ32)),$AI$2="X",STDEV($AE32:$AH32,$AJ32)/SQRT(COUNT($AE32:$AH32,$AJ32)),$AJ$2="X",STDEV($AE32:$AI32)/SQRT(COUNT($AE32:$AI32))),"")</f>
        <v>1.5328219906194358</v>
      </c>
      <c r="AC32" s="113" cm="1">
        <f t="array" ref="AC32">IFERROR(_xlfn.IFS(COUNTA($AK$2:$AP$2)=0,AVERAGE($AK32:$AP32),$AK$2="X",AVERAGE($AL32:$AP32),$AL$2="X",AVERAGE($AK32,$AM32:$AP32),$AM$2="X",AVERAGE($AK32:$AL32,$AN32:$AP32),$AN$2="X",AVERAGE($AK32:$AM32,$AO32:$AP32),$AO$2="X",AVERAGE($AK32:$AN32,$AP32:$AP32),$AP$2="X",AVERAGE($AK32:$AO32)),"")</f>
        <v>9332.75</v>
      </c>
      <c r="AD32" s="111" cm="1">
        <f t="array" ref="AD32">IFERROR(_xlfn.IFS(COUNTA($AK$2:$AP$2)=0,STDEV($AK32:$AP32)/SQRT(COUNT($AK32:$AP32)),$AK$2="X",STDEV($AL32:$AP32)/SQRT(COUNT($AL32:$AP32)),$AL$2="X",STDEV($AK32,$AM32:$AP32)/SQRT(COUNT($AK32,$AM32:$AP32)),$AM$2="X",STDEV($AK32:$AL32,$AN32:$AP32)/SQRT(COUNT($AK32:$AL32,$AN32:$AP32)),$AN$2="X",STDEV($AK32:$AM32,$AO32:$AP32)/SQRT(COUNT($AK32:$AM32,$AO32:$AP32)),$AO$2="X",STDEV($AK32:$AN32,$AP32)/SQRT(COUNT($AK32:$AN32,$AP32)),$AP$2="X",STDEV($AK32:$AO32)/SQRT(COUNT($AK32:$AO32))),"")</f>
        <v>3474.8520782905271</v>
      </c>
      <c r="AE32" cm="1">
        <f t="array" ref="AE32">_xlfn.IFS(SUM($AK32:$AP32)="","",AK32="","",AK32=0,0,AK32&gt;0,AK32/AE$65*100)</f>
        <v>10.410272516311862</v>
      </c>
      <c r="AF32" cm="1">
        <f t="array" ref="AF32">_xlfn.IFS(SUM($AK32:$AP32)="","",AL32="","",AL32=0,0,AL32&gt;0,AL32/AF$65*100)</f>
        <v>5.4686714029392185</v>
      </c>
      <c r="AG32" cm="1">
        <f t="array" ref="AG32">_xlfn.IFS(SUM($AK32:$AP32)="","",AM32="","",AM32=0,0,AM32&gt;0,AM32/AG$65*100)</f>
        <v>1.9668715642075514</v>
      </c>
      <c r="AH32" cm="1">
        <f t="array" ref="AH32">_xlfn.IFS(SUM($AK32:$AP32)="","",AN32="","",AN32=0,0,AN32&gt;0,AN32/AH$65*100)</f>
        <v>0.14932846924749127</v>
      </c>
      <c r="AI32" cm="1">
        <f t="array" ref="AI32">_xlfn.IFS(SUM($AK32:$AP32)="","",AO32="","",AO32=0,0,AO32&gt;0,AO32/AI$65*100)</f>
        <v>8.2921751802024488</v>
      </c>
      <c r="AJ32" cm="1">
        <f t="array" ref="AJ32">_xlfn.IFS(SUM($AK32:$AP32)="","",AP32="","",AP32=0,0,AP32&gt;0,AP32/AJ$65*100)</f>
        <v>3.6017919324069689</v>
      </c>
      <c r="AK32" s="42">
        <f t="shared" si="1"/>
        <v>21600.5</v>
      </c>
      <c r="AL32">
        <f t="shared" si="1"/>
        <v>12502.4</v>
      </c>
      <c r="AM32">
        <f t="shared" si="1"/>
        <v>4753.25</v>
      </c>
      <c r="AN32">
        <f t="shared" si="1"/>
        <v>5007</v>
      </c>
      <c r="AO32">
        <f t="shared" si="1"/>
        <v>3186.6</v>
      </c>
      <c r="AP32" s="96">
        <f t="shared" si="1"/>
        <v>4621</v>
      </c>
      <c r="AQ32" s="89">
        <v>129603</v>
      </c>
      <c r="AR32" s="89">
        <v>62512</v>
      </c>
      <c r="AS32" s="89">
        <v>19013</v>
      </c>
      <c r="AT32" s="89">
        <v>35049</v>
      </c>
      <c r="AU32" s="89">
        <v>15933</v>
      </c>
      <c r="AV32" s="89">
        <v>18484</v>
      </c>
      <c r="AX32" s="1"/>
      <c r="AY32" s="39" t="str">
        <f t="shared" si="2"/>
        <v/>
      </c>
      <c r="AZ32" s="39" t="str">
        <f t="shared" si="3"/>
        <v/>
      </c>
      <c r="BA32" s="39" t="str">
        <f t="shared" si="4"/>
        <v/>
      </c>
      <c r="BB32" s="39" t="str">
        <f t="shared" si="5"/>
        <v/>
      </c>
      <c r="BC32" s="39" t="str">
        <f t="shared" si="6"/>
        <v/>
      </c>
      <c r="BD32" s="39" t="str">
        <f t="shared" si="7"/>
        <v/>
      </c>
      <c r="BE32" s="39" t="str">
        <f t="shared" si="8"/>
        <v/>
      </c>
      <c r="BF32" s="39" t="str">
        <f t="shared" si="9"/>
        <v/>
      </c>
      <c r="BG32" s="39" t="str">
        <f t="shared" si="10"/>
        <v/>
      </c>
      <c r="BH32" s="39" t="str">
        <f t="shared" si="11"/>
        <v/>
      </c>
      <c r="BI32" s="39" t="str">
        <f t="shared" si="12"/>
        <v/>
      </c>
      <c r="BJ32" s="39" t="str">
        <f t="shared" si="13"/>
        <v/>
      </c>
      <c r="BK32" s="42" t="str">
        <f t="shared" si="14"/>
        <v/>
      </c>
      <c r="BL32" t="str">
        <f t="shared" si="15"/>
        <v/>
      </c>
      <c r="BM32" t="str">
        <f t="shared" si="16"/>
        <v/>
      </c>
      <c r="BN32" t="str">
        <f t="shared" si="17"/>
        <v/>
      </c>
      <c r="BO32" t="str">
        <f t="shared" si="18"/>
        <v/>
      </c>
      <c r="BP32" t="str">
        <f t="shared" si="19"/>
        <v/>
      </c>
      <c r="BQ32" t="str">
        <f t="shared" si="20"/>
        <v/>
      </c>
      <c r="BR32" t="str">
        <f t="shared" si="21"/>
        <v/>
      </c>
      <c r="BS32" t="str">
        <f t="shared" si="22"/>
        <v/>
      </c>
      <c r="BT32" t="str">
        <f t="shared" si="23"/>
        <v/>
      </c>
      <c r="BU32" t="str">
        <f t="shared" si="24"/>
        <v/>
      </c>
      <c r="BV32" t="str">
        <f t="shared" si="25"/>
        <v/>
      </c>
      <c r="BW32" t="str">
        <f t="shared" si="26"/>
        <v/>
      </c>
      <c r="BX32" t="str">
        <f t="shared" si="27"/>
        <v/>
      </c>
      <c r="BY32" t="str">
        <f t="shared" si="28"/>
        <v/>
      </c>
      <c r="BZ32" t="str">
        <f t="shared" si="29"/>
        <v/>
      </c>
      <c r="CA32" t="str">
        <f t="shared" si="30"/>
        <v/>
      </c>
      <c r="CB32" s="39" t="str">
        <f t="shared" si="31"/>
        <v/>
      </c>
      <c r="CC32" s="46" t="str">
        <f t="shared" si="32"/>
        <v/>
      </c>
      <c r="CD32" s="44" t="str">
        <f t="shared" si="33"/>
        <v/>
      </c>
      <c r="CE32" t="str" cm="1">
        <f t="array" ref="CE32">_xlfn.IFS($CC32="","",$CC32&lt;=CE$3,"yes",$CC32&gt;CE$3,"no")</f>
        <v/>
      </c>
      <c r="CF32" s="42" t="str">
        <f t="shared" si="38"/>
        <v/>
      </c>
      <c r="CG32" s="1" t="str">
        <f t="shared" si="39"/>
        <v/>
      </c>
      <c r="CH32" s="1" t="str">
        <f t="shared" si="40"/>
        <v/>
      </c>
      <c r="CI32" s="76" t="str">
        <f>IF(CE32="yes",VLOOKUP(CH32,'z-Table'!$A$1:$K$74,7,TRUE)*$CE$2,"")</f>
        <v/>
      </c>
    </row>
    <row r="33" spans="1:87" ht="12" x14ac:dyDescent="0.2">
      <c r="A33" s="7" t="s">
        <v>55</v>
      </c>
      <c r="B33" s="18" cm="1">
        <f t="array" ref="B33">IFERROR(_xlfn.IFS(COUNTA($F$2:$K$2)=0,AVERAGE($F33:$K33),$F$2="X",AVERAGE(G33:$K33),$G$2="X",AVERAGE($F33,$H33:$K33),$H$2="X",AVERAGE($F33:$G33,$I33:$K33),$I$2="X",AVERAGE($F33:$H33,$J33:$K33),$J$2="X",AVERAGE($F33:$I33,$K33:$K33),$K$2="X",AVERAGE($F33:$J33)),"")</f>
        <v>0</v>
      </c>
      <c r="C33" s="19" cm="1">
        <f t="array" ref="C33">IFERROR(_xlfn.IFS(COUNTA($F$2:$K$2)=0,STDEV($F33:$K33)/SQRT(COUNT($F33:$K33)),$F$2="X",STDEV(G33:$K33)/SQRT(COUNT(G33:$K33)),$G$2="X",STDEV($F33,$H33:$K33)/SQRT(COUNT($F33,$H33:$K33)),$H$2="X",STDEV($F33:$G33,$I33:$K33)/SQRT(COUNT($F33:$G33,$I33:$K33)),$I$2="X",STDEV($F33:$H33,$J33:$K33)/SQRT(COUNT($F33:$H33,$J33:$K33)),$J$2="X",STDEV($F33:$I33,$K33)/SQRT(COUNT($F33:$I33,$K33)),$K$2="X",STDEV($F33:$J33)/SQRT(COUNT($F33:$J33))),"")</f>
        <v>0</v>
      </c>
      <c r="D33" s="110" cm="1">
        <f t="array" ref="D33">IFERROR(_xlfn.IFS(COUNTA($L$2:$Q$2)=0,AVERAGE($L33:$Q33),$L$2="X",AVERAGE($M33:$Q33),$M$2="X",AVERAGE($L33,$N33:$Q33),$N$2="X",AVERAGE($L33:$M33,$O33:$Q33),$O$2="X",AVERAGE($L33:$N33,$P33:$Q33),$P$2="X",AVERAGE($L33:$O33,$Q33:$Q33),$Q$2="X",AVERAGE($L33:$P33)),"")</f>
        <v>0</v>
      </c>
      <c r="E33" s="111" cm="1">
        <f t="array" ref="E33">IFERROR(_xlfn.IFS(COUNTA($L$2:$Q$2)=0,STDEV($L33:$Q33)/SQRT(COUNT($L33:$Q33)),$L$2="X",STDEV($M33:$Q33)/SQRT(COUNT($M33:$Q33)),$M$2="X",STDEV($L33,$N33:$Q33)/SQRT(COUNT($L33,$N33:$Q33)),$N$2="X",STDEV($L33:$M33,$O33:$Q33)/SQRT(COUNT($L33:$M33,$O33:$Q33)),$O$2="X",STDEV($L33:$N33,$P33:$Q33)/SQRT(COUNT($L33:$N33,$P33:$Q33)),$P$2="X",STDEV($L33:$O33,$Q33)/SQRT(COUNT($L33:$O33,$Q33)),$Q$2="X",STDEV($L33:$P33)/SQRT(COUNT($L33:$P33))),"")</f>
        <v>0</v>
      </c>
      <c r="F33" cm="1">
        <f t="array" ref="F33">_xlfn.IFS(SUM($L33:$Q33)="","",L33="","",L33=0,0,L33&gt;0,L33/F$65*100)</f>
        <v>0</v>
      </c>
      <c r="G33" cm="1">
        <f t="array" ref="G33">_xlfn.IFS(SUM($L33:$Q33)="","",M33="","",M33=0,0,M33&gt;0,M33/G$65*100)</f>
        <v>0</v>
      </c>
      <c r="H33" cm="1">
        <f t="array" ref="H33">_xlfn.IFS(SUM($L33:$Q33)="","",N33="","",N33=0,0,N33&gt;0,N33/H$65*100)</f>
        <v>0</v>
      </c>
      <c r="I33" cm="1">
        <f t="array" ref="I33">_xlfn.IFS(SUM($L33:$Q33)="","",O33="","",O33=0,0,O33&gt;0,O33/I$65*100)</f>
        <v>0</v>
      </c>
      <c r="J33" cm="1">
        <f t="array" ref="J33">_xlfn.IFS(SUM($L33:$Q33)="","",P33="","",P33=0,0,P33&gt;0,P33/J$65*100)</f>
        <v>0</v>
      </c>
      <c r="K33" cm="1">
        <f t="array" ref="K33">_xlfn.IFS(SUM($L33:$Q33)="","",Q33="","",Q33=0,0,Q33&gt;0,Q33/K$65*100)</f>
        <v>0</v>
      </c>
      <c r="L33" s="85">
        <f t="shared" si="37"/>
        <v>0</v>
      </c>
      <c r="M33" s="39">
        <f t="shared" si="0"/>
        <v>0</v>
      </c>
      <c r="N33" s="39">
        <f t="shared" si="0"/>
        <v>0</v>
      </c>
      <c r="O33" s="39">
        <f t="shared" si="0"/>
        <v>0</v>
      </c>
      <c r="P33" s="39">
        <f t="shared" si="0"/>
        <v>0</v>
      </c>
      <c r="Q33" s="98">
        <f t="shared" si="0"/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Z33" s="7" t="s">
        <v>55</v>
      </c>
      <c r="AA33" s="18" cm="1">
        <f t="array" ref="AA33">IFERROR(_xlfn.IFS(COUNTA($AE$2:$AJ$2)=0,AVERAGE($AE33:$AJ33),$AE$2="X",AVERAGE($AF33:$AJ33),$AF$2="X",AVERAGE($AE33,$AG33:$AJ33),$AG$2="X",AVERAGE($AE33:$AF33,$AH33:$AJ33),$AH$2="X",AVERAGE($AE33:$AG33,$AI33:$AJ33),$AI$2="X",AVERAGE($AE33:$AH33,$AJ33:$AJ33),$AJ$2="X",AVERAGE($AE33:$AI33)),"")</f>
        <v>0</v>
      </c>
      <c r="AB33" s="19" cm="1">
        <f t="array" ref="AB33">IFERROR(_xlfn.IFS(COUNTA($AE$2:$AJ$2)=0,STDEV($AE33:$AJ33)/SQRT(COUNT($AE33:$AJ33)),$AE$2="X",STDEV($AF33:$AJ33)/SQRT(COUNT($AF33:$AJ33)),$AF$2="X",STDEV($AE33,$AG33:$AJ33)/SQRT(COUNT($AE33,$AG33:$AJ33)),$AG$2="X",STDEV($AE33:$AF33,$AH33:$AJ33)/SQRT(COUNT($AE33:$AF33,$AH33:$AJ33)),$AH$2="X",STDEV($AE33:$AG33,$AI33:$AJ33)/SQRT(COUNT($AE33:$AG33,$AI33:$AJ33)),$AI$2="X",STDEV($AE33:$AH33,$AJ33)/SQRT(COUNT($AE33:$AH33,$AJ33)),$AJ$2="X",STDEV($AE33:$AI33)/SQRT(COUNT($AE33:$AI33))),"")</f>
        <v>0</v>
      </c>
      <c r="AC33" s="113" cm="1">
        <f t="array" ref="AC33">IFERROR(_xlfn.IFS(COUNTA($AK$2:$AP$2)=0,AVERAGE($AK33:$AP33),$AK$2="X",AVERAGE($AL33:$AP33),$AL$2="X",AVERAGE($AK33,$AM33:$AP33),$AM$2="X",AVERAGE($AK33:$AL33,$AN33:$AP33),$AN$2="X",AVERAGE($AK33:$AM33,$AO33:$AP33),$AO$2="X",AVERAGE($AK33:$AN33,$AP33:$AP33),$AP$2="X",AVERAGE($AK33:$AO33)),"")</f>
        <v>0</v>
      </c>
      <c r="AD33" s="111" cm="1">
        <f t="array" ref="AD33">IFERROR(_xlfn.IFS(COUNTA($AK$2:$AP$2)=0,STDEV($AK33:$AP33)/SQRT(COUNT($AK33:$AP33)),$AK$2="X",STDEV($AL33:$AP33)/SQRT(COUNT($AL33:$AP33)),$AL$2="X",STDEV($AK33,$AM33:$AP33)/SQRT(COUNT($AK33,$AM33:$AP33)),$AM$2="X",STDEV($AK33:$AL33,$AN33:$AP33)/SQRT(COUNT($AK33:$AL33,$AN33:$AP33)),$AN$2="X",STDEV($AK33:$AM33,$AO33:$AP33)/SQRT(COUNT($AK33:$AM33,$AO33:$AP33)),$AO$2="X",STDEV($AK33:$AN33,$AP33)/SQRT(COUNT($AK33:$AN33,$AP33)),$AP$2="X",STDEV($AK33:$AO33)/SQRT(COUNT($AK33:$AO33))),"")</f>
        <v>0</v>
      </c>
      <c r="AE33" cm="1">
        <f t="array" ref="AE33">_xlfn.IFS(SUM($AK33:$AP33)="","",AK33="","",AK33=0,0,AK33&gt;0,AK33/AE$65*100)</f>
        <v>0</v>
      </c>
      <c r="AF33" cm="1">
        <f t="array" ref="AF33">_xlfn.IFS(SUM($AK33:$AP33)="","",AL33="","",AL33=0,0,AL33&gt;0,AL33/AF$65*100)</f>
        <v>0</v>
      </c>
      <c r="AG33" cm="1">
        <f t="array" ref="AG33">_xlfn.IFS(SUM($AK33:$AP33)="","",AM33="","",AM33=0,0,AM33&gt;0,AM33/AG$65*100)</f>
        <v>0</v>
      </c>
      <c r="AH33" cm="1">
        <f t="array" ref="AH33">_xlfn.IFS(SUM($AK33:$AP33)="","",AN33="","",AN33=0,0,AN33&gt;0,AN33/AH$65*100)</f>
        <v>0</v>
      </c>
      <c r="AI33" cm="1">
        <f t="array" ref="AI33">_xlfn.IFS(SUM($AK33:$AP33)="","",AO33="","",AO33=0,0,AO33&gt;0,AO33/AI$65*100)</f>
        <v>0</v>
      </c>
      <c r="AJ33" cm="1">
        <f t="array" ref="AJ33">_xlfn.IFS(SUM($AK33:$AP33)="","",AP33="","",AP33=0,0,AP33&gt;0,AP33/AJ$65*100)</f>
        <v>0</v>
      </c>
      <c r="AK33" s="42">
        <f t="shared" si="1"/>
        <v>0</v>
      </c>
      <c r="AL33">
        <f t="shared" si="1"/>
        <v>0</v>
      </c>
      <c r="AM33">
        <f t="shared" si="1"/>
        <v>0</v>
      </c>
      <c r="AN33">
        <f t="shared" si="1"/>
        <v>0</v>
      </c>
      <c r="AO33">
        <f t="shared" si="1"/>
        <v>0</v>
      </c>
      <c r="AP33" s="96">
        <f t="shared" si="1"/>
        <v>0</v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>
        <v>0</v>
      </c>
      <c r="AX33" s="1"/>
      <c r="AY33" s="39" t="str">
        <f t="shared" si="2"/>
        <v/>
      </c>
      <c r="AZ33" s="39" t="str">
        <f t="shared" si="3"/>
        <v/>
      </c>
      <c r="BA33" s="39" t="str">
        <f t="shared" si="4"/>
        <v/>
      </c>
      <c r="BB33" s="39" t="str">
        <f t="shared" si="5"/>
        <v/>
      </c>
      <c r="BC33" s="39" t="str">
        <f t="shared" si="6"/>
        <v/>
      </c>
      <c r="BD33" s="39" t="str">
        <f t="shared" si="7"/>
        <v/>
      </c>
      <c r="BE33" s="39" t="str">
        <f t="shared" si="8"/>
        <v/>
      </c>
      <c r="BF33" s="39" t="str">
        <f t="shared" si="9"/>
        <v/>
      </c>
      <c r="BG33" s="39" t="str">
        <f t="shared" si="10"/>
        <v/>
      </c>
      <c r="BH33" s="39" t="str">
        <f t="shared" si="11"/>
        <v/>
      </c>
      <c r="BI33" s="39" t="str">
        <f t="shared" si="12"/>
        <v/>
      </c>
      <c r="BJ33" s="39" t="str">
        <f t="shared" si="13"/>
        <v/>
      </c>
      <c r="BK33" s="42" t="str">
        <f t="shared" si="14"/>
        <v/>
      </c>
      <c r="BL33" t="str">
        <f t="shared" si="15"/>
        <v/>
      </c>
      <c r="BM33" t="str">
        <f t="shared" si="16"/>
        <v/>
      </c>
      <c r="BN33" t="str">
        <f t="shared" si="17"/>
        <v/>
      </c>
      <c r="BO33" t="str">
        <f t="shared" si="18"/>
        <v/>
      </c>
      <c r="BP33" t="str">
        <f t="shared" si="19"/>
        <v/>
      </c>
      <c r="BQ33" t="str">
        <f t="shared" si="20"/>
        <v/>
      </c>
      <c r="BR33" t="str">
        <f t="shared" si="21"/>
        <v/>
      </c>
      <c r="BS33" t="str">
        <f t="shared" si="22"/>
        <v/>
      </c>
      <c r="BT33" t="str">
        <f t="shared" si="23"/>
        <v/>
      </c>
      <c r="BU33" t="str">
        <f t="shared" si="24"/>
        <v/>
      </c>
      <c r="BV33" t="str">
        <f t="shared" si="25"/>
        <v/>
      </c>
      <c r="BW33" t="str">
        <f t="shared" si="26"/>
        <v/>
      </c>
      <c r="BX33" t="str">
        <f t="shared" si="27"/>
        <v/>
      </c>
      <c r="BY33" t="str">
        <f t="shared" si="28"/>
        <v/>
      </c>
      <c r="BZ33" t="str">
        <f t="shared" si="29"/>
        <v/>
      </c>
      <c r="CA33" t="str">
        <f t="shared" si="30"/>
        <v/>
      </c>
      <c r="CB33" s="39" t="str">
        <f t="shared" si="31"/>
        <v/>
      </c>
      <c r="CC33" s="46" t="str">
        <f t="shared" si="32"/>
        <v/>
      </c>
      <c r="CD33" s="44" t="str">
        <f t="shared" si="33"/>
        <v/>
      </c>
      <c r="CE33" t="str" cm="1">
        <f t="array" ref="CE33">_xlfn.IFS($CC33="","",$CC33&lt;=CE$3,"yes",$CC33&gt;CE$3,"no")</f>
        <v/>
      </c>
      <c r="CF33" s="42" t="str">
        <f t="shared" si="38"/>
        <v/>
      </c>
      <c r="CG33" s="1" t="str">
        <f t="shared" si="39"/>
        <v/>
      </c>
      <c r="CH33" s="1" t="str">
        <f t="shared" si="40"/>
        <v/>
      </c>
      <c r="CI33" s="76" t="str">
        <f>IF(CE33="yes",VLOOKUP(CH33,'z-Table'!$A$1:$K$74,7,TRUE)*$CE$2,"")</f>
        <v/>
      </c>
    </row>
    <row r="34" spans="1:87" ht="12" x14ac:dyDescent="0.2">
      <c r="A34" s="7" t="s">
        <v>56</v>
      </c>
      <c r="B34" s="18" cm="1">
        <f t="array" ref="B34">IFERROR(_xlfn.IFS(COUNTA($F$2:$K$2)=0,AVERAGE($F34:$K34),$F$2="X",AVERAGE(G34:$K34),$G$2="X",AVERAGE($F34,$H34:$K34),$H$2="X",AVERAGE($F34:$G34,$I34:$K34),$I$2="X",AVERAGE($F34:$H34,$J34:$K34),$J$2="X",AVERAGE($F34:$I34,$K34:$K34),$K$2="X",AVERAGE($F34:$J34)),"")</f>
        <v>0</v>
      </c>
      <c r="C34" s="19" cm="1">
        <f t="array" ref="C34">IFERROR(_xlfn.IFS(COUNTA($F$2:$K$2)=0,STDEV($F34:$K34)/SQRT(COUNT($F34:$K34)),$F$2="X",STDEV(G34:$K34)/SQRT(COUNT(G34:$K34)),$G$2="X",STDEV($F34,$H34:$K34)/SQRT(COUNT($F34,$H34:$K34)),$H$2="X",STDEV($F34:$G34,$I34:$K34)/SQRT(COUNT($F34:$G34,$I34:$K34)),$I$2="X",STDEV($F34:$H34,$J34:$K34)/SQRT(COUNT($F34:$H34,$J34:$K34)),$J$2="X",STDEV($F34:$I34,$K34)/SQRT(COUNT($F34:$I34,$K34)),$K$2="X",STDEV($F34:$J34)/SQRT(COUNT($F34:$J34))),"")</f>
        <v>0</v>
      </c>
      <c r="D34" s="110" cm="1">
        <f t="array" ref="D34">IFERROR(_xlfn.IFS(COUNTA($L$2:$Q$2)=0,AVERAGE($L34:$Q34),$L$2="X",AVERAGE($M34:$Q34),$M$2="X",AVERAGE($L34,$N34:$Q34),$N$2="X",AVERAGE($L34:$M34,$O34:$Q34),$O$2="X",AVERAGE($L34:$N34,$P34:$Q34),$P$2="X",AVERAGE($L34:$O34,$Q34:$Q34),$Q$2="X",AVERAGE($L34:$P34)),"")</f>
        <v>0</v>
      </c>
      <c r="E34" s="111" cm="1">
        <f t="array" ref="E34">IFERROR(_xlfn.IFS(COUNTA($L$2:$Q$2)=0,STDEV($L34:$Q34)/SQRT(COUNT($L34:$Q34)),$L$2="X",STDEV($M34:$Q34)/SQRT(COUNT($M34:$Q34)),$M$2="X",STDEV($L34,$N34:$Q34)/SQRT(COUNT($L34,$N34:$Q34)),$N$2="X",STDEV($L34:$M34,$O34:$Q34)/SQRT(COUNT($L34:$M34,$O34:$Q34)),$O$2="X",STDEV($L34:$N34,$P34:$Q34)/SQRT(COUNT($L34:$N34,$P34:$Q34)),$P$2="X",STDEV($L34:$O34,$Q34)/SQRT(COUNT($L34:$O34,$Q34)),$Q$2="X",STDEV($L34:$P34)/SQRT(COUNT($L34:$P34))),"")</f>
        <v>0</v>
      </c>
      <c r="F34" cm="1">
        <f t="array" ref="F34">_xlfn.IFS(SUM($L34:$Q34)="","",L34="","",L34=0,0,L34&gt;0,L34/F$65*100)</f>
        <v>0</v>
      </c>
      <c r="G34" cm="1">
        <f t="array" ref="G34">_xlfn.IFS(SUM($L34:$Q34)="","",M34="","",M34=0,0,M34&gt;0,M34/G$65*100)</f>
        <v>0</v>
      </c>
      <c r="H34" cm="1">
        <f t="array" ref="H34">_xlfn.IFS(SUM($L34:$Q34)="","",N34="","",N34=0,0,N34&gt;0,N34/H$65*100)</f>
        <v>0</v>
      </c>
      <c r="I34" cm="1">
        <f t="array" ref="I34">_xlfn.IFS(SUM($L34:$Q34)="","",O34="","",O34=0,0,O34&gt;0,O34/I$65*100)</f>
        <v>0</v>
      </c>
      <c r="J34" cm="1">
        <f t="array" ref="J34">_xlfn.IFS(SUM($L34:$Q34)="","",P34="","",P34=0,0,P34&gt;0,P34/J$65*100)</f>
        <v>0</v>
      </c>
      <c r="K34" cm="1">
        <f t="array" ref="K34">_xlfn.IFS(SUM($L34:$Q34)="","",Q34="","",Q34=0,0,Q34&gt;0,Q34/K$65*100)</f>
        <v>0</v>
      </c>
      <c r="L34" s="85">
        <f t="shared" si="37"/>
        <v>0</v>
      </c>
      <c r="M34" s="39">
        <f t="shared" si="0"/>
        <v>0</v>
      </c>
      <c r="N34" s="39">
        <f t="shared" si="0"/>
        <v>0</v>
      </c>
      <c r="O34" s="39">
        <f t="shared" si="0"/>
        <v>0</v>
      </c>
      <c r="P34" s="39">
        <f t="shared" si="0"/>
        <v>0</v>
      </c>
      <c r="Q34" s="98">
        <f t="shared" si="0"/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Z34" s="7" t="s">
        <v>56</v>
      </c>
      <c r="AA34" s="18" cm="1">
        <f t="array" ref="AA34">IFERROR(_xlfn.IFS(COUNTA($AE$2:$AJ$2)=0,AVERAGE($AE34:$AJ34),$AE$2="X",AVERAGE($AF34:$AJ34),$AF$2="X",AVERAGE($AE34,$AG34:$AJ34),$AG$2="X",AVERAGE($AE34:$AF34,$AH34:$AJ34),$AH$2="X",AVERAGE($AE34:$AG34,$AI34:$AJ34),$AI$2="X",AVERAGE($AE34:$AH34,$AJ34:$AJ34),$AJ$2="X",AVERAGE($AE34:$AI34)),"")</f>
        <v>0</v>
      </c>
      <c r="AB34" s="19" cm="1">
        <f t="array" ref="AB34">IFERROR(_xlfn.IFS(COUNTA($AE$2:$AJ$2)=0,STDEV($AE34:$AJ34)/SQRT(COUNT($AE34:$AJ34)),$AE$2="X",STDEV($AF34:$AJ34)/SQRT(COUNT($AF34:$AJ34)),$AF$2="X",STDEV($AE34,$AG34:$AJ34)/SQRT(COUNT($AE34,$AG34:$AJ34)),$AG$2="X",STDEV($AE34:$AF34,$AH34:$AJ34)/SQRT(COUNT($AE34:$AF34,$AH34:$AJ34)),$AH$2="X",STDEV($AE34:$AG34,$AI34:$AJ34)/SQRT(COUNT($AE34:$AG34,$AI34:$AJ34)),$AI$2="X",STDEV($AE34:$AH34,$AJ34)/SQRT(COUNT($AE34:$AH34,$AJ34)),$AJ$2="X",STDEV($AE34:$AI34)/SQRT(COUNT($AE34:$AI34))),"")</f>
        <v>0</v>
      </c>
      <c r="AC34" s="113" cm="1">
        <f t="array" ref="AC34">IFERROR(_xlfn.IFS(COUNTA($AK$2:$AP$2)=0,AVERAGE($AK34:$AP34),$AK$2="X",AVERAGE($AL34:$AP34),$AL$2="X",AVERAGE($AK34,$AM34:$AP34),$AM$2="X",AVERAGE($AK34:$AL34,$AN34:$AP34),$AN$2="X",AVERAGE($AK34:$AM34,$AO34:$AP34),$AO$2="X",AVERAGE($AK34:$AN34,$AP34:$AP34),$AP$2="X",AVERAGE($AK34:$AO34)),"")</f>
        <v>0</v>
      </c>
      <c r="AD34" s="111" cm="1">
        <f t="array" ref="AD34">IFERROR(_xlfn.IFS(COUNTA($AK$2:$AP$2)=0,STDEV($AK34:$AP34)/SQRT(COUNT($AK34:$AP34)),$AK$2="X",STDEV($AL34:$AP34)/SQRT(COUNT($AL34:$AP34)),$AL$2="X",STDEV($AK34,$AM34:$AP34)/SQRT(COUNT($AK34,$AM34:$AP34)),$AM$2="X",STDEV($AK34:$AL34,$AN34:$AP34)/SQRT(COUNT($AK34:$AL34,$AN34:$AP34)),$AN$2="X",STDEV($AK34:$AM34,$AO34:$AP34)/SQRT(COUNT($AK34:$AM34,$AO34:$AP34)),$AO$2="X",STDEV($AK34:$AN34,$AP34)/SQRT(COUNT($AK34:$AN34,$AP34)),$AP$2="X",STDEV($AK34:$AO34)/SQRT(COUNT($AK34:$AO34))),"")</f>
        <v>0</v>
      </c>
      <c r="AE34" cm="1">
        <f t="array" ref="AE34">_xlfn.IFS(SUM($AK34:$AP34)="","",AK34="","",AK34=0,0,AK34&gt;0,AK34/AE$65*100)</f>
        <v>0</v>
      </c>
      <c r="AF34" cm="1">
        <f t="array" ref="AF34">_xlfn.IFS(SUM($AK34:$AP34)="","",AL34="","",AL34=0,0,AL34&gt;0,AL34/AF$65*100)</f>
        <v>0</v>
      </c>
      <c r="AG34" cm="1">
        <f t="array" ref="AG34">_xlfn.IFS(SUM($AK34:$AP34)="","",AM34="","",AM34=0,0,AM34&gt;0,AM34/AG$65*100)</f>
        <v>0</v>
      </c>
      <c r="AH34" cm="1">
        <f t="array" ref="AH34">_xlfn.IFS(SUM($AK34:$AP34)="","",AN34="","",AN34=0,0,AN34&gt;0,AN34/AH$65*100)</f>
        <v>0</v>
      </c>
      <c r="AI34" cm="1">
        <f t="array" ref="AI34">_xlfn.IFS(SUM($AK34:$AP34)="","",AO34="","",AO34=0,0,AO34&gt;0,AO34/AI$65*100)</f>
        <v>0</v>
      </c>
      <c r="AJ34" cm="1">
        <f t="array" ref="AJ34">_xlfn.IFS(SUM($AK34:$AP34)="","",AP34="","",AP34=0,0,AP34&gt;0,AP34/AJ$65*100)</f>
        <v>0</v>
      </c>
      <c r="AK34" s="42">
        <f t="shared" si="1"/>
        <v>0</v>
      </c>
      <c r="AL34">
        <f t="shared" si="1"/>
        <v>0</v>
      </c>
      <c r="AM34">
        <f t="shared" si="1"/>
        <v>0</v>
      </c>
      <c r="AN34">
        <f t="shared" si="1"/>
        <v>0</v>
      </c>
      <c r="AO34">
        <f t="shared" si="1"/>
        <v>0</v>
      </c>
      <c r="AP34" s="96">
        <f t="shared" si="1"/>
        <v>0</v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89">
        <v>0</v>
      </c>
      <c r="AX34" s="1"/>
      <c r="AY34" s="39" t="str">
        <f t="shared" si="2"/>
        <v/>
      </c>
      <c r="AZ34" s="39" t="str">
        <f t="shared" si="3"/>
        <v/>
      </c>
      <c r="BA34" s="39" t="str">
        <f t="shared" si="4"/>
        <v/>
      </c>
      <c r="BB34" s="39" t="str">
        <f t="shared" si="5"/>
        <v/>
      </c>
      <c r="BC34" s="39" t="str">
        <f t="shared" si="6"/>
        <v/>
      </c>
      <c r="BD34" s="39" t="str">
        <f t="shared" si="7"/>
        <v/>
      </c>
      <c r="BE34" s="39" t="str">
        <f t="shared" si="8"/>
        <v/>
      </c>
      <c r="BF34" s="39" t="str">
        <f t="shared" si="9"/>
        <v/>
      </c>
      <c r="BG34" s="39" t="str">
        <f t="shared" si="10"/>
        <v/>
      </c>
      <c r="BH34" s="39" t="str">
        <f t="shared" si="11"/>
        <v/>
      </c>
      <c r="BI34" s="39" t="str">
        <f t="shared" si="12"/>
        <v/>
      </c>
      <c r="BJ34" s="39" t="str">
        <f t="shared" si="13"/>
        <v/>
      </c>
      <c r="BK34" s="42" t="str">
        <f t="shared" si="14"/>
        <v/>
      </c>
      <c r="BL34" t="str">
        <f t="shared" si="15"/>
        <v/>
      </c>
      <c r="BM34" t="str">
        <f t="shared" si="16"/>
        <v/>
      </c>
      <c r="BN34" t="str">
        <f t="shared" si="17"/>
        <v/>
      </c>
      <c r="BO34" t="str">
        <f t="shared" si="18"/>
        <v/>
      </c>
      <c r="BP34" t="str">
        <f t="shared" si="19"/>
        <v/>
      </c>
      <c r="BQ34" t="str">
        <f t="shared" si="20"/>
        <v/>
      </c>
      <c r="BR34" t="str">
        <f t="shared" si="21"/>
        <v/>
      </c>
      <c r="BS34" t="str">
        <f t="shared" si="22"/>
        <v/>
      </c>
      <c r="BT34" t="str">
        <f t="shared" si="23"/>
        <v/>
      </c>
      <c r="BU34" t="str">
        <f t="shared" si="24"/>
        <v/>
      </c>
      <c r="BV34" t="str">
        <f t="shared" si="25"/>
        <v/>
      </c>
      <c r="BW34" t="str">
        <f t="shared" si="26"/>
        <v/>
      </c>
      <c r="BX34" t="str">
        <f t="shared" si="27"/>
        <v/>
      </c>
      <c r="BY34" t="str">
        <f t="shared" si="28"/>
        <v/>
      </c>
      <c r="BZ34" t="str">
        <f t="shared" si="29"/>
        <v/>
      </c>
      <c r="CA34" t="str">
        <f t="shared" si="30"/>
        <v/>
      </c>
      <c r="CB34" s="39" t="str">
        <f t="shared" si="31"/>
        <v/>
      </c>
      <c r="CC34" s="46" t="str">
        <f t="shared" si="32"/>
        <v/>
      </c>
      <c r="CD34" s="44" t="str">
        <f t="shared" si="33"/>
        <v/>
      </c>
      <c r="CE34" t="str" cm="1">
        <f t="array" ref="CE34">_xlfn.IFS($CC34="","",$CC34&lt;=CE$3,"yes",$CC34&gt;CE$3,"no")</f>
        <v/>
      </c>
      <c r="CF34" s="42" t="str">
        <f t="shared" si="38"/>
        <v/>
      </c>
      <c r="CG34" s="1" t="str">
        <f t="shared" si="39"/>
        <v/>
      </c>
      <c r="CH34" s="1" t="str">
        <f t="shared" si="40"/>
        <v/>
      </c>
      <c r="CI34" s="76" t="str">
        <f>IF(CE34="yes",VLOOKUP(CH34,'z-Table'!$A$1:$K$74,7,TRUE)*$CE$2,"")</f>
        <v/>
      </c>
    </row>
    <row r="35" spans="1:87" ht="12" x14ac:dyDescent="0.2">
      <c r="A35" s="7" t="s">
        <v>57</v>
      </c>
      <c r="B35" s="18" cm="1">
        <f t="array" ref="B35">IFERROR(_xlfn.IFS(COUNTA($F$2:$K$2)=0,AVERAGE($F35:$K35),$F$2="X",AVERAGE(G35:$K35),$G$2="X",AVERAGE($F35,$H35:$K35),$H$2="X",AVERAGE($F35:$G35,$I35:$K35),$I$2="X",AVERAGE($F35:$H35,$J35:$K35),$J$2="X",AVERAGE($F35:$I35,$K35:$K35),$K$2="X",AVERAGE($F35:$J35)),"")</f>
        <v>0</v>
      </c>
      <c r="C35" s="19" cm="1">
        <f t="array" ref="C35">IFERROR(_xlfn.IFS(COUNTA($F$2:$K$2)=0,STDEV($F35:$K35)/SQRT(COUNT($F35:$K35)),$F$2="X",STDEV(G35:$K35)/SQRT(COUNT(G35:$K35)),$G$2="X",STDEV($F35,$H35:$K35)/SQRT(COUNT($F35,$H35:$K35)),$H$2="X",STDEV($F35:$G35,$I35:$K35)/SQRT(COUNT($F35:$G35,$I35:$K35)),$I$2="X",STDEV($F35:$H35,$J35:$K35)/SQRT(COUNT($F35:$H35,$J35:$K35)),$J$2="X",STDEV($F35:$I35,$K35)/SQRT(COUNT($F35:$I35,$K35)),$K$2="X",STDEV($F35:$J35)/SQRT(COUNT($F35:$J35))),"")</f>
        <v>0</v>
      </c>
      <c r="D35" s="110" cm="1">
        <f t="array" ref="D35">IFERROR(_xlfn.IFS(COUNTA($L$2:$Q$2)=0,AVERAGE($L35:$Q35),$L$2="X",AVERAGE($M35:$Q35),$M$2="X",AVERAGE($L35,$N35:$Q35),$N$2="X",AVERAGE($L35:$M35,$O35:$Q35),$O$2="X",AVERAGE($L35:$N35,$P35:$Q35),$P$2="X",AVERAGE($L35:$O35,$Q35:$Q35),$Q$2="X",AVERAGE($L35:$P35)),"")</f>
        <v>0</v>
      </c>
      <c r="E35" s="111" cm="1">
        <f t="array" ref="E35">IFERROR(_xlfn.IFS(COUNTA($L$2:$Q$2)=0,STDEV($L35:$Q35)/SQRT(COUNT($L35:$Q35)),$L$2="X",STDEV($M35:$Q35)/SQRT(COUNT($M35:$Q35)),$M$2="X",STDEV($L35,$N35:$Q35)/SQRT(COUNT($L35,$N35:$Q35)),$N$2="X",STDEV($L35:$M35,$O35:$Q35)/SQRT(COUNT($L35:$M35,$O35:$Q35)),$O$2="X",STDEV($L35:$N35,$P35:$Q35)/SQRT(COUNT($L35:$N35,$P35:$Q35)),$P$2="X",STDEV($L35:$O35,$Q35)/SQRT(COUNT($L35:$O35,$Q35)),$Q$2="X",STDEV($L35:$P35)/SQRT(COUNT($L35:$P35))),"")</f>
        <v>0</v>
      </c>
      <c r="F35" cm="1">
        <f t="array" ref="F35">_xlfn.IFS(SUM($L35:$Q35)="","",L35="","",L35=0,0,L35&gt;0,L35/F$65*100)</f>
        <v>0</v>
      </c>
      <c r="G35" cm="1">
        <f t="array" ref="G35">_xlfn.IFS(SUM($L35:$Q35)="","",M35="","",M35=0,0,M35&gt;0,M35/G$65*100)</f>
        <v>0</v>
      </c>
      <c r="H35" cm="1">
        <f t="array" ref="H35">_xlfn.IFS(SUM($L35:$Q35)="","",N35="","",N35=0,0,N35&gt;0,N35/H$65*100)</f>
        <v>0</v>
      </c>
      <c r="I35" cm="1">
        <f t="array" ref="I35">_xlfn.IFS(SUM($L35:$Q35)="","",O35="","",O35=0,0,O35&gt;0,O35/I$65*100)</f>
        <v>0</v>
      </c>
      <c r="J35" cm="1">
        <f t="array" ref="J35">_xlfn.IFS(SUM($L35:$Q35)="","",P35="","",P35=0,0,P35&gt;0,P35/J$65*100)</f>
        <v>0</v>
      </c>
      <c r="K35" cm="1">
        <f t="array" ref="K35">_xlfn.IFS(SUM($L35:$Q35)="","",Q35="","",Q35=0,0,Q35&gt;0,Q35/K$65*100)</f>
        <v>0</v>
      </c>
      <c r="L35" s="85">
        <f t="shared" si="37"/>
        <v>0</v>
      </c>
      <c r="M35" s="39">
        <f t="shared" si="0"/>
        <v>0</v>
      </c>
      <c r="N35" s="39">
        <f t="shared" si="0"/>
        <v>0</v>
      </c>
      <c r="O35" s="39">
        <f t="shared" si="0"/>
        <v>0</v>
      </c>
      <c r="P35" s="39">
        <f t="shared" si="0"/>
        <v>0</v>
      </c>
      <c r="Q35" s="98">
        <f t="shared" si="0"/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Z35" s="7" t="s">
        <v>57</v>
      </c>
      <c r="AA35" s="18" cm="1">
        <f t="array" ref="AA35">IFERROR(_xlfn.IFS(COUNTA($AE$2:$AJ$2)=0,AVERAGE($AE35:$AJ35),$AE$2="X",AVERAGE($AF35:$AJ35),$AF$2="X",AVERAGE($AE35,$AG35:$AJ35),$AG$2="X",AVERAGE($AE35:$AF35,$AH35:$AJ35),$AH$2="X",AVERAGE($AE35:$AG35,$AI35:$AJ35),$AI$2="X",AVERAGE($AE35:$AH35,$AJ35:$AJ35),$AJ$2="X",AVERAGE($AE35:$AI35)),"")</f>
        <v>0</v>
      </c>
      <c r="AB35" s="19" cm="1">
        <f t="array" ref="AB35">IFERROR(_xlfn.IFS(COUNTA($AE$2:$AJ$2)=0,STDEV($AE35:$AJ35)/SQRT(COUNT($AE35:$AJ35)),$AE$2="X",STDEV($AF35:$AJ35)/SQRT(COUNT($AF35:$AJ35)),$AF$2="X",STDEV($AE35,$AG35:$AJ35)/SQRT(COUNT($AE35,$AG35:$AJ35)),$AG$2="X",STDEV($AE35:$AF35,$AH35:$AJ35)/SQRT(COUNT($AE35:$AF35,$AH35:$AJ35)),$AH$2="X",STDEV($AE35:$AG35,$AI35:$AJ35)/SQRT(COUNT($AE35:$AG35,$AI35:$AJ35)),$AI$2="X",STDEV($AE35:$AH35,$AJ35)/SQRT(COUNT($AE35:$AH35,$AJ35)),$AJ$2="X",STDEV($AE35:$AI35)/SQRT(COUNT($AE35:$AI35))),"")</f>
        <v>0</v>
      </c>
      <c r="AC35" s="113" cm="1">
        <f t="array" ref="AC35">IFERROR(_xlfn.IFS(COUNTA($AK$2:$AP$2)=0,AVERAGE($AK35:$AP35),$AK$2="X",AVERAGE($AL35:$AP35),$AL$2="X",AVERAGE($AK35,$AM35:$AP35),$AM$2="X",AVERAGE($AK35:$AL35,$AN35:$AP35),$AN$2="X",AVERAGE($AK35:$AM35,$AO35:$AP35),$AO$2="X",AVERAGE($AK35:$AN35,$AP35:$AP35),$AP$2="X",AVERAGE($AK35:$AO35)),"")</f>
        <v>0</v>
      </c>
      <c r="AD35" s="111" cm="1">
        <f t="array" ref="AD35">IFERROR(_xlfn.IFS(COUNTA($AK$2:$AP$2)=0,STDEV($AK35:$AP35)/SQRT(COUNT($AK35:$AP35)),$AK$2="X",STDEV($AL35:$AP35)/SQRT(COUNT($AL35:$AP35)),$AL$2="X",STDEV($AK35,$AM35:$AP35)/SQRT(COUNT($AK35,$AM35:$AP35)),$AM$2="X",STDEV($AK35:$AL35,$AN35:$AP35)/SQRT(COUNT($AK35:$AL35,$AN35:$AP35)),$AN$2="X",STDEV($AK35:$AM35,$AO35:$AP35)/SQRT(COUNT($AK35:$AM35,$AO35:$AP35)),$AO$2="X",STDEV($AK35:$AN35,$AP35)/SQRT(COUNT($AK35:$AN35,$AP35)),$AP$2="X",STDEV($AK35:$AO35)/SQRT(COUNT($AK35:$AO35))),"")</f>
        <v>0</v>
      </c>
      <c r="AE35" cm="1">
        <f t="array" ref="AE35">_xlfn.IFS(SUM($AK35:$AP35)="","",AK35="","",AK35=0,0,AK35&gt;0,AK35/AE$65*100)</f>
        <v>0</v>
      </c>
      <c r="AF35" cm="1">
        <f t="array" ref="AF35">_xlfn.IFS(SUM($AK35:$AP35)="","",AL35="","",AL35=0,0,AL35&gt;0,AL35/AF$65*100)</f>
        <v>0</v>
      </c>
      <c r="AG35" cm="1">
        <f t="array" ref="AG35">_xlfn.IFS(SUM($AK35:$AP35)="","",AM35="","",AM35=0,0,AM35&gt;0,AM35/AG$65*100)</f>
        <v>0</v>
      </c>
      <c r="AH35" cm="1">
        <f t="array" ref="AH35">_xlfn.IFS(SUM($AK35:$AP35)="","",AN35="","",AN35=0,0,AN35&gt;0,AN35/AH$65*100)</f>
        <v>0</v>
      </c>
      <c r="AI35" cm="1">
        <f t="array" ref="AI35">_xlfn.IFS(SUM($AK35:$AP35)="","",AO35="","",AO35=0,0,AO35&gt;0,AO35/AI$65*100)</f>
        <v>0</v>
      </c>
      <c r="AJ35" cm="1">
        <f t="array" ref="AJ35">_xlfn.IFS(SUM($AK35:$AP35)="","",AP35="","",AP35=0,0,AP35&gt;0,AP35/AJ$65*100)</f>
        <v>0</v>
      </c>
      <c r="AK35" s="42">
        <f t="shared" si="1"/>
        <v>0</v>
      </c>
      <c r="AL35">
        <f t="shared" si="1"/>
        <v>0</v>
      </c>
      <c r="AM35">
        <f t="shared" si="1"/>
        <v>0</v>
      </c>
      <c r="AN35">
        <f t="shared" si="1"/>
        <v>0</v>
      </c>
      <c r="AO35">
        <f t="shared" si="1"/>
        <v>0</v>
      </c>
      <c r="AP35" s="96">
        <f t="shared" si="1"/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0</v>
      </c>
      <c r="AX35" s="1"/>
      <c r="AY35" s="39" t="str">
        <f t="shared" si="2"/>
        <v/>
      </c>
      <c r="AZ35" s="39" t="str">
        <f t="shared" si="3"/>
        <v/>
      </c>
      <c r="BA35" s="39" t="str">
        <f t="shared" si="4"/>
        <v/>
      </c>
      <c r="BB35" s="39" t="str">
        <f t="shared" si="5"/>
        <v/>
      </c>
      <c r="BC35" s="39" t="str">
        <f t="shared" si="6"/>
        <v/>
      </c>
      <c r="BD35" s="39" t="str">
        <f t="shared" si="7"/>
        <v/>
      </c>
      <c r="BE35" s="39" t="str">
        <f t="shared" si="8"/>
        <v/>
      </c>
      <c r="BF35" s="39" t="str">
        <f t="shared" si="9"/>
        <v/>
      </c>
      <c r="BG35" s="39" t="str">
        <f t="shared" si="10"/>
        <v/>
      </c>
      <c r="BH35" s="39" t="str">
        <f t="shared" si="11"/>
        <v/>
      </c>
      <c r="BI35" s="39" t="str">
        <f t="shared" si="12"/>
        <v/>
      </c>
      <c r="BJ35" s="39" t="str">
        <f t="shared" si="13"/>
        <v/>
      </c>
      <c r="BK35" s="42" t="str">
        <f t="shared" si="14"/>
        <v/>
      </c>
      <c r="BL35" t="str">
        <f t="shared" si="15"/>
        <v/>
      </c>
      <c r="BM35" t="str">
        <f t="shared" si="16"/>
        <v/>
      </c>
      <c r="BN35" t="str">
        <f t="shared" si="17"/>
        <v/>
      </c>
      <c r="BO35" t="str">
        <f t="shared" si="18"/>
        <v/>
      </c>
      <c r="BP35" t="str">
        <f t="shared" si="19"/>
        <v/>
      </c>
      <c r="BQ35" t="str">
        <f t="shared" si="20"/>
        <v/>
      </c>
      <c r="BR35" t="str">
        <f t="shared" si="21"/>
        <v/>
      </c>
      <c r="BS35" t="str">
        <f t="shared" si="22"/>
        <v/>
      </c>
      <c r="BT35" t="str">
        <f t="shared" si="23"/>
        <v/>
      </c>
      <c r="BU35" t="str">
        <f t="shared" si="24"/>
        <v/>
      </c>
      <c r="BV35" t="str">
        <f t="shared" si="25"/>
        <v/>
      </c>
      <c r="BW35" t="str">
        <f t="shared" si="26"/>
        <v/>
      </c>
      <c r="BX35" t="str">
        <f t="shared" si="27"/>
        <v/>
      </c>
      <c r="BY35" t="str">
        <f t="shared" si="28"/>
        <v/>
      </c>
      <c r="BZ35" t="str">
        <f t="shared" si="29"/>
        <v/>
      </c>
      <c r="CA35" t="str">
        <f t="shared" si="30"/>
        <v/>
      </c>
      <c r="CB35" s="39" t="str">
        <f t="shared" si="31"/>
        <v/>
      </c>
      <c r="CC35" s="46" t="str">
        <f t="shared" si="32"/>
        <v/>
      </c>
      <c r="CD35" s="44" t="str">
        <f t="shared" si="33"/>
        <v/>
      </c>
      <c r="CE35" t="str" cm="1">
        <f t="array" ref="CE35">_xlfn.IFS($CC35="","",$CC35&lt;=CE$3,"yes",$CC35&gt;CE$3,"no")</f>
        <v/>
      </c>
      <c r="CF35" s="42" t="str">
        <f t="shared" si="38"/>
        <v/>
      </c>
      <c r="CG35" s="1" t="str">
        <f t="shared" si="39"/>
        <v/>
      </c>
      <c r="CH35" s="1" t="str">
        <f t="shared" si="40"/>
        <v/>
      </c>
      <c r="CI35" s="76" t="str">
        <f>IF(CE35="yes",VLOOKUP(CH35,'z-Table'!$A$1:$K$74,7,TRUE)*$CE$2,"")</f>
        <v/>
      </c>
    </row>
    <row r="36" spans="1:87" ht="12" x14ac:dyDescent="0.2">
      <c r="A36" s="6" t="s">
        <v>58</v>
      </c>
      <c r="B36" s="18" cm="1">
        <f t="array" ref="B36">IFERROR(_xlfn.IFS(COUNTA($F$2:$K$2)=0,AVERAGE($F36:$K36),$F$2="X",AVERAGE(G36:$K36),$G$2="X",AVERAGE($F36,$H36:$K36),$H$2="X",AVERAGE($F36:$G36,$I36:$K36),$I$2="X",AVERAGE($F36:$H36,$J36:$K36),$J$2="X",AVERAGE($F36:$I36,$K36:$K36),$K$2="X",AVERAGE($F36:$J36)),"")</f>
        <v>13.1433320749915</v>
      </c>
      <c r="C36" s="19" cm="1">
        <f t="array" ref="C36">IFERROR(_xlfn.IFS(COUNTA($F$2:$K$2)=0,STDEV($F36:$K36)/SQRT(COUNT($F36:$K36)),$F$2="X",STDEV(G36:$K36)/SQRT(COUNT(G36:$K36)),$G$2="X",STDEV($F36,$H36:$K36)/SQRT(COUNT($F36,$H36:$K36)),$H$2="X",STDEV($F36:$G36,$I36:$K36)/SQRT(COUNT($F36:$G36,$I36:$K36)),$I$2="X",STDEV($F36:$H36,$J36:$K36)/SQRT(COUNT($F36:$H36,$J36:$K36)),$J$2="X",STDEV($F36:$I36,$K36)/SQRT(COUNT($F36:$I36,$K36)),$K$2="X",STDEV($F36:$J36)/SQRT(COUNT($F36:$J36))),"")</f>
        <v>1.7142780308644854</v>
      </c>
      <c r="D36" s="110" cm="1">
        <f t="array" ref="D36">IFERROR(_xlfn.IFS(COUNTA($L$2:$Q$2)=0,AVERAGE($L36:$Q36),$L$2="X",AVERAGE($M36:$Q36),$M$2="X",AVERAGE($L36,$N36:$Q36),$N$2="X",AVERAGE($L36:$M36,$O36:$Q36),$O$2="X",AVERAGE($L36:$N36,$P36:$Q36),$P$2="X",AVERAGE($L36:$O36,$Q36:$Q36),$Q$2="X",AVERAGE($L36:$P36)),"")</f>
        <v>26983.183333333331</v>
      </c>
      <c r="E36" s="111" cm="1">
        <f t="array" ref="E36">IFERROR(_xlfn.IFS(COUNTA($L$2:$Q$2)=0,STDEV($L36:$Q36)/SQRT(COUNT($L36:$Q36)),$L$2="X",STDEV($M36:$Q36)/SQRT(COUNT($M36:$Q36)),$M$2="X",STDEV($L36,$N36:$Q36)/SQRT(COUNT($L36,$N36:$Q36)),$N$2="X",STDEV($L36:$M36,$O36:$Q36)/SQRT(COUNT($L36:$M36,$O36:$Q36)),$O$2="X",STDEV($L36:$N36,$P36:$Q36)/SQRT(COUNT($L36:$N36,$P36:$Q36)),$P$2="X",STDEV($L36:$O36,$Q36)/SQRT(COUNT($L36:$O36,$Q36)),$Q$2="X",STDEV($L36:$P36)/SQRT(COUNT($L36:$P36))),"")</f>
        <v>10288.786819964085</v>
      </c>
      <c r="F36" cm="1">
        <f t="array" ref="F36">_xlfn.IFS(SUM($L36:$Q36)="","",L36="","",L36=0,0,L36&gt;0,L36/F$65*100)</f>
        <v>15.009447589895375</v>
      </c>
      <c r="G36" cm="1">
        <f t="array" ref="G36">_xlfn.IFS(SUM($L36:$Q36)="","",M36="","",M36=0,0,M36&gt;0,M36/G$65*100)</f>
        <v>15.149412540926988</v>
      </c>
      <c r="H36" cm="1">
        <f t="array" ref="H36">_xlfn.IFS(SUM($L36:$Q36)="","",N36="","",N36=0,0,N36&gt;0,N36/H$65*100)</f>
        <v>7.5749743204140945</v>
      </c>
      <c r="I36" cm="1">
        <f t="array" ref="I36">_xlfn.IFS(SUM($L36:$Q36)="","",O36="","",O36=0,0,O36&gt;0,O36/I$65*100)</f>
        <v>10.923584175323374</v>
      </c>
      <c r="J36" cm="1">
        <f t="array" ref="J36">_xlfn.IFS(SUM($L36:$Q36)="","",P36="","",P36=0,0,P36&gt;0,P36/J$65*100)</f>
        <v>17.059241748397671</v>
      </c>
      <c r="K36" cm="1">
        <f t="array" ref="K36">_xlfn.IFS(SUM($L36:$Q36)="","",Q36="","",Q36=0,0,Q36&gt;0,Q36/K$65*100)</f>
        <v>0.491055212142191</v>
      </c>
      <c r="L36" s="85">
        <f t="shared" si="37"/>
        <v>29682.333333333332</v>
      </c>
      <c r="M36" s="39">
        <f t="shared" si="0"/>
        <v>16302.333333333334</v>
      </c>
      <c r="N36" s="39">
        <f t="shared" si="0"/>
        <v>3761</v>
      </c>
      <c r="O36" s="39">
        <f t="shared" si="0"/>
        <v>20565.75</v>
      </c>
      <c r="P36" s="39">
        <f t="shared" si="0"/>
        <v>64604.5</v>
      </c>
      <c r="Q36" s="98">
        <f t="shared" si="0"/>
        <v>38394.666666666664</v>
      </c>
      <c r="R36" s="89">
        <v>89047</v>
      </c>
      <c r="S36" s="89">
        <v>48907</v>
      </c>
      <c r="T36" s="89">
        <v>11283</v>
      </c>
      <c r="U36" s="89">
        <v>82263</v>
      </c>
      <c r="V36" s="89">
        <v>258418</v>
      </c>
      <c r="W36" s="89">
        <v>230368</v>
      </c>
      <c r="Z36" s="6" t="s">
        <v>58</v>
      </c>
      <c r="AA36" s="18" cm="1">
        <f t="array" ref="AA36">IFERROR(_xlfn.IFS(COUNTA($AE$2:$AJ$2)=0,AVERAGE($AE36:$AJ36),$AE$2="X",AVERAGE($AF36:$AJ36),$AF$2="X",AVERAGE($AE36,$AG36:$AJ36),$AG$2="X",AVERAGE($AE36:$AF36,$AH36:$AJ36),$AH$2="X",AVERAGE($AE36:$AG36,$AI36:$AJ36),$AI$2="X",AVERAGE($AE36:$AH36,$AJ36:$AJ36),$AJ$2="X",AVERAGE($AE36:$AI36)),"")</f>
        <v>11.575829580035155</v>
      </c>
      <c r="AB36" s="19" cm="1">
        <f t="array" ref="AB36">IFERROR(_xlfn.IFS(COUNTA($AE$2:$AJ$2)=0,STDEV($AE36:$AJ36)/SQRT(COUNT($AE36:$AJ36)),$AE$2="X",STDEV($AF36:$AJ36)/SQRT(COUNT($AF36:$AJ36)),$AF$2="X",STDEV($AE36,$AG36:$AJ36)/SQRT(COUNT($AE36,$AG36:$AJ36)),$AG$2="X",STDEV($AE36:$AF36,$AH36:$AJ36)/SQRT(COUNT($AE36:$AF36,$AH36:$AJ36)),$AH$2="X",STDEV($AE36:$AG36,$AI36:$AJ36)/SQRT(COUNT($AE36:$AG36,$AI36:$AJ36)),$AI$2="X",STDEV($AE36:$AH36,$AJ36)/SQRT(COUNT($AE36:$AH36,$AJ36)),$AJ$2="X",STDEV($AE36:$AI36)/SQRT(COUNT($AE36:$AI36))),"")</f>
        <v>3.8127325345204404</v>
      </c>
      <c r="AC36" s="113" cm="1">
        <f t="array" ref="AC36">IFERROR(_xlfn.IFS(COUNTA($AK$2:$AP$2)=0,AVERAGE($AK36:$AP36),$AK$2="X",AVERAGE($AL36:$AP36),$AL$2="X",AVERAGE($AK36,$AM36:$AP36),$AM$2="X",AVERAGE($AK36:$AL36,$AN36:$AP36),$AN$2="X",AVERAGE($AK36:$AM36,$AO36:$AP36),$AO$2="X",AVERAGE($AK36:$AN36,$AP36:$AP36),$AP$2="X",AVERAGE($AK36:$AO36)),"")</f>
        <v>21277.666666666668</v>
      </c>
      <c r="AD36" s="111" cm="1">
        <f t="array" ref="AD36">IFERROR(_xlfn.IFS(COUNTA($AK$2:$AP$2)=0,STDEV($AK36:$AP36)/SQRT(COUNT($AK36:$AP36)),$AK$2="X",STDEV($AL36:$AP36)/SQRT(COUNT($AL36:$AP36)),$AL$2="X",STDEV($AK36,$AM36:$AP36)/SQRT(COUNT($AK36,$AM36:$AP36)),$AM$2="X",STDEV($AK36:$AL36,$AN36:$AP36)/SQRT(COUNT($AK36:$AL36,$AN36:$AP36)),$AN$2="X",STDEV($AK36:$AM36,$AO36:$AP36)/SQRT(COUNT($AK36:$AM36,$AO36:$AP36)),$AO$2="X",STDEV($AK36:$AN36,$AP36)/SQRT(COUNT($AK36:$AN36,$AP36)),$AP$2="X",STDEV($AK36:$AO36)/SQRT(COUNT($AK36:$AO36))),"")</f>
        <v>9450.4515968300566</v>
      </c>
      <c r="AE36" cm="1">
        <f t="array" ref="AE36">_xlfn.IFS(SUM($AK36:$AP36)="","",AK36="","",AK36=0,0,AK36&gt;0,AK36/AE$65*100)</f>
        <v>20.440932308287945</v>
      </c>
      <c r="AF36" cm="1">
        <f t="array" ref="AF36">_xlfn.IFS(SUM($AK36:$AP36)="","",AL36="","",AL36=0,0,AL36&gt;0,AL36/AF$65*100)</f>
        <v>19.783604658588587</v>
      </c>
      <c r="AG36" cm="1">
        <f t="array" ref="AG36">_xlfn.IFS(SUM($AK36:$AP36)="","",AM36="","",AM36=0,0,AM36&gt;0,AM36/AG$65*100)</f>
        <v>1.0900397450194588</v>
      </c>
      <c r="AH36" cm="1">
        <f t="array" ref="AH36">_xlfn.IFS(SUM($AK36:$AP36)="","",AN36="","",AN36=0,0,AN36&gt;0,AN36/AH$65*100)</f>
        <v>0.35781911498990865</v>
      </c>
      <c r="AI36" cm="1">
        <f t="array" ref="AI36">_xlfn.IFS(SUM($AK36:$AP36)="","",AO36="","",AO36=0,0,AO36&gt;0,AO36/AI$65*100)</f>
        <v>5.7196388144370127</v>
      </c>
      <c r="AJ36" cm="1">
        <f t="array" ref="AJ36">_xlfn.IFS(SUM($AK36:$AP36)="","",AP36="","",AP36=0,0,AP36&gt;0,AP36/AJ$65*100)</f>
        <v>10.844932373842775</v>
      </c>
      <c r="AK36" s="42">
        <f t="shared" si="1"/>
        <v>42413.333333333336</v>
      </c>
      <c r="AL36">
        <f t="shared" si="1"/>
        <v>45229</v>
      </c>
      <c r="AM36">
        <f t="shared" si="1"/>
        <v>2634.25</v>
      </c>
      <c r="AN36">
        <f t="shared" si="1"/>
        <v>11997.714285714286</v>
      </c>
      <c r="AO36">
        <f t="shared" si="1"/>
        <v>2198</v>
      </c>
      <c r="AP36" s="96">
        <f t="shared" si="1"/>
        <v>13913.75</v>
      </c>
      <c r="AQ36" s="89">
        <v>254480</v>
      </c>
      <c r="AR36" s="89">
        <v>226145</v>
      </c>
      <c r="AS36" s="89">
        <v>10537</v>
      </c>
      <c r="AT36" s="89">
        <v>83984</v>
      </c>
      <c r="AU36" s="89">
        <v>10990</v>
      </c>
      <c r="AV36" s="89">
        <v>55655</v>
      </c>
      <c r="AX36" s="1" t="str">
        <f>A36</f>
        <v>a-terpineol</v>
      </c>
      <c r="AY36" s="39">
        <f t="shared" ref="AY36:AY63" si="41">IF($AX36&lt;&gt;0,IF(SUM(L$4:L$65)=0,"",IF(L$2="x","",L36)),"")</f>
        <v>29682.333333333332</v>
      </c>
      <c r="AZ36" s="39">
        <f t="shared" ref="AZ36:AZ63" si="42">IF($AX36&lt;&gt;0,IF(SUM(M$4:M$65)=0,"",IF(M$2="x","",M36)),"")</f>
        <v>16302.333333333334</v>
      </c>
      <c r="BA36" s="39">
        <f t="shared" ref="BA36:BA63" si="43">IF($AX36&lt;&gt;0,IF(SUM(N$4:N$65)=0,"",IF(N$2="x","",N36)),"")</f>
        <v>3761</v>
      </c>
      <c r="BB36" s="39">
        <f t="shared" ref="BB36:BB63" si="44">IF($AX36&lt;&gt;0,IF(SUM(O$4:O$65)=0,"",IF(O$2="x","",O36)),"")</f>
        <v>20565.75</v>
      </c>
      <c r="BC36" s="39">
        <f t="shared" ref="BC36:BC63" si="45">IF($AX36&lt;&gt;0,IF(SUM(P$4:P$65)=0,"",IF(P$2="x","",P36)),"")</f>
        <v>64604.5</v>
      </c>
      <c r="BD36" s="39" t="str">
        <f t="shared" ref="BD36:BD63" si="46">IF($AX36&lt;&gt;0,IF(SUM(Q$4:Q$65)=0,"",IF(Q$2="x","",Q36)),"")</f>
        <v/>
      </c>
      <c r="BE36" s="39">
        <f t="shared" ref="BE36:BE63" si="47">IF($AX36&lt;&gt;0,IF(SUM(AK$4:AK$65)=0,"",IF(AK$2="x","",AK36)),"")</f>
        <v>42413.333333333336</v>
      </c>
      <c r="BF36" s="39">
        <f t="shared" ref="BF36:BF63" si="48">IF($AX36&lt;&gt;0,IF(SUM(AL$4:AL$65)=0,"",IF(AL$2="x","",AL36)),"")</f>
        <v>45229</v>
      </c>
      <c r="BG36" s="39">
        <f t="shared" ref="BG36:BG63" si="49">IF($AX36&lt;&gt;0,IF(SUM(AM$4:AM$65)=0,"",IF(AM$2="x","",AM36)),"")</f>
        <v>2634.25</v>
      </c>
      <c r="BH36" s="39" t="str">
        <f t="shared" ref="BH36:BH63" si="50">IF($AX36&lt;&gt;0,IF(SUM(AN$4:AN$65)=0,"",IF(AN$2="x","",AN36)),"")</f>
        <v/>
      </c>
      <c r="BI36" s="39">
        <f t="shared" ref="BI36:BI63" si="51">IF($AX36&lt;&gt;0,IF(SUM(AO$4:AO$65)=0,"",IF(AO$2="x","",AO36)),"")</f>
        <v>2198</v>
      </c>
      <c r="BJ36" s="39">
        <f t="shared" ref="BJ36:BJ63" si="52">IF($AX36&lt;&gt;0,IF(SUM(AP$4:AP$65)=0,"",IF(AP$2="x","",AP36)),"")</f>
        <v>13913.75</v>
      </c>
      <c r="BK36" s="42">
        <f t="shared" ref="BK36:BK65" si="53">IFERROR(_xlfn.RANK.AVG(AY36,$AY36:$BJ36,1),"")</f>
        <v>7</v>
      </c>
      <c r="BL36">
        <f t="shared" ref="BL36:BL65" si="54">IFERROR(_xlfn.RANK.AVG(AZ36,$AY36:$BJ36,1),"")</f>
        <v>5</v>
      </c>
      <c r="BM36">
        <f t="shared" ref="BM36:BM65" si="55">IFERROR(_xlfn.RANK.AVG(BA36,$AY36:$BJ36,1),"")</f>
        <v>3</v>
      </c>
      <c r="BN36">
        <f t="shared" ref="BN36:BN65" si="56">IFERROR(_xlfn.RANK.AVG(BB36,$AY36:$BJ36,1),"")</f>
        <v>6</v>
      </c>
      <c r="BO36">
        <f t="shared" ref="BO36:BO65" si="57">IFERROR(_xlfn.RANK.AVG(BC36,$AY36:$BJ36,1),"")</f>
        <v>10</v>
      </c>
      <c r="BP36" t="str">
        <f t="shared" ref="BP36:BP65" si="58">IFERROR(_xlfn.RANK.AVG(BD36,$AY36:$BJ36,1),"")</f>
        <v/>
      </c>
      <c r="BQ36">
        <f t="shared" ref="BQ36:BQ65" si="59">IFERROR(_xlfn.RANK.AVG(BE36,$AY36:$BJ36,1),"")</f>
        <v>8</v>
      </c>
      <c r="BR36">
        <f t="shared" ref="BR36:BR65" si="60">IFERROR(_xlfn.RANK.AVG(BF36,$AY36:$BJ36,1),"")</f>
        <v>9</v>
      </c>
      <c r="BS36">
        <f t="shared" ref="BS36:BS65" si="61">IFERROR(_xlfn.RANK.AVG(BG36,$AY36:$BJ36,1),"")</f>
        <v>2</v>
      </c>
      <c r="BT36" t="str">
        <f t="shared" ref="BT36:BT65" si="62">IFERROR(_xlfn.RANK.AVG(BH36,$AY36:$BJ36,1),"")</f>
        <v/>
      </c>
      <c r="BU36">
        <f t="shared" ref="BU36:BU65" si="63">IFERROR(_xlfn.RANK.AVG(BI36,$AY36:$BJ36,1),"")</f>
        <v>1</v>
      </c>
      <c r="BV36">
        <f t="shared" ref="BV36:BV65" si="64">IFERROR(_xlfn.RANK.AVG(BJ36,$AY36:$BJ36,1),"")</f>
        <v>4</v>
      </c>
      <c r="BW36">
        <f t="shared" ref="BW36:BW65" si="65">IF($AX36&lt;&gt;0,SUM(BK36:BP36),"")</f>
        <v>31</v>
      </c>
      <c r="BX36">
        <f t="shared" ref="BX36:BX65" si="66">IF($AX36&lt;&gt;0,SUM(BQ36:BV36),"")</f>
        <v>24</v>
      </c>
      <c r="BY36">
        <f t="shared" ref="BY36:BY65" si="67">IF($AX36&lt;&gt;0,$BY$2,"")</f>
        <v>5</v>
      </c>
      <c r="BZ36">
        <f t="shared" ref="BZ36:BZ65" si="68">IF($AX36&lt;&gt;0,$CA$2,"")</f>
        <v>5</v>
      </c>
      <c r="CA36">
        <f t="shared" ref="CA36:CA65" si="69">IF($AX36&lt;&gt;0,IF(($BY36*$BZ36)+(BY36*(BY36+1)/2)-BW36&lt;0,0,($BY36*$BZ36)+(BY36*(BY36+1)/2)-BW36),"")</f>
        <v>9</v>
      </c>
      <c r="CB36" s="39">
        <f t="shared" ref="CB36:CB65" si="70">IF($AX36&lt;&gt;0,IF(($BY36*$BZ36)+(BZ36*(BZ36+1)/2)-BX36&lt;0,0,($BY36*$BZ36)+(BZ36*(BZ36+1)/2)-BX36),"")</f>
        <v>16</v>
      </c>
      <c r="CC36" s="46">
        <f t="shared" ref="CC36:CC65" si="71">IF($AX36&lt;&gt;0,MIN(CA36:CB36),"")</f>
        <v>9</v>
      </c>
      <c r="CD36" s="44" t="str">
        <f t="shared" ref="CD36:CD65" si="72">IF(CC36="","","sig = ")</f>
        <v xml:space="preserve">sig = </v>
      </c>
      <c r="CE36" t="str" cm="1">
        <f t="array" ref="CE36">_xlfn.IFS($CC36="","",$CC36&lt;=CE$3,"yes",$CC36&gt;CE$3,"no")</f>
        <v>no</v>
      </c>
      <c r="CF36" s="42" t="str">
        <f t="shared" si="38"/>
        <v/>
      </c>
      <c r="CG36" s="1" t="str">
        <f t="shared" si="39"/>
        <v/>
      </c>
      <c r="CH36" s="1" t="str">
        <f t="shared" si="40"/>
        <v/>
      </c>
      <c r="CI36" s="76" t="str">
        <f>IF(CE36="yes",VLOOKUP(CH36,'z-Table'!$A$1:$K$74,7,TRUE)*$CE$2,"")</f>
        <v/>
      </c>
    </row>
    <row r="37" spans="1:87" ht="12" x14ac:dyDescent="0.2">
      <c r="A37" s="6" t="s">
        <v>59</v>
      </c>
      <c r="B37" s="18" cm="1">
        <f t="array" ref="B37">IFERROR(_xlfn.IFS(COUNTA($F$2:$K$2)=0,AVERAGE($F37:$K37),$F$2="X",AVERAGE(G37:$K37),$G$2="X",AVERAGE($F37,$H37:$K37),$H$2="X",AVERAGE($F37:$G37,$I37:$K37),$I$2="X",AVERAGE($F37:$H37,$J37:$K37),$J$2="X",AVERAGE($F37:$I37,$K37:$K37),$K$2="X",AVERAGE($F37:$J37)),"")</f>
        <v>0</v>
      </c>
      <c r="C37" s="19" cm="1">
        <f t="array" ref="C37">IFERROR(_xlfn.IFS(COUNTA($F$2:$K$2)=0,STDEV($F37:$K37)/SQRT(COUNT($F37:$K37)),$F$2="X",STDEV(G37:$K37)/SQRT(COUNT(G37:$K37)),$G$2="X",STDEV($F37,$H37:$K37)/SQRT(COUNT($F37,$H37:$K37)),$H$2="X",STDEV($F37:$G37,$I37:$K37)/SQRT(COUNT($F37:$G37,$I37:$K37)),$I$2="X",STDEV($F37:$H37,$J37:$K37)/SQRT(COUNT($F37:$H37,$J37:$K37)),$J$2="X",STDEV($F37:$I37,$K37)/SQRT(COUNT($F37:$I37,$K37)),$K$2="X",STDEV($F37:$J37)/SQRT(COUNT($F37:$J37))),"")</f>
        <v>0</v>
      </c>
      <c r="D37" s="110" cm="1">
        <f t="array" ref="D37">IFERROR(_xlfn.IFS(COUNTA($L$2:$Q$2)=0,AVERAGE($L37:$Q37),$L$2="X",AVERAGE($M37:$Q37),$M$2="X",AVERAGE($L37,$N37:$Q37),$N$2="X",AVERAGE($L37:$M37,$O37:$Q37),$O$2="X",AVERAGE($L37:$N37,$P37:$Q37),$P$2="X",AVERAGE($L37:$O37,$Q37:$Q37),$Q$2="X",AVERAGE($L37:$P37)),"")</f>
        <v>0</v>
      </c>
      <c r="E37" s="111" cm="1">
        <f t="array" ref="E37">IFERROR(_xlfn.IFS(COUNTA($L$2:$Q$2)=0,STDEV($L37:$Q37)/SQRT(COUNT($L37:$Q37)),$L$2="X",STDEV($M37:$Q37)/SQRT(COUNT($M37:$Q37)),$M$2="X",STDEV($L37,$N37:$Q37)/SQRT(COUNT($L37,$N37:$Q37)),$N$2="X",STDEV($L37:$M37,$O37:$Q37)/SQRT(COUNT($L37:$M37,$O37:$Q37)),$O$2="X",STDEV($L37:$N37,$P37:$Q37)/SQRT(COUNT($L37:$N37,$P37:$Q37)),$P$2="X",STDEV($L37:$O37,$Q37)/SQRT(COUNT($L37:$O37,$Q37)),$Q$2="X",STDEV($L37:$P37)/SQRT(COUNT($L37:$P37))),"")</f>
        <v>0</v>
      </c>
      <c r="F37" cm="1">
        <f t="array" ref="F37">_xlfn.IFS(SUM($L37:$Q37)="","",L37="","",L37=0,0,L37&gt;0,L37/F$65*100)</f>
        <v>0</v>
      </c>
      <c r="G37" cm="1">
        <f t="array" ref="G37">_xlfn.IFS(SUM($L37:$Q37)="","",M37="","",M37=0,0,M37&gt;0,M37/G$65*100)</f>
        <v>0</v>
      </c>
      <c r="H37" cm="1">
        <f t="array" ref="H37">_xlfn.IFS(SUM($L37:$Q37)="","",N37="","",N37=0,0,N37&gt;0,N37/H$65*100)</f>
        <v>0</v>
      </c>
      <c r="I37" cm="1">
        <f t="array" ref="I37">_xlfn.IFS(SUM($L37:$Q37)="","",O37="","",O37=0,0,O37&gt;0,O37/I$65*100)</f>
        <v>0</v>
      </c>
      <c r="J37" cm="1">
        <f t="array" ref="J37">_xlfn.IFS(SUM($L37:$Q37)="","",P37="","",P37=0,0,P37&gt;0,P37/J$65*100)</f>
        <v>0</v>
      </c>
      <c r="K37" cm="1">
        <f t="array" ref="K37">_xlfn.IFS(SUM($L37:$Q37)="","",Q37="","",Q37=0,0,Q37&gt;0,Q37/K$65*100)</f>
        <v>0</v>
      </c>
      <c r="L37" s="85">
        <f t="shared" si="37"/>
        <v>0</v>
      </c>
      <c r="M37" s="39">
        <f t="shared" si="0"/>
        <v>0</v>
      </c>
      <c r="N37" s="39">
        <f t="shared" si="0"/>
        <v>0</v>
      </c>
      <c r="O37" s="39">
        <f t="shared" si="0"/>
        <v>0</v>
      </c>
      <c r="P37" s="39">
        <f t="shared" si="0"/>
        <v>0</v>
      </c>
      <c r="Q37" s="98">
        <f t="shared" si="0"/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Z37" s="6" t="s">
        <v>59</v>
      </c>
      <c r="AA37" s="18" cm="1">
        <f t="array" ref="AA37">IFERROR(_xlfn.IFS(COUNTA($AE$2:$AJ$2)=0,AVERAGE($AE37:$AJ37),$AE$2="X",AVERAGE($AF37:$AJ37),$AF$2="X",AVERAGE($AE37,$AG37:$AJ37),$AG$2="X",AVERAGE($AE37:$AF37,$AH37:$AJ37),$AH$2="X",AVERAGE($AE37:$AG37,$AI37:$AJ37),$AI$2="X",AVERAGE($AE37:$AH37,$AJ37:$AJ37),$AJ$2="X",AVERAGE($AE37:$AI37)),"")</f>
        <v>0</v>
      </c>
      <c r="AB37" s="19" cm="1">
        <f t="array" ref="AB37">IFERROR(_xlfn.IFS(COUNTA($AE$2:$AJ$2)=0,STDEV($AE37:$AJ37)/SQRT(COUNT($AE37:$AJ37)),$AE$2="X",STDEV($AF37:$AJ37)/SQRT(COUNT($AF37:$AJ37)),$AF$2="X",STDEV($AE37,$AG37:$AJ37)/SQRT(COUNT($AE37,$AG37:$AJ37)),$AG$2="X",STDEV($AE37:$AF37,$AH37:$AJ37)/SQRT(COUNT($AE37:$AF37,$AH37:$AJ37)),$AH$2="X",STDEV($AE37:$AG37,$AI37:$AJ37)/SQRT(COUNT($AE37:$AG37,$AI37:$AJ37)),$AI$2="X",STDEV($AE37:$AH37,$AJ37)/SQRT(COUNT($AE37:$AH37,$AJ37)),$AJ$2="X",STDEV($AE37:$AI37)/SQRT(COUNT($AE37:$AI37))),"")</f>
        <v>0</v>
      </c>
      <c r="AC37" s="113" cm="1">
        <f t="array" ref="AC37">IFERROR(_xlfn.IFS(COUNTA($AK$2:$AP$2)=0,AVERAGE($AK37:$AP37),$AK$2="X",AVERAGE($AL37:$AP37),$AL$2="X",AVERAGE($AK37,$AM37:$AP37),$AM$2="X",AVERAGE($AK37:$AL37,$AN37:$AP37),$AN$2="X",AVERAGE($AK37:$AM37,$AO37:$AP37),$AO$2="X",AVERAGE($AK37:$AN37,$AP37:$AP37),$AP$2="X",AVERAGE($AK37:$AO37)),"")</f>
        <v>0</v>
      </c>
      <c r="AD37" s="111" cm="1">
        <f t="array" ref="AD37">IFERROR(_xlfn.IFS(COUNTA($AK$2:$AP$2)=0,STDEV($AK37:$AP37)/SQRT(COUNT($AK37:$AP37)),$AK$2="X",STDEV($AL37:$AP37)/SQRT(COUNT($AL37:$AP37)),$AL$2="X",STDEV($AK37,$AM37:$AP37)/SQRT(COUNT($AK37,$AM37:$AP37)),$AM$2="X",STDEV($AK37:$AL37,$AN37:$AP37)/SQRT(COUNT($AK37:$AL37,$AN37:$AP37)),$AN$2="X",STDEV($AK37:$AM37,$AO37:$AP37)/SQRT(COUNT($AK37:$AM37,$AO37:$AP37)),$AO$2="X",STDEV($AK37:$AN37,$AP37)/SQRT(COUNT($AK37:$AN37,$AP37)),$AP$2="X",STDEV($AK37:$AO37)/SQRT(COUNT($AK37:$AO37))),"")</f>
        <v>0</v>
      </c>
      <c r="AE37" cm="1">
        <f t="array" ref="AE37">_xlfn.IFS(SUM($AK37:$AP37)="","",AK37="","",AK37=0,0,AK37&gt;0,AK37/AE$65*100)</f>
        <v>0</v>
      </c>
      <c r="AF37" cm="1">
        <f t="array" ref="AF37">_xlfn.IFS(SUM($AK37:$AP37)="","",AL37="","",AL37=0,0,AL37&gt;0,AL37/AF$65*100)</f>
        <v>0</v>
      </c>
      <c r="AG37" cm="1">
        <f t="array" ref="AG37">_xlfn.IFS(SUM($AK37:$AP37)="","",AM37="","",AM37=0,0,AM37&gt;0,AM37/AG$65*100)</f>
        <v>0</v>
      </c>
      <c r="AH37" cm="1">
        <f t="array" ref="AH37">_xlfn.IFS(SUM($AK37:$AP37)="","",AN37="","",AN37=0,0,AN37&gt;0,AN37/AH$65*100)</f>
        <v>0</v>
      </c>
      <c r="AI37" cm="1">
        <f t="array" ref="AI37">_xlfn.IFS(SUM($AK37:$AP37)="","",AO37="","",AO37=0,0,AO37&gt;0,AO37/AI$65*100)</f>
        <v>0</v>
      </c>
      <c r="AJ37" cm="1">
        <f t="array" ref="AJ37">_xlfn.IFS(SUM($AK37:$AP37)="","",AP37="","",AP37=0,0,AP37&gt;0,AP37/AJ$65*100)</f>
        <v>0</v>
      </c>
      <c r="AK37" s="42">
        <f t="shared" si="1"/>
        <v>0</v>
      </c>
      <c r="AL37">
        <f t="shared" si="1"/>
        <v>0</v>
      </c>
      <c r="AM37">
        <f t="shared" si="1"/>
        <v>0</v>
      </c>
      <c r="AN37">
        <f t="shared" si="1"/>
        <v>0</v>
      </c>
      <c r="AO37">
        <f t="shared" si="1"/>
        <v>0</v>
      </c>
      <c r="AP37" s="96">
        <f t="shared" si="1"/>
        <v>0</v>
      </c>
      <c r="AQ37" s="89">
        <v>0</v>
      </c>
      <c r="AR37" s="89">
        <v>0</v>
      </c>
      <c r="AS37" s="89">
        <v>0</v>
      </c>
      <c r="AT37" s="89">
        <v>0</v>
      </c>
      <c r="AU37" s="89">
        <v>0</v>
      </c>
      <c r="AV37" s="89">
        <v>0</v>
      </c>
      <c r="AX37" s="1"/>
      <c r="AY37" s="39" t="str">
        <f t="shared" si="41"/>
        <v/>
      </c>
      <c r="AZ37" s="39" t="str">
        <f t="shared" si="42"/>
        <v/>
      </c>
      <c r="BA37" s="39" t="str">
        <f t="shared" si="43"/>
        <v/>
      </c>
      <c r="BB37" s="39" t="str">
        <f t="shared" si="44"/>
        <v/>
      </c>
      <c r="BC37" s="39" t="str">
        <f t="shared" si="45"/>
        <v/>
      </c>
      <c r="BD37" s="39" t="str">
        <f t="shared" si="46"/>
        <v/>
      </c>
      <c r="BE37" s="39" t="str">
        <f t="shared" si="47"/>
        <v/>
      </c>
      <c r="BF37" s="39" t="str">
        <f t="shared" si="48"/>
        <v/>
      </c>
      <c r="BG37" s="39" t="str">
        <f t="shared" si="49"/>
        <v/>
      </c>
      <c r="BH37" s="39" t="str">
        <f t="shared" si="50"/>
        <v/>
      </c>
      <c r="BI37" s="39" t="str">
        <f t="shared" si="51"/>
        <v/>
      </c>
      <c r="BJ37" s="39" t="str">
        <f t="shared" si="52"/>
        <v/>
      </c>
      <c r="BK37" s="42" t="str">
        <f t="shared" si="53"/>
        <v/>
      </c>
      <c r="BL37" t="str">
        <f t="shared" si="54"/>
        <v/>
      </c>
      <c r="BM37" t="str">
        <f t="shared" si="55"/>
        <v/>
      </c>
      <c r="BN37" t="str">
        <f t="shared" si="56"/>
        <v/>
      </c>
      <c r="BO37" t="str">
        <f t="shared" si="57"/>
        <v/>
      </c>
      <c r="BP37" t="str">
        <f t="shared" si="58"/>
        <v/>
      </c>
      <c r="BQ37" t="str">
        <f t="shared" si="59"/>
        <v/>
      </c>
      <c r="BR37" t="str">
        <f t="shared" si="60"/>
        <v/>
      </c>
      <c r="BS37" t="str">
        <f t="shared" si="61"/>
        <v/>
      </c>
      <c r="BT37" t="str">
        <f t="shared" si="62"/>
        <v/>
      </c>
      <c r="BU37" t="str">
        <f t="shared" si="63"/>
        <v/>
      </c>
      <c r="BV37" t="str">
        <f t="shared" si="64"/>
        <v/>
      </c>
      <c r="BW37" t="str">
        <f t="shared" si="65"/>
        <v/>
      </c>
      <c r="BX37" t="str">
        <f t="shared" si="66"/>
        <v/>
      </c>
      <c r="BY37" t="str">
        <f t="shared" si="67"/>
        <v/>
      </c>
      <c r="BZ37" t="str">
        <f t="shared" si="68"/>
        <v/>
      </c>
      <c r="CA37" t="str">
        <f t="shared" si="69"/>
        <v/>
      </c>
      <c r="CB37" s="39" t="str">
        <f t="shared" si="70"/>
        <v/>
      </c>
      <c r="CC37" s="46" t="str">
        <f t="shared" si="71"/>
        <v/>
      </c>
      <c r="CD37" s="44" t="str">
        <f t="shared" si="72"/>
        <v/>
      </c>
      <c r="CE37" t="str" cm="1">
        <f t="array" ref="CE37">_xlfn.IFS($CC37="","",$CC37&lt;=CE$3,"yes",$CC37&gt;CE$3,"no")</f>
        <v/>
      </c>
      <c r="CF37" s="42" t="str">
        <f t="shared" si="38"/>
        <v/>
      </c>
      <c r="CG37" s="1" t="str">
        <f t="shared" si="39"/>
        <v/>
      </c>
      <c r="CH37" s="1" t="str">
        <f t="shared" si="40"/>
        <v/>
      </c>
      <c r="CI37" s="76" t="str">
        <f>IF(CE37="yes",VLOOKUP(CH37,'z-Table'!$A$1:$K$74,7,TRUE)*$CE$2,"")</f>
        <v/>
      </c>
    </row>
    <row r="38" spans="1:87" ht="12" x14ac:dyDescent="0.2">
      <c r="A38" s="6" t="s">
        <v>60</v>
      </c>
      <c r="B38" s="18" cm="1">
        <f t="array" ref="B38">IFERROR(_xlfn.IFS(COUNTA($F$2:$K$2)=0,AVERAGE($F38:$K38),$F$2="X",AVERAGE(G38:$K38),$G$2="X",AVERAGE($F38,$H38:$K38),$H$2="X",AVERAGE($F38:$G38,$I38:$K38),$I$2="X",AVERAGE($F38:$H38,$J38:$K38),$J$2="X",AVERAGE($F38:$I38,$K38:$K38),$K$2="X",AVERAGE($F38:$J38)),"")</f>
        <v>0</v>
      </c>
      <c r="C38" s="19" cm="1">
        <f t="array" ref="C38">IFERROR(_xlfn.IFS(COUNTA($F$2:$K$2)=0,STDEV($F38:$K38)/SQRT(COUNT($F38:$K38)),$F$2="X",STDEV(G38:$K38)/SQRT(COUNT(G38:$K38)),$G$2="X",STDEV($F38,$H38:$K38)/SQRT(COUNT($F38,$H38:$K38)),$H$2="X",STDEV($F38:$G38,$I38:$K38)/SQRT(COUNT($F38:$G38,$I38:$K38)),$I$2="X",STDEV($F38:$H38,$J38:$K38)/SQRT(COUNT($F38:$H38,$J38:$K38)),$J$2="X",STDEV($F38:$I38,$K38)/SQRT(COUNT($F38:$I38,$K38)),$K$2="X",STDEV($F38:$J38)/SQRT(COUNT($F38:$J38))),"")</f>
        <v>0</v>
      </c>
      <c r="D38" s="110" cm="1">
        <f t="array" ref="D38">IFERROR(_xlfn.IFS(COUNTA($L$2:$Q$2)=0,AVERAGE($L38:$Q38),$L$2="X",AVERAGE($M38:$Q38),$M$2="X",AVERAGE($L38,$N38:$Q38),$N$2="X",AVERAGE($L38:$M38,$O38:$Q38),$O$2="X",AVERAGE($L38:$N38,$P38:$Q38),$P$2="X",AVERAGE($L38:$O38,$Q38:$Q38),$Q$2="X",AVERAGE($L38:$P38)),"")</f>
        <v>0</v>
      </c>
      <c r="E38" s="111" cm="1">
        <f t="array" ref="E38">IFERROR(_xlfn.IFS(COUNTA($L$2:$Q$2)=0,STDEV($L38:$Q38)/SQRT(COUNT($L38:$Q38)),$L$2="X",STDEV($M38:$Q38)/SQRT(COUNT($M38:$Q38)),$M$2="X",STDEV($L38,$N38:$Q38)/SQRT(COUNT($L38,$N38:$Q38)),$N$2="X",STDEV($L38:$M38,$O38:$Q38)/SQRT(COUNT($L38:$M38,$O38:$Q38)),$O$2="X",STDEV($L38:$N38,$P38:$Q38)/SQRT(COUNT($L38:$N38,$P38:$Q38)),$P$2="X",STDEV($L38:$O38,$Q38)/SQRT(COUNT($L38:$O38,$Q38)),$Q$2="X",STDEV($L38:$P38)/SQRT(COUNT($L38:$P38))),"")</f>
        <v>0</v>
      </c>
      <c r="F38" cm="1">
        <f t="array" ref="F38">_xlfn.IFS(SUM($L38:$Q38)="","",L38="","",L38=0,0,L38&gt;0,L38/F$65*100)</f>
        <v>0</v>
      </c>
      <c r="G38" cm="1">
        <f t="array" ref="G38">_xlfn.IFS(SUM($L38:$Q38)="","",M38="","",M38=0,0,M38&gt;0,M38/G$65*100)</f>
        <v>0</v>
      </c>
      <c r="H38" cm="1">
        <f t="array" ref="H38">_xlfn.IFS(SUM($L38:$Q38)="","",N38="","",N38=0,0,N38&gt;0,N38/H$65*100)</f>
        <v>0</v>
      </c>
      <c r="I38" cm="1">
        <f t="array" ref="I38">_xlfn.IFS(SUM($L38:$Q38)="","",O38="","",O38=0,0,O38&gt;0,O38/I$65*100)</f>
        <v>0</v>
      </c>
      <c r="J38" cm="1">
        <f t="array" ref="J38">_xlfn.IFS(SUM($L38:$Q38)="","",P38="","",P38=0,0,P38&gt;0,P38/J$65*100)</f>
        <v>0</v>
      </c>
      <c r="K38" cm="1">
        <f t="array" ref="K38">_xlfn.IFS(SUM($L38:$Q38)="","",Q38="","",Q38=0,0,Q38&gt;0,Q38/K$65*100)</f>
        <v>0</v>
      </c>
      <c r="L38" s="85">
        <f t="shared" si="37"/>
        <v>0</v>
      </c>
      <c r="M38" s="39">
        <f t="shared" si="0"/>
        <v>0</v>
      </c>
      <c r="N38" s="39">
        <f t="shared" si="0"/>
        <v>0</v>
      </c>
      <c r="O38" s="39">
        <f t="shared" si="0"/>
        <v>0</v>
      </c>
      <c r="P38" s="39">
        <f t="shared" si="0"/>
        <v>0</v>
      </c>
      <c r="Q38" s="98">
        <f t="shared" si="0"/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Z38" s="6" t="s">
        <v>60</v>
      </c>
      <c r="AA38" s="18" cm="1">
        <f t="array" ref="AA38">IFERROR(_xlfn.IFS(COUNTA($AE$2:$AJ$2)=0,AVERAGE($AE38:$AJ38),$AE$2="X",AVERAGE($AF38:$AJ38),$AF$2="X",AVERAGE($AE38,$AG38:$AJ38),$AG$2="X",AVERAGE($AE38:$AF38,$AH38:$AJ38),$AH$2="X",AVERAGE($AE38:$AG38,$AI38:$AJ38),$AI$2="X",AVERAGE($AE38:$AH38,$AJ38:$AJ38),$AJ$2="X",AVERAGE($AE38:$AI38)),"")</f>
        <v>0</v>
      </c>
      <c r="AB38" s="19" cm="1">
        <f t="array" ref="AB38">IFERROR(_xlfn.IFS(COUNTA($AE$2:$AJ$2)=0,STDEV($AE38:$AJ38)/SQRT(COUNT($AE38:$AJ38)),$AE$2="X",STDEV($AF38:$AJ38)/SQRT(COUNT($AF38:$AJ38)),$AF$2="X",STDEV($AE38,$AG38:$AJ38)/SQRT(COUNT($AE38,$AG38:$AJ38)),$AG$2="X",STDEV($AE38:$AF38,$AH38:$AJ38)/SQRT(COUNT($AE38:$AF38,$AH38:$AJ38)),$AH$2="X",STDEV($AE38:$AG38,$AI38:$AJ38)/SQRT(COUNT($AE38:$AG38,$AI38:$AJ38)),$AI$2="X",STDEV($AE38:$AH38,$AJ38)/SQRT(COUNT($AE38:$AH38,$AJ38)),$AJ$2="X",STDEV($AE38:$AI38)/SQRT(COUNT($AE38:$AI38))),"")</f>
        <v>0</v>
      </c>
      <c r="AC38" s="113" cm="1">
        <f t="array" ref="AC38">IFERROR(_xlfn.IFS(COUNTA($AK$2:$AP$2)=0,AVERAGE($AK38:$AP38),$AK$2="X",AVERAGE($AL38:$AP38),$AL$2="X",AVERAGE($AK38,$AM38:$AP38),$AM$2="X",AVERAGE($AK38:$AL38,$AN38:$AP38),$AN$2="X",AVERAGE($AK38:$AM38,$AO38:$AP38),$AO$2="X",AVERAGE($AK38:$AN38,$AP38:$AP38),$AP$2="X",AVERAGE($AK38:$AO38)),"")</f>
        <v>0</v>
      </c>
      <c r="AD38" s="111" cm="1">
        <f t="array" ref="AD38">IFERROR(_xlfn.IFS(COUNTA($AK$2:$AP$2)=0,STDEV($AK38:$AP38)/SQRT(COUNT($AK38:$AP38)),$AK$2="X",STDEV($AL38:$AP38)/SQRT(COUNT($AL38:$AP38)),$AL$2="X",STDEV($AK38,$AM38:$AP38)/SQRT(COUNT($AK38,$AM38:$AP38)),$AM$2="X",STDEV($AK38:$AL38,$AN38:$AP38)/SQRT(COUNT($AK38:$AL38,$AN38:$AP38)),$AN$2="X",STDEV($AK38:$AM38,$AO38:$AP38)/SQRT(COUNT($AK38:$AM38,$AO38:$AP38)),$AO$2="X",STDEV($AK38:$AN38,$AP38)/SQRT(COUNT($AK38:$AN38,$AP38)),$AP$2="X",STDEV($AK38:$AO38)/SQRT(COUNT($AK38:$AO38))),"")</f>
        <v>0</v>
      </c>
      <c r="AE38" cm="1">
        <f t="array" ref="AE38">_xlfn.IFS(SUM($AK38:$AP38)="","",AK38="","",AK38=0,0,AK38&gt;0,AK38/AE$65*100)</f>
        <v>0</v>
      </c>
      <c r="AF38" cm="1">
        <f t="array" ref="AF38">_xlfn.IFS(SUM($AK38:$AP38)="","",AL38="","",AL38=0,0,AL38&gt;0,AL38/AF$65*100)</f>
        <v>0</v>
      </c>
      <c r="AG38" cm="1">
        <f t="array" ref="AG38">_xlfn.IFS(SUM($AK38:$AP38)="","",AM38="","",AM38=0,0,AM38&gt;0,AM38/AG$65*100)</f>
        <v>0</v>
      </c>
      <c r="AH38" cm="1">
        <f t="array" ref="AH38">_xlfn.IFS(SUM($AK38:$AP38)="","",AN38="","",AN38=0,0,AN38&gt;0,AN38/AH$65*100)</f>
        <v>0</v>
      </c>
      <c r="AI38" cm="1">
        <f t="array" ref="AI38">_xlfn.IFS(SUM($AK38:$AP38)="","",AO38="","",AO38=0,0,AO38&gt;0,AO38/AI$65*100)</f>
        <v>0</v>
      </c>
      <c r="AJ38" cm="1">
        <f t="array" ref="AJ38">_xlfn.IFS(SUM($AK38:$AP38)="","",AP38="","",AP38=0,0,AP38&gt;0,AP38/AJ$65*100)</f>
        <v>0</v>
      </c>
      <c r="AK38" s="42">
        <f t="shared" si="1"/>
        <v>0</v>
      </c>
      <c r="AL38">
        <f t="shared" si="1"/>
        <v>0</v>
      </c>
      <c r="AM38">
        <f t="shared" si="1"/>
        <v>0</v>
      </c>
      <c r="AN38">
        <f t="shared" si="1"/>
        <v>0</v>
      </c>
      <c r="AO38">
        <f t="shared" si="1"/>
        <v>0</v>
      </c>
      <c r="AP38" s="96">
        <f t="shared" si="1"/>
        <v>0</v>
      </c>
      <c r="AQ38" s="89">
        <v>0</v>
      </c>
      <c r="AR38" s="89">
        <v>0</v>
      </c>
      <c r="AS38" s="89">
        <v>0</v>
      </c>
      <c r="AT38" s="89">
        <v>0</v>
      </c>
      <c r="AU38" s="89">
        <v>0</v>
      </c>
      <c r="AV38" s="89">
        <v>0</v>
      </c>
      <c r="AX38" s="1"/>
      <c r="AY38" s="39" t="str">
        <f t="shared" si="41"/>
        <v/>
      </c>
      <c r="AZ38" s="39" t="str">
        <f t="shared" si="42"/>
        <v/>
      </c>
      <c r="BA38" s="39" t="str">
        <f t="shared" si="43"/>
        <v/>
      </c>
      <c r="BB38" s="39" t="str">
        <f t="shared" si="44"/>
        <v/>
      </c>
      <c r="BC38" s="39" t="str">
        <f t="shared" si="45"/>
        <v/>
      </c>
      <c r="BD38" s="39" t="str">
        <f t="shared" si="46"/>
        <v/>
      </c>
      <c r="BE38" s="39" t="str">
        <f t="shared" si="47"/>
        <v/>
      </c>
      <c r="BF38" s="39" t="str">
        <f t="shared" si="48"/>
        <v/>
      </c>
      <c r="BG38" s="39" t="str">
        <f t="shared" si="49"/>
        <v/>
      </c>
      <c r="BH38" s="39" t="str">
        <f t="shared" si="50"/>
        <v/>
      </c>
      <c r="BI38" s="39" t="str">
        <f t="shared" si="51"/>
        <v/>
      </c>
      <c r="BJ38" s="39" t="str">
        <f t="shared" si="52"/>
        <v/>
      </c>
      <c r="BK38" s="42" t="str">
        <f t="shared" si="53"/>
        <v/>
      </c>
      <c r="BL38" t="str">
        <f t="shared" si="54"/>
        <v/>
      </c>
      <c r="BM38" t="str">
        <f t="shared" si="55"/>
        <v/>
      </c>
      <c r="BN38" t="str">
        <f t="shared" si="56"/>
        <v/>
      </c>
      <c r="BO38" t="str">
        <f t="shared" si="57"/>
        <v/>
      </c>
      <c r="BP38" t="str">
        <f t="shared" si="58"/>
        <v/>
      </c>
      <c r="BQ38" t="str">
        <f t="shared" si="59"/>
        <v/>
      </c>
      <c r="BR38" t="str">
        <f t="shared" si="60"/>
        <v/>
      </c>
      <c r="BS38" t="str">
        <f t="shared" si="61"/>
        <v/>
      </c>
      <c r="BT38" t="str">
        <f t="shared" si="62"/>
        <v/>
      </c>
      <c r="BU38" t="str">
        <f t="shared" si="63"/>
        <v/>
      </c>
      <c r="BV38" t="str">
        <f t="shared" si="64"/>
        <v/>
      </c>
      <c r="BW38" t="str">
        <f t="shared" si="65"/>
        <v/>
      </c>
      <c r="BX38" t="str">
        <f t="shared" si="66"/>
        <v/>
      </c>
      <c r="BY38" t="str">
        <f t="shared" si="67"/>
        <v/>
      </c>
      <c r="BZ38" t="str">
        <f t="shared" si="68"/>
        <v/>
      </c>
      <c r="CA38" t="str">
        <f t="shared" si="69"/>
        <v/>
      </c>
      <c r="CB38" s="39" t="str">
        <f t="shared" si="70"/>
        <v/>
      </c>
      <c r="CC38" s="46" t="str">
        <f t="shared" si="71"/>
        <v/>
      </c>
      <c r="CD38" s="44" t="str">
        <f t="shared" si="72"/>
        <v/>
      </c>
      <c r="CE38" t="str" cm="1">
        <f t="array" ref="CE38">_xlfn.IFS($CC38="","",$CC38&lt;=CE$3,"yes",$CC38&gt;CE$3,"no")</f>
        <v/>
      </c>
      <c r="CF38" s="42" t="str">
        <f t="shared" si="38"/>
        <v/>
      </c>
      <c r="CG38" s="1" t="str">
        <f t="shared" si="39"/>
        <v/>
      </c>
      <c r="CH38" s="1" t="str">
        <f t="shared" si="40"/>
        <v/>
      </c>
      <c r="CI38" s="76" t="str">
        <f>IF(CE38="yes",VLOOKUP(CH38,'z-Table'!$A$1:$K$74,7,TRUE)*$CE$2,"")</f>
        <v/>
      </c>
    </row>
    <row r="39" spans="1:87" ht="12" x14ac:dyDescent="0.2">
      <c r="A39" s="6" t="s">
        <v>61</v>
      </c>
      <c r="B39" s="18" cm="1">
        <f t="array" ref="B39">IFERROR(_xlfn.IFS(COUNTA($F$2:$K$2)=0,AVERAGE($F39:$K39),$F$2="X",AVERAGE(G39:$K39),$G$2="X",AVERAGE($F39,$H39:$K39),$H$2="X",AVERAGE($F39:$G39,$I39:$K39),$I$2="X",AVERAGE($F39:$H39,$J39:$K39),$J$2="X",AVERAGE($F39:$I39,$K39:$K39),$K$2="X",AVERAGE($F39:$J39)),"")</f>
        <v>0</v>
      </c>
      <c r="C39" s="19" cm="1">
        <f t="array" ref="C39">IFERROR(_xlfn.IFS(COUNTA($F$2:$K$2)=0,STDEV($F39:$K39)/SQRT(COUNT($F39:$K39)),$F$2="X",STDEV(G39:$K39)/SQRT(COUNT(G39:$K39)),$G$2="X",STDEV($F39,$H39:$K39)/SQRT(COUNT($F39,$H39:$K39)),$H$2="X",STDEV($F39:$G39,$I39:$K39)/SQRT(COUNT($F39:$G39,$I39:$K39)),$I$2="X",STDEV($F39:$H39,$J39:$K39)/SQRT(COUNT($F39:$H39,$J39:$K39)),$J$2="X",STDEV($F39:$I39,$K39)/SQRT(COUNT($F39:$I39,$K39)),$K$2="X",STDEV($F39:$J39)/SQRT(COUNT($F39:$J39))),"")</f>
        <v>0</v>
      </c>
      <c r="D39" s="110" cm="1">
        <f t="array" ref="D39">IFERROR(_xlfn.IFS(COUNTA($L$2:$Q$2)=0,AVERAGE($L39:$Q39),$L$2="X",AVERAGE($M39:$Q39),$M$2="X",AVERAGE($L39,$N39:$Q39),$N$2="X",AVERAGE($L39:$M39,$O39:$Q39),$O$2="X",AVERAGE($L39:$N39,$P39:$Q39),$P$2="X",AVERAGE($L39:$O39,$Q39:$Q39),$Q$2="X",AVERAGE($L39:$P39)),"")</f>
        <v>0</v>
      </c>
      <c r="E39" s="111" cm="1">
        <f t="array" ref="E39">IFERROR(_xlfn.IFS(COUNTA($L$2:$Q$2)=0,STDEV($L39:$Q39)/SQRT(COUNT($L39:$Q39)),$L$2="X",STDEV($M39:$Q39)/SQRT(COUNT($M39:$Q39)),$M$2="X",STDEV($L39,$N39:$Q39)/SQRT(COUNT($L39,$N39:$Q39)),$N$2="X",STDEV($L39:$M39,$O39:$Q39)/SQRT(COUNT($L39:$M39,$O39:$Q39)),$O$2="X",STDEV($L39:$N39,$P39:$Q39)/SQRT(COUNT($L39:$N39,$P39:$Q39)),$P$2="X",STDEV($L39:$O39,$Q39)/SQRT(COUNT($L39:$O39,$Q39)),$Q$2="X",STDEV($L39:$P39)/SQRT(COUNT($L39:$P39))),"")</f>
        <v>0</v>
      </c>
      <c r="F39" cm="1">
        <f t="array" ref="F39">_xlfn.IFS(SUM($L39:$Q39)="","",L39="","",L39=0,0,L39&gt;0,L39/F$65*100)</f>
        <v>0</v>
      </c>
      <c r="G39" cm="1">
        <f t="array" ref="G39">_xlfn.IFS(SUM($L39:$Q39)="","",M39="","",M39=0,0,M39&gt;0,M39/G$65*100)</f>
        <v>0</v>
      </c>
      <c r="H39" cm="1">
        <f t="array" ref="H39">_xlfn.IFS(SUM($L39:$Q39)="","",N39="","",N39=0,0,N39&gt;0,N39/H$65*100)</f>
        <v>0</v>
      </c>
      <c r="I39" cm="1">
        <f t="array" ref="I39">_xlfn.IFS(SUM($L39:$Q39)="","",O39="","",O39=0,0,O39&gt;0,O39/I$65*100)</f>
        <v>0</v>
      </c>
      <c r="J39" cm="1">
        <f t="array" ref="J39">_xlfn.IFS(SUM($L39:$Q39)="","",P39="","",P39=0,0,P39&gt;0,P39/J$65*100)</f>
        <v>0</v>
      </c>
      <c r="K39" cm="1">
        <f t="array" ref="K39">_xlfn.IFS(SUM($L39:$Q39)="","",Q39="","",Q39=0,0,Q39&gt;0,Q39/K$65*100)</f>
        <v>0</v>
      </c>
      <c r="L39" s="85">
        <f t="shared" si="37"/>
        <v>0</v>
      </c>
      <c r="M39" s="39">
        <f t="shared" si="0"/>
        <v>0</v>
      </c>
      <c r="N39" s="39">
        <f t="shared" si="0"/>
        <v>0</v>
      </c>
      <c r="O39" s="39">
        <f t="shared" si="0"/>
        <v>0</v>
      </c>
      <c r="P39" s="39">
        <f t="shared" si="0"/>
        <v>0</v>
      </c>
      <c r="Q39" s="98">
        <f t="shared" si="0"/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Z39" s="6" t="s">
        <v>61</v>
      </c>
      <c r="AA39" s="18" cm="1">
        <f t="array" ref="AA39">IFERROR(_xlfn.IFS(COUNTA($AE$2:$AJ$2)=0,AVERAGE($AE39:$AJ39),$AE$2="X",AVERAGE($AF39:$AJ39),$AF$2="X",AVERAGE($AE39,$AG39:$AJ39),$AG$2="X",AVERAGE($AE39:$AF39,$AH39:$AJ39),$AH$2="X",AVERAGE($AE39:$AG39,$AI39:$AJ39),$AI$2="X",AVERAGE($AE39:$AH39,$AJ39:$AJ39),$AJ$2="X",AVERAGE($AE39:$AI39)),"")</f>
        <v>0</v>
      </c>
      <c r="AB39" s="19" cm="1">
        <f t="array" ref="AB39">IFERROR(_xlfn.IFS(COUNTA($AE$2:$AJ$2)=0,STDEV($AE39:$AJ39)/SQRT(COUNT($AE39:$AJ39)),$AE$2="X",STDEV($AF39:$AJ39)/SQRT(COUNT($AF39:$AJ39)),$AF$2="X",STDEV($AE39,$AG39:$AJ39)/SQRT(COUNT($AE39,$AG39:$AJ39)),$AG$2="X",STDEV($AE39:$AF39,$AH39:$AJ39)/SQRT(COUNT($AE39:$AF39,$AH39:$AJ39)),$AH$2="X",STDEV($AE39:$AG39,$AI39:$AJ39)/SQRT(COUNT($AE39:$AG39,$AI39:$AJ39)),$AI$2="X",STDEV($AE39:$AH39,$AJ39)/SQRT(COUNT($AE39:$AH39,$AJ39)),$AJ$2="X",STDEV($AE39:$AI39)/SQRT(COUNT($AE39:$AI39))),"")</f>
        <v>0</v>
      </c>
      <c r="AC39" s="113" cm="1">
        <f t="array" ref="AC39">IFERROR(_xlfn.IFS(COUNTA($AK$2:$AP$2)=0,AVERAGE($AK39:$AP39),$AK$2="X",AVERAGE($AL39:$AP39),$AL$2="X",AVERAGE($AK39,$AM39:$AP39),$AM$2="X",AVERAGE($AK39:$AL39,$AN39:$AP39),$AN$2="X",AVERAGE($AK39:$AM39,$AO39:$AP39),$AO$2="X",AVERAGE($AK39:$AN39,$AP39:$AP39),$AP$2="X",AVERAGE($AK39:$AO39)),"")</f>
        <v>0</v>
      </c>
      <c r="AD39" s="111" cm="1">
        <f t="array" ref="AD39">IFERROR(_xlfn.IFS(COUNTA($AK$2:$AP$2)=0,STDEV($AK39:$AP39)/SQRT(COUNT($AK39:$AP39)),$AK$2="X",STDEV($AL39:$AP39)/SQRT(COUNT($AL39:$AP39)),$AL$2="X",STDEV($AK39,$AM39:$AP39)/SQRT(COUNT($AK39,$AM39:$AP39)),$AM$2="X",STDEV($AK39:$AL39,$AN39:$AP39)/SQRT(COUNT($AK39:$AL39,$AN39:$AP39)),$AN$2="X",STDEV($AK39:$AM39,$AO39:$AP39)/SQRT(COUNT($AK39:$AM39,$AO39:$AP39)),$AO$2="X",STDEV($AK39:$AN39,$AP39)/SQRT(COUNT($AK39:$AN39,$AP39)),$AP$2="X",STDEV($AK39:$AO39)/SQRT(COUNT($AK39:$AO39))),"")</f>
        <v>0</v>
      </c>
      <c r="AE39" cm="1">
        <f t="array" ref="AE39">_xlfn.IFS(SUM($AK39:$AP39)="","",AK39="","",AK39=0,0,AK39&gt;0,AK39/AE$65*100)</f>
        <v>0</v>
      </c>
      <c r="AF39" cm="1">
        <f t="array" ref="AF39">_xlfn.IFS(SUM($AK39:$AP39)="","",AL39="","",AL39=0,0,AL39&gt;0,AL39/AF$65*100)</f>
        <v>0</v>
      </c>
      <c r="AG39" cm="1">
        <f t="array" ref="AG39">_xlfn.IFS(SUM($AK39:$AP39)="","",AM39="","",AM39=0,0,AM39&gt;0,AM39/AG$65*100)</f>
        <v>0</v>
      </c>
      <c r="AH39" cm="1">
        <f t="array" ref="AH39">_xlfn.IFS(SUM($AK39:$AP39)="","",AN39="","",AN39=0,0,AN39&gt;0,AN39/AH$65*100)</f>
        <v>0</v>
      </c>
      <c r="AI39" cm="1">
        <f t="array" ref="AI39">_xlfn.IFS(SUM($AK39:$AP39)="","",AO39="","",AO39=0,0,AO39&gt;0,AO39/AI$65*100)</f>
        <v>0</v>
      </c>
      <c r="AJ39" cm="1">
        <f t="array" ref="AJ39">_xlfn.IFS(SUM($AK39:$AP39)="","",AP39="","",AP39=0,0,AP39&gt;0,AP39/AJ$65*100)</f>
        <v>0</v>
      </c>
      <c r="AK39" s="42">
        <f t="shared" si="1"/>
        <v>0</v>
      </c>
      <c r="AL39">
        <f t="shared" si="1"/>
        <v>0</v>
      </c>
      <c r="AM39">
        <f t="shared" si="1"/>
        <v>0</v>
      </c>
      <c r="AN39">
        <f t="shared" si="1"/>
        <v>0</v>
      </c>
      <c r="AO39">
        <f t="shared" si="1"/>
        <v>0</v>
      </c>
      <c r="AP39" s="96">
        <f t="shared" si="1"/>
        <v>0</v>
      </c>
      <c r="AQ39" s="89">
        <v>0</v>
      </c>
      <c r="AR39" s="89">
        <v>0</v>
      </c>
      <c r="AS39" s="89">
        <v>0</v>
      </c>
      <c r="AT39" s="89">
        <v>0</v>
      </c>
      <c r="AU39" s="89">
        <v>0</v>
      </c>
      <c r="AV39" s="89">
        <v>0</v>
      </c>
      <c r="AX39" s="1"/>
      <c r="AY39" s="39" t="str">
        <f t="shared" si="41"/>
        <v/>
      </c>
      <c r="AZ39" s="39" t="str">
        <f t="shared" si="42"/>
        <v/>
      </c>
      <c r="BA39" s="39" t="str">
        <f t="shared" si="43"/>
        <v/>
      </c>
      <c r="BB39" s="39" t="str">
        <f t="shared" si="44"/>
        <v/>
      </c>
      <c r="BC39" s="39" t="str">
        <f t="shared" si="45"/>
        <v/>
      </c>
      <c r="BD39" s="39" t="str">
        <f t="shared" si="46"/>
        <v/>
      </c>
      <c r="BE39" s="39" t="str">
        <f t="shared" si="47"/>
        <v/>
      </c>
      <c r="BF39" s="39" t="str">
        <f t="shared" si="48"/>
        <v/>
      </c>
      <c r="BG39" s="39" t="str">
        <f t="shared" si="49"/>
        <v/>
      </c>
      <c r="BH39" s="39" t="str">
        <f t="shared" si="50"/>
        <v/>
      </c>
      <c r="BI39" s="39" t="str">
        <f t="shared" si="51"/>
        <v/>
      </c>
      <c r="BJ39" s="39" t="str">
        <f t="shared" si="52"/>
        <v/>
      </c>
      <c r="BK39" s="42" t="str">
        <f t="shared" si="53"/>
        <v/>
      </c>
      <c r="BL39" t="str">
        <f t="shared" si="54"/>
        <v/>
      </c>
      <c r="BM39" t="str">
        <f t="shared" si="55"/>
        <v/>
      </c>
      <c r="BN39" t="str">
        <f t="shared" si="56"/>
        <v/>
      </c>
      <c r="BO39" t="str">
        <f t="shared" si="57"/>
        <v/>
      </c>
      <c r="BP39" t="str">
        <f t="shared" si="58"/>
        <v/>
      </c>
      <c r="BQ39" t="str">
        <f t="shared" si="59"/>
        <v/>
      </c>
      <c r="BR39" t="str">
        <f t="shared" si="60"/>
        <v/>
      </c>
      <c r="BS39" t="str">
        <f t="shared" si="61"/>
        <v/>
      </c>
      <c r="BT39" t="str">
        <f t="shared" si="62"/>
        <v/>
      </c>
      <c r="BU39" t="str">
        <f t="shared" si="63"/>
        <v/>
      </c>
      <c r="BV39" t="str">
        <f t="shared" si="64"/>
        <v/>
      </c>
      <c r="BW39" t="str">
        <f t="shared" si="65"/>
        <v/>
      </c>
      <c r="BX39" t="str">
        <f t="shared" si="66"/>
        <v/>
      </c>
      <c r="BY39" t="str">
        <f t="shared" si="67"/>
        <v/>
      </c>
      <c r="BZ39" t="str">
        <f t="shared" si="68"/>
        <v/>
      </c>
      <c r="CA39" t="str">
        <f t="shared" si="69"/>
        <v/>
      </c>
      <c r="CB39" s="39" t="str">
        <f t="shared" si="70"/>
        <v/>
      </c>
      <c r="CC39" s="46" t="str">
        <f t="shared" si="71"/>
        <v/>
      </c>
      <c r="CD39" s="44" t="str">
        <f t="shared" si="72"/>
        <v/>
      </c>
      <c r="CE39" t="str" cm="1">
        <f t="array" ref="CE39">_xlfn.IFS($CC39="","",$CC39&lt;=CE$3,"yes",$CC39&gt;CE$3,"no")</f>
        <v/>
      </c>
      <c r="CF39" s="42" t="str">
        <f t="shared" si="38"/>
        <v/>
      </c>
      <c r="CG39" s="1" t="str">
        <f t="shared" si="39"/>
        <v/>
      </c>
      <c r="CH39" s="1" t="str">
        <f t="shared" si="40"/>
        <v/>
      </c>
      <c r="CI39" s="76" t="str">
        <f>IF(CE39="yes",VLOOKUP(CH39,'z-Table'!$A$1:$K$74,7,TRUE)*$CE$2,"")</f>
        <v/>
      </c>
    </row>
    <row r="40" spans="1:87" ht="12" x14ac:dyDescent="0.2">
      <c r="A40" s="6" t="s">
        <v>62</v>
      </c>
      <c r="B40" s="18" cm="1">
        <f t="array" ref="B40">IFERROR(_xlfn.IFS(COUNTA($F$2:$K$2)=0,AVERAGE($F40:$K40),$F$2="X",AVERAGE(G40:$K40),$G$2="X",AVERAGE($F40,$H40:$K40),$H$2="X",AVERAGE($F40:$G40,$I40:$K40),$I$2="X",AVERAGE($F40:$H40,$J40:$K40),$J$2="X",AVERAGE($F40:$I40,$K40:$K40),$K$2="X",AVERAGE($F40:$J40)),"")</f>
        <v>0</v>
      </c>
      <c r="C40" s="19" cm="1">
        <f t="array" ref="C40">IFERROR(_xlfn.IFS(COUNTA($F$2:$K$2)=0,STDEV($F40:$K40)/SQRT(COUNT($F40:$K40)),$F$2="X",STDEV(G40:$K40)/SQRT(COUNT(G40:$K40)),$G$2="X",STDEV($F40,$H40:$K40)/SQRT(COUNT($F40,$H40:$K40)),$H$2="X",STDEV($F40:$G40,$I40:$K40)/SQRT(COUNT($F40:$G40,$I40:$K40)),$I$2="X",STDEV($F40:$H40,$J40:$K40)/SQRT(COUNT($F40:$H40,$J40:$K40)),$J$2="X",STDEV($F40:$I40,$K40)/SQRT(COUNT($F40:$I40,$K40)),$K$2="X",STDEV($F40:$J40)/SQRT(COUNT($F40:$J40))),"")</f>
        <v>0</v>
      </c>
      <c r="D40" s="110" cm="1">
        <f t="array" ref="D40">IFERROR(_xlfn.IFS(COUNTA($L$2:$Q$2)=0,AVERAGE($L40:$Q40),$L$2="X",AVERAGE($M40:$Q40),$M$2="X",AVERAGE($L40,$N40:$Q40),$N$2="X",AVERAGE($L40:$M40,$O40:$Q40),$O$2="X",AVERAGE($L40:$N40,$P40:$Q40),$P$2="X",AVERAGE($L40:$O40,$Q40:$Q40),$Q$2="X",AVERAGE($L40:$P40)),"")</f>
        <v>0</v>
      </c>
      <c r="E40" s="111" cm="1">
        <f t="array" ref="E40">IFERROR(_xlfn.IFS(COUNTA($L$2:$Q$2)=0,STDEV($L40:$Q40)/SQRT(COUNT($L40:$Q40)),$L$2="X",STDEV($M40:$Q40)/SQRT(COUNT($M40:$Q40)),$M$2="X",STDEV($L40,$N40:$Q40)/SQRT(COUNT($L40,$N40:$Q40)),$N$2="X",STDEV($L40:$M40,$O40:$Q40)/SQRT(COUNT($L40:$M40,$O40:$Q40)),$O$2="X",STDEV($L40:$N40,$P40:$Q40)/SQRT(COUNT($L40:$N40,$P40:$Q40)),$P$2="X",STDEV($L40:$O40,$Q40)/SQRT(COUNT($L40:$O40,$Q40)),$Q$2="X",STDEV($L40:$P40)/SQRT(COUNT($L40:$P40))),"")</f>
        <v>0</v>
      </c>
      <c r="F40" cm="1">
        <f t="array" ref="F40">_xlfn.IFS(SUM($L40:$Q40)="","",L40="","",L40=0,0,L40&gt;0,L40/F$65*100)</f>
        <v>0</v>
      </c>
      <c r="G40" cm="1">
        <f t="array" ref="G40">_xlfn.IFS(SUM($L40:$Q40)="","",M40="","",M40=0,0,M40&gt;0,M40/G$65*100)</f>
        <v>0</v>
      </c>
      <c r="H40" cm="1">
        <f t="array" ref="H40">_xlfn.IFS(SUM($L40:$Q40)="","",N40="","",N40=0,0,N40&gt;0,N40/H$65*100)</f>
        <v>0</v>
      </c>
      <c r="I40" cm="1">
        <f t="array" ref="I40">_xlfn.IFS(SUM($L40:$Q40)="","",O40="","",O40=0,0,O40&gt;0,O40/I$65*100)</f>
        <v>0</v>
      </c>
      <c r="J40" cm="1">
        <f t="array" ref="J40">_xlfn.IFS(SUM($L40:$Q40)="","",P40="","",P40=0,0,P40&gt;0,P40/J$65*100)</f>
        <v>0</v>
      </c>
      <c r="K40" cm="1">
        <f t="array" ref="K40">_xlfn.IFS(SUM($L40:$Q40)="","",Q40="","",Q40=0,0,Q40&gt;0,Q40/K$65*100)</f>
        <v>0</v>
      </c>
      <c r="L40" s="85">
        <f t="shared" si="37"/>
        <v>0</v>
      </c>
      <c r="M40" s="39">
        <f t="shared" si="0"/>
        <v>0</v>
      </c>
      <c r="N40" s="39">
        <f t="shared" si="0"/>
        <v>0</v>
      </c>
      <c r="O40" s="39">
        <f t="shared" si="0"/>
        <v>0</v>
      </c>
      <c r="P40" s="39">
        <f t="shared" si="0"/>
        <v>0</v>
      </c>
      <c r="Q40" s="98">
        <f t="shared" si="0"/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Z40" s="6" t="s">
        <v>62</v>
      </c>
      <c r="AA40" s="18" cm="1">
        <f t="array" ref="AA40">IFERROR(_xlfn.IFS(COUNTA($AE$2:$AJ$2)=0,AVERAGE($AE40:$AJ40),$AE$2="X",AVERAGE($AF40:$AJ40),$AF$2="X",AVERAGE($AE40,$AG40:$AJ40),$AG$2="X",AVERAGE($AE40:$AF40,$AH40:$AJ40),$AH$2="X",AVERAGE($AE40:$AG40,$AI40:$AJ40),$AI$2="X",AVERAGE($AE40:$AH40,$AJ40:$AJ40),$AJ$2="X",AVERAGE($AE40:$AI40)),"")</f>
        <v>0</v>
      </c>
      <c r="AB40" s="19" cm="1">
        <f t="array" ref="AB40">IFERROR(_xlfn.IFS(COUNTA($AE$2:$AJ$2)=0,STDEV($AE40:$AJ40)/SQRT(COUNT($AE40:$AJ40)),$AE$2="X",STDEV($AF40:$AJ40)/SQRT(COUNT($AF40:$AJ40)),$AF$2="X",STDEV($AE40,$AG40:$AJ40)/SQRT(COUNT($AE40,$AG40:$AJ40)),$AG$2="X",STDEV($AE40:$AF40,$AH40:$AJ40)/SQRT(COUNT($AE40:$AF40,$AH40:$AJ40)),$AH$2="X",STDEV($AE40:$AG40,$AI40:$AJ40)/SQRT(COUNT($AE40:$AG40,$AI40:$AJ40)),$AI$2="X",STDEV($AE40:$AH40,$AJ40)/SQRT(COUNT($AE40:$AH40,$AJ40)),$AJ$2="X",STDEV($AE40:$AI40)/SQRT(COUNT($AE40:$AI40))),"")</f>
        <v>0</v>
      </c>
      <c r="AC40" s="113" cm="1">
        <f t="array" ref="AC40">IFERROR(_xlfn.IFS(COUNTA($AK$2:$AP$2)=0,AVERAGE($AK40:$AP40),$AK$2="X",AVERAGE($AL40:$AP40),$AL$2="X",AVERAGE($AK40,$AM40:$AP40),$AM$2="X",AVERAGE($AK40:$AL40,$AN40:$AP40),$AN$2="X",AVERAGE($AK40:$AM40,$AO40:$AP40),$AO$2="X",AVERAGE($AK40:$AN40,$AP40:$AP40),$AP$2="X",AVERAGE($AK40:$AO40)),"")</f>
        <v>0</v>
      </c>
      <c r="AD40" s="111" cm="1">
        <f t="array" ref="AD40">IFERROR(_xlfn.IFS(COUNTA($AK$2:$AP$2)=0,STDEV($AK40:$AP40)/SQRT(COUNT($AK40:$AP40)),$AK$2="X",STDEV($AL40:$AP40)/SQRT(COUNT($AL40:$AP40)),$AL$2="X",STDEV($AK40,$AM40:$AP40)/SQRT(COUNT($AK40,$AM40:$AP40)),$AM$2="X",STDEV($AK40:$AL40,$AN40:$AP40)/SQRT(COUNT($AK40:$AL40,$AN40:$AP40)),$AN$2="X",STDEV($AK40:$AM40,$AO40:$AP40)/SQRT(COUNT($AK40:$AM40,$AO40:$AP40)),$AO$2="X",STDEV($AK40:$AN40,$AP40)/SQRT(COUNT($AK40:$AN40,$AP40)),$AP$2="X",STDEV($AK40:$AO40)/SQRT(COUNT($AK40:$AO40))),"")</f>
        <v>0</v>
      </c>
      <c r="AE40" cm="1">
        <f t="array" ref="AE40">_xlfn.IFS(SUM($AK40:$AP40)="","",AK40="","",AK40=0,0,AK40&gt;0,AK40/AE$65*100)</f>
        <v>0</v>
      </c>
      <c r="AF40" cm="1">
        <f t="array" ref="AF40">_xlfn.IFS(SUM($AK40:$AP40)="","",AL40="","",AL40=0,0,AL40&gt;0,AL40/AF$65*100)</f>
        <v>0</v>
      </c>
      <c r="AG40" cm="1">
        <f t="array" ref="AG40">_xlfn.IFS(SUM($AK40:$AP40)="","",AM40="","",AM40=0,0,AM40&gt;0,AM40/AG$65*100)</f>
        <v>0</v>
      </c>
      <c r="AH40" cm="1">
        <f t="array" ref="AH40">_xlfn.IFS(SUM($AK40:$AP40)="","",AN40="","",AN40=0,0,AN40&gt;0,AN40/AH$65*100)</f>
        <v>0</v>
      </c>
      <c r="AI40" cm="1">
        <f t="array" ref="AI40">_xlfn.IFS(SUM($AK40:$AP40)="","",AO40="","",AO40=0,0,AO40&gt;0,AO40/AI$65*100)</f>
        <v>0</v>
      </c>
      <c r="AJ40" cm="1">
        <f t="array" ref="AJ40">_xlfn.IFS(SUM($AK40:$AP40)="","",AP40="","",AP40=0,0,AP40&gt;0,AP40/AJ$65*100)</f>
        <v>0</v>
      </c>
      <c r="AK40" s="42">
        <f t="shared" si="1"/>
        <v>0</v>
      </c>
      <c r="AL40">
        <f t="shared" si="1"/>
        <v>0</v>
      </c>
      <c r="AM40">
        <f t="shared" si="1"/>
        <v>0</v>
      </c>
      <c r="AN40">
        <f t="shared" si="1"/>
        <v>0</v>
      </c>
      <c r="AO40">
        <f t="shared" si="1"/>
        <v>0</v>
      </c>
      <c r="AP40" s="96">
        <f t="shared" si="1"/>
        <v>0</v>
      </c>
      <c r="AQ40" s="89">
        <v>0</v>
      </c>
      <c r="AR40" s="89">
        <v>0</v>
      </c>
      <c r="AS40" s="89">
        <v>0</v>
      </c>
      <c r="AT40" s="89">
        <v>0</v>
      </c>
      <c r="AU40" s="89">
        <v>0</v>
      </c>
      <c r="AV40" s="89">
        <v>0</v>
      </c>
      <c r="AX40" s="1"/>
      <c r="AY40" s="39" t="str">
        <f t="shared" si="41"/>
        <v/>
      </c>
      <c r="AZ40" s="39" t="str">
        <f t="shared" si="42"/>
        <v/>
      </c>
      <c r="BA40" s="39" t="str">
        <f t="shared" si="43"/>
        <v/>
      </c>
      <c r="BB40" s="39" t="str">
        <f t="shared" si="44"/>
        <v/>
      </c>
      <c r="BC40" s="39" t="str">
        <f t="shared" si="45"/>
        <v/>
      </c>
      <c r="BD40" s="39" t="str">
        <f t="shared" si="46"/>
        <v/>
      </c>
      <c r="BE40" s="39" t="str">
        <f t="shared" si="47"/>
        <v/>
      </c>
      <c r="BF40" s="39" t="str">
        <f t="shared" si="48"/>
        <v/>
      </c>
      <c r="BG40" s="39" t="str">
        <f t="shared" si="49"/>
        <v/>
      </c>
      <c r="BH40" s="39" t="str">
        <f t="shared" si="50"/>
        <v/>
      </c>
      <c r="BI40" s="39" t="str">
        <f t="shared" si="51"/>
        <v/>
      </c>
      <c r="BJ40" s="39" t="str">
        <f t="shared" si="52"/>
        <v/>
      </c>
      <c r="BK40" s="42" t="str">
        <f t="shared" si="53"/>
        <v/>
      </c>
      <c r="BL40" t="str">
        <f t="shared" si="54"/>
        <v/>
      </c>
      <c r="BM40" t="str">
        <f t="shared" si="55"/>
        <v/>
      </c>
      <c r="BN40" t="str">
        <f t="shared" si="56"/>
        <v/>
      </c>
      <c r="BO40" t="str">
        <f t="shared" si="57"/>
        <v/>
      </c>
      <c r="BP40" t="str">
        <f t="shared" si="58"/>
        <v/>
      </c>
      <c r="BQ40" t="str">
        <f t="shared" si="59"/>
        <v/>
      </c>
      <c r="BR40" t="str">
        <f t="shared" si="60"/>
        <v/>
      </c>
      <c r="BS40" t="str">
        <f t="shared" si="61"/>
        <v/>
      </c>
      <c r="BT40" t="str">
        <f t="shared" si="62"/>
        <v/>
      </c>
      <c r="BU40" t="str">
        <f t="shared" si="63"/>
        <v/>
      </c>
      <c r="BV40" t="str">
        <f t="shared" si="64"/>
        <v/>
      </c>
      <c r="BW40" t="str">
        <f t="shared" si="65"/>
        <v/>
      </c>
      <c r="BX40" t="str">
        <f t="shared" si="66"/>
        <v/>
      </c>
      <c r="BY40" t="str">
        <f t="shared" si="67"/>
        <v/>
      </c>
      <c r="BZ40" t="str">
        <f t="shared" si="68"/>
        <v/>
      </c>
      <c r="CA40" t="str">
        <f t="shared" si="69"/>
        <v/>
      </c>
      <c r="CB40" s="39" t="str">
        <f t="shared" si="70"/>
        <v/>
      </c>
      <c r="CC40" s="46" t="str">
        <f t="shared" si="71"/>
        <v/>
      </c>
      <c r="CD40" s="44" t="str">
        <f t="shared" si="72"/>
        <v/>
      </c>
      <c r="CE40" t="str" cm="1">
        <f t="array" ref="CE40">_xlfn.IFS($CC40="","",$CC40&lt;=CE$3,"yes",$CC40&gt;CE$3,"no")</f>
        <v/>
      </c>
      <c r="CF40" s="42" t="str">
        <f t="shared" si="38"/>
        <v/>
      </c>
      <c r="CG40" s="1" t="str">
        <f t="shared" si="39"/>
        <v/>
      </c>
      <c r="CH40" s="1" t="str">
        <f t="shared" si="40"/>
        <v/>
      </c>
      <c r="CI40" s="76" t="str">
        <f>IF(CE40="yes",VLOOKUP(CH40,'z-Table'!$A$1:$K$74,7,TRUE)*$CE$2,"")</f>
        <v/>
      </c>
    </row>
    <row r="41" spans="1:87" ht="12" x14ac:dyDescent="0.2">
      <c r="A41" s="6" t="s">
        <v>63</v>
      </c>
      <c r="B41" s="18" cm="1">
        <f t="array" ref="B41">IFERROR(_xlfn.IFS(COUNTA($F$2:$K$2)=0,AVERAGE($F41:$K41),$F$2="X",AVERAGE(G41:$K41),$G$2="X",AVERAGE($F41,$H41:$K41),$H$2="X",AVERAGE($F41:$G41,$I41:$K41),$I$2="X",AVERAGE($F41:$H41,$J41:$K41),$J$2="X",AVERAGE($F41:$I41,$K41:$K41),$K$2="X",AVERAGE($F41:$J41)),"")</f>
        <v>0</v>
      </c>
      <c r="C41" s="19" cm="1">
        <f t="array" ref="C41">IFERROR(_xlfn.IFS(COUNTA($F$2:$K$2)=0,STDEV($F41:$K41)/SQRT(COUNT($F41:$K41)),$F$2="X",STDEV(G41:$K41)/SQRT(COUNT(G41:$K41)),$G$2="X",STDEV($F41,$H41:$K41)/SQRT(COUNT($F41,$H41:$K41)),$H$2="X",STDEV($F41:$G41,$I41:$K41)/SQRT(COUNT($F41:$G41,$I41:$K41)),$I$2="X",STDEV($F41:$H41,$J41:$K41)/SQRT(COUNT($F41:$H41,$J41:$K41)),$J$2="X",STDEV($F41:$I41,$K41)/SQRT(COUNT($F41:$I41,$K41)),$K$2="X",STDEV($F41:$J41)/SQRT(COUNT($F41:$J41))),"")</f>
        <v>0</v>
      </c>
      <c r="D41" s="110" cm="1">
        <f t="array" ref="D41">IFERROR(_xlfn.IFS(COUNTA($L$2:$Q$2)=0,AVERAGE($L41:$Q41),$L$2="X",AVERAGE($M41:$Q41),$M$2="X",AVERAGE($L41,$N41:$Q41),$N$2="X",AVERAGE($L41:$M41,$O41:$Q41),$O$2="X",AVERAGE($L41:$N41,$P41:$Q41),$P$2="X",AVERAGE($L41:$O41,$Q41:$Q41),$Q$2="X",AVERAGE($L41:$P41)),"")</f>
        <v>0</v>
      </c>
      <c r="E41" s="111" cm="1">
        <f t="array" ref="E41">IFERROR(_xlfn.IFS(COUNTA($L$2:$Q$2)=0,STDEV($L41:$Q41)/SQRT(COUNT($L41:$Q41)),$L$2="X",STDEV($M41:$Q41)/SQRT(COUNT($M41:$Q41)),$M$2="X",STDEV($L41,$N41:$Q41)/SQRT(COUNT($L41,$N41:$Q41)),$N$2="X",STDEV($L41:$M41,$O41:$Q41)/SQRT(COUNT($L41:$M41,$O41:$Q41)),$O$2="X",STDEV($L41:$N41,$P41:$Q41)/SQRT(COUNT($L41:$N41,$P41:$Q41)),$P$2="X",STDEV($L41:$O41,$Q41)/SQRT(COUNT($L41:$O41,$Q41)),$Q$2="X",STDEV($L41:$P41)/SQRT(COUNT($L41:$P41))),"")</f>
        <v>0</v>
      </c>
      <c r="F41" cm="1">
        <f t="array" ref="F41">_xlfn.IFS(SUM($L41:$Q41)="","",L41="","",L41=0,0,L41&gt;0,L41/F$65*100)</f>
        <v>0</v>
      </c>
      <c r="G41" cm="1">
        <f t="array" ref="G41">_xlfn.IFS(SUM($L41:$Q41)="","",M41="","",M41=0,0,M41&gt;0,M41/G$65*100)</f>
        <v>0</v>
      </c>
      <c r="H41" cm="1">
        <f t="array" ref="H41">_xlfn.IFS(SUM($L41:$Q41)="","",N41="","",N41=0,0,N41&gt;0,N41/H$65*100)</f>
        <v>0</v>
      </c>
      <c r="I41" cm="1">
        <f t="array" ref="I41">_xlfn.IFS(SUM($L41:$Q41)="","",O41="","",O41=0,0,O41&gt;0,O41/I$65*100)</f>
        <v>0</v>
      </c>
      <c r="J41" cm="1">
        <f t="array" ref="J41">_xlfn.IFS(SUM($L41:$Q41)="","",P41="","",P41=0,0,P41&gt;0,P41/J$65*100)</f>
        <v>0</v>
      </c>
      <c r="K41" cm="1">
        <f t="array" ref="K41">_xlfn.IFS(SUM($L41:$Q41)="","",Q41="","",Q41=0,0,Q41&gt;0,Q41/K$65*100)</f>
        <v>0</v>
      </c>
      <c r="L41" s="85">
        <f t="shared" si="37"/>
        <v>0</v>
      </c>
      <c r="M41" s="39">
        <f t="shared" si="0"/>
        <v>0</v>
      </c>
      <c r="N41" s="39">
        <f t="shared" si="0"/>
        <v>0</v>
      </c>
      <c r="O41" s="39">
        <f t="shared" si="0"/>
        <v>0</v>
      </c>
      <c r="P41" s="39">
        <f t="shared" si="0"/>
        <v>0</v>
      </c>
      <c r="Q41" s="98">
        <f t="shared" si="0"/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Z41" s="6" t="s">
        <v>63</v>
      </c>
      <c r="AA41" s="18" cm="1">
        <f t="array" ref="AA41">IFERROR(_xlfn.IFS(COUNTA($AE$2:$AJ$2)=0,AVERAGE($AE41:$AJ41),$AE$2="X",AVERAGE($AF41:$AJ41),$AF$2="X",AVERAGE($AE41,$AG41:$AJ41),$AG$2="X",AVERAGE($AE41:$AF41,$AH41:$AJ41),$AH$2="X",AVERAGE($AE41:$AG41,$AI41:$AJ41),$AI$2="X",AVERAGE($AE41:$AH41,$AJ41:$AJ41),$AJ$2="X",AVERAGE($AE41:$AI41)),"")</f>
        <v>0</v>
      </c>
      <c r="AB41" s="19" cm="1">
        <f t="array" ref="AB41">IFERROR(_xlfn.IFS(COUNTA($AE$2:$AJ$2)=0,STDEV($AE41:$AJ41)/SQRT(COUNT($AE41:$AJ41)),$AE$2="X",STDEV($AF41:$AJ41)/SQRT(COUNT($AF41:$AJ41)),$AF$2="X",STDEV($AE41,$AG41:$AJ41)/SQRT(COUNT($AE41,$AG41:$AJ41)),$AG$2="X",STDEV($AE41:$AF41,$AH41:$AJ41)/SQRT(COUNT($AE41:$AF41,$AH41:$AJ41)),$AH$2="X",STDEV($AE41:$AG41,$AI41:$AJ41)/SQRT(COUNT($AE41:$AG41,$AI41:$AJ41)),$AI$2="X",STDEV($AE41:$AH41,$AJ41)/SQRT(COUNT($AE41:$AH41,$AJ41)),$AJ$2="X",STDEV($AE41:$AI41)/SQRT(COUNT($AE41:$AI41))),"")</f>
        <v>0</v>
      </c>
      <c r="AC41" s="113" cm="1">
        <f t="array" ref="AC41">IFERROR(_xlfn.IFS(COUNTA($AK$2:$AP$2)=0,AVERAGE($AK41:$AP41),$AK$2="X",AVERAGE($AL41:$AP41),$AL$2="X",AVERAGE($AK41,$AM41:$AP41),$AM$2="X",AVERAGE($AK41:$AL41,$AN41:$AP41),$AN$2="X",AVERAGE($AK41:$AM41,$AO41:$AP41),$AO$2="X",AVERAGE($AK41:$AN41,$AP41:$AP41),$AP$2="X",AVERAGE($AK41:$AO41)),"")</f>
        <v>0</v>
      </c>
      <c r="AD41" s="111" cm="1">
        <f t="array" ref="AD41">IFERROR(_xlfn.IFS(COUNTA($AK$2:$AP$2)=0,STDEV($AK41:$AP41)/SQRT(COUNT($AK41:$AP41)),$AK$2="X",STDEV($AL41:$AP41)/SQRT(COUNT($AL41:$AP41)),$AL$2="X",STDEV($AK41,$AM41:$AP41)/SQRT(COUNT($AK41,$AM41:$AP41)),$AM$2="X",STDEV($AK41:$AL41,$AN41:$AP41)/SQRT(COUNT($AK41:$AL41,$AN41:$AP41)),$AN$2="X",STDEV($AK41:$AM41,$AO41:$AP41)/SQRT(COUNT($AK41:$AM41,$AO41:$AP41)),$AO$2="X",STDEV($AK41:$AN41,$AP41)/SQRT(COUNT($AK41:$AN41,$AP41)),$AP$2="X",STDEV($AK41:$AO41)/SQRT(COUNT($AK41:$AO41))),"")</f>
        <v>0</v>
      </c>
      <c r="AE41" cm="1">
        <f t="array" ref="AE41">_xlfn.IFS(SUM($AK41:$AP41)="","",AK41="","",AK41=0,0,AK41&gt;0,AK41/AE$65*100)</f>
        <v>0</v>
      </c>
      <c r="AF41" cm="1">
        <f t="array" ref="AF41">_xlfn.IFS(SUM($AK41:$AP41)="","",AL41="","",AL41=0,0,AL41&gt;0,AL41/AF$65*100)</f>
        <v>0</v>
      </c>
      <c r="AG41" cm="1">
        <f t="array" ref="AG41">_xlfn.IFS(SUM($AK41:$AP41)="","",AM41="","",AM41=0,0,AM41&gt;0,AM41/AG$65*100)</f>
        <v>0</v>
      </c>
      <c r="AH41" cm="1">
        <f t="array" ref="AH41">_xlfn.IFS(SUM($AK41:$AP41)="","",AN41="","",AN41=0,0,AN41&gt;0,AN41/AH$65*100)</f>
        <v>0</v>
      </c>
      <c r="AI41" cm="1">
        <f t="array" ref="AI41">_xlfn.IFS(SUM($AK41:$AP41)="","",AO41="","",AO41=0,0,AO41&gt;0,AO41/AI$65*100)</f>
        <v>0</v>
      </c>
      <c r="AJ41" cm="1">
        <f t="array" ref="AJ41">_xlfn.IFS(SUM($AK41:$AP41)="","",AP41="","",AP41=0,0,AP41&gt;0,AP41/AJ$65*100)</f>
        <v>0</v>
      </c>
      <c r="AK41" s="42">
        <f t="shared" si="1"/>
        <v>0</v>
      </c>
      <c r="AL41">
        <f t="shared" si="1"/>
        <v>0</v>
      </c>
      <c r="AM41">
        <f t="shared" si="1"/>
        <v>0</v>
      </c>
      <c r="AN41">
        <f t="shared" si="1"/>
        <v>0</v>
      </c>
      <c r="AO41">
        <f t="shared" si="1"/>
        <v>0</v>
      </c>
      <c r="AP41" s="96">
        <f t="shared" si="1"/>
        <v>0</v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>
        <v>0</v>
      </c>
      <c r="AX41" s="1"/>
      <c r="AY41" s="39" t="str">
        <f t="shared" si="41"/>
        <v/>
      </c>
      <c r="AZ41" s="39" t="str">
        <f t="shared" si="42"/>
        <v/>
      </c>
      <c r="BA41" s="39" t="str">
        <f t="shared" si="43"/>
        <v/>
      </c>
      <c r="BB41" s="39" t="str">
        <f t="shared" si="44"/>
        <v/>
      </c>
      <c r="BC41" s="39" t="str">
        <f t="shared" si="45"/>
        <v/>
      </c>
      <c r="BD41" s="39" t="str">
        <f t="shared" si="46"/>
        <v/>
      </c>
      <c r="BE41" s="39" t="str">
        <f t="shared" si="47"/>
        <v/>
      </c>
      <c r="BF41" s="39" t="str">
        <f t="shared" si="48"/>
        <v/>
      </c>
      <c r="BG41" s="39" t="str">
        <f t="shared" si="49"/>
        <v/>
      </c>
      <c r="BH41" s="39" t="str">
        <f t="shared" si="50"/>
        <v/>
      </c>
      <c r="BI41" s="39" t="str">
        <f t="shared" si="51"/>
        <v/>
      </c>
      <c r="BJ41" s="39" t="str">
        <f t="shared" si="52"/>
        <v/>
      </c>
      <c r="BK41" s="42" t="str">
        <f t="shared" si="53"/>
        <v/>
      </c>
      <c r="BL41" t="str">
        <f t="shared" si="54"/>
        <v/>
      </c>
      <c r="BM41" t="str">
        <f t="shared" si="55"/>
        <v/>
      </c>
      <c r="BN41" t="str">
        <f t="shared" si="56"/>
        <v/>
      </c>
      <c r="BO41" t="str">
        <f t="shared" si="57"/>
        <v/>
      </c>
      <c r="BP41" t="str">
        <f t="shared" si="58"/>
        <v/>
      </c>
      <c r="BQ41" t="str">
        <f t="shared" si="59"/>
        <v/>
      </c>
      <c r="BR41" t="str">
        <f t="shared" si="60"/>
        <v/>
      </c>
      <c r="BS41" t="str">
        <f t="shared" si="61"/>
        <v/>
      </c>
      <c r="BT41" t="str">
        <f t="shared" si="62"/>
        <v/>
      </c>
      <c r="BU41" t="str">
        <f t="shared" si="63"/>
        <v/>
      </c>
      <c r="BV41" t="str">
        <f t="shared" si="64"/>
        <v/>
      </c>
      <c r="BW41" t="str">
        <f t="shared" si="65"/>
        <v/>
      </c>
      <c r="BX41" t="str">
        <f t="shared" si="66"/>
        <v/>
      </c>
      <c r="BY41" t="str">
        <f t="shared" si="67"/>
        <v/>
      </c>
      <c r="BZ41" t="str">
        <f t="shared" si="68"/>
        <v/>
      </c>
      <c r="CA41" t="str">
        <f t="shared" si="69"/>
        <v/>
      </c>
      <c r="CB41" s="39" t="str">
        <f t="shared" si="70"/>
        <v/>
      </c>
      <c r="CC41" s="46" t="str">
        <f t="shared" si="71"/>
        <v/>
      </c>
      <c r="CD41" s="44" t="str">
        <f t="shared" si="72"/>
        <v/>
      </c>
      <c r="CE41" t="str" cm="1">
        <f t="array" ref="CE41">_xlfn.IFS($CC41="","",$CC41&lt;=CE$3,"yes",$CC41&gt;CE$3,"no")</f>
        <v/>
      </c>
      <c r="CF41" s="42" t="str">
        <f t="shared" si="38"/>
        <v/>
      </c>
      <c r="CG41" s="1" t="str">
        <f t="shared" si="39"/>
        <v/>
      </c>
      <c r="CH41" s="1" t="str">
        <f t="shared" si="40"/>
        <v/>
      </c>
      <c r="CI41" s="76" t="str">
        <f>IF(CE41="yes",VLOOKUP(CH41,'z-Table'!$A$1:$K$74,7,TRUE)*$CE$2,"")</f>
        <v/>
      </c>
    </row>
    <row r="42" spans="1:87" ht="12" x14ac:dyDescent="0.2">
      <c r="A42" s="7" t="s">
        <v>64</v>
      </c>
      <c r="B42" s="18" cm="1">
        <f t="array" ref="B42">IFERROR(_xlfn.IFS(COUNTA($F$2:$K$2)=0,AVERAGE($F42:$K42),$F$2="X",AVERAGE(G42:$K42),$G$2="X",AVERAGE($F42,$H42:$K42),$H$2="X",AVERAGE($F42:$G42,$I42:$K42),$I$2="X",AVERAGE($F42:$H42,$J42:$K42),$J$2="X",AVERAGE($F42:$I42,$K42:$K42),$K$2="X",AVERAGE($F42:$J42)),"")</f>
        <v>6.6877318169786033</v>
      </c>
      <c r="C42" s="19" cm="1">
        <f t="array" ref="C42">IFERROR(_xlfn.IFS(COUNTA($F$2:$K$2)=0,STDEV($F42:$K42)/SQRT(COUNT($F42:$K42)),$F$2="X",STDEV(G42:$K42)/SQRT(COUNT(G42:$K42)),$G$2="X",STDEV($F42,$H42:$K42)/SQRT(COUNT($F42,$H42:$K42)),$H$2="X",STDEV($F42:$G42,$I42:$K42)/SQRT(COUNT($F42:$G42,$I42:$K42)),$I$2="X",STDEV($F42:$H42,$J42:$K42)/SQRT(COUNT($F42:$H42,$J42:$K42)),$J$2="X",STDEV($F42:$I42,$K42)/SQRT(COUNT($F42:$I42,$K42)),$K$2="X",STDEV($F42:$J42)/SQRT(COUNT($F42:$J42))),"")</f>
        <v>1.8027827966839689</v>
      </c>
      <c r="D42" s="110" cm="1">
        <f t="array" ref="D42">IFERROR(_xlfn.IFS(COUNTA($L$2:$Q$2)=0,AVERAGE($L42:$Q42),$L$2="X",AVERAGE($M42:$Q42),$M$2="X",AVERAGE($L42,$N42:$Q42),$N$2="X",AVERAGE($L42:$M42,$O42:$Q42),$O$2="X",AVERAGE($L42:$N42,$P42:$Q42),$P$2="X",AVERAGE($L42:$O42,$Q42:$Q42),$Q$2="X",AVERAGE($L42:$P42)),"")</f>
        <v>15485.85</v>
      </c>
      <c r="E42" s="111" cm="1">
        <f t="array" ref="E42">IFERROR(_xlfn.IFS(COUNTA($L$2:$Q$2)=0,STDEV($L42:$Q42)/SQRT(COUNT($L42:$Q42)),$L$2="X",STDEV($M42:$Q42)/SQRT(COUNT($M42:$Q42)),$M$2="X",STDEV($L42,$N42:$Q42)/SQRT(COUNT($L42,$N42:$Q42)),$N$2="X",STDEV($L42:$M42,$O42:$Q42)/SQRT(COUNT($L42:$M42,$O42:$Q42)),$O$2="X",STDEV($L42:$N42,$P42:$Q42)/SQRT(COUNT($L42:$N42,$P42:$Q42)),$P$2="X",STDEV($L42:$O42,$Q42)/SQRT(COUNT($L42:$O42,$Q42)),$Q$2="X",STDEV($L42:$P42)/SQRT(COUNT($L42:$P42))),"")</f>
        <v>6918.9526016908403</v>
      </c>
      <c r="F42" cm="1">
        <f t="array" ref="F42">_xlfn.IFS(SUM($L42:$Q42)="","",L42="","",L42=0,0,L42&gt;0,L42/F$65*100)</f>
        <v>5.3949867936009221</v>
      </c>
      <c r="G42" cm="1">
        <f t="array" ref="G42">_xlfn.IFS(SUM($L42:$Q42)="","",M42="","",M42=0,0,M42&gt;0,M42/G$65*100)</f>
        <v>7.1625711285471354</v>
      </c>
      <c r="H42" cm="1">
        <f t="array" ref="H42">_xlfn.IFS(SUM($L42:$Q42)="","",N42="","",N42=0,0,N42&gt;0,N42/H$65*100)</f>
        <v>0.51829125014266431</v>
      </c>
      <c r="I42" cm="1">
        <f t="array" ref="I42">_xlfn.IFS(SUM($L42:$Q42)="","",O42="","",O42=0,0,O42&gt;0,O42/I$65*100)</f>
        <v>9.6199990173647585</v>
      </c>
      <c r="J42" cm="1">
        <f t="array" ref="J42">_xlfn.IFS(SUM($L42:$Q42)="","",P42="","",P42=0,0,P42&gt;0,P42/J$65*100)</f>
        <v>10.742810895237543</v>
      </c>
      <c r="K42" cm="1">
        <f t="array" ref="K42">_xlfn.IFS(SUM($L42:$Q42)="","",Q42="","",Q42=0,0,Q42&gt;0,Q42/K$65*100)</f>
        <v>39.605051929161156</v>
      </c>
      <c r="L42" s="85">
        <f t="shared" si="37"/>
        <v>10669</v>
      </c>
      <c r="M42" s="39">
        <f t="shared" si="0"/>
        <v>7707.666666666667</v>
      </c>
      <c r="N42" s="39">
        <f t="shared" si="0"/>
        <v>257.33333333333331</v>
      </c>
      <c r="O42" s="39">
        <f t="shared" si="0"/>
        <v>18111.5</v>
      </c>
      <c r="P42" s="39">
        <f t="shared" si="0"/>
        <v>40683.75</v>
      </c>
      <c r="Q42" s="98">
        <f t="shared" si="0"/>
        <v>3096643.1666666665</v>
      </c>
      <c r="R42" s="89">
        <v>32007</v>
      </c>
      <c r="S42" s="89">
        <v>23123</v>
      </c>
      <c r="T42" s="89">
        <v>772</v>
      </c>
      <c r="U42" s="89">
        <v>72446</v>
      </c>
      <c r="V42" s="89">
        <v>162735</v>
      </c>
      <c r="W42" s="89">
        <v>18579859</v>
      </c>
      <c r="Z42" s="7" t="s">
        <v>64</v>
      </c>
      <c r="AA42" s="18" cm="1">
        <f t="array" ref="AA42">IFERROR(_xlfn.IFS(COUNTA($AE$2:$AJ$2)=0,AVERAGE($AE42:$AJ42),$AE$2="X",AVERAGE($AF42:$AJ42),$AF$2="X",AVERAGE($AE42,$AG42:$AJ42),$AG$2="X",AVERAGE($AE42:$AF42,$AH42:$AJ42),$AH$2="X",AVERAGE($AE42:$AG42,$AI42:$AJ42),$AI$2="X",AVERAGE($AE42:$AH42,$AJ42:$AJ42),$AJ$2="X",AVERAGE($AE42:$AI42)),"")</f>
        <v>6.2408341423272606</v>
      </c>
      <c r="AB42" s="19" cm="1">
        <f t="array" ref="AB42">IFERROR(_xlfn.IFS(COUNTA($AE$2:$AJ$2)=0,STDEV($AE42:$AJ42)/SQRT(COUNT($AE42:$AJ42)),$AE$2="X",STDEV($AF42:$AJ42)/SQRT(COUNT($AF42:$AJ42)),$AF$2="X",STDEV($AE42,$AG42:$AJ42)/SQRT(COUNT($AE42,$AG42:$AJ42)),$AG$2="X",STDEV($AE42:$AF42,$AH42:$AJ42)/SQRT(COUNT($AE42:$AF42,$AH42:$AJ42)),$AH$2="X",STDEV($AE42:$AG42,$AI42:$AJ42)/SQRT(COUNT($AE42:$AG42,$AI42:$AJ42)),$AI$2="X",STDEV($AE42:$AH42,$AJ42)/SQRT(COUNT($AE42:$AH42,$AJ42)),$AJ$2="X",STDEV($AE42:$AI42)/SQRT(COUNT($AE42:$AI42))),"")</f>
        <v>2.0504052523710761</v>
      </c>
      <c r="AC42" s="113" cm="1">
        <f t="array" ref="AC42">IFERROR(_xlfn.IFS(COUNTA($AK$2:$AP$2)=0,AVERAGE($AK42:$AP42),$AK$2="X",AVERAGE($AL42:$AP42),$AL$2="X",AVERAGE($AK42,$AM42:$AP42),$AM$2="X",AVERAGE($AK42:$AL42,$AN42:$AP42),$AN$2="X",AVERAGE($AK42:$AM42,$AO42:$AP42),$AO$2="X",AVERAGE($AK42:$AN42,$AP42:$AP42),$AP$2="X",AVERAGE($AK42:$AO42)),"")</f>
        <v>9154.9600000000009</v>
      </c>
      <c r="AD42" s="111" cm="1">
        <f t="array" ref="AD42">IFERROR(_xlfn.IFS(COUNTA($AK$2:$AP$2)=0,STDEV($AK42:$AP42)/SQRT(COUNT($AK42:$AP42)),$AK$2="X",STDEV($AL42:$AP42)/SQRT(COUNT($AL42:$AP42)),$AL$2="X",STDEV($AK42,$AM42:$AP42)/SQRT(COUNT($AK42,$AM42:$AP42)),$AM$2="X",STDEV($AK42:$AL42,$AN42:$AP42)/SQRT(COUNT($AK42:$AL42,$AN42:$AP42)),$AN$2="X",STDEV($AK42:$AM42,$AO42:$AP42)/SQRT(COUNT($AK42:$AM42,$AO42:$AP42)),$AO$2="X",STDEV($AK42:$AN42,$AP42)/SQRT(COUNT($AK42:$AN42,$AP42)),$AP$2="X",STDEV($AK42:$AO42)/SQRT(COUNT($AK42:$AO42))),"")</f>
        <v>4036.4978016654486</v>
      </c>
      <c r="AE42" cm="1">
        <f t="array" ref="AE42">_xlfn.IFS(SUM($AK42:$AP42)="","",AK42="","",AK42=0,0,AK42&gt;0,AK42/AE$65*100)</f>
        <v>1.999111613048846</v>
      </c>
      <c r="AF42" cm="1">
        <f t="array" ref="AF42">_xlfn.IFS(SUM($AK42:$AP42)="","",AL42="","",AL42=0,0,AL42&gt;0,AL42/AF$65*100)</f>
        <v>3.0666796139946624</v>
      </c>
      <c r="AG42" cm="1">
        <f t="array" ref="AG42">_xlfn.IFS(SUM($AK42:$AP42)="","",AM42="","",AM42=0,0,AM42&gt;0,AM42/AG$65*100)</f>
        <v>10.419257196414051</v>
      </c>
      <c r="AH42" cm="1">
        <f t="array" ref="AH42">_xlfn.IFS(SUM($AK42:$AP42)="","",AN42="","",AN42=0,0,AN42&gt;0,AN42/AH$65*100)</f>
        <v>0.90384433573286826</v>
      </c>
      <c r="AI42" cm="1">
        <f t="array" ref="AI42">_xlfn.IFS(SUM($AK42:$AP42)="","",AO42="","",AO42=0,0,AO42&gt;0,AO42/AI$65*100)</f>
        <v>11.940982070831922</v>
      </c>
      <c r="AJ42" cm="1">
        <f t="array" ref="AJ42">_xlfn.IFS(SUM($AK42:$AP42)="","",AP42="","",AP42=0,0,AP42&gt;0,AP42/AJ$65*100)</f>
        <v>3.778140217346825</v>
      </c>
      <c r="AK42" s="42">
        <f t="shared" si="1"/>
        <v>4148</v>
      </c>
      <c r="AL42">
        <f t="shared" si="1"/>
        <v>7011</v>
      </c>
      <c r="AM42">
        <f t="shared" si="1"/>
        <v>25179.75</v>
      </c>
      <c r="AN42">
        <f t="shared" si="1"/>
        <v>30306</v>
      </c>
      <c r="AO42">
        <f t="shared" si="1"/>
        <v>4588.8</v>
      </c>
      <c r="AP42" s="96">
        <f t="shared" si="1"/>
        <v>4847.25</v>
      </c>
      <c r="AQ42" s="89">
        <v>24888</v>
      </c>
      <c r="AR42" s="89">
        <v>35055</v>
      </c>
      <c r="AS42" s="89">
        <v>100719</v>
      </c>
      <c r="AT42" s="89">
        <v>212142</v>
      </c>
      <c r="AU42" s="89">
        <v>22944</v>
      </c>
      <c r="AV42" s="89">
        <v>19389</v>
      </c>
      <c r="AX42" s="1" t="str">
        <f>A42</f>
        <v>pulegone</v>
      </c>
      <c r="AY42" s="39">
        <f t="shared" si="41"/>
        <v>10669</v>
      </c>
      <c r="AZ42" s="39">
        <f t="shared" si="42"/>
        <v>7707.666666666667</v>
      </c>
      <c r="BA42" s="39">
        <f t="shared" si="43"/>
        <v>257.33333333333331</v>
      </c>
      <c r="BB42" s="39">
        <f t="shared" si="44"/>
        <v>18111.5</v>
      </c>
      <c r="BC42" s="39">
        <f t="shared" si="45"/>
        <v>40683.75</v>
      </c>
      <c r="BD42" s="39" t="str">
        <f t="shared" si="46"/>
        <v/>
      </c>
      <c r="BE42" s="39">
        <f t="shared" si="47"/>
        <v>4148</v>
      </c>
      <c r="BF42" s="39">
        <f t="shared" si="48"/>
        <v>7011</v>
      </c>
      <c r="BG42" s="39">
        <f t="shared" si="49"/>
        <v>25179.75</v>
      </c>
      <c r="BH42" s="39" t="str">
        <f t="shared" si="50"/>
        <v/>
      </c>
      <c r="BI42" s="39">
        <f t="shared" si="51"/>
        <v>4588.8</v>
      </c>
      <c r="BJ42" s="39">
        <f t="shared" si="52"/>
        <v>4847.25</v>
      </c>
      <c r="BK42" s="42">
        <f t="shared" si="53"/>
        <v>7</v>
      </c>
      <c r="BL42">
        <f t="shared" si="54"/>
        <v>6</v>
      </c>
      <c r="BM42">
        <f t="shared" si="55"/>
        <v>1</v>
      </c>
      <c r="BN42">
        <f t="shared" si="56"/>
        <v>8</v>
      </c>
      <c r="BO42">
        <f t="shared" si="57"/>
        <v>10</v>
      </c>
      <c r="BP42" t="str">
        <f t="shared" si="58"/>
        <v/>
      </c>
      <c r="BQ42">
        <f t="shared" si="59"/>
        <v>2</v>
      </c>
      <c r="BR42">
        <f t="shared" si="60"/>
        <v>5</v>
      </c>
      <c r="BS42">
        <f t="shared" si="61"/>
        <v>9</v>
      </c>
      <c r="BT42" t="str">
        <f t="shared" si="62"/>
        <v/>
      </c>
      <c r="BU42">
        <f t="shared" si="63"/>
        <v>3</v>
      </c>
      <c r="BV42">
        <f t="shared" si="64"/>
        <v>4</v>
      </c>
      <c r="BW42">
        <f t="shared" si="65"/>
        <v>32</v>
      </c>
      <c r="BX42">
        <f t="shared" si="66"/>
        <v>23</v>
      </c>
      <c r="BY42">
        <f t="shared" si="67"/>
        <v>5</v>
      </c>
      <c r="BZ42">
        <f t="shared" si="68"/>
        <v>5</v>
      </c>
      <c r="CA42">
        <f t="shared" si="69"/>
        <v>8</v>
      </c>
      <c r="CB42" s="39">
        <f t="shared" si="70"/>
        <v>17</v>
      </c>
      <c r="CC42" s="46">
        <f t="shared" si="71"/>
        <v>8</v>
      </c>
      <c r="CD42" s="44" t="str">
        <f t="shared" si="72"/>
        <v xml:space="preserve">sig = </v>
      </c>
      <c r="CE42" t="str" cm="1">
        <f t="array" ref="CE42">_xlfn.IFS($CC42="","",$CC42&lt;=CE$3,"yes",$CC42&gt;CE$3,"no")</f>
        <v>no</v>
      </c>
      <c r="CF42" s="42" t="str">
        <f t="shared" si="38"/>
        <v/>
      </c>
      <c r="CG42" s="1" t="str">
        <f t="shared" si="39"/>
        <v/>
      </c>
      <c r="CH42" s="1" t="str">
        <f t="shared" si="40"/>
        <v/>
      </c>
      <c r="CI42" s="76" t="str">
        <f>IF(CE42="yes",VLOOKUP(CH42,'z-Table'!$A$1:$K$74,7,TRUE)*$CE$2,"")</f>
        <v/>
      </c>
    </row>
    <row r="43" spans="1:87" ht="12" x14ac:dyDescent="0.2">
      <c r="A43" s="7" t="s">
        <v>65</v>
      </c>
      <c r="B43" s="18" cm="1">
        <f t="array" ref="B43">IFERROR(_xlfn.IFS(COUNTA($F$2:$K$2)=0,AVERAGE($F43:$K43),$F$2="X",AVERAGE(G43:$K43),$G$2="X",AVERAGE($F43,$H43:$K43),$H$2="X",AVERAGE($F43:$G43,$I43:$K43),$I$2="X",AVERAGE($F43:$H43,$J43:$K43),$J$2="X",AVERAGE($F43:$I43,$K43:$K43),$K$2="X",AVERAGE($F43:$J43)),"")</f>
        <v>0</v>
      </c>
      <c r="C43" s="19" cm="1">
        <f t="array" ref="C43">IFERROR(_xlfn.IFS(COUNTA($F$2:$K$2)=0,STDEV($F43:$K43)/SQRT(COUNT($F43:$K43)),$F$2="X",STDEV(G43:$K43)/SQRT(COUNT(G43:$K43)),$G$2="X",STDEV($F43,$H43:$K43)/SQRT(COUNT($F43,$H43:$K43)),$H$2="X",STDEV($F43:$G43,$I43:$K43)/SQRT(COUNT($F43:$G43,$I43:$K43)),$I$2="X",STDEV($F43:$H43,$J43:$K43)/SQRT(COUNT($F43:$H43,$J43:$K43)),$J$2="X",STDEV($F43:$I43,$K43)/SQRT(COUNT($F43:$I43,$K43)),$K$2="X",STDEV($F43:$J43)/SQRT(COUNT($F43:$J43))),"")</f>
        <v>0</v>
      </c>
      <c r="D43" s="110" cm="1">
        <f t="array" ref="D43">IFERROR(_xlfn.IFS(COUNTA($L$2:$Q$2)=0,AVERAGE($L43:$Q43),$L$2="X",AVERAGE($M43:$Q43),$M$2="X",AVERAGE($L43,$N43:$Q43),$N$2="X",AVERAGE($L43:$M43,$O43:$Q43),$O$2="X",AVERAGE($L43:$N43,$P43:$Q43),$P$2="X",AVERAGE($L43:$O43,$Q43:$Q43),$Q$2="X",AVERAGE($L43:$P43)),"")</f>
        <v>0</v>
      </c>
      <c r="E43" s="111" cm="1">
        <f t="array" ref="E43">IFERROR(_xlfn.IFS(COUNTA($L$2:$Q$2)=0,STDEV($L43:$Q43)/SQRT(COUNT($L43:$Q43)),$L$2="X",STDEV($M43:$Q43)/SQRT(COUNT($M43:$Q43)),$M$2="X",STDEV($L43,$N43:$Q43)/SQRT(COUNT($L43,$N43:$Q43)),$N$2="X",STDEV($L43:$M43,$O43:$Q43)/SQRT(COUNT($L43:$M43,$O43:$Q43)),$O$2="X",STDEV($L43:$N43,$P43:$Q43)/SQRT(COUNT($L43:$N43,$P43:$Q43)),$P$2="X",STDEV($L43:$O43,$Q43)/SQRT(COUNT($L43:$O43,$Q43)),$Q$2="X",STDEV($L43:$P43)/SQRT(COUNT($L43:$P43))),"")</f>
        <v>0</v>
      </c>
      <c r="F43" cm="1">
        <f t="array" ref="F43">_xlfn.IFS(SUM($L43:$Q43)="","",L43="","",L43=0,0,L43&gt;0,L43/F$65*100)</f>
        <v>0</v>
      </c>
      <c r="G43" cm="1">
        <f t="array" ref="G43">_xlfn.IFS(SUM($L43:$Q43)="","",M43="","",M43=0,0,M43&gt;0,M43/G$65*100)</f>
        <v>0</v>
      </c>
      <c r="H43" cm="1">
        <f t="array" ref="H43">_xlfn.IFS(SUM($L43:$Q43)="","",N43="","",N43=0,0,N43&gt;0,N43/H$65*100)</f>
        <v>0</v>
      </c>
      <c r="I43" cm="1">
        <f t="array" ref="I43">_xlfn.IFS(SUM($L43:$Q43)="","",O43="","",O43=0,0,O43&gt;0,O43/I$65*100)</f>
        <v>0</v>
      </c>
      <c r="J43" cm="1">
        <f t="array" ref="J43">_xlfn.IFS(SUM($L43:$Q43)="","",P43="","",P43=0,0,P43&gt;0,P43/J$65*100)</f>
        <v>0</v>
      </c>
      <c r="K43" cm="1">
        <f t="array" ref="K43">_xlfn.IFS(SUM($L43:$Q43)="","",Q43="","",Q43=0,0,Q43&gt;0,Q43/K$65*100)</f>
        <v>3.6007191291784847E-2</v>
      </c>
      <c r="L43" s="85">
        <f t="shared" si="37"/>
        <v>0</v>
      </c>
      <c r="M43" s="39">
        <f t="shared" si="0"/>
        <v>0</v>
      </c>
      <c r="N43" s="39">
        <f t="shared" si="0"/>
        <v>0</v>
      </c>
      <c r="O43" s="39">
        <f t="shared" si="0"/>
        <v>0</v>
      </c>
      <c r="P43" s="39">
        <f t="shared" si="0"/>
        <v>0</v>
      </c>
      <c r="Q43" s="98">
        <f t="shared" si="0"/>
        <v>2815.3333333333335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16892</v>
      </c>
      <c r="Z43" s="7" t="s">
        <v>65</v>
      </c>
      <c r="AA43" s="18" cm="1">
        <f t="array" ref="AA43">IFERROR(_xlfn.IFS(COUNTA($AE$2:$AJ$2)=0,AVERAGE($AE43:$AJ43),$AE$2="X",AVERAGE($AF43:$AJ43),$AF$2="X",AVERAGE($AE43,$AG43:$AJ43),$AG$2="X",AVERAGE($AE43:$AF43,$AH43:$AJ43),$AH$2="X",AVERAGE($AE43:$AG43,$AI43:$AJ43),$AI$2="X",AVERAGE($AE43:$AH43,$AJ43:$AJ43),$AJ$2="X",AVERAGE($AE43:$AI43)),"")</f>
        <v>3.6582703795111895</v>
      </c>
      <c r="AB43" s="19" cm="1">
        <f t="array" ref="AB43">IFERROR(_xlfn.IFS(COUNTA($AE$2:$AJ$2)=0,STDEV($AE43:$AJ43)/SQRT(COUNT($AE43:$AJ43)),$AE$2="X",STDEV($AF43:$AJ43)/SQRT(COUNT($AF43:$AJ43)),$AF$2="X",STDEV($AE43,$AG43:$AJ43)/SQRT(COUNT($AE43,$AG43:$AJ43)),$AG$2="X",STDEV($AE43:$AF43,$AH43:$AJ43)/SQRT(COUNT($AE43:$AF43,$AH43:$AJ43)),$AH$2="X",STDEV($AE43:$AG43,$AI43:$AJ43)/SQRT(COUNT($AE43:$AG43,$AI43:$AJ43)),$AI$2="X",STDEV($AE43:$AH43,$AJ43)/SQRT(COUNT($AE43:$AH43,$AJ43)),$AJ$2="X",STDEV($AE43:$AI43)/SQRT(COUNT($AE43:$AI43))),"")</f>
        <v>2.1165780489292785</v>
      </c>
      <c r="AC43" s="113" cm="1">
        <f t="array" ref="AC43">IFERROR(_xlfn.IFS(COUNTA($AK$2:$AP$2)=0,AVERAGE($AK43:$AP43),$AK$2="X",AVERAGE($AL43:$AP43),$AL$2="X",AVERAGE($AK43,$AM43:$AP43),$AM$2="X",AVERAGE($AK43:$AL43,$AN43:$AP43),$AN$2="X",AVERAGE($AK43:$AM43,$AO43:$AP43),$AO$2="X",AVERAGE($AK43:$AN43,$AP43:$AP43),$AP$2="X",AVERAGE($AK43:$AO43)),"")</f>
        <v>6486.0599999999995</v>
      </c>
      <c r="AD43" s="111" cm="1">
        <f t="array" ref="AD43">IFERROR(_xlfn.IFS(COUNTA($AK$2:$AP$2)=0,STDEV($AK43:$AP43)/SQRT(COUNT($AK43:$AP43)),$AK$2="X",STDEV($AL43:$AP43)/SQRT(COUNT($AL43:$AP43)),$AL$2="X",STDEV($AK43,$AM43:$AP43)/SQRT(COUNT($AK43,$AM43:$AP43)),$AM$2="X",STDEV($AK43:$AL43,$AN43:$AP43)/SQRT(COUNT($AK43:$AL43,$AN43:$AP43)),$AN$2="X",STDEV($AK43:$AM43,$AO43:$AP43)/SQRT(COUNT($AK43:$AM43,$AO43:$AP43)),$AO$2="X",STDEV($AK43:$AN43,$AP43)/SQRT(COUNT($AK43:$AN43,$AP43)),$AP$2="X",STDEV($AK43:$AO43)/SQRT(COUNT($AK43:$AO43))),"")</f>
        <v>3890.8697052972616</v>
      </c>
      <c r="AE43" cm="1">
        <f t="array" ref="AE43">_xlfn.IFS(SUM($AK43:$AP43)="","",AK43="","",AK43=0,0,AK43&gt;0,AK43/AE$65*100)</f>
        <v>0.63978318860230066</v>
      </c>
      <c r="AF43" cm="1">
        <f t="array" ref="AF43">_xlfn.IFS(SUM($AK43:$AP43)="","",AL43="","",AL43=0,0,AL43&gt;0,AL43/AF$65*100)</f>
        <v>8.4292354165409122</v>
      </c>
      <c r="AG43" cm="1">
        <f t="array" ref="AG43">_xlfn.IFS(SUM($AK43:$AP43)="","",AM43="","",AM43=0,0,AM43&gt;0,AM43/AG$65*100)</f>
        <v>0</v>
      </c>
      <c r="AH43" cm="1">
        <f t="array" ref="AH43">_xlfn.IFS(SUM($AK43:$AP43)="","",AN43="","",AN43=0,0,AN43&gt;0,AN43/AH$65*100)</f>
        <v>0.34325651098157955</v>
      </c>
      <c r="AI43" cm="1">
        <f t="array" ref="AI43">_xlfn.IFS(SUM($AK43:$AP43)="","",AO43="","",AO43=0,0,AO43&gt;0,AO43/AI$65*100)</f>
        <v>0</v>
      </c>
      <c r="AJ43" cm="1">
        <f t="array" ref="AJ43">_xlfn.IFS(SUM($AK43:$AP43)="","",AP43="","",AP43=0,0,AP43&gt;0,AP43/AJ$65*100)</f>
        <v>9.2223332924127366</v>
      </c>
      <c r="AK43" s="42">
        <f t="shared" si="1"/>
        <v>1327.5</v>
      </c>
      <c r="AL43">
        <f t="shared" si="1"/>
        <v>19270.8</v>
      </c>
      <c r="AM43">
        <f t="shared" si="1"/>
        <v>0</v>
      </c>
      <c r="AN43">
        <f t="shared" si="1"/>
        <v>11509.428571428571</v>
      </c>
      <c r="AO43">
        <f t="shared" si="1"/>
        <v>0</v>
      </c>
      <c r="AP43" s="96">
        <f t="shared" si="1"/>
        <v>11832</v>
      </c>
      <c r="AQ43" s="89">
        <v>7965</v>
      </c>
      <c r="AR43" s="89">
        <v>96354</v>
      </c>
      <c r="AS43" s="89">
        <v>0</v>
      </c>
      <c r="AT43" s="89">
        <v>80566</v>
      </c>
      <c r="AU43" s="89">
        <v>0</v>
      </c>
      <c r="AV43" s="89">
        <v>47328</v>
      </c>
      <c r="AX43" s="1"/>
      <c r="AY43" s="39" t="str">
        <f t="shared" si="41"/>
        <v/>
      </c>
      <c r="AZ43" s="39" t="str">
        <f t="shared" si="42"/>
        <v/>
      </c>
      <c r="BA43" s="39" t="str">
        <f t="shared" si="43"/>
        <v/>
      </c>
      <c r="BB43" s="39" t="str">
        <f t="shared" si="44"/>
        <v/>
      </c>
      <c r="BC43" s="39" t="str">
        <f t="shared" si="45"/>
        <v/>
      </c>
      <c r="BD43" s="39" t="str">
        <f t="shared" si="46"/>
        <v/>
      </c>
      <c r="BE43" s="39" t="str">
        <f t="shared" si="47"/>
        <v/>
      </c>
      <c r="BF43" s="39" t="str">
        <f t="shared" si="48"/>
        <v/>
      </c>
      <c r="BG43" s="39" t="str">
        <f t="shared" si="49"/>
        <v/>
      </c>
      <c r="BH43" s="39" t="str">
        <f t="shared" si="50"/>
        <v/>
      </c>
      <c r="BI43" s="39" t="str">
        <f t="shared" si="51"/>
        <v/>
      </c>
      <c r="BJ43" s="39" t="str">
        <f t="shared" si="52"/>
        <v/>
      </c>
      <c r="BK43" s="42" t="str">
        <f t="shared" si="53"/>
        <v/>
      </c>
      <c r="BL43" t="str">
        <f t="shared" si="54"/>
        <v/>
      </c>
      <c r="BM43" t="str">
        <f t="shared" si="55"/>
        <v/>
      </c>
      <c r="BN43" t="str">
        <f t="shared" si="56"/>
        <v/>
      </c>
      <c r="BO43" t="str">
        <f t="shared" si="57"/>
        <v/>
      </c>
      <c r="BP43" t="str">
        <f t="shared" si="58"/>
        <v/>
      </c>
      <c r="BQ43" t="str">
        <f t="shared" si="59"/>
        <v/>
      </c>
      <c r="BR43" t="str">
        <f t="shared" si="60"/>
        <v/>
      </c>
      <c r="BS43" t="str">
        <f t="shared" si="61"/>
        <v/>
      </c>
      <c r="BT43" t="str">
        <f t="shared" si="62"/>
        <v/>
      </c>
      <c r="BU43" t="str">
        <f t="shared" si="63"/>
        <v/>
      </c>
      <c r="BV43" t="str">
        <f t="shared" si="64"/>
        <v/>
      </c>
      <c r="BW43" t="str">
        <f t="shared" si="65"/>
        <v/>
      </c>
      <c r="BX43" t="str">
        <f t="shared" si="66"/>
        <v/>
      </c>
      <c r="BY43" t="str">
        <f t="shared" si="67"/>
        <v/>
      </c>
      <c r="BZ43" t="str">
        <f t="shared" si="68"/>
        <v/>
      </c>
      <c r="CA43" t="str">
        <f t="shared" si="69"/>
        <v/>
      </c>
      <c r="CB43" s="39" t="str">
        <f t="shared" si="70"/>
        <v/>
      </c>
      <c r="CC43" s="46" t="str">
        <f t="shared" si="71"/>
        <v/>
      </c>
      <c r="CD43" s="44" t="str">
        <f t="shared" si="72"/>
        <v/>
      </c>
      <c r="CE43" t="str" cm="1">
        <f t="array" ref="CE43">_xlfn.IFS($CC43="","",$CC43&lt;=CE$3,"yes",$CC43&gt;CE$3,"no")</f>
        <v/>
      </c>
      <c r="CF43" s="42" t="str">
        <f t="shared" si="38"/>
        <v/>
      </c>
      <c r="CG43" s="1" t="str">
        <f t="shared" si="39"/>
        <v/>
      </c>
      <c r="CH43" s="1" t="str">
        <f t="shared" si="40"/>
        <v/>
      </c>
      <c r="CI43" s="76" t="str">
        <f>IF(CE43="yes",VLOOKUP(CH43,'z-Table'!$A$1:$K$74,7,TRUE)*$CE$2,"")</f>
        <v/>
      </c>
    </row>
    <row r="44" spans="1:87" ht="12" x14ac:dyDescent="0.2">
      <c r="A44" s="7" t="s">
        <v>66</v>
      </c>
      <c r="B44" s="18" cm="1">
        <f t="array" ref="B44">IFERROR(_xlfn.IFS(COUNTA($F$2:$K$2)=0,AVERAGE($F44:$K44),$F$2="X",AVERAGE(G44:$K44),$G$2="X",AVERAGE($F44,$H44:$K44),$H$2="X",AVERAGE($F44:$G44,$I44:$K44),$I$2="X",AVERAGE($F44:$H44,$J44:$K44),$J$2="X",AVERAGE($F44:$I44,$K44:$K44),$K$2="X",AVERAGE($F44:$J44)),"")</f>
        <v>0</v>
      </c>
      <c r="C44" s="19" cm="1">
        <f t="array" ref="C44">IFERROR(_xlfn.IFS(COUNTA($F$2:$K$2)=0,STDEV($F44:$K44)/SQRT(COUNT($F44:$K44)),$F$2="X",STDEV(G44:$K44)/SQRT(COUNT(G44:$K44)),$G$2="X",STDEV($F44,$H44:$K44)/SQRT(COUNT($F44,$H44:$K44)),$H$2="X",STDEV($F44:$G44,$I44:$K44)/SQRT(COUNT($F44:$G44,$I44:$K44)),$I$2="X",STDEV($F44:$H44,$J44:$K44)/SQRT(COUNT($F44:$H44,$J44:$K44)),$J$2="X",STDEV($F44:$I44,$K44)/SQRT(COUNT($F44:$I44,$K44)),$K$2="X",STDEV($F44:$J44)/SQRT(COUNT($F44:$J44))),"")</f>
        <v>0</v>
      </c>
      <c r="D44" s="110" cm="1">
        <f t="array" ref="D44">IFERROR(_xlfn.IFS(COUNTA($L$2:$Q$2)=0,AVERAGE($L44:$Q44),$L$2="X",AVERAGE($M44:$Q44),$M$2="X",AVERAGE($L44,$N44:$Q44),$N$2="X",AVERAGE($L44:$M44,$O44:$Q44),$O$2="X",AVERAGE($L44:$N44,$P44:$Q44),$P$2="X",AVERAGE($L44:$O44,$Q44:$Q44),$Q$2="X",AVERAGE($L44:$P44)),"")</f>
        <v>0</v>
      </c>
      <c r="E44" s="111" cm="1">
        <f t="array" ref="E44">IFERROR(_xlfn.IFS(COUNTA($L$2:$Q$2)=0,STDEV($L44:$Q44)/SQRT(COUNT($L44:$Q44)),$L$2="X",STDEV($M44:$Q44)/SQRT(COUNT($M44:$Q44)),$M$2="X",STDEV($L44,$N44:$Q44)/SQRT(COUNT($L44,$N44:$Q44)),$N$2="X",STDEV($L44:$M44,$O44:$Q44)/SQRT(COUNT($L44:$M44,$O44:$Q44)),$O$2="X",STDEV($L44:$N44,$P44:$Q44)/SQRT(COUNT($L44:$N44,$P44:$Q44)),$P$2="X",STDEV($L44:$O44,$Q44)/SQRT(COUNT($L44:$O44,$Q44)),$Q$2="X",STDEV($L44:$P44)/SQRT(COUNT($L44:$P44))),"")</f>
        <v>0</v>
      </c>
      <c r="F44" cm="1">
        <f t="array" ref="F44">_xlfn.IFS(SUM($L44:$Q44)="","",L44="","",L44=0,0,L44&gt;0,L44/F$65*100)</f>
        <v>0</v>
      </c>
      <c r="G44" cm="1">
        <f t="array" ref="G44">_xlfn.IFS(SUM($L44:$Q44)="","",M44="","",M44=0,0,M44&gt;0,M44/G$65*100)</f>
        <v>0</v>
      </c>
      <c r="H44" cm="1">
        <f t="array" ref="H44">_xlfn.IFS(SUM($L44:$Q44)="","",N44="","",N44=0,0,N44&gt;0,N44/H$65*100)</f>
        <v>0</v>
      </c>
      <c r="I44" cm="1">
        <f t="array" ref="I44">_xlfn.IFS(SUM($L44:$Q44)="","",O44="","",O44=0,0,O44&gt;0,O44/I$65*100)</f>
        <v>0</v>
      </c>
      <c r="J44" cm="1">
        <f t="array" ref="J44">_xlfn.IFS(SUM($L44:$Q44)="","",P44="","",P44=0,0,P44&gt;0,P44/J$65*100)</f>
        <v>0</v>
      </c>
      <c r="K44" cm="1">
        <f t="array" ref="K44">_xlfn.IFS(SUM($L44:$Q44)="","",Q44="","",Q44=0,0,Q44&gt;0,Q44/K$65*100)</f>
        <v>0</v>
      </c>
      <c r="L44" s="85">
        <f t="shared" si="37"/>
        <v>0</v>
      </c>
      <c r="M44" s="39">
        <f t="shared" si="0"/>
        <v>0</v>
      </c>
      <c r="N44" s="39">
        <f t="shared" si="0"/>
        <v>0</v>
      </c>
      <c r="O44" s="39">
        <f t="shared" si="0"/>
        <v>0</v>
      </c>
      <c r="P44" s="39">
        <f t="shared" si="0"/>
        <v>0</v>
      </c>
      <c r="Q44" s="98">
        <f t="shared" si="0"/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Z44" s="7" t="s">
        <v>66</v>
      </c>
      <c r="AA44" s="18" cm="1">
        <f t="array" ref="AA44">IFERROR(_xlfn.IFS(COUNTA($AE$2:$AJ$2)=0,AVERAGE($AE44:$AJ44),$AE$2="X",AVERAGE($AF44:$AJ44),$AF$2="X",AVERAGE($AE44,$AG44:$AJ44),$AG$2="X",AVERAGE($AE44:$AF44,$AH44:$AJ44),$AH$2="X",AVERAGE($AE44:$AG44,$AI44:$AJ44),$AI$2="X",AVERAGE($AE44:$AH44,$AJ44:$AJ44),$AJ$2="X",AVERAGE($AE44:$AI44)),"")</f>
        <v>0</v>
      </c>
      <c r="AB44" s="19" cm="1">
        <f t="array" ref="AB44">IFERROR(_xlfn.IFS(COUNTA($AE$2:$AJ$2)=0,STDEV($AE44:$AJ44)/SQRT(COUNT($AE44:$AJ44)),$AE$2="X",STDEV($AF44:$AJ44)/SQRT(COUNT($AF44:$AJ44)),$AF$2="X",STDEV($AE44,$AG44:$AJ44)/SQRT(COUNT($AE44,$AG44:$AJ44)),$AG$2="X",STDEV($AE44:$AF44,$AH44:$AJ44)/SQRT(COUNT($AE44:$AF44,$AH44:$AJ44)),$AH$2="X",STDEV($AE44:$AG44,$AI44:$AJ44)/SQRT(COUNT($AE44:$AG44,$AI44:$AJ44)),$AI$2="X",STDEV($AE44:$AH44,$AJ44)/SQRT(COUNT($AE44:$AH44,$AJ44)),$AJ$2="X",STDEV($AE44:$AI44)/SQRT(COUNT($AE44:$AI44))),"")</f>
        <v>0</v>
      </c>
      <c r="AC44" s="113" cm="1">
        <f t="array" ref="AC44">IFERROR(_xlfn.IFS(COUNTA($AK$2:$AP$2)=0,AVERAGE($AK44:$AP44),$AK$2="X",AVERAGE($AL44:$AP44),$AL$2="X",AVERAGE($AK44,$AM44:$AP44),$AM$2="X",AVERAGE($AK44:$AL44,$AN44:$AP44),$AN$2="X",AVERAGE($AK44:$AM44,$AO44:$AP44),$AO$2="X",AVERAGE($AK44:$AN44,$AP44:$AP44),$AP$2="X",AVERAGE($AK44:$AO44)),"")</f>
        <v>0</v>
      </c>
      <c r="AD44" s="111" cm="1">
        <f t="array" ref="AD44">IFERROR(_xlfn.IFS(COUNTA($AK$2:$AP$2)=0,STDEV($AK44:$AP44)/SQRT(COUNT($AK44:$AP44)),$AK$2="X",STDEV($AL44:$AP44)/SQRT(COUNT($AL44:$AP44)),$AL$2="X",STDEV($AK44,$AM44:$AP44)/SQRT(COUNT($AK44,$AM44:$AP44)),$AM$2="X",STDEV($AK44:$AL44,$AN44:$AP44)/SQRT(COUNT($AK44:$AL44,$AN44:$AP44)),$AN$2="X",STDEV($AK44:$AM44,$AO44:$AP44)/SQRT(COUNT($AK44:$AM44,$AO44:$AP44)),$AO$2="X",STDEV($AK44:$AN44,$AP44)/SQRT(COUNT($AK44:$AN44,$AP44)),$AP$2="X",STDEV($AK44:$AO44)/SQRT(COUNT($AK44:$AO44))),"")</f>
        <v>0</v>
      </c>
      <c r="AE44" cm="1">
        <f t="array" ref="AE44">_xlfn.IFS(SUM($AK44:$AP44)="","",AK44="","",AK44=0,0,AK44&gt;0,AK44/AE$65*100)</f>
        <v>0</v>
      </c>
      <c r="AF44" cm="1">
        <f t="array" ref="AF44">_xlfn.IFS(SUM($AK44:$AP44)="","",AL44="","",AL44=0,0,AL44&gt;0,AL44/AF$65*100)</f>
        <v>0</v>
      </c>
      <c r="AG44" cm="1">
        <f t="array" ref="AG44">_xlfn.IFS(SUM($AK44:$AP44)="","",AM44="","",AM44=0,0,AM44&gt;0,AM44/AG$65*100)</f>
        <v>0</v>
      </c>
      <c r="AH44" cm="1">
        <f t="array" ref="AH44">_xlfn.IFS(SUM($AK44:$AP44)="","",AN44="","",AN44=0,0,AN44&gt;0,AN44/AH$65*100)</f>
        <v>0</v>
      </c>
      <c r="AI44" cm="1">
        <f t="array" ref="AI44">_xlfn.IFS(SUM($AK44:$AP44)="","",AO44="","",AO44=0,0,AO44&gt;0,AO44/AI$65*100)</f>
        <v>0</v>
      </c>
      <c r="AJ44" cm="1">
        <f t="array" ref="AJ44">_xlfn.IFS(SUM($AK44:$AP44)="","",AP44="","",AP44=0,0,AP44&gt;0,AP44/AJ$65*100)</f>
        <v>0</v>
      </c>
      <c r="AK44" s="42">
        <f t="shared" si="1"/>
        <v>0</v>
      </c>
      <c r="AL44">
        <f t="shared" si="1"/>
        <v>0</v>
      </c>
      <c r="AM44">
        <f t="shared" si="1"/>
        <v>0</v>
      </c>
      <c r="AN44">
        <f t="shared" si="1"/>
        <v>0</v>
      </c>
      <c r="AO44">
        <f t="shared" si="1"/>
        <v>0</v>
      </c>
      <c r="AP44" s="96">
        <f t="shared" si="1"/>
        <v>0</v>
      </c>
      <c r="AQ44" s="89">
        <v>0</v>
      </c>
      <c r="AR44" s="89">
        <v>0</v>
      </c>
      <c r="AS44" s="89">
        <v>0</v>
      </c>
      <c r="AT44" s="89">
        <v>0</v>
      </c>
      <c r="AU44" s="89">
        <v>0</v>
      </c>
      <c r="AV44" s="89">
        <v>0</v>
      </c>
      <c r="AX44" s="1"/>
      <c r="AY44" s="39" t="str">
        <f t="shared" si="41"/>
        <v/>
      </c>
      <c r="AZ44" s="39" t="str">
        <f t="shared" si="42"/>
        <v/>
      </c>
      <c r="BA44" s="39" t="str">
        <f t="shared" si="43"/>
        <v/>
      </c>
      <c r="BB44" s="39" t="str">
        <f t="shared" si="44"/>
        <v/>
      </c>
      <c r="BC44" s="39" t="str">
        <f t="shared" si="45"/>
        <v/>
      </c>
      <c r="BD44" s="39" t="str">
        <f t="shared" si="46"/>
        <v/>
      </c>
      <c r="BE44" s="39" t="str">
        <f t="shared" si="47"/>
        <v/>
      </c>
      <c r="BF44" s="39" t="str">
        <f t="shared" si="48"/>
        <v/>
      </c>
      <c r="BG44" s="39" t="str">
        <f t="shared" si="49"/>
        <v/>
      </c>
      <c r="BH44" s="39" t="str">
        <f t="shared" si="50"/>
        <v/>
      </c>
      <c r="BI44" s="39" t="str">
        <f t="shared" si="51"/>
        <v/>
      </c>
      <c r="BJ44" s="39" t="str">
        <f t="shared" si="52"/>
        <v/>
      </c>
      <c r="BK44" s="42" t="str">
        <f t="shared" si="53"/>
        <v/>
      </c>
      <c r="BL44" t="str">
        <f t="shared" si="54"/>
        <v/>
      </c>
      <c r="BM44" t="str">
        <f t="shared" si="55"/>
        <v/>
      </c>
      <c r="BN44" t="str">
        <f t="shared" si="56"/>
        <v/>
      </c>
      <c r="BO44" t="str">
        <f t="shared" si="57"/>
        <v/>
      </c>
      <c r="BP44" t="str">
        <f t="shared" si="58"/>
        <v/>
      </c>
      <c r="BQ44" t="str">
        <f t="shared" si="59"/>
        <v/>
      </c>
      <c r="BR44" t="str">
        <f t="shared" si="60"/>
        <v/>
      </c>
      <c r="BS44" t="str">
        <f t="shared" si="61"/>
        <v/>
      </c>
      <c r="BT44" t="str">
        <f t="shared" si="62"/>
        <v/>
      </c>
      <c r="BU44" t="str">
        <f t="shared" si="63"/>
        <v/>
      </c>
      <c r="BV44" t="str">
        <f t="shared" si="64"/>
        <v/>
      </c>
      <c r="BW44" t="str">
        <f t="shared" si="65"/>
        <v/>
      </c>
      <c r="BX44" t="str">
        <f t="shared" si="66"/>
        <v/>
      </c>
      <c r="BY44" t="str">
        <f t="shared" si="67"/>
        <v/>
      </c>
      <c r="BZ44" t="str">
        <f t="shared" si="68"/>
        <v/>
      </c>
      <c r="CA44" t="str">
        <f t="shared" si="69"/>
        <v/>
      </c>
      <c r="CB44" s="39" t="str">
        <f t="shared" si="70"/>
        <v/>
      </c>
      <c r="CC44" s="46" t="str">
        <f t="shared" si="71"/>
        <v/>
      </c>
      <c r="CD44" s="44" t="str">
        <f t="shared" si="72"/>
        <v/>
      </c>
      <c r="CE44" t="str" cm="1">
        <f t="array" ref="CE44">_xlfn.IFS($CC44="","",$CC44&lt;=CE$3,"yes",$CC44&gt;CE$3,"no")</f>
        <v/>
      </c>
      <c r="CF44" s="42" t="str">
        <f t="shared" si="38"/>
        <v/>
      </c>
      <c r="CG44" s="1" t="str">
        <f t="shared" si="39"/>
        <v/>
      </c>
      <c r="CH44" s="1" t="str">
        <f t="shared" si="40"/>
        <v/>
      </c>
      <c r="CI44" s="76" t="str">
        <f>IF(CE44="yes",VLOOKUP(CH44,'z-Table'!$A$1:$K$74,7,TRUE)*$CE$2,"")</f>
        <v/>
      </c>
    </row>
    <row r="45" spans="1:87" ht="12" x14ac:dyDescent="0.2">
      <c r="A45" s="7" t="s">
        <v>67</v>
      </c>
      <c r="B45" s="18" cm="1">
        <f t="array" ref="B45">IFERROR(_xlfn.IFS(COUNTA($F$2:$K$2)=0,AVERAGE($F45:$K45),$F$2="X",AVERAGE(G45:$K45),$G$2="X",AVERAGE($F45,$H45:$K45),$H$2="X",AVERAGE($F45:$G45,$I45:$K45),$I$2="X",AVERAGE($F45:$H45,$J45:$K45),$J$2="X",AVERAGE($F45:$I45,$K45:$K45),$K$2="X",AVERAGE($F45:$J45)),"")</f>
        <v>0</v>
      </c>
      <c r="C45" s="19" cm="1">
        <f t="array" ref="C45">IFERROR(_xlfn.IFS(COUNTA($F$2:$K$2)=0,STDEV($F45:$K45)/SQRT(COUNT($F45:$K45)),$F$2="X",STDEV(G45:$K45)/SQRT(COUNT(G45:$K45)),$G$2="X",STDEV($F45,$H45:$K45)/SQRT(COUNT($F45,$H45:$K45)),$H$2="X",STDEV($F45:$G45,$I45:$K45)/SQRT(COUNT($F45:$G45,$I45:$K45)),$I$2="X",STDEV($F45:$H45,$J45:$K45)/SQRT(COUNT($F45:$H45,$J45:$K45)),$J$2="X",STDEV($F45:$I45,$K45)/SQRT(COUNT($F45:$I45,$K45)),$K$2="X",STDEV($F45:$J45)/SQRT(COUNT($F45:$J45))),"")</f>
        <v>0</v>
      </c>
      <c r="D45" s="110" cm="1">
        <f t="array" ref="D45">IFERROR(_xlfn.IFS(COUNTA($L$2:$Q$2)=0,AVERAGE($L45:$Q45),$L$2="X",AVERAGE($M45:$Q45),$M$2="X",AVERAGE($L45,$N45:$Q45),$N$2="X",AVERAGE($L45:$M45,$O45:$Q45),$O$2="X",AVERAGE($L45:$N45,$P45:$Q45),$P$2="X",AVERAGE($L45:$O45,$Q45:$Q45),$Q$2="X",AVERAGE($L45:$P45)),"")</f>
        <v>0</v>
      </c>
      <c r="E45" s="111" cm="1">
        <f t="array" ref="E45">IFERROR(_xlfn.IFS(COUNTA($L$2:$Q$2)=0,STDEV($L45:$Q45)/SQRT(COUNT($L45:$Q45)),$L$2="X",STDEV($M45:$Q45)/SQRT(COUNT($M45:$Q45)),$M$2="X",STDEV($L45,$N45:$Q45)/SQRT(COUNT($L45,$N45:$Q45)),$N$2="X",STDEV($L45:$M45,$O45:$Q45)/SQRT(COUNT($L45:$M45,$O45:$Q45)),$O$2="X",STDEV($L45:$N45,$P45:$Q45)/SQRT(COUNT($L45:$N45,$P45:$Q45)),$P$2="X",STDEV($L45:$O45,$Q45)/SQRT(COUNT($L45:$O45,$Q45)),$Q$2="X",STDEV($L45:$P45)/SQRT(COUNT($L45:$P45))),"")</f>
        <v>0</v>
      </c>
      <c r="F45" cm="1">
        <f t="array" ref="F45">_xlfn.IFS(SUM($L45:$Q45)="","",L45="","",L45=0,0,L45&gt;0,L45/F$65*100)</f>
        <v>0</v>
      </c>
      <c r="G45" cm="1">
        <f t="array" ref="G45">_xlfn.IFS(SUM($L45:$Q45)="","",M45="","",M45=0,0,M45&gt;0,M45/G$65*100)</f>
        <v>0</v>
      </c>
      <c r="H45" cm="1">
        <f t="array" ref="H45">_xlfn.IFS(SUM($L45:$Q45)="","",N45="","",N45=0,0,N45&gt;0,N45/H$65*100)</f>
        <v>0</v>
      </c>
      <c r="I45" cm="1">
        <f t="array" ref="I45">_xlfn.IFS(SUM($L45:$Q45)="","",O45="","",O45=0,0,O45&gt;0,O45/I$65*100)</f>
        <v>0</v>
      </c>
      <c r="J45" cm="1">
        <f t="array" ref="J45">_xlfn.IFS(SUM($L45:$Q45)="","",P45="","",P45=0,0,P45&gt;0,P45/J$65*100)</f>
        <v>0</v>
      </c>
      <c r="K45" cm="1">
        <f t="array" ref="K45">_xlfn.IFS(SUM($L45:$Q45)="","",Q45="","",Q45=0,0,Q45&gt;0,Q45/K$65*100)</f>
        <v>0.25541615452021876</v>
      </c>
      <c r="L45" s="85">
        <f t="shared" si="37"/>
        <v>0</v>
      </c>
      <c r="M45" s="39">
        <f t="shared" si="0"/>
        <v>0</v>
      </c>
      <c r="N45" s="39">
        <f t="shared" si="0"/>
        <v>0</v>
      </c>
      <c r="O45" s="39">
        <f t="shared" si="0"/>
        <v>0</v>
      </c>
      <c r="P45" s="39">
        <f t="shared" si="0"/>
        <v>0</v>
      </c>
      <c r="Q45" s="98">
        <f t="shared" si="0"/>
        <v>19970.5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119823</v>
      </c>
      <c r="Z45" s="7" t="s">
        <v>67</v>
      </c>
      <c r="AA45" s="18" cm="1">
        <f t="array" ref="AA45">IFERROR(_xlfn.IFS(COUNTA($AE$2:$AJ$2)=0,AVERAGE($AE45:$AJ45),$AE$2="X",AVERAGE($AF45:$AJ45),$AF$2="X",AVERAGE($AE45,$AG45:$AJ45),$AG$2="X",AVERAGE($AE45:$AF45,$AH45:$AJ45),$AH$2="X",AVERAGE($AE45:$AG45,$AI45:$AJ45),$AI$2="X",AVERAGE($AE45:$AH45,$AJ45:$AJ45),$AJ$2="X",AVERAGE($AE45:$AI45)),"")</f>
        <v>0.14424897223641769</v>
      </c>
      <c r="AB45" s="19" cm="1">
        <f t="array" ref="AB45">IFERROR(_xlfn.IFS(COUNTA($AE$2:$AJ$2)=0,STDEV($AE45:$AJ45)/SQRT(COUNT($AE45:$AJ45)),$AE$2="X",STDEV($AF45:$AJ45)/SQRT(COUNT($AF45:$AJ45)),$AF$2="X",STDEV($AE45,$AG45:$AJ45)/SQRT(COUNT($AE45,$AG45:$AJ45)),$AG$2="X",STDEV($AE45:$AF45,$AH45:$AJ45)/SQRT(COUNT($AE45:$AF45,$AH45:$AJ45)),$AH$2="X",STDEV($AE45:$AG45,$AI45:$AJ45)/SQRT(COUNT($AE45:$AG45,$AI45:$AJ45)),$AI$2="X",STDEV($AE45:$AH45,$AJ45)/SQRT(COUNT($AE45:$AH45,$AJ45)),$AJ$2="X",STDEV($AE45:$AI45)/SQRT(COUNT($AE45:$AI45))),"")</f>
        <v>0.14424897223641767</v>
      </c>
      <c r="AC45" s="113" cm="1">
        <f t="array" ref="AC45">IFERROR(_xlfn.IFS(COUNTA($AK$2:$AP$2)=0,AVERAGE($AK45:$AP45),$AK$2="X",AVERAGE($AL45:$AP45),$AL$2="X",AVERAGE($AK45,$AM45:$AP45),$AM$2="X",AVERAGE($AK45:$AL45,$AN45:$AP45),$AN$2="X",AVERAGE($AK45:$AM45,$AO45:$AP45),$AO$2="X",AVERAGE($AK45:$AN45,$AP45:$AP45),$AP$2="X",AVERAGE($AK45:$AO45)),"")</f>
        <v>348.6</v>
      </c>
      <c r="AD45" s="111" cm="1">
        <f t="array" ref="AD45">IFERROR(_xlfn.IFS(COUNTA($AK$2:$AP$2)=0,STDEV($AK45:$AP45)/SQRT(COUNT($AK45:$AP45)),$AK$2="X",STDEV($AL45:$AP45)/SQRT(COUNT($AL45:$AP45)),$AL$2="X",STDEV($AK45,$AM45:$AP45)/SQRT(COUNT($AK45,$AM45:$AP45)),$AM$2="X",STDEV($AK45:$AL45,$AN45:$AP45)/SQRT(COUNT($AK45:$AL45,$AN45:$AP45)),$AN$2="X",STDEV($AK45:$AM45,$AO45:$AP45)/SQRT(COUNT($AK45:$AM45,$AO45:$AP45)),$AO$2="X",STDEV($AK45:$AN45,$AP45)/SQRT(COUNT($AK45:$AN45,$AP45)),$AP$2="X",STDEV($AK45:$AO45)/SQRT(COUNT($AK45:$AO45))),"")</f>
        <v>348.59999999999997</v>
      </c>
      <c r="AE45" cm="1">
        <f t="array" ref="AE45">_xlfn.IFS(SUM($AK45:$AP45)="","",AK45="","",AK45=0,0,AK45&gt;0,AK45/AE$65*100)</f>
        <v>0</v>
      </c>
      <c r="AF45" cm="1">
        <f t="array" ref="AF45">_xlfn.IFS(SUM($AK45:$AP45)="","",AL45="","",AL45=0,0,AL45&gt;0,AL45/AF$65*100)</f>
        <v>0</v>
      </c>
      <c r="AG45" cm="1">
        <f t="array" ref="AG45">_xlfn.IFS(SUM($AK45:$AP45)="","",AM45="","",AM45=0,0,AM45&gt;0,AM45/AG$65*100)</f>
        <v>0.72124486118208841</v>
      </c>
      <c r="AH45" cm="1">
        <f t="array" ref="AH45">_xlfn.IFS(SUM($AK45:$AP45)="","",AN45="","",AN45=0,0,AN45&gt;0,AN45/AH$65*100)</f>
        <v>0.82212673922036039</v>
      </c>
      <c r="AI45" cm="1">
        <f t="array" ref="AI45">_xlfn.IFS(SUM($AK45:$AP45)="","",AO45="","",AO45=0,0,AO45&gt;0,AO45/AI$65*100)</f>
        <v>0</v>
      </c>
      <c r="AJ45" cm="1">
        <f t="array" ref="AJ45">_xlfn.IFS(SUM($AK45:$AP45)="","",AP45="","",AP45=0,0,AP45&gt;0,AP45/AJ$65*100)</f>
        <v>0</v>
      </c>
      <c r="AK45" s="42">
        <f t="shared" si="1"/>
        <v>0</v>
      </c>
      <c r="AL45">
        <f t="shared" si="1"/>
        <v>0</v>
      </c>
      <c r="AM45">
        <f t="shared" si="1"/>
        <v>1743</v>
      </c>
      <c r="AN45">
        <f t="shared" si="1"/>
        <v>27566</v>
      </c>
      <c r="AO45">
        <f t="shared" si="1"/>
        <v>0</v>
      </c>
      <c r="AP45" s="96">
        <f t="shared" si="1"/>
        <v>0</v>
      </c>
      <c r="AQ45" s="89">
        <v>0</v>
      </c>
      <c r="AR45" s="89">
        <v>0</v>
      </c>
      <c r="AS45" s="89">
        <v>6972</v>
      </c>
      <c r="AT45" s="89">
        <v>192962</v>
      </c>
      <c r="AU45" s="89">
        <v>0</v>
      </c>
      <c r="AV45" s="89">
        <v>0</v>
      </c>
      <c r="AX45" s="1"/>
      <c r="AY45" s="39" t="str">
        <f t="shared" si="41"/>
        <v/>
      </c>
      <c r="AZ45" s="39" t="str">
        <f t="shared" si="42"/>
        <v/>
      </c>
      <c r="BA45" s="39" t="str">
        <f t="shared" si="43"/>
        <v/>
      </c>
      <c r="BB45" s="39" t="str">
        <f t="shared" si="44"/>
        <v/>
      </c>
      <c r="BC45" s="39" t="str">
        <f t="shared" si="45"/>
        <v/>
      </c>
      <c r="BD45" s="39" t="str">
        <f t="shared" si="46"/>
        <v/>
      </c>
      <c r="BE45" s="39" t="str">
        <f t="shared" si="47"/>
        <v/>
      </c>
      <c r="BF45" s="39" t="str">
        <f t="shared" si="48"/>
        <v/>
      </c>
      <c r="BG45" s="39" t="str">
        <f t="shared" si="49"/>
        <v/>
      </c>
      <c r="BH45" s="39" t="str">
        <f t="shared" si="50"/>
        <v/>
      </c>
      <c r="BI45" s="39" t="str">
        <f t="shared" si="51"/>
        <v/>
      </c>
      <c r="BJ45" s="39" t="str">
        <f t="shared" si="52"/>
        <v/>
      </c>
      <c r="BK45" s="42" t="str">
        <f t="shared" si="53"/>
        <v/>
      </c>
      <c r="BL45" t="str">
        <f t="shared" si="54"/>
        <v/>
      </c>
      <c r="BM45" t="str">
        <f t="shared" si="55"/>
        <v/>
      </c>
      <c r="BN45" t="str">
        <f t="shared" si="56"/>
        <v/>
      </c>
      <c r="BO45" t="str">
        <f t="shared" si="57"/>
        <v/>
      </c>
      <c r="BP45" t="str">
        <f t="shared" si="58"/>
        <v/>
      </c>
      <c r="BQ45" t="str">
        <f t="shared" si="59"/>
        <v/>
      </c>
      <c r="BR45" t="str">
        <f t="shared" si="60"/>
        <v/>
      </c>
      <c r="BS45" t="str">
        <f t="shared" si="61"/>
        <v/>
      </c>
      <c r="BT45" t="str">
        <f t="shared" si="62"/>
        <v/>
      </c>
      <c r="BU45" t="str">
        <f t="shared" si="63"/>
        <v/>
      </c>
      <c r="BV45" t="str">
        <f t="shared" si="64"/>
        <v/>
      </c>
      <c r="BW45" t="str">
        <f t="shared" si="65"/>
        <v/>
      </c>
      <c r="BX45" t="str">
        <f t="shared" si="66"/>
        <v/>
      </c>
      <c r="BY45" t="str">
        <f t="shared" si="67"/>
        <v/>
      </c>
      <c r="BZ45" t="str">
        <f t="shared" si="68"/>
        <v/>
      </c>
      <c r="CA45" t="str">
        <f t="shared" si="69"/>
        <v/>
      </c>
      <c r="CB45" s="39" t="str">
        <f t="shared" si="70"/>
        <v/>
      </c>
      <c r="CC45" s="46" t="str">
        <f t="shared" si="71"/>
        <v/>
      </c>
      <c r="CD45" s="44" t="str">
        <f t="shared" si="72"/>
        <v/>
      </c>
      <c r="CE45" t="str" cm="1">
        <f t="array" ref="CE45">_xlfn.IFS($CC45="","",$CC45&lt;=CE$3,"yes",$CC45&gt;CE$3,"no")</f>
        <v/>
      </c>
      <c r="CF45" s="42" t="str">
        <f t="shared" si="38"/>
        <v/>
      </c>
      <c r="CG45" s="1" t="str">
        <f t="shared" si="39"/>
        <v/>
      </c>
      <c r="CH45" s="1" t="str">
        <f t="shared" si="40"/>
        <v/>
      </c>
      <c r="CI45" s="76" t="str">
        <f>IF(CE45="yes",VLOOKUP(CH45,'z-Table'!$A$1:$K$74,7,TRUE)*$CE$2,"")</f>
        <v/>
      </c>
    </row>
    <row r="46" spans="1:87" ht="12" x14ac:dyDescent="0.2">
      <c r="A46" s="7" t="s">
        <v>68</v>
      </c>
      <c r="B46" s="18" cm="1">
        <f t="array" ref="B46">IFERROR(_xlfn.IFS(COUNTA($F$2:$K$2)=0,AVERAGE($F46:$K46),$F$2="X",AVERAGE(G46:$K46),$G$2="X",AVERAGE($F46,$H46:$K46),$H$2="X",AVERAGE($F46:$G46,$I46:$K46),$I$2="X",AVERAGE($F46:$H46,$J46:$K46),$J$2="X",AVERAGE($F46:$I46,$K46:$K46),$K$2="X",AVERAGE($F46:$J46)),"")</f>
        <v>0</v>
      </c>
      <c r="C46" s="19" cm="1">
        <f t="array" ref="C46">IFERROR(_xlfn.IFS(COUNTA($F$2:$K$2)=0,STDEV($F46:$K46)/SQRT(COUNT($F46:$K46)),$F$2="X",STDEV(G46:$K46)/SQRT(COUNT(G46:$K46)),$G$2="X",STDEV($F46,$H46:$K46)/SQRT(COUNT($F46,$H46:$K46)),$H$2="X",STDEV($F46:$G46,$I46:$K46)/SQRT(COUNT($F46:$G46,$I46:$K46)),$I$2="X",STDEV($F46:$H46,$J46:$K46)/SQRT(COUNT($F46:$H46,$J46:$K46)),$J$2="X",STDEV($F46:$I46,$K46)/SQRT(COUNT($F46:$I46,$K46)),$K$2="X",STDEV($F46:$J46)/SQRT(COUNT($F46:$J46))),"")</f>
        <v>0</v>
      </c>
      <c r="D46" s="110" cm="1">
        <f t="array" ref="D46">IFERROR(_xlfn.IFS(COUNTA($L$2:$Q$2)=0,AVERAGE($L46:$Q46),$L$2="X",AVERAGE($M46:$Q46),$M$2="X",AVERAGE($L46,$N46:$Q46),$N$2="X",AVERAGE($L46:$M46,$O46:$Q46),$O$2="X",AVERAGE($L46:$N46,$P46:$Q46),$P$2="X",AVERAGE($L46:$O46,$Q46:$Q46),$Q$2="X",AVERAGE($L46:$P46)),"")</f>
        <v>0</v>
      </c>
      <c r="E46" s="111" cm="1">
        <f t="array" ref="E46">IFERROR(_xlfn.IFS(COUNTA($L$2:$Q$2)=0,STDEV($L46:$Q46)/SQRT(COUNT($L46:$Q46)),$L$2="X",STDEV($M46:$Q46)/SQRT(COUNT($M46:$Q46)),$M$2="X",STDEV($L46,$N46:$Q46)/SQRT(COUNT($L46,$N46:$Q46)),$N$2="X",STDEV($L46:$M46,$O46:$Q46)/SQRT(COUNT($L46:$M46,$O46:$Q46)),$O$2="X",STDEV($L46:$N46,$P46:$Q46)/SQRT(COUNT($L46:$N46,$P46:$Q46)),$P$2="X",STDEV($L46:$O46,$Q46)/SQRT(COUNT($L46:$O46,$Q46)),$Q$2="X",STDEV($L46:$P46)/SQRT(COUNT($L46:$P46))),"")</f>
        <v>0</v>
      </c>
      <c r="F46" cm="1">
        <f t="array" ref="F46">_xlfn.IFS(SUM($L46:$Q46)="","",L46="","",L46=0,0,L46&gt;0,L46/F$65*100)</f>
        <v>0</v>
      </c>
      <c r="G46" cm="1">
        <f t="array" ref="G46">_xlfn.IFS(SUM($L46:$Q46)="","",M46="","",M46=0,0,M46&gt;0,M46/G$65*100)</f>
        <v>0</v>
      </c>
      <c r="H46" cm="1">
        <f t="array" ref="H46">_xlfn.IFS(SUM($L46:$Q46)="","",N46="","",N46=0,0,N46&gt;0,N46/H$65*100)</f>
        <v>0</v>
      </c>
      <c r="I46" cm="1">
        <f t="array" ref="I46">_xlfn.IFS(SUM($L46:$Q46)="","",O46="","",O46=0,0,O46&gt;0,O46/I$65*100)</f>
        <v>0</v>
      </c>
      <c r="J46" cm="1">
        <f t="array" ref="J46">_xlfn.IFS(SUM($L46:$Q46)="","",P46="","",P46=0,0,P46&gt;0,P46/J$65*100)</f>
        <v>0</v>
      </c>
      <c r="K46" cm="1">
        <f t="array" ref="K46">_xlfn.IFS(SUM($L46:$Q46)="","",Q46="","",Q46=0,0,Q46&gt;0,Q46/K$65*100)</f>
        <v>0</v>
      </c>
      <c r="L46" s="85">
        <f t="shared" si="37"/>
        <v>0</v>
      </c>
      <c r="M46" s="39">
        <f t="shared" si="0"/>
        <v>0</v>
      </c>
      <c r="N46" s="39">
        <f t="shared" si="0"/>
        <v>0</v>
      </c>
      <c r="O46" s="39">
        <f t="shared" si="0"/>
        <v>0</v>
      </c>
      <c r="P46" s="39">
        <f t="shared" si="0"/>
        <v>0</v>
      </c>
      <c r="Q46" s="98">
        <f t="shared" si="0"/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Z46" s="7" t="s">
        <v>68</v>
      </c>
      <c r="AA46" s="18" cm="1">
        <f t="array" ref="AA46">IFERROR(_xlfn.IFS(COUNTA($AE$2:$AJ$2)=0,AVERAGE($AE46:$AJ46),$AE$2="X",AVERAGE($AF46:$AJ46),$AF$2="X",AVERAGE($AE46,$AG46:$AJ46),$AG$2="X",AVERAGE($AE46:$AF46,$AH46:$AJ46),$AH$2="X",AVERAGE($AE46:$AG46,$AI46:$AJ46),$AI$2="X",AVERAGE($AE46:$AH46,$AJ46:$AJ46),$AJ$2="X",AVERAGE($AE46:$AI46)),"")</f>
        <v>0</v>
      </c>
      <c r="AB46" s="19" cm="1">
        <f t="array" ref="AB46">IFERROR(_xlfn.IFS(COUNTA($AE$2:$AJ$2)=0,STDEV($AE46:$AJ46)/SQRT(COUNT($AE46:$AJ46)),$AE$2="X",STDEV($AF46:$AJ46)/SQRT(COUNT($AF46:$AJ46)),$AF$2="X",STDEV($AE46,$AG46:$AJ46)/SQRT(COUNT($AE46,$AG46:$AJ46)),$AG$2="X",STDEV($AE46:$AF46,$AH46:$AJ46)/SQRT(COUNT($AE46:$AF46,$AH46:$AJ46)),$AH$2="X",STDEV($AE46:$AG46,$AI46:$AJ46)/SQRT(COUNT($AE46:$AG46,$AI46:$AJ46)),$AI$2="X",STDEV($AE46:$AH46,$AJ46)/SQRT(COUNT($AE46:$AH46,$AJ46)),$AJ$2="X",STDEV($AE46:$AI46)/SQRT(COUNT($AE46:$AI46))),"")</f>
        <v>0</v>
      </c>
      <c r="AC46" s="113" cm="1">
        <f t="array" ref="AC46">IFERROR(_xlfn.IFS(COUNTA($AK$2:$AP$2)=0,AVERAGE($AK46:$AP46),$AK$2="X",AVERAGE($AL46:$AP46),$AL$2="X",AVERAGE($AK46,$AM46:$AP46),$AM$2="X",AVERAGE($AK46:$AL46,$AN46:$AP46),$AN$2="X",AVERAGE($AK46:$AM46,$AO46:$AP46),$AO$2="X",AVERAGE($AK46:$AN46,$AP46:$AP46),$AP$2="X",AVERAGE($AK46:$AO46)),"")</f>
        <v>0</v>
      </c>
      <c r="AD46" s="111" cm="1">
        <f t="array" ref="AD46">IFERROR(_xlfn.IFS(COUNTA($AK$2:$AP$2)=0,STDEV($AK46:$AP46)/SQRT(COUNT($AK46:$AP46)),$AK$2="X",STDEV($AL46:$AP46)/SQRT(COUNT($AL46:$AP46)),$AL$2="X",STDEV($AK46,$AM46:$AP46)/SQRT(COUNT($AK46,$AM46:$AP46)),$AM$2="X",STDEV($AK46:$AL46,$AN46:$AP46)/SQRT(COUNT($AK46:$AL46,$AN46:$AP46)),$AN$2="X",STDEV($AK46:$AM46,$AO46:$AP46)/SQRT(COUNT($AK46:$AM46,$AO46:$AP46)),$AO$2="X",STDEV($AK46:$AN46,$AP46)/SQRT(COUNT($AK46:$AN46,$AP46)),$AP$2="X",STDEV($AK46:$AO46)/SQRT(COUNT($AK46:$AO46))),"")</f>
        <v>0</v>
      </c>
      <c r="AE46" cm="1">
        <f t="array" ref="AE46">_xlfn.IFS(SUM($AK46:$AP46)="","",AK46="","",AK46=0,0,AK46&gt;0,AK46/AE$65*100)</f>
        <v>0</v>
      </c>
      <c r="AF46" cm="1">
        <f t="array" ref="AF46">_xlfn.IFS(SUM($AK46:$AP46)="","",AL46="","",AL46=0,0,AL46&gt;0,AL46/AF$65*100)</f>
        <v>0</v>
      </c>
      <c r="AG46" cm="1">
        <f t="array" ref="AG46">_xlfn.IFS(SUM($AK46:$AP46)="","",AM46="","",AM46=0,0,AM46&gt;0,AM46/AG$65*100)</f>
        <v>0</v>
      </c>
      <c r="AH46" cm="1">
        <f t="array" ref="AH46">_xlfn.IFS(SUM($AK46:$AP46)="","",AN46="","",AN46=0,0,AN46&gt;0,AN46/AH$65*100)</f>
        <v>0</v>
      </c>
      <c r="AI46" cm="1">
        <f t="array" ref="AI46">_xlfn.IFS(SUM($AK46:$AP46)="","",AO46="","",AO46=0,0,AO46&gt;0,AO46/AI$65*100)</f>
        <v>0</v>
      </c>
      <c r="AJ46" cm="1">
        <f t="array" ref="AJ46">_xlfn.IFS(SUM($AK46:$AP46)="","",AP46="","",AP46=0,0,AP46&gt;0,AP46/AJ$65*100)</f>
        <v>0</v>
      </c>
      <c r="AK46" s="42">
        <f t="shared" si="1"/>
        <v>0</v>
      </c>
      <c r="AL46">
        <f t="shared" si="1"/>
        <v>0</v>
      </c>
      <c r="AM46">
        <f t="shared" si="1"/>
        <v>0</v>
      </c>
      <c r="AN46">
        <f t="shared" ref="AN46:AP63" si="73">IF(AT46="","",AT46/AT$2)</f>
        <v>0</v>
      </c>
      <c r="AO46">
        <f t="shared" si="73"/>
        <v>0</v>
      </c>
      <c r="AP46" s="96">
        <f t="shared" si="73"/>
        <v>0</v>
      </c>
      <c r="AQ46" s="89">
        <v>0</v>
      </c>
      <c r="AR46" s="89">
        <v>0</v>
      </c>
      <c r="AS46" s="89">
        <v>0</v>
      </c>
      <c r="AT46" s="89">
        <v>0</v>
      </c>
      <c r="AU46" s="89">
        <v>0</v>
      </c>
      <c r="AV46" s="89">
        <v>0</v>
      </c>
      <c r="AX46" s="1"/>
      <c r="AY46" s="39" t="str">
        <f t="shared" si="41"/>
        <v/>
      </c>
      <c r="AZ46" s="39" t="str">
        <f t="shared" si="42"/>
        <v/>
      </c>
      <c r="BA46" s="39" t="str">
        <f t="shared" si="43"/>
        <v/>
      </c>
      <c r="BB46" s="39" t="str">
        <f t="shared" si="44"/>
        <v/>
      </c>
      <c r="BC46" s="39" t="str">
        <f t="shared" si="45"/>
        <v/>
      </c>
      <c r="BD46" s="39" t="str">
        <f t="shared" si="46"/>
        <v/>
      </c>
      <c r="BE46" s="39" t="str">
        <f t="shared" si="47"/>
        <v/>
      </c>
      <c r="BF46" s="39" t="str">
        <f t="shared" si="48"/>
        <v/>
      </c>
      <c r="BG46" s="39" t="str">
        <f t="shared" si="49"/>
        <v/>
      </c>
      <c r="BH46" s="39" t="str">
        <f t="shared" si="50"/>
        <v/>
      </c>
      <c r="BI46" s="39" t="str">
        <f t="shared" si="51"/>
        <v/>
      </c>
      <c r="BJ46" s="39" t="str">
        <f t="shared" si="52"/>
        <v/>
      </c>
      <c r="BK46" s="42" t="str">
        <f t="shared" si="53"/>
        <v/>
      </c>
      <c r="BL46" t="str">
        <f t="shared" si="54"/>
        <v/>
      </c>
      <c r="BM46" t="str">
        <f t="shared" si="55"/>
        <v/>
      </c>
      <c r="BN46" t="str">
        <f t="shared" si="56"/>
        <v/>
      </c>
      <c r="BO46" t="str">
        <f t="shared" si="57"/>
        <v/>
      </c>
      <c r="BP46" t="str">
        <f t="shared" si="58"/>
        <v/>
      </c>
      <c r="BQ46" t="str">
        <f t="shared" si="59"/>
        <v/>
      </c>
      <c r="BR46" t="str">
        <f t="shared" si="60"/>
        <v/>
      </c>
      <c r="BS46" t="str">
        <f t="shared" si="61"/>
        <v/>
      </c>
      <c r="BT46" t="str">
        <f t="shared" si="62"/>
        <v/>
      </c>
      <c r="BU46" t="str">
        <f t="shared" si="63"/>
        <v/>
      </c>
      <c r="BV46" t="str">
        <f t="shared" si="64"/>
        <v/>
      </c>
      <c r="BW46" t="str">
        <f t="shared" si="65"/>
        <v/>
      </c>
      <c r="BX46" t="str">
        <f t="shared" si="66"/>
        <v/>
      </c>
      <c r="BY46" t="str">
        <f t="shared" si="67"/>
        <v/>
      </c>
      <c r="BZ46" t="str">
        <f t="shared" si="68"/>
        <v/>
      </c>
      <c r="CA46" t="str">
        <f t="shared" si="69"/>
        <v/>
      </c>
      <c r="CB46" s="39" t="str">
        <f t="shared" si="70"/>
        <v/>
      </c>
      <c r="CC46" s="46" t="str">
        <f t="shared" si="71"/>
        <v/>
      </c>
      <c r="CD46" s="44" t="str">
        <f t="shared" si="72"/>
        <v/>
      </c>
      <c r="CE46" t="str" cm="1">
        <f t="array" ref="CE46">_xlfn.IFS($CC46="","",$CC46&lt;=CE$3,"yes",$CC46&gt;CE$3,"no")</f>
        <v/>
      </c>
      <c r="CF46" s="42" t="str">
        <f t="shared" si="38"/>
        <v/>
      </c>
      <c r="CG46" s="1" t="str">
        <f t="shared" si="39"/>
        <v/>
      </c>
      <c r="CH46" s="1" t="str">
        <f t="shared" si="40"/>
        <v/>
      </c>
      <c r="CI46" s="76" t="str">
        <f>IF(CE46="yes",VLOOKUP(CH46,'z-Table'!$A$1:$K$74,7,TRUE)*$CE$2,"")</f>
        <v/>
      </c>
    </row>
    <row r="47" spans="1:87" ht="12" x14ac:dyDescent="0.2">
      <c r="A47" s="7" t="s">
        <v>69</v>
      </c>
      <c r="B47" s="18" cm="1">
        <f t="array" ref="B47">IFERROR(_xlfn.IFS(COUNTA($F$2:$K$2)=0,AVERAGE($F47:$K47),$F$2="X",AVERAGE(G47:$K47),$G$2="X",AVERAGE($F47,$H47:$K47),$H$2="X",AVERAGE($F47:$G47,$I47:$K47),$I$2="X",AVERAGE($F47:$H47,$J47:$K47),$J$2="X",AVERAGE($F47:$I47,$K47:$K47),$K$2="X",AVERAGE($F47:$J47)),"")</f>
        <v>0</v>
      </c>
      <c r="C47" s="19" cm="1">
        <f t="array" ref="C47">IFERROR(_xlfn.IFS(COUNTA($F$2:$K$2)=0,STDEV($F47:$K47)/SQRT(COUNT($F47:$K47)),$F$2="X",STDEV(G47:$K47)/SQRT(COUNT(G47:$K47)),$G$2="X",STDEV($F47,$H47:$K47)/SQRT(COUNT($F47,$H47:$K47)),$H$2="X",STDEV($F47:$G47,$I47:$K47)/SQRT(COUNT($F47:$G47,$I47:$K47)),$I$2="X",STDEV($F47:$H47,$J47:$K47)/SQRT(COUNT($F47:$H47,$J47:$K47)),$J$2="X",STDEV($F47:$I47,$K47)/SQRT(COUNT($F47:$I47,$K47)),$K$2="X",STDEV($F47:$J47)/SQRT(COUNT($F47:$J47))),"")</f>
        <v>0</v>
      </c>
      <c r="D47" s="110" cm="1">
        <f t="array" ref="D47">IFERROR(_xlfn.IFS(COUNTA($L$2:$Q$2)=0,AVERAGE($L47:$Q47),$L$2="X",AVERAGE($M47:$Q47),$M$2="X",AVERAGE($L47,$N47:$Q47),$N$2="X",AVERAGE($L47:$M47,$O47:$Q47),$O$2="X",AVERAGE($L47:$N47,$P47:$Q47),$P$2="X",AVERAGE($L47:$O47,$Q47:$Q47),$Q$2="X",AVERAGE($L47:$P47)),"")</f>
        <v>0</v>
      </c>
      <c r="E47" s="111" cm="1">
        <f t="array" ref="E47">IFERROR(_xlfn.IFS(COUNTA($L$2:$Q$2)=0,STDEV($L47:$Q47)/SQRT(COUNT($L47:$Q47)),$L$2="X",STDEV($M47:$Q47)/SQRT(COUNT($M47:$Q47)),$M$2="X",STDEV($L47,$N47:$Q47)/SQRT(COUNT($L47,$N47:$Q47)),$N$2="X",STDEV($L47:$M47,$O47:$Q47)/SQRT(COUNT($L47:$M47,$O47:$Q47)),$O$2="X",STDEV($L47:$N47,$P47:$Q47)/SQRT(COUNT($L47:$N47,$P47:$Q47)),$P$2="X",STDEV($L47:$O47,$Q47)/SQRT(COUNT($L47:$O47,$Q47)),$Q$2="X",STDEV($L47:$P47)/SQRT(COUNT($L47:$P47))),"")</f>
        <v>0</v>
      </c>
      <c r="F47" cm="1">
        <f t="array" ref="F47">_xlfn.IFS(SUM($L47:$Q47)="","",L47="","",L47=0,0,L47&gt;0,L47/F$65*100)</f>
        <v>0</v>
      </c>
      <c r="G47" cm="1">
        <f t="array" ref="G47">_xlfn.IFS(SUM($L47:$Q47)="","",M47="","",M47=0,0,M47&gt;0,M47/G$65*100)</f>
        <v>0</v>
      </c>
      <c r="H47" cm="1">
        <f t="array" ref="H47">_xlfn.IFS(SUM($L47:$Q47)="","",N47="","",N47=0,0,N47&gt;0,N47/H$65*100)</f>
        <v>0</v>
      </c>
      <c r="I47" cm="1">
        <f t="array" ref="I47">_xlfn.IFS(SUM($L47:$Q47)="","",O47="","",O47=0,0,O47&gt;0,O47/I$65*100)</f>
        <v>0</v>
      </c>
      <c r="J47" cm="1">
        <f t="array" ref="J47">_xlfn.IFS(SUM($L47:$Q47)="","",P47="","",P47=0,0,P47&gt;0,P47/J$65*100)</f>
        <v>0</v>
      </c>
      <c r="K47" cm="1">
        <f t="array" ref="K47">_xlfn.IFS(SUM($L47:$Q47)="","",Q47="","",Q47=0,0,Q47&gt;0,Q47/K$65*100)</f>
        <v>0</v>
      </c>
      <c r="L47" s="85">
        <f t="shared" si="37"/>
        <v>0</v>
      </c>
      <c r="M47" s="39">
        <f t="shared" si="0"/>
        <v>0</v>
      </c>
      <c r="N47" s="39">
        <f t="shared" si="0"/>
        <v>0</v>
      </c>
      <c r="O47" s="39">
        <f t="shared" si="0"/>
        <v>0</v>
      </c>
      <c r="P47" s="39">
        <f t="shared" si="0"/>
        <v>0</v>
      </c>
      <c r="Q47" s="98">
        <f t="shared" si="0"/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Z47" s="7" t="s">
        <v>69</v>
      </c>
      <c r="AA47" s="18" cm="1">
        <f t="array" ref="AA47">IFERROR(_xlfn.IFS(COUNTA($AE$2:$AJ$2)=0,AVERAGE($AE47:$AJ47),$AE$2="X",AVERAGE($AF47:$AJ47),$AF$2="X",AVERAGE($AE47,$AG47:$AJ47),$AG$2="X",AVERAGE($AE47:$AF47,$AH47:$AJ47),$AH$2="X",AVERAGE($AE47:$AG47,$AI47:$AJ47),$AI$2="X",AVERAGE($AE47:$AH47,$AJ47:$AJ47),$AJ$2="X",AVERAGE($AE47:$AI47)),"")</f>
        <v>0</v>
      </c>
      <c r="AB47" s="19" cm="1">
        <f t="array" ref="AB47">IFERROR(_xlfn.IFS(COUNTA($AE$2:$AJ$2)=0,STDEV($AE47:$AJ47)/SQRT(COUNT($AE47:$AJ47)),$AE$2="X",STDEV($AF47:$AJ47)/SQRT(COUNT($AF47:$AJ47)),$AF$2="X",STDEV($AE47,$AG47:$AJ47)/SQRT(COUNT($AE47,$AG47:$AJ47)),$AG$2="X",STDEV($AE47:$AF47,$AH47:$AJ47)/SQRT(COUNT($AE47:$AF47,$AH47:$AJ47)),$AH$2="X",STDEV($AE47:$AG47,$AI47:$AJ47)/SQRT(COUNT($AE47:$AG47,$AI47:$AJ47)),$AI$2="X",STDEV($AE47:$AH47,$AJ47)/SQRT(COUNT($AE47:$AH47,$AJ47)),$AJ$2="X",STDEV($AE47:$AI47)/SQRT(COUNT($AE47:$AI47))),"")</f>
        <v>0</v>
      </c>
      <c r="AC47" s="113" cm="1">
        <f t="array" ref="AC47">IFERROR(_xlfn.IFS(COUNTA($AK$2:$AP$2)=0,AVERAGE($AK47:$AP47),$AK$2="X",AVERAGE($AL47:$AP47),$AL$2="X",AVERAGE($AK47,$AM47:$AP47),$AM$2="X",AVERAGE($AK47:$AL47,$AN47:$AP47),$AN$2="X",AVERAGE($AK47:$AM47,$AO47:$AP47),$AO$2="X",AVERAGE($AK47:$AN47,$AP47:$AP47),$AP$2="X",AVERAGE($AK47:$AO47)),"")</f>
        <v>0</v>
      </c>
      <c r="AD47" s="111" cm="1">
        <f t="array" ref="AD47">IFERROR(_xlfn.IFS(COUNTA($AK$2:$AP$2)=0,STDEV($AK47:$AP47)/SQRT(COUNT($AK47:$AP47)),$AK$2="X",STDEV($AL47:$AP47)/SQRT(COUNT($AL47:$AP47)),$AL$2="X",STDEV($AK47,$AM47:$AP47)/SQRT(COUNT($AK47,$AM47:$AP47)),$AM$2="X",STDEV($AK47:$AL47,$AN47:$AP47)/SQRT(COUNT($AK47:$AL47,$AN47:$AP47)),$AN$2="X",STDEV($AK47:$AM47,$AO47:$AP47)/SQRT(COUNT($AK47:$AM47,$AO47:$AP47)),$AO$2="X",STDEV($AK47:$AN47,$AP47)/SQRT(COUNT($AK47:$AN47,$AP47)),$AP$2="X",STDEV($AK47:$AO47)/SQRT(COUNT($AK47:$AO47))),"")</f>
        <v>0</v>
      </c>
      <c r="AE47" cm="1">
        <f t="array" ref="AE47">_xlfn.IFS(SUM($AK47:$AP47)="","",AK47="","",AK47=0,0,AK47&gt;0,AK47/AE$65*100)</f>
        <v>0</v>
      </c>
      <c r="AF47" cm="1">
        <f t="array" ref="AF47">_xlfn.IFS(SUM($AK47:$AP47)="","",AL47="","",AL47=0,0,AL47&gt;0,AL47/AF$65*100)</f>
        <v>0</v>
      </c>
      <c r="AG47" cm="1">
        <f t="array" ref="AG47">_xlfn.IFS(SUM($AK47:$AP47)="","",AM47="","",AM47=0,0,AM47&gt;0,AM47/AG$65*100)</f>
        <v>0</v>
      </c>
      <c r="AH47" cm="1">
        <f t="array" ref="AH47">_xlfn.IFS(SUM($AK47:$AP47)="","",AN47="","",AN47=0,0,AN47&gt;0,AN47/AH$65*100)</f>
        <v>0</v>
      </c>
      <c r="AI47" cm="1">
        <f t="array" ref="AI47">_xlfn.IFS(SUM($AK47:$AP47)="","",AO47="","",AO47=0,0,AO47&gt;0,AO47/AI$65*100)</f>
        <v>0</v>
      </c>
      <c r="AJ47" cm="1">
        <f t="array" ref="AJ47">_xlfn.IFS(SUM($AK47:$AP47)="","",AP47="","",AP47=0,0,AP47&gt;0,AP47/AJ$65*100)</f>
        <v>0</v>
      </c>
      <c r="AK47" s="42">
        <f t="shared" ref="AK47:AM63" si="74">IF(AQ47="","",AQ47/AQ$2)</f>
        <v>0</v>
      </c>
      <c r="AL47">
        <f t="shared" si="74"/>
        <v>0</v>
      </c>
      <c r="AM47">
        <f t="shared" si="74"/>
        <v>0</v>
      </c>
      <c r="AN47">
        <f t="shared" si="73"/>
        <v>0</v>
      </c>
      <c r="AO47">
        <f t="shared" si="73"/>
        <v>0</v>
      </c>
      <c r="AP47" s="96">
        <f t="shared" si="73"/>
        <v>0</v>
      </c>
      <c r="AQ47" s="89">
        <v>0</v>
      </c>
      <c r="AR47" s="89">
        <v>0</v>
      </c>
      <c r="AS47" s="89">
        <v>0</v>
      </c>
      <c r="AT47" s="89">
        <v>0</v>
      </c>
      <c r="AU47" s="89">
        <v>0</v>
      </c>
      <c r="AV47" s="89">
        <v>0</v>
      </c>
      <c r="AX47" s="1"/>
      <c r="AY47" s="39" t="str">
        <f t="shared" si="41"/>
        <v/>
      </c>
      <c r="AZ47" s="39" t="str">
        <f t="shared" si="42"/>
        <v/>
      </c>
      <c r="BA47" s="39" t="str">
        <f t="shared" si="43"/>
        <v/>
      </c>
      <c r="BB47" s="39" t="str">
        <f t="shared" si="44"/>
        <v/>
      </c>
      <c r="BC47" s="39" t="str">
        <f t="shared" si="45"/>
        <v/>
      </c>
      <c r="BD47" s="39" t="str">
        <f t="shared" si="46"/>
        <v/>
      </c>
      <c r="BE47" s="39" t="str">
        <f t="shared" si="47"/>
        <v/>
      </c>
      <c r="BF47" s="39" t="str">
        <f t="shared" si="48"/>
        <v/>
      </c>
      <c r="BG47" s="39" t="str">
        <f t="shared" si="49"/>
        <v/>
      </c>
      <c r="BH47" s="39" t="str">
        <f t="shared" si="50"/>
        <v/>
      </c>
      <c r="BI47" s="39" t="str">
        <f t="shared" si="51"/>
        <v/>
      </c>
      <c r="BJ47" s="39" t="str">
        <f t="shared" si="52"/>
        <v/>
      </c>
      <c r="BK47" s="42" t="str">
        <f t="shared" si="53"/>
        <v/>
      </c>
      <c r="BL47" t="str">
        <f t="shared" si="54"/>
        <v/>
      </c>
      <c r="BM47" t="str">
        <f t="shared" si="55"/>
        <v/>
      </c>
      <c r="BN47" t="str">
        <f t="shared" si="56"/>
        <v/>
      </c>
      <c r="BO47" t="str">
        <f t="shared" si="57"/>
        <v/>
      </c>
      <c r="BP47" t="str">
        <f t="shared" si="58"/>
        <v/>
      </c>
      <c r="BQ47" t="str">
        <f t="shared" si="59"/>
        <v/>
      </c>
      <c r="BR47" t="str">
        <f t="shared" si="60"/>
        <v/>
      </c>
      <c r="BS47" t="str">
        <f t="shared" si="61"/>
        <v/>
      </c>
      <c r="BT47" t="str">
        <f t="shared" si="62"/>
        <v/>
      </c>
      <c r="BU47" t="str">
        <f t="shared" si="63"/>
        <v/>
      </c>
      <c r="BV47" t="str">
        <f t="shared" si="64"/>
        <v/>
      </c>
      <c r="BW47" t="str">
        <f t="shared" si="65"/>
        <v/>
      </c>
      <c r="BX47" t="str">
        <f t="shared" si="66"/>
        <v/>
      </c>
      <c r="BY47" t="str">
        <f t="shared" si="67"/>
        <v/>
      </c>
      <c r="BZ47" t="str">
        <f t="shared" si="68"/>
        <v/>
      </c>
      <c r="CA47" t="str">
        <f t="shared" si="69"/>
        <v/>
      </c>
      <c r="CB47" s="39" t="str">
        <f t="shared" si="70"/>
        <v/>
      </c>
      <c r="CC47" s="46" t="str">
        <f t="shared" si="71"/>
        <v/>
      </c>
      <c r="CD47" s="44" t="str">
        <f t="shared" si="72"/>
        <v/>
      </c>
      <c r="CE47" t="str" cm="1">
        <f t="array" ref="CE47">_xlfn.IFS($CC47="","",$CC47&lt;=CE$3,"yes",$CC47&gt;CE$3,"no")</f>
        <v/>
      </c>
      <c r="CF47" s="42" t="str">
        <f t="shared" si="38"/>
        <v/>
      </c>
      <c r="CG47" s="1" t="str">
        <f t="shared" si="39"/>
        <v/>
      </c>
      <c r="CH47" s="1" t="str">
        <f t="shared" si="40"/>
        <v/>
      </c>
      <c r="CI47" s="76" t="str">
        <f>IF(CE47="yes",VLOOKUP(CH47,'z-Table'!$A$1:$K$74,7,TRUE)*$CE$2,"")</f>
        <v/>
      </c>
    </row>
    <row r="48" spans="1:87" ht="12" x14ac:dyDescent="0.2">
      <c r="A48" s="7" t="s">
        <v>70</v>
      </c>
      <c r="B48" s="18" cm="1">
        <f t="array" ref="B48">IFERROR(_xlfn.IFS(COUNTA($F$2:$K$2)=0,AVERAGE($F48:$K48),$F$2="X",AVERAGE(G48:$K48),$G$2="X",AVERAGE($F48,$H48:$K48),$H$2="X",AVERAGE($F48:$G48,$I48:$K48),$I$2="X",AVERAGE($F48:$H48,$J48:$K48),$J$2="X",AVERAGE($F48:$I48,$K48:$K48),$K$2="X",AVERAGE($F48:$J48)),"")</f>
        <v>0</v>
      </c>
      <c r="C48" s="19" cm="1">
        <f t="array" ref="C48">IFERROR(_xlfn.IFS(COUNTA($F$2:$K$2)=0,STDEV($F48:$K48)/SQRT(COUNT($F48:$K48)),$F$2="X",STDEV(G48:$K48)/SQRT(COUNT(G48:$K48)),$G$2="X",STDEV($F48,$H48:$K48)/SQRT(COUNT($F48,$H48:$K48)),$H$2="X",STDEV($F48:$G48,$I48:$K48)/SQRT(COUNT($F48:$G48,$I48:$K48)),$I$2="X",STDEV($F48:$H48,$J48:$K48)/SQRT(COUNT($F48:$H48,$J48:$K48)),$J$2="X",STDEV($F48:$I48,$K48)/SQRT(COUNT($F48:$I48,$K48)),$K$2="X",STDEV($F48:$J48)/SQRT(COUNT($F48:$J48))),"")</f>
        <v>0</v>
      </c>
      <c r="D48" s="110" cm="1">
        <f t="array" ref="D48">IFERROR(_xlfn.IFS(COUNTA($L$2:$Q$2)=0,AVERAGE($L48:$Q48),$L$2="X",AVERAGE($M48:$Q48),$M$2="X",AVERAGE($L48,$N48:$Q48),$N$2="X",AVERAGE($L48:$M48,$O48:$Q48),$O$2="X",AVERAGE($L48:$N48,$P48:$Q48),$P$2="X",AVERAGE($L48:$O48,$Q48:$Q48),$Q$2="X",AVERAGE($L48:$P48)),"")</f>
        <v>0</v>
      </c>
      <c r="E48" s="111" cm="1">
        <f t="array" ref="E48">IFERROR(_xlfn.IFS(COUNTA($L$2:$Q$2)=0,STDEV($L48:$Q48)/SQRT(COUNT($L48:$Q48)),$L$2="X",STDEV($M48:$Q48)/SQRT(COUNT($M48:$Q48)),$M$2="X",STDEV($L48,$N48:$Q48)/SQRT(COUNT($L48,$N48:$Q48)),$N$2="X",STDEV($L48:$M48,$O48:$Q48)/SQRT(COUNT($L48:$M48,$O48:$Q48)),$O$2="X",STDEV($L48:$N48,$P48:$Q48)/SQRT(COUNT($L48:$N48,$P48:$Q48)),$P$2="X",STDEV($L48:$O48,$Q48)/SQRT(COUNT($L48:$O48,$Q48)),$Q$2="X",STDEV($L48:$P48)/SQRT(COUNT($L48:$P48))),"")</f>
        <v>0</v>
      </c>
      <c r="F48" cm="1">
        <f t="array" ref="F48">_xlfn.IFS(SUM($L48:$Q48)="","",L48="","",L48=0,0,L48&gt;0,L48/F$65*100)</f>
        <v>0</v>
      </c>
      <c r="G48" cm="1">
        <f t="array" ref="G48">_xlfn.IFS(SUM($L48:$Q48)="","",M48="","",M48=0,0,M48&gt;0,M48/G$65*100)</f>
        <v>0</v>
      </c>
      <c r="H48" cm="1">
        <f t="array" ref="H48">_xlfn.IFS(SUM($L48:$Q48)="","",N48="","",N48=0,0,N48&gt;0,N48/H$65*100)</f>
        <v>0</v>
      </c>
      <c r="I48" cm="1">
        <f t="array" ref="I48">_xlfn.IFS(SUM($L48:$Q48)="","",O48="","",O48=0,0,O48&gt;0,O48/I$65*100)</f>
        <v>0</v>
      </c>
      <c r="J48" cm="1">
        <f t="array" ref="J48">_xlfn.IFS(SUM($L48:$Q48)="","",P48="","",P48=0,0,P48&gt;0,P48/J$65*100)</f>
        <v>0</v>
      </c>
      <c r="K48" cm="1">
        <f t="array" ref="K48">_xlfn.IFS(SUM($L48:$Q48)="","",Q48="","",Q48=0,0,Q48&gt;0,Q48/K$65*100)</f>
        <v>0</v>
      </c>
      <c r="L48" s="85">
        <f t="shared" si="37"/>
        <v>0</v>
      </c>
      <c r="M48" s="39">
        <f t="shared" si="0"/>
        <v>0</v>
      </c>
      <c r="N48" s="39">
        <f t="shared" si="0"/>
        <v>0</v>
      </c>
      <c r="O48" s="39">
        <f t="shared" si="0"/>
        <v>0</v>
      </c>
      <c r="P48" s="39">
        <f t="shared" si="0"/>
        <v>0</v>
      </c>
      <c r="Q48" s="98">
        <f t="shared" si="0"/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Z48" s="7" t="s">
        <v>70</v>
      </c>
      <c r="AA48" s="18" cm="1">
        <f t="array" ref="AA48">IFERROR(_xlfn.IFS(COUNTA($AE$2:$AJ$2)=0,AVERAGE($AE48:$AJ48),$AE$2="X",AVERAGE($AF48:$AJ48),$AF$2="X",AVERAGE($AE48,$AG48:$AJ48),$AG$2="X",AVERAGE($AE48:$AF48,$AH48:$AJ48),$AH$2="X",AVERAGE($AE48:$AG48,$AI48:$AJ48),$AI$2="X",AVERAGE($AE48:$AH48,$AJ48:$AJ48),$AJ$2="X",AVERAGE($AE48:$AI48)),"")</f>
        <v>0</v>
      </c>
      <c r="AB48" s="19" cm="1">
        <f t="array" ref="AB48">IFERROR(_xlfn.IFS(COUNTA($AE$2:$AJ$2)=0,STDEV($AE48:$AJ48)/SQRT(COUNT($AE48:$AJ48)),$AE$2="X",STDEV($AF48:$AJ48)/SQRT(COUNT($AF48:$AJ48)),$AF$2="X",STDEV($AE48,$AG48:$AJ48)/SQRT(COUNT($AE48,$AG48:$AJ48)),$AG$2="X",STDEV($AE48:$AF48,$AH48:$AJ48)/SQRT(COUNT($AE48:$AF48,$AH48:$AJ48)),$AH$2="X",STDEV($AE48:$AG48,$AI48:$AJ48)/SQRT(COUNT($AE48:$AG48,$AI48:$AJ48)),$AI$2="X",STDEV($AE48:$AH48,$AJ48)/SQRT(COUNT($AE48:$AH48,$AJ48)),$AJ$2="X",STDEV($AE48:$AI48)/SQRT(COUNT($AE48:$AI48))),"")</f>
        <v>0</v>
      </c>
      <c r="AC48" s="113" cm="1">
        <f t="array" ref="AC48">IFERROR(_xlfn.IFS(COUNTA($AK$2:$AP$2)=0,AVERAGE($AK48:$AP48),$AK$2="X",AVERAGE($AL48:$AP48),$AL$2="X",AVERAGE($AK48,$AM48:$AP48),$AM$2="X",AVERAGE($AK48:$AL48,$AN48:$AP48),$AN$2="X",AVERAGE($AK48:$AM48,$AO48:$AP48),$AO$2="X",AVERAGE($AK48:$AN48,$AP48:$AP48),$AP$2="X",AVERAGE($AK48:$AO48)),"")</f>
        <v>0</v>
      </c>
      <c r="AD48" s="111" cm="1">
        <f t="array" ref="AD48">IFERROR(_xlfn.IFS(COUNTA($AK$2:$AP$2)=0,STDEV($AK48:$AP48)/SQRT(COUNT($AK48:$AP48)),$AK$2="X",STDEV($AL48:$AP48)/SQRT(COUNT($AL48:$AP48)),$AL$2="X",STDEV($AK48,$AM48:$AP48)/SQRT(COUNT($AK48,$AM48:$AP48)),$AM$2="X",STDEV($AK48:$AL48,$AN48:$AP48)/SQRT(COUNT($AK48:$AL48,$AN48:$AP48)),$AN$2="X",STDEV($AK48:$AM48,$AO48:$AP48)/SQRT(COUNT($AK48:$AM48,$AO48:$AP48)),$AO$2="X",STDEV($AK48:$AN48,$AP48)/SQRT(COUNT($AK48:$AN48,$AP48)),$AP$2="X",STDEV($AK48:$AO48)/SQRT(COUNT($AK48:$AO48))),"")</f>
        <v>0</v>
      </c>
      <c r="AE48" cm="1">
        <f t="array" ref="AE48">_xlfn.IFS(SUM($AK48:$AP48)="","",AK48="","",AK48=0,0,AK48&gt;0,AK48/AE$65*100)</f>
        <v>0</v>
      </c>
      <c r="AF48" cm="1">
        <f t="array" ref="AF48">_xlfn.IFS(SUM($AK48:$AP48)="","",AL48="","",AL48=0,0,AL48&gt;0,AL48/AF$65*100)</f>
        <v>0</v>
      </c>
      <c r="AG48" cm="1">
        <f t="array" ref="AG48">_xlfn.IFS(SUM($AK48:$AP48)="","",AM48="","",AM48=0,0,AM48&gt;0,AM48/AG$65*100)</f>
        <v>0</v>
      </c>
      <c r="AH48" cm="1">
        <f t="array" ref="AH48">_xlfn.IFS(SUM($AK48:$AP48)="","",AN48="","",AN48=0,0,AN48&gt;0,AN48/AH$65*100)</f>
        <v>0</v>
      </c>
      <c r="AI48" cm="1">
        <f t="array" ref="AI48">_xlfn.IFS(SUM($AK48:$AP48)="","",AO48="","",AO48=0,0,AO48&gt;0,AO48/AI$65*100)</f>
        <v>0</v>
      </c>
      <c r="AJ48" cm="1">
        <f t="array" ref="AJ48">_xlfn.IFS(SUM($AK48:$AP48)="","",AP48="","",AP48=0,0,AP48&gt;0,AP48/AJ$65*100)</f>
        <v>0</v>
      </c>
      <c r="AK48" s="42">
        <f t="shared" si="74"/>
        <v>0</v>
      </c>
      <c r="AL48">
        <f t="shared" si="74"/>
        <v>0</v>
      </c>
      <c r="AM48">
        <f t="shared" si="74"/>
        <v>0</v>
      </c>
      <c r="AN48">
        <f t="shared" si="73"/>
        <v>0</v>
      </c>
      <c r="AO48">
        <f t="shared" si="73"/>
        <v>0</v>
      </c>
      <c r="AP48" s="96">
        <f t="shared" si="73"/>
        <v>0</v>
      </c>
      <c r="AQ48" s="89">
        <v>0</v>
      </c>
      <c r="AR48" s="89">
        <v>0</v>
      </c>
      <c r="AS48" s="89">
        <v>0</v>
      </c>
      <c r="AT48" s="89">
        <v>0</v>
      </c>
      <c r="AU48" s="89">
        <v>0</v>
      </c>
      <c r="AV48" s="89">
        <v>0</v>
      </c>
      <c r="AX48" s="1"/>
      <c r="AY48" s="39" t="str">
        <f t="shared" si="41"/>
        <v/>
      </c>
      <c r="AZ48" s="39" t="str">
        <f t="shared" si="42"/>
        <v/>
      </c>
      <c r="BA48" s="39" t="str">
        <f t="shared" si="43"/>
        <v/>
      </c>
      <c r="BB48" s="39" t="str">
        <f t="shared" si="44"/>
        <v/>
      </c>
      <c r="BC48" s="39" t="str">
        <f t="shared" si="45"/>
        <v/>
      </c>
      <c r="BD48" s="39" t="str">
        <f t="shared" si="46"/>
        <v/>
      </c>
      <c r="BE48" s="39" t="str">
        <f t="shared" si="47"/>
        <v/>
      </c>
      <c r="BF48" s="39" t="str">
        <f t="shared" si="48"/>
        <v/>
      </c>
      <c r="BG48" s="39" t="str">
        <f t="shared" si="49"/>
        <v/>
      </c>
      <c r="BH48" s="39" t="str">
        <f t="shared" si="50"/>
        <v/>
      </c>
      <c r="BI48" s="39" t="str">
        <f t="shared" si="51"/>
        <v/>
      </c>
      <c r="BJ48" s="39" t="str">
        <f t="shared" si="52"/>
        <v/>
      </c>
      <c r="BK48" s="42" t="str">
        <f t="shared" si="53"/>
        <v/>
      </c>
      <c r="BL48" t="str">
        <f t="shared" si="54"/>
        <v/>
      </c>
      <c r="BM48" t="str">
        <f t="shared" si="55"/>
        <v/>
      </c>
      <c r="BN48" t="str">
        <f t="shared" si="56"/>
        <v/>
      </c>
      <c r="BO48" t="str">
        <f t="shared" si="57"/>
        <v/>
      </c>
      <c r="BP48" t="str">
        <f t="shared" si="58"/>
        <v/>
      </c>
      <c r="BQ48" t="str">
        <f t="shared" si="59"/>
        <v/>
      </c>
      <c r="BR48" t="str">
        <f t="shared" si="60"/>
        <v/>
      </c>
      <c r="BS48" t="str">
        <f t="shared" si="61"/>
        <v/>
      </c>
      <c r="BT48" t="str">
        <f t="shared" si="62"/>
        <v/>
      </c>
      <c r="BU48" t="str">
        <f t="shared" si="63"/>
        <v/>
      </c>
      <c r="BV48" t="str">
        <f t="shared" si="64"/>
        <v/>
      </c>
      <c r="BW48" t="str">
        <f t="shared" si="65"/>
        <v/>
      </c>
      <c r="BX48" t="str">
        <f t="shared" si="66"/>
        <v/>
      </c>
      <c r="BY48" t="str">
        <f t="shared" si="67"/>
        <v/>
      </c>
      <c r="BZ48" t="str">
        <f t="shared" si="68"/>
        <v/>
      </c>
      <c r="CA48" t="str">
        <f t="shared" si="69"/>
        <v/>
      </c>
      <c r="CB48" s="39" t="str">
        <f t="shared" si="70"/>
        <v/>
      </c>
      <c r="CC48" s="46" t="str">
        <f t="shared" si="71"/>
        <v/>
      </c>
      <c r="CD48" s="44" t="str">
        <f t="shared" si="72"/>
        <v/>
      </c>
      <c r="CE48" t="str" cm="1">
        <f t="array" ref="CE48">_xlfn.IFS($CC48="","",$CC48&lt;=CE$3,"yes",$CC48&gt;CE$3,"no")</f>
        <v/>
      </c>
      <c r="CF48" s="42" t="str">
        <f t="shared" si="38"/>
        <v/>
      </c>
      <c r="CG48" s="1" t="str">
        <f t="shared" si="39"/>
        <v/>
      </c>
      <c r="CH48" s="1" t="str">
        <f t="shared" si="40"/>
        <v/>
      </c>
      <c r="CI48" s="76" t="str">
        <f>IF(CE48="yes",VLOOKUP(CH48,'z-Table'!$A$1:$K$74,7,TRUE)*$CE$2,"")</f>
        <v/>
      </c>
    </row>
    <row r="49" spans="1:87" ht="12" x14ac:dyDescent="0.2">
      <c r="A49" s="7" t="s">
        <v>71</v>
      </c>
      <c r="B49" s="18" cm="1">
        <f t="array" ref="B49">IFERROR(_xlfn.IFS(COUNTA($F$2:$K$2)=0,AVERAGE($F49:$K49),$F$2="X",AVERAGE(G49:$K49),$G$2="X",AVERAGE($F49,$H49:$K49),$H$2="X",AVERAGE($F49:$G49,$I49:$K49),$I$2="X",AVERAGE($F49:$H49,$J49:$K49),$J$2="X",AVERAGE($F49:$I49,$K49:$K49),$K$2="X",AVERAGE($F49:$J49)),"")</f>
        <v>0</v>
      </c>
      <c r="C49" s="19" cm="1">
        <f t="array" ref="C49">IFERROR(_xlfn.IFS(COUNTA($F$2:$K$2)=0,STDEV($F49:$K49)/SQRT(COUNT($F49:$K49)),$F$2="X",STDEV(G49:$K49)/SQRT(COUNT(G49:$K49)),$G$2="X",STDEV($F49,$H49:$K49)/SQRT(COUNT($F49,$H49:$K49)),$H$2="X",STDEV($F49:$G49,$I49:$K49)/SQRT(COUNT($F49:$G49,$I49:$K49)),$I$2="X",STDEV($F49:$H49,$J49:$K49)/SQRT(COUNT($F49:$H49,$J49:$K49)),$J$2="X",STDEV($F49:$I49,$K49)/SQRT(COUNT($F49:$I49,$K49)),$K$2="X",STDEV($F49:$J49)/SQRT(COUNT($F49:$J49))),"")</f>
        <v>0</v>
      </c>
      <c r="D49" s="110" cm="1">
        <f t="array" ref="D49">IFERROR(_xlfn.IFS(COUNTA($L$2:$Q$2)=0,AVERAGE($L49:$Q49),$L$2="X",AVERAGE($M49:$Q49),$M$2="X",AVERAGE($L49,$N49:$Q49),$N$2="X",AVERAGE($L49:$M49,$O49:$Q49),$O$2="X",AVERAGE($L49:$N49,$P49:$Q49),$P$2="X",AVERAGE($L49:$O49,$Q49:$Q49),$Q$2="X",AVERAGE($L49:$P49)),"")</f>
        <v>0</v>
      </c>
      <c r="E49" s="111" cm="1">
        <f t="array" ref="E49">IFERROR(_xlfn.IFS(COUNTA($L$2:$Q$2)=0,STDEV($L49:$Q49)/SQRT(COUNT($L49:$Q49)),$L$2="X",STDEV($M49:$Q49)/SQRT(COUNT($M49:$Q49)),$M$2="X",STDEV($L49,$N49:$Q49)/SQRT(COUNT($L49,$N49:$Q49)),$N$2="X",STDEV($L49:$M49,$O49:$Q49)/SQRT(COUNT($L49:$M49,$O49:$Q49)),$O$2="X",STDEV($L49:$N49,$P49:$Q49)/SQRT(COUNT($L49:$N49,$P49:$Q49)),$P$2="X",STDEV($L49:$O49,$Q49)/SQRT(COUNT($L49:$O49,$Q49)),$Q$2="X",STDEV($L49:$P49)/SQRT(COUNT($L49:$P49))),"")</f>
        <v>0</v>
      </c>
      <c r="F49" cm="1">
        <f t="array" ref="F49">_xlfn.IFS(SUM($L49:$Q49)="","",L49="","",L49=0,0,L49&gt;0,L49/F$65*100)</f>
        <v>0</v>
      </c>
      <c r="G49" cm="1">
        <f t="array" ref="G49">_xlfn.IFS(SUM($L49:$Q49)="","",M49="","",M49=0,0,M49&gt;0,M49/G$65*100)</f>
        <v>0</v>
      </c>
      <c r="H49" cm="1">
        <f t="array" ref="H49">_xlfn.IFS(SUM($L49:$Q49)="","",N49="","",N49=0,0,N49&gt;0,N49/H$65*100)</f>
        <v>0</v>
      </c>
      <c r="I49" cm="1">
        <f t="array" ref="I49">_xlfn.IFS(SUM($L49:$Q49)="","",O49="","",O49=0,0,O49&gt;0,O49/I$65*100)</f>
        <v>0</v>
      </c>
      <c r="J49" cm="1">
        <f t="array" ref="J49">_xlfn.IFS(SUM($L49:$Q49)="","",P49="","",P49=0,0,P49&gt;0,P49/J$65*100)</f>
        <v>0</v>
      </c>
      <c r="K49" cm="1">
        <f t="array" ref="K49">_xlfn.IFS(SUM($L49:$Q49)="","",Q49="","",Q49=0,0,Q49&gt;0,Q49/K$65*100)</f>
        <v>0</v>
      </c>
      <c r="L49" s="85">
        <f t="shared" si="37"/>
        <v>0</v>
      </c>
      <c r="M49" s="39">
        <f t="shared" si="0"/>
        <v>0</v>
      </c>
      <c r="N49" s="39">
        <f t="shared" si="0"/>
        <v>0</v>
      </c>
      <c r="O49" s="39">
        <f t="shared" si="0"/>
        <v>0</v>
      </c>
      <c r="P49" s="39">
        <f t="shared" si="0"/>
        <v>0</v>
      </c>
      <c r="Q49" s="98">
        <f t="shared" si="0"/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Z49" s="7" t="s">
        <v>71</v>
      </c>
      <c r="AA49" s="18" cm="1">
        <f t="array" ref="AA49">IFERROR(_xlfn.IFS(COUNTA($AE$2:$AJ$2)=0,AVERAGE($AE49:$AJ49),$AE$2="X",AVERAGE($AF49:$AJ49),$AF$2="X",AVERAGE($AE49,$AG49:$AJ49),$AG$2="X",AVERAGE($AE49:$AF49,$AH49:$AJ49),$AH$2="X",AVERAGE($AE49:$AG49,$AI49:$AJ49),$AI$2="X",AVERAGE($AE49:$AH49,$AJ49:$AJ49),$AJ$2="X",AVERAGE($AE49:$AI49)),"")</f>
        <v>0</v>
      </c>
      <c r="AB49" s="19" cm="1">
        <f t="array" ref="AB49">IFERROR(_xlfn.IFS(COUNTA($AE$2:$AJ$2)=0,STDEV($AE49:$AJ49)/SQRT(COUNT($AE49:$AJ49)),$AE$2="X",STDEV($AF49:$AJ49)/SQRT(COUNT($AF49:$AJ49)),$AF$2="X",STDEV($AE49,$AG49:$AJ49)/SQRT(COUNT($AE49,$AG49:$AJ49)),$AG$2="X",STDEV($AE49:$AF49,$AH49:$AJ49)/SQRT(COUNT($AE49:$AF49,$AH49:$AJ49)),$AH$2="X",STDEV($AE49:$AG49,$AI49:$AJ49)/SQRT(COUNT($AE49:$AG49,$AI49:$AJ49)),$AI$2="X",STDEV($AE49:$AH49,$AJ49)/SQRT(COUNT($AE49:$AH49,$AJ49)),$AJ$2="X",STDEV($AE49:$AI49)/SQRT(COUNT($AE49:$AI49))),"")</f>
        <v>0</v>
      </c>
      <c r="AC49" s="113" cm="1">
        <f t="array" ref="AC49">IFERROR(_xlfn.IFS(COUNTA($AK$2:$AP$2)=0,AVERAGE($AK49:$AP49),$AK$2="X",AVERAGE($AL49:$AP49),$AL$2="X",AVERAGE($AK49,$AM49:$AP49),$AM$2="X",AVERAGE($AK49:$AL49,$AN49:$AP49),$AN$2="X",AVERAGE($AK49:$AM49,$AO49:$AP49),$AO$2="X",AVERAGE($AK49:$AN49,$AP49:$AP49),$AP$2="X",AVERAGE($AK49:$AO49)),"")</f>
        <v>0</v>
      </c>
      <c r="AD49" s="111" cm="1">
        <f t="array" ref="AD49">IFERROR(_xlfn.IFS(COUNTA($AK$2:$AP$2)=0,STDEV($AK49:$AP49)/SQRT(COUNT($AK49:$AP49)),$AK$2="X",STDEV($AL49:$AP49)/SQRT(COUNT($AL49:$AP49)),$AL$2="X",STDEV($AK49,$AM49:$AP49)/SQRT(COUNT($AK49,$AM49:$AP49)),$AM$2="X",STDEV($AK49:$AL49,$AN49:$AP49)/SQRT(COUNT($AK49:$AL49,$AN49:$AP49)),$AN$2="X",STDEV($AK49:$AM49,$AO49:$AP49)/SQRT(COUNT($AK49:$AM49,$AO49:$AP49)),$AO$2="X",STDEV($AK49:$AN49,$AP49)/SQRT(COUNT($AK49:$AN49,$AP49)),$AP$2="X",STDEV($AK49:$AO49)/SQRT(COUNT($AK49:$AO49))),"")</f>
        <v>0</v>
      </c>
      <c r="AE49" cm="1">
        <f t="array" ref="AE49">_xlfn.IFS(SUM($AK49:$AP49)="","",AK49="","",AK49=0,0,AK49&gt;0,AK49/AE$65*100)</f>
        <v>0</v>
      </c>
      <c r="AF49" cm="1">
        <f t="array" ref="AF49">_xlfn.IFS(SUM($AK49:$AP49)="","",AL49="","",AL49=0,0,AL49&gt;0,AL49/AF$65*100)</f>
        <v>0</v>
      </c>
      <c r="AG49" cm="1">
        <f t="array" ref="AG49">_xlfn.IFS(SUM($AK49:$AP49)="","",AM49="","",AM49=0,0,AM49&gt;0,AM49/AG$65*100)</f>
        <v>0</v>
      </c>
      <c r="AH49" cm="1">
        <f t="array" ref="AH49">_xlfn.IFS(SUM($AK49:$AP49)="","",AN49="","",AN49=0,0,AN49&gt;0,AN49/AH$65*100)</f>
        <v>0</v>
      </c>
      <c r="AI49" cm="1">
        <f t="array" ref="AI49">_xlfn.IFS(SUM($AK49:$AP49)="","",AO49="","",AO49=0,0,AO49&gt;0,AO49/AI$65*100)</f>
        <v>0</v>
      </c>
      <c r="AJ49" cm="1">
        <f t="array" ref="AJ49">_xlfn.IFS(SUM($AK49:$AP49)="","",AP49="","",AP49=0,0,AP49&gt;0,AP49/AJ$65*100)</f>
        <v>0</v>
      </c>
      <c r="AK49" s="42">
        <f t="shared" si="74"/>
        <v>0</v>
      </c>
      <c r="AL49">
        <f t="shared" si="74"/>
        <v>0</v>
      </c>
      <c r="AM49">
        <f t="shared" si="74"/>
        <v>0</v>
      </c>
      <c r="AN49">
        <f t="shared" si="73"/>
        <v>0</v>
      </c>
      <c r="AO49">
        <f t="shared" si="73"/>
        <v>0</v>
      </c>
      <c r="AP49" s="96">
        <f t="shared" si="73"/>
        <v>0</v>
      </c>
      <c r="AQ49" s="89">
        <v>0</v>
      </c>
      <c r="AR49" s="89">
        <v>0</v>
      </c>
      <c r="AS49" s="89">
        <v>0</v>
      </c>
      <c r="AT49" s="89">
        <v>0</v>
      </c>
      <c r="AU49" s="89">
        <v>0</v>
      </c>
      <c r="AV49" s="89">
        <v>0</v>
      </c>
      <c r="AX49" s="1"/>
      <c r="AY49" s="39" t="str">
        <f t="shared" si="41"/>
        <v/>
      </c>
      <c r="AZ49" s="39" t="str">
        <f t="shared" si="42"/>
        <v/>
      </c>
      <c r="BA49" s="39" t="str">
        <f t="shared" si="43"/>
        <v/>
      </c>
      <c r="BB49" s="39" t="str">
        <f t="shared" si="44"/>
        <v/>
      </c>
      <c r="BC49" s="39" t="str">
        <f t="shared" si="45"/>
        <v/>
      </c>
      <c r="BD49" s="39" t="str">
        <f t="shared" si="46"/>
        <v/>
      </c>
      <c r="BE49" s="39" t="str">
        <f t="shared" si="47"/>
        <v/>
      </c>
      <c r="BF49" s="39" t="str">
        <f t="shared" si="48"/>
        <v/>
      </c>
      <c r="BG49" s="39" t="str">
        <f t="shared" si="49"/>
        <v/>
      </c>
      <c r="BH49" s="39" t="str">
        <f t="shared" si="50"/>
        <v/>
      </c>
      <c r="BI49" s="39" t="str">
        <f t="shared" si="51"/>
        <v/>
      </c>
      <c r="BJ49" s="39" t="str">
        <f t="shared" si="52"/>
        <v/>
      </c>
      <c r="BK49" s="42" t="str">
        <f t="shared" si="53"/>
        <v/>
      </c>
      <c r="BL49" t="str">
        <f t="shared" si="54"/>
        <v/>
      </c>
      <c r="BM49" t="str">
        <f t="shared" si="55"/>
        <v/>
      </c>
      <c r="BN49" t="str">
        <f t="shared" si="56"/>
        <v/>
      </c>
      <c r="BO49" t="str">
        <f t="shared" si="57"/>
        <v/>
      </c>
      <c r="BP49" t="str">
        <f t="shared" si="58"/>
        <v/>
      </c>
      <c r="BQ49" t="str">
        <f t="shared" si="59"/>
        <v/>
      </c>
      <c r="BR49" t="str">
        <f t="shared" si="60"/>
        <v/>
      </c>
      <c r="BS49" t="str">
        <f t="shared" si="61"/>
        <v/>
      </c>
      <c r="BT49" t="str">
        <f t="shared" si="62"/>
        <v/>
      </c>
      <c r="BU49" t="str">
        <f t="shared" si="63"/>
        <v/>
      </c>
      <c r="BV49" t="str">
        <f t="shared" si="64"/>
        <v/>
      </c>
      <c r="BW49" t="str">
        <f t="shared" si="65"/>
        <v/>
      </c>
      <c r="BX49" t="str">
        <f t="shared" si="66"/>
        <v/>
      </c>
      <c r="BY49" t="str">
        <f t="shared" si="67"/>
        <v/>
      </c>
      <c r="BZ49" t="str">
        <f t="shared" si="68"/>
        <v/>
      </c>
      <c r="CA49" t="str">
        <f t="shared" si="69"/>
        <v/>
      </c>
      <c r="CB49" s="39" t="str">
        <f t="shared" si="70"/>
        <v/>
      </c>
      <c r="CC49" s="46" t="str">
        <f t="shared" si="71"/>
        <v/>
      </c>
      <c r="CD49" s="44" t="str">
        <f t="shared" si="72"/>
        <v/>
      </c>
      <c r="CE49" t="str" cm="1">
        <f t="array" ref="CE49">_xlfn.IFS($CC49="","",$CC49&lt;=CE$3,"yes",$CC49&gt;CE$3,"no")</f>
        <v/>
      </c>
      <c r="CF49" s="42" t="str">
        <f t="shared" si="38"/>
        <v/>
      </c>
      <c r="CG49" s="1" t="str">
        <f t="shared" si="39"/>
        <v/>
      </c>
      <c r="CH49" s="1" t="str">
        <f t="shared" si="40"/>
        <v/>
      </c>
      <c r="CI49" s="76" t="str">
        <f>IF(CE49="yes",VLOOKUP(CH49,'z-Table'!$A$1:$K$74,7,TRUE)*$CE$2,"")</f>
        <v/>
      </c>
    </row>
    <row r="50" spans="1:87" ht="12" x14ac:dyDescent="0.2">
      <c r="A50" s="7" t="s">
        <v>72</v>
      </c>
      <c r="B50" s="18" cm="1">
        <f t="array" ref="B50">IFERROR(_xlfn.IFS(COUNTA($F$2:$K$2)=0,AVERAGE($F50:$K50),$F$2="X",AVERAGE(G50:$K50),$G$2="X",AVERAGE($F50,$H50:$K50),$H$2="X",AVERAGE($F50:$G50,$I50:$K50),$I$2="X",AVERAGE($F50:$H50,$J50:$K50),$J$2="X",AVERAGE($F50:$I50,$K50:$K50),$K$2="X",AVERAGE($F50:$J50)),"")</f>
        <v>0</v>
      </c>
      <c r="C50" s="19" cm="1">
        <f t="array" ref="C50">IFERROR(_xlfn.IFS(COUNTA($F$2:$K$2)=0,STDEV($F50:$K50)/SQRT(COUNT($F50:$K50)),$F$2="X",STDEV(G50:$K50)/SQRT(COUNT(G50:$K50)),$G$2="X",STDEV($F50,$H50:$K50)/SQRT(COUNT($F50,$H50:$K50)),$H$2="X",STDEV($F50:$G50,$I50:$K50)/SQRT(COUNT($F50:$G50,$I50:$K50)),$I$2="X",STDEV($F50:$H50,$J50:$K50)/SQRT(COUNT($F50:$H50,$J50:$K50)),$J$2="X",STDEV($F50:$I50,$K50)/SQRT(COUNT($F50:$I50,$K50)),$K$2="X",STDEV($F50:$J50)/SQRT(COUNT($F50:$J50))),"")</f>
        <v>0</v>
      </c>
      <c r="D50" s="110" cm="1">
        <f t="array" ref="D50">IFERROR(_xlfn.IFS(COUNTA($L$2:$Q$2)=0,AVERAGE($L50:$Q50),$L$2="X",AVERAGE($M50:$Q50),$M$2="X",AVERAGE($L50,$N50:$Q50),$N$2="X",AVERAGE($L50:$M50,$O50:$Q50),$O$2="X",AVERAGE($L50:$N50,$P50:$Q50),$P$2="X",AVERAGE($L50:$O50,$Q50:$Q50),$Q$2="X",AVERAGE($L50:$P50)),"")</f>
        <v>0</v>
      </c>
      <c r="E50" s="111" cm="1">
        <f t="array" ref="E50">IFERROR(_xlfn.IFS(COUNTA($L$2:$Q$2)=0,STDEV($L50:$Q50)/SQRT(COUNT($L50:$Q50)),$L$2="X",STDEV($M50:$Q50)/SQRT(COUNT($M50:$Q50)),$M$2="X",STDEV($L50,$N50:$Q50)/SQRT(COUNT($L50,$N50:$Q50)),$N$2="X",STDEV($L50:$M50,$O50:$Q50)/SQRT(COUNT($L50:$M50,$O50:$Q50)),$O$2="X",STDEV($L50:$N50,$P50:$Q50)/SQRT(COUNT($L50:$N50,$P50:$Q50)),$P$2="X",STDEV($L50:$O50,$Q50)/SQRT(COUNT($L50:$O50,$Q50)),$Q$2="X",STDEV($L50:$P50)/SQRT(COUNT($L50:$P50))),"")</f>
        <v>0</v>
      </c>
      <c r="F50" cm="1">
        <f t="array" ref="F50">_xlfn.IFS(SUM($L50:$Q50)="","",L50="","",L50=0,0,L50&gt;0,L50/F$65*100)</f>
        <v>0</v>
      </c>
      <c r="G50" cm="1">
        <f t="array" ref="G50">_xlfn.IFS(SUM($L50:$Q50)="","",M50="","",M50=0,0,M50&gt;0,M50/G$65*100)</f>
        <v>0</v>
      </c>
      <c r="H50" cm="1">
        <f t="array" ref="H50">_xlfn.IFS(SUM($L50:$Q50)="","",N50="","",N50=0,0,N50&gt;0,N50/H$65*100)</f>
        <v>0</v>
      </c>
      <c r="I50" cm="1">
        <f t="array" ref="I50">_xlfn.IFS(SUM($L50:$Q50)="","",O50="","",O50=0,0,O50&gt;0,O50/I$65*100)</f>
        <v>0</v>
      </c>
      <c r="J50" cm="1">
        <f t="array" ref="J50">_xlfn.IFS(SUM($L50:$Q50)="","",P50="","",P50=0,0,P50&gt;0,P50/J$65*100)</f>
        <v>0</v>
      </c>
      <c r="K50" cm="1">
        <f t="array" ref="K50">_xlfn.IFS(SUM($L50:$Q50)="","",Q50="","",Q50=0,0,Q50&gt;0,Q50/K$65*100)</f>
        <v>0</v>
      </c>
      <c r="L50" s="85">
        <f t="shared" si="37"/>
        <v>0</v>
      </c>
      <c r="M50" s="39">
        <f t="shared" si="0"/>
        <v>0</v>
      </c>
      <c r="N50" s="39">
        <f t="shared" si="0"/>
        <v>0</v>
      </c>
      <c r="O50" s="39">
        <f t="shared" si="0"/>
        <v>0</v>
      </c>
      <c r="P50" s="39">
        <f t="shared" si="0"/>
        <v>0</v>
      </c>
      <c r="Q50" s="98">
        <f t="shared" ref="Q50:Q63" si="75">IF(W50="","",W50/W$2)</f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Z50" s="7" t="s">
        <v>72</v>
      </c>
      <c r="AA50" s="18" cm="1">
        <f t="array" ref="AA50">IFERROR(_xlfn.IFS(COUNTA($AE$2:$AJ$2)=0,AVERAGE($AE50:$AJ50),$AE$2="X",AVERAGE($AF50:$AJ50),$AF$2="X",AVERAGE($AE50,$AG50:$AJ50),$AG$2="X",AVERAGE($AE50:$AF50,$AH50:$AJ50),$AH$2="X",AVERAGE($AE50:$AG50,$AI50:$AJ50),$AI$2="X",AVERAGE($AE50:$AH50,$AJ50:$AJ50),$AJ$2="X",AVERAGE($AE50:$AI50)),"")</f>
        <v>0</v>
      </c>
      <c r="AB50" s="19" cm="1">
        <f t="array" ref="AB50">IFERROR(_xlfn.IFS(COUNTA($AE$2:$AJ$2)=0,STDEV($AE50:$AJ50)/SQRT(COUNT($AE50:$AJ50)),$AE$2="X",STDEV($AF50:$AJ50)/SQRT(COUNT($AF50:$AJ50)),$AF$2="X",STDEV($AE50,$AG50:$AJ50)/SQRT(COUNT($AE50,$AG50:$AJ50)),$AG$2="X",STDEV($AE50:$AF50,$AH50:$AJ50)/SQRT(COUNT($AE50:$AF50,$AH50:$AJ50)),$AH$2="X",STDEV($AE50:$AG50,$AI50:$AJ50)/SQRT(COUNT($AE50:$AG50,$AI50:$AJ50)),$AI$2="X",STDEV($AE50:$AH50,$AJ50)/SQRT(COUNT($AE50:$AH50,$AJ50)),$AJ$2="X",STDEV($AE50:$AI50)/SQRT(COUNT($AE50:$AI50))),"")</f>
        <v>0</v>
      </c>
      <c r="AC50" s="113" cm="1">
        <f t="array" ref="AC50">IFERROR(_xlfn.IFS(COUNTA($AK$2:$AP$2)=0,AVERAGE($AK50:$AP50),$AK$2="X",AVERAGE($AL50:$AP50),$AL$2="X",AVERAGE($AK50,$AM50:$AP50),$AM$2="X",AVERAGE($AK50:$AL50,$AN50:$AP50),$AN$2="X",AVERAGE($AK50:$AM50,$AO50:$AP50),$AO$2="X",AVERAGE($AK50:$AN50,$AP50:$AP50),$AP$2="X",AVERAGE($AK50:$AO50)),"")</f>
        <v>0</v>
      </c>
      <c r="AD50" s="111" cm="1">
        <f t="array" ref="AD50">IFERROR(_xlfn.IFS(COUNTA($AK$2:$AP$2)=0,STDEV($AK50:$AP50)/SQRT(COUNT($AK50:$AP50)),$AK$2="X",STDEV($AL50:$AP50)/SQRT(COUNT($AL50:$AP50)),$AL$2="X",STDEV($AK50,$AM50:$AP50)/SQRT(COUNT($AK50,$AM50:$AP50)),$AM$2="X",STDEV($AK50:$AL50,$AN50:$AP50)/SQRT(COUNT($AK50:$AL50,$AN50:$AP50)),$AN$2="X",STDEV($AK50:$AM50,$AO50:$AP50)/SQRT(COUNT($AK50:$AM50,$AO50:$AP50)),$AO$2="X",STDEV($AK50:$AN50,$AP50)/SQRT(COUNT($AK50:$AN50,$AP50)),$AP$2="X",STDEV($AK50:$AO50)/SQRT(COUNT($AK50:$AO50))),"")</f>
        <v>0</v>
      </c>
      <c r="AE50" cm="1">
        <f t="array" ref="AE50">_xlfn.IFS(SUM($AK50:$AP50)="","",AK50="","",AK50=0,0,AK50&gt;0,AK50/AE$65*100)</f>
        <v>0</v>
      </c>
      <c r="AF50" cm="1">
        <f t="array" ref="AF50">_xlfn.IFS(SUM($AK50:$AP50)="","",AL50="","",AL50=0,0,AL50&gt;0,AL50/AF$65*100)</f>
        <v>0</v>
      </c>
      <c r="AG50" cm="1">
        <f t="array" ref="AG50">_xlfn.IFS(SUM($AK50:$AP50)="","",AM50="","",AM50=0,0,AM50&gt;0,AM50/AG$65*100)</f>
        <v>0</v>
      </c>
      <c r="AH50" cm="1">
        <f t="array" ref="AH50">_xlfn.IFS(SUM($AK50:$AP50)="","",AN50="","",AN50=0,0,AN50&gt;0,AN50/AH$65*100)</f>
        <v>0</v>
      </c>
      <c r="AI50" cm="1">
        <f t="array" ref="AI50">_xlfn.IFS(SUM($AK50:$AP50)="","",AO50="","",AO50=0,0,AO50&gt;0,AO50/AI$65*100)</f>
        <v>0</v>
      </c>
      <c r="AJ50" cm="1">
        <f t="array" ref="AJ50">_xlfn.IFS(SUM($AK50:$AP50)="","",AP50="","",AP50=0,0,AP50&gt;0,AP50/AJ$65*100)</f>
        <v>0</v>
      </c>
      <c r="AK50" s="42">
        <f t="shared" si="74"/>
        <v>0</v>
      </c>
      <c r="AL50">
        <f t="shared" si="74"/>
        <v>0</v>
      </c>
      <c r="AM50">
        <f t="shared" si="74"/>
        <v>0</v>
      </c>
      <c r="AN50">
        <f t="shared" si="73"/>
        <v>0</v>
      </c>
      <c r="AO50">
        <f t="shared" si="73"/>
        <v>0</v>
      </c>
      <c r="AP50" s="96">
        <f t="shared" si="73"/>
        <v>0</v>
      </c>
      <c r="AQ50" s="89">
        <v>0</v>
      </c>
      <c r="AR50" s="89">
        <v>0</v>
      </c>
      <c r="AS50" s="89">
        <v>0</v>
      </c>
      <c r="AT50" s="89">
        <v>0</v>
      </c>
      <c r="AU50" s="89">
        <v>0</v>
      </c>
      <c r="AV50" s="89">
        <v>0</v>
      </c>
      <c r="AX50" s="1"/>
      <c r="AY50" s="39" t="str">
        <f t="shared" si="41"/>
        <v/>
      </c>
      <c r="AZ50" s="39" t="str">
        <f t="shared" si="42"/>
        <v/>
      </c>
      <c r="BA50" s="39" t="str">
        <f t="shared" si="43"/>
        <v/>
      </c>
      <c r="BB50" s="39" t="str">
        <f t="shared" si="44"/>
        <v/>
      </c>
      <c r="BC50" s="39" t="str">
        <f t="shared" si="45"/>
        <v/>
      </c>
      <c r="BD50" s="39" t="str">
        <f t="shared" si="46"/>
        <v/>
      </c>
      <c r="BE50" s="39" t="str">
        <f t="shared" si="47"/>
        <v/>
      </c>
      <c r="BF50" s="39" t="str">
        <f t="shared" si="48"/>
        <v/>
      </c>
      <c r="BG50" s="39" t="str">
        <f t="shared" si="49"/>
        <v/>
      </c>
      <c r="BH50" s="39" t="str">
        <f t="shared" si="50"/>
        <v/>
      </c>
      <c r="BI50" s="39" t="str">
        <f t="shared" si="51"/>
        <v/>
      </c>
      <c r="BJ50" s="39" t="str">
        <f t="shared" si="52"/>
        <v/>
      </c>
      <c r="BK50" s="42" t="str">
        <f t="shared" si="53"/>
        <v/>
      </c>
      <c r="BL50" t="str">
        <f t="shared" si="54"/>
        <v/>
      </c>
      <c r="BM50" t="str">
        <f t="shared" si="55"/>
        <v/>
      </c>
      <c r="BN50" t="str">
        <f t="shared" si="56"/>
        <v/>
      </c>
      <c r="BO50" t="str">
        <f t="shared" si="57"/>
        <v/>
      </c>
      <c r="BP50" t="str">
        <f t="shared" si="58"/>
        <v/>
      </c>
      <c r="BQ50" t="str">
        <f t="shared" si="59"/>
        <v/>
      </c>
      <c r="BR50" t="str">
        <f t="shared" si="60"/>
        <v/>
      </c>
      <c r="BS50" t="str">
        <f t="shared" si="61"/>
        <v/>
      </c>
      <c r="BT50" t="str">
        <f t="shared" si="62"/>
        <v/>
      </c>
      <c r="BU50" t="str">
        <f t="shared" si="63"/>
        <v/>
      </c>
      <c r="BV50" t="str">
        <f t="shared" si="64"/>
        <v/>
      </c>
      <c r="BW50" t="str">
        <f t="shared" si="65"/>
        <v/>
      </c>
      <c r="BX50" t="str">
        <f t="shared" si="66"/>
        <v/>
      </c>
      <c r="BY50" t="str">
        <f t="shared" si="67"/>
        <v/>
      </c>
      <c r="BZ50" t="str">
        <f t="shared" si="68"/>
        <v/>
      </c>
      <c r="CA50" t="str">
        <f t="shared" si="69"/>
        <v/>
      </c>
      <c r="CB50" s="39" t="str">
        <f t="shared" si="70"/>
        <v/>
      </c>
      <c r="CC50" s="46" t="str">
        <f t="shared" si="71"/>
        <v/>
      </c>
      <c r="CD50" s="44" t="str">
        <f t="shared" si="72"/>
        <v/>
      </c>
      <c r="CE50" t="str" cm="1">
        <f t="array" ref="CE50">_xlfn.IFS($CC50="","",$CC50&lt;=CE$3,"yes",$CC50&gt;CE$3,"no")</f>
        <v/>
      </c>
      <c r="CF50" s="42" t="str">
        <f t="shared" si="38"/>
        <v/>
      </c>
      <c r="CG50" s="1" t="str">
        <f t="shared" si="39"/>
        <v/>
      </c>
      <c r="CH50" s="1" t="str">
        <f t="shared" si="40"/>
        <v/>
      </c>
      <c r="CI50" s="76" t="str">
        <f>IF(CE50="yes",VLOOKUP(CH50,'z-Table'!$A$1:$K$74,7,TRUE)*$CE$2,"")</f>
        <v/>
      </c>
    </row>
    <row r="51" spans="1:87" ht="12" x14ac:dyDescent="0.2">
      <c r="A51" s="7" t="s">
        <v>73</v>
      </c>
      <c r="B51" s="18" cm="1">
        <f t="array" ref="B51">IFERROR(_xlfn.IFS(COUNTA($F$2:$K$2)=0,AVERAGE($F51:$K51),$F$2="X",AVERAGE(G51:$K51),$G$2="X",AVERAGE($F51,$H51:$K51),$H$2="X",AVERAGE($F51:$G51,$I51:$K51),$I$2="X",AVERAGE($F51:$H51,$J51:$K51),$J$2="X",AVERAGE($F51:$I51,$K51:$K51),$K$2="X",AVERAGE($F51:$J51)),"")</f>
        <v>0</v>
      </c>
      <c r="C51" s="19" cm="1">
        <f t="array" ref="C51">IFERROR(_xlfn.IFS(COUNTA($F$2:$K$2)=0,STDEV($F51:$K51)/SQRT(COUNT($F51:$K51)),$F$2="X",STDEV(G51:$K51)/SQRT(COUNT(G51:$K51)),$G$2="X",STDEV($F51,$H51:$K51)/SQRT(COUNT($F51,$H51:$K51)),$H$2="X",STDEV($F51:$G51,$I51:$K51)/SQRT(COUNT($F51:$G51,$I51:$K51)),$I$2="X",STDEV($F51:$H51,$J51:$K51)/SQRT(COUNT($F51:$H51,$J51:$K51)),$J$2="X",STDEV($F51:$I51,$K51)/SQRT(COUNT($F51:$I51,$K51)),$K$2="X",STDEV($F51:$J51)/SQRT(COUNT($F51:$J51))),"")</f>
        <v>0</v>
      </c>
      <c r="D51" s="110" cm="1">
        <f t="array" ref="D51">IFERROR(_xlfn.IFS(COUNTA($L$2:$Q$2)=0,AVERAGE($L51:$Q51),$L$2="X",AVERAGE($M51:$Q51),$M$2="X",AVERAGE($L51,$N51:$Q51),$N$2="X",AVERAGE($L51:$M51,$O51:$Q51),$O$2="X",AVERAGE($L51:$N51,$P51:$Q51),$P$2="X",AVERAGE($L51:$O51,$Q51:$Q51),$Q$2="X",AVERAGE($L51:$P51)),"")</f>
        <v>0</v>
      </c>
      <c r="E51" s="111" cm="1">
        <f t="array" ref="E51">IFERROR(_xlfn.IFS(COUNTA($L$2:$Q$2)=0,STDEV($L51:$Q51)/SQRT(COUNT($L51:$Q51)),$L$2="X",STDEV($M51:$Q51)/SQRT(COUNT($M51:$Q51)),$M$2="X",STDEV($L51,$N51:$Q51)/SQRT(COUNT($L51,$N51:$Q51)),$N$2="X",STDEV($L51:$M51,$O51:$Q51)/SQRT(COUNT($L51:$M51,$O51:$Q51)),$O$2="X",STDEV($L51:$N51,$P51:$Q51)/SQRT(COUNT($L51:$N51,$P51:$Q51)),$P$2="X",STDEV($L51:$O51,$Q51)/SQRT(COUNT($L51:$O51,$Q51)),$Q$2="X",STDEV($L51:$P51)/SQRT(COUNT($L51:$P51))),"")</f>
        <v>0</v>
      </c>
      <c r="F51" cm="1">
        <f t="array" ref="F51">_xlfn.IFS(SUM($L51:$Q51)="","",L51="","",L51=0,0,L51&gt;0,L51/F$65*100)</f>
        <v>0</v>
      </c>
      <c r="G51" cm="1">
        <f t="array" ref="G51">_xlfn.IFS(SUM($L51:$Q51)="","",M51="","",M51=0,0,M51&gt;0,M51/G$65*100)</f>
        <v>0</v>
      </c>
      <c r="H51" cm="1">
        <f t="array" ref="H51">_xlfn.IFS(SUM($L51:$Q51)="","",N51="","",N51=0,0,N51&gt;0,N51/H$65*100)</f>
        <v>0</v>
      </c>
      <c r="I51" cm="1">
        <f t="array" ref="I51">_xlfn.IFS(SUM($L51:$Q51)="","",O51="","",O51=0,0,O51&gt;0,O51/I$65*100)</f>
        <v>0</v>
      </c>
      <c r="J51" cm="1">
        <f t="array" ref="J51">_xlfn.IFS(SUM($L51:$Q51)="","",P51="","",P51=0,0,P51&gt;0,P51/J$65*100)</f>
        <v>0</v>
      </c>
      <c r="K51" cm="1">
        <f t="array" ref="K51">_xlfn.IFS(SUM($L51:$Q51)="","",Q51="","",Q51=0,0,Q51&gt;0,Q51/K$65*100)</f>
        <v>0</v>
      </c>
      <c r="L51" s="85">
        <f t="shared" si="37"/>
        <v>0</v>
      </c>
      <c r="M51" s="39">
        <f t="shared" si="37"/>
        <v>0</v>
      </c>
      <c r="N51" s="39">
        <f t="shared" si="37"/>
        <v>0</v>
      </c>
      <c r="O51" s="39">
        <f t="shared" si="37"/>
        <v>0</v>
      </c>
      <c r="P51" s="39">
        <f t="shared" si="37"/>
        <v>0</v>
      </c>
      <c r="Q51" s="98">
        <f t="shared" si="75"/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Z51" s="7" t="s">
        <v>73</v>
      </c>
      <c r="AA51" s="18" cm="1">
        <f t="array" ref="AA51">IFERROR(_xlfn.IFS(COUNTA($AE$2:$AJ$2)=0,AVERAGE($AE51:$AJ51),$AE$2="X",AVERAGE($AF51:$AJ51),$AF$2="X",AVERAGE($AE51,$AG51:$AJ51),$AG$2="X",AVERAGE($AE51:$AF51,$AH51:$AJ51),$AH$2="X",AVERAGE($AE51:$AG51,$AI51:$AJ51),$AI$2="X",AVERAGE($AE51:$AH51,$AJ51:$AJ51),$AJ$2="X",AVERAGE($AE51:$AI51)),"")</f>
        <v>0</v>
      </c>
      <c r="AB51" s="19" cm="1">
        <f t="array" ref="AB51">IFERROR(_xlfn.IFS(COUNTA($AE$2:$AJ$2)=0,STDEV($AE51:$AJ51)/SQRT(COUNT($AE51:$AJ51)),$AE$2="X",STDEV($AF51:$AJ51)/SQRT(COUNT($AF51:$AJ51)),$AF$2="X",STDEV($AE51,$AG51:$AJ51)/SQRT(COUNT($AE51,$AG51:$AJ51)),$AG$2="X",STDEV($AE51:$AF51,$AH51:$AJ51)/SQRT(COUNT($AE51:$AF51,$AH51:$AJ51)),$AH$2="X",STDEV($AE51:$AG51,$AI51:$AJ51)/SQRT(COUNT($AE51:$AG51,$AI51:$AJ51)),$AI$2="X",STDEV($AE51:$AH51,$AJ51)/SQRT(COUNT($AE51:$AH51,$AJ51)),$AJ$2="X",STDEV($AE51:$AI51)/SQRT(COUNT($AE51:$AI51))),"")</f>
        <v>0</v>
      </c>
      <c r="AC51" s="113" cm="1">
        <f t="array" ref="AC51">IFERROR(_xlfn.IFS(COUNTA($AK$2:$AP$2)=0,AVERAGE($AK51:$AP51),$AK$2="X",AVERAGE($AL51:$AP51),$AL$2="X",AVERAGE($AK51,$AM51:$AP51),$AM$2="X",AVERAGE($AK51:$AL51,$AN51:$AP51),$AN$2="X",AVERAGE($AK51:$AM51,$AO51:$AP51),$AO$2="X",AVERAGE($AK51:$AN51,$AP51:$AP51),$AP$2="X",AVERAGE($AK51:$AO51)),"")</f>
        <v>0</v>
      </c>
      <c r="AD51" s="111" cm="1">
        <f t="array" ref="AD51">IFERROR(_xlfn.IFS(COUNTA($AK$2:$AP$2)=0,STDEV($AK51:$AP51)/SQRT(COUNT($AK51:$AP51)),$AK$2="X",STDEV($AL51:$AP51)/SQRT(COUNT($AL51:$AP51)),$AL$2="X",STDEV($AK51,$AM51:$AP51)/SQRT(COUNT($AK51,$AM51:$AP51)),$AM$2="X",STDEV($AK51:$AL51,$AN51:$AP51)/SQRT(COUNT($AK51:$AL51,$AN51:$AP51)),$AN$2="X",STDEV($AK51:$AM51,$AO51:$AP51)/SQRT(COUNT($AK51:$AM51,$AO51:$AP51)),$AO$2="X",STDEV($AK51:$AN51,$AP51)/SQRT(COUNT($AK51:$AN51,$AP51)),$AP$2="X",STDEV($AK51:$AO51)/SQRT(COUNT($AK51:$AO51))),"")</f>
        <v>0</v>
      </c>
      <c r="AE51" cm="1">
        <f t="array" ref="AE51">_xlfn.IFS(SUM($AK51:$AP51)="","",AK51="","",AK51=0,0,AK51&gt;0,AK51/AE$65*100)</f>
        <v>0</v>
      </c>
      <c r="AF51" cm="1">
        <f t="array" ref="AF51">_xlfn.IFS(SUM($AK51:$AP51)="","",AL51="","",AL51=0,0,AL51&gt;0,AL51/AF$65*100)</f>
        <v>0</v>
      </c>
      <c r="AG51" cm="1">
        <f t="array" ref="AG51">_xlfn.IFS(SUM($AK51:$AP51)="","",AM51="","",AM51=0,0,AM51&gt;0,AM51/AG$65*100)</f>
        <v>0</v>
      </c>
      <c r="AH51" cm="1">
        <f t="array" ref="AH51">_xlfn.IFS(SUM($AK51:$AP51)="","",AN51="","",AN51=0,0,AN51&gt;0,AN51/AH$65*100)</f>
        <v>0</v>
      </c>
      <c r="AI51" cm="1">
        <f t="array" ref="AI51">_xlfn.IFS(SUM($AK51:$AP51)="","",AO51="","",AO51=0,0,AO51&gt;0,AO51/AI$65*100)</f>
        <v>0</v>
      </c>
      <c r="AJ51" cm="1">
        <f t="array" ref="AJ51">_xlfn.IFS(SUM($AK51:$AP51)="","",AP51="","",AP51=0,0,AP51&gt;0,AP51/AJ$65*100)</f>
        <v>0</v>
      </c>
      <c r="AK51" s="42">
        <f t="shared" si="74"/>
        <v>0</v>
      </c>
      <c r="AL51">
        <f t="shared" si="74"/>
        <v>0</v>
      </c>
      <c r="AM51">
        <f t="shared" si="74"/>
        <v>0</v>
      </c>
      <c r="AN51">
        <f t="shared" si="73"/>
        <v>0</v>
      </c>
      <c r="AO51">
        <f t="shared" si="73"/>
        <v>0</v>
      </c>
      <c r="AP51" s="96">
        <f t="shared" si="73"/>
        <v>0</v>
      </c>
      <c r="AQ51" s="89">
        <v>0</v>
      </c>
      <c r="AR51" s="89">
        <v>0</v>
      </c>
      <c r="AS51" s="89">
        <v>0</v>
      </c>
      <c r="AT51" s="89">
        <v>0</v>
      </c>
      <c r="AU51" s="89">
        <v>0</v>
      </c>
      <c r="AV51" s="89">
        <v>0</v>
      </c>
      <c r="AX51" s="1"/>
      <c r="AY51" s="39" t="str">
        <f t="shared" si="41"/>
        <v/>
      </c>
      <c r="AZ51" s="39" t="str">
        <f t="shared" si="42"/>
        <v/>
      </c>
      <c r="BA51" s="39" t="str">
        <f t="shared" si="43"/>
        <v/>
      </c>
      <c r="BB51" s="39" t="str">
        <f t="shared" si="44"/>
        <v/>
      </c>
      <c r="BC51" s="39" t="str">
        <f t="shared" si="45"/>
        <v/>
      </c>
      <c r="BD51" s="39" t="str">
        <f t="shared" si="46"/>
        <v/>
      </c>
      <c r="BE51" s="39" t="str">
        <f t="shared" si="47"/>
        <v/>
      </c>
      <c r="BF51" s="39" t="str">
        <f t="shared" si="48"/>
        <v/>
      </c>
      <c r="BG51" s="39" t="str">
        <f t="shared" si="49"/>
        <v/>
      </c>
      <c r="BH51" s="39" t="str">
        <f t="shared" si="50"/>
        <v/>
      </c>
      <c r="BI51" s="39" t="str">
        <f t="shared" si="51"/>
        <v/>
      </c>
      <c r="BJ51" s="39" t="str">
        <f t="shared" si="52"/>
        <v/>
      </c>
      <c r="BK51" s="42" t="str">
        <f t="shared" si="53"/>
        <v/>
      </c>
      <c r="BL51" t="str">
        <f t="shared" si="54"/>
        <v/>
      </c>
      <c r="BM51" t="str">
        <f t="shared" si="55"/>
        <v/>
      </c>
      <c r="BN51" t="str">
        <f t="shared" si="56"/>
        <v/>
      </c>
      <c r="BO51" t="str">
        <f t="shared" si="57"/>
        <v/>
      </c>
      <c r="BP51" t="str">
        <f t="shared" si="58"/>
        <v/>
      </c>
      <c r="BQ51" t="str">
        <f t="shared" si="59"/>
        <v/>
      </c>
      <c r="BR51" t="str">
        <f t="shared" si="60"/>
        <v/>
      </c>
      <c r="BS51" t="str">
        <f t="shared" si="61"/>
        <v/>
      </c>
      <c r="BT51" t="str">
        <f t="shared" si="62"/>
        <v/>
      </c>
      <c r="BU51" t="str">
        <f t="shared" si="63"/>
        <v/>
      </c>
      <c r="BV51" t="str">
        <f t="shared" si="64"/>
        <v/>
      </c>
      <c r="BW51" t="str">
        <f t="shared" si="65"/>
        <v/>
      </c>
      <c r="BX51" t="str">
        <f t="shared" si="66"/>
        <v/>
      </c>
      <c r="BY51" t="str">
        <f t="shared" si="67"/>
        <v/>
      </c>
      <c r="BZ51" t="str">
        <f t="shared" si="68"/>
        <v/>
      </c>
      <c r="CA51" t="str">
        <f t="shared" si="69"/>
        <v/>
      </c>
      <c r="CB51" s="39" t="str">
        <f t="shared" si="70"/>
        <v/>
      </c>
      <c r="CC51" s="46" t="str">
        <f t="shared" si="71"/>
        <v/>
      </c>
      <c r="CD51" s="44" t="str">
        <f t="shared" si="72"/>
        <v/>
      </c>
      <c r="CE51" t="str" cm="1">
        <f t="array" ref="CE51">_xlfn.IFS($CC51="","",$CC51&lt;=CE$3,"yes",$CC51&gt;CE$3,"no")</f>
        <v/>
      </c>
      <c r="CF51" s="42" t="str">
        <f t="shared" si="38"/>
        <v/>
      </c>
      <c r="CG51" s="1" t="str">
        <f t="shared" si="39"/>
        <v/>
      </c>
      <c r="CH51" s="1" t="str">
        <f t="shared" si="40"/>
        <v/>
      </c>
      <c r="CI51" s="76" t="str">
        <f>IF(CE51="yes",VLOOKUP(CH51,'z-Table'!$A$1:$K$74,7,TRUE)*$CE$2,"")</f>
        <v/>
      </c>
    </row>
    <row r="52" spans="1:87" ht="12" x14ac:dyDescent="0.2">
      <c r="A52" s="6" t="s">
        <v>74</v>
      </c>
      <c r="B52" s="18" cm="1">
        <f t="array" ref="B52">IFERROR(_xlfn.IFS(COUNTA($F$2:$K$2)=0,AVERAGE($F52:$K52),$F$2="X",AVERAGE(G52:$K52),$G$2="X",AVERAGE($F52,$H52:$K52),$H$2="X",AVERAGE($F52:$G52,$I52:$K52),$I$2="X",AVERAGE($F52:$H52,$J52:$K52),$J$2="X",AVERAGE($F52:$I52,$K52:$K52),$K$2="X",AVERAGE($F52:$J52)),"")</f>
        <v>0</v>
      </c>
      <c r="C52" s="19" cm="1">
        <f t="array" ref="C52">IFERROR(_xlfn.IFS(COUNTA($F$2:$K$2)=0,STDEV($F52:$K52)/SQRT(COUNT($F52:$K52)),$F$2="X",STDEV(G52:$K52)/SQRT(COUNT(G52:$K52)),$G$2="X",STDEV($F52,$H52:$K52)/SQRT(COUNT($F52,$H52:$K52)),$H$2="X",STDEV($F52:$G52,$I52:$K52)/SQRT(COUNT($F52:$G52,$I52:$K52)),$I$2="X",STDEV($F52:$H52,$J52:$K52)/SQRT(COUNT($F52:$H52,$J52:$K52)),$J$2="X",STDEV($F52:$I52,$K52)/SQRT(COUNT($F52:$I52,$K52)),$K$2="X",STDEV($F52:$J52)/SQRT(COUNT($F52:$J52))),"")</f>
        <v>0</v>
      </c>
      <c r="D52" s="110" cm="1">
        <f t="array" ref="D52">IFERROR(_xlfn.IFS(COUNTA($L$2:$Q$2)=0,AVERAGE($L52:$Q52),$L$2="X",AVERAGE($M52:$Q52),$M$2="X",AVERAGE($L52,$N52:$Q52),$N$2="X",AVERAGE($L52:$M52,$O52:$Q52),$O$2="X",AVERAGE($L52:$N52,$P52:$Q52),$P$2="X",AVERAGE($L52:$O52,$Q52:$Q52),$Q$2="X",AVERAGE($L52:$P52)),"")</f>
        <v>0</v>
      </c>
      <c r="E52" s="111" cm="1">
        <f t="array" ref="E52">IFERROR(_xlfn.IFS(COUNTA($L$2:$Q$2)=0,STDEV($L52:$Q52)/SQRT(COUNT($L52:$Q52)),$L$2="X",STDEV($M52:$Q52)/SQRT(COUNT($M52:$Q52)),$M$2="X",STDEV($L52,$N52:$Q52)/SQRT(COUNT($L52,$N52:$Q52)),$N$2="X",STDEV($L52:$M52,$O52:$Q52)/SQRT(COUNT($L52:$M52,$O52:$Q52)),$O$2="X",STDEV($L52:$N52,$P52:$Q52)/SQRT(COUNT($L52:$N52,$P52:$Q52)),$P$2="X",STDEV($L52:$O52,$Q52)/SQRT(COUNT($L52:$O52,$Q52)),$Q$2="X",STDEV($L52:$P52)/SQRT(COUNT($L52:$P52))),"")</f>
        <v>0</v>
      </c>
      <c r="F52" cm="1">
        <f t="array" ref="F52">_xlfn.IFS(SUM($L52:$Q52)="","",L52="","",L52=0,0,L52&gt;0,L52/F$65*100)</f>
        <v>0</v>
      </c>
      <c r="G52" cm="1">
        <f t="array" ref="G52">_xlfn.IFS(SUM($L52:$Q52)="","",M52="","",M52=0,0,M52&gt;0,M52/G$65*100)</f>
        <v>0</v>
      </c>
      <c r="H52" cm="1">
        <f t="array" ref="H52">_xlfn.IFS(SUM($L52:$Q52)="","",N52="","",N52=0,0,N52&gt;0,N52/H$65*100)</f>
        <v>0</v>
      </c>
      <c r="I52" cm="1">
        <f t="array" ref="I52">_xlfn.IFS(SUM($L52:$Q52)="","",O52="","",O52=0,0,O52&gt;0,O52/I$65*100)</f>
        <v>0</v>
      </c>
      <c r="J52" cm="1">
        <f t="array" ref="J52">_xlfn.IFS(SUM($L52:$Q52)="","",P52="","",P52=0,0,P52&gt;0,P52/J$65*100)</f>
        <v>0</v>
      </c>
      <c r="K52" cm="1">
        <f t="array" ref="K52">_xlfn.IFS(SUM($L52:$Q52)="","",Q52="","",Q52=0,0,Q52&gt;0,Q52/K$65*100)</f>
        <v>0</v>
      </c>
      <c r="L52" s="85">
        <f t="shared" si="37"/>
        <v>0</v>
      </c>
      <c r="M52" s="39">
        <f t="shared" si="37"/>
        <v>0</v>
      </c>
      <c r="N52" s="39">
        <f t="shared" si="37"/>
        <v>0</v>
      </c>
      <c r="O52" s="39">
        <f t="shared" si="37"/>
        <v>0</v>
      </c>
      <c r="P52" s="39">
        <f t="shared" si="37"/>
        <v>0</v>
      </c>
      <c r="Q52" s="98">
        <f t="shared" si="75"/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Z52" s="6" t="s">
        <v>74</v>
      </c>
      <c r="AA52" s="18" cm="1">
        <f t="array" ref="AA52">IFERROR(_xlfn.IFS(COUNTA($AE$2:$AJ$2)=0,AVERAGE($AE52:$AJ52),$AE$2="X",AVERAGE($AF52:$AJ52),$AF$2="X",AVERAGE($AE52,$AG52:$AJ52),$AG$2="X",AVERAGE($AE52:$AF52,$AH52:$AJ52),$AH$2="X",AVERAGE($AE52:$AG52,$AI52:$AJ52),$AI$2="X",AVERAGE($AE52:$AH52,$AJ52:$AJ52),$AJ$2="X",AVERAGE($AE52:$AI52)),"")</f>
        <v>0</v>
      </c>
      <c r="AB52" s="19" cm="1">
        <f t="array" ref="AB52">IFERROR(_xlfn.IFS(COUNTA($AE$2:$AJ$2)=0,STDEV($AE52:$AJ52)/SQRT(COUNT($AE52:$AJ52)),$AE$2="X",STDEV($AF52:$AJ52)/SQRT(COUNT($AF52:$AJ52)),$AF$2="X",STDEV($AE52,$AG52:$AJ52)/SQRT(COUNT($AE52,$AG52:$AJ52)),$AG$2="X",STDEV($AE52:$AF52,$AH52:$AJ52)/SQRT(COUNT($AE52:$AF52,$AH52:$AJ52)),$AH$2="X",STDEV($AE52:$AG52,$AI52:$AJ52)/SQRT(COUNT($AE52:$AG52,$AI52:$AJ52)),$AI$2="X",STDEV($AE52:$AH52,$AJ52)/SQRT(COUNT($AE52:$AH52,$AJ52)),$AJ$2="X",STDEV($AE52:$AI52)/SQRT(COUNT($AE52:$AI52))),"")</f>
        <v>0</v>
      </c>
      <c r="AC52" s="113" cm="1">
        <f t="array" ref="AC52">IFERROR(_xlfn.IFS(COUNTA($AK$2:$AP$2)=0,AVERAGE($AK52:$AP52),$AK$2="X",AVERAGE($AL52:$AP52),$AL$2="X",AVERAGE($AK52,$AM52:$AP52),$AM$2="X",AVERAGE($AK52:$AL52,$AN52:$AP52),$AN$2="X",AVERAGE($AK52:$AM52,$AO52:$AP52),$AO$2="X",AVERAGE($AK52:$AN52,$AP52:$AP52),$AP$2="X",AVERAGE($AK52:$AO52)),"")</f>
        <v>0</v>
      </c>
      <c r="AD52" s="111" cm="1">
        <f t="array" ref="AD52">IFERROR(_xlfn.IFS(COUNTA($AK$2:$AP$2)=0,STDEV($AK52:$AP52)/SQRT(COUNT($AK52:$AP52)),$AK$2="X",STDEV($AL52:$AP52)/SQRT(COUNT($AL52:$AP52)),$AL$2="X",STDEV($AK52,$AM52:$AP52)/SQRT(COUNT($AK52,$AM52:$AP52)),$AM$2="X",STDEV($AK52:$AL52,$AN52:$AP52)/SQRT(COUNT($AK52:$AL52,$AN52:$AP52)),$AN$2="X",STDEV($AK52:$AM52,$AO52:$AP52)/SQRT(COUNT($AK52:$AM52,$AO52:$AP52)),$AO$2="X",STDEV($AK52:$AN52,$AP52)/SQRT(COUNT($AK52:$AN52,$AP52)),$AP$2="X",STDEV($AK52:$AO52)/SQRT(COUNT($AK52:$AO52))),"")</f>
        <v>0</v>
      </c>
      <c r="AE52" cm="1">
        <f t="array" ref="AE52">_xlfn.IFS(SUM($AK52:$AP52)="","",AK52="","",AK52=0,0,AK52&gt;0,AK52/AE$65*100)</f>
        <v>0</v>
      </c>
      <c r="AF52" cm="1">
        <f t="array" ref="AF52">_xlfn.IFS(SUM($AK52:$AP52)="","",AL52="","",AL52=0,0,AL52&gt;0,AL52/AF$65*100)</f>
        <v>0</v>
      </c>
      <c r="AG52" cm="1">
        <f t="array" ref="AG52">_xlfn.IFS(SUM($AK52:$AP52)="","",AM52="","",AM52=0,0,AM52&gt;0,AM52/AG$65*100)</f>
        <v>0</v>
      </c>
      <c r="AH52" cm="1">
        <f t="array" ref="AH52">_xlfn.IFS(SUM($AK52:$AP52)="","",AN52="","",AN52=0,0,AN52&gt;0,AN52/AH$65*100)</f>
        <v>0</v>
      </c>
      <c r="AI52" cm="1">
        <f t="array" ref="AI52">_xlfn.IFS(SUM($AK52:$AP52)="","",AO52="","",AO52=0,0,AO52&gt;0,AO52/AI$65*100)</f>
        <v>0</v>
      </c>
      <c r="AJ52" cm="1">
        <f t="array" ref="AJ52">_xlfn.IFS(SUM($AK52:$AP52)="","",AP52="","",AP52=0,0,AP52&gt;0,AP52/AJ$65*100)</f>
        <v>0</v>
      </c>
      <c r="AK52" s="42">
        <f t="shared" si="74"/>
        <v>0</v>
      </c>
      <c r="AL52">
        <f t="shared" si="74"/>
        <v>0</v>
      </c>
      <c r="AM52">
        <f t="shared" si="74"/>
        <v>0</v>
      </c>
      <c r="AN52">
        <f t="shared" si="73"/>
        <v>0</v>
      </c>
      <c r="AO52">
        <f t="shared" si="73"/>
        <v>0</v>
      </c>
      <c r="AP52" s="96">
        <f t="shared" si="73"/>
        <v>0</v>
      </c>
      <c r="AQ52" s="89">
        <v>0</v>
      </c>
      <c r="AR52" s="89">
        <v>0</v>
      </c>
      <c r="AS52" s="89">
        <v>0</v>
      </c>
      <c r="AT52" s="89">
        <v>0</v>
      </c>
      <c r="AU52" s="89">
        <v>0</v>
      </c>
      <c r="AV52" s="89">
        <v>0</v>
      </c>
      <c r="AX52" s="1"/>
      <c r="AY52" s="39" t="str">
        <f t="shared" si="41"/>
        <v/>
      </c>
      <c r="AZ52" s="39" t="str">
        <f t="shared" si="42"/>
        <v/>
      </c>
      <c r="BA52" s="39" t="str">
        <f t="shared" si="43"/>
        <v/>
      </c>
      <c r="BB52" s="39" t="str">
        <f t="shared" si="44"/>
        <v/>
      </c>
      <c r="BC52" s="39" t="str">
        <f t="shared" si="45"/>
        <v/>
      </c>
      <c r="BD52" s="39" t="str">
        <f t="shared" si="46"/>
        <v/>
      </c>
      <c r="BE52" s="39" t="str">
        <f t="shared" si="47"/>
        <v/>
      </c>
      <c r="BF52" s="39" t="str">
        <f t="shared" si="48"/>
        <v/>
      </c>
      <c r="BG52" s="39" t="str">
        <f t="shared" si="49"/>
        <v/>
      </c>
      <c r="BH52" s="39" t="str">
        <f t="shared" si="50"/>
        <v/>
      </c>
      <c r="BI52" s="39" t="str">
        <f t="shared" si="51"/>
        <v/>
      </c>
      <c r="BJ52" s="39" t="str">
        <f t="shared" si="52"/>
        <v/>
      </c>
      <c r="BK52" s="42" t="str">
        <f t="shared" si="53"/>
        <v/>
      </c>
      <c r="BL52" t="str">
        <f t="shared" si="54"/>
        <v/>
      </c>
      <c r="BM52" t="str">
        <f t="shared" si="55"/>
        <v/>
      </c>
      <c r="BN52" t="str">
        <f t="shared" si="56"/>
        <v/>
      </c>
      <c r="BO52" t="str">
        <f t="shared" si="57"/>
        <v/>
      </c>
      <c r="BP52" t="str">
        <f t="shared" si="58"/>
        <v/>
      </c>
      <c r="BQ52" t="str">
        <f t="shared" si="59"/>
        <v/>
      </c>
      <c r="BR52" t="str">
        <f t="shared" si="60"/>
        <v/>
      </c>
      <c r="BS52" t="str">
        <f t="shared" si="61"/>
        <v/>
      </c>
      <c r="BT52" t="str">
        <f t="shared" si="62"/>
        <v/>
      </c>
      <c r="BU52" t="str">
        <f t="shared" si="63"/>
        <v/>
      </c>
      <c r="BV52" t="str">
        <f t="shared" si="64"/>
        <v/>
      </c>
      <c r="BW52" t="str">
        <f t="shared" si="65"/>
        <v/>
      </c>
      <c r="BX52" t="str">
        <f t="shared" si="66"/>
        <v/>
      </c>
      <c r="BY52" t="str">
        <f t="shared" si="67"/>
        <v/>
      </c>
      <c r="BZ52" t="str">
        <f t="shared" si="68"/>
        <v/>
      </c>
      <c r="CA52" t="str">
        <f t="shared" si="69"/>
        <v/>
      </c>
      <c r="CB52" s="39" t="str">
        <f t="shared" si="70"/>
        <v/>
      </c>
      <c r="CC52" s="46" t="str">
        <f t="shared" si="71"/>
        <v/>
      </c>
      <c r="CD52" s="44" t="str">
        <f t="shared" si="72"/>
        <v/>
      </c>
      <c r="CE52" t="str" cm="1">
        <f t="array" ref="CE52">_xlfn.IFS($CC52="","",$CC52&lt;=CE$3,"yes",$CC52&gt;CE$3,"no")</f>
        <v/>
      </c>
      <c r="CF52" s="42" t="str">
        <f t="shared" si="38"/>
        <v/>
      </c>
      <c r="CG52" s="1" t="str">
        <f t="shared" si="39"/>
        <v/>
      </c>
      <c r="CH52" s="1" t="str">
        <f t="shared" si="40"/>
        <v/>
      </c>
      <c r="CI52" s="76" t="str">
        <f>IF(CE52="yes",VLOOKUP(CH52,'z-Table'!$A$1:$K$74,7,TRUE)*$CE$2,"")</f>
        <v/>
      </c>
    </row>
    <row r="53" spans="1:87" ht="12" x14ac:dyDescent="0.2">
      <c r="A53" s="7" t="s">
        <v>75</v>
      </c>
      <c r="B53" s="18" cm="1">
        <f t="array" ref="B53">IFERROR(_xlfn.IFS(COUNTA($F$2:$K$2)=0,AVERAGE($F53:$K53),$F$2="X",AVERAGE(G53:$K53),$G$2="X",AVERAGE($F53,$H53:$K53),$H$2="X",AVERAGE($F53:$G53,$I53:$K53),$I$2="X",AVERAGE($F53:$H53,$J53:$K53),$J$2="X",AVERAGE($F53:$I53,$K53:$K53),$K$2="X",AVERAGE($F53:$J53)),"")</f>
        <v>0</v>
      </c>
      <c r="C53" s="19" cm="1">
        <f t="array" ref="C53">IFERROR(_xlfn.IFS(COUNTA($F$2:$K$2)=0,STDEV($F53:$K53)/SQRT(COUNT($F53:$K53)),$F$2="X",STDEV(G53:$K53)/SQRT(COUNT(G53:$K53)),$G$2="X",STDEV($F53,$H53:$K53)/SQRT(COUNT($F53,$H53:$K53)),$H$2="X",STDEV($F53:$G53,$I53:$K53)/SQRT(COUNT($F53:$G53,$I53:$K53)),$I$2="X",STDEV($F53:$H53,$J53:$K53)/SQRT(COUNT($F53:$H53,$J53:$K53)),$J$2="X",STDEV($F53:$I53,$K53)/SQRT(COUNT($F53:$I53,$K53)),$K$2="X",STDEV($F53:$J53)/SQRT(COUNT($F53:$J53))),"")</f>
        <v>0</v>
      </c>
      <c r="D53" s="110" cm="1">
        <f t="array" ref="D53">IFERROR(_xlfn.IFS(COUNTA($L$2:$Q$2)=0,AVERAGE($L53:$Q53),$L$2="X",AVERAGE($M53:$Q53),$M$2="X",AVERAGE($L53,$N53:$Q53),$N$2="X",AVERAGE($L53:$M53,$O53:$Q53),$O$2="X",AVERAGE($L53:$N53,$P53:$Q53),$P$2="X",AVERAGE($L53:$O53,$Q53:$Q53),$Q$2="X",AVERAGE($L53:$P53)),"")</f>
        <v>0</v>
      </c>
      <c r="E53" s="111" cm="1">
        <f t="array" ref="E53">IFERROR(_xlfn.IFS(COUNTA($L$2:$Q$2)=0,STDEV($L53:$Q53)/SQRT(COUNT($L53:$Q53)),$L$2="X",STDEV($M53:$Q53)/SQRT(COUNT($M53:$Q53)),$M$2="X",STDEV($L53,$N53:$Q53)/SQRT(COUNT($L53,$N53:$Q53)),$N$2="X",STDEV($L53:$M53,$O53:$Q53)/SQRT(COUNT($L53:$M53,$O53:$Q53)),$O$2="X",STDEV($L53:$N53,$P53:$Q53)/SQRT(COUNT($L53:$N53,$P53:$Q53)),$P$2="X",STDEV($L53:$O53,$Q53)/SQRT(COUNT($L53:$O53,$Q53)),$Q$2="X",STDEV($L53:$P53)/SQRT(COUNT($L53:$P53))),"")</f>
        <v>0</v>
      </c>
      <c r="F53" cm="1">
        <f t="array" ref="F53">_xlfn.IFS(SUM($L53:$Q53)="","",L53="","",L53=0,0,L53&gt;0,L53/F$65*100)</f>
        <v>0</v>
      </c>
      <c r="G53" cm="1">
        <f t="array" ref="G53">_xlfn.IFS(SUM($L53:$Q53)="","",M53="","",M53=0,0,M53&gt;0,M53/G$65*100)</f>
        <v>0</v>
      </c>
      <c r="H53" cm="1">
        <f t="array" ref="H53">_xlfn.IFS(SUM($L53:$Q53)="","",N53="","",N53=0,0,N53&gt;0,N53/H$65*100)</f>
        <v>0</v>
      </c>
      <c r="I53" cm="1">
        <f t="array" ref="I53">_xlfn.IFS(SUM($L53:$Q53)="","",O53="","",O53=0,0,O53&gt;0,O53/I$65*100)</f>
        <v>0</v>
      </c>
      <c r="J53" cm="1">
        <f t="array" ref="J53">_xlfn.IFS(SUM($L53:$Q53)="","",P53="","",P53=0,0,P53&gt;0,P53/J$65*100)</f>
        <v>0</v>
      </c>
      <c r="K53" cm="1">
        <f t="array" ref="K53">_xlfn.IFS(SUM($L53:$Q53)="","",Q53="","",Q53=0,0,Q53&gt;0,Q53/K$65*100)</f>
        <v>0</v>
      </c>
      <c r="L53" s="85">
        <f t="shared" si="37"/>
        <v>0</v>
      </c>
      <c r="M53" s="39">
        <f t="shared" si="37"/>
        <v>0</v>
      </c>
      <c r="N53" s="39">
        <f t="shared" si="37"/>
        <v>0</v>
      </c>
      <c r="O53" s="39">
        <f t="shared" si="37"/>
        <v>0</v>
      </c>
      <c r="P53" s="39">
        <f t="shared" si="37"/>
        <v>0</v>
      </c>
      <c r="Q53" s="98">
        <f t="shared" si="75"/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Z53" s="7" t="s">
        <v>75</v>
      </c>
      <c r="AA53" s="18" cm="1">
        <f t="array" ref="AA53">IFERROR(_xlfn.IFS(COUNTA($AE$2:$AJ$2)=0,AVERAGE($AE53:$AJ53),$AE$2="X",AVERAGE($AF53:$AJ53),$AF$2="X",AVERAGE($AE53,$AG53:$AJ53),$AG$2="X",AVERAGE($AE53:$AF53,$AH53:$AJ53),$AH$2="X",AVERAGE($AE53:$AG53,$AI53:$AJ53),$AI$2="X",AVERAGE($AE53:$AH53,$AJ53:$AJ53),$AJ$2="X",AVERAGE($AE53:$AI53)),"")</f>
        <v>0</v>
      </c>
      <c r="AB53" s="19" cm="1">
        <f t="array" ref="AB53">IFERROR(_xlfn.IFS(COUNTA($AE$2:$AJ$2)=0,STDEV($AE53:$AJ53)/SQRT(COUNT($AE53:$AJ53)),$AE$2="X",STDEV($AF53:$AJ53)/SQRT(COUNT($AF53:$AJ53)),$AF$2="X",STDEV($AE53,$AG53:$AJ53)/SQRT(COUNT($AE53,$AG53:$AJ53)),$AG$2="X",STDEV($AE53:$AF53,$AH53:$AJ53)/SQRT(COUNT($AE53:$AF53,$AH53:$AJ53)),$AH$2="X",STDEV($AE53:$AG53,$AI53:$AJ53)/SQRT(COUNT($AE53:$AG53,$AI53:$AJ53)),$AI$2="X",STDEV($AE53:$AH53,$AJ53)/SQRT(COUNT($AE53:$AH53,$AJ53)),$AJ$2="X",STDEV($AE53:$AI53)/SQRT(COUNT($AE53:$AI53))),"")</f>
        <v>0</v>
      </c>
      <c r="AC53" s="113" cm="1">
        <f t="array" ref="AC53">IFERROR(_xlfn.IFS(COUNTA($AK$2:$AP$2)=0,AVERAGE($AK53:$AP53),$AK$2="X",AVERAGE($AL53:$AP53),$AL$2="X",AVERAGE($AK53,$AM53:$AP53),$AM$2="X",AVERAGE($AK53:$AL53,$AN53:$AP53),$AN$2="X",AVERAGE($AK53:$AM53,$AO53:$AP53),$AO$2="X",AVERAGE($AK53:$AN53,$AP53:$AP53),$AP$2="X",AVERAGE($AK53:$AO53)),"")</f>
        <v>0</v>
      </c>
      <c r="AD53" s="111" cm="1">
        <f t="array" ref="AD53">IFERROR(_xlfn.IFS(COUNTA($AK$2:$AP$2)=0,STDEV($AK53:$AP53)/SQRT(COUNT($AK53:$AP53)),$AK$2="X",STDEV($AL53:$AP53)/SQRT(COUNT($AL53:$AP53)),$AL$2="X",STDEV($AK53,$AM53:$AP53)/SQRT(COUNT($AK53,$AM53:$AP53)),$AM$2="X",STDEV($AK53:$AL53,$AN53:$AP53)/SQRT(COUNT($AK53:$AL53,$AN53:$AP53)),$AN$2="X",STDEV($AK53:$AM53,$AO53:$AP53)/SQRT(COUNT($AK53:$AM53,$AO53:$AP53)),$AO$2="X",STDEV($AK53:$AN53,$AP53)/SQRT(COUNT($AK53:$AN53,$AP53)),$AP$2="X",STDEV($AK53:$AO53)/SQRT(COUNT($AK53:$AO53))),"")</f>
        <v>0</v>
      </c>
      <c r="AE53" cm="1">
        <f t="array" ref="AE53">_xlfn.IFS(SUM($AK53:$AP53)="","",AK53="","",AK53=0,0,AK53&gt;0,AK53/AE$65*100)</f>
        <v>0</v>
      </c>
      <c r="AF53" cm="1">
        <f t="array" ref="AF53">_xlfn.IFS(SUM($AK53:$AP53)="","",AL53="","",AL53=0,0,AL53&gt;0,AL53/AF$65*100)</f>
        <v>0</v>
      </c>
      <c r="AG53" cm="1">
        <f t="array" ref="AG53">_xlfn.IFS(SUM($AK53:$AP53)="","",AM53="","",AM53=0,0,AM53&gt;0,AM53/AG$65*100)</f>
        <v>0</v>
      </c>
      <c r="AH53" cm="1">
        <f t="array" ref="AH53">_xlfn.IFS(SUM($AK53:$AP53)="","",AN53="","",AN53=0,0,AN53&gt;0,AN53/AH$65*100)</f>
        <v>0</v>
      </c>
      <c r="AI53" cm="1">
        <f t="array" ref="AI53">_xlfn.IFS(SUM($AK53:$AP53)="","",AO53="","",AO53=0,0,AO53&gt;0,AO53/AI$65*100)</f>
        <v>0</v>
      </c>
      <c r="AJ53" cm="1">
        <f t="array" ref="AJ53">_xlfn.IFS(SUM($AK53:$AP53)="","",AP53="","",AP53=0,0,AP53&gt;0,AP53/AJ$65*100)</f>
        <v>0</v>
      </c>
      <c r="AK53" s="42">
        <f t="shared" si="74"/>
        <v>0</v>
      </c>
      <c r="AL53">
        <f t="shared" si="74"/>
        <v>0</v>
      </c>
      <c r="AM53">
        <f t="shared" si="74"/>
        <v>0</v>
      </c>
      <c r="AN53">
        <f t="shared" si="73"/>
        <v>0</v>
      </c>
      <c r="AO53">
        <f t="shared" si="73"/>
        <v>0</v>
      </c>
      <c r="AP53" s="96">
        <f t="shared" si="73"/>
        <v>0</v>
      </c>
      <c r="AQ53" s="89">
        <v>0</v>
      </c>
      <c r="AR53" s="89">
        <v>0</v>
      </c>
      <c r="AS53" s="89">
        <v>0</v>
      </c>
      <c r="AT53" s="89">
        <v>0</v>
      </c>
      <c r="AU53" s="89">
        <v>0</v>
      </c>
      <c r="AV53" s="89">
        <v>0</v>
      </c>
      <c r="AX53" s="1"/>
      <c r="AY53" s="39" t="str">
        <f t="shared" si="41"/>
        <v/>
      </c>
      <c r="AZ53" s="39" t="str">
        <f t="shared" si="42"/>
        <v/>
      </c>
      <c r="BA53" s="39" t="str">
        <f t="shared" si="43"/>
        <v/>
      </c>
      <c r="BB53" s="39" t="str">
        <f t="shared" si="44"/>
        <v/>
      </c>
      <c r="BC53" s="39" t="str">
        <f t="shared" si="45"/>
        <v/>
      </c>
      <c r="BD53" s="39" t="str">
        <f t="shared" si="46"/>
        <v/>
      </c>
      <c r="BE53" s="39" t="str">
        <f t="shared" si="47"/>
        <v/>
      </c>
      <c r="BF53" s="39" t="str">
        <f t="shared" si="48"/>
        <v/>
      </c>
      <c r="BG53" s="39" t="str">
        <f t="shared" si="49"/>
        <v/>
      </c>
      <c r="BH53" s="39" t="str">
        <f t="shared" si="50"/>
        <v/>
      </c>
      <c r="BI53" s="39" t="str">
        <f t="shared" si="51"/>
        <v/>
      </c>
      <c r="BJ53" s="39" t="str">
        <f t="shared" si="52"/>
        <v/>
      </c>
      <c r="BK53" s="42" t="str">
        <f t="shared" si="53"/>
        <v/>
      </c>
      <c r="BL53" t="str">
        <f t="shared" si="54"/>
        <v/>
      </c>
      <c r="BM53" t="str">
        <f t="shared" si="55"/>
        <v/>
      </c>
      <c r="BN53" t="str">
        <f t="shared" si="56"/>
        <v/>
      </c>
      <c r="BO53" t="str">
        <f t="shared" si="57"/>
        <v/>
      </c>
      <c r="BP53" t="str">
        <f t="shared" si="58"/>
        <v/>
      </c>
      <c r="BQ53" t="str">
        <f t="shared" si="59"/>
        <v/>
      </c>
      <c r="BR53" t="str">
        <f t="shared" si="60"/>
        <v/>
      </c>
      <c r="BS53" t="str">
        <f t="shared" si="61"/>
        <v/>
      </c>
      <c r="BT53" t="str">
        <f t="shared" si="62"/>
        <v/>
      </c>
      <c r="BU53" t="str">
        <f t="shared" si="63"/>
        <v/>
      </c>
      <c r="BV53" t="str">
        <f t="shared" si="64"/>
        <v/>
      </c>
      <c r="BW53" t="str">
        <f t="shared" si="65"/>
        <v/>
      </c>
      <c r="BX53" t="str">
        <f t="shared" si="66"/>
        <v/>
      </c>
      <c r="BY53" t="str">
        <f t="shared" si="67"/>
        <v/>
      </c>
      <c r="BZ53" t="str">
        <f t="shared" si="68"/>
        <v/>
      </c>
      <c r="CA53" t="str">
        <f t="shared" si="69"/>
        <v/>
      </c>
      <c r="CB53" s="39" t="str">
        <f t="shared" si="70"/>
        <v/>
      </c>
      <c r="CC53" s="46" t="str">
        <f t="shared" si="71"/>
        <v/>
      </c>
      <c r="CD53" s="44" t="str">
        <f t="shared" si="72"/>
        <v/>
      </c>
      <c r="CE53" t="str" cm="1">
        <f t="array" ref="CE53">_xlfn.IFS($CC53="","",$CC53&lt;=CE$3,"yes",$CC53&gt;CE$3,"no")</f>
        <v/>
      </c>
      <c r="CF53" s="42" t="str">
        <f t="shared" si="38"/>
        <v/>
      </c>
      <c r="CG53" s="1" t="str">
        <f t="shared" si="39"/>
        <v/>
      </c>
      <c r="CH53" s="1" t="str">
        <f t="shared" si="40"/>
        <v/>
      </c>
      <c r="CI53" s="76" t="str">
        <f>IF(CE53="yes",VLOOKUP(CH53,'z-Table'!$A$1:$K$74,7,TRUE)*$CE$2,"")</f>
        <v/>
      </c>
    </row>
    <row r="54" spans="1:87" ht="12" x14ac:dyDescent="0.2">
      <c r="A54" s="7" t="s">
        <v>76</v>
      </c>
      <c r="B54" s="18" cm="1">
        <f t="array" ref="B54">IFERROR(_xlfn.IFS(COUNTA($F$2:$K$2)=0,AVERAGE($F54:$K54),$F$2="X",AVERAGE(G54:$K54),$G$2="X",AVERAGE($F54,$H54:$K54),$H$2="X",AVERAGE($F54:$G54,$I54:$K54),$I$2="X",AVERAGE($F54:$H54,$J54:$K54),$J$2="X",AVERAGE($F54:$I54,$K54:$K54),$K$2="X",AVERAGE($F54:$J54)),"")</f>
        <v>0</v>
      </c>
      <c r="C54" s="19" cm="1">
        <f t="array" ref="C54">IFERROR(_xlfn.IFS(COUNTA($F$2:$K$2)=0,STDEV($F54:$K54)/SQRT(COUNT($F54:$K54)),$F$2="X",STDEV(G54:$K54)/SQRT(COUNT(G54:$K54)),$G$2="X",STDEV($F54,$H54:$K54)/SQRT(COUNT($F54,$H54:$K54)),$H$2="X",STDEV($F54:$G54,$I54:$K54)/SQRT(COUNT($F54:$G54,$I54:$K54)),$I$2="X",STDEV($F54:$H54,$J54:$K54)/SQRT(COUNT($F54:$H54,$J54:$K54)),$J$2="X",STDEV($F54:$I54,$K54)/SQRT(COUNT($F54:$I54,$K54)),$K$2="X",STDEV($F54:$J54)/SQRT(COUNT($F54:$J54))),"")</f>
        <v>0</v>
      </c>
      <c r="D54" s="110" cm="1">
        <f t="array" ref="D54">IFERROR(_xlfn.IFS(COUNTA($L$2:$Q$2)=0,AVERAGE($L54:$Q54),$L$2="X",AVERAGE($M54:$Q54),$M$2="X",AVERAGE($L54,$N54:$Q54),$N$2="X",AVERAGE($L54:$M54,$O54:$Q54),$O$2="X",AVERAGE($L54:$N54,$P54:$Q54),$P$2="X",AVERAGE($L54:$O54,$Q54:$Q54),$Q$2="X",AVERAGE($L54:$P54)),"")</f>
        <v>0</v>
      </c>
      <c r="E54" s="111" cm="1">
        <f t="array" ref="E54">IFERROR(_xlfn.IFS(COUNTA($L$2:$Q$2)=0,STDEV($L54:$Q54)/SQRT(COUNT($L54:$Q54)),$L$2="X",STDEV($M54:$Q54)/SQRT(COUNT($M54:$Q54)),$M$2="X",STDEV($L54,$N54:$Q54)/SQRT(COUNT($L54,$N54:$Q54)),$N$2="X",STDEV($L54:$M54,$O54:$Q54)/SQRT(COUNT($L54:$M54,$O54:$Q54)),$O$2="X",STDEV($L54:$N54,$P54:$Q54)/SQRT(COUNT($L54:$N54,$P54:$Q54)),$P$2="X",STDEV($L54:$O54,$Q54)/SQRT(COUNT($L54:$O54,$Q54)),$Q$2="X",STDEV($L54:$P54)/SQRT(COUNT($L54:$P54))),"")</f>
        <v>0</v>
      </c>
      <c r="F54" cm="1">
        <f t="array" ref="F54">_xlfn.IFS(SUM($L54:$Q54)="","",L54="","",L54=0,0,L54&gt;0,L54/F$65*100)</f>
        <v>0</v>
      </c>
      <c r="G54" cm="1">
        <f t="array" ref="G54">_xlfn.IFS(SUM($L54:$Q54)="","",M54="","",M54=0,0,M54&gt;0,M54/G$65*100)</f>
        <v>0</v>
      </c>
      <c r="H54" cm="1">
        <f t="array" ref="H54">_xlfn.IFS(SUM($L54:$Q54)="","",N54="","",N54=0,0,N54&gt;0,N54/H$65*100)</f>
        <v>0</v>
      </c>
      <c r="I54" cm="1">
        <f t="array" ref="I54">_xlfn.IFS(SUM($L54:$Q54)="","",O54="","",O54=0,0,O54&gt;0,O54/I$65*100)</f>
        <v>0</v>
      </c>
      <c r="J54" cm="1">
        <f t="array" ref="J54">_xlfn.IFS(SUM($L54:$Q54)="","",P54="","",P54=0,0,P54&gt;0,P54/J$65*100)</f>
        <v>0</v>
      </c>
      <c r="K54" cm="1">
        <f t="array" ref="K54">_xlfn.IFS(SUM($L54:$Q54)="","",Q54="","",Q54=0,0,Q54&gt;0,Q54/K$65*100)</f>
        <v>0</v>
      </c>
      <c r="L54" s="85">
        <f t="shared" si="37"/>
        <v>0</v>
      </c>
      <c r="M54" s="39">
        <f t="shared" si="37"/>
        <v>0</v>
      </c>
      <c r="N54" s="39">
        <f t="shared" si="37"/>
        <v>0</v>
      </c>
      <c r="O54" s="39">
        <f t="shared" si="37"/>
        <v>0</v>
      </c>
      <c r="P54" s="39">
        <f t="shared" si="37"/>
        <v>0</v>
      </c>
      <c r="Q54" s="98">
        <f t="shared" si="75"/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Z54" s="7" t="s">
        <v>76</v>
      </c>
      <c r="AA54" s="18" cm="1">
        <f t="array" ref="AA54">IFERROR(_xlfn.IFS(COUNTA($AE$2:$AJ$2)=0,AVERAGE($AE54:$AJ54),$AE$2="X",AVERAGE($AF54:$AJ54),$AF$2="X",AVERAGE($AE54,$AG54:$AJ54),$AG$2="X",AVERAGE($AE54:$AF54,$AH54:$AJ54),$AH$2="X",AVERAGE($AE54:$AG54,$AI54:$AJ54),$AI$2="X",AVERAGE($AE54:$AH54,$AJ54:$AJ54),$AJ$2="X",AVERAGE($AE54:$AI54)),"")</f>
        <v>0</v>
      </c>
      <c r="AB54" s="19" cm="1">
        <f t="array" ref="AB54">IFERROR(_xlfn.IFS(COUNTA($AE$2:$AJ$2)=0,STDEV($AE54:$AJ54)/SQRT(COUNT($AE54:$AJ54)),$AE$2="X",STDEV($AF54:$AJ54)/SQRT(COUNT($AF54:$AJ54)),$AF$2="X",STDEV($AE54,$AG54:$AJ54)/SQRT(COUNT($AE54,$AG54:$AJ54)),$AG$2="X",STDEV($AE54:$AF54,$AH54:$AJ54)/SQRT(COUNT($AE54:$AF54,$AH54:$AJ54)),$AH$2="X",STDEV($AE54:$AG54,$AI54:$AJ54)/SQRT(COUNT($AE54:$AG54,$AI54:$AJ54)),$AI$2="X",STDEV($AE54:$AH54,$AJ54)/SQRT(COUNT($AE54:$AH54,$AJ54)),$AJ$2="X",STDEV($AE54:$AI54)/SQRT(COUNT($AE54:$AI54))),"")</f>
        <v>0</v>
      </c>
      <c r="AC54" s="113" cm="1">
        <f t="array" ref="AC54">IFERROR(_xlfn.IFS(COUNTA($AK$2:$AP$2)=0,AVERAGE($AK54:$AP54),$AK$2="X",AVERAGE($AL54:$AP54),$AL$2="X",AVERAGE($AK54,$AM54:$AP54),$AM$2="X",AVERAGE($AK54:$AL54,$AN54:$AP54),$AN$2="X",AVERAGE($AK54:$AM54,$AO54:$AP54),$AO$2="X",AVERAGE($AK54:$AN54,$AP54:$AP54),$AP$2="X",AVERAGE($AK54:$AO54)),"")</f>
        <v>0</v>
      </c>
      <c r="AD54" s="111" cm="1">
        <f t="array" ref="AD54">IFERROR(_xlfn.IFS(COUNTA($AK$2:$AP$2)=0,STDEV($AK54:$AP54)/SQRT(COUNT($AK54:$AP54)),$AK$2="X",STDEV($AL54:$AP54)/SQRT(COUNT($AL54:$AP54)),$AL$2="X",STDEV($AK54,$AM54:$AP54)/SQRT(COUNT($AK54,$AM54:$AP54)),$AM$2="X",STDEV($AK54:$AL54,$AN54:$AP54)/SQRT(COUNT($AK54:$AL54,$AN54:$AP54)),$AN$2="X",STDEV($AK54:$AM54,$AO54:$AP54)/SQRT(COUNT($AK54:$AM54,$AO54:$AP54)),$AO$2="X",STDEV($AK54:$AN54,$AP54)/SQRT(COUNT($AK54:$AN54,$AP54)),$AP$2="X",STDEV($AK54:$AO54)/SQRT(COUNT($AK54:$AO54))),"")</f>
        <v>0</v>
      </c>
      <c r="AE54" cm="1">
        <f t="array" ref="AE54">_xlfn.IFS(SUM($AK54:$AP54)="","",AK54="","",AK54=0,0,AK54&gt;0,AK54/AE$65*100)</f>
        <v>0</v>
      </c>
      <c r="AF54" cm="1">
        <f t="array" ref="AF54">_xlfn.IFS(SUM($AK54:$AP54)="","",AL54="","",AL54=0,0,AL54&gt;0,AL54/AF$65*100)</f>
        <v>0</v>
      </c>
      <c r="AG54" cm="1">
        <f t="array" ref="AG54">_xlfn.IFS(SUM($AK54:$AP54)="","",AM54="","",AM54=0,0,AM54&gt;0,AM54/AG$65*100)</f>
        <v>0</v>
      </c>
      <c r="AH54" cm="1">
        <f t="array" ref="AH54">_xlfn.IFS(SUM($AK54:$AP54)="","",AN54="","",AN54=0,0,AN54&gt;0,AN54/AH$65*100)</f>
        <v>0</v>
      </c>
      <c r="AI54" cm="1">
        <f t="array" ref="AI54">_xlfn.IFS(SUM($AK54:$AP54)="","",AO54="","",AO54=0,0,AO54&gt;0,AO54/AI$65*100)</f>
        <v>0</v>
      </c>
      <c r="AJ54" cm="1">
        <f t="array" ref="AJ54">_xlfn.IFS(SUM($AK54:$AP54)="","",AP54="","",AP54=0,0,AP54&gt;0,AP54/AJ$65*100)</f>
        <v>0</v>
      </c>
      <c r="AK54" s="42">
        <f t="shared" si="74"/>
        <v>0</v>
      </c>
      <c r="AL54">
        <f t="shared" si="74"/>
        <v>0</v>
      </c>
      <c r="AM54">
        <f t="shared" si="74"/>
        <v>0</v>
      </c>
      <c r="AN54">
        <f t="shared" si="73"/>
        <v>0</v>
      </c>
      <c r="AO54">
        <f t="shared" si="73"/>
        <v>0</v>
      </c>
      <c r="AP54" s="96">
        <f t="shared" si="73"/>
        <v>0</v>
      </c>
      <c r="AQ54" s="89">
        <v>0</v>
      </c>
      <c r="AR54" s="89">
        <v>0</v>
      </c>
      <c r="AS54" s="89">
        <v>0</v>
      </c>
      <c r="AT54" s="89">
        <v>0</v>
      </c>
      <c r="AU54" s="89">
        <v>0</v>
      </c>
      <c r="AV54" s="89">
        <v>0</v>
      </c>
      <c r="AX54" s="1"/>
      <c r="AY54" s="39" t="str">
        <f t="shared" si="41"/>
        <v/>
      </c>
      <c r="AZ54" s="39" t="str">
        <f t="shared" si="42"/>
        <v/>
      </c>
      <c r="BA54" s="39" t="str">
        <f t="shared" si="43"/>
        <v/>
      </c>
      <c r="BB54" s="39" t="str">
        <f t="shared" si="44"/>
        <v/>
      </c>
      <c r="BC54" s="39" t="str">
        <f t="shared" si="45"/>
        <v/>
      </c>
      <c r="BD54" s="39" t="str">
        <f t="shared" si="46"/>
        <v/>
      </c>
      <c r="BE54" s="39" t="str">
        <f t="shared" si="47"/>
        <v/>
      </c>
      <c r="BF54" s="39" t="str">
        <f t="shared" si="48"/>
        <v/>
      </c>
      <c r="BG54" s="39" t="str">
        <f t="shared" si="49"/>
        <v/>
      </c>
      <c r="BH54" s="39" t="str">
        <f t="shared" si="50"/>
        <v/>
      </c>
      <c r="BI54" s="39" t="str">
        <f t="shared" si="51"/>
        <v/>
      </c>
      <c r="BJ54" s="39" t="str">
        <f t="shared" si="52"/>
        <v/>
      </c>
      <c r="BK54" s="42" t="str">
        <f t="shared" si="53"/>
        <v/>
      </c>
      <c r="BL54" t="str">
        <f t="shared" si="54"/>
        <v/>
      </c>
      <c r="BM54" t="str">
        <f t="shared" si="55"/>
        <v/>
      </c>
      <c r="BN54" t="str">
        <f t="shared" si="56"/>
        <v/>
      </c>
      <c r="BO54" t="str">
        <f t="shared" si="57"/>
        <v/>
      </c>
      <c r="BP54" t="str">
        <f t="shared" si="58"/>
        <v/>
      </c>
      <c r="BQ54" t="str">
        <f t="shared" si="59"/>
        <v/>
      </c>
      <c r="BR54" t="str">
        <f t="shared" si="60"/>
        <v/>
      </c>
      <c r="BS54" t="str">
        <f t="shared" si="61"/>
        <v/>
      </c>
      <c r="BT54" t="str">
        <f t="shared" si="62"/>
        <v/>
      </c>
      <c r="BU54" t="str">
        <f t="shared" si="63"/>
        <v/>
      </c>
      <c r="BV54" t="str">
        <f t="shared" si="64"/>
        <v/>
      </c>
      <c r="BW54" t="str">
        <f t="shared" si="65"/>
        <v/>
      </c>
      <c r="BX54" t="str">
        <f t="shared" si="66"/>
        <v/>
      </c>
      <c r="BY54" t="str">
        <f t="shared" si="67"/>
        <v/>
      </c>
      <c r="BZ54" t="str">
        <f t="shared" si="68"/>
        <v/>
      </c>
      <c r="CA54" t="str">
        <f t="shared" si="69"/>
        <v/>
      </c>
      <c r="CB54" s="39" t="str">
        <f t="shared" si="70"/>
        <v/>
      </c>
      <c r="CC54" s="46" t="str">
        <f t="shared" si="71"/>
        <v/>
      </c>
      <c r="CD54" s="44" t="str">
        <f t="shared" si="72"/>
        <v/>
      </c>
      <c r="CE54" t="str" cm="1">
        <f t="array" ref="CE54">_xlfn.IFS($CC54="","",$CC54&lt;=CE$3,"yes",$CC54&gt;CE$3,"no")</f>
        <v/>
      </c>
      <c r="CF54" s="42" t="str">
        <f t="shared" si="38"/>
        <v/>
      </c>
      <c r="CG54" s="1" t="str">
        <f t="shared" si="39"/>
        <v/>
      </c>
      <c r="CH54" s="1" t="str">
        <f t="shared" si="40"/>
        <v/>
      </c>
      <c r="CI54" s="76" t="str">
        <f>IF(CE54="yes",VLOOKUP(CH54,'z-Table'!$A$1:$K$74,7,TRUE)*$CE$2,"")</f>
        <v/>
      </c>
    </row>
    <row r="55" spans="1:87" ht="12" x14ac:dyDescent="0.2">
      <c r="A55" s="7" t="s">
        <v>77</v>
      </c>
      <c r="B55" s="18" cm="1">
        <f t="array" ref="B55">IFERROR(_xlfn.IFS(COUNTA($F$2:$K$2)=0,AVERAGE($F55:$K55),$F$2="X",AVERAGE(G55:$K55),$G$2="X",AVERAGE($F55,$H55:$K55),$H$2="X",AVERAGE($F55:$G55,$I55:$K55),$I$2="X",AVERAGE($F55:$H55,$J55:$K55),$J$2="X",AVERAGE($F55:$I55,$K55:$K55),$K$2="X",AVERAGE($F55:$J55)),"")</f>
        <v>0</v>
      </c>
      <c r="C55" s="19" cm="1">
        <f t="array" ref="C55">IFERROR(_xlfn.IFS(COUNTA($F$2:$K$2)=0,STDEV($F55:$K55)/SQRT(COUNT($F55:$K55)),$F$2="X",STDEV(G55:$K55)/SQRT(COUNT(G55:$K55)),$G$2="X",STDEV($F55,$H55:$K55)/SQRT(COUNT($F55,$H55:$K55)),$H$2="X",STDEV($F55:$G55,$I55:$K55)/SQRT(COUNT($F55:$G55,$I55:$K55)),$I$2="X",STDEV($F55:$H55,$J55:$K55)/SQRT(COUNT($F55:$H55,$J55:$K55)),$J$2="X",STDEV($F55:$I55,$K55)/SQRT(COUNT($F55:$I55,$K55)),$K$2="X",STDEV($F55:$J55)/SQRT(COUNT($F55:$J55))),"")</f>
        <v>0</v>
      </c>
      <c r="D55" s="110" cm="1">
        <f t="array" ref="D55">IFERROR(_xlfn.IFS(COUNTA($L$2:$Q$2)=0,AVERAGE($L55:$Q55),$L$2="X",AVERAGE($M55:$Q55),$M$2="X",AVERAGE($L55,$N55:$Q55),$N$2="X",AVERAGE($L55:$M55,$O55:$Q55),$O$2="X",AVERAGE($L55:$N55,$P55:$Q55),$P$2="X",AVERAGE($L55:$O55,$Q55:$Q55),$Q$2="X",AVERAGE($L55:$P55)),"")</f>
        <v>0</v>
      </c>
      <c r="E55" s="111" cm="1">
        <f t="array" ref="E55">IFERROR(_xlfn.IFS(COUNTA($L$2:$Q$2)=0,STDEV($L55:$Q55)/SQRT(COUNT($L55:$Q55)),$L$2="X",STDEV($M55:$Q55)/SQRT(COUNT($M55:$Q55)),$M$2="X",STDEV($L55,$N55:$Q55)/SQRT(COUNT($L55,$N55:$Q55)),$N$2="X",STDEV($L55:$M55,$O55:$Q55)/SQRT(COUNT($L55:$M55,$O55:$Q55)),$O$2="X",STDEV($L55:$N55,$P55:$Q55)/SQRT(COUNT($L55:$N55,$P55:$Q55)),$P$2="X",STDEV($L55:$O55,$Q55)/SQRT(COUNT($L55:$O55,$Q55)),$Q$2="X",STDEV($L55:$P55)/SQRT(COUNT($L55:$P55))),"")</f>
        <v>0</v>
      </c>
      <c r="F55" cm="1">
        <f t="array" ref="F55">_xlfn.IFS(SUM($L55:$Q55)="","",L55="","",L55=0,0,L55&gt;0,L55/F$65*100)</f>
        <v>0</v>
      </c>
      <c r="G55" cm="1">
        <f t="array" ref="G55">_xlfn.IFS(SUM($L55:$Q55)="","",M55="","",M55=0,0,M55&gt;0,M55/G$65*100)</f>
        <v>0</v>
      </c>
      <c r="H55" cm="1">
        <f t="array" ref="H55">_xlfn.IFS(SUM($L55:$Q55)="","",N55="","",N55=0,0,N55&gt;0,N55/H$65*100)</f>
        <v>0</v>
      </c>
      <c r="I55" cm="1">
        <f t="array" ref="I55">_xlfn.IFS(SUM($L55:$Q55)="","",O55="","",O55=0,0,O55&gt;0,O55/I$65*100)</f>
        <v>0</v>
      </c>
      <c r="J55" cm="1">
        <f t="array" ref="J55">_xlfn.IFS(SUM($L55:$Q55)="","",P55="","",P55=0,0,P55&gt;0,P55/J$65*100)</f>
        <v>0</v>
      </c>
      <c r="K55" cm="1">
        <f t="array" ref="K55">_xlfn.IFS(SUM($L55:$Q55)="","",Q55="","",Q55=0,0,Q55&gt;0,Q55/K$65*100)</f>
        <v>0</v>
      </c>
      <c r="L55" s="85">
        <f t="shared" si="37"/>
        <v>0</v>
      </c>
      <c r="M55" s="39">
        <f t="shared" si="37"/>
        <v>0</v>
      </c>
      <c r="N55" s="39">
        <f t="shared" si="37"/>
        <v>0</v>
      </c>
      <c r="O55" s="39">
        <f t="shared" si="37"/>
        <v>0</v>
      </c>
      <c r="P55" s="39">
        <f t="shared" si="37"/>
        <v>0</v>
      </c>
      <c r="Q55" s="98">
        <f t="shared" si="75"/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Z55" s="7" t="s">
        <v>77</v>
      </c>
      <c r="AA55" s="18" cm="1">
        <f t="array" ref="AA55">IFERROR(_xlfn.IFS(COUNTA($AE$2:$AJ$2)=0,AVERAGE($AE55:$AJ55),$AE$2="X",AVERAGE($AF55:$AJ55),$AF$2="X",AVERAGE($AE55,$AG55:$AJ55),$AG$2="X",AVERAGE($AE55:$AF55,$AH55:$AJ55),$AH$2="X",AVERAGE($AE55:$AG55,$AI55:$AJ55),$AI$2="X",AVERAGE($AE55:$AH55,$AJ55:$AJ55),$AJ$2="X",AVERAGE($AE55:$AI55)),"")</f>
        <v>0</v>
      </c>
      <c r="AB55" s="19" cm="1">
        <f t="array" ref="AB55">IFERROR(_xlfn.IFS(COUNTA($AE$2:$AJ$2)=0,STDEV($AE55:$AJ55)/SQRT(COUNT($AE55:$AJ55)),$AE$2="X",STDEV($AF55:$AJ55)/SQRT(COUNT($AF55:$AJ55)),$AF$2="X",STDEV($AE55,$AG55:$AJ55)/SQRT(COUNT($AE55,$AG55:$AJ55)),$AG$2="X",STDEV($AE55:$AF55,$AH55:$AJ55)/SQRT(COUNT($AE55:$AF55,$AH55:$AJ55)),$AH$2="X",STDEV($AE55:$AG55,$AI55:$AJ55)/SQRT(COUNT($AE55:$AG55,$AI55:$AJ55)),$AI$2="X",STDEV($AE55:$AH55,$AJ55)/SQRT(COUNT($AE55:$AH55,$AJ55)),$AJ$2="X",STDEV($AE55:$AI55)/SQRT(COUNT($AE55:$AI55))),"")</f>
        <v>0</v>
      </c>
      <c r="AC55" s="113" cm="1">
        <f t="array" ref="AC55">IFERROR(_xlfn.IFS(COUNTA($AK$2:$AP$2)=0,AVERAGE($AK55:$AP55),$AK$2="X",AVERAGE($AL55:$AP55),$AL$2="X",AVERAGE($AK55,$AM55:$AP55),$AM$2="X",AVERAGE($AK55:$AL55,$AN55:$AP55),$AN$2="X",AVERAGE($AK55:$AM55,$AO55:$AP55),$AO$2="X",AVERAGE($AK55:$AN55,$AP55:$AP55),$AP$2="X",AVERAGE($AK55:$AO55)),"")</f>
        <v>0</v>
      </c>
      <c r="AD55" s="111" cm="1">
        <f t="array" ref="AD55">IFERROR(_xlfn.IFS(COUNTA($AK$2:$AP$2)=0,STDEV($AK55:$AP55)/SQRT(COUNT($AK55:$AP55)),$AK$2="X",STDEV($AL55:$AP55)/SQRT(COUNT($AL55:$AP55)),$AL$2="X",STDEV($AK55,$AM55:$AP55)/SQRT(COUNT($AK55,$AM55:$AP55)),$AM$2="X",STDEV($AK55:$AL55,$AN55:$AP55)/SQRT(COUNT($AK55:$AL55,$AN55:$AP55)),$AN$2="X",STDEV($AK55:$AM55,$AO55:$AP55)/SQRT(COUNT($AK55:$AM55,$AO55:$AP55)),$AO$2="X",STDEV($AK55:$AN55,$AP55)/SQRT(COUNT($AK55:$AN55,$AP55)),$AP$2="X",STDEV($AK55:$AO55)/SQRT(COUNT($AK55:$AO55))),"")</f>
        <v>0</v>
      </c>
      <c r="AE55" cm="1">
        <f t="array" ref="AE55">_xlfn.IFS(SUM($AK55:$AP55)="","",AK55="","",AK55=0,0,AK55&gt;0,AK55/AE$65*100)</f>
        <v>0</v>
      </c>
      <c r="AF55" cm="1">
        <f t="array" ref="AF55">_xlfn.IFS(SUM($AK55:$AP55)="","",AL55="","",AL55=0,0,AL55&gt;0,AL55/AF$65*100)</f>
        <v>0</v>
      </c>
      <c r="AG55" cm="1">
        <f t="array" ref="AG55">_xlfn.IFS(SUM($AK55:$AP55)="","",AM55="","",AM55=0,0,AM55&gt;0,AM55/AG$65*100)</f>
        <v>0</v>
      </c>
      <c r="AH55" cm="1">
        <f t="array" ref="AH55">_xlfn.IFS(SUM($AK55:$AP55)="","",AN55="","",AN55=0,0,AN55&gt;0,AN55/AH$65*100)</f>
        <v>0</v>
      </c>
      <c r="AI55" cm="1">
        <f t="array" ref="AI55">_xlfn.IFS(SUM($AK55:$AP55)="","",AO55="","",AO55=0,0,AO55&gt;0,AO55/AI$65*100)</f>
        <v>0</v>
      </c>
      <c r="AJ55" cm="1">
        <f t="array" ref="AJ55">_xlfn.IFS(SUM($AK55:$AP55)="","",AP55="","",AP55=0,0,AP55&gt;0,AP55/AJ$65*100)</f>
        <v>0</v>
      </c>
      <c r="AK55" s="42">
        <f t="shared" si="74"/>
        <v>0</v>
      </c>
      <c r="AL55">
        <f t="shared" si="74"/>
        <v>0</v>
      </c>
      <c r="AM55">
        <f t="shared" si="74"/>
        <v>0</v>
      </c>
      <c r="AN55">
        <f t="shared" si="73"/>
        <v>0</v>
      </c>
      <c r="AO55">
        <f t="shared" si="73"/>
        <v>0</v>
      </c>
      <c r="AP55" s="96">
        <f t="shared" si="73"/>
        <v>0</v>
      </c>
      <c r="AQ55" s="89">
        <v>0</v>
      </c>
      <c r="AR55" s="89">
        <v>0</v>
      </c>
      <c r="AS55" s="89">
        <v>0</v>
      </c>
      <c r="AT55" s="89">
        <v>0</v>
      </c>
      <c r="AU55" s="89">
        <v>0</v>
      </c>
      <c r="AV55" s="89">
        <v>0</v>
      </c>
      <c r="AX55" s="1"/>
      <c r="AY55" s="39" t="str">
        <f t="shared" si="41"/>
        <v/>
      </c>
      <c r="AZ55" s="39" t="str">
        <f t="shared" si="42"/>
        <v/>
      </c>
      <c r="BA55" s="39" t="str">
        <f t="shared" si="43"/>
        <v/>
      </c>
      <c r="BB55" s="39" t="str">
        <f t="shared" si="44"/>
        <v/>
      </c>
      <c r="BC55" s="39" t="str">
        <f t="shared" si="45"/>
        <v/>
      </c>
      <c r="BD55" s="39" t="str">
        <f t="shared" si="46"/>
        <v/>
      </c>
      <c r="BE55" s="39" t="str">
        <f t="shared" si="47"/>
        <v/>
      </c>
      <c r="BF55" s="39" t="str">
        <f t="shared" si="48"/>
        <v/>
      </c>
      <c r="BG55" s="39" t="str">
        <f t="shared" si="49"/>
        <v/>
      </c>
      <c r="BH55" s="39" t="str">
        <f t="shared" si="50"/>
        <v/>
      </c>
      <c r="BI55" s="39" t="str">
        <f t="shared" si="51"/>
        <v/>
      </c>
      <c r="BJ55" s="39" t="str">
        <f t="shared" si="52"/>
        <v/>
      </c>
      <c r="BK55" s="42" t="str">
        <f t="shared" si="53"/>
        <v/>
      </c>
      <c r="BL55" t="str">
        <f t="shared" si="54"/>
        <v/>
      </c>
      <c r="BM55" t="str">
        <f t="shared" si="55"/>
        <v/>
      </c>
      <c r="BN55" t="str">
        <f t="shared" si="56"/>
        <v/>
      </c>
      <c r="BO55" t="str">
        <f t="shared" si="57"/>
        <v/>
      </c>
      <c r="BP55" t="str">
        <f t="shared" si="58"/>
        <v/>
      </c>
      <c r="BQ55" t="str">
        <f t="shared" si="59"/>
        <v/>
      </c>
      <c r="BR55" t="str">
        <f t="shared" si="60"/>
        <v/>
      </c>
      <c r="BS55" t="str">
        <f t="shared" si="61"/>
        <v/>
      </c>
      <c r="BT55" t="str">
        <f t="shared" si="62"/>
        <v/>
      </c>
      <c r="BU55" t="str">
        <f t="shared" si="63"/>
        <v/>
      </c>
      <c r="BV55" t="str">
        <f t="shared" si="64"/>
        <v/>
      </c>
      <c r="BW55" t="str">
        <f t="shared" si="65"/>
        <v/>
      </c>
      <c r="BX55" t="str">
        <f t="shared" si="66"/>
        <v/>
      </c>
      <c r="BY55" t="str">
        <f t="shared" si="67"/>
        <v/>
      </c>
      <c r="BZ55" t="str">
        <f t="shared" si="68"/>
        <v/>
      </c>
      <c r="CA55" t="str">
        <f t="shared" si="69"/>
        <v/>
      </c>
      <c r="CB55" s="39" t="str">
        <f t="shared" si="70"/>
        <v/>
      </c>
      <c r="CC55" s="46" t="str">
        <f t="shared" si="71"/>
        <v/>
      </c>
      <c r="CD55" s="44" t="str">
        <f t="shared" si="72"/>
        <v/>
      </c>
      <c r="CE55" t="str" cm="1">
        <f t="array" ref="CE55">_xlfn.IFS($CC55="","",$CC55&lt;=CE$3,"yes",$CC55&gt;CE$3,"no")</f>
        <v/>
      </c>
      <c r="CF55" s="42" t="str">
        <f t="shared" si="38"/>
        <v/>
      </c>
      <c r="CG55" s="1" t="str">
        <f t="shared" si="39"/>
        <v/>
      </c>
      <c r="CH55" s="1" t="str">
        <f t="shared" si="40"/>
        <v/>
      </c>
      <c r="CI55" s="76" t="str">
        <f>IF(CE55="yes",VLOOKUP(CH55,'z-Table'!$A$1:$K$74,7,TRUE)*$CE$2,"")</f>
        <v/>
      </c>
    </row>
    <row r="56" spans="1:87" ht="12" x14ac:dyDescent="0.2">
      <c r="A56" s="7" t="s">
        <v>78</v>
      </c>
      <c r="B56" s="18" cm="1">
        <f t="array" ref="B56">IFERROR(_xlfn.IFS(COUNTA($F$2:$K$2)=0,AVERAGE($F56:$K56),$F$2="X",AVERAGE(G56:$K56),$G$2="X",AVERAGE($F56,$H56:$K56),$H$2="X",AVERAGE($F56:$G56,$I56:$K56),$I$2="X",AVERAGE($F56:$H56,$J56:$K56),$J$2="X",AVERAGE($F56:$I56,$K56:$K56),$K$2="X",AVERAGE($F56:$J56)),"")</f>
        <v>0</v>
      </c>
      <c r="C56" s="19" cm="1">
        <f t="array" ref="C56">IFERROR(_xlfn.IFS(COUNTA($F$2:$K$2)=0,STDEV($F56:$K56)/SQRT(COUNT($F56:$K56)),$F$2="X",STDEV(G56:$K56)/SQRT(COUNT(G56:$K56)),$G$2="X",STDEV($F56,$H56:$K56)/SQRT(COUNT($F56,$H56:$K56)),$H$2="X",STDEV($F56:$G56,$I56:$K56)/SQRT(COUNT($F56:$G56,$I56:$K56)),$I$2="X",STDEV($F56:$H56,$J56:$K56)/SQRT(COUNT($F56:$H56,$J56:$K56)),$J$2="X",STDEV($F56:$I56,$K56)/SQRT(COUNT($F56:$I56,$K56)),$K$2="X",STDEV($F56:$J56)/SQRT(COUNT($F56:$J56))),"")</f>
        <v>0</v>
      </c>
      <c r="D56" s="110" cm="1">
        <f t="array" ref="D56">IFERROR(_xlfn.IFS(COUNTA($L$2:$Q$2)=0,AVERAGE($L56:$Q56),$L$2="X",AVERAGE($M56:$Q56),$M$2="X",AVERAGE($L56,$N56:$Q56),$N$2="X",AVERAGE($L56:$M56,$O56:$Q56),$O$2="X",AVERAGE($L56:$N56,$P56:$Q56),$P$2="X",AVERAGE($L56:$O56,$Q56:$Q56),$Q$2="X",AVERAGE($L56:$P56)),"")</f>
        <v>0</v>
      </c>
      <c r="E56" s="111" cm="1">
        <f t="array" ref="E56">IFERROR(_xlfn.IFS(COUNTA($L$2:$Q$2)=0,STDEV($L56:$Q56)/SQRT(COUNT($L56:$Q56)),$L$2="X",STDEV($M56:$Q56)/SQRT(COUNT($M56:$Q56)),$M$2="X",STDEV($L56,$N56:$Q56)/SQRT(COUNT($L56,$N56:$Q56)),$N$2="X",STDEV($L56:$M56,$O56:$Q56)/SQRT(COUNT($L56:$M56,$O56:$Q56)),$O$2="X",STDEV($L56:$N56,$P56:$Q56)/SQRT(COUNT($L56:$N56,$P56:$Q56)),$P$2="X",STDEV($L56:$O56,$Q56)/SQRT(COUNT($L56:$O56,$Q56)),$Q$2="X",STDEV($L56:$P56)/SQRT(COUNT($L56:$P56))),"")</f>
        <v>0</v>
      </c>
      <c r="F56" cm="1">
        <f t="array" ref="F56">_xlfn.IFS(SUM($L56:$Q56)="","",L56="","",L56=0,0,L56&gt;0,L56/F$65*100)</f>
        <v>0</v>
      </c>
      <c r="G56" cm="1">
        <f t="array" ref="G56">_xlfn.IFS(SUM($L56:$Q56)="","",M56="","",M56=0,0,M56&gt;0,M56/G$65*100)</f>
        <v>0</v>
      </c>
      <c r="H56" cm="1">
        <f t="array" ref="H56">_xlfn.IFS(SUM($L56:$Q56)="","",N56="","",N56=0,0,N56&gt;0,N56/H$65*100)</f>
        <v>0</v>
      </c>
      <c r="I56" cm="1">
        <f t="array" ref="I56">_xlfn.IFS(SUM($L56:$Q56)="","",O56="","",O56=0,0,O56&gt;0,O56/I$65*100)</f>
        <v>0</v>
      </c>
      <c r="J56" cm="1">
        <f t="array" ref="J56">_xlfn.IFS(SUM($L56:$Q56)="","",P56="","",P56=0,0,P56&gt;0,P56/J$65*100)</f>
        <v>0</v>
      </c>
      <c r="K56" cm="1">
        <f t="array" ref="K56">_xlfn.IFS(SUM($L56:$Q56)="","",Q56="","",Q56=0,0,Q56&gt;0,Q56/K$65*100)</f>
        <v>0</v>
      </c>
      <c r="L56" s="85">
        <f t="shared" si="37"/>
        <v>0</v>
      </c>
      <c r="M56" s="39">
        <f t="shared" si="37"/>
        <v>0</v>
      </c>
      <c r="N56" s="39">
        <f t="shared" si="37"/>
        <v>0</v>
      </c>
      <c r="O56" s="39">
        <f t="shared" si="37"/>
        <v>0</v>
      </c>
      <c r="P56" s="39">
        <f t="shared" si="37"/>
        <v>0</v>
      </c>
      <c r="Q56" s="98">
        <f t="shared" si="75"/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Z56" s="7" t="s">
        <v>78</v>
      </c>
      <c r="AA56" s="18" cm="1">
        <f t="array" ref="AA56">IFERROR(_xlfn.IFS(COUNTA($AE$2:$AJ$2)=0,AVERAGE($AE56:$AJ56),$AE$2="X",AVERAGE($AF56:$AJ56),$AF$2="X",AVERAGE($AE56,$AG56:$AJ56),$AG$2="X",AVERAGE($AE56:$AF56,$AH56:$AJ56),$AH$2="X",AVERAGE($AE56:$AG56,$AI56:$AJ56),$AI$2="X",AVERAGE($AE56:$AH56,$AJ56:$AJ56),$AJ$2="X",AVERAGE($AE56:$AI56)),"")</f>
        <v>0</v>
      </c>
      <c r="AB56" s="19" cm="1">
        <f t="array" ref="AB56">IFERROR(_xlfn.IFS(COUNTA($AE$2:$AJ$2)=0,STDEV($AE56:$AJ56)/SQRT(COUNT($AE56:$AJ56)),$AE$2="X",STDEV($AF56:$AJ56)/SQRT(COUNT($AF56:$AJ56)),$AF$2="X",STDEV($AE56,$AG56:$AJ56)/SQRT(COUNT($AE56,$AG56:$AJ56)),$AG$2="X",STDEV($AE56:$AF56,$AH56:$AJ56)/SQRT(COUNT($AE56:$AF56,$AH56:$AJ56)),$AH$2="X",STDEV($AE56:$AG56,$AI56:$AJ56)/SQRT(COUNT($AE56:$AG56,$AI56:$AJ56)),$AI$2="X",STDEV($AE56:$AH56,$AJ56)/SQRT(COUNT($AE56:$AH56,$AJ56)),$AJ$2="X",STDEV($AE56:$AI56)/SQRT(COUNT($AE56:$AI56))),"")</f>
        <v>0</v>
      </c>
      <c r="AC56" s="113" cm="1">
        <f t="array" ref="AC56">IFERROR(_xlfn.IFS(COUNTA($AK$2:$AP$2)=0,AVERAGE($AK56:$AP56),$AK$2="X",AVERAGE($AL56:$AP56),$AL$2="X",AVERAGE($AK56,$AM56:$AP56),$AM$2="X",AVERAGE($AK56:$AL56,$AN56:$AP56),$AN$2="X",AVERAGE($AK56:$AM56,$AO56:$AP56),$AO$2="X",AVERAGE($AK56:$AN56,$AP56:$AP56),$AP$2="X",AVERAGE($AK56:$AO56)),"")</f>
        <v>0</v>
      </c>
      <c r="AD56" s="111" cm="1">
        <f t="array" ref="AD56">IFERROR(_xlfn.IFS(COUNTA($AK$2:$AP$2)=0,STDEV($AK56:$AP56)/SQRT(COUNT($AK56:$AP56)),$AK$2="X",STDEV($AL56:$AP56)/SQRT(COUNT($AL56:$AP56)),$AL$2="X",STDEV($AK56,$AM56:$AP56)/SQRT(COUNT($AK56,$AM56:$AP56)),$AM$2="X",STDEV($AK56:$AL56,$AN56:$AP56)/SQRT(COUNT($AK56:$AL56,$AN56:$AP56)),$AN$2="X",STDEV($AK56:$AM56,$AO56:$AP56)/SQRT(COUNT($AK56:$AM56,$AO56:$AP56)),$AO$2="X",STDEV($AK56:$AN56,$AP56)/SQRT(COUNT($AK56:$AN56,$AP56)),$AP$2="X",STDEV($AK56:$AO56)/SQRT(COUNT($AK56:$AO56))),"")</f>
        <v>0</v>
      </c>
      <c r="AE56" cm="1">
        <f t="array" ref="AE56">_xlfn.IFS(SUM($AK56:$AP56)="","",AK56="","",AK56=0,0,AK56&gt;0,AK56/AE$65*100)</f>
        <v>0</v>
      </c>
      <c r="AF56" cm="1">
        <f t="array" ref="AF56">_xlfn.IFS(SUM($AK56:$AP56)="","",AL56="","",AL56=0,0,AL56&gt;0,AL56/AF$65*100)</f>
        <v>0</v>
      </c>
      <c r="AG56" cm="1">
        <f t="array" ref="AG56">_xlfn.IFS(SUM($AK56:$AP56)="","",AM56="","",AM56=0,0,AM56&gt;0,AM56/AG$65*100)</f>
        <v>0</v>
      </c>
      <c r="AH56" cm="1">
        <f t="array" ref="AH56">_xlfn.IFS(SUM($AK56:$AP56)="","",AN56="","",AN56=0,0,AN56&gt;0,AN56/AH$65*100)</f>
        <v>0</v>
      </c>
      <c r="AI56" cm="1">
        <f t="array" ref="AI56">_xlfn.IFS(SUM($AK56:$AP56)="","",AO56="","",AO56=0,0,AO56&gt;0,AO56/AI$65*100)</f>
        <v>0</v>
      </c>
      <c r="AJ56" cm="1">
        <f t="array" ref="AJ56">_xlfn.IFS(SUM($AK56:$AP56)="","",AP56="","",AP56=0,0,AP56&gt;0,AP56/AJ$65*100)</f>
        <v>0</v>
      </c>
      <c r="AK56" s="42">
        <f t="shared" si="74"/>
        <v>0</v>
      </c>
      <c r="AL56">
        <f t="shared" si="74"/>
        <v>0</v>
      </c>
      <c r="AM56">
        <f t="shared" si="74"/>
        <v>0</v>
      </c>
      <c r="AN56">
        <f t="shared" si="73"/>
        <v>0</v>
      </c>
      <c r="AO56">
        <f t="shared" si="73"/>
        <v>0</v>
      </c>
      <c r="AP56" s="96">
        <f t="shared" si="73"/>
        <v>0</v>
      </c>
      <c r="AQ56" s="89">
        <v>0</v>
      </c>
      <c r="AR56" s="89">
        <v>0</v>
      </c>
      <c r="AS56" s="89">
        <v>0</v>
      </c>
      <c r="AT56" s="89">
        <v>0</v>
      </c>
      <c r="AU56" s="89">
        <v>0</v>
      </c>
      <c r="AV56" s="89">
        <v>0</v>
      </c>
      <c r="AX56" s="1"/>
      <c r="AY56" s="39" t="str">
        <f t="shared" si="41"/>
        <v/>
      </c>
      <c r="AZ56" s="39" t="str">
        <f t="shared" si="42"/>
        <v/>
      </c>
      <c r="BA56" s="39" t="str">
        <f t="shared" si="43"/>
        <v/>
      </c>
      <c r="BB56" s="39" t="str">
        <f t="shared" si="44"/>
        <v/>
      </c>
      <c r="BC56" s="39" t="str">
        <f t="shared" si="45"/>
        <v/>
      </c>
      <c r="BD56" s="39" t="str">
        <f t="shared" si="46"/>
        <v/>
      </c>
      <c r="BE56" s="39" t="str">
        <f t="shared" si="47"/>
        <v/>
      </c>
      <c r="BF56" s="39" t="str">
        <f t="shared" si="48"/>
        <v/>
      </c>
      <c r="BG56" s="39" t="str">
        <f t="shared" si="49"/>
        <v/>
      </c>
      <c r="BH56" s="39" t="str">
        <f t="shared" si="50"/>
        <v/>
      </c>
      <c r="BI56" s="39" t="str">
        <f t="shared" si="51"/>
        <v/>
      </c>
      <c r="BJ56" s="39" t="str">
        <f t="shared" si="52"/>
        <v/>
      </c>
      <c r="BK56" s="42" t="str">
        <f t="shared" si="53"/>
        <v/>
      </c>
      <c r="BL56" t="str">
        <f t="shared" si="54"/>
        <v/>
      </c>
      <c r="BM56" t="str">
        <f t="shared" si="55"/>
        <v/>
      </c>
      <c r="BN56" t="str">
        <f t="shared" si="56"/>
        <v/>
      </c>
      <c r="BO56" t="str">
        <f t="shared" si="57"/>
        <v/>
      </c>
      <c r="BP56" t="str">
        <f t="shared" si="58"/>
        <v/>
      </c>
      <c r="BQ56" t="str">
        <f t="shared" si="59"/>
        <v/>
      </c>
      <c r="BR56" t="str">
        <f t="shared" si="60"/>
        <v/>
      </c>
      <c r="BS56" t="str">
        <f t="shared" si="61"/>
        <v/>
      </c>
      <c r="BT56" t="str">
        <f t="shared" si="62"/>
        <v/>
      </c>
      <c r="BU56" t="str">
        <f t="shared" si="63"/>
        <v/>
      </c>
      <c r="BV56" t="str">
        <f t="shared" si="64"/>
        <v/>
      </c>
      <c r="BW56" t="str">
        <f t="shared" si="65"/>
        <v/>
      </c>
      <c r="BX56" t="str">
        <f t="shared" si="66"/>
        <v/>
      </c>
      <c r="BY56" t="str">
        <f t="shared" si="67"/>
        <v/>
      </c>
      <c r="BZ56" t="str">
        <f t="shared" si="68"/>
        <v/>
      </c>
      <c r="CA56" t="str">
        <f t="shared" si="69"/>
        <v/>
      </c>
      <c r="CB56" s="39" t="str">
        <f t="shared" si="70"/>
        <v/>
      </c>
      <c r="CC56" s="46" t="str">
        <f t="shared" si="71"/>
        <v/>
      </c>
      <c r="CD56" s="44" t="str">
        <f t="shared" si="72"/>
        <v/>
      </c>
      <c r="CE56" t="str" cm="1">
        <f t="array" ref="CE56">_xlfn.IFS($CC56="","",$CC56&lt;=CE$3,"yes",$CC56&gt;CE$3,"no")</f>
        <v/>
      </c>
      <c r="CF56" s="42" t="str">
        <f t="shared" si="38"/>
        <v/>
      </c>
      <c r="CG56" s="1" t="str">
        <f t="shared" si="39"/>
        <v/>
      </c>
      <c r="CH56" s="1" t="str">
        <f t="shared" si="40"/>
        <v/>
      </c>
      <c r="CI56" s="76" t="str">
        <f>IF(CE56="yes",VLOOKUP(CH56,'z-Table'!$A$1:$K$74,7,TRUE)*$CE$2,"")</f>
        <v/>
      </c>
    </row>
    <row r="57" spans="1:87" ht="12" x14ac:dyDescent="0.2">
      <c r="A57" s="7" t="s">
        <v>79</v>
      </c>
      <c r="B57" s="18" cm="1">
        <f t="array" ref="B57">IFERROR(_xlfn.IFS(COUNTA($F$2:$K$2)=0,AVERAGE($F57:$K57),$F$2="X",AVERAGE(G57:$K57),$G$2="X",AVERAGE($F57,$H57:$K57),$H$2="X",AVERAGE($F57:$G57,$I57:$K57),$I$2="X",AVERAGE($F57:$H57,$J57:$K57),$J$2="X",AVERAGE($F57:$I57,$K57:$K57),$K$2="X",AVERAGE($F57:$J57)),"")</f>
        <v>0</v>
      </c>
      <c r="C57" s="19" cm="1">
        <f t="array" ref="C57">IFERROR(_xlfn.IFS(COUNTA($F$2:$K$2)=0,STDEV($F57:$K57)/SQRT(COUNT($F57:$K57)),$F$2="X",STDEV(G57:$K57)/SQRT(COUNT(G57:$K57)),$G$2="X",STDEV($F57,$H57:$K57)/SQRT(COUNT($F57,$H57:$K57)),$H$2="X",STDEV($F57:$G57,$I57:$K57)/SQRT(COUNT($F57:$G57,$I57:$K57)),$I$2="X",STDEV($F57:$H57,$J57:$K57)/SQRT(COUNT($F57:$H57,$J57:$K57)),$J$2="X",STDEV($F57:$I57,$K57)/SQRT(COUNT($F57:$I57,$K57)),$K$2="X",STDEV($F57:$J57)/SQRT(COUNT($F57:$J57))),"")</f>
        <v>0</v>
      </c>
      <c r="D57" s="110" cm="1">
        <f t="array" ref="D57">IFERROR(_xlfn.IFS(COUNTA($L$2:$Q$2)=0,AVERAGE($L57:$Q57),$L$2="X",AVERAGE($M57:$Q57),$M$2="X",AVERAGE($L57,$N57:$Q57),$N$2="X",AVERAGE($L57:$M57,$O57:$Q57),$O$2="X",AVERAGE($L57:$N57,$P57:$Q57),$P$2="X",AVERAGE($L57:$O57,$Q57:$Q57),$Q$2="X",AVERAGE($L57:$P57)),"")</f>
        <v>0</v>
      </c>
      <c r="E57" s="111" cm="1">
        <f t="array" ref="E57">IFERROR(_xlfn.IFS(COUNTA($L$2:$Q$2)=0,STDEV($L57:$Q57)/SQRT(COUNT($L57:$Q57)),$L$2="X",STDEV($M57:$Q57)/SQRT(COUNT($M57:$Q57)),$M$2="X",STDEV($L57,$N57:$Q57)/SQRT(COUNT($L57,$N57:$Q57)),$N$2="X",STDEV($L57:$M57,$O57:$Q57)/SQRT(COUNT($L57:$M57,$O57:$Q57)),$O$2="X",STDEV($L57:$N57,$P57:$Q57)/SQRT(COUNT($L57:$N57,$P57:$Q57)),$P$2="X",STDEV($L57:$O57,$Q57)/SQRT(COUNT($L57:$O57,$Q57)),$Q$2="X",STDEV($L57:$P57)/SQRT(COUNT($L57:$P57))),"")</f>
        <v>0</v>
      </c>
      <c r="F57" cm="1">
        <f t="array" ref="F57">_xlfn.IFS(SUM($L57:$Q57)="","",L57="","",L57=0,0,L57&gt;0,L57/F$65*100)</f>
        <v>0</v>
      </c>
      <c r="G57" cm="1">
        <f t="array" ref="G57">_xlfn.IFS(SUM($L57:$Q57)="","",M57="","",M57=0,0,M57&gt;0,M57/G$65*100)</f>
        <v>0</v>
      </c>
      <c r="H57" cm="1">
        <f t="array" ref="H57">_xlfn.IFS(SUM($L57:$Q57)="","",N57="","",N57=0,0,N57&gt;0,N57/H$65*100)</f>
        <v>0</v>
      </c>
      <c r="I57" cm="1">
        <f t="array" ref="I57">_xlfn.IFS(SUM($L57:$Q57)="","",O57="","",O57=0,0,O57&gt;0,O57/I$65*100)</f>
        <v>0</v>
      </c>
      <c r="J57" cm="1">
        <f t="array" ref="J57">_xlfn.IFS(SUM($L57:$Q57)="","",P57="","",P57=0,0,P57&gt;0,P57/J$65*100)</f>
        <v>0</v>
      </c>
      <c r="K57" cm="1">
        <f t="array" ref="K57">_xlfn.IFS(SUM($L57:$Q57)="","",Q57="","",Q57=0,0,Q57&gt;0,Q57/K$65*100)</f>
        <v>0</v>
      </c>
      <c r="L57" s="85">
        <f t="shared" si="37"/>
        <v>0</v>
      </c>
      <c r="M57" s="39">
        <f t="shared" si="37"/>
        <v>0</v>
      </c>
      <c r="N57" s="39">
        <f t="shared" si="37"/>
        <v>0</v>
      </c>
      <c r="O57" s="39">
        <f t="shared" si="37"/>
        <v>0</v>
      </c>
      <c r="P57" s="39">
        <f t="shared" si="37"/>
        <v>0</v>
      </c>
      <c r="Q57" s="98">
        <f t="shared" si="75"/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Z57" s="7" t="s">
        <v>79</v>
      </c>
      <c r="AA57" s="18" cm="1">
        <f t="array" ref="AA57">IFERROR(_xlfn.IFS(COUNTA($AE$2:$AJ$2)=0,AVERAGE($AE57:$AJ57),$AE$2="X",AVERAGE($AF57:$AJ57),$AF$2="X",AVERAGE($AE57,$AG57:$AJ57),$AG$2="X",AVERAGE($AE57:$AF57,$AH57:$AJ57),$AH$2="X",AVERAGE($AE57:$AG57,$AI57:$AJ57),$AI$2="X",AVERAGE($AE57:$AH57,$AJ57:$AJ57),$AJ$2="X",AVERAGE($AE57:$AI57)),"")</f>
        <v>8.8310544458279502E-2</v>
      </c>
      <c r="AB57" s="19" cm="1">
        <f t="array" ref="AB57">IFERROR(_xlfn.IFS(COUNTA($AE$2:$AJ$2)=0,STDEV($AE57:$AJ57)/SQRT(COUNT($AE57:$AJ57)),$AE$2="X",STDEV($AF57:$AJ57)/SQRT(COUNT($AF57:$AJ57)),$AF$2="X",STDEV($AE57,$AG57:$AJ57)/SQRT(COUNT($AE57,$AG57:$AJ57)),$AG$2="X",STDEV($AE57:$AF57,$AH57:$AJ57)/SQRT(COUNT($AE57:$AF57,$AH57:$AJ57)),$AH$2="X",STDEV($AE57:$AG57,$AI57:$AJ57)/SQRT(COUNT($AE57:$AG57,$AI57:$AJ57)),$AI$2="X",STDEV($AE57:$AH57,$AJ57)/SQRT(COUNT($AE57:$AH57,$AJ57)),$AJ$2="X",STDEV($AE57:$AI57)/SQRT(COUNT($AE57:$AI57))),"")</f>
        <v>8.8310544458279502E-2</v>
      </c>
      <c r="AC57" s="113" cm="1">
        <f t="array" ref="AC57">IFERROR(_xlfn.IFS(COUNTA($AK$2:$AP$2)=0,AVERAGE($AK57:$AP57),$AK$2="X",AVERAGE($AL57:$AP57),$AL$2="X",AVERAGE($AK57,$AM57:$AP57),$AM$2="X",AVERAGE($AK57:$AL57,$AN57:$AP57),$AN$2="X",AVERAGE($AK57:$AM57,$AO57:$AP57),$AO$2="X",AVERAGE($AK57:$AN57,$AP57:$AP57),$AP$2="X",AVERAGE($AK57:$AO57)),"")</f>
        <v>113.3</v>
      </c>
      <c r="AD57" s="111" cm="1">
        <f t="array" ref="AD57">IFERROR(_xlfn.IFS(COUNTA($AK$2:$AP$2)=0,STDEV($AK57:$AP57)/SQRT(COUNT($AK57:$AP57)),$AK$2="X",STDEV($AL57:$AP57)/SQRT(COUNT($AL57:$AP57)),$AL$2="X",STDEV($AK57,$AM57:$AP57)/SQRT(COUNT($AK57,$AM57:$AP57)),$AM$2="X",STDEV($AK57:$AL57,$AN57:$AP57)/SQRT(COUNT($AK57:$AL57,$AN57:$AP57)),$AN$2="X",STDEV($AK57:$AM57,$AO57:$AP57)/SQRT(COUNT($AK57:$AM57,$AO57:$AP57)),$AO$2="X",STDEV($AK57:$AN57,$AP57)/SQRT(COUNT($AK57:$AN57,$AP57)),$AP$2="X",STDEV($AK57:$AO57)/SQRT(COUNT($AK57:$AO57))),"")</f>
        <v>113.29999999999998</v>
      </c>
      <c r="AE57" cm="1">
        <f t="array" ref="AE57">_xlfn.IFS(SUM($AK57:$AP57)="","",AK57="","",AK57=0,0,AK57&gt;0,AK57/AE$65*100)</f>
        <v>0</v>
      </c>
      <c r="AF57" cm="1">
        <f t="array" ref="AF57">_xlfn.IFS(SUM($AK57:$AP57)="","",AL57="","",AL57=0,0,AL57&gt;0,AL57/AF$65*100)</f>
        <v>0</v>
      </c>
      <c r="AG57" cm="1">
        <f t="array" ref="AG57">_xlfn.IFS(SUM($AK57:$AP57)="","",AM57="","",AM57=0,0,AM57&gt;0,AM57/AG$65*100)</f>
        <v>0</v>
      </c>
      <c r="AH57" cm="1">
        <f t="array" ref="AH57">_xlfn.IFS(SUM($AK57:$AP57)="","",AN57="","",AN57=0,0,AN57&gt;0,AN57/AH$65*100)</f>
        <v>0.17249314976044769</v>
      </c>
      <c r="AI57" cm="1">
        <f t="array" ref="AI57">_xlfn.IFS(SUM($AK57:$AP57)="","",AO57="","",AO57=0,0,AO57&gt;0,AO57/AI$65*100)</f>
        <v>0</v>
      </c>
      <c r="AJ57" cm="1">
        <f t="array" ref="AJ57">_xlfn.IFS(SUM($AK57:$AP57)="","",AP57="","",AP57=0,0,AP57&gt;0,AP57/AJ$65*100)</f>
        <v>0.44155272229139753</v>
      </c>
      <c r="AK57" s="42">
        <f t="shared" si="74"/>
        <v>0</v>
      </c>
      <c r="AL57">
        <f t="shared" si="74"/>
        <v>0</v>
      </c>
      <c r="AM57">
        <f t="shared" si="74"/>
        <v>0</v>
      </c>
      <c r="AN57">
        <f t="shared" si="73"/>
        <v>5783.7142857142853</v>
      </c>
      <c r="AO57">
        <f t="shared" si="73"/>
        <v>0</v>
      </c>
      <c r="AP57" s="96">
        <f t="shared" si="73"/>
        <v>566.5</v>
      </c>
      <c r="AQ57" s="89">
        <v>0</v>
      </c>
      <c r="AR57" s="89">
        <v>0</v>
      </c>
      <c r="AS57" s="89">
        <v>0</v>
      </c>
      <c r="AT57" s="89">
        <v>40486</v>
      </c>
      <c r="AU57" s="89">
        <v>0</v>
      </c>
      <c r="AV57" s="89">
        <v>2266</v>
      </c>
      <c r="AX57" s="1"/>
      <c r="AY57" s="39" t="str">
        <f t="shared" si="41"/>
        <v/>
      </c>
      <c r="AZ57" s="39" t="str">
        <f t="shared" si="42"/>
        <v/>
      </c>
      <c r="BA57" s="39" t="str">
        <f t="shared" si="43"/>
        <v/>
      </c>
      <c r="BB57" s="39" t="str">
        <f t="shared" si="44"/>
        <v/>
      </c>
      <c r="BC57" s="39" t="str">
        <f t="shared" si="45"/>
        <v/>
      </c>
      <c r="BD57" s="39" t="str">
        <f t="shared" si="46"/>
        <v/>
      </c>
      <c r="BE57" s="39" t="str">
        <f t="shared" si="47"/>
        <v/>
      </c>
      <c r="BF57" s="39" t="str">
        <f t="shared" si="48"/>
        <v/>
      </c>
      <c r="BG57" s="39" t="str">
        <f t="shared" si="49"/>
        <v/>
      </c>
      <c r="BH57" s="39" t="str">
        <f t="shared" si="50"/>
        <v/>
      </c>
      <c r="BI57" s="39" t="str">
        <f t="shared" si="51"/>
        <v/>
      </c>
      <c r="BJ57" s="39" t="str">
        <f t="shared" si="52"/>
        <v/>
      </c>
      <c r="BK57" s="42" t="str">
        <f t="shared" si="53"/>
        <v/>
      </c>
      <c r="BL57" t="str">
        <f t="shared" si="54"/>
        <v/>
      </c>
      <c r="BM57" t="str">
        <f t="shared" si="55"/>
        <v/>
      </c>
      <c r="BN57" t="str">
        <f t="shared" si="56"/>
        <v/>
      </c>
      <c r="BO57" t="str">
        <f t="shared" si="57"/>
        <v/>
      </c>
      <c r="BP57" t="str">
        <f t="shared" si="58"/>
        <v/>
      </c>
      <c r="BQ57" t="str">
        <f t="shared" si="59"/>
        <v/>
      </c>
      <c r="BR57" t="str">
        <f t="shared" si="60"/>
        <v/>
      </c>
      <c r="BS57" t="str">
        <f t="shared" si="61"/>
        <v/>
      </c>
      <c r="BT57" t="str">
        <f t="shared" si="62"/>
        <v/>
      </c>
      <c r="BU57" t="str">
        <f t="shared" si="63"/>
        <v/>
      </c>
      <c r="BV57" t="str">
        <f t="shared" si="64"/>
        <v/>
      </c>
      <c r="BW57" t="str">
        <f t="shared" si="65"/>
        <v/>
      </c>
      <c r="BX57" t="str">
        <f t="shared" si="66"/>
        <v/>
      </c>
      <c r="BY57" t="str">
        <f t="shared" si="67"/>
        <v/>
      </c>
      <c r="BZ57" t="str">
        <f t="shared" si="68"/>
        <v/>
      </c>
      <c r="CA57" t="str">
        <f t="shared" si="69"/>
        <v/>
      </c>
      <c r="CB57" s="39" t="str">
        <f t="shared" si="70"/>
        <v/>
      </c>
      <c r="CC57" s="46" t="str">
        <f t="shared" si="71"/>
        <v/>
      </c>
      <c r="CD57" s="44" t="str">
        <f t="shared" si="72"/>
        <v/>
      </c>
      <c r="CE57" t="str" cm="1">
        <f t="array" ref="CE57">_xlfn.IFS($CC57="","",$CC57&lt;=CE$3,"yes",$CC57&gt;CE$3,"no")</f>
        <v/>
      </c>
      <c r="CF57" s="42" t="str">
        <f t="shared" si="38"/>
        <v/>
      </c>
      <c r="CG57" s="1" t="str">
        <f t="shared" si="39"/>
        <v/>
      </c>
      <c r="CH57" s="1" t="str">
        <f t="shared" si="40"/>
        <v/>
      </c>
      <c r="CI57" s="76" t="str">
        <f>IF(CE57="yes",VLOOKUP(CH57,'z-Table'!$A$1:$K$74,7,TRUE)*$CE$2,"")</f>
        <v/>
      </c>
    </row>
    <row r="58" spans="1:87" ht="12" x14ac:dyDescent="0.2">
      <c r="A58" s="7" t="s">
        <v>80</v>
      </c>
      <c r="B58" s="18" cm="1">
        <f t="array" ref="B58">IFERROR(_xlfn.IFS(COUNTA($F$2:$K$2)=0,AVERAGE($F58:$K58),$F$2="X",AVERAGE(G58:$K58),$G$2="X",AVERAGE($F58,$H58:$K58),$H$2="X",AVERAGE($F58:$G58,$I58:$K58),$I$2="X",AVERAGE($F58:$H58,$J58:$K58),$J$2="X",AVERAGE($F58:$I58,$K58:$K58),$K$2="X",AVERAGE($F58:$J58)),"")</f>
        <v>0</v>
      </c>
      <c r="C58" s="19" cm="1">
        <f t="array" ref="C58">IFERROR(_xlfn.IFS(COUNTA($F$2:$K$2)=0,STDEV($F58:$K58)/SQRT(COUNT($F58:$K58)),$F$2="X",STDEV(G58:$K58)/SQRT(COUNT(G58:$K58)),$G$2="X",STDEV($F58,$H58:$K58)/SQRT(COUNT($F58,$H58:$K58)),$H$2="X",STDEV($F58:$G58,$I58:$K58)/SQRT(COUNT($F58:$G58,$I58:$K58)),$I$2="X",STDEV($F58:$H58,$J58:$K58)/SQRT(COUNT($F58:$H58,$J58:$K58)),$J$2="X",STDEV($F58:$I58,$K58)/SQRT(COUNT($F58:$I58,$K58)),$K$2="X",STDEV($F58:$J58)/SQRT(COUNT($F58:$J58))),"")</f>
        <v>0</v>
      </c>
      <c r="D58" s="110" cm="1">
        <f t="array" ref="D58">IFERROR(_xlfn.IFS(COUNTA($L$2:$Q$2)=0,AVERAGE($L58:$Q58),$L$2="X",AVERAGE($M58:$Q58),$M$2="X",AVERAGE($L58,$N58:$Q58),$N$2="X",AVERAGE($L58:$M58,$O58:$Q58),$O$2="X",AVERAGE($L58:$N58,$P58:$Q58),$P$2="X",AVERAGE($L58:$O58,$Q58:$Q58),$Q$2="X",AVERAGE($L58:$P58)),"")</f>
        <v>0</v>
      </c>
      <c r="E58" s="111" cm="1">
        <f t="array" ref="E58">IFERROR(_xlfn.IFS(COUNTA($L$2:$Q$2)=0,STDEV($L58:$Q58)/SQRT(COUNT($L58:$Q58)),$L$2="X",STDEV($M58:$Q58)/SQRT(COUNT($M58:$Q58)),$M$2="X",STDEV($L58,$N58:$Q58)/SQRT(COUNT($L58,$N58:$Q58)),$N$2="X",STDEV($L58:$M58,$O58:$Q58)/SQRT(COUNT($L58:$M58,$O58:$Q58)),$O$2="X",STDEV($L58:$N58,$P58:$Q58)/SQRT(COUNT($L58:$N58,$P58:$Q58)),$P$2="X",STDEV($L58:$O58,$Q58)/SQRT(COUNT($L58:$O58,$Q58)),$Q$2="X",STDEV($L58:$P58)/SQRT(COUNT($L58:$P58))),"")</f>
        <v>0</v>
      </c>
      <c r="F58" cm="1">
        <f t="array" ref="F58">_xlfn.IFS(SUM($L58:$Q58)="","",L58="","",L58=0,0,L58&gt;0,L58/F$65*100)</f>
        <v>0</v>
      </c>
      <c r="G58" cm="1">
        <f t="array" ref="G58">_xlfn.IFS(SUM($L58:$Q58)="","",M58="","",M58=0,0,M58&gt;0,M58/G$65*100)</f>
        <v>0</v>
      </c>
      <c r="H58" cm="1">
        <f t="array" ref="H58">_xlfn.IFS(SUM($L58:$Q58)="","",N58="","",N58=0,0,N58&gt;0,N58/H$65*100)</f>
        <v>0</v>
      </c>
      <c r="I58" cm="1">
        <f t="array" ref="I58">_xlfn.IFS(SUM($L58:$Q58)="","",O58="","",O58=0,0,O58&gt;0,O58/I$65*100)</f>
        <v>0</v>
      </c>
      <c r="J58" cm="1">
        <f t="array" ref="J58">_xlfn.IFS(SUM($L58:$Q58)="","",P58="","",P58=0,0,P58&gt;0,P58/J$65*100)</f>
        <v>0</v>
      </c>
      <c r="K58" cm="1">
        <f t="array" ref="K58">_xlfn.IFS(SUM($L58:$Q58)="","",Q58="","",Q58=0,0,Q58&gt;0,Q58/K$65*100)</f>
        <v>8.3699880017950729E-2</v>
      </c>
      <c r="L58" s="85">
        <f t="shared" si="37"/>
        <v>0</v>
      </c>
      <c r="M58" s="39">
        <f t="shared" si="37"/>
        <v>0</v>
      </c>
      <c r="N58" s="39">
        <f t="shared" si="37"/>
        <v>0</v>
      </c>
      <c r="O58" s="39">
        <f t="shared" si="37"/>
        <v>0</v>
      </c>
      <c r="P58" s="39">
        <f t="shared" si="37"/>
        <v>0</v>
      </c>
      <c r="Q58" s="98">
        <f t="shared" si="75"/>
        <v>6544.333333333333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39266</v>
      </c>
      <c r="Z58" s="7" t="s">
        <v>80</v>
      </c>
      <c r="AA58" s="18" cm="1">
        <f t="array" ref="AA58">IFERROR(_xlfn.IFS(COUNTA($AE$2:$AJ$2)=0,AVERAGE($AE58:$AJ58),$AE$2="X",AVERAGE($AF58:$AJ58),$AF$2="X",AVERAGE($AE58,$AG58:$AJ58),$AG$2="X",AVERAGE($AE58:$AF58,$AH58:$AJ58),$AH$2="X",AVERAGE($AE58:$AG58,$AI58:$AJ58),$AI$2="X",AVERAGE($AE58:$AH58,$AJ58:$AJ58),$AJ$2="X",AVERAGE($AE58:$AI58)),"")</f>
        <v>0</v>
      </c>
      <c r="AB58" s="19" cm="1">
        <f t="array" ref="AB58">IFERROR(_xlfn.IFS(COUNTA($AE$2:$AJ$2)=0,STDEV($AE58:$AJ58)/SQRT(COUNT($AE58:$AJ58)),$AE$2="X",STDEV($AF58:$AJ58)/SQRT(COUNT($AF58:$AJ58)),$AF$2="X",STDEV($AE58,$AG58:$AJ58)/SQRT(COUNT($AE58,$AG58:$AJ58)),$AG$2="X",STDEV($AE58:$AF58,$AH58:$AJ58)/SQRT(COUNT($AE58:$AF58,$AH58:$AJ58)),$AH$2="X",STDEV($AE58:$AG58,$AI58:$AJ58)/SQRT(COUNT($AE58:$AG58,$AI58:$AJ58)),$AI$2="X",STDEV($AE58:$AH58,$AJ58)/SQRT(COUNT($AE58:$AH58,$AJ58)),$AJ$2="X",STDEV($AE58:$AI58)/SQRT(COUNT($AE58:$AI58))),"")</f>
        <v>0</v>
      </c>
      <c r="AC58" s="113" cm="1">
        <f t="array" ref="AC58">IFERROR(_xlfn.IFS(COUNTA($AK$2:$AP$2)=0,AVERAGE($AK58:$AP58),$AK$2="X",AVERAGE($AL58:$AP58),$AL$2="X",AVERAGE($AK58,$AM58:$AP58),$AM$2="X",AVERAGE($AK58:$AL58,$AN58:$AP58),$AN$2="X",AVERAGE($AK58:$AM58,$AO58:$AP58),$AO$2="X",AVERAGE($AK58:$AN58,$AP58:$AP58),$AP$2="X",AVERAGE($AK58:$AO58)),"")</f>
        <v>0</v>
      </c>
      <c r="AD58" s="111" cm="1">
        <f t="array" ref="AD58">IFERROR(_xlfn.IFS(COUNTA($AK$2:$AP$2)=0,STDEV($AK58:$AP58)/SQRT(COUNT($AK58:$AP58)),$AK$2="X",STDEV($AL58:$AP58)/SQRT(COUNT($AL58:$AP58)),$AL$2="X",STDEV($AK58,$AM58:$AP58)/SQRT(COUNT($AK58,$AM58:$AP58)),$AM$2="X",STDEV($AK58:$AL58,$AN58:$AP58)/SQRT(COUNT($AK58:$AL58,$AN58:$AP58)),$AN$2="X",STDEV($AK58:$AM58,$AO58:$AP58)/SQRT(COUNT($AK58:$AM58,$AO58:$AP58)),$AO$2="X",STDEV($AK58:$AN58,$AP58)/SQRT(COUNT($AK58:$AN58,$AP58)),$AP$2="X",STDEV($AK58:$AO58)/SQRT(COUNT($AK58:$AO58))),"")</f>
        <v>0</v>
      </c>
      <c r="AE58" cm="1">
        <f t="array" ref="AE58">_xlfn.IFS(SUM($AK58:$AP58)="","",AK58="","",AK58=0,0,AK58&gt;0,AK58/AE$65*100)</f>
        <v>0</v>
      </c>
      <c r="AF58" cm="1">
        <f t="array" ref="AF58">_xlfn.IFS(SUM($AK58:$AP58)="","",AL58="","",AL58=0,0,AL58&gt;0,AL58/AF$65*100)</f>
        <v>0</v>
      </c>
      <c r="AG58" cm="1">
        <f t="array" ref="AG58">_xlfn.IFS(SUM($AK58:$AP58)="","",AM58="","",AM58=0,0,AM58&gt;0,AM58/AG$65*100)</f>
        <v>0</v>
      </c>
      <c r="AH58" cm="1">
        <f t="array" ref="AH58">_xlfn.IFS(SUM($AK58:$AP58)="","",AN58="","",AN58=0,0,AN58&gt;0,AN58/AH$65*100)</f>
        <v>0.2322645867507486</v>
      </c>
      <c r="AI58" cm="1">
        <f t="array" ref="AI58">_xlfn.IFS(SUM($AK58:$AP58)="","",AO58="","",AO58=0,0,AO58&gt;0,AO58/AI$65*100)</f>
        <v>0</v>
      </c>
      <c r="AJ58" cm="1">
        <f t="array" ref="AJ58">_xlfn.IFS(SUM($AK58:$AP58)="","",AP58="","",AP58=0,0,AP58&gt;0,AP58/AJ$65*100)</f>
        <v>0</v>
      </c>
      <c r="AK58" s="42">
        <f t="shared" si="74"/>
        <v>0</v>
      </c>
      <c r="AL58">
        <f t="shared" si="74"/>
        <v>0</v>
      </c>
      <c r="AM58">
        <f t="shared" si="74"/>
        <v>0</v>
      </c>
      <c r="AN58">
        <f t="shared" si="73"/>
        <v>7787.8571428571431</v>
      </c>
      <c r="AO58">
        <f t="shared" si="73"/>
        <v>0</v>
      </c>
      <c r="AP58" s="96">
        <f t="shared" si="73"/>
        <v>0</v>
      </c>
      <c r="AQ58" s="89">
        <v>0</v>
      </c>
      <c r="AR58" s="89">
        <v>0</v>
      </c>
      <c r="AS58" s="89">
        <v>0</v>
      </c>
      <c r="AT58" s="89">
        <v>54515</v>
      </c>
      <c r="AU58" s="89">
        <v>0</v>
      </c>
      <c r="AV58" s="89">
        <v>0</v>
      </c>
      <c r="AX58" s="1"/>
      <c r="AY58" s="39" t="str">
        <f t="shared" si="41"/>
        <v/>
      </c>
      <c r="AZ58" s="39" t="str">
        <f t="shared" si="42"/>
        <v/>
      </c>
      <c r="BA58" s="39" t="str">
        <f t="shared" si="43"/>
        <v/>
      </c>
      <c r="BB58" s="39" t="str">
        <f t="shared" si="44"/>
        <v/>
      </c>
      <c r="BC58" s="39" t="str">
        <f t="shared" si="45"/>
        <v/>
      </c>
      <c r="BD58" s="39" t="str">
        <f t="shared" si="46"/>
        <v/>
      </c>
      <c r="BE58" s="39" t="str">
        <f t="shared" si="47"/>
        <v/>
      </c>
      <c r="BF58" s="39" t="str">
        <f t="shared" si="48"/>
        <v/>
      </c>
      <c r="BG58" s="39" t="str">
        <f t="shared" si="49"/>
        <v/>
      </c>
      <c r="BH58" s="39" t="str">
        <f t="shared" si="50"/>
        <v/>
      </c>
      <c r="BI58" s="39" t="str">
        <f t="shared" si="51"/>
        <v/>
      </c>
      <c r="BJ58" s="39" t="str">
        <f t="shared" si="52"/>
        <v/>
      </c>
      <c r="BK58" s="42" t="str">
        <f t="shared" si="53"/>
        <v/>
      </c>
      <c r="BL58" t="str">
        <f t="shared" si="54"/>
        <v/>
      </c>
      <c r="BM58" t="str">
        <f t="shared" si="55"/>
        <v/>
      </c>
      <c r="BN58" t="str">
        <f t="shared" si="56"/>
        <v/>
      </c>
      <c r="BO58" t="str">
        <f t="shared" si="57"/>
        <v/>
      </c>
      <c r="BP58" t="str">
        <f t="shared" si="58"/>
        <v/>
      </c>
      <c r="BQ58" t="str">
        <f t="shared" si="59"/>
        <v/>
      </c>
      <c r="BR58" t="str">
        <f t="shared" si="60"/>
        <v/>
      </c>
      <c r="BS58" t="str">
        <f t="shared" si="61"/>
        <v/>
      </c>
      <c r="BT58" t="str">
        <f t="shared" si="62"/>
        <v/>
      </c>
      <c r="BU58" t="str">
        <f t="shared" si="63"/>
        <v/>
      </c>
      <c r="BV58" t="str">
        <f t="shared" si="64"/>
        <v/>
      </c>
      <c r="BW58" t="str">
        <f t="shared" si="65"/>
        <v/>
      </c>
      <c r="BX58" t="str">
        <f t="shared" si="66"/>
        <v/>
      </c>
      <c r="BY58" t="str">
        <f t="shared" si="67"/>
        <v/>
      </c>
      <c r="BZ58" t="str">
        <f t="shared" si="68"/>
        <v/>
      </c>
      <c r="CA58" t="str">
        <f t="shared" si="69"/>
        <v/>
      </c>
      <c r="CB58" s="39" t="str">
        <f t="shared" si="70"/>
        <v/>
      </c>
      <c r="CC58" s="46" t="str">
        <f t="shared" si="71"/>
        <v/>
      </c>
      <c r="CD58" s="44" t="str">
        <f t="shared" si="72"/>
        <v/>
      </c>
      <c r="CE58" t="str" cm="1">
        <f t="array" ref="CE58">_xlfn.IFS($CC58="","",$CC58&lt;=CE$3,"yes",$CC58&gt;CE$3,"no")</f>
        <v/>
      </c>
      <c r="CF58" s="42" t="str">
        <f t="shared" si="38"/>
        <v/>
      </c>
      <c r="CG58" s="1" t="str">
        <f t="shared" si="39"/>
        <v/>
      </c>
      <c r="CH58" s="1" t="str">
        <f t="shared" si="40"/>
        <v/>
      </c>
      <c r="CI58" s="76" t="str">
        <f>IF(CE58="yes",VLOOKUP(CH58,'z-Table'!$A$1:$K$74,7,TRUE)*$CE$2,"")</f>
        <v/>
      </c>
    </row>
    <row r="59" spans="1:87" ht="12" x14ac:dyDescent="0.2">
      <c r="A59" s="6" t="s">
        <v>81</v>
      </c>
      <c r="B59" s="18" cm="1">
        <f t="array" ref="B59">IFERROR(_xlfn.IFS(COUNTA($F$2:$K$2)=0,AVERAGE($F59:$K59),$F$2="X",AVERAGE(G59:$K59),$G$2="X",AVERAGE($F59,$H59:$K59),$H$2="X",AVERAGE($F59:$G59,$I59:$K59),$I$2="X",AVERAGE($F59:$H59,$J59:$K59),$J$2="X",AVERAGE($F59:$I59,$K59:$K59),$K$2="X",AVERAGE($F59:$J59)),"")</f>
        <v>0</v>
      </c>
      <c r="C59" s="19" cm="1">
        <f t="array" ref="C59">IFERROR(_xlfn.IFS(COUNTA($F$2:$K$2)=0,STDEV($F59:$K59)/SQRT(COUNT($F59:$K59)),$F$2="X",STDEV(G59:$K59)/SQRT(COUNT(G59:$K59)),$G$2="X",STDEV($F59,$H59:$K59)/SQRT(COUNT($F59,$H59:$K59)),$H$2="X",STDEV($F59:$G59,$I59:$K59)/SQRT(COUNT($F59:$G59,$I59:$K59)),$I$2="X",STDEV($F59:$H59,$J59:$K59)/SQRT(COUNT($F59:$H59,$J59:$K59)),$J$2="X",STDEV($F59:$I59,$K59)/SQRT(COUNT($F59:$I59,$K59)),$K$2="X",STDEV($F59:$J59)/SQRT(COUNT($F59:$J59))),"")</f>
        <v>0</v>
      </c>
      <c r="D59" s="110" cm="1">
        <f t="array" ref="D59">IFERROR(_xlfn.IFS(COUNTA($L$2:$Q$2)=0,AVERAGE($L59:$Q59),$L$2="X",AVERAGE($M59:$Q59),$M$2="X",AVERAGE($L59,$N59:$Q59),$N$2="X",AVERAGE($L59:$M59,$O59:$Q59),$O$2="X",AVERAGE($L59:$N59,$P59:$Q59),$P$2="X",AVERAGE($L59:$O59,$Q59:$Q59),$Q$2="X",AVERAGE($L59:$P59)),"")</f>
        <v>0</v>
      </c>
      <c r="E59" s="111" cm="1">
        <f t="array" ref="E59">IFERROR(_xlfn.IFS(COUNTA($L$2:$Q$2)=0,STDEV($L59:$Q59)/SQRT(COUNT($L59:$Q59)),$L$2="X",STDEV($M59:$Q59)/SQRT(COUNT($M59:$Q59)),$M$2="X",STDEV($L59,$N59:$Q59)/SQRT(COUNT($L59,$N59:$Q59)),$N$2="X",STDEV($L59:$M59,$O59:$Q59)/SQRT(COUNT($L59:$M59,$O59:$Q59)),$O$2="X",STDEV($L59:$N59,$P59:$Q59)/SQRT(COUNT($L59:$N59,$P59:$Q59)),$P$2="X",STDEV($L59:$O59,$Q59)/SQRT(COUNT($L59:$O59,$Q59)),$Q$2="X",STDEV($L59:$P59)/SQRT(COUNT($L59:$P59))),"")</f>
        <v>0</v>
      </c>
      <c r="F59" cm="1">
        <f t="array" ref="F59">_xlfn.IFS(SUM($L59:$Q59)="","",L59="","",L59=0,0,L59&gt;0,L59/F$65*100)</f>
        <v>0</v>
      </c>
      <c r="G59" cm="1">
        <f t="array" ref="G59">_xlfn.IFS(SUM($L59:$Q59)="","",M59="","",M59=0,0,M59&gt;0,M59/G$65*100)</f>
        <v>0</v>
      </c>
      <c r="H59" cm="1">
        <f t="array" ref="H59">_xlfn.IFS(SUM($L59:$Q59)="","",N59="","",N59=0,0,N59&gt;0,N59/H$65*100)</f>
        <v>0</v>
      </c>
      <c r="I59" cm="1">
        <f t="array" ref="I59">_xlfn.IFS(SUM($L59:$Q59)="","",O59="","",O59=0,0,O59&gt;0,O59/I$65*100)</f>
        <v>0</v>
      </c>
      <c r="J59" cm="1">
        <f t="array" ref="J59">_xlfn.IFS(SUM($L59:$Q59)="","",P59="","",P59=0,0,P59&gt;0,P59/J$65*100)</f>
        <v>0</v>
      </c>
      <c r="K59" cm="1">
        <f t="array" ref="K59">_xlfn.IFS(SUM($L59:$Q59)="","",Q59="","",Q59=0,0,Q59&gt;0,Q59/K$65*100)</f>
        <v>0</v>
      </c>
      <c r="L59" s="85">
        <f t="shared" si="37"/>
        <v>0</v>
      </c>
      <c r="M59" s="39">
        <f t="shared" si="37"/>
        <v>0</v>
      </c>
      <c r="N59" s="39">
        <f t="shared" si="37"/>
        <v>0</v>
      </c>
      <c r="O59" s="39">
        <f t="shared" si="37"/>
        <v>0</v>
      </c>
      <c r="P59" s="39">
        <f t="shared" si="37"/>
        <v>0</v>
      </c>
      <c r="Q59" s="98">
        <f t="shared" si="75"/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Z59" s="6" t="s">
        <v>81</v>
      </c>
      <c r="AA59" s="18" cm="1">
        <f t="array" ref="AA59">IFERROR(_xlfn.IFS(COUNTA($AE$2:$AJ$2)=0,AVERAGE($AE59:$AJ59),$AE$2="X",AVERAGE($AF59:$AJ59),$AF$2="X",AVERAGE($AE59,$AG59:$AJ59),$AG$2="X",AVERAGE($AE59:$AF59,$AH59:$AJ59),$AH$2="X",AVERAGE($AE59:$AG59,$AI59:$AJ59),$AI$2="X",AVERAGE($AE59:$AH59,$AJ59:$AJ59),$AJ$2="X",AVERAGE($AE59:$AI59)),"")</f>
        <v>0</v>
      </c>
      <c r="AB59" s="19" cm="1">
        <f t="array" ref="AB59">IFERROR(_xlfn.IFS(COUNTA($AE$2:$AJ$2)=0,STDEV($AE59:$AJ59)/SQRT(COUNT($AE59:$AJ59)),$AE$2="X",STDEV($AF59:$AJ59)/SQRT(COUNT($AF59:$AJ59)),$AF$2="X",STDEV($AE59,$AG59:$AJ59)/SQRT(COUNT($AE59,$AG59:$AJ59)),$AG$2="X",STDEV($AE59:$AF59,$AH59:$AJ59)/SQRT(COUNT($AE59:$AF59,$AH59:$AJ59)),$AH$2="X",STDEV($AE59:$AG59,$AI59:$AJ59)/SQRT(COUNT($AE59:$AG59,$AI59:$AJ59)),$AI$2="X",STDEV($AE59:$AH59,$AJ59)/SQRT(COUNT($AE59:$AH59,$AJ59)),$AJ$2="X",STDEV($AE59:$AI59)/SQRT(COUNT($AE59:$AI59))),"")</f>
        <v>0</v>
      </c>
      <c r="AC59" s="113" cm="1">
        <f t="array" ref="AC59">IFERROR(_xlfn.IFS(COUNTA($AK$2:$AP$2)=0,AVERAGE($AK59:$AP59),$AK$2="X",AVERAGE($AL59:$AP59),$AL$2="X",AVERAGE($AK59,$AM59:$AP59),$AM$2="X",AVERAGE($AK59:$AL59,$AN59:$AP59),$AN$2="X",AVERAGE($AK59:$AM59,$AO59:$AP59),$AO$2="X",AVERAGE($AK59:$AN59,$AP59:$AP59),$AP$2="X",AVERAGE($AK59:$AO59)),"")</f>
        <v>0</v>
      </c>
      <c r="AD59" s="111" cm="1">
        <f t="array" ref="AD59">IFERROR(_xlfn.IFS(COUNTA($AK$2:$AP$2)=0,STDEV($AK59:$AP59)/SQRT(COUNT($AK59:$AP59)),$AK$2="X",STDEV($AL59:$AP59)/SQRT(COUNT($AL59:$AP59)),$AL$2="X",STDEV($AK59,$AM59:$AP59)/SQRT(COUNT($AK59,$AM59:$AP59)),$AM$2="X",STDEV($AK59:$AL59,$AN59:$AP59)/SQRT(COUNT($AK59:$AL59,$AN59:$AP59)),$AN$2="X",STDEV($AK59:$AM59,$AO59:$AP59)/SQRT(COUNT($AK59:$AM59,$AO59:$AP59)),$AO$2="X",STDEV($AK59:$AN59,$AP59)/SQRT(COUNT($AK59:$AN59,$AP59)),$AP$2="X",STDEV($AK59:$AO59)/SQRT(COUNT($AK59:$AO59))),"")</f>
        <v>0</v>
      </c>
      <c r="AE59" cm="1">
        <f t="array" ref="AE59">_xlfn.IFS(SUM($AK59:$AP59)="","",AK59="","",AK59=0,0,AK59&gt;0,AK59/AE$65*100)</f>
        <v>0</v>
      </c>
      <c r="AF59" cm="1">
        <f t="array" ref="AF59">_xlfn.IFS(SUM($AK59:$AP59)="","",AL59="","",AL59=0,0,AL59&gt;0,AL59/AF$65*100)</f>
        <v>0</v>
      </c>
      <c r="AG59" cm="1">
        <f t="array" ref="AG59">_xlfn.IFS(SUM($AK59:$AP59)="","",AM59="","",AM59=0,0,AM59&gt;0,AM59/AG$65*100)</f>
        <v>0</v>
      </c>
      <c r="AH59" cm="1">
        <f t="array" ref="AH59">_xlfn.IFS(SUM($AK59:$AP59)="","",AN59="","",AN59=0,0,AN59&gt;0,AN59/AH$65*100)</f>
        <v>0</v>
      </c>
      <c r="AI59" cm="1">
        <f t="array" ref="AI59">_xlfn.IFS(SUM($AK59:$AP59)="","",AO59="","",AO59=0,0,AO59&gt;0,AO59/AI$65*100)</f>
        <v>0</v>
      </c>
      <c r="AJ59" cm="1">
        <f t="array" ref="AJ59">_xlfn.IFS(SUM($AK59:$AP59)="","",AP59="","",AP59=0,0,AP59&gt;0,AP59/AJ$65*100)</f>
        <v>0</v>
      </c>
      <c r="AK59" s="42">
        <f t="shared" si="74"/>
        <v>0</v>
      </c>
      <c r="AL59">
        <f t="shared" si="74"/>
        <v>0</v>
      </c>
      <c r="AM59">
        <f t="shared" si="74"/>
        <v>0</v>
      </c>
      <c r="AN59">
        <f t="shared" si="73"/>
        <v>0</v>
      </c>
      <c r="AO59">
        <f t="shared" si="73"/>
        <v>0</v>
      </c>
      <c r="AP59" s="96">
        <f t="shared" si="73"/>
        <v>0</v>
      </c>
      <c r="AQ59" s="89">
        <v>0</v>
      </c>
      <c r="AR59" s="89">
        <v>0</v>
      </c>
      <c r="AS59" s="89">
        <v>0</v>
      </c>
      <c r="AT59" s="89">
        <v>0</v>
      </c>
      <c r="AU59" s="89">
        <v>0</v>
      </c>
      <c r="AV59" s="89">
        <v>0</v>
      </c>
      <c r="AX59" s="1"/>
      <c r="AY59" s="39" t="str">
        <f t="shared" si="41"/>
        <v/>
      </c>
      <c r="AZ59" s="39" t="str">
        <f t="shared" si="42"/>
        <v/>
      </c>
      <c r="BA59" s="39" t="str">
        <f t="shared" si="43"/>
        <v/>
      </c>
      <c r="BB59" s="39" t="str">
        <f t="shared" si="44"/>
        <v/>
      </c>
      <c r="BC59" s="39" t="str">
        <f t="shared" si="45"/>
        <v/>
      </c>
      <c r="BD59" s="39" t="str">
        <f t="shared" si="46"/>
        <v/>
      </c>
      <c r="BE59" s="39" t="str">
        <f t="shared" si="47"/>
        <v/>
      </c>
      <c r="BF59" s="39" t="str">
        <f t="shared" si="48"/>
        <v/>
      </c>
      <c r="BG59" s="39" t="str">
        <f t="shared" si="49"/>
        <v/>
      </c>
      <c r="BH59" s="39" t="str">
        <f t="shared" si="50"/>
        <v/>
      </c>
      <c r="BI59" s="39" t="str">
        <f t="shared" si="51"/>
        <v/>
      </c>
      <c r="BJ59" s="39" t="str">
        <f t="shared" si="52"/>
        <v/>
      </c>
      <c r="BK59" s="42" t="str">
        <f t="shared" si="53"/>
        <v/>
      </c>
      <c r="BL59" t="str">
        <f t="shared" si="54"/>
        <v/>
      </c>
      <c r="BM59" t="str">
        <f t="shared" si="55"/>
        <v/>
      </c>
      <c r="BN59" t="str">
        <f t="shared" si="56"/>
        <v/>
      </c>
      <c r="BO59" t="str">
        <f t="shared" si="57"/>
        <v/>
      </c>
      <c r="BP59" t="str">
        <f t="shared" si="58"/>
        <v/>
      </c>
      <c r="BQ59" t="str">
        <f t="shared" si="59"/>
        <v/>
      </c>
      <c r="BR59" t="str">
        <f t="shared" si="60"/>
        <v/>
      </c>
      <c r="BS59" t="str">
        <f t="shared" si="61"/>
        <v/>
      </c>
      <c r="BT59" t="str">
        <f t="shared" si="62"/>
        <v/>
      </c>
      <c r="BU59" t="str">
        <f t="shared" si="63"/>
        <v/>
      </c>
      <c r="BV59" t="str">
        <f t="shared" si="64"/>
        <v/>
      </c>
      <c r="BW59" t="str">
        <f t="shared" si="65"/>
        <v/>
      </c>
      <c r="BX59" t="str">
        <f t="shared" si="66"/>
        <v/>
      </c>
      <c r="BY59" t="str">
        <f t="shared" si="67"/>
        <v/>
      </c>
      <c r="BZ59" t="str">
        <f t="shared" si="68"/>
        <v/>
      </c>
      <c r="CA59" t="str">
        <f t="shared" si="69"/>
        <v/>
      </c>
      <c r="CB59" s="39" t="str">
        <f t="shared" si="70"/>
        <v/>
      </c>
      <c r="CC59" s="46" t="str">
        <f t="shared" si="71"/>
        <v/>
      </c>
      <c r="CD59" s="44" t="str">
        <f t="shared" si="72"/>
        <v/>
      </c>
      <c r="CE59" t="str" cm="1">
        <f t="array" ref="CE59">_xlfn.IFS($CC59="","",$CC59&lt;=CE$3,"yes",$CC59&gt;CE$3,"no")</f>
        <v/>
      </c>
      <c r="CF59" s="42" t="str">
        <f t="shared" si="38"/>
        <v/>
      </c>
      <c r="CG59" s="1" t="str">
        <f t="shared" si="39"/>
        <v/>
      </c>
      <c r="CH59" s="1" t="str">
        <f t="shared" si="40"/>
        <v/>
      </c>
      <c r="CI59" s="76" t="str">
        <f>IF(CE59="yes",VLOOKUP(CH59,'z-Table'!$A$1:$K$74,7,TRUE)*$CE$2,"")</f>
        <v/>
      </c>
    </row>
    <row r="60" spans="1:87" ht="12" x14ac:dyDescent="0.2">
      <c r="A60" s="6" t="s">
        <v>82</v>
      </c>
      <c r="B60" s="18" cm="1">
        <f t="array" ref="B60">IFERROR(_xlfn.IFS(COUNTA($F$2:$K$2)=0,AVERAGE($F60:$K60),$F$2="X",AVERAGE(G60:$K60),$G$2="X",AVERAGE($F60,$H60:$K60),$H$2="X",AVERAGE($F60:$G60,$I60:$K60),$I$2="X",AVERAGE($F60:$H60,$J60:$K60),$J$2="X",AVERAGE($F60:$I60,$K60:$K60),$K$2="X",AVERAGE($F60:$J60)),"")</f>
        <v>0.34733407192144761</v>
      </c>
      <c r="C60" s="19" cm="1">
        <f t="array" ref="C60">IFERROR(_xlfn.IFS(COUNTA($F$2:$K$2)=0,STDEV($F60:$K60)/SQRT(COUNT($F60:$K60)),$F$2="X",STDEV(G60:$K60)/SQRT(COUNT(G60:$K60)),$G$2="X",STDEV($F60,$H60:$K60)/SQRT(COUNT($F60,$H60:$K60)),$H$2="X",STDEV($F60:$G60,$I60:$K60)/SQRT(COUNT($F60:$G60,$I60:$K60)),$I$2="X",STDEV($F60:$H60,$J60:$K60)/SQRT(COUNT($F60:$H60,$J60:$K60)),$J$2="X",STDEV($F60:$I60,$K60)/SQRT(COUNT($F60:$I60,$K60)),$K$2="X",STDEV($F60:$J60)/SQRT(COUNT($F60:$J60))),"")</f>
        <v>0.23262677718076352</v>
      </c>
      <c r="D60" s="110" cm="1">
        <f t="array" ref="D60">IFERROR(_xlfn.IFS(COUNTA($L$2:$Q$2)=0,AVERAGE($L60:$Q60),$L$2="X",AVERAGE($M60:$Q60),$M$2="X",AVERAGE($L60,$N60:$Q60),$N$2="X",AVERAGE($L60:$M60,$O60:$Q60),$O$2="X",AVERAGE($L60:$N60,$P60:$Q60),$P$2="X",AVERAGE($L60:$O60,$Q60:$Q60),$Q$2="X",AVERAGE($L60:$P60)),"")</f>
        <v>893.31666666666683</v>
      </c>
      <c r="E60" s="111" cm="1">
        <f t="array" ref="E60">IFERROR(_xlfn.IFS(COUNTA($L$2:$Q$2)=0,STDEV($L60:$Q60)/SQRT(COUNT($L60:$Q60)),$L$2="X",STDEV($M60:$Q60)/SQRT(COUNT($M60:$Q60)),$M$2="X",STDEV($L60,$N60:$Q60)/SQRT(COUNT($L60,$N60:$Q60)),$N$2="X",STDEV($L60:$M60,$O60:$Q60)/SQRT(COUNT($L60:$M60,$O60:$Q60)),$O$2="X",STDEV($L60:$N60,$P60:$Q60)/SQRT(COUNT($L60:$N60,$P60:$Q60)),$P$2="X",STDEV($L60:$O60,$Q60)/SQRT(COUNT($L60:$O60,$Q60)),$Q$2="X",STDEV($L60:$P60)/SQRT(COUNT($L60:$P60))),"")</f>
        <v>547.52991572252108</v>
      </c>
      <c r="F60" cm="1">
        <f t="array" ref="F60">_xlfn.IFS(SUM($L60:$Q60)="","",L60="","",L60=0,0,L60&gt;0,L60/F$65*100)</f>
        <v>1.1662421853008649</v>
      </c>
      <c r="G60" cm="1">
        <f t="array" ref="G60">_xlfn.IFS(SUM($L60:$Q60)="","",M60="","",M60=0,0,M60&gt;0,M60/G$65*100)</f>
        <v>0</v>
      </c>
      <c r="H60" cm="1">
        <f t="array" ref="H60">_xlfn.IFS(SUM($L60:$Q60)="","",N60="","",N60=0,0,N60&gt;0,N60/H$65*100)</f>
        <v>0</v>
      </c>
      <c r="I60" cm="1">
        <f t="array" ref="I60">_xlfn.IFS(SUM($L60:$Q60)="","",O60="","",O60=0,0,O60&gt;0,O60/I$65*100)</f>
        <v>0</v>
      </c>
      <c r="J60" cm="1">
        <f t="array" ref="J60">_xlfn.IFS(SUM($L60:$Q60)="","",P60="","",P60=0,0,P60&gt;0,P60/J$65*100)</f>
        <v>0.57042817430637294</v>
      </c>
      <c r="K60" cm="1">
        <f t="array" ref="K60">_xlfn.IFS(SUM($L60:$Q60)="","",Q60="","",Q60=0,0,Q60&gt;0,Q60/K$65*100)</f>
        <v>2.3656630887771028E-2</v>
      </c>
      <c r="L60" s="85">
        <f t="shared" si="37"/>
        <v>2306.3333333333335</v>
      </c>
      <c r="M60" s="39">
        <f t="shared" si="37"/>
        <v>0</v>
      </c>
      <c r="N60" s="39">
        <f t="shared" si="37"/>
        <v>0</v>
      </c>
      <c r="O60" s="39">
        <f t="shared" si="37"/>
        <v>0</v>
      </c>
      <c r="P60" s="39">
        <f t="shared" si="37"/>
        <v>2160.25</v>
      </c>
      <c r="Q60" s="98">
        <f t="shared" si="75"/>
        <v>1849.6666666666667</v>
      </c>
      <c r="R60" s="89">
        <v>6919</v>
      </c>
      <c r="S60" s="89">
        <v>0</v>
      </c>
      <c r="T60" s="89">
        <v>0</v>
      </c>
      <c r="U60" s="89">
        <v>0</v>
      </c>
      <c r="V60" s="89">
        <v>8641</v>
      </c>
      <c r="W60" s="89">
        <v>11098</v>
      </c>
      <c r="Z60" s="6" t="s">
        <v>82</v>
      </c>
      <c r="AA60" s="18" cm="1">
        <f t="array" ref="AA60">IFERROR(_xlfn.IFS(COUNTA($AE$2:$AJ$2)=0,AVERAGE($AE60:$AJ60),$AE$2="X",AVERAGE($AF60:$AJ60),$AF$2="X",AVERAGE($AE60,$AG60:$AJ60),$AG$2="X",AVERAGE($AE60:$AF60,$AH60:$AJ60),$AH$2="X",AVERAGE($AE60:$AG60,$AI60:$AJ60),$AI$2="X",AVERAGE($AE60:$AH60,$AJ60:$AJ60),$AJ$2="X",AVERAGE($AE60:$AI60)),"")</f>
        <v>1.4412373978417066</v>
      </c>
      <c r="AB60" s="19" cm="1">
        <f t="array" ref="AB60">IFERROR(_xlfn.IFS(COUNTA($AE$2:$AJ$2)=0,STDEV($AE60:$AJ60)/SQRT(COUNT($AE60:$AJ60)),$AE$2="X",STDEV($AF60:$AJ60)/SQRT(COUNT($AF60:$AJ60)),$AF$2="X",STDEV($AE60,$AG60:$AJ60)/SQRT(COUNT($AE60,$AG60:$AJ60)),$AG$2="X",STDEV($AE60:$AF60,$AH60:$AJ60)/SQRT(COUNT($AE60:$AF60,$AH60:$AJ60)),$AH$2="X",STDEV($AE60:$AG60,$AI60:$AJ60)/SQRT(COUNT($AE60:$AG60,$AI60:$AJ60)),$AI$2="X",STDEV($AE60:$AH60,$AJ60)/SQRT(COUNT($AE60:$AH60,$AJ60)),$AJ$2="X",STDEV($AE60:$AI60)/SQRT(COUNT($AE60:$AI60))),"")</f>
        <v>0.45531727621904589</v>
      </c>
      <c r="AC60" s="113" cm="1">
        <f t="array" ref="AC60">IFERROR(_xlfn.IFS(COUNTA($AK$2:$AP$2)=0,AVERAGE($AK60:$AP60),$AK$2="X",AVERAGE($AL60:$AP60),$AL$2="X",AVERAGE($AK60,$AM60:$AP60),$AM$2="X",AVERAGE($AK60:$AL60,$AN60:$AP60),$AN$2="X",AVERAGE($AK60:$AM60,$AO60:$AP60),$AO$2="X",AVERAGE($AK60:$AN60,$AP60:$AP60),$AP$2="X",AVERAGE($AK60:$AO60)),"")</f>
        <v>1772.7599999999998</v>
      </c>
      <c r="AD60" s="111" cm="1">
        <f t="array" ref="AD60">IFERROR(_xlfn.IFS(COUNTA($AK$2:$AP$2)=0,STDEV($AK60:$AP60)/SQRT(COUNT($AK60:$AP60)),$AK$2="X",STDEV($AL60:$AP60)/SQRT(COUNT($AL60:$AP60)),$AL$2="X",STDEV($AK60,$AM60:$AP60)/SQRT(COUNT($AK60,$AM60:$AP60)),$AM$2="X",STDEV($AK60:$AL60,$AN60:$AP60)/SQRT(COUNT($AK60:$AL60,$AN60:$AP60)),$AN$2="X",STDEV($AK60:$AM60,$AO60:$AP60)/SQRT(COUNT($AK60:$AM60,$AO60:$AP60)),$AO$2="X",STDEV($AK60:$AN60,$AP60)/SQRT(COUNT($AK60:$AN60,$AP60)),$AP$2="X",STDEV($AK60:$AO60)/SQRT(COUNT($AK60:$AO60))),"")</f>
        <v>194.95038497012578</v>
      </c>
      <c r="AE60" cm="1">
        <f t="array" ref="AE60">_xlfn.IFS(SUM($AK60:$AP60)="","",AK60="","",AK60=0,0,AK60&gt;0,AK60/AE$65*100)</f>
        <v>0.91304651661548664</v>
      </c>
      <c r="AF60" cm="1">
        <f t="array" ref="AF60">_xlfn.IFS(SUM($AK60:$AP60)="","",AL60="","",AL60=0,0,AL60&gt;0,AL60/AF$65*100)</f>
        <v>0.64649158030011555</v>
      </c>
      <c r="AG60" cm="1">
        <f t="array" ref="AG60">_xlfn.IFS(SUM($AK60:$AP60)="","",AM60="","",AM60=0,0,AM60&gt;0,AM60/AG$65*100)</f>
        <v>0.97179779488590634</v>
      </c>
      <c r="AH60" cm="1">
        <f t="array" ref="AH60">_xlfn.IFS(SUM($AK60:$AP60)="","",AN60="","",AN60=0,0,AN60&gt;0,AN60/AH$65*100)</f>
        <v>0.18377938089504797</v>
      </c>
      <c r="AI60" cm="1">
        <f t="array" ref="AI60">_xlfn.IFS(SUM($AK60:$AP60)="","",AO60="","",AO60=0,0,AO60&gt;0,AO60/AI$65*100)</f>
        <v>3.1767675453433597</v>
      </c>
      <c r="AJ60" cm="1">
        <f t="array" ref="AJ60">_xlfn.IFS(SUM($AK60:$AP60)="","",AP60="","",AP60=0,0,AP60&gt;0,AP60/AJ$65*100)</f>
        <v>1.4980835520636646</v>
      </c>
      <c r="AK60" s="42">
        <f t="shared" si="74"/>
        <v>1894.5</v>
      </c>
      <c r="AL60">
        <f t="shared" si="74"/>
        <v>1478</v>
      </c>
      <c r="AM60">
        <f t="shared" si="74"/>
        <v>2348.5</v>
      </c>
      <c r="AN60">
        <f t="shared" si="73"/>
        <v>6162.1428571428569</v>
      </c>
      <c r="AO60">
        <f t="shared" si="73"/>
        <v>1220.8</v>
      </c>
      <c r="AP60" s="96">
        <f t="shared" si="73"/>
        <v>1922</v>
      </c>
      <c r="AQ60" s="89">
        <v>11367</v>
      </c>
      <c r="AR60" s="89">
        <v>7390</v>
      </c>
      <c r="AS60" s="89">
        <v>9394</v>
      </c>
      <c r="AT60" s="89">
        <v>43135</v>
      </c>
      <c r="AU60" s="89">
        <v>6104</v>
      </c>
      <c r="AV60" s="89">
        <v>7688</v>
      </c>
      <c r="AX60" s="1"/>
      <c r="AY60" s="39" t="str">
        <f t="shared" si="41"/>
        <v/>
      </c>
      <c r="AZ60" s="39" t="str">
        <f t="shared" si="42"/>
        <v/>
      </c>
      <c r="BA60" s="39" t="str">
        <f t="shared" si="43"/>
        <v/>
      </c>
      <c r="BB60" s="39" t="str">
        <f t="shared" si="44"/>
        <v/>
      </c>
      <c r="BC60" s="39" t="str">
        <f t="shared" si="45"/>
        <v/>
      </c>
      <c r="BD60" s="39" t="str">
        <f t="shared" si="46"/>
        <v/>
      </c>
      <c r="BE60" s="39" t="str">
        <f t="shared" si="47"/>
        <v/>
      </c>
      <c r="BF60" s="39" t="str">
        <f t="shared" si="48"/>
        <v/>
      </c>
      <c r="BG60" s="39" t="str">
        <f t="shared" si="49"/>
        <v/>
      </c>
      <c r="BH60" s="39" t="str">
        <f t="shared" si="50"/>
        <v/>
      </c>
      <c r="BI60" s="39" t="str">
        <f t="shared" si="51"/>
        <v/>
      </c>
      <c r="BJ60" s="39" t="str">
        <f t="shared" si="52"/>
        <v/>
      </c>
      <c r="BK60" s="42" t="str">
        <f t="shared" si="53"/>
        <v/>
      </c>
      <c r="BL60" t="str">
        <f t="shared" si="54"/>
        <v/>
      </c>
      <c r="BM60" t="str">
        <f t="shared" si="55"/>
        <v/>
      </c>
      <c r="BN60" t="str">
        <f t="shared" si="56"/>
        <v/>
      </c>
      <c r="BO60" t="str">
        <f t="shared" si="57"/>
        <v/>
      </c>
      <c r="BP60" t="str">
        <f t="shared" si="58"/>
        <v/>
      </c>
      <c r="BQ60" t="str">
        <f t="shared" si="59"/>
        <v/>
      </c>
      <c r="BR60" t="str">
        <f t="shared" si="60"/>
        <v/>
      </c>
      <c r="BS60" t="str">
        <f t="shared" si="61"/>
        <v/>
      </c>
      <c r="BT60" t="str">
        <f t="shared" si="62"/>
        <v/>
      </c>
      <c r="BU60" t="str">
        <f t="shared" si="63"/>
        <v/>
      </c>
      <c r="BV60" t="str">
        <f t="shared" si="64"/>
        <v/>
      </c>
      <c r="BW60" t="str">
        <f t="shared" si="65"/>
        <v/>
      </c>
      <c r="BX60" t="str">
        <f t="shared" si="66"/>
        <v/>
      </c>
      <c r="BY60" t="str">
        <f t="shared" si="67"/>
        <v/>
      </c>
      <c r="BZ60" t="str">
        <f t="shared" si="68"/>
        <v/>
      </c>
      <c r="CA60" t="str">
        <f t="shared" si="69"/>
        <v/>
      </c>
      <c r="CB60" s="39" t="str">
        <f t="shared" si="70"/>
        <v/>
      </c>
      <c r="CC60" s="46" t="str">
        <f t="shared" si="71"/>
        <v/>
      </c>
      <c r="CD60" s="44" t="str">
        <f t="shared" si="72"/>
        <v/>
      </c>
      <c r="CE60" t="str" cm="1">
        <f t="array" ref="CE60">_xlfn.IFS($CC60="","",$CC60&lt;=CE$3,"yes",$CC60&gt;CE$3,"no")</f>
        <v/>
      </c>
      <c r="CF60" s="42" t="str">
        <f t="shared" si="38"/>
        <v/>
      </c>
      <c r="CG60" s="1" t="str">
        <f t="shared" si="39"/>
        <v/>
      </c>
      <c r="CH60" s="1" t="str">
        <f t="shared" si="40"/>
        <v/>
      </c>
      <c r="CI60" s="76" t="str">
        <f>IF(CE60="yes",VLOOKUP(CH60,'z-Table'!$A$1:$K$74,7,TRUE)*$CE$2,"")</f>
        <v/>
      </c>
    </row>
    <row r="61" spans="1:87" ht="12" x14ac:dyDescent="0.2">
      <c r="A61" s="6" t="s">
        <v>83</v>
      </c>
      <c r="B61" s="18" cm="1">
        <f t="array" ref="B61">IFERROR(_xlfn.IFS(COUNTA($F$2:$K$2)=0,AVERAGE($F61:$K61),$F$2="X",AVERAGE(G61:$K61),$G$2="X",AVERAGE($F61,$H61:$K61),$H$2="X",AVERAGE($F61:$G61,$I61:$K61),$I$2="X",AVERAGE($F61:$H61,$J61:$K61),$J$2="X",AVERAGE($F61:$I61,$K61:$K61),$K$2="X",AVERAGE($F61:$J61)),"")</f>
        <v>0.5589312798670284</v>
      </c>
      <c r="C61" s="19" cm="1">
        <f t="array" ref="C61">IFERROR(_xlfn.IFS(COUNTA($F$2:$K$2)=0,STDEV($F61:$K61)/SQRT(COUNT($F61:$K61)),$F$2="X",STDEV(G61:$K61)/SQRT(COUNT(G61:$K61)),$G$2="X",STDEV($F61,$H61:$K61)/SQRT(COUNT($F61,$H61:$K61)),$H$2="X",STDEV($F61:$G61,$I61:$K61)/SQRT(COUNT($F61:$G61,$I61:$K61)),$I$2="X",STDEV($F61:$H61,$J61:$K61)/SQRT(COUNT($F61:$H61,$J61:$K61)),$J$2="X",STDEV($F61:$I61,$K61)/SQRT(COUNT($F61:$I61,$K61)),$K$2="X",STDEV($F61:$J61)/SQRT(COUNT($F61:$J61))),"")</f>
        <v>0.45240063469327946</v>
      </c>
      <c r="D61" s="110" cm="1">
        <f t="array" ref="D61">IFERROR(_xlfn.IFS(COUNTA($L$2:$Q$2)=0,AVERAGE($L61:$Q61),$L$2="X",AVERAGE($M61:$Q61),$M$2="X",AVERAGE($L61,$N61:$Q61),$N$2="X",AVERAGE($L61:$M61,$O61:$Q61),$O$2="X",AVERAGE($L61:$N61,$P61:$Q61),$P$2="X",AVERAGE($L61:$O61,$Q61:$Q61),$Q$2="X",AVERAGE($L61:$P61)),"")</f>
        <v>1272.4666666666667</v>
      </c>
      <c r="E61" s="111" cm="1">
        <f t="array" ref="E61">IFERROR(_xlfn.IFS(COUNTA($L$2:$Q$2)=0,STDEV($L61:$Q61)/SQRT(COUNT($L61:$Q61)),$L$2="X",STDEV($M61:$Q61)/SQRT(COUNT($M61:$Q61)),$M$2="X",STDEV($L61,$N61:$Q61)/SQRT(COUNT($L61,$N61:$Q61)),$N$2="X",STDEV($L61:$M61,$O61:$Q61)/SQRT(COUNT($L61:$M61,$O61:$Q61)),$O$2="X",STDEV($L61:$N61,$P61:$Q61)/SQRT(COUNT($L61:$N61,$P61:$Q61)),$P$2="X",STDEV($L61:$O61,$Q61)/SQRT(COUNT($L61:$O61,$Q61)),$Q$2="X",STDEV($L61:$P61)/SQRT(COUNT($L61:$P61))),"")</f>
        <v>901.27654900023754</v>
      </c>
      <c r="F61" cm="1">
        <f t="array" ref="F61">_xlfn.IFS(SUM($L61:$Q61)="","",L61="","",L61=0,0,L61&gt;0,L61/F$65*100)</f>
        <v>2.3328214835328756</v>
      </c>
      <c r="G61" cm="1">
        <f t="array" ref="G61">_xlfn.IFS(SUM($L61:$Q61)="","",M61="","",M61=0,0,M61&gt;0,M61/G$65*100)</f>
        <v>0</v>
      </c>
      <c r="H61" cm="1">
        <f t="array" ref="H61">_xlfn.IFS(SUM($L61:$Q61)="","",N61="","",N61=0,0,N61&gt;0,N61/H$65*100)</f>
        <v>0</v>
      </c>
      <c r="I61" cm="1">
        <f t="array" ref="I61">_xlfn.IFS(SUM($L61:$Q61)="","",O61="","",O61=0,0,O61&gt;0,O61/I$65*100)</f>
        <v>0</v>
      </c>
      <c r="J61" cm="1">
        <f t="array" ref="J61">_xlfn.IFS(SUM($L61:$Q61)="","",P61="","",P61=0,0,P61&gt;0,P61/J$65*100)</f>
        <v>0.46183491580226654</v>
      </c>
      <c r="K61" cm="1">
        <f t="array" ref="K61">_xlfn.IFS(SUM($L61:$Q61)="","",Q61="","",Q61=0,0,Q61&gt;0,Q61/K$65*100)</f>
        <v>9.0582855431233539E-2</v>
      </c>
      <c r="L61" s="85">
        <f t="shared" si="37"/>
        <v>4613.333333333333</v>
      </c>
      <c r="M61" s="39">
        <f t="shared" si="37"/>
        <v>0</v>
      </c>
      <c r="N61" s="39">
        <f t="shared" si="37"/>
        <v>0</v>
      </c>
      <c r="O61" s="39">
        <f t="shared" si="37"/>
        <v>0</v>
      </c>
      <c r="P61" s="39">
        <f t="shared" si="37"/>
        <v>1749</v>
      </c>
      <c r="Q61" s="98">
        <f t="shared" si="75"/>
        <v>7082.5</v>
      </c>
      <c r="R61" s="89">
        <v>13840</v>
      </c>
      <c r="S61" s="89">
        <v>0</v>
      </c>
      <c r="T61" s="89">
        <v>0</v>
      </c>
      <c r="U61" s="89">
        <v>0</v>
      </c>
      <c r="V61" s="89">
        <v>6996</v>
      </c>
      <c r="W61" s="89">
        <v>42495</v>
      </c>
      <c r="Z61" s="6" t="s">
        <v>83</v>
      </c>
      <c r="AA61" s="18" cm="1">
        <f t="array" ref="AA61">IFERROR(_xlfn.IFS(COUNTA($AE$2:$AJ$2)=0,AVERAGE($AE61:$AJ61),$AE$2="X",AVERAGE($AF61:$AJ61),$AF$2="X",AVERAGE($AE61,$AG61:$AJ61),$AG$2="X",AVERAGE($AE61:$AF61,$AH61:$AJ61),$AH$2="X",AVERAGE($AE61:$AG61,$AI61:$AJ61),$AI$2="X",AVERAGE($AE61:$AH61,$AJ61:$AJ61),$AJ$2="X",AVERAGE($AE61:$AI61)),"")</f>
        <v>1.53851831202847</v>
      </c>
      <c r="AB61" s="19" cm="1">
        <f t="array" ref="AB61">IFERROR(_xlfn.IFS(COUNTA($AE$2:$AJ$2)=0,STDEV($AE61:$AJ61)/SQRT(COUNT($AE61:$AJ61)),$AE$2="X",STDEV($AF61:$AJ61)/SQRT(COUNT($AF61:$AJ61)),$AF$2="X",STDEV($AE61,$AG61:$AJ61)/SQRT(COUNT($AE61,$AG61:$AJ61)),$AG$2="X",STDEV($AE61:$AF61,$AH61:$AJ61)/SQRT(COUNT($AE61:$AF61,$AH61:$AJ61)),$AH$2="X",STDEV($AE61:$AG61,$AI61:$AJ61)/SQRT(COUNT($AE61:$AG61,$AI61:$AJ61)),$AI$2="X",STDEV($AE61:$AH61,$AJ61)/SQRT(COUNT($AE61:$AH61,$AJ61)),$AJ$2="X",STDEV($AE61:$AI61)/SQRT(COUNT($AE61:$AI61))),"")</f>
        <v>0.54662166297974057</v>
      </c>
      <c r="AC61" s="113" cm="1">
        <f t="array" ref="AC61">IFERROR(_xlfn.IFS(COUNTA($AK$2:$AP$2)=0,AVERAGE($AK61:$AP61),$AK$2="X",AVERAGE($AL61:$AP61),$AL$2="X",AVERAGE($AK61,$AM61:$AP61),$AM$2="X",AVERAGE($AK61:$AL61,$AN61:$AP61),$AN$2="X",AVERAGE($AK61:$AM61,$AO61:$AP61),$AO$2="X",AVERAGE($AK61:$AN61,$AP61:$AP61),$AP$2="X",AVERAGE($AK61:$AO61)),"")</f>
        <v>2860.7666666666669</v>
      </c>
      <c r="AD61" s="111" cm="1">
        <f t="array" ref="AD61">IFERROR(_xlfn.IFS(COUNTA($AK$2:$AP$2)=0,STDEV($AK61:$AP61)/SQRT(COUNT($AK61:$AP61)),$AK$2="X",STDEV($AL61:$AP61)/SQRT(COUNT($AL61:$AP61)),$AL$2="X",STDEV($AK61,$AM61:$AP61)/SQRT(COUNT($AK61,$AM61:$AP61)),$AM$2="X",STDEV($AK61:$AL61,$AN61:$AP61)/SQRT(COUNT($AK61:$AL61,$AN61:$AP61)),$AN$2="X",STDEV($AK61:$AM61,$AO61:$AP61)/SQRT(COUNT($AK61:$AM61,$AO61:$AP61)),$AO$2="X",STDEV($AK61:$AN61,$AP61)/SQRT(COUNT($AK61:$AN61,$AP61)),$AP$2="X",STDEV($AK61:$AO61)/SQRT(COUNT($AK61:$AO61))),"")</f>
        <v>844.34305593823115</v>
      </c>
      <c r="AE61" cm="1">
        <f t="array" ref="AE61">_xlfn.IFS(SUM($AK61:$AP61)="","",AK61="","",AK61=0,0,AK61&gt;0,AK61/AE$65*100)</f>
        <v>1.0091144003026622</v>
      </c>
      <c r="AF61" cm="1">
        <f t="array" ref="AF61">_xlfn.IFS(SUM($AK61:$AP61)="","",AL61="","",AL61=0,0,AL61&gt;0,AL61/AF$65*100)</f>
        <v>1.4237686697407823</v>
      </c>
      <c r="AG61" cm="1">
        <f t="array" ref="AG61">_xlfn.IFS(SUM($AK61:$AP61)="","",AM61="","",AM61=0,0,AM61&gt;0,AM61/AG$65*100)</f>
        <v>1.9466990530299111</v>
      </c>
      <c r="AH61" cm="1">
        <f t="array" ref="AH61">_xlfn.IFS(SUM($AK61:$AP61)="","",AN61="","",AN61=0,0,AN61&gt;0,AN61/AH$65*100)</f>
        <v>0.26461078032337415</v>
      </c>
      <c r="AI61" cm="1">
        <f t="array" ref="AI61">_xlfn.IFS(SUM($AK61:$AP61)="","",AO61="","",AO61=0,0,AO61&gt;0,AO61/AI$65*100)</f>
        <v>0</v>
      </c>
      <c r="AJ61" cm="1">
        <f t="array" ref="AJ61">_xlfn.IFS(SUM($AK61:$AP61)="","",AP61="","",AP61=0,0,AP61&gt;0,AP61/AJ$65*100)</f>
        <v>3.3130094370689944</v>
      </c>
      <c r="AK61" s="42">
        <f t="shared" si="74"/>
        <v>2093.8333333333335</v>
      </c>
      <c r="AL61">
        <f t="shared" si="74"/>
        <v>3255</v>
      </c>
      <c r="AM61">
        <f t="shared" si="74"/>
        <v>4704.5</v>
      </c>
      <c r="AN61">
        <f t="shared" si="73"/>
        <v>8872.4285714285706</v>
      </c>
      <c r="AO61">
        <f t="shared" si="73"/>
        <v>0</v>
      </c>
      <c r="AP61" s="96">
        <f t="shared" si="73"/>
        <v>4250.5</v>
      </c>
      <c r="AQ61" s="89">
        <v>12563</v>
      </c>
      <c r="AR61" s="89">
        <v>16275</v>
      </c>
      <c r="AS61" s="89">
        <v>18818</v>
      </c>
      <c r="AT61" s="89">
        <v>62107</v>
      </c>
      <c r="AU61" s="89">
        <v>0</v>
      </c>
      <c r="AV61" s="89">
        <v>17002</v>
      </c>
      <c r="AX61" s="1"/>
      <c r="AY61" s="39" t="str">
        <f t="shared" si="41"/>
        <v/>
      </c>
      <c r="AZ61" s="39" t="str">
        <f t="shared" si="42"/>
        <v/>
      </c>
      <c r="BA61" s="39" t="str">
        <f t="shared" si="43"/>
        <v/>
      </c>
      <c r="BB61" s="39" t="str">
        <f t="shared" si="44"/>
        <v/>
      </c>
      <c r="BC61" s="39" t="str">
        <f t="shared" si="45"/>
        <v/>
      </c>
      <c r="BD61" s="39" t="str">
        <f t="shared" si="46"/>
        <v/>
      </c>
      <c r="BE61" s="39" t="str">
        <f t="shared" si="47"/>
        <v/>
      </c>
      <c r="BF61" s="39" t="str">
        <f t="shared" si="48"/>
        <v/>
      </c>
      <c r="BG61" s="39" t="str">
        <f t="shared" si="49"/>
        <v/>
      </c>
      <c r="BH61" s="39" t="str">
        <f t="shared" si="50"/>
        <v/>
      </c>
      <c r="BI61" s="39" t="str">
        <f t="shared" si="51"/>
        <v/>
      </c>
      <c r="BJ61" s="39" t="str">
        <f t="shared" si="52"/>
        <v/>
      </c>
      <c r="BK61" s="42" t="str">
        <f t="shared" si="53"/>
        <v/>
      </c>
      <c r="BL61" t="str">
        <f t="shared" si="54"/>
        <v/>
      </c>
      <c r="BM61" t="str">
        <f t="shared" si="55"/>
        <v/>
      </c>
      <c r="BN61" t="str">
        <f t="shared" si="56"/>
        <v/>
      </c>
      <c r="BO61" t="str">
        <f t="shared" si="57"/>
        <v/>
      </c>
      <c r="BP61" t="str">
        <f t="shared" si="58"/>
        <v/>
      </c>
      <c r="BQ61" t="str">
        <f t="shared" si="59"/>
        <v/>
      </c>
      <c r="BR61" t="str">
        <f t="shared" si="60"/>
        <v/>
      </c>
      <c r="BS61" t="str">
        <f t="shared" si="61"/>
        <v/>
      </c>
      <c r="BT61" t="str">
        <f t="shared" si="62"/>
        <v/>
      </c>
      <c r="BU61" t="str">
        <f t="shared" si="63"/>
        <v/>
      </c>
      <c r="BV61" t="str">
        <f t="shared" si="64"/>
        <v/>
      </c>
      <c r="BW61" t="str">
        <f t="shared" si="65"/>
        <v/>
      </c>
      <c r="BX61" t="str">
        <f t="shared" si="66"/>
        <v/>
      </c>
      <c r="BY61" t="str">
        <f t="shared" si="67"/>
        <v/>
      </c>
      <c r="BZ61" t="str">
        <f t="shared" si="68"/>
        <v/>
      </c>
      <c r="CA61" t="str">
        <f t="shared" si="69"/>
        <v/>
      </c>
      <c r="CB61" s="39" t="str">
        <f t="shared" si="70"/>
        <v/>
      </c>
      <c r="CC61" s="46" t="str">
        <f t="shared" si="71"/>
        <v/>
      </c>
      <c r="CD61" s="44" t="str">
        <f t="shared" si="72"/>
        <v/>
      </c>
      <c r="CE61" t="str" cm="1">
        <f t="array" ref="CE61">_xlfn.IFS($CC61="","",$CC61&lt;=CE$3,"yes",$CC61&gt;CE$3,"no")</f>
        <v/>
      </c>
      <c r="CF61" s="42" t="str">
        <f t="shared" si="38"/>
        <v/>
      </c>
      <c r="CG61" s="1" t="str">
        <f t="shared" si="39"/>
        <v/>
      </c>
      <c r="CH61" s="1" t="str">
        <f t="shared" si="40"/>
        <v/>
      </c>
      <c r="CI61" s="76" t="str">
        <f>IF(CE61="yes",VLOOKUP(CH61,'z-Table'!$A$1:$K$74,7,TRUE)*$CE$2,"")</f>
        <v/>
      </c>
    </row>
    <row r="62" spans="1:87" ht="12" x14ac:dyDescent="0.2">
      <c r="A62" s="6" t="s">
        <v>84</v>
      </c>
      <c r="B62" s="18" cm="1">
        <f t="array" ref="B62">IFERROR(_xlfn.IFS(COUNTA($F$2:$K$2)=0,AVERAGE($F62:$K62),$F$2="X",AVERAGE(G62:$K62),$G$2="X",AVERAGE($F62,$H62:$K62),$H$2="X",AVERAGE($F62:$G62,$I62:$K62),$I$2="X",AVERAGE($F62:$H62,$J62:$K62),$J$2="X",AVERAGE($F62:$I62,$K62:$K62),$K$2="X",AVERAGE($F62:$J62)),"")</f>
        <v>0.67587923165732156</v>
      </c>
      <c r="C62" s="19" cm="1">
        <f t="array" ref="C62">IFERROR(_xlfn.IFS(COUNTA($F$2:$K$2)=0,STDEV($F62:$K62)/SQRT(COUNT($F62:$K62)),$F$2="X",STDEV(G62:$K62)/SQRT(COUNT(G62:$K62)),$G$2="X",STDEV($F62,$H62:$K62)/SQRT(COUNT($F62,$H62:$K62)),$H$2="X",STDEV($F62:$G62,$I62:$K62)/SQRT(COUNT($F62:$G62,$I62:$K62)),$I$2="X",STDEV($F62:$H62,$J62:$K62)/SQRT(COUNT($F62:$H62,$J62:$K62)),$J$2="X",STDEV($F62:$I62,$K62)/SQRT(COUNT($F62:$I62,$K62)),$K$2="X",STDEV($F62:$J62)/SQRT(COUNT($F62:$J62))),"")</f>
        <v>0.50601304321618323</v>
      </c>
      <c r="D62" s="110" cm="1">
        <f t="array" ref="D62">IFERROR(_xlfn.IFS(COUNTA($L$2:$Q$2)=0,AVERAGE($L62:$Q62),$L$2="X",AVERAGE($M62:$Q62),$M$2="X",AVERAGE($L62,$N62:$Q62),$N$2="X",AVERAGE($L62:$M62,$O62:$Q62),$O$2="X",AVERAGE($L62:$N62,$P62:$Q62),$P$2="X",AVERAGE($L62:$O62,$Q62:$Q62),$Q$2="X",AVERAGE($L62:$P62)),"")</f>
        <v>1614.95</v>
      </c>
      <c r="E62" s="111" cm="1">
        <f t="array" ref="E62">IFERROR(_xlfn.IFS(COUNTA($L$2:$Q$2)=0,STDEV($L62:$Q62)/SQRT(COUNT($L62:$Q62)),$L$2="X",STDEV($M62:$Q62)/SQRT(COUNT($M62:$Q62)),$M$2="X",STDEV($L62,$N62:$Q62)/SQRT(COUNT($L62,$N62:$Q62)),$N$2="X",STDEV($L62:$M62,$O62:$Q62)/SQRT(COUNT($L62:$M62,$O62:$Q62)),$O$2="X",STDEV($L62:$N62,$P62:$Q62)/SQRT(COUNT($L62:$N62,$P62:$Q62)),$P$2="X",STDEV($L62:$O62,$Q62)/SQRT(COUNT($L62:$O62,$Q62)),$Q$2="X",STDEV($L62:$P62)/SQRT(COUNT($L62:$P62))),"")</f>
        <v>1050.9528783442197</v>
      </c>
      <c r="F62" cm="1">
        <f t="array" ref="F62">_xlfn.IFS(SUM($L62:$Q62)="","",L62="","",L62=0,0,L62&gt;0,L62/F$65*100)</f>
        <v>2.6102654258663378</v>
      </c>
      <c r="G62" cm="1">
        <f t="array" ref="G62">_xlfn.IFS(SUM($L62:$Q62)="","",M62="","",M62=0,0,M62&gt;0,M62/G$65*100)</f>
        <v>0</v>
      </c>
      <c r="H62" cm="1">
        <f t="array" ref="H62">_xlfn.IFS(SUM($L62:$Q62)="","",N62="","",N62=0,0,N62&gt;0,N62/H$65*100)</f>
        <v>0</v>
      </c>
      <c r="I62" cm="1">
        <f t="array" ref="I62">_xlfn.IFS(SUM($L62:$Q62)="","",O62="","",O62=0,0,O62&gt;0,O62/I$65*100)</f>
        <v>0</v>
      </c>
      <c r="J62" cm="1">
        <f t="array" ref="J62">_xlfn.IFS(SUM($L62:$Q62)="","",P62="","",P62=0,0,P62&gt;0,P62/J$65*100)</f>
        <v>0.76913073242026975</v>
      </c>
      <c r="K62" cm="1">
        <f t="array" ref="K62">_xlfn.IFS(SUM($L62:$Q62)="","",Q62="","",Q62=0,0,Q62&gt;0,Q62/K$65*100)</f>
        <v>0.12004386601871628</v>
      </c>
      <c r="L62" s="85">
        <f t="shared" si="37"/>
        <v>5162</v>
      </c>
      <c r="M62" s="39">
        <f t="shared" si="37"/>
        <v>0</v>
      </c>
      <c r="N62" s="39">
        <f t="shared" si="37"/>
        <v>0</v>
      </c>
      <c r="O62" s="39">
        <f t="shared" si="37"/>
        <v>0</v>
      </c>
      <c r="P62" s="39">
        <f t="shared" si="37"/>
        <v>2912.75</v>
      </c>
      <c r="Q62" s="98">
        <f t="shared" si="75"/>
        <v>9386</v>
      </c>
      <c r="R62" s="89">
        <v>15486</v>
      </c>
      <c r="S62" s="89">
        <v>0</v>
      </c>
      <c r="T62" s="89">
        <v>0</v>
      </c>
      <c r="U62" s="89">
        <v>0</v>
      </c>
      <c r="V62" s="89">
        <v>11651</v>
      </c>
      <c r="W62" s="89">
        <v>56316</v>
      </c>
      <c r="Z62" s="6" t="s">
        <v>84</v>
      </c>
      <c r="AA62" s="18" cm="1">
        <f t="array" ref="AA62">IFERROR(_xlfn.IFS(COUNTA($AE$2:$AJ$2)=0,AVERAGE($AE62:$AJ62),$AE$2="X",AVERAGE($AF62:$AJ62),$AF$2="X",AVERAGE($AE62,$AG62:$AJ62),$AG$2="X",AVERAGE($AE62:$AF62,$AH62:$AJ62),$AH$2="X",AVERAGE($AE62:$AG62,$AI62:$AJ62),$AI$2="X",AVERAGE($AE62:$AH62,$AJ62:$AJ62),$AJ$2="X",AVERAGE($AE62:$AI62)),"")</f>
        <v>2.3863090838305694</v>
      </c>
      <c r="AB62" s="19" cm="1">
        <f t="array" ref="AB62">IFERROR(_xlfn.IFS(COUNTA($AE$2:$AJ$2)=0,STDEV($AE62:$AJ62)/SQRT(COUNT($AE62:$AJ62)),$AE$2="X",STDEV($AF62:$AJ62)/SQRT(COUNT($AF62:$AJ62)),$AF$2="X",STDEV($AE62,$AG62:$AJ62)/SQRT(COUNT($AE62,$AG62:$AJ62)),$AG$2="X",STDEV($AE62:$AF62,$AH62:$AJ62)/SQRT(COUNT($AE62:$AF62,$AH62:$AJ62)),$AH$2="X",STDEV($AE62:$AG62,$AI62:$AJ62)/SQRT(COUNT($AE62:$AG62,$AI62:$AJ62)),$AI$2="X",STDEV($AE62:$AH62,$AJ62)/SQRT(COUNT($AE62:$AH62,$AJ62)),$AJ$2="X",STDEV($AE62:$AI62)/SQRT(COUNT($AE62:$AI62))),"")</f>
        <v>0.60027514710103924</v>
      </c>
      <c r="AC62" s="113" cm="1">
        <f t="array" ref="AC62">IFERROR(_xlfn.IFS(COUNTA($AK$2:$AP$2)=0,AVERAGE($AK62:$AP62),$AK$2="X",AVERAGE($AL62:$AP62),$AL$2="X",AVERAGE($AK62,$AM62:$AP62),$AM$2="X",AVERAGE($AK62:$AL62,$AN62:$AP62),$AN$2="X",AVERAGE($AK62:$AM62,$AO62:$AP62),$AO$2="X",AVERAGE($AK62:$AN62,$AP62:$AP62),$AP$2="X",AVERAGE($AK62:$AO62)),"")</f>
        <v>3253.4833333333336</v>
      </c>
      <c r="AD62" s="111" cm="1">
        <f t="array" ref="AD62">IFERROR(_xlfn.IFS(COUNTA($AK$2:$AP$2)=0,STDEV($AK62:$AP62)/SQRT(COUNT($AK62:$AP62)),$AK$2="X",STDEV($AL62:$AP62)/SQRT(COUNT($AL62:$AP62)),$AL$2="X",STDEV($AK62,$AM62:$AP62)/SQRT(COUNT($AK62,$AM62:$AP62)),$AM$2="X",STDEV($AK62:$AL62,$AN62:$AP62)/SQRT(COUNT($AK62:$AL62,$AN62:$AP62)),$AN$2="X",STDEV($AK62:$AM62,$AO62:$AP62)/SQRT(COUNT($AK62:$AM62,$AO62:$AP62)),$AO$2="X",STDEV($AK62:$AN62,$AP62)/SQRT(COUNT($AK62:$AN62,$AP62)),$AP$2="X",STDEV($AK62:$AO62)/SQRT(COUNT($AK62:$AO62))),"")</f>
        <v>766.17657360718374</v>
      </c>
      <c r="AE62" cm="1">
        <f t="array" ref="AE62">_xlfn.IFS(SUM($AK62:$AP62)="","",AK62="","",AK62=0,0,AK62&gt;0,AK62/AE$65*100)</f>
        <v>0.98614164550790284</v>
      </c>
      <c r="AF62" cm="1">
        <f t="array" ref="AF62">_xlfn.IFS(SUM($AK62:$AP62)="","",AL62="","",AL62=0,0,AL62&gt;0,AL62/AF$65*100)</f>
        <v>1.1766321725353932</v>
      </c>
      <c r="AG62" cm="1">
        <f t="array" ref="AG62">_xlfn.IFS(SUM($AK62:$AP62)="","",AM62="","",AM62=0,0,AM62&gt;0,AM62/AG$65*100)</f>
        <v>2.387908079556246</v>
      </c>
      <c r="AH62" cm="1">
        <f t="array" ref="AH62">_xlfn.IFS(SUM($AK62:$AP62)="","",AN62="","",AN62=0,0,AN62&gt;0,AN62/AH$65*100)</f>
        <v>0.34018038456437255</v>
      </c>
      <c r="AI62" cm="1">
        <f t="array" ref="AI62">_xlfn.IFS(SUM($AK62:$AP62)="","",AO62="","",AO62=0,0,AO62&gt;0,AO62/AI$65*100)</f>
        <v>4.1270915194254334</v>
      </c>
      <c r="AJ62" cm="1">
        <f t="array" ref="AJ62">_xlfn.IFS(SUM($AK62:$AP62)="","",AP62="","",AP62=0,0,AP62&gt;0,AP62/AJ$65*100)</f>
        <v>3.2537720021278709</v>
      </c>
      <c r="AK62" s="42">
        <f t="shared" si="74"/>
        <v>2046.1666666666667</v>
      </c>
      <c r="AL62">
        <f t="shared" si="74"/>
        <v>2690</v>
      </c>
      <c r="AM62">
        <f t="shared" si="74"/>
        <v>5770.75</v>
      </c>
      <c r="AN62">
        <f t="shared" si="73"/>
        <v>11406.285714285714</v>
      </c>
      <c r="AO62">
        <f t="shared" si="73"/>
        <v>1586</v>
      </c>
      <c r="AP62" s="96">
        <f t="shared" si="73"/>
        <v>4174.5</v>
      </c>
      <c r="AQ62" s="89">
        <v>12277</v>
      </c>
      <c r="AR62" s="89">
        <v>13450</v>
      </c>
      <c r="AS62" s="89">
        <v>23083</v>
      </c>
      <c r="AT62" s="89">
        <v>79844</v>
      </c>
      <c r="AU62" s="89">
        <v>7930</v>
      </c>
      <c r="AV62" s="89">
        <v>16698</v>
      </c>
      <c r="AX62" s="1"/>
      <c r="AY62" s="39" t="str">
        <f t="shared" si="41"/>
        <v/>
      </c>
      <c r="AZ62" s="39" t="str">
        <f t="shared" si="42"/>
        <v/>
      </c>
      <c r="BA62" s="39" t="str">
        <f t="shared" si="43"/>
        <v/>
      </c>
      <c r="BB62" s="39" t="str">
        <f t="shared" si="44"/>
        <v/>
      </c>
      <c r="BC62" s="39" t="str">
        <f t="shared" si="45"/>
        <v/>
      </c>
      <c r="BD62" s="39" t="str">
        <f t="shared" si="46"/>
        <v/>
      </c>
      <c r="BE62" s="39" t="str">
        <f t="shared" si="47"/>
        <v/>
      </c>
      <c r="BF62" s="39" t="str">
        <f t="shared" si="48"/>
        <v/>
      </c>
      <c r="BG62" s="39" t="str">
        <f t="shared" si="49"/>
        <v/>
      </c>
      <c r="BH62" s="39" t="str">
        <f t="shared" si="50"/>
        <v/>
      </c>
      <c r="BI62" s="39" t="str">
        <f t="shared" si="51"/>
        <v/>
      </c>
      <c r="BJ62" s="39" t="str">
        <f t="shared" si="52"/>
        <v/>
      </c>
      <c r="BK62" s="42" t="str">
        <f t="shared" si="53"/>
        <v/>
      </c>
      <c r="BL62" t="str">
        <f t="shared" si="54"/>
        <v/>
      </c>
      <c r="BM62" t="str">
        <f t="shared" si="55"/>
        <v/>
      </c>
      <c r="BN62" t="str">
        <f t="shared" si="56"/>
        <v/>
      </c>
      <c r="BO62" t="str">
        <f t="shared" si="57"/>
        <v/>
      </c>
      <c r="BP62" t="str">
        <f t="shared" si="58"/>
        <v/>
      </c>
      <c r="BQ62" t="str">
        <f t="shared" si="59"/>
        <v/>
      </c>
      <c r="BR62" t="str">
        <f t="shared" si="60"/>
        <v/>
      </c>
      <c r="BS62" t="str">
        <f t="shared" si="61"/>
        <v/>
      </c>
      <c r="BT62" t="str">
        <f t="shared" si="62"/>
        <v/>
      </c>
      <c r="BU62" t="str">
        <f t="shared" si="63"/>
        <v/>
      </c>
      <c r="BV62" t="str">
        <f t="shared" si="64"/>
        <v/>
      </c>
      <c r="BW62" t="str">
        <f t="shared" si="65"/>
        <v/>
      </c>
      <c r="BX62" t="str">
        <f t="shared" si="66"/>
        <v/>
      </c>
      <c r="BY62" t="str">
        <f t="shared" si="67"/>
        <v/>
      </c>
      <c r="BZ62" t="str">
        <f t="shared" si="68"/>
        <v/>
      </c>
      <c r="CA62" t="str">
        <f t="shared" si="69"/>
        <v/>
      </c>
      <c r="CB62" s="39" t="str">
        <f t="shared" si="70"/>
        <v/>
      </c>
      <c r="CC62" s="46" t="str">
        <f t="shared" si="71"/>
        <v/>
      </c>
      <c r="CD62" s="44" t="str">
        <f t="shared" si="72"/>
        <v/>
      </c>
      <c r="CE62" t="str" cm="1">
        <f t="array" ref="CE62">_xlfn.IFS($CC62="","",$CC62&lt;=CE$3,"yes",$CC62&gt;CE$3,"no")</f>
        <v/>
      </c>
      <c r="CF62" s="42" t="str">
        <f t="shared" si="38"/>
        <v/>
      </c>
      <c r="CG62" s="1" t="str">
        <f t="shared" si="39"/>
        <v/>
      </c>
      <c r="CH62" s="1" t="str">
        <f t="shared" si="40"/>
        <v/>
      </c>
      <c r="CI62" s="76" t="str">
        <f>IF(CE62="yes",VLOOKUP(CH62,'z-Table'!$A$1:$K$74,7,TRUE)*$CE$2,"")</f>
        <v/>
      </c>
    </row>
    <row r="63" spans="1:87" ht="12" x14ac:dyDescent="0.2">
      <c r="A63" s="6" t="s">
        <v>85</v>
      </c>
      <c r="B63" s="18" cm="1">
        <f t="array" ref="B63">IFERROR(_xlfn.IFS(COUNTA($F$2:$K$2)=0,AVERAGE($F63:$K63),$F$2="X",AVERAGE(G63:$K63),$G$2="X",AVERAGE($F63,$H63:$K63),$H$2="X",AVERAGE($F63:$G63,$I63:$K63),$I$2="X",AVERAGE($F63:$H63,$J63:$K63),$J$2="X",AVERAGE($F63:$I63,$K63:$K63),$K$2="X",AVERAGE($F63:$J63)),"")</f>
        <v>0</v>
      </c>
      <c r="C63" s="19" cm="1">
        <f t="array" ref="C63">IFERROR(_xlfn.IFS(COUNTA($F$2:$K$2)=0,STDEV($F63:$K63)/SQRT(COUNT($F63:$K63)),$F$2="X",STDEV(G63:$K63)/SQRT(COUNT(G63:$K63)),$G$2="X",STDEV($F63,$H63:$K63)/SQRT(COUNT($F63,$H63:$K63)),$H$2="X",STDEV($F63:$G63,$I63:$K63)/SQRT(COUNT($F63:$G63,$I63:$K63)),$I$2="X",STDEV($F63:$H63,$J63:$K63)/SQRT(COUNT($F63:$H63,$J63:$K63)),$J$2="X",STDEV($F63:$I63,$K63)/SQRT(COUNT($F63:$I63,$K63)),$K$2="X",STDEV($F63:$J63)/SQRT(COUNT($F63:$J63))),"")</f>
        <v>0</v>
      </c>
      <c r="D63" s="110" cm="1">
        <f t="array" ref="D63">IFERROR(_xlfn.IFS(COUNTA($L$2:$Q$2)=0,AVERAGE($L63:$Q63),$L$2="X",AVERAGE($M63:$Q63),$M$2="X",AVERAGE($L63,$N63:$Q63),$N$2="X",AVERAGE($L63:$M63,$O63:$Q63),$O$2="X",AVERAGE($L63:$N63,$P63:$Q63),$P$2="X",AVERAGE($L63:$O63,$Q63:$Q63),$Q$2="X",AVERAGE($L63:$P63)),"")</f>
        <v>0</v>
      </c>
      <c r="E63" s="111" cm="1">
        <f t="array" ref="E63">IFERROR(_xlfn.IFS(COUNTA($L$2:$Q$2)=0,STDEV($L63:$Q63)/SQRT(COUNT($L63:$Q63)),$L$2="X",STDEV($M63:$Q63)/SQRT(COUNT($M63:$Q63)),$M$2="X",STDEV($L63,$N63:$Q63)/SQRT(COUNT($L63,$N63:$Q63)),$N$2="X",STDEV($L63:$M63,$O63:$Q63)/SQRT(COUNT($L63:$M63,$O63:$Q63)),$O$2="X",STDEV($L63:$N63,$P63:$Q63)/SQRT(COUNT($L63:$N63,$P63:$Q63)),$P$2="X",STDEV($L63:$O63,$Q63)/SQRT(COUNT($L63:$O63,$Q63)),$Q$2="X",STDEV($L63:$P63)/SQRT(COUNT($L63:$P63))),"")</f>
        <v>0</v>
      </c>
      <c r="F63" cm="1">
        <f t="array" ref="F63">_xlfn.IFS(SUM($L63:$Q63)="","",L63="","",L63=0,0,L63&gt;0,L63/F$65*100)</f>
        <v>0</v>
      </c>
      <c r="G63" cm="1">
        <f t="array" ref="G63">_xlfn.IFS(SUM($L63:$Q63)="","",M63="","",M63=0,0,M63&gt;0,M63/G$65*100)</f>
        <v>0</v>
      </c>
      <c r="H63" cm="1">
        <f t="array" ref="H63">_xlfn.IFS(SUM($L63:$Q63)="","",N63="","",N63=0,0,N63&gt;0,N63/H$65*100)</f>
        <v>0</v>
      </c>
      <c r="I63" cm="1">
        <f t="array" ref="I63">_xlfn.IFS(SUM($L63:$Q63)="","",O63="","",O63=0,0,O63&gt;0,O63/I$65*100)</f>
        <v>0</v>
      </c>
      <c r="J63" cm="1">
        <f t="array" ref="J63">_xlfn.IFS(SUM($L63:$Q63)="","",P63="","",P63=0,0,P63&gt;0,P63/J$65*100)</f>
        <v>0</v>
      </c>
      <c r="K63" cm="1">
        <f t="array" ref="K63">_xlfn.IFS(SUM($L63:$Q63)="","",Q63="","",Q63=0,0,Q63&gt;0,Q63/K$65*100)</f>
        <v>3.146685755679185E-2</v>
      </c>
      <c r="L63" s="85">
        <f>IF(R63="","",R63/R$2)</f>
        <v>0</v>
      </c>
      <c r="M63" s="39">
        <f t="shared" si="37"/>
        <v>0</v>
      </c>
      <c r="N63" s="39">
        <f t="shared" si="37"/>
        <v>0</v>
      </c>
      <c r="O63" s="39">
        <f t="shared" si="37"/>
        <v>0</v>
      </c>
      <c r="P63" s="39">
        <f t="shared" si="37"/>
        <v>0</v>
      </c>
      <c r="Q63" s="98">
        <f t="shared" si="75"/>
        <v>2460.3333333333335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14762</v>
      </c>
      <c r="Z63" s="6" t="s">
        <v>85</v>
      </c>
      <c r="AA63" s="18" cm="1">
        <f t="array" ref="AA63">IFERROR(_xlfn.IFS(COUNTA($AE$2:$AJ$2)=0,AVERAGE($AE63:$AJ63),$AE$2="X",AVERAGE($AF63:$AJ63),$AF$2="X",AVERAGE($AE63,$AG63:$AJ63),$AG$2="X",AVERAGE($AE63:$AF63,$AH63:$AJ63),$AH$2="X",AVERAGE($AE63:$AG63,$AI63:$AJ63),$AI$2="X",AVERAGE($AE63:$AH63,$AJ63:$AJ63),$AJ$2="X",AVERAGE($AE63:$AI63)),"")</f>
        <v>0.20532512915579595</v>
      </c>
      <c r="AB63" s="19" cm="1">
        <f t="array" ref="AB63">IFERROR(_xlfn.IFS(COUNTA($AE$2:$AJ$2)=0,STDEV($AE63:$AJ63)/SQRT(COUNT($AE63:$AJ63)),$AE$2="X",STDEV($AF63:$AJ63)/SQRT(COUNT($AF63:$AJ63)),$AF$2="X",STDEV($AE63,$AG63:$AJ63)/SQRT(COUNT($AE63,$AG63:$AJ63)),$AG$2="X",STDEV($AE63:$AF63,$AH63:$AJ63)/SQRT(COUNT($AE63:$AF63,$AH63:$AJ63)),$AH$2="X",STDEV($AE63:$AG63,$AI63:$AJ63)/SQRT(COUNT($AE63:$AG63,$AI63:$AJ63)),$AI$2="X",STDEV($AE63:$AH63,$AJ63)/SQRT(COUNT($AE63:$AH63,$AJ63)),$AJ$2="X",STDEV($AE63:$AI63)/SQRT(COUNT($AE63:$AI63))),"")</f>
        <v>0.20532512915579595</v>
      </c>
      <c r="AC63" s="113" cm="1">
        <f t="array" ref="AC63">IFERROR(_xlfn.IFS(COUNTA($AK$2:$AP$2)=0,AVERAGE($AK63:$AP63),$AK$2="X",AVERAGE($AL63:$AP63),$AL$2="X",AVERAGE($AK63,$AM63:$AP63),$AM$2="X",AVERAGE($AK63:$AL63,$AN63:$AP63),$AN$2="X",AVERAGE($AK63:$AM63,$AO63:$AP63),$AO$2="X",AVERAGE($AK63:$AN63,$AP63:$AP63),$AP$2="X",AVERAGE($AK63:$AO63)),"")</f>
        <v>496.2</v>
      </c>
      <c r="AD63" s="111" cm="1">
        <f t="array" ref="AD63">IFERROR(_xlfn.IFS(COUNTA($AK$2:$AP$2)=0,STDEV($AK63:$AP63)/SQRT(COUNT($AK63:$AP63)),$AK$2="X",STDEV($AL63:$AP63)/SQRT(COUNT($AL63:$AP63)),$AL$2="X",STDEV($AK63,$AM63:$AP63)/SQRT(COUNT($AK63,$AM63:$AP63)),$AM$2="X",STDEV($AK63:$AL63,$AN63:$AP63)/SQRT(COUNT($AK63:$AL63,$AN63:$AP63)),$AN$2="X",STDEV($AK63:$AM63,$AO63:$AP63)/SQRT(COUNT($AK63:$AM63,$AO63:$AP63)),$AO$2="X",STDEV($AK63:$AN63,$AP63)/SQRT(COUNT($AK63:$AN63,$AP63)),$AP$2="X",STDEV($AK63:$AO63)/SQRT(COUNT($AK63:$AO63))),"")</f>
        <v>496.19999999999993</v>
      </c>
      <c r="AE63" cm="1">
        <f t="array" ref="AE63">_xlfn.IFS(SUM($AK63:$AP63)="","",AK63="","",AK63=0,0,AK63&gt;0,AK63/AE$65*100)</f>
        <v>0</v>
      </c>
      <c r="AF63" cm="1">
        <f t="array" ref="AF63">_xlfn.IFS(SUM($AK63:$AP63)="","",AL63="","",AL63=0,0,AL63&gt;0,AL63/AF$65*100)</f>
        <v>0</v>
      </c>
      <c r="AG63" cm="1">
        <f t="array" ref="AG63">_xlfn.IFS(SUM($AK63:$AP63)="","",AM63="","",AM63=0,0,AM63&gt;0,AM63/AG$65*100)</f>
        <v>1.0266256457789797</v>
      </c>
      <c r="AH63" cm="1">
        <f t="array" ref="AH63">_xlfn.IFS(SUM($AK63:$AP63)="","",AN63="","",AN63=0,0,AN63&gt;0,AN63/AH$65*100)</f>
        <v>0.11080019890011865</v>
      </c>
      <c r="AI63" cm="1">
        <f t="array" ref="AI63">_xlfn.IFS(SUM($AK63:$AP63)="","",AO63="","",AO63=0,0,AO63&gt;0,AO63/AI$65*100)</f>
        <v>0</v>
      </c>
      <c r="AJ63" cm="1">
        <f t="array" ref="AJ63">_xlfn.IFS(SUM($AK63:$AP63)="","",AP63="","",AP63=0,0,AP63&gt;0,AP63/AJ$65*100)</f>
        <v>0</v>
      </c>
      <c r="AK63" s="42">
        <f>IF(AQ63="","",AQ63/AQ$2)</f>
        <v>0</v>
      </c>
      <c r="AL63">
        <f t="shared" si="74"/>
        <v>0</v>
      </c>
      <c r="AM63">
        <f t="shared" si="74"/>
        <v>2481</v>
      </c>
      <c r="AN63">
        <f t="shared" si="73"/>
        <v>3715.1428571428573</v>
      </c>
      <c r="AO63">
        <f t="shared" si="73"/>
        <v>0</v>
      </c>
      <c r="AP63" s="96">
        <f t="shared" si="73"/>
        <v>0</v>
      </c>
      <c r="AQ63" s="93">
        <v>0</v>
      </c>
      <c r="AR63" s="89">
        <v>0</v>
      </c>
      <c r="AS63" s="89">
        <v>9924</v>
      </c>
      <c r="AT63" s="89">
        <v>26006</v>
      </c>
      <c r="AU63" s="89">
        <v>0</v>
      </c>
      <c r="AV63">
        <v>0</v>
      </c>
      <c r="AX63" s="1"/>
      <c r="AY63" s="39" t="str">
        <f t="shared" si="41"/>
        <v/>
      </c>
      <c r="AZ63" s="39" t="str">
        <f t="shared" si="42"/>
        <v/>
      </c>
      <c r="BA63" s="39" t="str">
        <f t="shared" si="43"/>
        <v/>
      </c>
      <c r="BB63" s="39" t="str">
        <f t="shared" si="44"/>
        <v/>
      </c>
      <c r="BC63" s="39" t="str">
        <f t="shared" si="45"/>
        <v/>
      </c>
      <c r="BD63" s="39" t="str">
        <f t="shared" si="46"/>
        <v/>
      </c>
      <c r="BE63" s="39" t="str">
        <f t="shared" si="47"/>
        <v/>
      </c>
      <c r="BF63" s="39" t="str">
        <f t="shared" si="48"/>
        <v/>
      </c>
      <c r="BG63" s="39" t="str">
        <f t="shared" si="49"/>
        <v/>
      </c>
      <c r="BH63" s="39" t="str">
        <f t="shared" si="50"/>
        <v/>
      </c>
      <c r="BI63" s="39" t="str">
        <f t="shared" si="51"/>
        <v/>
      </c>
      <c r="BJ63" s="39" t="str">
        <f t="shared" si="52"/>
        <v/>
      </c>
      <c r="BK63" s="42" t="str">
        <f t="shared" si="53"/>
        <v/>
      </c>
      <c r="BL63" t="str">
        <f t="shared" si="54"/>
        <v/>
      </c>
      <c r="BM63" t="str">
        <f t="shared" si="55"/>
        <v/>
      </c>
      <c r="BN63" t="str">
        <f t="shared" si="56"/>
        <v/>
      </c>
      <c r="BO63" t="str">
        <f t="shared" si="57"/>
        <v/>
      </c>
      <c r="BP63" t="str">
        <f t="shared" si="58"/>
        <v/>
      </c>
      <c r="BQ63" t="str">
        <f t="shared" si="59"/>
        <v/>
      </c>
      <c r="BR63" t="str">
        <f t="shared" si="60"/>
        <v/>
      </c>
      <c r="BS63" t="str">
        <f t="shared" si="61"/>
        <v/>
      </c>
      <c r="BT63" t="str">
        <f t="shared" si="62"/>
        <v/>
      </c>
      <c r="BU63" t="str">
        <f t="shared" si="63"/>
        <v/>
      </c>
      <c r="BV63" t="str">
        <f t="shared" si="64"/>
        <v/>
      </c>
      <c r="BW63" t="str">
        <f t="shared" si="65"/>
        <v/>
      </c>
      <c r="BX63" t="str">
        <f t="shared" si="66"/>
        <v/>
      </c>
      <c r="BY63" t="str">
        <f t="shared" si="67"/>
        <v/>
      </c>
      <c r="BZ63" t="str">
        <f t="shared" si="68"/>
        <v/>
      </c>
      <c r="CA63" t="str">
        <f t="shared" si="69"/>
        <v/>
      </c>
      <c r="CB63" s="39" t="str">
        <f t="shared" si="70"/>
        <v/>
      </c>
      <c r="CC63" s="46" t="str">
        <f t="shared" si="71"/>
        <v/>
      </c>
      <c r="CD63" s="44" t="str">
        <f t="shared" si="72"/>
        <v/>
      </c>
      <c r="CE63" t="str" cm="1">
        <f t="array" ref="CE63">_xlfn.IFS($CC63="","",$CC63&lt;=CE$3,"yes",$CC63&gt;CE$3,"no")</f>
        <v/>
      </c>
      <c r="CF63" s="42" t="str">
        <f t="shared" si="38"/>
        <v/>
      </c>
      <c r="CG63" s="1" t="str">
        <f t="shared" si="39"/>
        <v/>
      </c>
      <c r="CH63" s="1" t="str">
        <f t="shared" si="40"/>
        <v/>
      </c>
      <c r="CI63" s="76" t="str">
        <f>IF(CE63="yes",VLOOKUP(CH63,'z-Table'!$A$1:$K$74,7,TRUE)*$CE$2,"")</f>
        <v/>
      </c>
    </row>
    <row r="64" spans="1:87" ht="12" x14ac:dyDescent="0.2">
      <c r="A64" s="6"/>
      <c r="B64" s="18"/>
      <c r="C64" s="19"/>
      <c r="D64" s="110"/>
      <c r="E64" s="111"/>
      <c r="L64" s="85"/>
      <c r="M64" s="39"/>
      <c r="N64" s="39"/>
      <c r="O64" s="39"/>
      <c r="P64" s="39"/>
      <c r="Q64" s="98"/>
      <c r="R64" s="89"/>
      <c r="S64" s="89"/>
      <c r="T64" s="89"/>
      <c r="U64" s="89"/>
      <c r="V64" s="89"/>
      <c r="W64" s="89"/>
      <c r="Z64" s="6"/>
      <c r="AA64" s="18"/>
      <c r="AB64" s="19"/>
      <c r="AC64" s="113"/>
      <c r="AD64" s="111"/>
      <c r="AK64" s="42"/>
      <c r="AP64" s="96"/>
      <c r="AQ64" s="93"/>
      <c r="AR64" s="89"/>
      <c r="AS64" s="89"/>
      <c r="AT64" s="89"/>
      <c r="AU64" s="89"/>
      <c r="AX64" s="1" t="s">
        <v>86</v>
      </c>
      <c r="AY64" s="39">
        <f t="shared" ref="AY64:BD64" si="76">IF(AY3="","",F65-SUM(AY4:AY63))</f>
        <v>46459.333333333343</v>
      </c>
      <c r="AZ64" s="39">
        <f t="shared" si="76"/>
        <v>3295</v>
      </c>
      <c r="BA64" s="39">
        <f t="shared" si="76"/>
        <v>1937.6666666666642</v>
      </c>
      <c r="BB64" s="39">
        <f t="shared" si="76"/>
        <v>16067.75</v>
      </c>
      <c r="BC64" s="39">
        <f t="shared" si="76"/>
        <v>40142.25</v>
      </c>
      <c r="BD64" s="39" t="str">
        <f t="shared" si="76"/>
        <v/>
      </c>
      <c r="BE64" s="39">
        <f>IF(BE3="","",AE65-SUM(BE4:BE63))</f>
        <v>42197.833333333314</v>
      </c>
      <c r="BF64" s="39">
        <f t="shared" ref="BF64:BI64" si="77">IF(BF3="","",AF65-SUM(BF4:BF63))</f>
        <v>53474.599999999977</v>
      </c>
      <c r="BG64" s="39">
        <f t="shared" si="77"/>
        <v>70220</v>
      </c>
      <c r="BH64" s="39" t="str">
        <f t="shared" si="77"/>
        <v/>
      </c>
      <c r="BI64" s="39">
        <f t="shared" si="77"/>
        <v>7670.6000000000095</v>
      </c>
      <c r="BJ64" s="39">
        <f>IF(BJ3="","",AJ65-SUM(BJ4:BJ63))</f>
        <v>39199.5</v>
      </c>
      <c r="BK64" s="42">
        <f t="shared" ref="BK64" si="78">IFERROR(_xlfn.RANK.AVG(AY64,$AY64:$BJ64,1),"")</f>
        <v>8</v>
      </c>
      <c r="BL64">
        <f t="shared" ref="BL64" si="79">IFERROR(_xlfn.RANK.AVG(AZ64,$AY64:$BJ64,1),"")</f>
        <v>2</v>
      </c>
      <c r="BM64">
        <f t="shared" ref="BM64" si="80">IFERROR(_xlfn.RANK.AVG(BA64,$AY64:$BJ64,1),"")</f>
        <v>1</v>
      </c>
      <c r="BN64">
        <f t="shared" ref="BN64" si="81">IFERROR(_xlfn.RANK.AVG(BB64,$AY64:$BJ64,1),"")</f>
        <v>4</v>
      </c>
      <c r="BO64">
        <f t="shared" ref="BO64" si="82">IFERROR(_xlfn.RANK.AVG(BC64,$AY64:$BJ64,1),"")</f>
        <v>6</v>
      </c>
      <c r="BP64" t="str">
        <f t="shared" ref="BP64" si="83">IFERROR(_xlfn.RANK.AVG(BD64,$AY64:$BJ64,1),"")</f>
        <v/>
      </c>
      <c r="BQ64">
        <f t="shared" ref="BQ64" si="84">IFERROR(_xlfn.RANK.AVG(BE64,$AY64:$BJ64,1),"")</f>
        <v>7</v>
      </c>
      <c r="BR64">
        <f t="shared" ref="BR64" si="85">IFERROR(_xlfn.RANK.AVG(BF64,$AY64:$BJ64,1),"")</f>
        <v>9</v>
      </c>
      <c r="BS64">
        <f t="shared" ref="BS64" si="86">IFERROR(_xlfn.RANK.AVG(BG64,$AY64:$BJ64,1),"")</f>
        <v>10</v>
      </c>
      <c r="BT64" t="str">
        <f t="shared" ref="BT64" si="87">IFERROR(_xlfn.RANK.AVG(BH64,$AY64:$BJ64,1),"")</f>
        <v/>
      </c>
      <c r="BU64">
        <f t="shared" ref="BU64" si="88">IFERROR(_xlfn.RANK.AVG(BI64,$AY64:$BJ64,1),"")</f>
        <v>3</v>
      </c>
      <c r="BV64">
        <f t="shared" ref="BV64" si="89">IFERROR(_xlfn.RANK.AVG(BJ64,$AY64:$BJ64,1),"")</f>
        <v>5</v>
      </c>
      <c r="BW64">
        <f t="shared" ref="BW64" si="90">IF($AX64&lt;&gt;0,SUM(BK64:BP64),"")</f>
        <v>21</v>
      </c>
      <c r="BX64">
        <f t="shared" ref="BX64" si="91">IF($AX64&lt;&gt;0,SUM(BQ64:BV64),"")</f>
        <v>34</v>
      </c>
      <c r="BY64">
        <f t="shared" si="67"/>
        <v>5</v>
      </c>
      <c r="BZ64">
        <f t="shared" si="68"/>
        <v>5</v>
      </c>
      <c r="CA64">
        <f t="shared" ref="CA64" si="92">IF($AX64&lt;&gt;0,IF(($BY64*$BZ64)+(BY64*(BY64+1)/2)-BW64&lt;0,0,($BY64*$BZ64)+(BY64*(BY64+1)/2)-BW64),"")</f>
        <v>19</v>
      </c>
      <c r="CB64" s="39">
        <f t="shared" ref="CB64" si="93">IF($AX64&lt;&gt;0,IF(($BY64*$BZ64)+(BZ64*(BZ64+1)/2)-BX64&lt;0,0,($BY64*$BZ64)+(BZ64*(BZ64+1)/2)-BX64),"")</f>
        <v>6</v>
      </c>
      <c r="CC64" s="46">
        <f t="shared" ref="CC64" si="94">IF($AX64&lt;&gt;0,MIN(CA64:CB64),"")</f>
        <v>6</v>
      </c>
      <c r="CD64" s="44" t="str">
        <f t="shared" ref="CD64" si="95">IF(CC64="","","sig = ")</f>
        <v xml:space="preserve">sig = </v>
      </c>
      <c r="CE64" t="str" cm="1">
        <f t="array" ref="CE64">_xlfn.IFS($CC64="","",$CC64&lt;=CE$3,"yes",$CC64&gt;CE$3,"no")</f>
        <v>no</v>
      </c>
      <c r="CF64" s="42"/>
      <c r="CG64" s="1"/>
      <c r="CH64" s="1"/>
      <c r="CI64" s="76"/>
    </row>
    <row r="65" spans="1:87" ht="12" x14ac:dyDescent="0.2">
      <c r="A65" s="6" t="s">
        <v>87</v>
      </c>
      <c r="B65" s="87" cm="1">
        <f t="array" ref="B65">IFERROR(ROUND(_xlfn.IFS(COUNTA($F$2:$K$2)=0,AVERAGE($F65:$K65),$F$2="X",AVERAGE(G65:$K65),$G$2="X",AVERAGE($F65,$H65:$K65),$H$2="X",AVERAGE($F65:$G65,$I65:$K65),$I$2="X",AVERAGE($F65:$H65,$J65:$K65),$J$2="X",AVERAGE($F65:$I65,$K65:$K65),$K$2="X",AVERAGE($F65:$J65)),0),"")</f>
        <v>184399</v>
      </c>
      <c r="C65" s="88" cm="1">
        <f t="array" ref="C65">IFERROR(ROUND(_xlfn.IFS(COUNTA($F$2:$K$2)=0,STDEV($F65:$K65)/SQRT(COUNT($F65:$K65)),$F$2="X",STDEV(G65:$K65)/SQRT(COUNT(G65:$K65)),$G$2="X",STDEV($F65,$H65:$K65)/SQRT(COUNT($F65,$H65:$K65)),$H$2="X",STDEV($F65:$G65,$I65:$K65)/SQRT(COUNT($F65:$G65,$I65:$K65)),$I$2="X",STDEV($F65:$H65,$J65:$K65)/SQRT(COUNT($F65:$H65,$J65:$K65)),$J$2="X",STDEV($F65:$I65,$K65)/SQRT(COUNT($F65:$I65,$K65)),$K$2="X",STDEV($F65:$J65)/SQRT(COUNT($F65:$J65))),0),"")</f>
        <v>55679</v>
      </c>
      <c r="D65" s="112" cm="1">
        <f t="array" ref="D65">IFERROR(ROUND(_xlfn.IFS(COUNTA($L$2:$Q$2)=0,AVERAGE($L65:$Q65),$L$2="X",AVERAGE($M65:$Q65),$M$2="X",AVERAGE($L65,$N65:$Q65),$N$2="X",AVERAGE($L65:$M65,$O65:$Q65),$O$2="X",AVERAGE($L65:$N65,$P65:$Q65),$P$2="X",AVERAGE($L65:$O65,$Q65:$Q65),$Q$2="X",AVERAGE($L65:$P65)),0),"")</f>
        <v>184399</v>
      </c>
      <c r="E65" s="105" cm="1">
        <f t="array" ref="E65">IFERROR(ROUND(_xlfn.IFS(COUNTA($L$2:$Q$2)=0,STDEV($L65:$Q65)/SQRT(COUNT($L65:$Q65)),$L$2="X",STDEV($M65:$Q65)/SQRT(COUNT($M65:$Q65)),$M$2="X",STDEV($L65,$N65:$Q65)/SQRT(COUNT($L65,$N65:$Q65)),$N$2="X",STDEV($L65:$M65,$O65:$Q65)/SQRT(COUNT($L65:$M65,$O65:$Q65)),$O$2="X",STDEV($L65:$N65,$P65:$Q65)/SQRT(COUNT($L65:$N65,$P65:$Q65)),$P$2="X",STDEV($L65:$O65,$Q65)/SQRT(COUNT($L65:$O65,$Q65)),$Q$2="X",STDEV($L65:$P65)/SQRT(COUNT($L65:$P65))),0),"")</f>
        <v>55679</v>
      </c>
      <c r="F65" s="39">
        <f t="shared" ref="F65:J65" si="96">IF(SUM(L4:L63)=0,"",SUM(L4:L63))</f>
        <v>197757.66666666669</v>
      </c>
      <c r="G65" s="39">
        <f t="shared" si="96"/>
        <v>107610.33333333333</v>
      </c>
      <c r="H65" s="39">
        <f t="shared" si="96"/>
        <v>49650.333333333336</v>
      </c>
      <c r="I65" s="39">
        <f t="shared" si="96"/>
        <v>188269.25</v>
      </c>
      <c r="J65" s="39">
        <f t="shared" si="96"/>
        <v>378706.75</v>
      </c>
      <c r="K65" s="39">
        <f>IF(SUM(Q4:Q63)=0,"",SUM(Q4:Q63))</f>
        <v>7818808.5</v>
      </c>
      <c r="L65" s="42">
        <f>IF(SUM(L4:L63)=0,"",SUM(L4:L63))</f>
        <v>197757.66666666669</v>
      </c>
      <c r="M65">
        <f t="shared" ref="M65:Q65" si="97">IF(SUM(M4:M63)=0,"",SUM(M4:M63))</f>
        <v>107610.33333333333</v>
      </c>
      <c r="N65">
        <f t="shared" si="97"/>
        <v>49650.333333333336</v>
      </c>
      <c r="O65">
        <f t="shared" si="97"/>
        <v>188269.25</v>
      </c>
      <c r="P65">
        <f t="shared" si="97"/>
        <v>378706.75</v>
      </c>
      <c r="Q65" s="95">
        <f t="shared" si="97"/>
        <v>7818808.5</v>
      </c>
      <c r="R65" s="1"/>
      <c r="S65" s="1"/>
      <c r="T65" s="1"/>
      <c r="U65" s="1"/>
      <c r="V65" s="1"/>
      <c r="W65" s="1"/>
      <c r="X65" s="1"/>
      <c r="Y65" s="1"/>
      <c r="Z65" s="6" t="s">
        <v>87</v>
      </c>
      <c r="AA65" s="87" cm="1">
        <f t="array" ref="AA65">IFERROR(ROUND(_xlfn.IFS(COUNTA($AE$2:$AJ$2)=0,AVERAGE($AE65:$AJ65),$AE$2="X",AVERAGE($AF65:$AJ65),$AF$2="X",AVERAGE($AE65,$AG65:$AJ65),$AG$2="X",AVERAGE($AE65:$AF65,$AH65:$AJ65),$AH$2="X",AVERAGE($AE65:$AG65,$AI65:$AJ65),$AI$2="X",AVERAGE($AE65:$AH65,$AJ65:$AJ65),$AJ$2="X",AVERAGE($AE65:$AI65)),0),"")</f>
        <v>168901</v>
      </c>
      <c r="AB65" s="88" cm="1">
        <f t="array" ref="AB65">IFERROR(ROUND(_xlfn.IFS(COUNTA($AE$2:$AJ$2)=0,STDEV($AE65:$AJ65)/SQRT(COUNT($AE65:$AJ65)),$AE$2="X",STDEV($AF65:$AJ65)/SQRT(COUNT($AF65:$AJ65)),$AF$2="X",STDEV($AE65,$AG65:$AJ65)/SQRT(COUNT($AE65,$AG65:$AJ65)),$AG$2="X",STDEV($AE65:$AF65,$AH65:$AJ65)/SQRT(COUNT($AE65:$AF65,$AH65:$AJ65)),$AH$2="X",STDEV($AE65:$AG65,$AI65:$AJ65)/SQRT(COUNT($AE65:$AG65,$AI65:$AJ65)),$AI$2="X",STDEV($AE65:$AH65,$AJ65)/SQRT(COUNT($AE65:$AH65,$AJ65)),$AJ$2="X",STDEV($AE65:$AI65)/SQRT(COUNT($AE65:$AI65))),0),"")</f>
        <v>38093</v>
      </c>
      <c r="AC65" s="103" cm="1">
        <f t="array" ref="AC65">IFERROR(ROUND(_xlfn.IFS(COUNTA($AK$2:$AP$2)=0,AVERAGE($AK65:$AP65),$AK$2="X",AVERAGE($AL65:$AP65),$AL$2="X",AVERAGE($AK65,$AM65:$AP65),$AM$2="X",AVERAGE($AK65:$AL65,$AN65:$AP65),$AN$2="X",AVERAGE($AK65:$AM65,$AO65:$AP65),$AO$2="X",AVERAGE($AK65:$AN65,$AP65:$AP65),$AP$2="X",AVERAGE($AK65:$AO65)),0),"")</f>
        <v>168901</v>
      </c>
      <c r="AD65" s="105" cm="1">
        <f t="array" ref="AD65">IFERROR(ROUND(_xlfn.IFS(COUNTA($AK$2:$AP$2)=0,STDEV($AK65:$AP65)/SQRT(COUNT($AK65:$AP65)),$AK$2="X",STDEV($AL65:$AP65)/SQRT(COUNT($AL65:$AP65)),$AL$2="X",STDEV($AK65,$AM65:$AP65)/SQRT(COUNT($AK65,$AM65:$AP65)),$AM$2="X",STDEV($AK65:$AL65,$AN65:$AP65)/SQRT(COUNT($AK65:$AL65,$AN65:$AP65)),$AN$2="X",STDEV($AK65:$AM65,$AO65:$AP65)/SQRT(COUNT($AK65:$AM65,$AO65:$AP65)),$AO$2="X",STDEV($AK65:$AN65,$AP65)/SQRT(COUNT($AK65:$AN65,$AP65)),$AP$2="X",STDEV($AK65:$AO65)/SQRT(COUNT($AK65:$AO65))),0),"")</f>
        <v>38093</v>
      </c>
      <c r="AE65" s="39">
        <f t="shared" ref="AE65:AI65" si="98">IF(SUM(AK4:AK63)=0,"",SUM(AK4:AK63))</f>
        <v>207492.16666666666</v>
      </c>
      <c r="AF65" s="39">
        <f t="shared" si="98"/>
        <v>228618.59999999998</v>
      </c>
      <c r="AG65" s="39">
        <f t="shared" si="98"/>
        <v>241665.5</v>
      </c>
      <c r="AH65" s="39">
        <f t="shared" si="98"/>
        <v>3353011</v>
      </c>
      <c r="AI65" s="39">
        <f t="shared" si="98"/>
        <v>38429.000000000007</v>
      </c>
      <c r="AJ65" s="39">
        <f>IF(SUM(AP4:AP63)=0,"",SUM(AP4:AP63))</f>
        <v>128297.25</v>
      </c>
      <c r="AK65" s="42">
        <f>IF(SUM(AK4:AK63)=0,"",SUM(AK4:AK63))</f>
        <v>207492.16666666666</v>
      </c>
      <c r="AL65">
        <f t="shared" ref="AL65:AP65" si="99">IF(SUM(AL4:AL63)=0,"",SUM(AL4:AL63))</f>
        <v>228618.59999999998</v>
      </c>
      <c r="AM65">
        <f t="shared" si="99"/>
        <v>241665.5</v>
      </c>
      <c r="AN65">
        <f t="shared" si="99"/>
        <v>3353011</v>
      </c>
      <c r="AO65">
        <f t="shared" si="99"/>
        <v>38429.000000000007</v>
      </c>
      <c r="AP65" s="95">
        <f t="shared" si="99"/>
        <v>128297.25</v>
      </c>
      <c r="AQ65" s="92"/>
      <c r="AR65" s="1"/>
      <c r="AS65" s="1"/>
      <c r="AT65" s="1"/>
      <c r="AU65" s="1"/>
      <c r="AV65" s="1"/>
      <c r="AW65" s="1"/>
      <c r="AX65" s="1" t="str">
        <f>A65</f>
        <v>Response ÷ d.w.</v>
      </c>
      <c r="AY65" s="39">
        <f t="shared" ref="AY65:BD65" si="100">IF($AX65&lt;&gt;0,IF(SUM(L$4:L$65)=0,"",IF(L$2="x","",F65)),"")</f>
        <v>197757.66666666669</v>
      </c>
      <c r="AZ65" s="39">
        <f t="shared" si="100"/>
        <v>107610.33333333333</v>
      </c>
      <c r="BA65" s="39">
        <f t="shared" si="100"/>
        <v>49650.333333333336</v>
      </c>
      <c r="BB65" s="39">
        <f t="shared" si="100"/>
        <v>188269.25</v>
      </c>
      <c r="BC65" s="39">
        <f t="shared" si="100"/>
        <v>378706.75</v>
      </c>
      <c r="BD65" s="39" t="str">
        <f t="shared" si="100"/>
        <v/>
      </c>
      <c r="BE65" s="39">
        <f>IF($AX65&lt;&gt;0,IF(SUM(AK$4:AK$65)=0,"",IF(AK$2="x","",AE65)),"")</f>
        <v>207492.16666666666</v>
      </c>
      <c r="BF65" s="39">
        <f t="shared" ref="BF65:BJ65" si="101">IF($AX65&lt;&gt;0,IF(SUM(AL$4:AL$65)=0,"",IF(AL$2="x","",AF65)),"")</f>
        <v>228618.59999999998</v>
      </c>
      <c r="BG65" s="39">
        <f t="shared" si="101"/>
        <v>241665.5</v>
      </c>
      <c r="BH65" s="39" t="str">
        <f t="shared" si="101"/>
        <v/>
      </c>
      <c r="BI65" s="39">
        <f t="shared" si="101"/>
        <v>38429.000000000007</v>
      </c>
      <c r="BJ65" s="39">
        <f t="shared" si="101"/>
        <v>128297.25</v>
      </c>
      <c r="BK65" s="42">
        <f t="shared" si="53"/>
        <v>6</v>
      </c>
      <c r="BL65">
        <f t="shared" si="54"/>
        <v>3</v>
      </c>
      <c r="BM65">
        <f t="shared" si="55"/>
        <v>2</v>
      </c>
      <c r="BN65">
        <f t="shared" si="56"/>
        <v>5</v>
      </c>
      <c r="BO65">
        <f t="shared" si="57"/>
        <v>10</v>
      </c>
      <c r="BP65" t="str">
        <f t="shared" si="58"/>
        <v/>
      </c>
      <c r="BQ65">
        <f t="shared" si="59"/>
        <v>7</v>
      </c>
      <c r="BR65">
        <f t="shared" si="60"/>
        <v>8</v>
      </c>
      <c r="BS65">
        <f t="shared" si="61"/>
        <v>9</v>
      </c>
      <c r="BT65" t="str">
        <f t="shared" si="62"/>
        <v/>
      </c>
      <c r="BU65">
        <f t="shared" si="63"/>
        <v>1</v>
      </c>
      <c r="BV65">
        <f t="shared" si="64"/>
        <v>4</v>
      </c>
      <c r="BW65">
        <f t="shared" si="65"/>
        <v>26</v>
      </c>
      <c r="BX65">
        <f t="shared" si="66"/>
        <v>29</v>
      </c>
      <c r="BY65">
        <f t="shared" si="67"/>
        <v>5</v>
      </c>
      <c r="BZ65">
        <f t="shared" si="68"/>
        <v>5</v>
      </c>
      <c r="CA65">
        <f t="shared" si="69"/>
        <v>14</v>
      </c>
      <c r="CB65" s="39">
        <f t="shared" si="70"/>
        <v>11</v>
      </c>
      <c r="CC65" s="46">
        <f t="shared" si="71"/>
        <v>11</v>
      </c>
      <c r="CD65" s="44" t="str">
        <f t="shared" si="72"/>
        <v xml:space="preserve">sig = </v>
      </c>
      <c r="CE65" t="str" cm="1">
        <f t="array" ref="CE65">_xlfn.IFS($CC65="","",$CC65&lt;=CE$3,"yes",$CC65&gt;CE$3,"no")</f>
        <v>no</v>
      </c>
      <c r="CF65" s="42" t="str">
        <f t="shared" si="38"/>
        <v/>
      </c>
      <c r="CG65" s="1" t="str">
        <f t="shared" si="39"/>
        <v/>
      </c>
      <c r="CH65" s="1" t="str">
        <f t="shared" si="40"/>
        <v/>
      </c>
      <c r="CI65" s="76" t="str">
        <f>IF(CE65="yes",VLOOKUP(CH65,'z-Table'!$A$1:$K$74,7,TRUE)*$CE$2,"")</f>
        <v/>
      </c>
    </row>
    <row r="66" spans="1:87" ht="12" x14ac:dyDescent="0.2">
      <c r="A66" s="6" t="s">
        <v>88</v>
      </c>
      <c r="B66" s="20">
        <f>ROUND(AA65/$B65,2)</f>
        <v>0.92</v>
      </c>
      <c r="C66" s="10"/>
      <c r="D66" s="20">
        <f>ROUND($AC65/$D65,2)</f>
        <v>0.92</v>
      </c>
      <c r="E66" s="113"/>
      <c r="P66" s="1"/>
      <c r="Q66" s="1"/>
      <c r="R66" s="1"/>
      <c r="S66" s="1"/>
      <c r="T66" s="1"/>
      <c r="U66" s="1"/>
      <c r="V66" s="1"/>
      <c r="W66" s="1"/>
      <c r="X66" s="1"/>
      <c r="Y66" s="1"/>
      <c r="Z66" s="6"/>
      <c r="AA66" s="21"/>
      <c r="AB66" s="21"/>
      <c r="AC66" s="113"/>
      <c r="AD66" s="11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CI66" s="74"/>
    </row>
    <row r="67" spans="1:87" x14ac:dyDescent="0.2">
      <c r="F67" s="40" t="s">
        <v>3</v>
      </c>
      <c r="L67" s="40" t="s">
        <v>114</v>
      </c>
      <c r="R67" s="42" t="s">
        <v>0</v>
      </c>
      <c r="AE67" s="40" t="s">
        <v>3</v>
      </c>
      <c r="AK67" s="40" t="s">
        <v>114</v>
      </c>
      <c r="AQ67" s="42" t="s">
        <v>0</v>
      </c>
      <c r="CD67" s="100" t="s">
        <v>1</v>
      </c>
      <c r="CE67">
        <v>0.05</v>
      </c>
      <c r="CI67" s="74"/>
    </row>
    <row r="68" spans="1:87" ht="12.75" x14ac:dyDescent="0.25">
      <c r="A68" s="5" t="s">
        <v>89</v>
      </c>
      <c r="B68" s="40" t="s">
        <v>3</v>
      </c>
      <c r="D68" s="104" t="s">
        <v>114</v>
      </c>
      <c r="E68" s="105"/>
      <c r="K68" s="3" t="s">
        <v>4</v>
      </c>
      <c r="L68" s="42"/>
      <c r="Q68" s="3" t="s">
        <v>4</v>
      </c>
      <c r="R68" s="41">
        <v>2</v>
      </c>
      <c r="S68" s="8">
        <v>2</v>
      </c>
      <c r="T68" s="8">
        <v>2</v>
      </c>
      <c r="U68" s="8">
        <v>3</v>
      </c>
      <c r="V68" s="8">
        <v>4</v>
      </c>
      <c r="W68" s="8">
        <v>2</v>
      </c>
      <c r="Z68" s="5" t="s">
        <v>89</v>
      </c>
      <c r="AA68" s="40" t="s">
        <v>3</v>
      </c>
      <c r="AB68" s="3"/>
      <c r="AC68" s="104" t="s">
        <v>114</v>
      </c>
      <c r="AD68" s="105"/>
      <c r="AK68" s="42"/>
      <c r="AQ68" s="41">
        <v>3</v>
      </c>
      <c r="AR68" s="8">
        <v>3</v>
      </c>
      <c r="AS68" s="8">
        <v>3</v>
      </c>
      <c r="AT68" s="8">
        <v>2</v>
      </c>
      <c r="AU68" s="8">
        <v>3</v>
      </c>
      <c r="AV68" s="8">
        <v>3</v>
      </c>
      <c r="BK68" s="5" t="s">
        <v>5</v>
      </c>
      <c r="BX68" s="38" t="s">
        <v>6</v>
      </c>
      <c r="BY68">
        <f>COUNT(F69:K69)-COUNTIF(F68:K68,"X")</f>
        <v>5</v>
      </c>
      <c r="BZ68" s="38" t="s">
        <v>7</v>
      </c>
      <c r="CA68">
        <f>COUNT(AE69:AJ69)-COUNTIF(AE68:AJ68,"X")</f>
        <v>6</v>
      </c>
      <c r="CD68" s="100" t="s">
        <v>8</v>
      </c>
      <c r="CE68">
        <v>2</v>
      </c>
      <c r="CI68" s="74"/>
    </row>
    <row r="69" spans="1:87" ht="12.75" x14ac:dyDescent="0.25">
      <c r="A69" s="2" t="s">
        <v>98</v>
      </c>
      <c r="B69" s="11" t="s">
        <v>10</v>
      </c>
      <c r="C69" s="9" t="s">
        <v>11</v>
      </c>
      <c r="D69" s="106" t="s">
        <v>10</v>
      </c>
      <c r="E69" s="107" t="s">
        <v>11</v>
      </c>
      <c r="F69" s="2">
        <v>1</v>
      </c>
      <c r="G69" s="2">
        <v>2</v>
      </c>
      <c r="H69" s="2">
        <v>3</v>
      </c>
      <c r="I69" s="2">
        <v>4</v>
      </c>
      <c r="J69" s="2">
        <v>5</v>
      </c>
      <c r="K69" s="2">
        <v>6</v>
      </c>
      <c r="L69" s="91">
        <v>1</v>
      </c>
      <c r="M69" s="2">
        <v>2</v>
      </c>
      <c r="N69" s="2">
        <v>3</v>
      </c>
      <c r="O69" s="2">
        <v>4</v>
      </c>
      <c r="P69" s="2">
        <v>5</v>
      </c>
      <c r="Q69" s="2">
        <v>6</v>
      </c>
      <c r="R69" s="91">
        <v>1</v>
      </c>
      <c r="S69" s="2">
        <v>2</v>
      </c>
      <c r="T69" s="2">
        <v>3</v>
      </c>
      <c r="U69" s="2">
        <v>4</v>
      </c>
      <c r="V69" s="2">
        <v>5</v>
      </c>
      <c r="W69" s="2">
        <v>6</v>
      </c>
      <c r="X69" s="5"/>
      <c r="Y69" s="5"/>
      <c r="Z69" s="2" t="s">
        <v>99</v>
      </c>
      <c r="AA69" s="11" t="s">
        <v>10</v>
      </c>
      <c r="AB69" s="9" t="s">
        <v>11</v>
      </c>
      <c r="AC69" s="116" t="s">
        <v>10</v>
      </c>
      <c r="AD69" s="107" t="s">
        <v>11</v>
      </c>
      <c r="AE69" s="2">
        <v>1</v>
      </c>
      <c r="AF69" s="2">
        <v>2</v>
      </c>
      <c r="AG69" s="2">
        <v>3</v>
      </c>
      <c r="AH69" s="2">
        <v>4</v>
      </c>
      <c r="AI69" s="2">
        <v>5</v>
      </c>
      <c r="AJ69" s="2">
        <v>6</v>
      </c>
      <c r="AK69" s="91">
        <v>1</v>
      </c>
      <c r="AL69" s="2">
        <v>2</v>
      </c>
      <c r="AM69" s="2">
        <v>3</v>
      </c>
      <c r="AN69" s="2">
        <v>4</v>
      </c>
      <c r="AO69" s="2">
        <v>5</v>
      </c>
      <c r="AP69" s="2">
        <v>6</v>
      </c>
      <c r="AQ69" s="91">
        <v>1</v>
      </c>
      <c r="AR69" s="2">
        <v>2</v>
      </c>
      <c r="AS69" s="2">
        <v>3</v>
      </c>
      <c r="AT69" s="2">
        <v>4</v>
      </c>
      <c r="AU69" s="2">
        <v>5</v>
      </c>
      <c r="AV69" s="2">
        <v>6</v>
      </c>
      <c r="AW69" s="5"/>
      <c r="AX69" s="8" t="s">
        <v>13</v>
      </c>
      <c r="AY69" s="90" cm="1">
        <f t="array" ref="AY69">_xlfn.IFS(F68="X","",F69="","",F69&gt;0,F69)</f>
        <v>1</v>
      </c>
      <c r="AZ69" s="90" cm="1">
        <f t="array" ref="AZ69">_xlfn.IFS(G68="X","",G69="","",G69&gt;0,G69)</f>
        <v>2</v>
      </c>
      <c r="BA69" s="90" cm="1">
        <f t="array" ref="BA69">_xlfn.IFS(H68="X","",H69="","",H69&gt;0,H69)</f>
        <v>3</v>
      </c>
      <c r="BB69" s="90" cm="1">
        <f t="array" ref="BB69">_xlfn.IFS(I68="X","",I69="","",I69&gt;0,I69)</f>
        <v>4</v>
      </c>
      <c r="BC69" s="90" cm="1">
        <f t="array" ref="BC69">_xlfn.IFS(J68="X","",J69="","",J69&gt;0,J69)</f>
        <v>5</v>
      </c>
      <c r="BD69" s="90" t="str" cm="1">
        <f t="array" ref="BD69">_xlfn.IFS(K68="X","",K69="","",K69&gt;0,K69)</f>
        <v/>
      </c>
      <c r="BE69" s="90" cm="1">
        <f t="array" ref="BE69">_xlfn.IFS(AE68="X","",AE69="","",AE69&gt;0,AE69)</f>
        <v>1</v>
      </c>
      <c r="BF69" s="90" cm="1">
        <f t="array" ref="BF69">_xlfn.IFS(AF68="X","",AF69="","",AF69&gt;0,AF69)</f>
        <v>2</v>
      </c>
      <c r="BG69" s="90" cm="1">
        <f t="array" ref="BG69">_xlfn.IFS(AG68="X","",AG69="","",AG69&gt;0,AG69)</f>
        <v>3</v>
      </c>
      <c r="BH69" s="90" cm="1">
        <f t="array" ref="BH69">_xlfn.IFS(AH68="X","",AH69="","",AH69&gt;0,AH69)</f>
        <v>4</v>
      </c>
      <c r="BI69" s="90" cm="1">
        <f t="array" ref="BI69">_xlfn.IFS(AI68="X","",AI69="","",AI69&gt;0,AI69)</f>
        <v>5</v>
      </c>
      <c r="BJ69" s="90" cm="1">
        <f t="array" ref="BJ69">_xlfn.IFS(AJ68="X","",AJ69="","",AJ69&gt;0,AJ69)</f>
        <v>6</v>
      </c>
      <c r="BK69" s="41" t="str">
        <f>A69</f>
        <v>CM-585 - Control</v>
      </c>
      <c r="BL69" s="8"/>
      <c r="BM69" s="8"/>
      <c r="BN69" s="8"/>
      <c r="BO69" s="8"/>
      <c r="BP69" s="8"/>
      <c r="BQ69" s="8" t="str">
        <f>Z69</f>
        <v>CM-585 - Treamtent</v>
      </c>
      <c r="BR69" s="8"/>
      <c r="BS69" s="8"/>
      <c r="BT69" s="8"/>
      <c r="BU69" s="8"/>
      <c r="BV69" s="8"/>
      <c r="BW69" s="8" t="s">
        <v>14</v>
      </c>
      <c r="BX69" s="8" t="s">
        <v>15</v>
      </c>
      <c r="BY69" s="8" t="s">
        <v>16</v>
      </c>
      <c r="BZ69" s="8" t="s">
        <v>17</v>
      </c>
      <c r="CA69" s="8" t="s">
        <v>18</v>
      </c>
      <c r="CB69" s="8" t="s">
        <v>19</v>
      </c>
      <c r="CC69" s="45" t="s">
        <v>20</v>
      </c>
      <c r="CD69" s="43" t="s">
        <v>21</v>
      </c>
      <c r="CE69" s="8">
        <f>VLOOKUP(CA68,'Mann Table'!$A$10:$O$29,BY68,FALSE)</f>
        <v>3</v>
      </c>
      <c r="CF69" s="41" t="s">
        <v>22</v>
      </c>
      <c r="CG69" s="8" t="s">
        <v>23</v>
      </c>
      <c r="CH69" s="8" t="s">
        <v>24</v>
      </c>
      <c r="CI69" s="75" t="s">
        <v>25</v>
      </c>
    </row>
    <row r="70" spans="1:87" ht="12" x14ac:dyDescent="0.2">
      <c r="A70" s="6" t="s">
        <v>26</v>
      </c>
      <c r="B70" s="18" cm="1">
        <f t="array" ref="B70">IFERROR(_xlfn.IFS(COUNTA($F$68:$K$68)=0,AVERAGE($F70:$K70),$F$68="X",AVERAGE(G70:$K70),$G$68="X",AVERAGE($F70,$H70:$K70),$H$68="X",AVERAGE($F70:$G70,$I70:$K70),$I$68="X",AVERAGE($F70:$H70,$J70:$K70),$J$68="X",AVERAGE($F70:$I70,$K70:$K70),$K$68="X",AVERAGE($F70:$J70)),"")</f>
        <v>6.3094815132203524E-2</v>
      </c>
      <c r="C70" s="19" cm="1">
        <f t="array" ref="C70">IFERROR(_xlfn.IFS(COUNTA($F$68:$K$68)=0,STDEV($F70:$K70)/SQRT(COUNT($F70:$K70)),$F$68="X",STDEV(G70:$K70)/SQRT(COUNT(G70:$K70)),$G$68="X",STDEV($F70,$H70:$K70)/SQRT(COUNT($F70,$H70:$K70)),$H$68="X",STDEV($F70:$G70,$I70:$K70)/SQRT(COUNT($F70:$G70,$I70:$K70)),$I$68="X",STDEV($F70:$H70,$J70:$K70)/SQRT(COUNT($F70:$H70,$J70:$K70)),$J$68="X",STDEV($F70:$I70,$K70)/SQRT(COUNT($F70:$I70,$K70)),$K$68="X",STDEV($F70:$J70)/SQRT(COUNT($F70:$J70))),"")</f>
        <v>2.6434138180558342E-2</v>
      </c>
      <c r="D70" s="113" cm="1">
        <f t="array" ref="D70">IFERROR(_xlfn.IFS(COUNTA($L$68:$Q$68)=0,AVERAGE($L70:$Q70),$L$68="X",AVERAGE($M70:$Q70),$M$68="X",AVERAGE($L70,$N70:$Q70),$N$68="X",AVERAGE($L70:$M70,$O70:$Q70),$O$68="X",AVERAGE($L70:$N70,$P70:$Q70),$P$68="X",AVERAGE($L70:$O70,$Q70:$Q70),$Q$68="X",AVERAGE($L70:$P70)),"")</f>
        <v>62396.6</v>
      </c>
      <c r="E70" s="111" cm="1">
        <f t="array" ref="E70">IFERROR(_xlfn.IFS(COUNTA($L$68:$Q$68)=0,STDEV($L70:$Q70)/SQRT(COUNT($L70:$Q70)),$L$68="X",STDEV($M70:$Q70)/SQRT(COUNT($M70:$Q70)),$M$68="X",STDEV($L70,$N70:$Q70)/SQRT(COUNT($L70,$N70:$Q70)),$N$68="X",STDEV($L70:$M70,$O70:$Q70)/SQRT(COUNT($L70:$M70,$O70:$Q70)),$O$68="X",STDEV($L70:$N70,$P70:$Q70)/SQRT(COUNT($L70:$N70,$P70:$Q70)),$P$68="X",STDEV($L70:$O70,$Q70)/SQRT(COUNT($L70:$O70,$Q70)),$Q$68="X",STDEV($L70:$P70)/SQRT(COUNT($L70:$P70))),"")</f>
        <v>10046.360750789314</v>
      </c>
      <c r="F70" s="1" cm="1">
        <f t="array" ref="F70">_xlfn.IFS(SUM($L70:$Q70)="","",L70="","",L70=0,0,L70&gt;0,L70/F$131*100)</f>
        <v>2.5670765649334834E-2</v>
      </c>
      <c r="G70" s="1" cm="1">
        <f t="array" ref="G70">_xlfn.IFS(SUM($L70:$Q70)="","",M70="","",M70=0,0,M70&gt;0,M70/G$131*100)</f>
        <v>0.16338612115036405</v>
      </c>
      <c r="H70" s="1" cm="1">
        <f t="array" ref="H70">_xlfn.IFS(SUM($L70:$Q70)="","",N70="","",N70=0,0,N70&gt;0,N70/H$131*100)</f>
        <v>1.605076530968487E-2</v>
      </c>
      <c r="I70" s="1" cm="1">
        <f t="array" ref="I70">_xlfn.IFS(SUM($L70:$Q70)="","",O70="","",O70=0,0,O70&gt;0,O70/I$131*100)</f>
        <v>4.5748220376474392E-2</v>
      </c>
      <c r="J70" s="1" cm="1">
        <f t="array" ref="J70">_xlfn.IFS(SUM($L70:$Q70)="","",P70="","",P70=0,0,P70&gt;0,P70/J$131*100)</f>
        <v>6.46182031751594E-2</v>
      </c>
      <c r="K70" s="1" cm="1">
        <f t="array" ref="K70">_xlfn.IFS(SUM($L70:$Q70)="","",Q70="","",Q70=0,0,Q70&gt;0,Q70/K$131*100)</f>
        <v>0.33791606999100299</v>
      </c>
      <c r="L70" s="92">
        <f t="shared" ref="L70:L128" si="102">IF(R70="","",R70/R$68)</f>
        <v>58771</v>
      </c>
      <c r="M70" s="1">
        <f t="shared" ref="M70:M129" si="103">IF(S70="","",S70/S$68)</f>
        <v>81641.5</v>
      </c>
      <c r="N70" s="1">
        <f t="shared" ref="N70:N129" si="104">IF(T70="","",T70/T$68)</f>
        <v>26079.5</v>
      </c>
      <c r="O70" s="1">
        <f t="shared" ref="O70:O129" si="105">IF(U70="","",U70/U$68)</f>
        <v>79885</v>
      </c>
      <c r="P70" s="1">
        <f t="shared" ref="P70:P129" si="106">IF(V70="","",V70/V$68)</f>
        <v>65606</v>
      </c>
      <c r="Q70" s="94">
        <f t="shared" ref="Q70:Q129" si="107">IF(W70="","",W70/W$68)</f>
        <v>26522</v>
      </c>
      <c r="R70" s="89">
        <v>117542</v>
      </c>
      <c r="S70" s="89">
        <v>163283</v>
      </c>
      <c r="T70" s="89">
        <v>52159</v>
      </c>
      <c r="U70" s="89">
        <v>239655</v>
      </c>
      <c r="V70" s="89">
        <v>262424</v>
      </c>
      <c r="W70" s="89">
        <v>53044</v>
      </c>
      <c r="X70" s="1"/>
      <c r="Y70" s="1"/>
      <c r="Z70" s="6" t="s">
        <v>26</v>
      </c>
      <c r="AA70" s="18" cm="1">
        <f t="array" ref="AA70">IFERROR(_xlfn.IFS(COUNTA($AE$68:$AJ$68)=0,AVERAGE($AE70:$AJ70),$AE$68="X",AVERAGE($AF70:$AJ70),$AF$68="X",AVERAGE($AE70,$AG70:$AJ70),$AG$68="X",AVERAGE($AE70:$AF70,$AH70:$AJ70),$AH$68="X",AVERAGE($AE70:$AG70,$AI70:$AJ70),$AI$68="X",AVERAGE($AE70:$AH70,$AJ70:$AJ70),$AJ$68="X",AVERAGE($AE70:$AI70)),"")</f>
        <v>0.23278568775104788</v>
      </c>
      <c r="AB70" s="19" cm="1">
        <f t="array" ref="AB70">IFERROR(_xlfn.IFS(COUNTA($AE$68:$AJ$68)=0,STDEV($AE70:$AJ70)/SQRT(COUNT($AE70:$AJ70)),$AE$68="X",STDEV($AF70:$AJ70)/SQRT(COUNT($AF70:$AJ70)),$AF$68="X",STDEV($AE70,$AG70:$AJ70)/SQRT(COUNT($AE70,$AG70:$AJ70)),$AG$68="X",STDEV($AE70:$AF70,$AH70:$AJ70)/SQRT(COUNT($AE70:$AF70,$AH70:$AJ70)),$AH$68="X",STDEV($AE70:$AG70,$AI70:$AJ70)/SQRT(COUNT($AE70:$AG70,$AI70:$AJ70)),$AI$68="X",STDEV($AE70:$AH70,$AJ70)/SQRT(COUNT($AE70:$AH70,$AJ70)),$AJ$68="X",STDEV($AE70:$AI70)/SQRT(COUNT($AE70:$AI70))),"")</f>
        <v>0.10930804881265836</v>
      </c>
      <c r="AC70" s="113" cm="1">
        <f t="array" ref="AC70">IFERROR(_xlfn.IFS(COUNTA($AK$68:$AP$68)=0,AVERAGE($AK70:$AP70),$AK$68="X",AVERAGE($AL70:$AP70),$AL$68="X",AVERAGE($AK70,$AM70:$AP70),$AM$68="X",AVERAGE($AK70:$AL70,$AN70:$AP70),$AN$68="X",AVERAGE($AK70:$AM70,$AO70:$AP70),$AO$68="X",AVERAGE($AK70:$AN70,$AP70:$AP70),$AP$68="X",AVERAGE($AK70:$AO70)),"")</f>
        <v>97539.277777777766</v>
      </c>
      <c r="AD70" s="111" cm="1">
        <f t="array" ref="AD70">IFERROR(_xlfn.IFS(COUNTA($AK$68:$AP$68)=0,STDEV($AK70:$AP70)/SQRT(COUNT($AK70:$AP70)),$AK$68="X",STDEV($AL70:$AP70)/SQRT(COUNT($AL70:$AP70)),$AL$68="X",STDEV($AK70,$AM70:$AP70)/SQRT(COUNT($AK70,$AM70:$AP70)),$AM$68="X",STDEV($AK70:$AL70,$AN70:$AP70)/SQRT(COUNT($AK70:$AL70,$AN70:$AP70)),$AN$68="X",STDEV($AK70:$AM70,$AO70:$AP70)/SQRT(COUNT($AK70:$AM70,$AO70:$AP70)),$AO$68="X",STDEV($AK70:$AN70,$AP70)/SQRT(COUNT($AK70:$AN70,$AP70)),$AP$68="X",STDEV($AK70:$AO70)/SQRT(COUNT($AK70:$AO70))),"")</f>
        <v>24119.917644570538</v>
      </c>
      <c r="AE70" s="1" cm="1">
        <f t="array" ref="AE70">_xlfn.IFS(SUM($AK70:$AP70)="","",AK70="","",AK70=0,0,AK70&gt;0,AK70/AE$131*100)</f>
        <v>0.11601382932276386</v>
      </c>
      <c r="AF70" s="1" cm="1">
        <f t="array" ref="AF70">_xlfn.IFS(SUM($AK70:$AP70)="","",AL70="","",AL70=0,0,AL70&gt;0,AL70/AF$131*100)</f>
        <v>0.19609918294559892</v>
      </c>
      <c r="AG70" s="1" cm="1">
        <f t="array" ref="AG70">_xlfn.IFS(SUM($AK70:$AP70)="","",AM70="","",AM70=0,0,AM70&gt;0,AM70/AG$131*100)</f>
        <v>0.10667433099219767</v>
      </c>
      <c r="AH70" s="1" cm="1">
        <f t="array" ref="AH70">_xlfn.IFS(SUM($AK70:$AP70)="","",AN70="","",AN70=0,0,AN70&gt;0,AN70/AH$131*100)</f>
        <v>0.77430093106067277</v>
      </c>
      <c r="AI70" s="1" cm="1">
        <f t="array" ref="AI70">_xlfn.IFS(SUM($AK70:$AP70)="","",AO70="","",AO70=0,0,AO70&gt;0,AO70/AI$131*100)</f>
        <v>0.10458401505897567</v>
      </c>
      <c r="AJ70" s="1" cm="1">
        <f t="array" ref="AJ70">_xlfn.IFS(SUM($AK70:$AP70)="","",AP70="","",AP70=0,0,AP70&gt;0,AP70/AJ$131*100)</f>
        <v>9.9041837126078391E-2</v>
      </c>
      <c r="AK70" s="85">
        <f t="shared" ref="AK70:AP112" si="108">IF(AQ70="","",AQ70/AQ$68)</f>
        <v>48397.333333333336</v>
      </c>
      <c r="AL70" s="39">
        <f t="shared" si="108"/>
        <v>93034.666666666672</v>
      </c>
      <c r="AM70" s="39">
        <f t="shared" si="108"/>
        <v>66612.333333333328</v>
      </c>
      <c r="AN70" s="39">
        <f t="shared" si="108"/>
        <v>212738</v>
      </c>
      <c r="AO70" s="39">
        <f t="shared" si="108"/>
        <v>94909.666666666672</v>
      </c>
      <c r="AP70" s="97">
        <f t="shared" si="108"/>
        <v>69543.666666666672</v>
      </c>
      <c r="AQ70" s="89">
        <v>145192</v>
      </c>
      <c r="AR70" s="89">
        <v>279104</v>
      </c>
      <c r="AS70" s="89">
        <v>199837</v>
      </c>
      <c r="AT70" s="89">
        <v>425476</v>
      </c>
      <c r="AU70" s="89">
        <v>284729</v>
      </c>
      <c r="AV70" s="89">
        <v>208631</v>
      </c>
      <c r="AW70" s="1"/>
      <c r="AX70" s="1"/>
      <c r="AY70" s="39" t="str">
        <f t="shared" ref="AY70:AY82" si="109">IF($AX70&lt;&gt;0,IF(SUM(L$70:L$131)=0,"",IF(L$68="x","",L70)),"")</f>
        <v/>
      </c>
      <c r="AZ70" s="39" t="str">
        <f t="shared" ref="AZ70:AZ82" si="110">IF($AX70&lt;&gt;0,IF(SUM(M$70:M$131)=0,"",IF(M$68="x","",M70)),"")</f>
        <v/>
      </c>
      <c r="BA70" s="39" t="str">
        <f t="shared" ref="BA70:BA82" si="111">IF($AX70&lt;&gt;0,IF(SUM(N$70:N$131)=0,"",IF(N$68="x","",N70)),"")</f>
        <v/>
      </c>
      <c r="BB70" s="39" t="str">
        <f t="shared" ref="BB70:BB82" si="112">IF($AX70&lt;&gt;0,IF(SUM(O$70:O$131)=0,"",IF(O$68="x","",O70)),"")</f>
        <v/>
      </c>
      <c r="BC70" s="39" t="str">
        <f t="shared" ref="BC70:BC82" si="113">IF($AX70&lt;&gt;0,IF(SUM(P$70:P$131)=0,"",IF(P$68="x","",P70)),"")</f>
        <v/>
      </c>
      <c r="BD70" s="39" t="str">
        <f t="shared" ref="BD70:BD82" si="114">IF($AX70&lt;&gt;0,IF(SUM(Q$70:Q$131)=0,"",IF(Q$68="x","",Q70)),"")</f>
        <v/>
      </c>
      <c r="BE70" s="39" t="str">
        <f t="shared" ref="BE70:BE82" si="115">IF($AX70&lt;&gt;0,IF(SUM(AK$70:AK$131)=0,"",IF(AK$68="x","",AK70)),"")</f>
        <v/>
      </c>
      <c r="BF70" s="39" t="str">
        <f t="shared" ref="BF70:BF82" si="116">IF($AX70&lt;&gt;0,IF(SUM(AL$70:AL$131)=0,"",IF(AL$68="x","",AL70)),"")</f>
        <v/>
      </c>
      <c r="BG70" s="39" t="str">
        <f t="shared" ref="BG70:BG82" si="117">IF($AX70&lt;&gt;0,IF(SUM(AM$70:AM$131)=0,"",IF(AM$68="x","",AM70)),"")</f>
        <v/>
      </c>
      <c r="BH70" s="39" t="str">
        <f t="shared" ref="BH70:BH82" si="118">IF($AX70&lt;&gt;0,IF(SUM(AN$70:AN$131)=0,"",IF(AN$68="x","",AN70)),"")</f>
        <v/>
      </c>
      <c r="BI70" s="39" t="str">
        <f t="shared" ref="BI70:BI82" si="119">IF($AX70&lt;&gt;0,IF(SUM(AO$70:AO$131)=0,"",IF(AO$68="x","",AO70)),"")</f>
        <v/>
      </c>
      <c r="BJ70" s="39" t="str">
        <f t="shared" ref="BJ70:BJ82" si="120">IF($AX70&lt;&gt;0,IF(SUM(AP$70:AP$131)=0,"",IF(AP$68="x","",AP70)),"")</f>
        <v/>
      </c>
      <c r="BK70" s="42" t="str">
        <f t="shared" ref="BK70:BK101" si="121">IFERROR(_xlfn.RANK.AVG(AY70,$AY70:$BJ70,1),"")</f>
        <v/>
      </c>
      <c r="BL70" t="str">
        <f t="shared" ref="BL70:BL101" si="122">IFERROR(_xlfn.RANK.AVG(AZ70,$AY70:$BJ70,1),"")</f>
        <v/>
      </c>
      <c r="BM70" t="str">
        <f t="shared" ref="BM70:BM101" si="123">IFERROR(_xlfn.RANK.AVG(BA70,$AY70:$BJ70,1),"")</f>
        <v/>
      </c>
      <c r="BN70" t="str">
        <f t="shared" ref="BN70:BN101" si="124">IFERROR(_xlfn.RANK.AVG(BB70,$AY70:$BJ70,1),"")</f>
        <v/>
      </c>
      <c r="BO70" t="str">
        <f t="shared" ref="BO70:BO101" si="125">IFERROR(_xlfn.RANK.AVG(BC70,$AY70:$BJ70,1),"")</f>
        <v/>
      </c>
      <c r="BP70" t="str">
        <f t="shared" ref="BP70:BP101" si="126">IFERROR(_xlfn.RANK.AVG(BD70,$AY70:$BJ70,1),"")</f>
        <v/>
      </c>
      <c r="BQ70" t="str">
        <f t="shared" ref="BQ70:BQ101" si="127">IFERROR(_xlfn.RANK.AVG(BE70,$AY70:$BJ70,1),"")</f>
        <v/>
      </c>
      <c r="BR70" t="str">
        <f t="shared" ref="BR70:BR101" si="128">IFERROR(_xlfn.RANK.AVG(BF70,$AY70:$BJ70,1),"")</f>
        <v/>
      </c>
      <c r="BS70" t="str">
        <f t="shared" ref="BS70:BS101" si="129">IFERROR(_xlfn.RANK.AVG(BG70,$AY70:$BJ70,1),"")</f>
        <v/>
      </c>
      <c r="BT70" t="str">
        <f t="shared" ref="BT70:BT101" si="130">IFERROR(_xlfn.RANK.AVG(BH70,$AY70:$BJ70,1),"")</f>
        <v/>
      </c>
      <c r="BU70" t="str">
        <f t="shared" ref="BU70:BU101" si="131">IFERROR(_xlfn.RANK.AVG(BI70,$AY70:$BJ70,1),"")</f>
        <v/>
      </c>
      <c r="BV70" t="str">
        <f t="shared" ref="BV70:BV101" si="132">IFERROR(_xlfn.RANK.AVG(BJ70,$AY70:$BJ70,1),"")</f>
        <v/>
      </c>
      <c r="BW70" t="str">
        <f t="shared" ref="BW70:BW101" si="133">IF($AX70&lt;&gt;0,SUM(BK70:BP70),"")</f>
        <v/>
      </c>
      <c r="BX70" t="str">
        <f t="shared" ref="BX70:BX101" si="134">IF($AX70&lt;&gt;0,SUM(BQ70:BV70),"")</f>
        <v/>
      </c>
      <c r="BY70" t="str">
        <f t="shared" ref="BY70:BY101" si="135">IF($AX70&lt;&gt;0,$BY$68,"")</f>
        <v/>
      </c>
      <c r="BZ70" t="str">
        <f t="shared" ref="BZ70:BZ101" si="136">IF($AX70&lt;&gt;0,$CA$68,"")</f>
        <v/>
      </c>
      <c r="CA70" t="str">
        <f t="shared" ref="CA70:CA101" si="137">IF($AX70&lt;&gt;0,IF(($BY70*$BZ70)+(BY70*(BY70+1)/2)-BW70&lt;0,0,($BY70*$BZ70)+(BY70*(BY70+1)/2)-BW70),"")</f>
        <v/>
      </c>
      <c r="CB70" s="39" t="str">
        <f t="shared" ref="CB70:CB101" si="138">IF($AX70&lt;&gt;0,IF(($BY70*$BZ70)+(BZ70*(BZ70+1)/2)-BX70&lt;0,0,($BY70*$BZ70)+(BZ70*(BZ70+1)/2)-BX70),"")</f>
        <v/>
      </c>
      <c r="CC70" s="46" t="str">
        <f t="shared" ref="CC70:CC101" si="139">IF($AX70&lt;&gt;0,MIN(CA70:CB70),"")</f>
        <v/>
      </c>
      <c r="CD70" s="44" t="str">
        <f t="shared" ref="CD70:CD101" si="140">IF(CC70="","","sig = ")</f>
        <v/>
      </c>
      <c r="CE70" t="str" cm="1">
        <f t="array" ref="CE70">_xlfn.IFS($CC70="","",$CC70&lt;=CE$69,"yes",$CC70&gt;CE$69,"no")</f>
        <v/>
      </c>
      <c r="CF70" s="42" t="str">
        <f t="shared" ref="CF70:CF94" si="141">IF(CE70="yes",(BY70*BZ70)/2,"")</f>
        <v/>
      </c>
      <c r="CG70" s="1" t="str">
        <f t="shared" ref="CG70:CG94" si="142">IF(CE70="yes",SQRT(((BY70*BZ70)*(BY70+BZ70+1))/12),"")</f>
        <v/>
      </c>
      <c r="CH70" s="1" t="str">
        <f t="shared" ref="CH70:CH94" si="143">IF(CE70="yes",ROUND(((CC70-CF70)+IF(CC70&gt;CF70,-0.5,0.5))/CG70,1),"")</f>
        <v/>
      </c>
      <c r="CI70" s="76" t="str">
        <f>IF(CE70="yes",VLOOKUP(CH70,'z-Table'!$A$1:$K$74,7,TRUE)*$CE$68,"")</f>
        <v/>
      </c>
    </row>
    <row r="71" spans="1:87" ht="12" x14ac:dyDescent="0.2">
      <c r="A71" s="7" t="s">
        <v>27</v>
      </c>
      <c r="B71" s="18" cm="1">
        <f t="array" ref="B71">IFERROR(_xlfn.IFS(COUNTA($F$68:$K$68)=0,AVERAGE($F71:$K71),$F$68="X",AVERAGE(G71:$K71),$G$68="X",AVERAGE($F71,$H71:$K71),$H$68="X",AVERAGE($F71:$G71,$I71:$K71),$I$68="X",AVERAGE($F71:$H71,$J71:$K71),$J$68="X",AVERAGE($F71:$I71,$K71:$K71),$K$68="X",AVERAGE($F71:$J71)),"")</f>
        <v>0.2611411686158373</v>
      </c>
      <c r="C71" s="19" cm="1">
        <f t="array" ref="C71">IFERROR(_xlfn.IFS(COUNTA($F$68:$K$68)=0,STDEV($F71:$K71)/SQRT(COUNT($F71:$K71)),$F$68="X",STDEV(G71:$K71)/SQRT(COUNT(G71:$K71)),$G$68="X",STDEV($F71,$H71:$K71)/SQRT(COUNT($F71,$H71:$K71)),$H$68="X",STDEV($F71:$G71,$I71:$K71)/SQRT(COUNT($F71:$G71,$I71:$K71)),$I$68="X",STDEV($F71:$H71,$J71:$K71)/SQRT(COUNT($F71:$H71,$J71:$K71)),$J$68="X",STDEV($F71:$I71,$K71)/SQRT(COUNT($F71:$I71,$K71)),$K$68="X",STDEV($F71:$J71)/SQRT(COUNT($F71:$J71))),"")</f>
        <v>0.1059578695734875</v>
      </c>
      <c r="D71" s="113" cm="1">
        <f t="array" ref="D71">IFERROR(_xlfn.IFS(COUNTA($L$68:$Q$68)=0,AVERAGE($L71:$Q71),$L$68="X",AVERAGE($M71:$Q71),$M$68="X",AVERAGE($L71,$N71:$Q71),$N$68="X",AVERAGE($L71:$M71,$O71:$Q71),$O$68="X",AVERAGE($L71:$N71,$P71:$Q71),$P$68="X",AVERAGE($L71:$O71,$Q71:$Q71),$Q$68="X",AVERAGE($L71:$P71)),"")</f>
        <v>258000.61666666664</v>
      </c>
      <c r="E71" s="111" cm="1">
        <f t="array" ref="E71">IFERROR(_xlfn.IFS(COUNTA($L$68:$Q$68)=0,STDEV($L71:$Q71)/SQRT(COUNT($L71:$Q71)),$L$68="X",STDEV($M71:$Q71)/SQRT(COUNT($M71:$Q71)),$M$68="X",STDEV($L71,$N71:$Q71)/SQRT(COUNT($L71,$N71:$Q71)),$N$68="X",STDEV($L71:$M71,$O71:$Q71)/SQRT(COUNT($L71:$M71,$O71:$Q71)),$O$68="X",STDEV($L71:$N71,$P71:$Q71)/SQRT(COUNT($L71:$N71,$P71:$Q71)),$P$68="X",STDEV($L71:$O71,$Q71)/SQRT(COUNT($L71:$O71,$Q71)),$Q$68="X",STDEV($L71:$P71)/SQRT(COUNT($L71:$P71))),"")</f>
        <v>38712.510142570325</v>
      </c>
      <c r="F71" s="1" cm="1">
        <f t="array" ref="F71">_xlfn.IFS(SUM($L71:$Q71)="","",L71="","",L71=0,0,L71&gt;0,L71/F$131*100)</f>
        <v>7.7726453621136865E-2</v>
      </c>
      <c r="G71" s="1" cm="1">
        <f t="array" ref="G71">_xlfn.IFS(SUM($L71:$Q71)="","",M71="","",M71=0,0,M71&gt;0,M71/G$131*100)</f>
        <v>0.66209888371045389</v>
      </c>
      <c r="H71" s="1" cm="1">
        <f t="array" ref="H71">_xlfn.IFS(SUM($L71:$Q71)="","",N71="","",N71=0,0,N71&gt;0,N71/H$131*100)</f>
        <v>9.854884944363676E-2</v>
      </c>
      <c r="I71" s="1" cm="1">
        <f t="array" ref="I71">_xlfn.IFS(SUM($L71:$Q71)="","",O71="","",O71=0,0,O71&gt;0,O71/I$131*100)</f>
        <v>0.20059541388517385</v>
      </c>
      <c r="J71" s="1" cm="1">
        <f t="array" ref="J71">_xlfn.IFS(SUM($L71:$Q71)="","",P71="","",P71=0,0,P71&gt;0,P71/J$131*100)</f>
        <v>0.26673624241878524</v>
      </c>
      <c r="K71" s="1" cm="1">
        <f t="array" ref="K71">_xlfn.IFS(SUM($L71:$Q71)="","",Q71="","",Q71=0,0,Q71&gt;0,Q71/K$131*100)</f>
        <v>1.4526810796368745</v>
      </c>
      <c r="L71" s="92">
        <f t="shared" si="102"/>
        <v>177948</v>
      </c>
      <c r="M71" s="1">
        <f t="shared" si="103"/>
        <v>330840.5</v>
      </c>
      <c r="N71" s="1">
        <f t="shared" si="104"/>
        <v>160123.5</v>
      </c>
      <c r="O71" s="1">
        <f t="shared" si="105"/>
        <v>350277.33333333331</v>
      </c>
      <c r="P71" s="1">
        <f t="shared" si="106"/>
        <v>270813.75</v>
      </c>
      <c r="Q71" s="95">
        <f t="shared" si="107"/>
        <v>114016.5</v>
      </c>
      <c r="R71" s="89">
        <v>355896</v>
      </c>
      <c r="S71" s="89">
        <v>661681</v>
      </c>
      <c r="T71" s="89">
        <v>320247</v>
      </c>
      <c r="U71" s="89">
        <v>1050832</v>
      </c>
      <c r="V71" s="89">
        <v>1083255</v>
      </c>
      <c r="W71" s="89">
        <v>228033</v>
      </c>
      <c r="X71" s="1"/>
      <c r="Y71" s="1"/>
      <c r="Z71" s="7" t="s">
        <v>27</v>
      </c>
      <c r="AA71" s="18" cm="1">
        <f t="array" ref="AA71">IFERROR(_xlfn.IFS(COUNTA($AE$68:$AJ$68)=0,AVERAGE($AE71:$AJ71),$AE$68="X",AVERAGE($AF71:$AJ71),$AF$68="X",AVERAGE($AE71,$AG71:$AJ71),$AG$68="X",AVERAGE($AE71:$AF71,$AH71:$AJ71),$AH$68="X",AVERAGE($AE71:$AG71,$AI71:$AJ71),$AI$68="X",AVERAGE($AE71:$AH71,$AJ71:$AJ71),$AJ$68="X",AVERAGE($AE71:$AI71)),"")</f>
        <v>1.126588019150218</v>
      </c>
      <c r="AB71" s="19" cm="1">
        <f t="array" ref="AB71">IFERROR(_xlfn.IFS(COUNTA($AE$68:$AJ$68)=0,STDEV($AE71:$AJ71)/SQRT(COUNT($AE71:$AJ71)),$AE$68="X",STDEV($AF71:$AJ71)/SQRT(COUNT($AF71:$AJ71)),$AF$68="X",STDEV($AE71,$AG71:$AJ71)/SQRT(COUNT($AE71,$AG71:$AJ71)),$AG$68="X",STDEV($AE71:$AF71,$AH71:$AJ71)/SQRT(COUNT($AE71:$AF71,$AH71:$AJ71)),$AH$68="X",STDEV($AE71:$AG71,$AI71:$AJ71)/SQRT(COUNT($AE71:$AG71,$AI71:$AJ71)),$AI$68="X",STDEV($AE71:$AH71,$AJ71)/SQRT(COUNT($AE71:$AH71,$AJ71)),$AJ$68="X",STDEV($AE71:$AI71)/SQRT(COUNT($AE71:$AI71))),"")</f>
        <v>0.62488006708285182</v>
      </c>
      <c r="AC71" s="113" cm="1">
        <f t="array" ref="AC71">IFERROR(_xlfn.IFS(COUNTA($AK$68:$AP$68)=0,AVERAGE($AK71:$AP71),$AK$68="X",AVERAGE($AL71:$AP71),$AL$68="X",AVERAGE($AK71,$AM71:$AP71),$AM$68="X",AVERAGE($AK71:$AL71,$AN71:$AP71),$AN$68="X",AVERAGE($AK71:$AM71,$AO71:$AP71),$AO$68="X",AVERAGE($AK71:$AN71,$AP71:$AP71),$AP$68="X",AVERAGE($AK71:$AO71)),"")</f>
        <v>441262.88888888893</v>
      </c>
      <c r="AD71" s="111" cm="1">
        <f t="array" ref="AD71">IFERROR(_xlfn.IFS(COUNTA($AK$68:$AP$68)=0,STDEV($AK71:$AP71)/SQRT(COUNT($AK71:$AP71)),$AK$68="X",STDEV($AL71:$AP71)/SQRT(COUNT($AL71:$AP71)),$AL$68="X",STDEV($AK71,$AM71:$AP71)/SQRT(COUNT($AK71,$AM71:$AP71)),$AM$68="X",STDEV($AK71:$AL71,$AN71:$AP71)/SQRT(COUNT($AK71:$AL71,$AN71:$AP71)),$AN$68="X",STDEV($AK71:$AM71,$AO71:$AP71)/SQRT(COUNT($AK71:$AM71,$AO71:$AP71)),$AO$68="X",STDEV($AK71:$AN71,$AP71)/SQRT(COUNT($AK71:$AN71,$AP71)),$AP$68="X",STDEV($AK71:$AO71)/SQRT(COUNT($AK71:$AO71))),"")</f>
        <v>148919.21458989641</v>
      </c>
      <c r="AE71" s="1" cm="1">
        <f t="array" ref="AE71">_xlfn.IFS(SUM($AK71:$AP71)="","",AK71="","",AK71=0,0,AK71&gt;0,AK71/AE$131*100)</f>
        <v>0.51471588265775514</v>
      </c>
      <c r="AF71" s="1" cm="1">
        <f t="array" ref="AF71">_xlfn.IFS(SUM($AK71:$AP71)="","",AL71="","",AL71=0,0,AL71&gt;0,AL71/AF$131*100)</f>
        <v>0.92704261510019215</v>
      </c>
      <c r="AG71" s="1" cm="1">
        <f t="array" ref="AG71">_xlfn.IFS(SUM($AK71:$AP71)="","",AM71="","",AM71=0,0,AM71&gt;0,AM71/AG$131*100)</f>
        <v>0.32993952018047451</v>
      </c>
      <c r="AH71" s="1" cm="1">
        <f t="array" ref="AH71">_xlfn.IFS(SUM($AK71:$AP71)="","",AN71="","",AN71=0,0,AN71&gt;0,AN71/AH$131*100)</f>
        <v>4.2186112225008712</v>
      </c>
      <c r="AI71" s="1" cm="1">
        <f t="array" ref="AI71">_xlfn.IFS(SUM($AK71:$AP71)="","",AO71="","",AO71=0,0,AO71&gt;0,AO71/AI$131*100)</f>
        <v>0.42777374197160684</v>
      </c>
      <c r="AJ71" s="1" cm="1">
        <f t="array" ref="AJ71">_xlfn.IFS(SUM($AK71:$AP71)="","",AP71="","",AP71=0,0,AP71&gt;0,AP71/AJ$131*100)</f>
        <v>0.34144513249040709</v>
      </c>
      <c r="AK71" s="85">
        <f t="shared" si="108"/>
        <v>214723.33333333334</v>
      </c>
      <c r="AL71" s="39">
        <f t="shared" si="108"/>
        <v>439813.66666666669</v>
      </c>
      <c r="AM71" s="39">
        <f t="shared" si="108"/>
        <v>206029.33333333334</v>
      </c>
      <c r="AN71" s="39">
        <f t="shared" si="108"/>
        <v>1159057</v>
      </c>
      <c r="AO71" s="39">
        <f t="shared" si="108"/>
        <v>388203.33333333331</v>
      </c>
      <c r="AP71" s="98">
        <f t="shared" si="108"/>
        <v>239750.66666666666</v>
      </c>
      <c r="AQ71" s="89">
        <v>644170</v>
      </c>
      <c r="AR71" s="89">
        <v>1319441</v>
      </c>
      <c r="AS71" s="89">
        <v>618088</v>
      </c>
      <c r="AT71" s="89">
        <v>2318114</v>
      </c>
      <c r="AU71" s="89">
        <v>1164610</v>
      </c>
      <c r="AV71" s="89">
        <v>719252</v>
      </c>
      <c r="AW71" s="1"/>
      <c r="AX71" s="1"/>
      <c r="AY71" s="39" t="str">
        <f t="shared" si="109"/>
        <v/>
      </c>
      <c r="AZ71" s="39" t="str">
        <f t="shared" si="110"/>
        <v/>
      </c>
      <c r="BA71" s="39" t="str">
        <f t="shared" si="111"/>
        <v/>
      </c>
      <c r="BB71" s="39" t="str">
        <f t="shared" si="112"/>
        <v/>
      </c>
      <c r="BC71" s="39" t="str">
        <f t="shared" si="113"/>
        <v/>
      </c>
      <c r="BD71" s="39" t="str">
        <f t="shared" si="114"/>
        <v/>
      </c>
      <c r="BE71" s="39" t="str">
        <f t="shared" si="115"/>
        <v/>
      </c>
      <c r="BF71" s="39" t="str">
        <f t="shared" si="116"/>
        <v/>
      </c>
      <c r="BG71" s="39" t="str">
        <f t="shared" si="117"/>
        <v/>
      </c>
      <c r="BH71" s="39" t="str">
        <f t="shared" si="118"/>
        <v/>
      </c>
      <c r="BI71" s="39" t="str">
        <f t="shared" si="119"/>
        <v/>
      </c>
      <c r="BJ71" s="39" t="str">
        <f t="shared" si="120"/>
        <v/>
      </c>
      <c r="BK71" s="42" t="str">
        <f t="shared" si="121"/>
        <v/>
      </c>
      <c r="BL71" t="str">
        <f t="shared" si="122"/>
        <v/>
      </c>
      <c r="BM71" t="str">
        <f t="shared" si="123"/>
        <v/>
      </c>
      <c r="BN71" t="str">
        <f t="shared" si="124"/>
        <v/>
      </c>
      <c r="BO71" t="str">
        <f t="shared" si="125"/>
        <v/>
      </c>
      <c r="BP71" t="str">
        <f t="shared" si="126"/>
        <v/>
      </c>
      <c r="BQ71" t="str">
        <f t="shared" si="127"/>
        <v/>
      </c>
      <c r="BR71" t="str">
        <f t="shared" si="128"/>
        <v/>
      </c>
      <c r="BS71" t="str">
        <f t="shared" si="129"/>
        <v/>
      </c>
      <c r="BT71" t="str">
        <f t="shared" si="130"/>
        <v/>
      </c>
      <c r="BU71" t="str">
        <f t="shared" si="131"/>
        <v/>
      </c>
      <c r="BV71" t="str">
        <f t="shared" si="132"/>
        <v/>
      </c>
      <c r="BW71" t="str">
        <f t="shared" si="133"/>
        <v/>
      </c>
      <c r="BX71" t="str">
        <f t="shared" si="134"/>
        <v/>
      </c>
      <c r="BY71" t="str">
        <f t="shared" si="135"/>
        <v/>
      </c>
      <c r="BZ71" t="str">
        <f t="shared" si="136"/>
        <v/>
      </c>
      <c r="CA71" t="str">
        <f t="shared" si="137"/>
        <v/>
      </c>
      <c r="CB71" s="39" t="str">
        <f t="shared" si="138"/>
        <v/>
      </c>
      <c r="CC71" s="46" t="str">
        <f t="shared" si="139"/>
        <v/>
      </c>
      <c r="CD71" s="44" t="str">
        <f t="shared" si="140"/>
        <v/>
      </c>
      <c r="CE71" t="str" cm="1">
        <f t="array" ref="CE71">_xlfn.IFS($CC71="","",$CC71&lt;=CE$69,"yes",$CC71&gt;CE$69,"no")</f>
        <v/>
      </c>
      <c r="CF71" s="42" t="str">
        <f t="shared" si="141"/>
        <v/>
      </c>
      <c r="CG71" s="1" t="str">
        <f t="shared" si="142"/>
        <v/>
      </c>
      <c r="CH71" s="1" t="str">
        <f t="shared" si="143"/>
        <v/>
      </c>
      <c r="CI71" s="76" t="str">
        <f>IF(CE71="yes",VLOOKUP(CH71,'z-Table'!$A$1:$K$74,7,TRUE)*$CE$68,"")</f>
        <v/>
      </c>
    </row>
    <row r="72" spans="1:87" ht="12" x14ac:dyDescent="0.2">
      <c r="A72" s="7" t="s">
        <v>28</v>
      </c>
      <c r="B72" s="18" cm="1">
        <f t="array" ref="B72">IFERROR(_xlfn.IFS(COUNTA($F$68:$K$68)=0,AVERAGE($F72:$K72),$F$68="X",AVERAGE(G72:$K72),$G$68="X",AVERAGE($F72,$H72:$K72),$H$68="X",AVERAGE($F72:$G72,$I72:$K72),$I$68="X",AVERAGE($F72:$H72,$J72:$K72),$J$68="X",AVERAGE($F72:$I72,$K72:$K72),$K$68="X",AVERAGE($F72:$J72)),"")</f>
        <v>9.1816980079268584E-2</v>
      </c>
      <c r="C72" s="19" cm="1">
        <f t="array" ref="C72">IFERROR(_xlfn.IFS(COUNTA($F$68:$K$68)=0,STDEV($F72:$K72)/SQRT(COUNT($F72:$K72)),$F$68="X",STDEV(G72:$K72)/SQRT(COUNT(G72:$K72)),$G$68="X",STDEV($F72,$H72:$K72)/SQRT(COUNT($F72,$H72:$K72)),$H$68="X",STDEV($F72:$G72,$I72:$K72)/SQRT(COUNT($F72:$G72,$I72:$K72)),$I$68="X",STDEV($F72:$H72,$J72:$K72)/SQRT(COUNT($F72:$H72,$J72:$K72)),$J$68="X",STDEV($F72:$I72,$K72)/SQRT(COUNT($F72:$I72,$K72)),$K$68="X",STDEV($F72:$J72)/SQRT(COUNT($F72:$J72))),"")</f>
        <v>3.4040455054681902E-2</v>
      </c>
      <c r="D72" s="113" cm="1">
        <f t="array" ref="D72">IFERROR(_xlfn.IFS(COUNTA($L$68:$Q$68)=0,AVERAGE($L72:$Q72),$L$68="X",AVERAGE($M72:$Q72),$M$68="X",AVERAGE($L72,$N72:$Q72),$N$68="X",AVERAGE($L72:$M72,$O72:$Q72),$O$68="X",AVERAGE($L72:$N72,$P72:$Q72),$P$68="X",AVERAGE($L72:$O72,$Q72:$Q72),$Q$68="X",AVERAGE($L72:$P72)),"")</f>
        <v>94721.43333333332</v>
      </c>
      <c r="E72" s="111" cm="1">
        <f t="array" ref="E72">IFERROR(_xlfn.IFS(COUNTA($L$68:$Q$68)=0,STDEV($L72:$Q72)/SQRT(COUNT($L72:$Q72)),$L$68="X",STDEV($M72:$Q72)/SQRT(COUNT($M72:$Q72)),$M$68="X",STDEV($L72,$N72:$Q72)/SQRT(COUNT($L72,$N72:$Q72)),$N$68="X",STDEV($L72:$M72,$O72:$Q72)/SQRT(COUNT($L72:$M72,$O72:$Q72)),$O$68="X",STDEV($L72:$N72,$P72:$Q72)/SQRT(COUNT($L72:$N72,$P72:$Q72)),$P$68="X",STDEV($L72:$O72,$Q72)/SQRT(COUNT($L72:$O72,$Q72)),$Q$68="X",STDEV($L72:$P72)/SQRT(COUNT($L72:$P72))),"")</f>
        <v>13325.973033745464</v>
      </c>
      <c r="F72" s="1" cm="1">
        <f t="array" ref="F72">_xlfn.IFS(SUM($L72:$Q72)="","",L72="","",L72=0,0,L72&gt;0,L72/F$131*100)</f>
        <v>3.2492381455233775E-2</v>
      </c>
      <c r="G72" s="1" cm="1">
        <f t="array" ref="G72">_xlfn.IFS(SUM($L72:$Q72)="","",M72="","",M72=0,0,M72&gt;0,M72/G$131*100)</f>
        <v>0.22016295584958448</v>
      </c>
      <c r="H72" s="1" cm="1">
        <f t="array" ref="H72">_xlfn.IFS(SUM($L72:$Q72)="","",N72="","",N72=0,0,N72&gt;0,N72/H$131*100)</f>
        <v>3.7125799589465491E-2</v>
      </c>
      <c r="I72" s="1" cm="1">
        <f t="array" ref="I72">_xlfn.IFS(SUM($L72:$Q72)="","",O72="","",O72=0,0,O72&gt;0,O72/I$131*100)</f>
        <v>7.7975370057632359E-2</v>
      </c>
      <c r="J72" s="1" cm="1">
        <f t="array" ref="J72">_xlfn.IFS(SUM($L72:$Q72)="","",P72="","",P72=0,0,P72&gt;0,P72/J$131*100)</f>
        <v>9.132839344442685E-2</v>
      </c>
      <c r="K72" s="1" cm="1">
        <f t="array" ref="K72">_xlfn.IFS(SUM($L72:$Q72)="","",Q72="","",Q72=0,0,Q72&gt;0,Q72/K$131*100)</f>
        <v>0.53466216579075665</v>
      </c>
      <c r="L72" s="92">
        <f t="shared" si="102"/>
        <v>74388.5</v>
      </c>
      <c r="M72" s="1">
        <f t="shared" si="103"/>
        <v>110012</v>
      </c>
      <c r="N72" s="1">
        <f t="shared" si="104"/>
        <v>60322.5</v>
      </c>
      <c r="O72" s="1">
        <f t="shared" si="105"/>
        <v>136159.66666666666</v>
      </c>
      <c r="P72" s="1">
        <f t="shared" si="106"/>
        <v>92724.5</v>
      </c>
      <c r="Q72" s="95">
        <f t="shared" si="107"/>
        <v>41964</v>
      </c>
      <c r="R72" s="89">
        <v>148777</v>
      </c>
      <c r="S72" s="89">
        <v>220024</v>
      </c>
      <c r="T72" s="89">
        <v>120645</v>
      </c>
      <c r="U72" s="89">
        <v>408479</v>
      </c>
      <c r="V72" s="89">
        <v>370898</v>
      </c>
      <c r="W72" s="89">
        <v>83928</v>
      </c>
      <c r="X72" s="1"/>
      <c r="Y72" s="1"/>
      <c r="Z72" s="7" t="s">
        <v>28</v>
      </c>
      <c r="AA72" s="18" cm="1">
        <f t="array" ref="AA72">IFERROR(_xlfn.IFS(COUNTA($AE$68:$AJ$68)=0,AVERAGE($AE72:$AJ72),$AE$68="X",AVERAGE($AF72:$AJ72),$AF$68="X",AVERAGE($AE72,$AG72:$AJ72),$AG$68="X",AVERAGE($AE72:$AF72,$AH72:$AJ72),$AH$68="X",AVERAGE($AE72:$AG72,$AI72:$AJ72),$AI$68="X",AVERAGE($AE72:$AH72,$AJ72:$AJ72),$AJ$68="X",AVERAGE($AE72:$AI72)),"")</f>
        <v>0.47115544782668178</v>
      </c>
      <c r="AB72" s="19" cm="1">
        <f t="array" ref="AB72">IFERROR(_xlfn.IFS(COUNTA($AE$68:$AJ$68)=0,STDEV($AE72:$AJ72)/SQRT(COUNT($AE72:$AJ72)),$AE$68="X",STDEV($AF72:$AJ72)/SQRT(COUNT($AF72:$AJ72)),$AF$68="X",STDEV($AE72,$AG72:$AJ72)/SQRT(COUNT($AE72,$AG72:$AJ72)),$AG$68="X",STDEV($AE72:$AF72,$AH72:$AJ72)/SQRT(COUNT($AE72:$AF72,$AH72:$AJ72)),$AH$68="X",STDEV($AE72:$AG72,$AI72:$AJ72)/SQRT(COUNT($AE72:$AG72,$AI72:$AJ72)),$AI$68="X",STDEV($AE72:$AH72,$AJ72)/SQRT(COUNT($AE72:$AH72,$AJ72)),$AJ$68="X",STDEV($AE72:$AI72)/SQRT(COUNT($AE72:$AI72))),"")</f>
        <v>0.27131496448247194</v>
      </c>
      <c r="AC72" s="113" cm="1">
        <f t="array" ref="AC72">IFERROR(_xlfn.IFS(COUNTA($AK$68:$AP$68)=0,AVERAGE($AK72:$AP72),$AK$68="X",AVERAGE($AL72:$AP72),$AL$68="X",AVERAGE($AK72,$AM72:$AP72),$AM$68="X",AVERAGE($AK72:$AL72,$AN72:$AP72),$AN$68="X",AVERAGE($AK72:$AM72,$AO72:$AP72),$AO$68="X",AVERAGE($AK72:$AN72,$AP72:$AP72),$AP$68="X",AVERAGE($AK72:$AO72)),"")</f>
        <v>183186.27777777775</v>
      </c>
      <c r="AD72" s="111" cm="1">
        <f t="array" ref="AD72">IFERROR(_xlfn.IFS(COUNTA($AK$68:$AP$68)=0,STDEV($AK72:$AP72)/SQRT(COUNT($AK72:$AP72)),$AK$68="X",STDEV($AL72:$AP72)/SQRT(COUNT($AL72:$AP72)),$AL$68="X",STDEV($AK72,$AM72:$AP72)/SQRT(COUNT($AK72,$AM72:$AP72)),$AM$68="X",STDEV($AK72:$AL72,$AN72:$AP72)/SQRT(COUNT($AK72:$AL72,$AN72:$AP72)),$AN$68="X",STDEV($AK72:$AM72,$AO72:$AP72)/SQRT(COUNT($AK72:$AM72,$AO72:$AP72)),$AO$68="X",STDEV($AK72:$AN72,$AP72)/SQRT(COUNT($AK72:$AN72,$AP72)),$AP$68="X",STDEV($AK72:$AO72)/SQRT(COUNT($AK72:$AO72))),"")</f>
        <v>65703.226247209328</v>
      </c>
      <c r="AE72" s="1" cm="1">
        <f t="array" ref="AE72">_xlfn.IFS(SUM($AK72:$AP72)="","",AK72="","",AK72=0,0,AK72&gt;0,AK72/AE$131*100)</f>
        <v>0.20967858427395278</v>
      </c>
      <c r="AF72" s="1" cm="1">
        <f t="array" ref="AF72">_xlfn.IFS(SUM($AK72:$AP72)="","",AL72="","",AL72=0,0,AL72&gt;0,AL72/AF$131*100)</f>
        <v>0.35396835577870955</v>
      </c>
      <c r="AG72" s="1" cm="1">
        <f t="array" ref="AG72">_xlfn.IFS(SUM($AK72:$AP72)="","",AM72="","",AM72=0,0,AM72&gt;0,AM72/AG$131*100)</f>
        <v>0.12047483579932193</v>
      </c>
      <c r="AH72" s="1" cm="1">
        <f t="array" ref="AH72">_xlfn.IFS(SUM($AK72:$AP72)="","",AN72="","",AN72=0,0,AN72&gt;0,AN72/AH$131*100)</f>
        <v>1.8168872456889891</v>
      </c>
      <c r="AI72" s="1" cm="1">
        <f t="array" ref="AI72">_xlfn.IFS(SUM($AK72:$AP72)="","",AO72="","",AO72=0,0,AO72&gt;0,AO72/AI$131*100)</f>
        <v>0.19697478333277049</v>
      </c>
      <c r="AJ72" s="1" cm="1">
        <f t="array" ref="AJ72">_xlfn.IFS(SUM($AK72:$AP72)="","",AP72="","",AP72=0,0,AP72&gt;0,AP72/AJ$131*100)</f>
        <v>0.12894888208634703</v>
      </c>
      <c r="AK72" s="85">
        <f t="shared" si="108"/>
        <v>87471.333333333328</v>
      </c>
      <c r="AL72" s="39">
        <f t="shared" si="108"/>
        <v>167932</v>
      </c>
      <c r="AM72" s="39">
        <f t="shared" si="108"/>
        <v>75230</v>
      </c>
      <c r="AN72" s="39">
        <f t="shared" si="108"/>
        <v>499187</v>
      </c>
      <c r="AO72" s="39">
        <f t="shared" si="108"/>
        <v>178754</v>
      </c>
      <c r="AP72" s="98">
        <f t="shared" si="108"/>
        <v>90543.333333333328</v>
      </c>
      <c r="AQ72" s="89">
        <v>262414</v>
      </c>
      <c r="AR72" s="89">
        <v>503796</v>
      </c>
      <c r="AS72" s="89">
        <v>225690</v>
      </c>
      <c r="AT72" s="89">
        <v>998374</v>
      </c>
      <c r="AU72" s="89">
        <v>536262</v>
      </c>
      <c r="AV72" s="89">
        <v>271630</v>
      </c>
      <c r="AW72" s="1"/>
      <c r="AX72" s="1"/>
      <c r="AY72" s="39" t="str">
        <f t="shared" si="109"/>
        <v/>
      </c>
      <c r="AZ72" s="39" t="str">
        <f t="shared" si="110"/>
        <v/>
      </c>
      <c r="BA72" s="39" t="str">
        <f t="shared" si="111"/>
        <v/>
      </c>
      <c r="BB72" s="39" t="str">
        <f t="shared" si="112"/>
        <v/>
      </c>
      <c r="BC72" s="39" t="str">
        <f t="shared" si="113"/>
        <v/>
      </c>
      <c r="BD72" s="39" t="str">
        <f t="shared" si="114"/>
        <v/>
      </c>
      <c r="BE72" s="39" t="str">
        <f t="shared" si="115"/>
        <v/>
      </c>
      <c r="BF72" s="39" t="str">
        <f t="shared" si="116"/>
        <v/>
      </c>
      <c r="BG72" s="39" t="str">
        <f t="shared" si="117"/>
        <v/>
      </c>
      <c r="BH72" s="39" t="str">
        <f t="shared" si="118"/>
        <v/>
      </c>
      <c r="BI72" s="39" t="str">
        <f t="shared" si="119"/>
        <v/>
      </c>
      <c r="BJ72" s="39" t="str">
        <f t="shared" si="120"/>
        <v/>
      </c>
      <c r="BK72" s="42" t="str">
        <f t="shared" si="121"/>
        <v/>
      </c>
      <c r="BL72" t="str">
        <f t="shared" si="122"/>
        <v/>
      </c>
      <c r="BM72" t="str">
        <f t="shared" si="123"/>
        <v/>
      </c>
      <c r="BN72" t="str">
        <f t="shared" si="124"/>
        <v/>
      </c>
      <c r="BO72" t="str">
        <f t="shared" si="125"/>
        <v/>
      </c>
      <c r="BP72" t="str">
        <f t="shared" si="126"/>
        <v/>
      </c>
      <c r="BQ72" t="str">
        <f t="shared" si="127"/>
        <v/>
      </c>
      <c r="BR72" t="str">
        <f t="shared" si="128"/>
        <v/>
      </c>
      <c r="BS72" t="str">
        <f t="shared" si="129"/>
        <v/>
      </c>
      <c r="BT72" t="str">
        <f t="shared" si="130"/>
        <v/>
      </c>
      <c r="BU72" t="str">
        <f t="shared" si="131"/>
        <v/>
      </c>
      <c r="BV72" t="str">
        <f t="shared" si="132"/>
        <v/>
      </c>
      <c r="BW72" t="str">
        <f t="shared" si="133"/>
        <v/>
      </c>
      <c r="BX72" t="str">
        <f t="shared" si="134"/>
        <v/>
      </c>
      <c r="BY72" t="str">
        <f t="shared" si="135"/>
        <v/>
      </c>
      <c r="BZ72" t="str">
        <f t="shared" si="136"/>
        <v/>
      </c>
      <c r="CA72" t="str">
        <f t="shared" si="137"/>
        <v/>
      </c>
      <c r="CB72" s="39" t="str">
        <f t="shared" si="138"/>
        <v/>
      </c>
      <c r="CC72" s="46" t="str">
        <f t="shared" si="139"/>
        <v/>
      </c>
      <c r="CD72" s="44" t="str">
        <f t="shared" si="140"/>
        <v/>
      </c>
      <c r="CE72" t="str" cm="1">
        <f t="array" ref="CE72">_xlfn.IFS($CC72="","",$CC72&lt;=CE$69,"yes",$CC72&gt;CE$69,"no")</f>
        <v/>
      </c>
      <c r="CF72" s="42" t="str">
        <f t="shared" si="141"/>
        <v/>
      </c>
      <c r="CG72" s="1" t="str">
        <f t="shared" si="142"/>
        <v/>
      </c>
      <c r="CH72" s="1" t="str">
        <f t="shared" si="143"/>
        <v/>
      </c>
      <c r="CI72" s="76" t="str">
        <f>IF(CE72="yes",VLOOKUP(CH72,'z-Table'!$A$1:$K$74,7,TRUE)*$CE$68,"")</f>
        <v/>
      </c>
    </row>
    <row r="73" spans="1:87" ht="12" x14ac:dyDescent="0.2">
      <c r="A73" s="7" t="s">
        <v>29</v>
      </c>
      <c r="B73" s="18" cm="1">
        <f t="array" ref="B73">IFERROR(_xlfn.IFS(COUNTA($F$68:$K$68)=0,AVERAGE($F73:$K73),$F$68="X",AVERAGE(G73:$K73),$G$68="X",AVERAGE($F73,$H73:$K73),$H$68="X",AVERAGE($F73:$G73,$I73:$K73),$I$68="X",AVERAGE($F73:$H73,$J73:$K73),$J$68="X",AVERAGE($F73:$I73,$K73:$K73),$K$68="X",AVERAGE($F73:$J73)),"")</f>
        <v>0.23090271696205419</v>
      </c>
      <c r="C73" s="19" cm="1">
        <f t="array" ref="C73">IFERROR(_xlfn.IFS(COUNTA($F$68:$K$68)=0,STDEV($F73:$K73)/SQRT(COUNT($F73:$K73)),$F$68="X",STDEV(G73:$K73)/SQRT(COUNT(G73:$K73)),$G$68="X",STDEV($F73,$H73:$K73)/SQRT(COUNT($F73,$H73:$K73)),$H$68="X",STDEV($F73:$G73,$I73:$K73)/SQRT(COUNT($F73:$G73,$I73:$K73)),$I$68="X",STDEV($F73:$H73,$J73:$K73)/SQRT(COUNT($F73:$H73,$J73:$K73)),$J$68="X",STDEV($F73:$I73,$K73)/SQRT(COUNT($F73:$I73,$K73)),$K$68="X",STDEV($F73:$J73)/SQRT(COUNT($F73:$J73))),"")</f>
        <v>6.8403424043591995E-2</v>
      </c>
      <c r="D73" s="113" cm="1">
        <f t="array" ref="D73">IFERROR(_xlfn.IFS(COUNTA($L$68:$Q$68)=0,AVERAGE($L73:$Q73),$L$68="X",AVERAGE($M73:$Q73),$M$68="X",AVERAGE($L73,$N73:$Q73),$N$68="X",AVERAGE($L73:$M73,$O73:$Q73),$O$68="X",AVERAGE($L73:$N73,$P73:$Q73),$P$68="X",AVERAGE($L73:$O73,$Q73:$Q73),$Q$68="X",AVERAGE($L73:$P73)),"")</f>
        <v>253963.31666666665</v>
      </c>
      <c r="E73" s="111" cm="1">
        <f t="array" ref="E73">IFERROR(_xlfn.IFS(COUNTA($L$68:$Q$68)=0,STDEV($L73:$Q73)/SQRT(COUNT($L73:$Q73)),$L$68="X",STDEV($M73:$Q73)/SQRT(COUNT($M73:$Q73)),$M$68="X",STDEV($L73,$N73:$Q73)/SQRT(COUNT($L73,$N73:$Q73)),$N$68="X",STDEV($L73:$M73,$O73:$Q73)/SQRT(COUNT($L73:$M73,$O73:$Q73)),$O$68="X",STDEV($L73:$N73,$P73:$Q73)/SQRT(COUNT($L73:$N73,$P73:$Q73)),$P$68="X",STDEV($L73:$O73,$Q73)/SQRT(COUNT($L73:$O73,$Q73)),$Q$68="X",STDEV($L73:$P73)/SQRT(COUNT($L73:$P73))),"")</f>
        <v>36828.064117263581</v>
      </c>
      <c r="F73" s="1" cm="1">
        <f t="array" ref="F73">_xlfn.IFS(SUM($L73:$Q73)="","",L73="","",L73=0,0,L73&gt;0,L73/F$131*100)</f>
        <v>0.10439332587174287</v>
      </c>
      <c r="G73" s="1" cm="1">
        <f t="array" ref="G73">_xlfn.IFS(SUM($L73:$Q73)="","",M73="","",M73=0,0,M73&gt;0,M73/G$131*100)</f>
        <v>0.44993297519729575</v>
      </c>
      <c r="H73" s="1" cm="1">
        <f t="array" ref="H73">_xlfn.IFS(SUM($L73:$Q73)="","",N73="","",N73=0,0,N73&gt;0,N73/H$131*100)</f>
        <v>8.5681218710216389E-2</v>
      </c>
      <c r="I73" s="1" cm="1">
        <f t="array" ref="I73">_xlfn.IFS(SUM($L73:$Q73)="","",O73="","",O73=0,0,O73&gt;0,O73/I$131*100)</f>
        <v>0.19757168472966549</v>
      </c>
      <c r="J73" s="1" cm="1">
        <f t="array" ref="J73">_xlfn.IFS(SUM($L73:$Q73)="","",P73="","",P73=0,0,P73&gt;0,P73/J$131*100)</f>
        <v>0.31693438030135068</v>
      </c>
      <c r="K73" s="1" cm="1">
        <f t="array" ref="K73">_xlfn.IFS(SUM($L73:$Q73)="","",Q73="","",Q73=0,0,Q73&gt;0,Q73/K$131*100)</f>
        <v>0.6840373262075623</v>
      </c>
      <c r="L73" s="92">
        <f t="shared" si="102"/>
        <v>238999.5</v>
      </c>
      <c r="M73" s="1">
        <f t="shared" si="103"/>
        <v>224824.5</v>
      </c>
      <c r="N73" s="1">
        <f t="shared" si="104"/>
        <v>139216</v>
      </c>
      <c r="O73" s="1">
        <f t="shared" si="105"/>
        <v>344997.33333333331</v>
      </c>
      <c r="P73" s="1">
        <f t="shared" si="106"/>
        <v>321779.25</v>
      </c>
      <c r="Q73" s="95">
        <f t="shared" si="107"/>
        <v>53688</v>
      </c>
      <c r="R73" s="89">
        <v>477999</v>
      </c>
      <c r="S73" s="89">
        <v>449649</v>
      </c>
      <c r="T73" s="89">
        <v>278432</v>
      </c>
      <c r="U73" s="89">
        <v>1034992</v>
      </c>
      <c r="V73" s="89">
        <v>1287117</v>
      </c>
      <c r="W73" s="89">
        <v>107376</v>
      </c>
      <c r="X73" s="1"/>
      <c r="Y73" s="1"/>
      <c r="Z73" s="7" t="s">
        <v>29</v>
      </c>
      <c r="AA73" s="18" cm="1">
        <f t="array" ref="AA73">IFERROR(_xlfn.IFS(COUNTA($AE$68:$AJ$68)=0,AVERAGE($AE73:$AJ73),$AE$68="X",AVERAGE($AF73:$AJ73),$AF$68="X",AVERAGE($AE73,$AG73:$AJ73),$AG$68="X",AVERAGE($AE73:$AF73,$AH73:$AJ73),$AH$68="X",AVERAGE($AE73:$AG73,$AI73:$AJ73),$AI$68="X",AVERAGE($AE73:$AH73,$AJ73:$AJ73),$AJ$68="X",AVERAGE($AE73:$AI73)),"")</f>
        <v>0.96098865052029303</v>
      </c>
      <c r="AB73" s="19" cm="1">
        <f t="array" ref="AB73">IFERROR(_xlfn.IFS(COUNTA($AE$68:$AJ$68)=0,STDEV($AE73:$AJ73)/SQRT(COUNT($AE73:$AJ73)),$AE$68="X",STDEV($AF73:$AJ73)/SQRT(COUNT($AF73:$AJ73)),$AF$68="X",STDEV($AE73,$AG73:$AJ73)/SQRT(COUNT($AE73,$AG73:$AJ73)),$AG$68="X",STDEV($AE73:$AF73,$AH73:$AJ73)/SQRT(COUNT($AE73:$AF73,$AH73:$AJ73)),$AH$68="X",STDEV($AE73:$AG73,$AI73:$AJ73)/SQRT(COUNT($AE73:$AG73,$AI73:$AJ73)),$AI$68="X",STDEV($AE73:$AH73,$AJ73)/SQRT(COUNT($AE73:$AH73,$AJ73)),$AJ$68="X",STDEV($AE73:$AI73)/SQRT(COUNT($AE73:$AI73))),"")</f>
        <v>0.47463388638054144</v>
      </c>
      <c r="AC73" s="113" cm="1">
        <f t="array" ref="AC73">IFERROR(_xlfn.IFS(COUNTA($AK$68:$AP$68)=0,AVERAGE($AK73:$AP73),$AK$68="X",AVERAGE($AL73:$AP73),$AL$68="X",AVERAGE($AK73,$AM73:$AP73),$AM$68="X",AVERAGE($AK73:$AL73,$AN73:$AP73),$AN$68="X",AVERAGE($AK73:$AM73,$AO73:$AP73),$AO$68="X",AVERAGE($AK73:$AN73,$AP73:$AP73),$AP$68="X",AVERAGE($AK73:$AO73)),"")</f>
        <v>389838.63888888893</v>
      </c>
      <c r="AD73" s="111" cm="1">
        <f t="array" ref="AD73">IFERROR(_xlfn.IFS(COUNTA($AK$68:$AP$68)=0,STDEV($AK73:$AP73)/SQRT(COUNT($AK73:$AP73)),$AK$68="X",STDEV($AL73:$AP73)/SQRT(COUNT($AL73:$AP73)),$AL$68="X",STDEV($AK73,$AM73:$AP73)/SQRT(COUNT($AK73,$AM73:$AP73)),$AM$68="X",STDEV($AK73:$AL73,$AN73:$AP73)/SQRT(COUNT($AK73:$AL73,$AN73:$AP73)),$AN$68="X",STDEV($AK73:$AM73,$AO73:$AP73)/SQRT(COUNT($AK73:$AM73,$AO73:$AP73)),$AO$68="X",STDEV($AK73:$AN73,$AP73)/SQRT(COUNT($AK73:$AN73,$AP73)),$AP$68="X",STDEV($AK73:$AO73)/SQRT(COUNT($AK73:$AO73))),"")</f>
        <v>107635.47580483909</v>
      </c>
      <c r="AE73" s="1" cm="1">
        <f t="array" ref="AE73">_xlfn.IFS(SUM($AK73:$AP73)="","",AK73="","",AK73=0,0,AK73&gt;0,AK73/AE$131*100)</f>
        <v>0.51846656392697832</v>
      </c>
      <c r="AF73" s="1" cm="1">
        <f t="array" ref="AF73">_xlfn.IFS(SUM($AK73:$AP73)="","",AL73="","",AL73=0,0,AL73&gt;0,AL73/AF$131*100)</f>
        <v>0.86202518005297002</v>
      </c>
      <c r="AG73" s="1" cm="1">
        <f t="array" ref="AG73">_xlfn.IFS(SUM($AK73:$AP73)="","",AM73="","",AM73=0,0,AM73&gt;0,AM73/AG$131*100)</f>
        <v>0.38516342548397597</v>
      </c>
      <c r="AH73" s="1" cm="1">
        <f t="array" ref="AH73">_xlfn.IFS(SUM($AK73:$AP73)="","",AN73="","",AN73=0,0,AN73&gt;0,AN73/AH$131*100)</f>
        <v>3.3005697301868553</v>
      </c>
      <c r="AI73" s="1" cm="1">
        <f t="array" ref="AI73">_xlfn.IFS(SUM($AK73:$AP73)="","",AO73="","",AO73=0,0,AO73&gt;0,AO73/AI$131*100)</f>
        <v>0.36587784460392375</v>
      </c>
      <c r="AJ73" s="1" cm="1">
        <f t="array" ref="AJ73">_xlfn.IFS(SUM($AK73:$AP73)="","",AP73="","",AP73=0,0,AP73&gt;0,AP73/AJ$131*100)</f>
        <v>0.3338291588670545</v>
      </c>
      <c r="AK73" s="85">
        <f t="shared" si="108"/>
        <v>216288</v>
      </c>
      <c r="AL73" s="39">
        <f t="shared" si="108"/>
        <v>408967.66666666669</v>
      </c>
      <c r="AM73" s="39">
        <f t="shared" si="108"/>
        <v>240513.66666666666</v>
      </c>
      <c r="AN73" s="39">
        <f t="shared" si="108"/>
        <v>906826.5</v>
      </c>
      <c r="AO73" s="39">
        <f t="shared" si="108"/>
        <v>332033</v>
      </c>
      <c r="AP73" s="98">
        <f t="shared" si="108"/>
        <v>234403</v>
      </c>
      <c r="AQ73" s="89">
        <v>648864</v>
      </c>
      <c r="AR73" s="89">
        <v>1226903</v>
      </c>
      <c r="AS73" s="89">
        <v>721541</v>
      </c>
      <c r="AT73" s="89">
        <v>1813653</v>
      </c>
      <c r="AU73" s="89">
        <v>996099</v>
      </c>
      <c r="AV73" s="89">
        <v>703209</v>
      </c>
      <c r="AW73" s="1"/>
      <c r="AX73" s="1"/>
      <c r="AY73" s="39" t="str">
        <f t="shared" si="109"/>
        <v/>
      </c>
      <c r="AZ73" s="39" t="str">
        <f t="shared" si="110"/>
        <v/>
      </c>
      <c r="BA73" s="39" t="str">
        <f t="shared" si="111"/>
        <v/>
      </c>
      <c r="BB73" s="39" t="str">
        <f t="shared" si="112"/>
        <v/>
      </c>
      <c r="BC73" s="39" t="str">
        <f t="shared" si="113"/>
        <v/>
      </c>
      <c r="BD73" s="39" t="str">
        <f t="shared" si="114"/>
        <v/>
      </c>
      <c r="BE73" s="39" t="str">
        <f t="shared" si="115"/>
        <v/>
      </c>
      <c r="BF73" s="39" t="str">
        <f t="shared" si="116"/>
        <v/>
      </c>
      <c r="BG73" s="39" t="str">
        <f t="shared" si="117"/>
        <v/>
      </c>
      <c r="BH73" s="39" t="str">
        <f t="shared" si="118"/>
        <v/>
      </c>
      <c r="BI73" s="39" t="str">
        <f t="shared" si="119"/>
        <v/>
      </c>
      <c r="BJ73" s="39" t="str">
        <f t="shared" si="120"/>
        <v/>
      </c>
      <c r="BK73" s="42" t="str">
        <f t="shared" si="121"/>
        <v/>
      </c>
      <c r="BL73" t="str">
        <f t="shared" si="122"/>
        <v/>
      </c>
      <c r="BM73" t="str">
        <f t="shared" si="123"/>
        <v/>
      </c>
      <c r="BN73" t="str">
        <f t="shared" si="124"/>
        <v/>
      </c>
      <c r="BO73" t="str">
        <f t="shared" si="125"/>
        <v/>
      </c>
      <c r="BP73" t="str">
        <f t="shared" si="126"/>
        <v/>
      </c>
      <c r="BQ73" t="str">
        <f t="shared" si="127"/>
        <v/>
      </c>
      <c r="BR73" t="str">
        <f t="shared" si="128"/>
        <v/>
      </c>
      <c r="BS73" t="str">
        <f t="shared" si="129"/>
        <v/>
      </c>
      <c r="BT73" t="str">
        <f t="shared" si="130"/>
        <v/>
      </c>
      <c r="BU73" t="str">
        <f t="shared" si="131"/>
        <v/>
      </c>
      <c r="BV73" t="str">
        <f t="shared" si="132"/>
        <v/>
      </c>
      <c r="BW73" t="str">
        <f t="shared" si="133"/>
        <v/>
      </c>
      <c r="BX73" t="str">
        <f t="shared" si="134"/>
        <v/>
      </c>
      <c r="BY73" t="str">
        <f t="shared" si="135"/>
        <v/>
      </c>
      <c r="BZ73" t="str">
        <f t="shared" si="136"/>
        <v/>
      </c>
      <c r="CA73" t="str">
        <f t="shared" si="137"/>
        <v/>
      </c>
      <c r="CB73" s="39" t="str">
        <f t="shared" si="138"/>
        <v/>
      </c>
      <c r="CC73" s="46" t="str">
        <f t="shared" si="139"/>
        <v/>
      </c>
      <c r="CD73" s="44" t="str">
        <f t="shared" si="140"/>
        <v/>
      </c>
      <c r="CE73" t="str" cm="1">
        <f t="array" ref="CE73">_xlfn.IFS($CC73="","",$CC73&lt;=CE$69,"yes",$CC73&gt;CE$69,"no")</f>
        <v/>
      </c>
      <c r="CF73" s="42" t="str">
        <f t="shared" si="141"/>
        <v/>
      </c>
      <c r="CG73" s="1" t="str">
        <f t="shared" si="142"/>
        <v/>
      </c>
      <c r="CH73" s="1" t="str">
        <f t="shared" si="143"/>
        <v/>
      </c>
      <c r="CI73" s="76" t="str">
        <f>IF(CE73="yes",VLOOKUP(CH73,'z-Table'!$A$1:$K$74,7,TRUE)*$CE$68,"")</f>
        <v/>
      </c>
    </row>
    <row r="74" spans="1:87" ht="12" x14ac:dyDescent="0.2">
      <c r="A74" s="6" t="s">
        <v>30</v>
      </c>
      <c r="B74" s="18" cm="1">
        <f t="array" ref="B74">IFERROR(_xlfn.IFS(COUNTA($F$68:$K$68)=0,AVERAGE($F74:$K74),$F$68="X",AVERAGE(G74:$K74),$G$68="X",AVERAGE($F74,$H74:$K74),$H$68="X",AVERAGE($F74:$G74,$I74:$K74),$I$68="X",AVERAGE($F74:$H74,$J74:$K74),$J$68="X",AVERAGE($F74:$I74,$K74:$K74),$K$68="X",AVERAGE($F74:$J74)),"")</f>
        <v>0</v>
      </c>
      <c r="C74" s="19" cm="1">
        <f t="array" ref="C74">IFERROR(_xlfn.IFS(COUNTA($F$68:$K$68)=0,STDEV($F74:$K74)/SQRT(COUNT($F74:$K74)),$F$68="X",STDEV(G74:$K74)/SQRT(COUNT(G74:$K74)),$G$68="X",STDEV($F74,$H74:$K74)/SQRT(COUNT($F74,$H74:$K74)),$H$68="X",STDEV($F74:$G74,$I74:$K74)/SQRT(COUNT($F74:$G74,$I74:$K74)),$I$68="X",STDEV($F74:$H74,$J74:$K74)/SQRT(COUNT($F74:$H74,$J74:$K74)),$J$68="X",STDEV($F74:$I74,$K74)/SQRT(COUNT($F74:$I74,$K74)),$K$68="X",STDEV($F74:$J74)/SQRT(COUNT($F74:$J74))),"")</f>
        <v>0</v>
      </c>
      <c r="D74" s="113" cm="1">
        <f t="array" ref="D74">IFERROR(_xlfn.IFS(COUNTA($L$68:$Q$68)=0,AVERAGE($L74:$Q74),$L$68="X",AVERAGE($M74:$Q74),$M$68="X",AVERAGE($L74,$N74:$Q74),$N$68="X",AVERAGE($L74:$M74,$O74:$Q74),$O$68="X",AVERAGE($L74:$N74,$P74:$Q74),$P$68="X",AVERAGE($L74:$O74,$Q74:$Q74),$Q$68="X",AVERAGE($L74:$P74)),"")</f>
        <v>0</v>
      </c>
      <c r="E74" s="111" cm="1">
        <f t="array" ref="E74">IFERROR(_xlfn.IFS(COUNTA($L$68:$Q$68)=0,STDEV($L74:$Q74)/SQRT(COUNT($L74:$Q74)),$L$68="X",STDEV($M74:$Q74)/SQRT(COUNT($M74:$Q74)),$M$68="X",STDEV($L74,$N74:$Q74)/SQRT(COUNT($L74,$N74:$Q74)),$N$68="X",STDEV($L74:$M74,$O74:$Q74)/SQRT(COUNT($L74:$M74,$O74:$Q74)),$O$68="X",STDEV($L74:$N74,$P74:$Q74)/SQRT(COUNT($L74:$N74,$P74:$Q74)),$P$68="X",STDEV($L74:$O74,$Q74)/SQRT(COUNT($L74:$O74,$Q74)),$Q$68="X",STDEV($L74:$P74)/SQRT(COUNT($L74:$P74))),"")</f>
        <v>0</v>
      </c>
      <c r="F74" s="1" cm="1">
        <f t="array" ref="F74">_xlfn.IFS(SUM($L74:$Q74)="","",L74="","",L74=0,0,L74&gt;0,L74/F$131*100)</f>
        <v>0</v>
      </c>
      <c r="G74" s="1" cm="1">
        <f t="array" ref="G74">_xlfn.IFS(SUM($L74:$Q74)="","",M74="","",M74=0,0,M74&gt;0,M74/G$131*100)</f>
        <v>0</v>
      </c>
      <c r="H74" s="1" cm="1">
        <f t="array" ref="H74">_xlfn.IFS(SUM($L74:$Q74)="","",N74="","",N74=0,0,N74&gt;0,N74/H$131*100)</f>
        <v>0</v>
      </c>
      <c r="I74" s="1" cm="1">
        <f t="array" ref="I74">_xlfn.IFS(SUM($L74:$Q74)="","",O74="","",O74=0,0,O74&gt;0,O74/I$131*100)</f>
        <v>0</v>
      </c>
      <c r="J74" s="1" cm="1">
        <f t="array" ref="J74">_xlfn.IFS(SUM($L74:$Q74)="","",P74="","",P74=0,0,P74&gt;0,P74/J$131*100)</f>
        <v>0</v>
      </c>
      <c r="K74" s="1" cm="1">
        <f t="array" ref="K74">_xlfn.IFS(SUM($L74:$Q74)="","",Q74="","",Q74=0,0,Q74&gt;0,Q74/K$131*100)</f>
        <v>0</v>
      </c>
      <c r="L74" s="92">
        <f t="shared" si="102"/>
        <v>0</v>
      </c>
      <c r="M74" s="1">
        <f t="shared" si="103"/>
        <v>0</v>
      </c>
      <c r="N74" s="1">
        <f t="shared" si="104"/>
        <v>0</v>
      </c>
      <c r="O74" s="1">
        <f t="shared" si="105"/>
        <v>0</v>
      </c>
      <c r="P74" s="1">
        <f t="shared" si="106"/>
        <v>0</v>
      </c>
      <c r="Q74" s="95">
        <f t="shared" si="107"/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1"/>
      <c r="Y74" s="1"/>
      <c r="Z74" s="6" t="s">
        <v>30</v>
      </c>
      <c r="AA74" s="18" cm="1">
        <f t="array" ref="AA74">IFERROR(_xlfn.IFS(COUNTA($AE$68:$AJ$68)=0,AVERAGE($AE74:$AJ74),$AE$68="X",AVERAGE($AF74:$AJ74),$AF$68="X",AVERAGE($AE74,$AG74:$AJ74),$AG$68="X",AVERAGE($AE74:$AF74,$AH74:$AJ74),$AH$68="X",AVERAGE($AE74:$AG74,$AI74:$AJ74),$AI$68="X",AVERAGE($AE74:$AH74,$AJ74:$AJ74),$AJ$68="X",AVERAGE($AE74:$AI74)),"")</f>
        <v>0</v>
      </c>
      <c r="AB74" s="19" cm="1">
        <f t="array" ref="AB74">IFERROR(_xlfn.IFS(COUNTA($AE$68:$AJ$68)=0,STDEV($AE74:$AJ74)/SQRT(COUNT($AE74:$AJ74)),$AE$68="X",STDEV($AF74:$AJ74)/SQRT(COUNT($AF74:$AJ74)),$AF$68="X",STDEV($AE74,$AG74:$AJ74)/SQRT(COUNT($AE74,$AG74:$AJ74)),$AG$68="X",STDEV($AE74:$AF74,$AH74:$AJ74)/SQRT(COUNT($AE74:$AF74,$AH74:$AJ74)),$AH$68="X",STDEV($AE74:$AG74,$AI74:$AJ74)/SQRT(COUNT($AE74:$AG74,$AI74:$AJ74)),$AI$68="X",STDEV($AE74:$AH74,$AJ74)/SQRT(COUNT($AE74:$AH74,$AJ74)),$AJ$68="X",STDEV($AE74:$AI74)/SQRT(COUNT($AE74:$AI74))),"")</f>
        <v>0</v>
      </c>
      <c r="AC74" s="113" cm="1">
        <f t="array" ref="AC74">IFERROR(_xlfn.IFS(COUNTA($AK$68:$AP$68)=0,AVERAGE($AK74:$AP74),$AK$68="X",AVERAGE($AL74:$AP74),$AL$68="X",AVERAGE($AK74,$AM74:$AP74),$AM$68="X",AVERAGE($AK74:$AL74,$AN74:$AP74),$AN$68="X",AVERAGE($AK74:$AM74,$AO74:$AP74),$AO$68="X",AVERAGE($AK74:$AN74,$AP74:$AP74),$AP$68="X",AVERAGE($AK74:$AO74)),"")</f>
        <v>0</v>
      </c>
      <c r="AD74" s="111" cm="1">
        <f t="array" ref="AD74">IFERROR(_xlfn.IFS(COUNTA($AK$68:$AP$68)=0,STDEV($AK74:$AP74)/SQRT(COUNT($AK74:$AP74)),$AK$68="X",STDEV($AL74:$AP74)/SQRT(COUNT($AL74:$AP74)),$AL$68="X",STDEV($AK74,$AM74:$AP74)/SQRT(COUNT($AK74,$AM74:$AP74)),$AM$68="X",STDEV($AK74:$AL74,$AN74:$AP74)/SQRT(COUNT($AK74:$AL74,$AN74:$AP74)),$AN$68="X",STDEV($AK74:$AM74,$AO74:$AP74)/SQRT(COUNT($AK74:$AM74,$AO74:$AP74)),$AO$68="X",STDEV($AK74:$AN74,$AP74)/SQRT(COUNT($AK74:$AN74,$AP74)),$AP$68="X",STDEV($AK74:$AO74)/SQRT(COUNT($AK74:$AO74))),"")</f>
        <v>0</v>
      </c>
      <c r="AE74" s="1" cm="1">
        <f t="array" ref="AE74">_xlfn.IFS(SUM($AK74:$AP74)="","",AK74="","",AK74=0,0,AK74&gt;0,AK74/AE$131*100)</f>
        <v>0</v>
      </c>
      <c r="AF74" s="1" cm="1">
        <f t="array" ref="AF74">_xlfn.IFS(SUM($AK74:$AP74)="","",AL74="","",AL74=0,0,AL74&gt;0,AL74/AF$131*100)</f>
        <v>0</v>
      </c>
      <c r="AG74" s="1" cm="1">
        <f t="array" ref="AG74">_xlfn.IFS(SUM($AK74:$AP74)="","",AM74="","",AM74=0,0,AM74&gt;0,AM74/AG$131*100)</f>
        <v>0</v>
      </c>
      <c r="AH74" s="1" cm="1">
        <f t="array" ref="AH74">_xlfn.IFS(SUM($AK74:$AP74)="","",AN74="","",AN74=0,0,AN74&gt;0,AN74/AH$131*100)</f>
        <v>0</v>
      </c>
      <c r="AI74" s="1" cm="1">
        <f t="array" ref="AI74">_xlfn.IFS(SUM($AK74:$AP74)="","",AO74="","",AO74=0,0,AO74&gt;0,AO74/AI$131*100)</f>
        <v>0</v>
      </c>
      <c r="AJ74" s="1" cm="1">
        <f t="array" ref="AJ74">_xlfn.IFS(SUM($AK74:$AP74)="","",AP74="","",AP74=0,0,AP74&gt;0,AP74/AJ$131*100)</f>
        <v>0</v>
      </c>
      <c r="AK74" s="85">
        <f t="shared" si="108"/>
        <v>0</v>
      </c>
      <c r="AL74" s="39">
        <f t="shared" si="108"/>
        <v>0</v>
      </c>
      <c r="AM74" s="39">
        <f t="shared" si="108"/>
        <v>0</v>
      </c>
      <c r="AN74" s="39">
        <f t="shared" si="108"/>
        <v>0</v>
      </c>
      <c r="AO74" s="39">
        <f t="shared" si="108"/>
        <v>0</v>
      </c>
      <c r="AP74" s="98">
        <f t="shared" si="108"/>
        <v>0</v>
      </c>
      <c r="AQ74" s="89">
        <v>0</v>
      </c>
      <c r="AR74" s="89">
        <v>0</v>
      </c>
      <c r="AS74" s="89">
        <v>0</v>
      </c>
      <c r="AT74" s="89">
        <v>0</v>
      </c>
      <c r="AU74" s="89">
        <v>0</v>
      </c>
      <c r="AV74" s="89">
        <v>0</v>
      </c>
      <c r="AW74" s="1"/>
      <c r="AX74" s="1"/>
      <c r="AY74" s="39" t="str">
        <f t="shared" si="109"/>
        <v/>
      </c>
      <c r="AZ74" s="39" t="str">
        <f t="shared" si="110"/>
        <v/>
      </c>
      <c r="BA74" s="39" t="str">
        <f t="shared" si="111"/>
        <v/>
      </c>
      <c r="BB74" s="39" t="str">
        <f t="shared" si="112"/>
        <v/>
      </c>
      <c r="BC74" s="39" t="str">
        <f t="shared" si="113"/>
        <v/>
      </c>
      <c r="BD74" s="39" t="str">
        <f t="shared" si="114"/>
        <v/>
      </c>
      <c r="BE74" s="39" t="str">
        <f t="shared" si="115"/>
        <v/>
      </c>
      <c r="BF74" s="39" t="str">
        <f t="shared" si="116"/>
        <v/>
      </c>
      <c r="BG74" s="39" t="str">
        <f t="shared" si="117"/>
        <v/>
      </c>
      <c r="BH74" s="39" t="str">
        <f t="shared" si="118"/>
        <v/>
      </c>
      <c r="BI74" s="39" t="str">
        <f t="shared" si="119"/>
        <v/>
      </c>
      <c r="BJ74" s="39" t="str">
        <f t="shared" si="120"/>
        <v/>
      </c>
      <c r="BK74" s="42" t="str">
        <f t="shared" si="121"/>
        <v/>
      </c>
      <c r="BL74" t="str">
        <f t="shared" si="122"/>
        <v/>
      </c>
      <c r="BM74" t="str">
        <f t="shared" si="123"/>
        <v/>
      </c>
      <c r="BN74" t="str">
        <f t="shared" si="124"/>
        <v/>
      </c>
      <c r="BO74" t="str">
        <f t="shared" si="125"/>
        <v/>
      </c>
      <c r="BP74" t="str">
        <f t="shared" si="126"/>
        <v/>
      </c>
      <c r="BQ74" t="str">
        <f t="shared" si="127"/>
        <v/>
      </c>
      <c r="BR74" t="str">
        <f t="shared" si="128"/>
        <v/>
      </c>
      <c r="BS74" t="str">
        <f t="shared" si="129"/>
        <v/>
      </c>
      <c r="BT74" t="str">
        <f t="shared" si="130"/>
        <v/>
      </c>
      <c r="BU74" t="str">
        <f t="shared" si="131"/>
        <v/>
      </c>
      <c r="BV74" t="str">
        <f t="shared" si="132"/>
        <v/>
      </c>
      <c r="BW74" t="str">
        <f t="shared" si="133"/>
        <v/>
      </c>
      <c r="BX74" t="str">
        <f t="shared" si="134"/>
        <v/>
      </c>
      <c r="BY74" t="str">
        <f t="shared" si="135"/>
        <v/>
      </c>
      <c r="BZ74" t="str">
        <f t="shared" si="136"/>
        <v/>
      </c>
      <c r="CA74" t="str">
        <f t="shared" si="137"/>
        <v/>
      </c>
      <c r="CB74" s="39" t="str">
        <f t="shared" si="138"/>
        <v/>
      </c>
      <c r="CC74" s="46" t="str">
        <f t="shared" si="139"/>
        <v/>
      </c>
      <c r="CD74" s="44" t="str">
        <f t="shared" si="140"/>
        <v/>
      </c>
      <c r="CE74" t="str" cm="1">
        <f t="array" ref="CE74">_xlfn.IFS($CC74="","",$CC74&lt;=CE$69,"yes",$CC74&gt;CE$69,"no")</f>
        <v/>
      </c>
      <c r="CF74" s="42" t="str">
        <f t="shared" si="141"/>
        <v/>
      </c>
      <c r="CG74" s="1" t="str">
        <f t="shared" si="142"/>
        <v/>
      </c>
      <c r="CH74" s="1" t="str">
        <f t="shared" si="143"/>
        <v/>
      </c>
      <c r="CI74" s="76" t="str">
        <f>IF(CE74="yes",VLOOKUP(CH74,'z-Table'!$A$1:$K$74,7,TRUE)*$CE$68,"")</f>
        <v/>
      </c>
    </row>
    <row r="75" spans="1:87" ht="12" x14ac:dyDescent="0.2">
      <c r="A75" s="7" t="s">
        <v>31</v>
      </c>
      <c r="B75" s="18" cm="1">
        <f t="array" ref="B75">IFERROR(_xlfn.IFS(COUNTA($F$68:$K$68)=0,AVERAGE($F75:$K75),$F$68="X",AVERAGE(G75:$K75),$G$68="X",AVERAGE($F75,$H75:$K75),$H$68="X",AVERAGE($F75:$G75,$I75:$K75),$I$68="X",AVERAGE($F75:$H75,$J75:$K75),$J$68="X",AVERAGE($F75:$I75,$K75:$K75),$K$68="X",AVERAGE($F75:$J75)),"")</f>
        <v>0.61081491519417486</v>
      </c>
      <c r="C75" s="19" cm="1">
        <f t="array" ref="C75">IFERROR(_xlfn.IFS(COUNTA($F$68:$K$68)=0,STDEV($F75:$K75)/SQRT(COUNT($F75:$K75)),$F$68="X",STDEV(G75:$K75)/SQRT(COUNT(G75:$K75)),$G$68="X",STDEV($F75,$H75:$K75)/SQRT(COUNT($F75,$H75:$K75)),$H$68="X",STDEV($F75:$G75,$I75:$K75)/SQRT(COUNT($F75:$G75,$I75:$K75)),$I$68="X",STDEV($F75:$H75,$J75:$K75)/SQRT(COUNT($F75:$H75,$J75:$K75)),$J$68="X",STDEV($F75:$I75,$K75)/SQRT(COUNT($F75:$I75,$K75)),$K$68="X",STDEV($F75:$J75)/SQRT(COUNT($F75:$J75))),"")</f>
        <v>0.19413364330006525</v>
      </c>
      <c r="D75" s="113" cm="1">
        <f t="array" ref="D75">IFERROR(_xlfn.IFS(COUNTA($L$68:$Q$68)=0,AVERAGE($L75:$Q75),$L$68="X",AVERAGE($M75:$Q75),$M$68="X",AVERAGE($L75,$N75:$Q75),$N$68="X",AVERAGE($L75:$M75,$O75:$Q75),$O$68="X",AVERAGE($L75:$N75,$P75:$Q75),$P$68="X",AVERAGE($L75:$O75,$Q75:$Q75),$Q$68="X",AVERAGE($L75:$P75)),"")</f>
        <v>646416.48333333328</v>
      </c>
      <c r="E75" s="111" cm="1">
        <f t="array" ref="E75">IFERROR(_xlfn.IFS(COUNTA($L$68:$Q$68)=0,STDEV($L75:$Q75)/SQRT(COUNT($L75:$Q75)),$L$68="X",STDEV($M75:$Q75)/SQRT(COUNT($M75:$Q75)),$M$68="X",STDEV($L75,$N75:$Q75)/SQRT(COUNT($L75,$N75:$Q75)),$N$68="X",STDEV($L75:$M75,$O75:$Q75)/SQRT(COUNT($L75:$M75,$O75:$Q75)),$O$68="X",STDEV($L75:$N75,$P75:$Q75)/SQRT(COUNT($L75:$N75,$P75:$Q75)),$P$68="X",STDEV($L75:$O75,$Q75)/SQRT(COUNT($L75:$O75,$Q75)),$Q$68="X",STDEV($L75:$P75)/SQRT(COUNT($L75:$P75))),"")</f>
        <v>89748.930776501686</v>
      </c>
      <c r="F75" s="1" cm="1">
        <f t="array" ref="F75">_xlfn.IFS(SUM($L75:$Q75)="","",L75="","",L75=0,0,L75&gt;0,L75/F$131*100)</f>
        <v>0.19689605233409987</v>
      </c>
      <c r="G75" s="1" cm="1">
        <f t="array" ref="G75">_xlfn.IFS(SUM($L75:$Q75)="","",M75="","",M75=0,0,M75&gt;0,M75/G$131*100)</f>
        <v>1.2342289836230136</v>
      </c>
      <c r="H75" s="1" cm="1">
        <f t="array" ref="H75">_xlfn.IFS(SUM($L75:$Q75)="","",N75="","",N75=0,0,N75&gt;0,N75/H$131*100)</f>
        <v>0.28257427872536928</v>
      </c>
      <c r="I75" s="1" cm="1">
        <f t="array" ref="I75">_xlfn.IFS(SUM($L75:$Q75)="","",O75="","",O75=0,0,O75&gt;0,O75/I$131*100)</f>
        <v>0.47145244331756736</v>
      </c>
      <c r="J75" s="1" cm="1">
        <f t="array" ref="J75">_xlfn.IFS(SUM($L75:$Q75)="","",P75="","",P75=0,0,P75&gt;0,P75/J$131*100)</f>
        <v>0.86892281797082394</v>
      </c>
      <c r="K75" s="1" cm="1">
        <f t="array" ref="K75">_xlfn.IFS(SUM($L75:$Q75)="","",Q75="","",Q75=0,0,Q75&gt;0,Q75/K$131*100)</f>
        <v>2.0576288196718573</v>
      </c>
      <c r="L75" s="92">
        <f t="shared" si="102"/>
        <v>450776.5</v>
      </c>
      <c r="M75" s="1">
        <f t="shared" si="103"/>
        <v>616725</v>
      </c>
      <c r="N75" s="1">
        <f t="shared" si="104"/>
        <v>459130.5</v>
      </c>
      <c r="O75" s="1">
        <f t="shared" si="105"/>
        <v>823244.66666666663</v>
      </c>
      <c r="P75" s="1">
        <f t="shared" si="106"/>
        <v>882205.75</v>
      </c>
      <c r="Q75" s="95">
        <f t="shared" si="107"/>
        <v>161497</v>
      </c>
      <c r="R75" s="89">
        <v>901553</v>
      </c>
      <c r="S75" s="89">
        <v>1233450</v>
      </c>
      <c r="T75" s="89">
        <v>918261</v>
      </c>
      <c r="U75" s="89">
        <v>2469734</v>
      </c>
      <c r="V75" s="89">
        <v>3528823</v>
      </c>
      <c r="W75" s="89">
        <v>322994</v>
      </c>
      <c r="X75" s="1"/>
      <c r="Y75" s="1"/>
      <c r="Z75" s="7" t="s">
        <v>31</v>
      </c>
      <c r="AA75" s="18" cm="1">
        <f t="array" ref="AA75">IFERROR(_xlfn.IFS(COUNTA($AE$68:$AJ$68)=0,AVERAGE($AE75:$AJ75),$AE$68="X",AVERAGE($AF75:$AJ75),$AF$68="X",AVERAGE($AE75,$AG75:$AJ75),$AG$68="X",AVERAGE($AE75:$AF75,$AH75:$AJ75),$AH$68="X",AVERAGE($AE75:$AG75,$AI75:$AJ75),$AI$68="X",AVERAGE($AE75:$AH75,$AJ75:$AJ75),$AJ$68="X",AVERAGE($AE75:$AI75)),"")</f>
        <v>2.2827130345056781</v>
      </c>
      <c r="AB75" s="19" cm="1">
        <f t="array" ref="AB75">IFERROR(_xlfn.IFS(COUNTA($AE$68:$AJ$68)=0,STDEV($AE75:$AJ75)/SQRT(COUNT($AE75:$AJ75)),$AE$68="X",STDEV($AF75:$AJ75)/SQRT(COUNT($AF75:$AJ75)),$AF$68="X",STDEV($AE75,$AG75:$AJ75)/SQRT(COUNT($AE75,$AG75:$AJ75)),$AG$68="X",STDEV($AE75:$AF75,$AH75:$AJ75)/SQRT(COUNT($AE75:$AF75,$AH75:$AJ75)),$AH$68="X",STDEV($AE75:$AG75,$AI75:$AJ75)/SQRT(COUNT($AE75:$AG75,$AI75:$AJ75)),$AI$68="X",STDEV($AE75:$AH75,$AJ75)/SQRT(COUNT($AE75:$AH75,$AJ75)),$AJ$68="X",STDEV($AE75:$AI75)/SQRT(COUNT($AE75:$AI75))),"")</f>
        <v>1.0314647523068348</v>
      </c>
      <c r="AC75" s="113" cm="1">
        <f t="array" ref="AC75">IFERROR(_xlfn.IFS(COUNTA($AK$68:$AP$68)=0,AVERAGE($AK75:$AP75),$AK$68="X",AVERAGE($AL75:$AP75),$AL$68="X",AVERAGE($AK75,$AM75:$AP75),$AM$68="X",AVERAGE($AK75:$AL75,$AN75:$AP75),$AN$68="X",AVERAGE($AK75:$AM75,$AO75:$AP75),$AO$68="X",AVERAGE($AK75:$AN75,$AP75:$AP75),$AP$68="X",AVERAGE($AK75:$AO75)),"")</f>
        <v>957412.49999999988</v>
      </c>
      <c r="AD75" s="111" cm="1">
        <f t="array" ref="AD75">IFERROR(_xlfn.IFS(COUNTA($AK$68:$AP$68)=0,STDEV($AK75:$AP75)/SQRT(COUNT($AK75:$AP75)),$AK$68="X",STDEV($AL75:$AP75)/SQRT(COUNT($AL75:$AP75)),$AL$68="X",STDEV($AK75,$AM75:$AP75)/SQRT(COUNT($AK75,$AM75:$AP75)),$AM$68="X",STDEV($AK75:$AL75,$AN75:$AP75)/SQRT(COUNT($AK75:$AL75,$AN75:$AP75)),$AN$68="X",STDEV($AK75:$AM75,$AO75:$AP75)/SQRT(COUNT($AK75:$AM75,$AO75:$AP75)),$AO$68="X",STDEV($AK75:$AN75,$AP75)/SQRT(COUNT($AK75:$AN75,$AP75)),$AP$68="X",STDEV($AK75:$AO75)/SQRT(COUNT($AK75:$AO75))),"")</f>
        <v>228336.12317677255</v>
      </c>
      <c r="AE75" s="1" cm="1">
        <f t="array" ref="AE75">_xlfn.IFS(SUM($AK75:$AP75)="","",AK75="","",AK75=0,0,AK75&gt;0,AK75/AE$131*100)</f>
        <v>1.0827139721914392</v>
      </c>
      <c r="AF75" s="1" cm="1">
        <f t="array" ref="AF75">_xlfn.IFS(SUM($AK75:$AP75)="","",AL75="","",AL75=0,0,AL75&gt;0,AL75/AF$131*100)</f>
        <v>2.3321915128464163</v>
      </c>
      <c r="AG75" s="1" cm="1">
        <f t="array" ref="AG75">_xlfn.IFS(SUM($AK75:$AP75)="","",AM75="","",AM75=0,0,AM75&gt;0,AM75/AG$131*100)</f>
        <v>1.0218800590029364</v>
      </c>
      <c r="AH75" s="1" cm="1">
        <f t="array" ref="AH75">_xlfn.IFS(SUM($AK75:$AP75)="","",AN75="","",AN75=0,0,AN75&gt;0,AN75/AH$131*100)</f>
        <v>7.3231489273962307</v>
      </c>
      <c r="AI75" s="1" cm="1">
        <f t="array" ref="AI75">_xlfn.IFS(SUM($AK75:$AP75)="","",AO75="","",AO75=0,0,AO75&gt;0,AO75/AI$131*100)</f>
        <v>0.85998349555378817</v>
      </c>
      <c r="AJ75" s="1" cm="1">
        <f t="array" ref="AJ75">_xlfn.IFS(SUM($AK75:$AP75)="","",AP75="","",AP75=0,0,AP75&gt;0,AP75/AJ$131*100)</f>
        <v>1.0763602400432597</v>
      </c>
      <c r="AK75" s="85">
        <f t="shared" si="108"/>
        <v>451674.33333333331</v>
      </c>
      <c r="AL75" s="39">
        <f t="shared" si="108"/>
        <v>1106453.6666666667</v>
      </c>
      <c r="AM75" s="39">
        <f t="shared" si="108"/>
        <v>638108.66666666663</v>
      </c>
      <c r="AN75" s="39">
        <f t="shared" si="108"/>
        <v>2012024</v>
      </c>
      <c r="AO75" s="39">
        <f t="shared" si="108"/>
        <v>780432.33333333337</v>
      </c>
      <c r="AP75" s="98">
        <f t="shared" si="108"/>
        <v>755782</v>
      </c>
      <c r="AQ75" s="89">
        <v>1355023</v>
      </c>
      <c r="AR75" s="89">
        <v>3319361</v>
      </c>
      <c r="AS75" s="89">
        <v>1914326</v>
      </c>
      <c r="AT75" s="89">
        <v>4024048</v>
      </c>
      <c r="AU75" s="89">
        <v>2341297</v>
      </c>
      <c r="AV75" s="89">
        <v>2267346</v>
      </c>
      <c r="AW75" s="1"/>
      <c r="AX75" s="1"/>
      <c r="AY75" s="39" t="str">
        <f t="shared" si="109"/>
        <v/>
      </c>
      <c r="AZ75" s="39" t="str">
        <f t="shared" si="110"/>
        <v/>
      </c>
      <c r="BA75" s="39" t="str">
        <f t="shared" si="111"/>
        <v/>
      </c>
      <c r="BB75" s="39" t="str">
        <f t="shared" si="112"/>
        <v/>
      </c>
      <c r="BC75" s="39" t="str">
        <f t="shared" si="113"/>
        <v/>
      </c>
      <c r="BD75" s="39" t="str">
        <f t="shared" si="114"/>
        <v/>
      </c>
      <c r="BE75" s="39" t="str">
        <f t="shared" si="115"/>
        <v/>
      </c>
      <c r="BF75" s="39" t="str">
        <f t="shared" si="116"/>
        <v/>
      </c>
      <c r="BG75" s="39" t="str">
        <f t="shared" si="117"/>
        <v/>
      </c>
      <c r="BH75" s="39" t="str">
        <f t="shared" si="118"/>
        <v/>
      </c>
      <c r="BI75" s="39" t="str">
        <f t="shared" si="119"/>
        <v/>
      </c>
      <c r="BJ75" s="39" t="str">
        <f t="shared" si="120"/>
        <v/>
      </c>
      <c r="BK75" s="42" t="str">
        <f t="shared" si="121"/>
        <v/>
      </c>
      <c r="BL75" t="str">
        <f t="shared" si="122"/>
        <v/>
      </c>
      <c r="BM75" t="str">
        <f t="shared" si="123"/>
        <v/>
      </c>
      <c r="BN75" t="str">
        <f t="shared" si="124"/>
        <v/>
      </c>
      <c r="BO75" t="str">
        <f t="shared" si="125"/>
        <v/>
      </c>
      <c r="BP75" t="str">
        <f t="shared" si="126"/>
        <v/>
      </c>
      <c r="BQ75" t="str">
        <f t="shared" si="127"/>
        <v/>
      </c>
      <c r="BR75" t="str">
        <f t="shared" si="128"/>
        <v/>
      </c>
      <c r="BS75" t="str">
        <f t="shared" si="129"/>
        <v/>
      </c>
      <c r="BT75" t="str">
        <f t="shared" si="130"/>
        <v/>
      </c>
      <c r="BU75" t="str">
        <f t="shared" si="131"/>
        <v/>
      </c>
      <c r="BV75" t="str">
        <f t="shared" si="132"/>
        <v/>
      </c>
      <c r="BW75" t="str">
        <f t="shared" si="133"/>
        <v/>
      </c>
      <c r="BX75" t="str">
        <f t="shared" si="134"/>
        <v/>
      </c>
      <c r="BY75" t="str">
        <f t="shared" si="135"/>
        <v/>
      </c>
      <c r="BZ75" t="str">
        <f t="shared" si="136"/>
        <v/>
      </c>
      <c r="CA75" t="str">
        <f t="shared" si="137"/>
        <v/>
      </c>
      <c r="CB75" s="39" t="str">
        <f t="shared" si="138"/>
        <v/>
      </c>
      <c r="CC75" s="46" t="str">
        <f t="shared" si="139"/>
        <v/>
      </c>
      <c r="CD75" s="44" t="str">
        <f t="shared" si="140"/>
        <v/>
      </c>
      <c r="CE75" t="str" cm="1">
        <f t="array" ref="CE75">_xlfn.IFS($CC75="","",$CC75&lt;=CE$69,"yes",$CC75&gt;CE$69,"no")</f>
        <v/>
      </c>
      <c r="CF75" s="42" t="str">
        <f t="shared" si="141"/>
        <v/>
      </c>
      <c r="CG75" s="1" t="str">
        <f t="shared" si="142"/>
        <v/>
      </c>
      <c r="CH75" s="1" t="str">
        <f t="shared" si="143"/>
        <v/>
      </c>
      <c r="CI75" s="76" t="str">
        <f>IF(CE75="yes",VLOOKUP(CH75,'z-Table'!$A$1:$K$74,7,TRUE)*$CE$68,"")</f>
        <v/>
      </c>
    </row>
    <row r="76" spans="1:87" ht="12" x14ac:dyDescent="0.2">
      <c r="A76" s="7" t="s">
        <v>32</v>
      </c>
      <c r="B76" s="18" cm="1">
        <f t="array" ref="B76">IFERROR(_xlfn.IFS(COUNTA($F$68:$K$68)=0,AVERAGE($F76:$K76),$F$68="X",AVERAGE(G76:$K76),$G$68="X",AVERAGE($F76,$H76:$K76),$H$68="X",AVERAGE($F76:$G76,$I76:$K76),$I$68="X",AVERAGE($F76:$H76,$J76:$K76),$J$68="X",AVERAGE($F76:$I76,$K76:$K76),$K$68="X",AVERAGE($F76:$J76)),"")</f>
        <v>0</v>
      </c>
      <c r="C76" s="19" cm="1">
        <f t="array" ref="C76">IFERROR(_xlfn.IFS(COUNTA($F$68:$K$68)=0,STDEV($F76:$K76)/SQRT(COUNT($F76:$K76)),$F$68="X",STDEV(G76:$K76)/SQRT(COUNT(G76:$K76)),$G$68="X",STDEV($F76,$H76:$K76)/SQRT(COUNT($F76,$H76:$K76)),$H$68="X",STDEV($F76:$G76,$I76:$K76)/SQRT(COUNT($F76:$G76,$I76:$K76)),$I$68="X",STDEV($F76:$H76,$J76:$K76)/SQRT(COUNT($F76:$H76,$J76:$K76)),$J$68="X",STDEV($F76:$I76,$K76)/SQRT(COUNT($F76:$I76,$K76)),$K$68="X",STDEV($F76:$J76)/SQRT(COUNT($F76:$J76))),"")</f>
        <v>0</v>
      </c>
      <c r="D76" s="113" cm="1">
        <f t="array" ref="D76">IFERROR(_xlfn.IFS(COUNTA($L$68:$Q$68)=0,AVERAGE($L76:$Q76),$L$68="X",AVERAGE($M76:$Q76),$M$68="X",AVERAGE($L76,$N76:$Q76),$N$68="X",AVERAGE($L76:$M76,$O76:$Q76),$O$68="X",AVERAGE($L76:$N76,$P76:$Q76),$P$68="X",AVERAGE($L76:$O76,$Q76:$Q76),$Q$68="X",AVERAGE($L76:$P76)),"")</f>
        <v>0</v>
      </c>
      <c r="E76" s="111" cm="1">
        <f t="array" ref="E76">IFERROR(_xlfn.IFS(COUNTA($L$68:$Q$68)=0,STDEV($L76:$Q76)/SQRT(COUNT($L76:$Q76)),$L$68="X",STDEV($M76:$Q76)/SQRT(COUNT($M76:$Q76)),$M$68="X",STDEV($L76,$N76:$Q76)/SQRT(COUNT($L76,$N76:$Q76)),$N$68="X",STDEV($L76:$M76,$O76:$Q76)/SQRT(COUNT($L76:$M76,$O76:$Q76)),$O$68="X",STDEV($L76:$N76,$P76:$Q76)/SQRT(COUNT($L76:$N76,$P76:$Q76)),$P$68="X",STDEV($L76:$O76,$Q76)/SQRT(COUNT($L76:$O76,$Q76)),$Q$68="X",STDEV($L76:$P76)/SQRT(COUNT($L76:$P76))),"")</f>
        <v>0</v>
      </c>
      <c r="F76" s="1" cm="1">
        <f t="array" ref="F76">_xlfn.IFS(SUM($L76:$Q76)="","",L76="","",L76=0,0,L76&gt;0,L76/F$131*100)</f>
        <v>0</v>
      </c>
      <c r="G76" s="1" cm="1">
        <f t="array" ref="G76">_xlfn.IFS(SUM($L76:$Q76)="","",M76="","",M76=0,0,M76&gt;0,M76/G$131*100)</f>
        <v>0</v>
      </c>
      <c r="H76" s="1" cm="1">
        <f t="array" ref="H76">_xlfn.IFS(SUM($L76:$Q76)="","",N76="","",N76=0,0,N76&gt;0,N76/H$131*100)</f>
        <v>0</v>
      </c>
      <c r="I76" s="1" cm="1">
        <f t="array" ref="I76">_xlfn.IFS(SUM($L76:$Q76)="","",O76="","",O76=0,0,O76&gt;0,O76/I$131*100)</f>
        <v>0</v>
      </c>
      <c r="J76" s="1" cm="1">
        <f t="array" ref="J76">_xlfn.IFS(SUM($L76:$Q76)="","",P76="","",P76=0,0,P76&gt;0,P76/J$131*100)</f>
        <v>0</v>
      </c>
      <c r="K76" s="1" cm="1">
        <f t="array" ref="K76">_xlfn.IFS(SUM($L76:$Q76)="","",Q76="","",Q76=0,0,Q76&gt;0,Q76/K$131*100)</f>
        <v>0</v>
      </c>
      <c r="L76" s="92">
        <f t="shared" si="102"/>
        <v>0</v>
      </c>
      <c r="M76" s="1">
        <f t="shared" si="103"/>
        <v>0</v>
      </c>
      <c r="N76" s="1">
        <f t="shared" si="104"/>
        <v>0</v>
      </c>
      <c r="O76" s="1">
        <f t="shared" si="105"/>
        <v>0</v>
      </c>
      <c r="P76" s="1">
        <f t="shared" si="106"/>
        <v>0</v>
      </c>
      <c r="Q76" s="95">
        <f t="shared" si="107"/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1"/>
      <c r="Y76" s="1"/>
      <c r="Z76" s="7" t="s">
        <v>32</v>
      </c>
      <c r="AA76" s="18" cm="1">
        <f t="array" ref="AA76">IFERROR(_xlfn.IFS(COUNTA($AE$68:$AJ$68)=0,AVERAGE($AE76:$AJ76),$AE$68="X",AVERAGE($AF76:$AJ76),$AF$68="X",AVERAGE($AE76,$AG76:$AJ76),$AG$68="X",AVERAGE($AE76:$AF76,$AH76:$AJ76),$AH$68="X",AVERAGE($AE76:$AG76,$AI76:$AJ76),$AI$68="X",AVERAGE($AE76:$AH76,$AJ76:$AJ76),$AJ$68="X",AVERAGE($AE76:$AI76)),"")</f>
        <v>0</v>
      </c>
      <c r="AB76" s="19" cm="1">
        <f t="array" ref="AB76">IFERROR(_xlfn.IFS(COUNTA($AE$68:$AJ$68)=0,STDEV($AE76:$AJ76)/SQRT(COUNT($AE76:$AJ76)),$AE$68="X",STDEV($AF76:$AJ76)/SQRT(COUNT($AF76:$AJ76)),$AF$68="X",STDEV($AE76,$AG76:$AJ76)/SQRT(COUNT($AE76,$AG76:$AJ76)),$AG$68="X",STDEV($AE76:$AF76,$AH76:$AJ76)/SQRT(COUNT($AE76:$AF76,$AH76:$AJ76)),$AH$68="X",STDEV($AE76:$AG76,$AI76:$AJ76)/SQRT(COUNT($AE76:$AG76,$AI76:$AJ76)),$AI$68="X",STDEV($AE76:$AH76,$AJ76)/SQRT(COUNT($AE76:$AH76,$AJ76)),$AJ$68="X",STDEV($AE76:$AI76)/SQRT(COUNT($AE76:$AI76))),"")</f>
        <v>0</v>
      </c>
      <c r="AC76" s="113" cm="1">
        <f t="array" ref="AC76">IFERROR(_xlfn.IFS(COUNTA($AK$68:$AP$68)=0,AVERAGE($AK76:$AP76),$AK$68="X",AVERAGE($AL76:$AP76),$AL$68="X",AVERAGE($AK76,$AM76:$AP76),$AM$68="X",AVERAGE($AK76:$AL76,$AN76:$AP76),$AN$68="X",AVERAGE($AK76:$AM76,$AO76:$AP76),$AO$68="X",AVERAGE($AK76:$AN76,$AP76:$AP76),$AP$68="X",AVERAGE($AK76:$AO76)),"")</f>
        <v>0</v>
      </c>
      <c r="AD76" s="111" cm="1">
        <f t="array" ref="AD76">IFERROR(_xlfn.IFS(COUNTA($AK$68:$AP$68)=0,STDEV($AK76:$AP76)/SQRT(COUNT($AK76:$AP76)),$AK$68="X",STDEV($AL76:$AP76)/SQRT(COUNT($AL76:$AP76)),$AL$68="X",STDEV($AK76,$AM76:$AP76)/SQRT(COUNT($AK76,$AM76:$AP76)),$AM$68="X",STDEV($AK76:$AL76,$AN76:$AP76)/SQRT(COUNT($AK76:$AL76,$AN76:$AP76)),$AN$68="X",STDEV($AK76:$AM76,$AO76:$AP76)/SQRT(COUNT($AK76:$AM76,$AO76:$AP76)),$AO$68="X",STDEV($AK76:$AN76,$AP76)/SQRT(COUNT($AK76:$AN76,$AP76)),$AP$68="X",STDEV($AK76:$AO76)/SQRT(COUNT($AK76:$AO76))),"")</f>
        <v>0</v>
      </c>
      <c r="AE76" s="1" cm="1">
        <f t="array" ref="AE76">_xlfn.IFS(SUM($AK76:$AP76)="","",AK76="","",AK76=0,0,AK76&gt;0,AK76/AE$131*100)</f>
        <v>0</v>
      </c>
      <c r="AF76" s="1" cm="1">
        <f t="array" ref="AF76">_xlfn.IFS(SUM($AK76:$AP76)="","",AL76="","",AL76=0,0,AL76&gt;0,AL76/AF$131*100)</f>
        <v>0</v>
      </c>
      <c r="AG76" s="1" cm="1">
        <f t="array" ref="AG76">_xlfn.IFS(SUM($AK76:$AP76)="","",AM76="","",AM76=0,0,AM76&gt;0,AM76/AG$131*100)</f>
        <v>0</v>
      </c>
      <c r="AH76" s="1" cm="1">
        <f t="array" ref="AH76">_xlfn.IFS(SUM($AK76:$AP76)="","",AN76="","",AN76=0,0,AN76&gt;0,AN76/AH$131*100)</f>
        <v>0</v>
      </c>
      <c r="AI76" s="1" cm="1">
        <f t="array" ref="AI76">_xlfn.IFS(SUM($AK76:$AP76)="","",AO76="","",AO76=0,0,AO76&gt;0,AO76/AI$131*100)</f>
        <v>0</v>
      </c>
      <c r="AJ76" s="1" cm="1">
        <f t="array" ref="AJ76">_xlfn.IFS(SUM($AK76:$AP76)="","",AP76="","",AP76=0,0,AP76&gt;0,AP76/AJ$131*100)</f>
        <v>0</v>
      </c>
      <c r="AK76" s="85">
        <f t="shared" si="108"/>
        <v>0</v>
      </c>
      <c r="AL76" s="39">
        <f t="shared" si="108"/>
        <v>0</v>
      </c>
      <c r="AM76" s="39">
        <f t="shared" si="108"/>
        <v>0</v>
      </c>
      <c r="AN76" s="39">
        <f t="shared" si="108"/>
        <v>0</v>
      </c>
      <c r="AO76" s="39">
        <f t="shared" si="108"/>
        <v>0</v>
      </c>
      <c r="AP76" s="98">
        <f t="shared" si="108"/>
        <v>0</v>
      </c>
      <c r="AQ76" s="89">
        <v>0</v>
      </c>
      <c r="AR76" s="89">
        <v>0</v>
      </c>
      <c r="AS76" s="89">
        <v>0</v>
      </c>
      <c r="AT76" s="89">
        <v>0</v>
      </c>
      <c r="AU76" s="89">
        <v>0</v>
      </c>
      <c r="AV76" s="89">
        <v>0</v>
      </c>
      <c r="AW76" s="1"/>
      <c r="AX76" s="1"/>
      <c r="AY76" s="39" t="str">
        <f t="shared" si="109"/>
        <v/>
      </c>
      <c r="AZ76" s="39" t="str">
        <f t="shared" si="110"/>
        <v/>
      </c>
      <c r="BA76" s="39" t="str">
        <f t="shared" si="111"/>
        <v/>
      </c>
      <c r="BB76" s="39" t="str">
        <f t="shared" si="112"/>
        <v/>
      </c>
      <c r="BC76" s="39" t="str">
        <f t="shared" si="113"/>
        <v/>
      </c>
      <c r="BD76" s="39" t="str">
        <f t="shared" si="114"/>
        <v/>
      </c>
      <c r="BE76" s="39" t="str">
        <f t="shared" si="115"/>
        <v/>
      </c>
      <c r="BF76" s="39" t="str">
        <f t="shared" si="116"/>
        <v/>
      </c>
      <c r="BG76" s="39" t="str">
        <f t="shared" si="117"/>
        <v/>
      </c>
      <c r="BH76" s="39" t="str">
        <f t="shared" si="118"/>
        <v/>
      </c>
      <c r="BI76" s="39" t="str">
        <f t="shared" si="119"/>
        <v/>
      </c>
      <c r="BJ76" s="39" t="str">
        <f t="shared" si="120"/>
        <v/>
      </c>
      <c r="BK76" s="42" t="str">
        <f t="shared" si="121"/>
        <v/>
      </c>
      <c r="BL76" t="str">
        <f t="shared" si="122"/>
        <v/>
      </c>
      <c r="BM76" t="str">
        <f t="shared" si="123"/>
        <v/>
      </c>
      <c r="BN76" t="str">
        <f t="shared" si="124"/>
        <v/>
      </c>
      <c r="BO76" t="str">
        <f t="shared" si="125"/>
        <v/>
      </c>
      <c r="BP76" t="str">
        <f t="shared" si="126"/>
        <v/>
      </c>
      <c r="BQ76" t="str">
        <f t="shared" si="127"/>
        <v/>
      </c>
      <c r="BR76" t="str">
        <f t="shared" si="128"/>
        <v/>
      </c>
      <c r="BS76" t="str">
        <f t="shared" si="129"/>
        <v/>
      </c>
      <c r="BT76" t="str">
        <f t="shared" si="130"/>
        <v/>
      </c>
      <c r="BU76" t="str">
        <f t="shared" si="131"/>
        <v/>
      </c>
      <c r="BV76" t="str">
        <f t="shared" si="132"/>
        <v/>
      </c>
      <c r="BW76" t="str">
        <f t="shared" si="133"/>
        <v/>
      </c>
      <c r="BX76" t="str">
        <f t="shared" si="134"/>
        <v/>
      </c>
      <c r="BY76" t="str">
        <f t="shared" si="135"/>
        <v/>
      </c>
      <c r="BZ76" t="str">
        <f t="shared" si="136"/>
        <v/>
      </c>
      <c r="CA76" t="str">
        <f t="shared" si="137"/>
        <v/>
      </c>
      <c r="CB76" s="39" t="str">
        <f t="shared" si="138"/>
        <v/>
      </c>
      <c r="CC76" s="46" t="str">
        <f t="shared" si="139"/>
        <v/>
      </c>
      <c r="CD76" s="44" t="str">
        <f t="shared" si="140"/>
        <v/>
      </c>
      <c r="CE76" t="str" cm="1">
        <f t="array" ref="CE76">_xlfn.IFS($CC76="","",$CC76&lt;=CE$69,"yes",$CC76&gt;CE$69,"no")</f>
        <v/>
      </c>
      <c r="CF76" s="42" t="str">
        <f t="shared" si="141"/>
        <v/>
      </c>
      <c r="CG76" s="1" t="str">
        <f t="shared" si="142"/>
        <v/>
      </c>
      <c r="CH76" s="1" t="str">
        <f t="shared" si="143"/>
        <v/>
      </c>
      <c r="CI76" s="76" t="str">
        <f>IF(CE76="yes",VLOOKUP(CH76,'z-Table'!$A$1:$K$74,7,TRUE)*$CE$68,"")</f>
        <v/>
      </c>
    </row>
    <row r="77" spans="1:87" ht="12" x14ac:dyDescent="0.2">
      <c r="A77" s="7" t="s">
        <v>33</v>
      </c>
      <c r="B77" s="18" cm="1">
        <f t="array" ref="B77">IFERROR(_xlfn.IFS(COUNTA($F$68:$K$68)=0,AVERAGE($F77:$K77),$F$68="X",AVERAGE(G77:$K77),$G$68="X",AVERAGE($F77,$H77:$K77),$H$68="X",AVERAGE($F77:$G77,$I77:$K77),$I$68="X",AVERAGE($F77:$H77,$J77:$K77),$J$68="X",AVERAGE($F77:$I77,$K77:$K77),$K$68="X",AVERAGE($F77:$J77)),"")</f>
        <v>0.14581080462318946</v>
      </c>
      <c r="C77" s="19" cm="1">
        <f t="array" ref="C77">IFERROR(_xlfn.IFS(COUNTA($F$68:$K$68)=0,STDEV($F77:$K77)/SQRT(COUNT($F77:$K77)),$F$68="X",STDEV(G77:$K77)/SQRT(COUNT(G77:$K77)),$G$68="X",STDEV($F77,$H77:$K77)/SQRT(COUNT($F77,$H77:$K77)),$H$68="X",STDEV($F77:$G77,$I77:$K77)/SQRT(COUNT($F77:$G77,$I77:$K77)),$I$68="X",STDEV($F77:$H77,$J77:$K77)/SQRT(COUNT($F77:$H77,$J77:$K77)),$J$68="X",STDEV($F77:$I77,$K77)/SQRT(COUNT($F77:$I77,$K77)),$K$68="X",STDEV($F77:$J77)/SQRT(COUNT($F77:$J77))),"")</f>
        <v>3.3540359015988903E-2</v>
      </c>
      <c r="D77" s="113" cm="1">
        <f t="array" ref="D77">IFERROR(_xlfn.IFS(COUNTA($L$68:$Q$68)=0,AVERAGE($L77:$Q77),$L$68="X",AVERAGE($M77:$Q77),$M$68="X",AVERAGE($L77,$N77:$Q77),$N$68="X",AVERAGE($L77:$M77,$O77:$Q77),$O$68="X",AVERAGE($L77:$N77,$P77:$Q77),$P$68="X",AVERAGE($L77:$O77,$Q77:$Q77),$Q$68="X",AVERAGE($L77:$P77)),"")</f>
        <v>170294.43333333332</v>
      </c>
      <c r="E77" s="111" cm="1">
        <f t="array" ref="E77">IFERROR(_xlfn.IFS(COUNTA($L$68:$Q$68)=0,STDEV($L77:$Q77)/SQRT(COUNT($L77:$Q77)),$L$68="X",STDEV($M77:$Q77)/SQRT(COUNT($M77:$Q77)),$M$68="X",STDEV($L77,$N77:$Q77)/SQRT(COUNT($L77,$N77:$Q77)),$N$68="X",STDEV($L77:$M77,$O77:$Q77)/SQRT(COUNT($L77:$M77,$O77:$Q77)),$O$68="X",STDEV($L77:$N77,$P77:$Q77)/SQRT(COUNT($L77:$N77,$P77:$Q77)),$P$68="X",STDEV($L77:$O77,$Q77)/SQRT(COUNT($L77:$O77,$Q77)),$Q$68="X",STDEV($L77:$P77)/SQRT(COUNT($L77:$P77))),"")</f>
        <v>20334.170575973323</v>
      </c>
      <c r="F77" s="1" cm="1">
        <f t="array" ref="F77">_xlfn.IFS(SUM($L77:$Q77)="","",L77="","",L77=0,0,L77&gt;0,L77/F$131*100)</f>
        <v>7.1263226531020879E-2</v>
      </c>
      <c r="G77" s="1" cm="1">
        <f t="array" ref="G77">_xlfn.IFS(SUM($L77:$Q77)="","",M77="","",M77=0,0,M77&gt;0,M77/G$131*100)</f>
        <v>0.25210611677560291</v>
      </c>
      <c r="H77" s="1" cm="1">
        <f t="array" ref="H77">_xlfn.IFS(SUM($L77:$Q77)="","",N77="","",N77=0,0,N77&gt;0,N77/H$131*100)</f>
        <v>8.303999248553752E-2</v>
      </c>
      <c r="I77" s="1" cm="1">
        <f t="array" ref="I77">_xlfn.IFS(SUM($L77:$Q77)="","",O77="","",O77=0,0,O77&gt;0,O77/I$131*100)</f>
        <v>0.13660708187567333</v>
      </c>
      <c r="J77" s="1" cm="1">
        <f t="array" ref="J77">_xlfn.IFS(SUM($L77:$Q77)="","",P77="","",P77=0,0,P77&gt;0,P77/J$131*100)</f>
        <v>0.18603760544811254</v>
      </c>
      <c r="K77" s="1" cm="1">
        <f t="array" ref="K77">_xlfn.IFS(SUM($L77:$Q77)="","",Q77="","",Q77=0,0,Q77&gt;0,Q77/K$131*100)</f>
        <v>0.11454134187539088</v>
      </c>
      <c r="L77" s="92">
        <f t="shared" si="102"/>
        <v>163151</v>
      </c>
      <c r="M77" s="1">
        <f t="shared" si="103"/>
        <v>125973.5</v>
      </c>
      <c r="N77" s="1">
        <f t="shared" si="104"/>
        <v>134924.5</v>
      </c>
      <c r="O77" s="1">
        <f t="shared" si="105"/>
        <v>238541.66666666666</v>
      </c>
      <c r="P77" s="1">
        <f t="shared" si="106"/>
        <v>188881.5</v>
      </c>
      <c r="Q77" s="95">
        <f t="shared" si="107"/>
        <v>8990</v>
      </c>
      <c r="R77" s="89">
        <v>326302</v>
      </c>
      <c r="S77" s="89">
        <v>251947</v>
      </c>
      <c r="T77" s="89">
        <v>269849</v>
      </c>
      <c r="U77" s="89">
        <v>715625</v>
      </c>
      <c r="V77" s="89">
        <v>755526</v>
      </c>
      <c r="W77" s="89">
        <v>17980</v>
      </c>
      <c r="X77" s="1"/>
      <c r="Y77" s="1"/>
      <c r="Z77" s="7" t="s">
        <v>33</v>
      </c>
      <c r="AA77" s="18" cm="1">
        <f t="array" ref="AA77">IFERROR(_xlfn.IFS(COUNTA($AE$68:$AJ$68)=0,AVERAGE($AE77:$AJ77),$AE$68="X",AVERAGE($AF77:$AJ77),$AF$68="X",AVERAGE($AE77,$AG77:$AJ77),$AG$68="X",AVERAGE($AE77:$AF77,$AH77:$AJ77),$AH$68="X",AVERAGE($AE77:$AG77,$AI77:$AJ77),$AI$68="X",AVERAGE($AE77:$AH77,$AJ77:$AJ77),$AJ$68="X",AVERAGE($AE77:$AI77)),"")</f>
        <v>0.41317287093540639</v>
      </c>
      <c r="AB77" s="19" cm="1">
        <f t="array" ref="AB77">IFERROR(_xlfn.IFS(COUNTA($AE$68:$AJ$68)=0,STDEV($AE77:$AJ77)/SQRT(COUNT($AE77:$AJ77)),$AE$68="X",STDEV($AF77:$AJ77)/SQRT(COUNT($AF77:$AJ77)),$AF$68="X",STDEV($AE77,$AG77:$AJ77)/SQRT(COUNT($AE77,$AG77:$AJ77)),$AG$68="X",STDEV($AE77:$AF77,$AH77:$AJ77)/SQRT(COUNT($AE77:$AF77,$AH77:$AJ77)),$AH$68="X",STDEV($AE77:$AG77,$AI77:$AJ77)/SQRT(COUNT($AE77:$AG77,$AI77:$AJ77)),$AI$68="X",STDEV($AE77:$AH77,$AJ77)/SQRT(COUNT($AE77:$AH77,$AJ77)),$AJ$68="X",STDEV($AE77:$AI77)/SQRT(COUNT($AE77:$AI77))),"")</f>
        <v>0.15339765427945759</v>
      </c>
      <c r="AC77" s="113" cm="1">
        <f t="array" ref="AC77">IFERROR(_xlfn.IFS(COUNTA($AK$68:$AP$68)=0,AVERAGE($AK77:$AP77),$AK$68="X",AVERAGE($AL77:$AP77),$AL$68="X",AVERAGE($AK77,$AM77:$AP77),$AM$68="X",AVERAGE($AK77:$AL77,$AN77:$AP77),$AN$68="X",AVERAGE($AK77:$AM77,$AO77:$AP77),$AO$68="X",AVERAGE($AK77:$AN77,$AP77:$AP77),$AP$68="X",AVERAGE($AK77:$AO77)),"")</f>
        <v>183977.58333333334</v>
      </c>
      <c r="AD77" s="111" cm="1">
        <f t="array" ref="AD77">IFERROR(_xlfn.IFS(COUNTA($AK$68:$AP$68)=0,STDEV($AK77:$AP77)/SQRT(COUNT($AK77:$AP77)),$AK$68="X",STDEV($AL77:$AP77)/SQRT(COUNT($AL77:$AP77)),$AL$68="X",STDEV($AK77,$AM77:$AP77)/SQRT(COUNT($AK77,$AM77:$AP77)),$AM$68="X",STDEV($AK77:$AL77,$AN77:$AP77)/SQRT(COUNT($AK77:$AL77,$AN77:$AP77)),$AN$68="X",STDEV($AK77:$AM77,$AO77:$AP77)/SQRT(COUNT($AK77:$AM77,$AO77:$AP77)),$AO$68="X",STDEV($AK77:$AN77,$AP77)/SQRT(COUNT($AK77:$AN77,$AP77)),$AP$68="X",STDEV($AK77:$AO77)/SQRT(COUNT($AK77:$AO77))),"")</f>
        <v>30064.916200822849</v>
      </c>
      <c r="AE77" s="1" cm="1">
        <f t="array" ref="AE77">_xlfn.IFS(SUM($AK77:$AP77)="","",AK77="","",AK77=0,0,AK77&gt;0,AK77/AE$131*100)</f>
        <v>0.28157836114836915</v>
      </c>
      <c r="AF77" s="1" cm="1">
        <f t="array" ref="AF77">_xlfn.IFS(SUM($AK77:$AP77)="","",AL77="","",AL77=0,0,AL77&gt;0,AL77/AF$131*100)</f>
        <v>0.3733552680229551</v>
      </c>
      <c r="AG77" s="1" cm="1">
        <f t="array" ref="AG77">_xlfn.IFS(SUM($AK77:$AP77)="","",AM77="","",AM77=0,0,AM77&gt;0,AM77/AG$131*100)</f>
        <v>0.22168618894770614</v>
      </c>
      <c r="AH77" s="1" cm="1">
        <f t="array" ref="AH77">_xlfn.IFS(SUM($AK77:$AP77)="","",AN77="","",AN77=0,0,AN77&gt;0,AN77/AH$131*100)</f>
        <v>1.1699446193468408</v>
      </c>
      <c r="AI77" s="1" cm="1">
        <f t="array" ref="AI77">_xlfn.IFS(SUM($AK77:$AP77)="","",AO77="","",AO77=0,0,AO77&gt;0,AO77/AI$131*100)</f>
        <v>0.22271995927023616</v>
      </c>
      <c r="AJ77" s="1" cm="1">
        <f t="array" ref="AJ77">_xlfn.IFS(SUM($AK77:$AP77)="","",AP77="","",AP77=0,0,AP77&gt;0,AP77/AJ$131*100)</f>
        <v>0.20975282887633118</v>
      </c>
      <c r="AK77" s="85">
        <f t="shared" si="108"/>
        <v>117465.66666666667</v>
      </c>
      <c r="AL77" s="39">
        <f t="shared" si="108"/>
        <v>177129.66666666666</v>
      </c>
      <c r="AM77" s="39">
        <f t="shared" si="108"/>
        <v>138431</v>
      </c>
      <c r="AN77" s="39">
        <f t="shared" si="108"/>
        <v>321440.5</v>
      </c>
      <c r="AO77" s="39">
        <f t="shared" si="108"/>
        <v>202117.66666666666</v>
      </c>
      <c r="AP77" s="98">
        <f t="shared" si="108"/>
        <v>147281</v>
      </c>
      <c r="AQ77" s="89">
        <v>352397</v>
      </c>
      <c r="AR77" s="89">
        <v>531389</v>
      </c>
      <c r="AS77" s="89">
        <v>415293</v>
      </c>
      <c r="AT77" s="89">
        <v>642881</v>
      </c>
      <c r="AU77" s="89">
        <v>606353</v>
      </c>
      <c r="AV77" s="89">
        <v>441843</v>
      </c>
      <c r="AW77" s="1"/>
      <c r="AX77" s="1"/>
      <c r="AY77" s="39" t="str">
        <f t="shared" si="109"/>
        <v/>
      </c>
      <c r="AZ77" s="39" t="str">
        <f t="shared" si="110"/>
        <v/>
      </c>
      <c r="BA77" s="39" t="str">
        <f t="shared" si="111"/>
        <v/>
      </c>
      <c r="BB77" s="39" t="str">
        <f t="shared" si="112"/>
        <v/>
      </c>
      <c r="BC77" s="39" t="str">
        <f t="shared" si="113"/>
        <v/>
      </c>
      <c r="BD77" s="39" t="str">
        <f t="shared" si="114"/>
        <v/>
      </c>
      <c r="BE77" s="39" t="str">
        <f t="shared" si="115"/>
        <v/>
      </c>
      <c r="BF77" s="39" t="str">
        <f t="shared" si="116"/>
        <v/>
      </c>
      <c r="BG77" s="39" t="str">
        <f t="shared" si="117"/>
        <v/>
      </c>
      <c r="BH77" s="39" t="str">
        <f t="shared" si="118"/>
        <v/>
      </c>
      <c r="BI77" s="39" t="str">
        <f t="shared" si="119"/>
        <v/>
      </c>
      <c r="BJ77" s="39" t="str">
        <f t="shared" si="120"/>
        <v/>
      </c>
      <c r="BK77" s="42" t="str">
        <f t="shared" si="121"/>
        <v/>
      </c>
      <c r="BL77" t="str">
        <f t="shared" si="122"/>
        <v/>
      </c>
      <c r="BM77" t="str">
        <f t="shared" si="123"/>
        <v/>
      </c>
      <c r="BN77" t="str">
        <f t="shared" si="124"/>
        <v/>
      </c>
      <c r="BO77" t="str">
        <f t="shared" si="125"/>
        <v/>
      </c>
      <c r="BP77" t="str">
        <f t="shared" si="126"/>
        <v/>
      </c>
      <c r="BQ77" t="str">
        <f t="shared" si="127"/>
        <v/>
      </c>
      <c r="BR77" t="str">
        <f t="shared" si="128"/>
        <v/>
      </c>
      <c r="BS77" t="str">
        <f t="shared" si="129"/>
        <v/>
      </c>
      <c r="BT77" t="str">
        <f t="shared" si="130"/>
        <v/>
      </c>
      <c r="BU77" t="str">
        <f t="shared" si="131"/>
        <v/>
      </c>
      <c r="BV77" t="str">
        <f t="shared" si="132"/>
        <v/>
      </c>
      <c r="BW77" t="str">
        <f t="shared" si="133"/>
        <v/>
      </c>
      <c r="BX77" t="str">
        <f t="shared" si="134"/>
        <v/>
      </c>
      <c r="BY77" t="str">
        <f t="shared" si="135"/>
        <v/>
      </c>
      <c r="BZ77" t="str">
        <f t="shared" si="136"/>
        <v/>
      </c>
      <c r="CA77" t="str">
        <f t="shared" si="137"/>
        <v/>
      </c>
      <c r="CB77" s="39" t="str">
        <f t="shared" si="138"/>
        <v/>
      </c>
      <c r="CC77" s="46" t="str">
        <f t="shared" si="139"/>
        <v/>
      </c>
      <c r="CD77" s="44" t="str">
        <f t="shared" si="140"/>
        <v/>
      </c>
      <c r="CE77" t="str" cm="1">
        <f t="array" ref="CE77">_xlfn.IFS($CC77="","",$CC77&lt;=CE$69,"yes",$CC77&gt;CE$69,"no")</f>
        <v/>
      </c>
      <c r="CF77" s="42" t="str">
        <f t="shared" si="141"/>
        <v/>
      </c>
      <c r="CG77" s="1" t="str">
        <f t="shared" si="142"/>
        <v/>
      </c>
      <c r="CH77" s="1" t="str">
        <f t="shared" si="143"/>
        <v/>
      </c>
      <c r="CI77" s="76" t="str">
        <f>IF(CE77="yes",VLOOKUP(CH77,'z-Table'!$A$1:$K$74,7,TRUE)*$CE$68,"")</f>
        <v/>
      </c>
    </row>
    <row r="78" spans="1:87" ht="12" x14ac:dyDescent="0.2">
      <c r="A78" s="7" t="s">
        <v>34</v>
      </c>
      <c r="B78" s="18" cm="1">
        <f t="array" ref="B78">IFERROR(_xlfn.IFS(COUNTA($F$68:$K$68)=0,AVERAGE($F78:$K78),$F$68="X",AVERAGE(G78:$K78),$G$68="X",AVERAGE($F78,$H78:$K78),$H$68="X",AVERAGE($F78:$G78,$I78:$K78),$I$68="X",AVERAGE($F78:$H78,$J78:$K78),$J$68="X",AVERAGE($F78:$I78,$K78:$K78),$K$68="X",AVERAGE($F78:$J78)),"")</f>
        <v>0.20849094600546653</v>
      </c>
      <c r="C78" s="19" cm="1">
        <f t="array" ref="C78">IFERROR(_xlfn.IFS(COUNTA($F$68:$K$68)=0,STDEV($F78:$K78)/SQRT(COUNT($F78:$K78)),$F$68="X",STDEV(G78:$K78)/SQRT(COUNT(G78:$K78)),$G$68="X",STDEV($F78,$H78:$K78)/SQRT(COUNT($F78,$H78:$K78)),$H$68="X",STDEV($F78:$G78,$I78:$K78)/SQRT(COUNT($F78:$G78,$I78:$K78)),$I$68="X",STDEV($F78:$H78,$J78:$K78)/SQRT(COUNT($F78:$H78,$J78:$K78)),$J$68="X",STDEV($F78:$I78,$K78)/SQRT(COUNT($F78:$I78,$K78)),$K$68="X",STDEV($F78:$J78)/SQRT(COUNT($F78:$J78))),"")</f>
        <v>8.9175781690077088E-2</v>
      </c>
      <c r="D78" s="113" cm="1">
        <f t="array" ref="D78">IFERROR(_xlfn.IFS(COUNTA($L$68:$Q$68)=0,AVERAGE($L78:$Q78),$L$68="X",AVERAGE($M78:$Q78),$M$68="X",AVERAGE($L78,$N78:$Q78),$N$68="X",AVERAGE($L78:$M78,$O78:$Q78),$O$68="X",AVERAGE($L78:$N78,$P78:$Q78),$P$68="X",AVERAGE($L78:$O78,$Q78:$Q78),$Q$68="X",AVERAGE($L78:$P78)),"")</f>
        <v>221581.2</v>
      </c>
      <c r="E78" s="111" cm="1">
        <f t="array" ref="E78">IFERROR(_xlfn.IFS(COUNTA($L$68:$Q$68)=0,STDEV($L78:$Q78)/SQRT(COUNT($L78:$Q78)),$L$68="X",STDEV($M78:$Q78)/SQRT(COUNT($M78:$Q78)),$M$68="X",STDEV($L78,$N78:$Q78)/SQRT(COUNT($L78,$N78:$Q78)),$N$68="X",STDEV($L78:$M78,$O78:$Q78)/SQRT(COUNT($L78:$M78,$O78:$Q78)),$O$68="X",STDEV($L78:$N78,$P78:$Q78)/SQRT(COUNT($L78:$N78,$P78:$Q78)),$P$68="X",STDEV($L78:$O78,$Q78)/SQRT(COUNT($L78:$O78,$Q78)),$Q$68="X",STDEV($L78:$P78)/SQRT(COUNT($L78:$P78))),"")</f>
        <v>79551.434251621133</v>
      </c>
      <c r="F78" s="1" cm="1">
        <f t="array" ref="F78">_xlfn.IFS(SUM($L78:$Q78)="","",L78="","",L78=0,0,L78&gt;0,L78/F$131*100)</f>
        <v>8.1603647326983636E-2</v>
      </c>
      <c r="G78" s="1" cm="1">
        <f t="array" ref="G78">_xlfn.IFS(SUM($L78:$Q78)="","",M78="","",M78=0,0,M78&gt;0,M78/G$131*100)</f>
        <v>0.30277209460751153</v>
      </c>
      <c r="H78" s="1" cm="1">
        <f t="array" ref="H78">_xlfn.IFS(SUM($L78:$Q78)="","",N78="","",N78=0,0,N78&gt;0,N78/H$131*100)</f>
        <v>3.0222237999759587E-2</v>
      </c>
      <c r="I78" s="1" cm="1">
        <f t="array" ref="I78">_xlfn.IFS(SUM($L78:$Q78)="","",O78="","",O78=0,0,O78&gt;0,O78/I$131*100)</f>
        <v>0.11387432720761631</v>
      </c>
      <c r="J78" s="1" cm="1">
        <f t="array" ref="J78">_xlfn.IFS(SUM($L78:$Q78)="","",P78="","",P78=0,0,P78&gt;0,P78/J$131*100)</f>
        <v>0.51398242288546159</v>
      </c>
      <c r="K78" s="1" cm="1">
        <f t="array" ref="K78">_xlfn.IFS(SUM($L78:$Q78)="","",Q78="","",Q78=0,0,Q78&gt;0,Q78/K$131*100)</f>
        <v>0.26108800641941154</v>
      </c>
      <c r="L78" s="92">
        <f t="shared" si="102"/>
        <v>186824.5</v>
      </c>
      <c r="M78" s="1">
        <f t="shared" si="103"/>
        <v>151290.5</v>
      </c>
      <c r="N78" s="1">
        <f t="shared" si="104"/>
        <v>49105.5</v>
      </c>
      <c r="O78" s="1">
        <f t="shared" si="105"/>
        <v>198846</v>
      </c>
      <c r="P78" s="1">
        <f t="shared" si="106"/>
        <v>521839.5</v>
      </c>
      <c r="Q78" s="95">
        <f t="shared" si="107"/>
        <v>20492</v>
      </c>
      <c r="R78" s="89">
        <v>373649</v>
      </c>
      <c r="S78" s="89">
        <v>302581</v>
      </c>
      <c r="T78" s="89">
        <v>98211</v>
      </c>
      <c r="U78" s="89">
        <v>596538</v>
      </c>
      <c r="V78" s="89">
        <v>2087358</v>
      </c>
      <c r="W78" s="89">
        <v>40984</v>
      </c>
      <c r="X78" s="1"/>
      <c r="Y78" s="1"/>
      <c r="Z78" s="7" t="s">
        <v>34</v>
      </c>
      <c r="AA78" s="18" cm="1">
        <f t="array" ref="AA78">IFERROR(_xlfn.IFS(COUNTA($AE$68:$AJ$68)=0,AVERAGE($AE78:$AJ78),$AE$68="X",AVERAGE($AF78:$AJ78),$AF$68="X",AVERAGE($AE78,$AG78:$AJ78),$AG$68="X",AVERAGE($AE78:$AF78,$AH78:$AJ78),$AH$68="X",AVERAGE($AE78:$AG78,$AI78:$AJ78),$AI$68="X",AVERAGE($AE78:$AH78,$AJ78:$AJ78),$AJ$68="X",AVERAGE($AE78:$AI78)),"")</f>
        <v>0.37470131803881007</v>
      </c>
      <c r="AB78" s="19" cm="1">
        <f t="array" ref="AB78">IFERROR(_xlfn.IFS(COUNTA($AE$68:$AJ$68)=0,STDEV($AE78:$AJ78)/SQRT(COUNT($AE78:$AJ78)),$AE$68="X",STDEV($AF78:$AJ78)/SQRT(COUNT($AF78:$AJ78)),$AF$68="X",STDEV($AE78,$AG78:$AJ78)/SQRT(COUNT($AE78,$AG78:$AJ78)),$AG$68="X",STDEV($AE78:$AF78,$AH78:$AJ78)/SQRT(COUNT($AE78:$AF78,$AH78:$AJ78)),$AH$68="X",STDEV($AE78:$AG78,$AI78:$AJ78)/SQRT(COUNT($AE78:$AG78,$AI78:$AJ78)),$AI$68="X",STDEV($AE78:$AH78,$AJ78)/SQRT(COUNT($AE78:$AH78,$AJ78)),$AJ$68="X",STDEV($AE78:$AI78)/SQRT(COUNT($AE78:$AI78))),"")</f>
        <v>9.2418471793589099E-2</v>
      </c>
      <c r="AC78" s="113" cm="1">
        <f t="array" ref="AC78">IFERROR(_xlfn.IFS(COUNTA($AK$68:$AP$68)=0,AVERAGE($AK78:$AP78),$AK$68="X",AVERAGE($AL78:$AP78),$AL$68="X",AVERAGE($AK78,$AM78:$AP78),$AM$68="X",AVERAGE($AK78:$AL78,$AN78:$AP78),$AN$68="X",AVERAGE($AK78:$AM78,$AO78:$AP78),$AO$68="X",AVERAGE($AK78:$AN78,$AP78:$AP78),$AP$68="X",AVERAGE($AK78:$AO78)),"")</f>
        <v>214954.27777777778</v>
      </c>
      <c r="AD78" s="111" cm="1">
        <f t="array" ref="AD78">IFERROR(_xlfn.IFS(COUNTA($AK$68:$AP$68)=0,STDEV($AK78:$AP78)/SQRT(COUNT($AK78:$AP78)),$AK$68="X",STDEV($AL78:$AP78)/SQRT(COUNT($AL78:$AP78)),$AL$68="X",STDEV($AK78,$AM78:$AP78)/SQRT(COUNT($AK78,$AM78:$AP78)),$AM$68="X",STDEV($AK78:$AL78,$AN78:$AP78)/SQRT(COUNT($AK78:$AL78,$AN78:$AP78)),$AN$68="X",STDEV($AK78:$AM78,$AO78:$AP78)/SQRT(COUNT($AK78:$AM78,$AO78:$AP78)),$AO$68="X",STDEV($AK78:$AN78,$AP78)/SQRT(COUNT($AK78:$AN78,$AP78)),$AP$68="X",STDEV($AK78:$AO78)/SQRT(COUNT($AK78:$AO78))),"")</f>
        <v>49712.069744972519</v>
      </c>
      <c r="AE78" s="1" cm="1">
        <f t="array" ref="AE78">_xlfn.IFS(SUM($AK78:$AP78)="","",AK78="","",AK78=0,0,AK78&gt;0,AK78/AE$131*100)</f>
        <v>0.5053479688954261</v>
      </c>
      <c r="AF78" s="1" cm="1">
        <f t="array" ref="AF78">_xlfn.IFS(SUM($AK78:$AP78)="","",AL78="","",AL78=0,0,AL78&gt;0,AL78/AF$131*100)</f>
        <v>0.73744180316706098</v>
      </c>
      <c r="AG78" s="1" cm="1">
        <f t="array" ref="AG78">_xlfn.IFS(SUM($AK78:$AP78)="","",AM78="","",AM78=0,0,AM78&gt;0,AM78/AG$131*100)</f>
        <v>0.25740372954839036</v>
      </c>
      <c r="AH78" s="1" cm="1">
        <f t="array" ref="AH78">_xlfn.IFS(SUM($AK78:$AP78)="","",AN78="","",AN78=0,0,AN78&gt;0,AN78/AH$131*100)</f>
        <v>7.9057763650917448E-2</v>
      </c>
      <c r="AI78" s="1" cm="1">
        <f t="array" ref="AI78">_xlfn.IFS(SUM($AK78:$AP78)="","",AO78="","",AO78=0,0,AO78&gt;0,AO78/AI$131*100)</f>
        <v>0.37439320911232382</v>
      </c>
      <c r="AJ78" s="1" cm="1">
        <f t="array" ref="AJ78">_xlfn.IFS(SUM($AK78:$AP78)="","",AP78="","",AP78=0,0,AP78&gt;0,AP78/AJ$131*100)</f>
        <v>0.29456343385874167</v>
      </c>
      <c r="AK78" s="85">
        <f t="shared" si="108"/>
        <v>210815.33333333334</v>
      </c>
      <c r="AL78" s="39">
        <f t="shared" si="108"/>
        <v>349862</v>
      </c>
      <c r="AM78" s="39">
        <f t="shared" si="108"/>
        <v>160734.66666666666</v>
      </c>
      <c r="AN78" s="39">
        <f t="shared" si="108"/>
        <v>21721</v>
      </c>
      <c r="AO78" s="39">
        <f t="shared" si="108"/>
        <v>339760.66666666669</v>
      </c>
      <c r="AP78" s="98">
        <f t="shared" si="108"/>
        <v>206832</v>
      </c>
      <c r="AQ78" s="89">
        <v>632446</v>
      </c>
      <c r="AR78" s="89">
        <v>1049586</v>
      </c>
      <c r="AS78" s="89">
        <v>482204</v>
      </c>
      <c r="AT78" s="89">
        <v>43442</v>
      </c>
      <c r="AU78" s="89">
        <v>1019282</v>
      </c>
      <c r="AV78" s="89">
        <v>620496</v>
      </c>
      <c r="AW78" s="1"/>
      <c r="AX78" s="1"/>
      <c r="AY78" s="39" t="str">
        <f t="shared" si="109"/>
        <v/>
      </c>
      <c r="AZ78" s="39" t="str">
        <f t="shared" si="110"/>
        <v/>
      </c>
      <c r="BA78" s="39" t="str">
        <f t="shared" si="111"/>
        <v/>
      </c>
      <c r="BB78" s="39" t="str">
        <f t="shared" si="112"/>
        <v/>
      </c>
      <c r="BC78" s="39" t="str">
        <f t="shared" si="113"/>
        <v/>
      </c>
      <c r="BD78" s="39" t="str">
        <f t="shared" si="114"/>
        <v/>
      </c>
      <c r="BE78" s="39" t="str">
        <f t="shared" si="115"/>
        <v/>
      </c>
      <c r="BF78" s="39" t="str">
        <f t="shared" si="116"/>
        <v/>
      </c>
      <c r="BG78" s="39" t="str">
        <f t="shared" si="117"/>
        <v/>
      </c>
      <c r="BH78" s="39" t="str">
        <f t="shared" si="118"/>
        <v/>
      </c>
      <c r="BI78" s="39" t="str">
        <f t="shared" si="119"/>
        <v/>
      </c>
      <c r="BJ78" s="39" t="str">
        <f t="shared" si="120"/>
        <v/>
      </c>
      <c r="BK78" s="42" t="str">
        <f t="shared" si="121"/>
        <v/>
      </c>
      <c r="BL78" t="str">
        <f t="shared" si="122"/>
        <v/>
      </c>
      <c r="BM78" t="str">
        <f t="shared" si="123"/>
        <v/>
      </c>
      <c r="BN78" t="str">
        <f t="shared" si="124"/>
        <v/>
      </c>
      <c r="BO78" t="str">
        <f t="shared" si="125"/>
        <v/>
      </c>
      <c r="BP78" t="str">
        <f t="shared" si="126"/>
        <v/>
      </c>
      <c r="BQ78" t="str">
        <f t="shared" si="127"/>
        <v/>
      </c>
      <c r="BR78" t="str">
        <f t="shared" si="128"/>
        <v/>
      </c>
      <c r="BS78" t="str">
        <f t="shared" si="129"/>
        <v/>
      </c>
      <c r="BT78" t="str">
        <f t="shared" si="130"/>
        <v/>
      </c>
      <c r="BU78" t="str">
        <f t="shared" si="131"/>
        <v/>
      </c>
      <c r="BV78" t="str">
        <f t="shared" si="132"/>
        <v/>
      </c>
      <c r="BW78" t="str">
        <f t="shared" si="133"/>
        <v/>
      </c>
      <c r="BX78" t="str">
        <f t="shared" si="134"/>
        <v/>
      </c>
      <c r="BY78" t="str">
        <f t="shared" si="135"/>
        <v/>
      </c>
      <c r="BZ78" t="str">
        <f t="shared" si="136"/>
        <v/>
      </c>
      <c r="CA78" t="str">
        <f t="shared" si="137"/>
        <v/>
      </c>
      <c r="CB78" s="39" t="str">
        <f t="shared" si="138"/>
        <v/>
      </c>
      <c r="CC78" s="46" t="str">
        <f t="shared" si="139"/>
        <v/>
      </c>
      <c r="CD78" s="44" t="str">
        <f t="shared" si="140"/>
        <v/>
      </c>
      <c r="CE78" t="str" cm="1">
        <f t="array" ref="CE78">_xlfn.IFS($CC78="","",$CC78&lt;=CE$69,"yes",$CC78&gt;CE$69,"no")</f>
        <v/>
      </c>
      <c r="CF78" s="42" t="str">
        <f t="shared" si="141"/>
        <v/>
      </c>
      <c r="CG78" s="1" t="str">
        <f t="shared" si="142"/>
        <v/>
      </c>
      <c r="CH78" s="1" t="str">
        <f t="shared" si="143"/>
        <v/>
      </c>
      <c r="CI78" s="76" t="str">
        <f>IF(CE78="yes",VLOOKUP(CH78,'z-Table'!$A$1:$K$74,7,TRUE)*$CE$68,"")</f>
        <v/>
      </c>
    </row>
    <row r="79" spans="1:87" ht="12" x14ac:dyDescent="0.2">
      <c r="A79" s="7" t="s">
        <v>35</v>
      </c>
      <c r="B79" s="18" cm="1">
        <f t="array" ref="B79">IFERROR(_xlfn.IFS(COUNTA($F$68:$K$68)=0,AVERAGE($F79:$K79),$F$68="X",AVERAGE(G79:$K79),$G$68="X",AVERAGE($F79,$H79:$K79),$H$68="X",AVERAGE($F79:$G79,$I79:$K79),$I$68="X",AVERAGE($F79:$H79,$J79:$K79),$J$68="X",AVERAGE($F79:$I79,$K79:$K79),$K$68="X",AVERAGE($F79:$J79)),"")</f>
        <v>6.6934086797166299E-3</v>
      </c>
      <c r="C79" s="19" cm="1">
        <f t="array" ref="C79">IFERROR(_xlfn.IFS(COUNTA($F$68:$K$68)=0,STDEV($F79:$K79)/SQRT(COUNT($F79:$K79)),$F$68="X",STDEV(G79:$K79)/SQRT(COUNT(G79:$K79)),$G$68="X",STDEV($F79,$H79:$K79)/SQRT(COUNT($F79,$H79:$K79)),$H$68="X",STDEV($F79:$G79,$I79:$K79)/SQRT(COUNT($F79:$G79,$I79:$K79)),$I$68="X",STDEV($F79:$H79,$J79:$K79)/SQRT(COUNT($F79:$H79,$J79:$K79)),$J$68="X",STDEV($F79:$I79,$K79)/SQRT(COUNT($F79:$I79,$K79)),$K$68="X",STDEV($F79:$J79)/SQRT(COUNT($F79:$J79))),"")</f>
        <v>5.8690836271367802E-4</v>
      </c>
      <c r="D79" s="113" cm="1">
        <f t="array" ref="D79">IFERROR(_xlfn.IFS(COUNTA($L$68:$Q$68)=0,AVERAGE($L79:$Q79),$L$68="X",AVERAGE($M79:$Q79),$M$68="X",AVERAGE($L79,$N79:$Q79),$N$68="X",AVERAGE($L79:$M79,$O79:$Q79),$O$68="X",AVERAGE($L79:$N79,$P79:$Q79),$P$68="X",AVERAGE($L79:$O79,$Q79:$Q79),$Q$68="X",AVERAGE($L79:$P79)),"")</f>
        <v>9353.3833333333332</v>
      </c>
      <c r="E79" s="111" cm="1">
        <f t="array" ref="E79">IFERROR(_xlfn.IFS(COUNTA($L$68:$Q$68)=0,STDEV($L79:$Q79)/SQRT(COUNT($L79:$Q79)),$L$68="X",STDEV($M79:$Q79)/SQRT(COUNT($M79:$Q79)),$M$68="X",STDEV($L79,$N79:$Q79)/SQRT(COUNT($L79,$N79:$Q79)),$N$68="X",STDEV($L79:$M79,$O79:$Q79)/SQRT(COUNT($L79:$M79,$O79:$Q79)),$O$68="X",STDEV($L79:$N79,$P79:$Q79)/SQRT(COUNT($L79:$N79,$P79:$Q79)),$P$68="X",STDEV($L79:$O79,$Q79)/SQRT(COUNT($L79:$O79,$Q79)),$Q$68="X",STDEV($L79:$P79)/SQRT(COUNT($L79:$P79))),"")</f>
        <v>2132.9454724889511</v>
      </c>
      <c r="F79" s="1" cm="1">
        <f t="array" ref="F79">_xlfn.IFS(SUM($L79:$Q79)="","",L79="","",L79=0,0,L79&gt;0,L79/F$131*100)</f>
        <v>6.8637663373712814E-3</v>
      </c>
      <c r="G79" s="1" cm="1">
        <f t="array" ref="G79">_xlfn.IFS(SUM($L79:$Q79)="","",M79="","",M79=0,0,M79&gt;0,M79/G$131*100)</f>
        <v>8.470346058915083E-3</v>
      </c>
      <c r="H79" s="1" cm="1">
        <f t="array" ref="H79">_xlfn.IFS(SUM($L79:$Q79)="","",N79="","",N79=0,0,N79&gt;0,N79/H$131*100)</f>
        <v>5.0962772348720469E-3</v>
      </c>
      <c r="I79" s="1" cm="1">
        <f t="array" ref="I79">_xlfn.IFS(SUM($L79:$Q79)="","",O79="","",O79=0,0,O79&gt;0,O79/I$131*100)</f>
        <v>7.2567590812279079E-3</v>
      </c>
      <c r="J79" s="1" cm="1">
        <f t="array" ref="J79">_xlfn.IFS(SUM($L79:$Q79)="","",P79="","",P79=0,0,P79&gt;0,P79/J$131*100)</f>
        <v>5.7798946861968292E-3</v>
      </c>
      <c r="K79" s="1" cm="1">
        <f t="array" ref="K79">_xlfn.IFS(SUM($L79:$Q79)="","",Q79="","",Q79=0,0,Q79&gt;0,Q79/K$131*100)</f>
        <v>0</v>
      </c>
      <c r="L79" s="92">
        <f t="shared" si="102"/>
        <v>15714</v>
      </c>
      <c r="M79" s="1">
        <f t="shared" si="103"/>
        <v>4232.5</v>
      </c>
      <c r="N79" s="1">
        <f t="shared" si="104"/>
        <v>8280.5</v>
      </c>
      <c r="O79" s="1">
        <f t="shared" si="105"/>
        <v>12671.666666666666</v>
      </c>
      <c r="P79" s="1">
        <f t="shared" si="106"/>
        <v>5868.25</v>
      </c>
      <c r="Q79" s="95">
        <f t="shared" si="107"/>
        <v>0</v>
      </c>
      <c r="R79" s="89">
        <v>31428</v>
      </c>
      <c r="S79" s="89">
        <v>8465</v>
      </c>
      <c r="T79" s="89">
        <v>16561</v>
      </c>
      <c r="U79" s="89">
        <v>38015</v>
      </c>
      <c r="V79" s="89">
        <v>23473</v>
      </c>
      <c r="W79" s="89">
        <v>0</v>
      </c>
      <c r="X79" s="1"/>
      <c r="Y79" s="1"/>
      <c r="Z79" s="7" t="s">
        <v>35</v>
      </c>
      <c r="AA79" s="18" cm="1">
        <f t="array" ref="AA79">IFERROR(_xlfn.IFS(COUNTA($AE$68:$AJ$68)=0,AVERAGE($AE79:$AJ79),$AE$68="X",AVERAGE($AF79:$AJ79),$AF$68="X",AVERAGE($AE79,$AG79:$AJ79),$AG$68="X",AVERAGE($AE79:$AF79,$AH79:$AJ79),$AH$68="X",AVERAGE($AE79:$AG79,$AI79:$AJ79),$AI$68="X",AVERAGE($AE79:$AH79,$AJ79:$AJ79),$AJ$68="X",AVERAGE($AE79:$AI79)),"")</f>
        <v>1.6099148490051961E-2</v>
      </c>
      <c r="AB79" s="19" cm="1">
        <f t="array" ref="AB79">IFERROR(_xlfn.IFS(COUNTA($AE$68:$AJ$68)=0,STDEV($AE79:$AJ79)/SQRT(COUNT($AE79:$AJ79)),$AE$68="X",STDEV($AF79:$AJ79)/SQRT(COUNT($AF79:$AJ79)),$AF$68="X",STDEV($AE79,$AG79:$AJ79)/SQRT(COUNT($AE79,$AG79:$AJ79)),$AG$68="X",STDEV($AE79:$AF79,$AH79:$AJ79)/SQRT(COUNT($AE79:$AF79,$AH79:$AJ79)),$AH$68="X",STDEV($AE79:$AG79,$AI79:$AJ79)/SQRT(COUNT($AE79:$AG79,$AI79:$AJ79)),$AI$68="X",STDEV($AE79:$AH79,$AJ79)/SQRT(COUNT($AE79:$AH79,$AJ79)),$AJ$68="X",STDEV($AE79:$AI79)/SQRT(COUNT($AE79:$AI79))),"")</f>
        <v>4.7992601543098345E-3</v>
      </c>
      <c r="AC79" s="113" cm="1">
        <f t="array" ref="AC79">IFERROR(_xlfn.IFS(COUNTA($AK$68:$AP$68)=0,AVERAGE($AK79:$AP79),$AK$68="X",AVERAGE($AL79:$AP79),$AL$68="X",AVERAGE($AK79,$AM79:$AP79),$AM$68="X",AVERAGE($AK79:$AL79,$AN79:$AP79),$AN$68="X",AVERAGE($AK79:$AM79,$AO79:$AP79),$AO$68="X",AVERAGE($AK79:$AN79,$AP79:$AP79),$AP$68="X",AVERAGE($AK79:$AO79)),"")</f>
        <v>7355</v>
      </c>
      <c r="AD79" s="111" cm="1">
        <f t="array" ref="AD79">IFERROR(_xlfn.IFS(COUNTA($AK$68:$AP$68)=0,STDEV($AK79:$AP79)/SQRT(COUNT($AK79:$AP79)),$AK$68="X",STDEV($AL79:$AP79)/SQRT(COUNT($AL79:$AP79)),$AL$68="X",STDEV($AK79,$AM79:$AP79)/SQRT(COUNT($AK79,$AM79:$AP79)),$AM$68="X",STDEV($AK79:$AL79,$AN79:$AP79)/SQRT(COUNT($AK79:$AL79,$AN79:$AP79)),$AN$68="X",STDEV($AK79:$AM79,$AO79:$AP79)/SQRT(COUNT($AK79:$AM79,$AO79:$AP79)),$AO$68="X",STDEV($AK79:$AN79,$AP79)/SQRT(COUNT($AK79:$AN79,$AP79)),$AP$68="X",STDEV($AK79:$AO79)/SQRT(COUNT($AK79:$AO79))),"")</f>
        <v>860.96220934831183</v>
      </c>
      <c r="AE79" s="1" cm="1">
        <f t="array" ref="AE79">_xlfn.IFS(SUM($AK79:$AP79)="","",AK79="","",AK79=0,0,AK79&gt;0,AK79/AE$131*100)</f>
        <v>1.1944010143235675E-2</v>
      </c>
      <c r="AF79" s="1" cm="1">
        <f t="array" ref="AF79">_xlfn.IFS(SUM($AK79:$AP79)="","",AL79="","",AL79=0,0,AL79&gt;0,AL79/AF$131*100)</f>
        <v>1.70992383317582E-2</v>
      </c>
      <c r="AG79" s="1" cm="1">
        <f t="array" ref="AG79">_xlfn.IFS(SUM($AK79:$AP79)="","",AM79="","",AM79=0,0,AM79&gt;0,AM79/AG$131*100)</f>
        <v>1.1971149220770054E-2</v>
      </c>
      <c r="AH79" s="1" cm="1">
        <f t="array" ref="AH79">_xlfn.IFS(SUM($AK79:$AP79)="","",AN79="","",AN79=0,0,AN79&gt;0,AN79/AH$131*100)</f>
        <v>3.8926512694929423E-2</v>
      </c>
      <c r="AI79" s="1" cm="1">
        <f t="array" ref="AI79">_xlfn.IFS(SUM($AK79:$AP79)="","",AO79="","",AO79=0,0,AO79&gt;0,AO79/AI$131*100)</f>
        <v>5.702131675296645E-3</v>
      </c>
      <c r="AJ79" s="1" cm="1">
        <f t="array" ref="AJ79">_xlfn.IFS(SUM($AK79:$AP79)="","",AP79="","",AP79=0,0,AP79&gt;0,AP79/AJ$131*100)</f>
        <v>1.0951848874321785E-2</v>
      </c>
      <c r="AK79" s="85">
        <f t="shared" si="108"/>
        <v>4982.666666666667</v>
      </c>
      <c r="AL79" s="39">
        <f t="shared" si="108"/>
        <v>8112.333333333333</v>
      </c>
      <c r="AM79" s="39">
        <f t="shared" si="108"/>
        <v>7475.333333333333</v>
      </c>
      <c r="AN79" s="39">
        <f t="shared" si="108"/>
        <v>10695</v>
      </c>
      <c r="AO79" s="39">
        <f t="shared" si="108"/>
        <v>5174.666666666667</v>
      </c>
      <c r="AP79" s="98">
        <f t="shared" si="108"/>
        <v>7690</v>
      </c>
      <c r="AQ79" s="89">
        <v>14948</v>
      </c>
      <c r="AR79" s="89">
        <v>24337</v>
      </c>
      <c r="AS79" s="89">
        <v>22426</v>
      </c>
      <c r="AT79" s="89">
        <v>21390</v>
      </c>
      <c r="AU79" s="89">
        <v>15524</v>
      </c>
      <c r="AV79" s="89">
        <v>23070</v>
      </c>
      <c r="AW79" s="1"/>
      <c r="AX79" s="1"/>
      <c r="AY79" s="39" t="str">
        <f t="shared" si="109"/>
        <v/>
      </c>
      <c r="AZ79" s="39" t="str">
        <f t="shared" si="110"/>
        <v/>
      </c>
      <c r="BA79" s="39" t="str">
        <f t="shared" si="111"/>
        <v/>
      </c>
      <c r="BB79" s="39" t="str">
        <f t="shared" si="112"/>
        <v/>
      </c>
      <c r="BC79" s="39" t="str">
        <f t="shared" si="113"/>
        <v/>
      </c>
      <c r="BD79" s="39" t="str">
        <f t="shared" si="114"/>
        <v/>
      </c>
      <c r="BE79" s="39" t="str">
        <f t="shared" si="115"/>
        <v/>
      </c>
      <c r="BF79" s="39" t="str">
        <f t="shared" si="116"/>
        <v/>
      </c>
      <c r="BG79" s="39" t="str">
        <f t="shared" si="117"/>
        <v/>
      </c>
      <c r="BH79" s="39" t="str">
        <f t="shared" si="118"/>
        <v/>
      </c>
      <c r="BI79" s="39" t="str">
        <f t="shared" si="119"/>
        <v/>
      </c>
      <c r="BJ79" s="39" t="str">
        <f t="shared" si="120"/>
        <v/>
      </c>
      <c r="BK79" s="42" t="str">
        <f t="shared" si="121"/>
        <v/>
      </c>
      <c r="BL79" t="str">
        <f t="shared" si="122"/>
        <v/>
      </c>
      <c r="BM79" t="str">
        <f t="shared" si="123"/>
        <v/>
      </c>
      <c r="BN79" t="str">
        <f t="shared" si="124"/>
        <v/>
      </c>
      <c r="BO79" t="str">
        <f t="shared" si="125"/>
        <v/>
      </c>
      <c r="BP79" t="str">
        <f t="shared" si="126"/>
        <v/>
      </c>
      <c r="BQ79" t="str">
        <f t="shared" si="127"/>
        <v/>
      </c>
      <c r="BR79" t="str">
        <f t="shared" si="128"/>
        <v/>
      </c>
      <c r="BS79" t="str">
        <f t="shared" si="129"/>
        <v/>
      </c>
      <c r="BT79" t="str">
        <f t="shared" si="130"/>
        <v/>
      </c>
      <c r="BU79" t="str">
        <f t="shared" si="131"/>
        <v/>
      </c>
      <c r="BV79" t="str">
        <f t="shared" si="132"/>
        <v/>
      </c>
      <c r="BW79" t="str">
        <f t="shared" si="133"/>
        <v/>
      </c>
      <c r="BX79" t="str">
        <f t="shared" si="134"/>
        <v/>
      </c>
      <c r="BY79" t="str">
        <f t="shared" si="135"/>
        <v/>
      </c>
      <c r="BZ79" t="str">
        <f t="shared" si="136"/>
        <v/>
      </c>
      <c r="CA79" t="str">
        <f t="shared" si="137"/>
        <v/>
      </c>
      <c r="CB79" s="39" t="str">
        <f t="shared" si="138"/>
        <v/>
      </c>
      <c r="CC79" s="46" t="str">
        <f t="shared" si="139"/>
        <v/>
      </c>
      <c r="CD79" s="44" t="str">
        <f t="shared" si="140"/>
        <v/>
      </c>
      <c r="CE79" t="str" cm="1">
        <f t="array" ref="CE79">_xlfn.IFS($CC79="","",$CC79&lt;=CE$69,"yes",$CC79&gt;CE$69,"no")</f>
        <v/>
      </c>
      <c r="CF79" s="42" t="str">
        <f t="shared" si="141"/>
        <v/>
      </c>
      <c r="CG79" s="1" t="str">
        <f t="shared" si="142"/>
        <v/>
      </c>
      <c r="CH79" s="1" t="str">
        <f t="shared" si="143"/>
        <v/>
      </c>
      <c r="CI79" s="76" t="str">
        <f>IF(CE79="yes",VLOOKUP(CH79,'z-Table'!$A$1:$K$74,7,TRUE)*$CE$68,"")</f>
        <v/>
      </c>
    </row>
    <row r="80" spans="1:87" ht="12" x14ac:dyDescent="0.2">
      <c r="A80" s="6" t="s">
        <v>36</v>
      </c>
      <c r="B80" s="18" cm="1">
        <f t="array" ref="B80">IFERROR(_xlfn.IFS(COUNTA($F$68:$K$68)=0,AVERAGE($F80:$K80),$F$68="X",AVERAGE(G80:$K80),$G$68="X",AVERAGE($F80,$H80:$K80),$H$68="X",AVERAGE($F80:$G80,$I80:$K80),$I$68="X",AVERAGE($F80:$H80,$J80:$K80),$J$68="X",AVERAGE($F80:$I80,$K80:$K80),$K$68="X",AVERAGE($F80:$J80)),"")</f>
        <v>2.5801039356854683E-2</v>
      </c>
      <c r="C80" s="19" cm="1">
        <f t="array" ref="C80">IFERROR(_xlfn.IFS(COUNTA($F$68:$K$68)=0,STDEV($F80:$K80)/SQRT(COUNT($F80:$K80)),$F$68="X",STDEV(G80:$K80)/SQRT(COUNT(G80:$K80)),$G$68="X",STDEV($F80,$H80:$K80)/SQRT(COUNT($F80,$H80:$K80)),$H$68="X",STDEV($F80:$G80,$I80:$K80)/SQRT(COUNT($F80:$G80,$I80:$K80)),$I$68="X",STDEV($F80:$H80,$J80:$K80)/SQRT(COUNT($F80:$H80,$J80:$K80)),$J$68="X",STDEV($F80:$I80,$K80)/SQRT(COUNT($F80:$I80,$K80)),$K$68="X",STDEV($F80:$J80)/SQRT(COUNT($F80:$J80))),"")</f>
        <v>5.3017713240885471E-3</v>
      </c>
      <c r="D80" s="113" cm="1">
        <f t="array" ref="D80">IFERROR(_xlfn.IFS(COUNTA($L$68:$Q$68)=0,AVERAGE($L80:$Q80),$L$68="X",AVERAGE($M80:$Q80),$M$68="X",AVERAGE($L80,$N80:$Q80),$N$68="X",AVERAGE($L80:$M80,$O80:$Q80),$O$68="X",AVERAGE($L80:$N80,$P80:$Q80),$P$68="X",AVERAGE($L80:$O80,$Q80:$Q80),$Q$68="X",AVERAGE($L80:$P80)),"")</f>
        <v>31769.633333333331</v>
      </c>
      <c r="E80" s="111" cm="1">
        <f t="array" ref="E80">IFERROR(_xlfn.IFS(COUNTA($L$68:$Q$68)=0,STDEV($L80:$Q80)/SQRT(COUNT($L80:$Q80)),$L$68="X",STDEV($M80:$Q80)/SQRT(COUNT($M80:$Q80)),$M$68="X",STDEV($L80,$N80:$Q80)/SQRT(COUNT($L80,$N80:$Q80)),$N$68="X",STDEV($L80:$M80,$O80:$Q80)/SQRT(COUNT($L80:$M80,$O80:$Q80)),$O$68="X",STDEV($L80:$N80,$P80:$Q80)/SQRT(COUNT($L80:$N80,$P80:$Q80)),$P$68="X",STDEV($L80:$O80,$Q80)/SQRT(COUNT($L80:$O80,$Q80)),$Q$68="X",STDEV($L80:$P80)/SQRT(COUNT($L80:$P80))),"")</f>
        <v>5171.3558329621037</v>
      </c>
      <c r="F80" s="1" cm="1">
        <f t="array" ref="F80">_xlfn.IFS(SUM($L80:$Q80)="","",L80="","",L80=0,0,L80&gt;0,L80/F$131*100)</f>
        <v>2.199777270476597E-2</v>
      </c>
      <c r="G80" s="1" cm="1">
        <f t="array" ref="G80">_xlfn.IFS(SUM($L80:$Q80)="","",M80="","",M80=0,0,M80&gt;0,M80/G$131*100)</f>
        <v>4.4876323691698014E-2</v>
      </c>
      <c r="H80" s="1" cm="1">
        <f t="array" ref="H80">_xlfn.IFS(SUM($L80:$Q80)="","",N80="","",N80=0,0,N80&gt;0,N80/H$131*100)</f>
        <v>1.3889901911141813E-2</v>
      </c>
      <c r="I80" s="1" cm="1">
        <f t="array" ref="I80">_xlfn.IFS(SUM($L80:$Q80)="","",O80="","",O80=0,0,O80&gt;0,O80/I$131*100)</f>
        <v>1.9859066618371245E-2</v>
      </c>
      <c r="J80" s="1" cm="1">
        <f t="array" ref="J80">_xlfn.IFS(SUM($L80:$Q80)="","",P80="","",P80=0,0,P80&gt;0,P80/J$131*100)</f>
        <v>2.8382131858296397E-2</v>
      </c>
      <c r="K80" s="1" cm="1">
        <f t="array" ref="K80">_xlfn.IFS(SUM($L80:$Q80)="","",Q80="","",Q80=0,0,Q80&gt;0,Q80/K$131*100)</f>
        <v>0.19357996415837053</v>
      </c>
      <c r="L80" s="92">
        <f t="shared" si="102"/>
        <v>50362</v>
      </c>
      <c r="M80" s="1">
        <f t="shared" si="103"/>
        <v>22424</v>
      </c>
      <c r="N80" s="1">
        <f t="shared" si="104"/>
        <v>22568.5</v>
      </c>
      <c r="O80" s="1">
        <f t="shared" si="105"/>
        <v>34677.666666666664</v>
      </c>
      <c r="P80" s="1">
        <f t="shared" si="106"/>
        <v>28816</v>
      </c>
      <c r="Q80" s="95">
        <f t="shared" si="107"/>
        <v>15193.5</v>
      </c>
      <c r="R80" s="89">
        <v>100724</v>
      </c>
      <c r="S80" s="89">
        <v>44848</v>
      </c>
      <c r="T80" s="89">
        <v>45137</v>
      </c>
      <c r="U80" s="89">
        <v>104033</v>
      </c>
      <c r="V80" s="89">
        <v>115264</v>
      </c>
      <c r="W80" s="89">
        <v>30387</v>
      </c>
      <c r="X80" s="1"/>
      <c r="Y80" s="1"/>
      <c r="Z80" s="6" t="s">
        <v>36</v>
      </c>
      <c r="AA80" s="18" cm="1">
        <f t="array" ref="AA80">IFERROR(_xlfn.IFS(COUNTA($AE$68:$AJ$68)=0,AVERAGE($AE80:$AJ80),$AE$68="X",AVERAGE($AF80:$AJ80),$AF$68="X",AVERAGE($AE80,$AG80:$AJ80),$AG$68="X",AVERAGE($AE80:$AF80,$AH80:$AJ80),$AH$68="X",AVERAGE($AE80:$AG80,$AI80:$AJ80),$AI$68="X",AVERAGE($AE80:$AH80,$AJ80:$AJ80),$AJ$68="X",AVERAGE($AE80:$AI80)),"")</f>
        <v>6.9477187871491361E-2</v>
      </c>
      <c r="AB80" s="19" cm="1">
        <f t="array" ref="AB80">IFERROR(_xlfn.IFS(COUNTA($AE$68:$AJ$68)=0,STDEV($AE80:$AJ80)/SQRT(COUNT($AE80:$AJ80)),$AE$68="X",STDEV($AF80:$AJ80)/SQRT(COUNT($AF80:$AJ80)),$AF$68="X",STDEV($AE80,$AG80:$AJ80)/SQRT(COUNT($AE80,$AG80:$AJ80)),$AG$68="X",STDEV($AE80:$AF80,$AH80:$AJ80)/SQRT(COUNT($AE80:$AF80,$AH80:$AJ80)),$AH$68="X",STDEV($AE80:$AG80,$AI80:$AJ80)/SQRT(COUNT($AE80:$AG80,$AI80:$AJ80)),$AI$68="X",STDEV($AE80:$AH80,$AJ80)/SQRT(COUNT($AE80:$AH80,$AJ80)),$AJ$68="X",STDEV($AE80:$AI80)/SQRT(COUNT($AE80:$AI80))),"")</f>
        <v>1.8777420660623018E-2</v>
      </c>
      <c r="AC80" s="113" cm="1">
        <f t="array" ref="AC80">IFERROR(_xlfn.IFS(COUNTA($AK$68:$AP$68)=0,AVERAGE($AK80:$AP80),$AK$68="X",AVERAGE($AL80:$AP80),$AL$68="X",AVERAGE($AK80,$AM80:$AP80),$AM$68="X",AVERAGE($AK80:$AL80,$AN80:$AP80),$AN$68="X",AVERAGE($AK80:$AM80,$AO80:$AP80),$AO$68="X",AVERAGE($AK80:$AN80,$AP80:$AP80),$AP$68="X",AVERAGE($AK80:$AO80)),"")</f>
        <v>33552.388888888891</v>
      </c>
      <c r="AD80" s="111" cm="1">
        <f t="array" ref="AD80">IFERROR(_xlfn.IFS(COUNTA($AK$68:$AP$68)=0,STDEV($AK80:$AP80)/SQRT(COUNT($AK80:$AP80)),$AK$68="X",STDEV($AL80:$AP80)/SQRT(COUNT($AL80:$AP80)),$AL$68="X",STDEV($AK80,$AM80:$AP80)/SQRT(COUNT($AK80,$AM80:$AP80)),$AM$68="X",STDEV($AK80:$AL80,$AN80:$AP80)/SQRT(COUNT($AK80:$AL80,$AN80:$AP80)),$AN$68="X",STDEV($AK80:$AM80,$AO80:$AP80)/SQRT(COUNT($AK80:$AM80,$AO80:$AP80)),$AO$68="X",STDEV($AK80:$AN80,$AP80)/SQRT(COUNT($AK80:$AN80,$AP80)),$AP$68="X",STDEV($AK80:$AO80)/SQRT(COUNT($AK80:$AO80))),"")</f>
        <v>3746.5760471609883</v>
      </c>
      <c r="AE80" s="1" cm="1">
        <f t="array" ref="AE80">_xlfn.IFS(SUM($AK80:$AP80)="","",AK80="","",AK80=0,0,AK80&gt;0,AK80/AE$131*100)</f>
        <v>4.7486789056227996E-2</v>
      </c>
      <c r="AF80" s="1" cm="1">
        <f t="array" ref="AF80">_xlfn.IFS(SUM($AK80:$AP80)="","",AL80="","",AL80=0,0,AL80&gt;0,AL80/AF$131*100)</f>
        <v>6.2496497087146816E-2</v>
      </c>
      <c r="AG80" s="1" cm="1">
        <f t="array" ref="AG80">_xlfn.IFS(SUM($AK80:$AP80)="","",AM80="","",AM80=0,0,AM80&gt;0,AM80/AG$131*100)</f>
        <v>4.8581748442980591E-2</v>
      </c>
      <c r="AH80" s="1" cm="1">
        <f t="array" ref="AH80">_xlfn.IFS(SUM($AK80:$AP80)="","",AN80="","",AN80=0,0,AN80&gt;0,AN80/AH$131*100)</f>
        <v>0.16259962862396232</v>
      </c>
      <c r="AI80" s="1" cm="1">
        <f t="array" ref="AI80">_xlfn.IFS(SUM($AK80:$AP80)="","",AO80="","",AO80=0,0,AO80&gt;0,AO80/AI$131*100)</f>
        <v>4.6985285848294311E-2</v>
      </c>
      <c r="AJ80" s="1" cm="1">
        <f t="array" ref="AJ80">_xlfn.IFS(SUM($AK80:$AP80)="","",AP80="","",AP80=0,0,AP80&gt;0,AP80/AJ$131*100)</f>
        <v>4.8713178170336172E-2</v>
      </c>
      <c r="AK80" s="85">
        <f t="shared" si="108"/>
        <v>19810</v>
      </c>
      <c r="AL80" s="39">
        <f t="shared" si="108"/>
        <v>29650</v>
      </c>
      <c r="AM80" s="39">
        <f t="shared" si="108"/>
        <v>30336.666666666668</v>
      </c>
      <c r="AN80" s="39">
        <f t="shared" si="108"/>
        <v>44674</v>
      </c>
      <c r="AO80" s="39">
        <f t="shared" si="108"/>
        <v>42639</v>
      </c>
      <c r="AP80" s="98">
        <f t="shared" si="108"/>
        <v>34204.666666666664</v>
      </c>
      <c r="AQ80" s="89">
        <v>59430</v>
      </c>
      <c r="AR80" s="89">
        <v>88950</v>
      </c>
      <c r="AS80" s="89">
        <v>91010</v>
      </c>
      <c r="AT80" s="89">
        <v>89348</v>
      </c>
      <c r="AU80" s="89">
        <v>127917</v>
      </c>
      <c r="AV80" s="89">
        <v>102614</v>
      </c>
      <c r="AW80" s="1"/>
      <c r="AX80" s="1"/>
      <c r="AY80" s="39" t="str">
        <f t="shared" si="109"/>
        <v/>
      </c>
      <c r="AZ80" s="39" t="str">
        <f t="shared" si="110"/>
        <v/>
      </c>
      <c r="BA80" s="39" t="str">
        <f t="shared" si="111"/>
        <v/>
      </c>
      <c r="BB80" s="39" t="str">
        <f t="shared" si="112"/>
        <v/>
      </c>
      <c r="BC80" s="39" t="str">
        <f t="shared" si="113"/>
        <v/>
      </c>
      <c r="BD80" s="39" t="str">
        <f t="shared" si="114"/>
        <v/>
      </c>
      <c r="BE80" s="39" t="str">
        <f t="shared" si="115"/>
        <v/>
      </c>
      <c r="BF80" s="39" t="str">
        <f t="shared" si="116"/>
        <v/>
      </c>
      <c r="BG80" s="39" t="str">
        <f t="shared" si="117"/>
        <v/>
      </c>
      <c r="BH80" s="39" t="str">
        <f t="shared" si="118"/>
        <v/>
      </c>
      <c r="BI80" s="39" t="str">
        <f t="shared" si="119"/>
        <v/>
      </c>
      <c r="BJ80" s="39" t="str">
        <f t="shared" si="120"/>
        <v/>
      </c>
      <c r="BK80" s="42" t="str">
        <f t="shared" si="121"/>
        <v/>
      </c>
      <c r="BL80" t="str">
        <f t="shared" si="122"/>
        <v/>
      </c>
      <c r="BM80" t="str">
        <f t="shared" si="123"/>
        <v/>
      </c>
      <c r="BN80" t="str">
        <f t="shared" si="124"/>
        <v/>
      </c>
      <c r="BO80" t="str">
        <f t="shared" si="125"/>
        <v/>
      </c>
      <c r="BP80" t="str">
        <f t="shared" si="126"/>
        <v/>
      </c>
      <c r="BQ80" t="str">
        <f t="shared" si="127"/>
        <v/>
      </c>
      <c r="BR80" t="str">
        <f t="shared" si="128"/>
        <v/>
      </c>
      <c r="BS80" t="str">
        <f t="shared" si="129"/>
        <v/>
      </c>
      <c r="BT80" t="str">
        <f t="shared" si="130"/>
        <v/>
      </c>
      <c r="BU80" t="str">
        <f t="shared" si="131"/>
        <v/>
      </c>
      <c r="BV80" t="str">
        <f t="shared" si="132"/>
        <v/>
      </c>
      <c r="BW80" t="str">
        <f t="shared" si="133"/>
        <v/>
      </c>
      <c r="BX80" t="str">
        <f t="shared" si="134"/>
        <v/>
      </c>
      <c r="BY80" t="str">
        <f t="shared" si="135"/>
        <v/>
      </c>
      <c r="BZ80" t="str">
        <f t="shared" si="136"/>
        <v/>
      </c>
      <c r="CA80" t="str">
        <f t="shared" si="137"/>
        <v/>
      </c>
      <c r="CB80" s="39" t="str">
        <f t="shared" si="138"/>
        <v/>
      </c>
      <c r="CC80" s="46" t="str">
        <f t="shared" si="139"/>
        <v/>
      </c>
      <c r="CD80" s="44" t="str">
        <f t="shared" si="140"/>
        <v/>
      </c>
      <c r="CE80" t="str" cm="1">
        <f t="array" ref="CE80">_xlfn.IFS($CC80="","",$CC80&lt;=CE$69,"yes",$CC80&gt;CE$69,"no")</f>
        <v/>
      </c>
      <c r="CF80" s="42" t="str">
        <f t="shared" si="141"/>
        <v/>
      </c>
      <c r="CG80" s="1" t="str">
        <f t="shared" si="142"/>
        <v/>
      </c>
      <c r="CH80" s="1" t="str">
        <f t="shared" si="143"/>
        <v/>
      </c>
      <c r="CI80" s="76" t="str">
        <f>IF(CE80="yes",VLOOKUP(CH80,'z-Table'!$A$1:$K$74,7,TRUE)*$CE$68,"")</f>
        <v/>
      </c>
    </row>
    <row r="81" spans="1:87" ht="12" x14ac:dyDescent="0.2">
      <c r="A81" s="6" t="s">
        <v>37</v>
      </c>
      <c r="B81" s="18" cm="1">
        <f t="array" ref="B81">IFERROR(_xlfn.IFS(COUNTA($F$68:$K$68)=0,AVERAGE($F81:$K81),$F$68="X",AVERAGE(G81:$K81),$G$68="X",AVERAGE($F81,$H81:$K81),$H$68="X",AVERAGE($F81:$G81,$I81:$K81),$I$68="X",AVERAGE($F81:$H81,$J81:$K81),$J$68="X",AVERAGE($F81:$I81,$K81:$K81),$K$68="X",AVERAGE($F81:$J81)),"")</f>
        <v>5.9592196877262839E-2</v>
      </c>
      <c r="C81" s="19" cm="1">
        <f t="array" ref="C81">IFERROR(_xlfn.IFS(COUNTA($F$68:$K$68)=0,STDEV($F81:$K81)/SQRT(COUNT($F81:$K81)),$F$68="X",STDEV(G81:$K81)/SQRT(COUNT(G81:$K81)),$G$68="X",STDEV($F81,$H81:$K81)/SQRT(COUNT($F81,$H81:$K81)),$H$68="X",STDEV($F81:$G81,$I81:$K81)/SQRT(COUNT($F81:$G81,$I81:$K81)),$I$68="X",STDEV($F81:$H81,$J81:$K81)/SQRT(COUNT($F81:$H81,$J81:$K81)),$J$68="X",STDEV($F81:$I81,$K81)/SQRT(COUNT($F81:$I81,$K81)),$K$68="X",STDEV($F81:$J81)/SQRT(COUNT($F81:$J81))),"")</f>
        <v>1.0026750660760831E-2</v>
      </c>
      <c r="D81" s="113" cm="1">
        <f t="array" ref="D81">IFERROR(_xlfn.IFS(COUNTA($L$68:$Q$68)=0,AVERAGE($L81:$Q81),$L$68="X",AVERAGE($M81:$Q81),$M$68="X",AVERAGE($L81,$N81:$Q81),$N$68="X",AVERAGE($L81:$M81,$O81:$Q81),$O$68="X",AVERAGE($L81:$N81,$P81:$Q81),$P$68="X",AVERAGE($L81:$O81,$Q81:$Q81),$Q$68="X",AVERAGE($L81:$P81)),"")</f>
        <v>76413.2</v>
      </c>
      <c r="E81" s="111" cm="1">
        <f t="array" ref="E81">IFERROR(_xlfn.IFS(COUNTA($L$68:$Q$68)=0,STDEV($L81:$Q81)/SQRT(COUNT($L81:$Q81)),$L$68="X",STDEV($M81:$Q81)/SQRT(COUNT($M81:$Q81)),$M$68="X",STDEV($L81,$N81:$Q81)/SQRT(COUNT($L81,$N81:$Q81)),$N$68="X",STDEV($L81:$M81,$O81:$Q81)/SQRT(COUNT($L81:$M81,$O81:$Q81)),$O$68="X",STDEV($L81:$N81,$P81:$Q81)/SQRT(COUNT($L81:$N81,$P81:$Q81)),$P$68="X",STDEV($L81:$O81,$Q81)/SQRT(COUNT($L81:$O81,$Q81)),$Q$68="X",STDEV($L81:$P81)/SQRT(COUNT($L81:$P81))),"")</f>
        <v>15044.458471975651</v>
      </c>
      <c r="F81" s="1" cm="1">
        <f t="array" ref="F81">_xlfn.IFS(SUM($L81:$Q81)="","",L81="","",L81=0,0,L81&gt;0,L81/F$131*100)</f>
        <v>5.8292437853955263E-2</v>
      </c>
      <c r="G81" s="1" cm="1">
        <f t="array" ref="G81">_xlfn.IFS(SUM($L81:$Q81)="","",M81="","",M81=0,0,M81&gt;0,M81/G$131*100)</f>
        <v>9.2281243306713029E-2</v>
      </c>
      <c r="H81" s="1" cm="1">
        <f t="array" ref="H81">_xlfn.IFS(SUM($L81:$Q81)="","",N81="","",N81=0,0,N81&gt;0,N81/H$131*100)</f>
        <v>3.6257699952995832E-2</v>
      </c>
      <c r="I81" s="1" cm="1">
        <f t="array" ref="I81">_xlfn.IFS(SUM($L81:$Q81)="","",O81="","",O81=0,0,O81&gt;0,O81/I$131*100)</f>
        <v>4.2083094127373363E-2</v>
      </c>
      <c r="J81" s="1" cm="1">
        <f t="array" ref="J81">_xlfn.IFS(SUM($L81:$Q81)="","",P81="","",P81=0,0,P81&gt;0,P81/J$131*100)</f>
        <v>6.9046509145276713E-2</v>
      </c>
      <c r="K81" s="1" cm="1">
        <f t="array" ref="K81">_xlfn.IFS(SUM($L81:$Q81)="","",Q81="","",Q81=0,0,Q81&gt;0,Q81/K$131*100)</f>
        <v>1.1311499001521845</v>
      </c>
      <c r="L81" s="92">
        <f t="shared" si="102"/>
        <v>133455.5</v>
      </c>
      <c r="M81" s="1">
        <f t="shared" si="103"/>
        <v>46111.5</v>
      </c>
      <c r="N81" s="1">
        <f t="shared" si="104"/>
        <v>58912</v>
      </c>
      <c r="O81" s="1">
        <f t="shared" si="105"/>
        <v>73485</v>
      </c>
      <c r="P81" s="1">
        <f t="shared" si="106"/>
        <v>70102</v>
      </c>
      <c r="Q81" s="95">
        <f t="shared" si="107"/>
        <v>88780.5</v>
      </c>
      <c r="R81" s="89">
        <v>266911</v>
      </c>
      <c r="S81" s="89">
        <v>92223</v>
      </c>
      <c r="T81" s="89">
        <v>117824</v>
      </c>
      <c r="U81" s="89">
        <v>220455</v>
      </c>
      <c r="V81" s="89">
        <v>280408</v>
      </c>
      <c r="W81" s="89">
        <v>177561</v>
      </c>
      <c r="X81" s="1"/>
      <c r="Y81" s="1"/>
      <c r="Z81" s="6" t="s">
        <v>37</v>
      </c>
      <c r="AA81" s="18" cm="1">
        <f t="array" ref="AA81">IFERROR(_xlfn.IFS(COUNTA($AE$68:$AJ$68)=0,AVERAGE($AE81:$AJ81),$AE$68="X",AVERAGE($AF81:$AJ81),$AF$68="X",AVERAGE($AE81,$AG81:$AJ81),$AG$68="X",AVERAGE($AE81:$AF81,$AH81:$AJ81),$AH$68="X",AVERAGE($AE81:$AG81,$AI81:$AJ81),$AI$68="X",AVERAGE($AE81:$AH81,$AJ81:$AJ81),$AJ$68="X",AVERAGE($AE81:$AI81)),"")</f>
        <v>0.15659822696548156</v>
      </c>
      <c r="AB81" s="19" cm="1">
        <f t="array" ref="AB81">IFERROR(_xlfn.IFS(COUNTA($AE$68:$AJ$68)=0,STDEV($AE81:$AJ81)/SQRT(COUNT($AE81:$AJ81)),$AE$68="X",STDEV($AF81:$AJ81)/SQRT(COUNT($AF81:$AJ81)),$AF$68="X",STDEV($AE81,$AG81:$AJ81)/SQRT(COUNT($AE81,$AG81:$AJ81)),$AG$68="X",STDEV($AE81:$AF81,$AH81:$AJ81)/SQRT(COUNT($AE81:$AF81,$AH81:$AJ81)),$AH$68="X",STDEV($AE81:$AG81,$AI81:$AJ81)/SQRT(COUNT($AE81:$AG81,$AI81:$AJ81)),$AI$68="X",STDEV($AE81:$AH81,$AJ81)/SQRT(COUNT($AE81:$AH81,$AJ81)),$AJ$68="X",STDEV($AE81:$AI81)/SQRT(COUNT($AE81:$AI81))),"")</f>
        <v>5.096198108691908E-2</v>
      </c>
      <c r="AC81" s="113" cm="1">
        <f t="array" ref="AC81">IFERROR(_xlfn.IFS(COUNTA($AK$68:$AP$68)=0,AVERAGE($AK81:$AP81),$AK$68="X",AVERAGE($AL81:$AP81),$AL$68="X",AVERAGE($AK81,$AM81:$AP81),$AM$68="X",AVERAGE($AK81:$AL81,$AN81:$AP81),$AN$68="X",AVERAGE($AK81:$AM81,$AO81:$AP81),$AO$68="X",AVERAGE($AK81:$AN81,$AP81:$AP81),$AP$68="X",AVERAGE($AK81:$AO81)),"")</f>
        <v>71162.972222222219</v>
      </c>
      <c r="AD81" s="111" cm="1">
        <f t="array" ref="AD81">IFERROR(_xlfn.IFS(COUNTA($AK$68:$AP$68)=0,STDEV($AK81:$AP81)/SQRT(COUNT($AK81:$AP81)),$AK$68="X",STDEV($AL81:$AP81)/SQRT(COUNT($AL81:$AP81)),$AL$68="X",STDEV($AK81,$AM81:$AP81)/SQRT(COUNT($AK81,$AM81:$AP81)),$AM$68="X",STDEV($AK81:$AL81,$AN81:$AP81)/SQRT(COUNT($AK81:$AL81,$AN81:$AP81)),$AN$68="X",STDEV($AK81:$AM81,$AO81:$AP81)/SQRT(COUNT($AK81:$AM81,$AO81:$AP81)),$AO$68="X",STDEV($AK81:$AN81,$AP81)/SQRT(COUNT($AK81:$AN81,$AP81)),$AP$68="X",STDEV($AK81:$AO81)/SQRT(COUNT($AK81:$AO81))),"")</f>
        <v>8718.6441687634233</v>
      </c>
      <c r="AE81" s="1" cm="1">
        <f t="array" ref="AE81">_xlfn.IFS(SUM($AK81:$AP81)="","",AK81="","",AK81=0,0,AK81&gt;0,AK81/AE$131*100)</f>
        <v>0.11471219749754771</v>
      </c>
      <c r="AF81" s="1" cm="1">
        <f t="array" ref="AF81">_xlfn.IFS(SUM($AK81:$AP81)="","",AL81="","",AL81=0,0,AL81&gt;0,AL81/AF$131*100)</f>
        <v>0.14189901680398365</v>
      </c>
      <c r="AG81" s="1" cm="1">
        <f t="array" ref="AG81">_xlfn.IFS(SUM($AK81:$AP81)="","",AM81="","",AM81=0,0,AM81&gt;0,AM81/AG$131*100)</f>
        <v>0.11083428666318051</v>
      </c>
      <c r="AH81" s="1" cm="1">
        <f t="array" ref="AH81">_xlfn.IFS(SUM($AK81:$AP81)="","",AN81="","",AN81=0,0,AN81&gt;0,AN81/AH$131*100)</f>
        <v>0.40694493390727648</v>
      </c>
      <c r="AI81" s="1" cm="1">
        <f t="array" ref="AI81">_xlfn.IFS(SUM($AK81:$AP81)="","",AO81="","",AO81=0,0,AO81&gt;0,AO81/AI$131*100)</f>
        <v>7.2022286710394623E-2</v>
      </c>
      <c r="AJ81" s="1" cm="1">
        <f t="array" ref="AJ81">_xlfn.IFS(SUM($AK81:$AP81)="","",AP81="","",AP81=0,0,AP81&gt;0,AP81/AJ$131*100)</f>
        <v>9.3176640210506395E-2</v>
      </c>
      <c r="AK81" s="85">
        <f t="shared" si="108"/>
        <v>47854.333333333336</v>
      </c>
      <c r="AL81" s="39">
        <f t="shared" si="108"/>
        <v>67320.666666666672</v>
      </c>
      <c r="AM81" s="39">
        <f t="shared" si="108"/>
        <v>69210</v>
      </c>
      <c r="AN81" s="39">
        <f t="shared" si="108"/>
        <v>111807.5</v>
      </c>
      <c r="AO81" s="39">
        <f t="shared" si="108"/>
        <v>65360</v>
      </c>
      <c r="AP81" s="98">
        <f t="shared" si="108"/>
        <v>65425.333333333336</v>
      </c>
      <c r="AQ81" s="89">
        <v>143563</v>
      </c>
      <c r="AR81" s="89">
        <v>201962</v>
      </c>
      <c r="AS81" s="89">
        <v>207630</v>
      </c>
      <c r="AT81" s="89">
        <v>223615</v>
      </c>
      <c r="AU81" s="89">
        <v>196080</v>
      </c>
      <c r="AV81" s="89">
        <v>196276</v>
      </c>
      <c r="AW81" s="1"/>
      <c r="AX81" s="1"/>
      <c r="AY81" s="39" t="str">
        <f t="shared" si="109"/>
        <v/>
      </c>
      <c r="AZ81" s="39" t="str">
        <f t="shared" si="110"/>
        <v/>
      </c>
      <c r="BA81" s="39" t="str">
        <f t="shared" si="111"/>
        <v/>
      </c>
      <c r="BB81" s="39" t="str">
        <f t="shared" si="112"/>
        <v/>
      </c>
      <c r="BC81" s="39" t="str">
        <f t="shared" si="113"/>
        <v/>
      </c>
      <c r="BD81" s="39" t="str">
        <f t="shared" si="114"/>
        <v/>
      </c>
      <c r="BE81" s="39" t="str">
        <f t="shared" si="115"/>
        <v/>
      </c>
      <c r="BF81" s="39" t="str">
        <f t="shared" si="116"/>
        <v/>
      </c>
      <c r="BG81" s="39" t="str">
        <f t="shared" si="117"/>
        <v/>
      </c>
      <c r="BH81" s="39" t="str">
        <f t="shared" si="118"/>
        <v/>
      </c>
      <c r="BI81" s="39" t="str">
        <f t="shared" si="119"/>
        <v/>
      </c>
      <c r="BJ81" s="39" t="str">
        <f t="shared" si="120"/>
        <v/>
      </c>
      <c r="BK81" s="42" t="str">
        <f t="shared" si="121"/>
        <v/>
      </c>
      <c r="BL81" t="str">
        <f t="shared" si="122"/>
        <v/>
      </c>
      <c r="BM81" t="str">
        <f t="shared" si="123"/>
        <v/>
      </c>
      <c r="BN81" t="str">
        <f t="shared" si="124"/>
        <v/>
      </c>
      <c r="BO81" t="str">
        <f t="shared" si="125"/>
        <v/>
      </c>
      <c r="BP81" t="str">
        <f t="shared" si="126"/>
        <v/>
      </c>
      <c r="BQ81" t="str">
        <f t="shared" si="127"/>
        <v/>
      </c>
      <c r="BR81" t="str">
        <f t="shared" si="128"/>
        <v/>
      </c>
      <c r="BS81" t="str">
        <f t="shared" si="129"/>
        <v/>
      </c>
      <c r="BT81" t="str">
        <f t="shared" si="130"/>
        <v/>
      </c>
      <c r="BU81" t="str">
        <f t="shared" si="131"/>
        <v/>
      </c>
      <c r="BV81" t="str">
        <f t="shared" si="132"/>
        <v/>
      </c>
      <c r="BW81" t="str">
        <f t="shared" si="133"/>
        <v/>
      </c>
      <c r="BX81" t="str">
        <f t="shared" si="134"/>
        <v/>
      </c>
      <c r="BY81" t="str">
        <f t="shared" si="135"/>
        <v/>
      </c>
      <c r="BZ81" t="str">
        <f t="shared" si="136"/>
        <v/>
      </c>
      <c r="CA81" t="str">
        <f t="shared" si="137"/>
        <v/>
      </c>
      <c r="CB81" s="39" t="str">
        <f t="shared" si="138"/>
        <v/>
      </c>
      <c r="CC81" s="46" t="str">
        <f t="shared" si="139"/>
        <v/>
      </c>
      <c r="CD81" s="44" t="str">
        <f t="shared" si="140"/>
        <v/>
      </c>
      <c r="CE81" t="str" cm="1">
        <f t="array" ref="CE81">_xlfn.IFS($CC81="","",$CC81&lt;=CE$69,"yes",$CC81&gt;CE$69,"no")</f>
        <v/>
      </c>
      <c r="CF81" s="42" t="str">
        <f t="shared" si="141"/>
        <v/>
      </c>
      <c r="CG81" s="1" t="str">
        <f t="shared" si="142"/>
        <v/>
      </c>
      <c r="CH81" s="1" t="str">
        <f t="shared" si="143"/>
        <v/>
      </c>
      <c r="CI81" s="76" t="str">
        <f>IF(CE81="yes",VLOOKUP(CH81,'z-Table'!$A$1:$K$74,7,TRUE)*$CE$68,"")</f>
        <v/>
      </c>
    </row>
    <row r="82" spans="1:87" ht="12" x14ac:dyDescent="0.2">
      <c r="A82" s="7" t="s">
        <v>38</v>
      </c>
      <c r="B82" s="18" cm="1">
        <f t="array" ref="B82">IFERROR(_xlfn.IFS(COUNTA($F$68:$K$68)=0,AVERAGE($F82:$K82),$F$68="X",AVERAGE(G82:$K82),$G$68="X",AVERAGE($F82,$H82:$K82),$H$68="X",AVERAGE($F82:$G82,$I82:$K82),$I$68="X",AVERAGE($F82:$H82,$J82:$K82),$J$68="X",AVERAGE($F82:$I82,$K82:$K82),$K$68="X",AVERAGE($F82:$J82)),"")</f>
        <v>0.21502271156194458</v>
      </c>
      <c r="C82" s="19" cm="1">
        <f t="array" ref="C82">IFERROR(_xlfn.IFS(COUNTA($F$68:$K$68)=0,STDEV($F82:$K82)/SQRT(COUNT($F82:$K82)),$F$68="X",STDEV(G82:$K82)/SQRT(COUNT(G82:$K82)),$G$68="X",STDEV($F82,$H82:$K82)/SQRT(COUNT($F82,$H82:$K82)),$H$68="X",STDEV($F82:$G82,$I82:$K82)/SQRT(COUNT($F82:$G82,$I82:$K82)),$I$68="X",STDEV($F82:$H82,$J82:$K82)/SQRT(COUNT($F82:$H82,$J82:$K82)),$J$68="X",STDEV($F82:$I82,$K82)/SQRT(COUNT($F82:$I82,$K82)),$K$68="X",STDEV($F82:$J82)/SQRT(COUNT($F82:$J82))),"")</f>
        <v>5.2685722431310977E-2</v>
      </c>
      <c r="D82" s="113" cm="1">
        <f t="array" ref="D82">IFERROR(_xlfn.IFS(COUNTA($L$68:$Q$68)=0,AVERAGE($L82:$Q82),$L$68="X",AVERAGE($M82:$Q82),$M$68="X",AVERAGE($L82,$N82:$Q82),$N$68="X",AVERAGE($L82:$M82,$O82:$Q82),$O$68="X",AVERAGE($L82:$N82,$P82:$Q82),$P$68="X",AVERAGE($L82:$O82,$Q82:$Q82),$Q$68="X",AVERAGE($L82:$P82)),"")</f>
        <v>250934.68333333335</v>
      </c>
      <c r="E82" s="111" cm="1">
        <f t="array" ref="E82">IFERROR(_xlfn.IFS(COUNTA($L$68:$Q$68)=0,STDEV($L82:$Q82)/SQRT(COUNT($L82:$Q82)),$L$68="X",STDEV($M82:$Q82)/SQRT(COUNT($M82:$Q82)),$M$68="X",STDEV($L82,$N82:$Q82)/SQRT(COUNT($L82,$N82:$Q82)),$N$68="X",STDEV($L82:$M82,$O82:$Q82)/SQRT(COUNT($L82:$M82,$O82:$Q82)),$O$68="X",STDEV($L82:$N82,$P82:$Q82)/SQRT(COUNT($L82:$N82,$P82:$Q82)),$P$68="X",STDEV($L82:$O82,$Q82)/SQRT(COUNT($L82:$O82,$Q82)),$Q$68="X",STDEV($L82:$P82)/SQRT(COUNT($L82:$P82))),"")</f>
        <v>37435.274949741957</v>
      </c>
      <c r="F82" cm="1">
        <f t="array" ref="F82">_xlfn.IFS(SUM($L82:$Q82)="","",L82="","",L82=0,0,L82&gt;0,L82/F$131*100)</f>
        <v>0.1036573295449979</v>
      </c>
      <c r="G82" cm="1">
        <f t="array" ref="G82">_xlfn.IFS(SUM($L82:$Q82)="","",M82="","",M82=0,0,M82&gt;0,M82/G$131*100)</f>
        <v>0.32841227740888662</v>
      </c>
      <c r="H82" cm="1">
        <f t="array" ref="H82">_xlfn.IFS(SUM($L82:$Q82)="","",N82="","",N82=0,0,N82&gt;0,N82/H$131*100)</f>
        <v>0.11111952301676176</v>
      </c>
      <c r="I82" cm="1">
        <f t="array" ref="I82">_xlfn.IFS(SUM($L82:$Q82)="","",O82="","",O82=0,0,O82&gt;0,O82/I$131*100)</f>
        <v>0.18149113420372687</v>
      </c>
      <c r="J82" cm="1">
        <f t="array" ref="J82">_xlfn.IFS(SUM($L82:$Q82)="","",P82="","",P82=0,0,P82&gt;0,P82/J$131*100)</f>
        <v>0.35043329363534981</v>
      </c>
      <c r="K82" s="1" cm="1">
        <f t="array" ref="K82">_xlfn.IFS(SUM($L82:$Q82)="","",Q82="","",Q82=0,0,Q82&gt;0,Q82/K$131*100)</f>
        <v>9.3716795831459621</v>
      </c>
      <c r="L82" s="42">
        <f t="shared" si="102"/>
        <v>237314.5</v>
      </c>
      <c r="M82">
        <f t="shared" si="103"/>
        <v>164102.5</v>
      </c>
      <c r="N82">
        <f t="shared" si="104"/>
        <v>180548.5</v>
      </c>
      <c r="O82">
        <f t="shared" si="105"/>
        <v>316917.66666666669</v>
      </c>
      <c r="P82">
        <f t="shared" si="106"/>
        <v>355790.25</v>
      </c>
      <c r="Q82" s="96">
        <f t="shared" si="107"/>
        <v>735554.5</v>
      </c>
      <c r="R82" s="89">
        <v>474629</v>
      </c>
      <c r="S82" s="89">
        <v>328205</v>
      </c>
      <c r="T82" s="89">
        <v>361097</v>
      </c>
      <c r="U82" s="89">
        <v>950753</v>
      </c>
      <c r="V82" s="89">
        <v>1423161</v>
      </c>
      <c r="W82" s="89">
        <v>1471109</v>
      </c>
      <c r="X82" s="1"/>
      <c r="Y82" s="1"/>
      <c r="Z82" s="7" t="s">
        <v>38</v>
      </c>
      <c r="AA82" s="18" cm="1">
        <f t="array" ref="AA82">IFERROR(_xlfn.IFS(COUNTA($AE$68:$AJ$68)=0,AVERAGE($AE82:$AJ82),$AE$68="X",AVERAGE($AF82:$AJ82),$AF$68="X",AVERAGE($AE82,$AG82:$AJ82),$AG$68="X",AVERAGE($AE82:$AF82,$AH82:$AJ82),$AH$68="X",AVERAGE($AE82:$AG82,$AI82:$AJ82),$AI$68="X",AVERAGE($AE82:$AH82,$AJ82:$AJ82),$AJ$68="X",AVERAGE($AE82:$AI82)),"")</f>
        <v>0.58755505598697744</v>
      </c>
      <c r="AB82" s="19" cm="1">
        <f t="array" ref="AB82">IFERROR(_xlfn.IFS(COUNTA($AE$68:$AJ$68)=0,STDEV($AE82:$AJ82)/SQRT(COUNT($AE82:$AJ82)),$AE$68="X",STDEV($AF82:$AJ82)/SQRT(COUNT($AF82:$AJ82)),$AF$68="X",STDEV($AE82,$AG82:$AJ82)/SQRT(COUNT($AE82,$AG82:$AJ82)),$AG$68="X",STDEV($AE82:$AF82,$AH82:$AJ82)/SQRT(COUNT($AE82:$AF82,$AH82:$AJ82)),$AH$68="X",STDEV($AE82:$AG82,$AI82:$AJ82)/SQRT(COUNT($AE82:$AG82,$AI82:$AJ82)),$AI$68="X",STDEV($AE82:$AH82,$AJ82)/SQRT(COUNT($AE82:$AH82,$AJ82)),$AJ$68="X",STDEV($AE82:$AI82)/SQRT(COUNT($AE82:$AI82))),"")</f>
        <v>0.19255257189961075</v>
      </c>
      <c r="AC82" s="113" cm="1">
        <f t="array" ref="AC82">IFERROR(_xlfn.IFS(COUNTA($AK$68:$AP$68)=0,AVERAGE($AK82:$AP82),$AK$68="X",AVERAGE($AL82:$AP82),$AL$68="X",AVERAGE($AK82,$AM82:$AP82),$AM$68="X",AVERAGE($AK82:$AL82,$AN82:$AP82),$AN$68="X",AVERAGE($AK82:$AM82,$AO82:$AP82),$AO$68="X",AVERAGE($AK82:$AN82,$AP82:$AP82),$AP$68="X",AVERAGE($AK82:$AO82)),"")</f>
        <v>264795.08333333337</v>
      </c>
      <c r="AD82" s="111" cm="1">
        <f t="array" ref="AD82">IFERROR(_xlfn.IFS(COUNTA($AK$68:$AP$68)=0,STDEV($AK82:$AP82)/SQRT(COUNT($AK82:$AP82)),$AK$68="X",STDEV($AL82:$AP82)/SQRT(COUNT($AL82:$AP82)),$AL$68="X",STDEV($AK82,$AM82:$AP82)/SQRT(COUNT($AK82,$AM82:$AP82)),$AM$68="X",STDEV($AK82:$AL82,$AN82:$AP82)/SQRT(COUNT($AK82:$AL82,$AN82:$AP82)),$AN$68="X",STDEV($AK82:$AM82,$AO82:$AP82)/SQRT(COUNT($AK82:$AM82,$AO82:$AP82)),$AO$68="X",STDEV($AK82:$AN82,$AP82)/SQRT(COUNT($AK82:$AN82,$AP82)),$AP$68="X",STDEV($AK82:$AO82)/SQRT(COUNT($AK82:$AO82))),"")</f>
        <v>46446.099067623887</v>
      </c>
      <c r="AE82" cm="1">
        <f t="array" ref="AE82">_xlfn.IFS(SUM($AK82:$AP82)="","",AK82="","",AK82=0,0,AK82&gt;0,AK82/AE$131*100)</f>
        <v>0.48890457949633276</v>
      </c>
      <c r="AF82" cm="1">
        <f t="array" ref="AF82">_xlfn.IFS(SUM($AK82:$AP82)="","",AL82="","",AL82=0,0,AL82&gt;0,AL82/AF$131*100)</f>
        <v>0.81765512623003123</v>
      </c>
      <c r="AG82" cm="1">
        <f t="array" ref="AG82">_xlfn.IFS(SUM($AK82:$AP82)="","",AM82="","",AM82=0,0,AM82&gt;0,AM82/AG$131*100)</f>
        <v>0.19972805003767419</v>
      </c>
      <c r="AH82" cm="1">
        <f t="array" ref="AH82">_xlfn.IFS(SUM($AK82:$AP82)="","",AN82="","",AN82=0,0,AN82&gt;0,AN82/AH$131*100)</f>
        <v>1.4362718482786847</v>
      </c>
      <c r="AI82" cm="1">
        <f t="array" ref="AI82">_xlfn.IFS(SUM($AK82:$AP82)="","",AO82="","",AO82=0,0,AO82&gt;0,AO82/AI$131*100)</f>
        <v>0.33294182662785449</v>
      </c>
      <c r="AJ82" s="1" cm="1">
        <f t="array" ref="AJ82">_xlfn.IFS(SUM($AK82:$AP82)="","",AP82="","",AP82=0,0,AP82&gt;0,AP82/AJ$131*100)</f>
        <v>0.24982890525128762</v>
      </c>
      <c r="AK82" s="85">
        <f t="shared" si="108"/>
        <v>203955.66666666666</v>
      </c>
      <c r="AL82" s="39">
        <f t="shared" si="108"/>
        <v>387917.33333333331</v>
      </c>
      <c r="AM82" s="39">
        <f t="shared" si="108"/>
        <v>124719.33333333333</v>
      </c>
      <c r="AN82" s="39">
        <f t="shared" si="108"/>
        <v>394613.5</v>
      </c>
      <c r="AO82" s="39">
        <f t="shared" si="108"/>
        <v>302143.66666666669</v>
      </c>
      <c r="AP82" s="98">
        <f t="shared" si="108"/>
        <v>175421</v>
      </c>
      <c r="AQ82" s="89">
        <v>611867</v>
      </c>
      <c r="AR82" s="89">
        <v>1163752</v>
      </c>
      <c r="AS82" s="89">
        <v>374158</v>
      </c>
      <c r="AT82" s="89">
        <v>789227</v>
      </c>
      <c r="AU82" s="89">
        <v>906431</v>
      </c>
      <c r="AV82" s="89">
        <v>526263</v>
      </c>
      <c r="AW82" s="1"/>
      <c r="AX82" s="1"/>
      <c r="AY82" s="39" t="str">
        <f t="shared" si="109"/>
        <v/>
      </c>
      <c r="AZ82" s="39" t="str">
        <f t="shared" si="110"/>
        <v/>
      </c>
      <c r="BA82" s="39" t="str">
        <f t="shared" si="111"/>
        <v/>
      </c>
      <c r="BB82" s="39" t="str">
        <f t="shared" si="112"/>
        <v/>
      </c>
      <c r="BC82" s="39" t="str">
        <f t="shared" si="113"/>
        <v/>
      </c>
      <c r="BD82" s="39" t="str">
        <f t="shared" si="114"/>
        <v/>
      </c>
      <c r="BE82" s="39" t="str">
        <f t="shared" si="115"/>
        <v/>
      </c>
      <c r="BF82" s="39" t="str">
        <f t="shared" si="116"/>
        <v/>
      </c>
      <c r="BG82" s="39" t="str">
        <f t="shared" si="117"/>
        <v/>
      </c>
      <c r="BH82" s="39" t="str">
        <f t="shared" si="118"/>
        <v/>
      </c>
      <c r="BI82" s="39" t="str">
        <f t="shared" si="119"/>
        <v/>
      </c>
      <c r="BJ82" s="39" t="str">
        <f t="shared" si="120"/>
        <v/>
      </c>
      <c r="BK82" s="42" t="str">
        <f t="shared" si="121"/>
        <v/>
      </c>
      <c r="BL82" t="str">
        <f t="shared" si="122"/>
        <v/>
      </c>
      <c r="BM82" t="str">
        <f t="shared" si="123"/>
        <v/>
      </c>
      <c r="BN82" t="str">
        <f t="shared" si="124"/>
        <v/>
      </c>
      <c r="BO82" t="str">
        <f t="shared" si="125"/>
        <v/>
      </c>
      <c r="BP82" t="str">
        <f t="shared" si="126"/>
        <v/>
      </c>
      <c r="BQ82" t="str">
        <f t="shared" si="127"/>
        <v/>
      </c>
      <c r="BR82" t="str">
        <f t="shared" si="128"/>
        <v/>
      </c>
      <c r="BS82" t="str">
        <f t="shared" si="129"/>
        <v/>
      </c>
      <c r="BT82" t="str">
        <f t="shared" si="130"/>
        <v/>
      </c>
      <c r="BU82" t="str">
        <f t="shared" si="131"/>
        <v/>
      </c>
      <c r="BV82" t="str">
        <f t="shared" si="132"/>
        <v/>
      </c>
      <c r="BW82" t="str">
        <f t="shared" si="133"/>
        <v/>
      </c>
      <c r="BX82" t="str">
        <f t="shared" si="134"/>
        <v/>
      </c>
      <c r="BY82" t="str">
        <f t="shared" si="135"/>
        <v/>
      </c>
      <c r="BZ82" t="str">
        <f t="shared" si="136"/>
        <v/>
      </c>
      <c r="CA82" t="str">
        <f t="shared" si="137"/>
        <v/>
      </c>
      <c r="CB82" s="39" t="str">
        <f t="shared" si="138"/>
        <v/>
      </c>
      <c r="CC82" s="46" t="str">
        <f t="shared" si="139"/>
        <v/>
      </c>
      <c r="CD82" s="44" t="str">
        <f t="shared" si="140"/>
        <v/>
      </c>
      <c r="CE82" t="str" cm="1">
        <f t="array" ref="CE82">_xlfn.IFS($CC82="","",$CC82&lt;=CE$69,"yes",$CC82&gt;CE$69,"no")</f>
        <v/>
      </c>
      <c r="CF82" s="42" t="str">
        <f t="shared" si="141"/>
        <v/>
      </c>
      <c r="CG82" s="1" t="str">
        <f t="shared" si="142"/>
        <v/>
      </c>
      <c r="CH82" s="1" t="str">
        <f t="shared" si="143"/>
        <v/>
      </c>
      <c r="CI82" s="76" t="str">
        <f>IF(CE82="yes",VLOOKUP(CH82,'z-Table'!$A$1:$K$74,7,TRUE)*$CE$68,"")</f>
        <v/>
      </c>
    </row>
    <row r="83" spans="1:87" ht="12" x14ac:dyDescent="0.2">
      <c r="A83" s="7" t="s">
        <v>39</v>
      </c>
      <c r="B83" s="18" cm="1">
        <f t="array" ref="B83">IFERROR(_xlfn.IFS(COUNTA($F$68:$K$68)=0,AVERAGE($F83:$K83),$F$68="X",AVERAGE(G83:$K83),$G$68="X",AVERAGE($F83,$H83:$K83),$H$68="X",AVERAGE($F83:$G83,$I83:$K83),$I$68="X",AVERAGE($F83:$H83,$J83:$K83),$J$68="X",AVERAGE($F83:$I83,$K83:$K83),$K$68="X",AVERAGE($F83:$J83)),"")</f>
        <v>2.0157379848002641</v>
      </c>
      <c r="C83" s="19" cm="1">
        <f t="array" ref="C83">IFERROR(_xlfn.IFS(COUNTA($F$68:$K$68)=0,STDEV($F83:$K83)/SQRT(COUNT($F83:$K83)),$F$68="X",STDEV(G83:$K83)/SQRT(COUNT(G83:$K83)),$G$68="X",STDEV($F83,$H83:$K83)/SQRT(COUNT($F83,$H83:$K83)),$H$68="X",STDEV($F83:$G83,$I83:$K83)/SQRT(COUNT($F83:$G83,$I83:$K83)),$I$68="X",STDEV($F83:$H83,$J83:$K83)/SQRT(COUNT($F83:$H83,$J83:$K83)),$J$68="X",STDEV($F83:$I83,$K83)/SQRT(COUNT($F83:$I83,$K83)),$K$68="X",STDEV($F83:$J83)/SQRT(COUNT($F83:$J83))),"")</f>
        <v>0.57992059729964196</v>
      </c>
      <c r="D83" s="113" cm="1">
        <f t="array" ref="D83">IFERROR(_xlfn.IFS(COUNTA($L$68:$Q$68)=0,AVERAGE($L83:$Q83),$L$68="X",AVERAGE($M83:$Q83),$M$68="X",AVERAGE($L83,$N83:$Q83),$N$68="X",AVERAGE($L83:$M83,$O83:$Q83),$O$68="X",AVERAGE($L83:$N83,$P83:$Q83),$P$68="X",AVERAGE($L83:$O83,$Q83:$Q83),$Q$68="X",AVERAGE($L83:$P83)),"")</f>
        <v>2397176.15</v>
      </c>
      <c r="E83" s="111" cm="1">
        <f t="array" ref="E83">IFERROR(_xlfn.IFS(COUNTA($L$68:$Q$68)=0,STDEV($L83:$Q83)/SQRT(COUNT($L83:$Q83)),$L$68="X",STDEV($M83:$Q83)/SQRT(COUNT($M83:$Q83)),$M$68="X",STDEV($L83,$N83:$Q83)/SQRT(COUNT($L83,$N83:$Q83)),$N$68="X",STDEV($L83:$M83,$O83:$Q83)/SQRT(COUNT($L83:$M83,$O83:$Q83)),$O$68="X",STDEV($L83:$N83,$P83:$Q83)/SQRT(COUNT($L83:$N83,$P83:$Q83)),$P$68="X",STDEV($L83:$O83,$Q83)/SQRT(COUNT($L83:$O83,$Q83)),$Q$68="X",STDEV($L83:$P83)/SQRT(COUNT($L83:$P83))),"")</f>
        <v>443594.45015156851</v>
      </c>
      <c r="F83" cm="1">
        <f t="array" ref="F83">_xlfn.IFS(SUM($L83:$Q83)="","",L83="","",L83=0,0,L83&gt;0,L83/F$131*100)</f>
        <v>1.7879008406344752</v>
      </c>
      <c r="G83" cm="1">
        <f t="array" ref="G83">_xlfn.IFS(SUM($L83:$Q83)="","",M83="","",M83=0,0,M83&gt;0,M83/G$131*100)</f>
        <v>4.3032099709731799</v>
      </c>
      <c r="H83" cm="1">
        <f t="array" ref="H83">_xlfn.IFS(SUM($L83:$Q83)="","",N83="","",N83=0,0,N83&gt;0,N83/H$131*100)</f>
        <v>1.2441886483844986</v>
      </c>
      <c r="I83" cm="1">
        <f t="array" ref="I83">_xlfn.IFS(SUM($L83:$Q83)="","",O83="","",O83=0,0,O83&gt;0,O83/I$131*100)</f>
        <v>1.2799084729401715</v>
      </c>
      <c r="J83" cm="1">
        <f t="array" ref="J83">_xlfn.IFS(SUM($L83:$Q83)="","",P83="","",P83=0,0,P83&gt;0,P83/J$131*100)</f>
        <v>1.4634819910689953</v>
      </c>
      <c r="K83" s="1" cm="1">
        <f t="array" ref="K83">_xlfn.IFS(SUM($L83:$Q83)="","",Q83="","",Q83=0,0,Q83&gt;0,Q83/K$131*100)</f>
        <v>5.3719315995800319</v>
      </c>
      <c r="L83" s="42">
        <f t="shared" si="102"/>
        <v>4093244.5</v>
      </c>
      <c r="M83">
        <f t="shared" si="103"/>
        <v>2150247</v>
      </c>
      <c r="N83">
        <f t="shared" si="104"/>
        <v>2021574.5</v>
      </c>
      <c r="O83">
        <f t="shared" si="105"/>
        <v>2234961</v>
      </c>
      <c r="P83">
        <f t="shared" si="106"/>
        <v>1485853.75</v>
      </c>
      <c r="Q83" s="96">
        <f t="shared" si="107"/>
        <v>421626.5</v>
      </c>
      <c r="R83" s="89">
        <v>8186489</v>
      </c>
      <c r="S83" s="89">
        <v>4300494</v>
      </c>
      <c r="T83" s="89">
        <v>4043149</v>
      </c>
      <c r="U83" s="89">
        <v>6704883</v>
      </c>
      <c r="V83" s="89">
        <v>5943415</v>
      </c>
      <c r="W83" s="89">
        <v>843253</v>
      </c>
      <c r="X83" s="1"/>
      <c r="Y83" s="1"/>
      <c r="Z83" s="7" t="s">
        <v>39</v>
      </c>
      <c r="AA83" s="18" cm="1">
        <f t="array" ref="AA83">IFERROR(_xlfn.IFS(COUNTA($AE$68:$AJ$68)=0,AVERAGE($AE83:$AJ83),$AE$68="X",AVERAGE($AF83:$AJ83),$AF$68="X",AVERAGE($AE83,$AG83:$AJ83),$AG$68="X",AVERAGE($AE83:$AF83,$AH83:$AJ83),$AH$68="X",AVERAGE($AE83:$AG83,$AI83:$AJ83),$AI$68="X",AVERAGE($AE83:$AH83,$AJ83:$AJ83),$AJ$68="X",AVERAGE($AE83:$AI83)),"")</f>
        <v>4.7535538713594008</v>
      </c>
      <c r="AB83" s="19" cm="1">
        <f t="array" ref="AB83">IFERROR(_xlfn.IFS(COUNTA($AE$68:$AJ$68)=0,STDEV($AE83:$AJ83)/SQRT(COUNT($AE83:$AJ83)),$AE$68="X",STDEV($AF83:$AJ83)/SQRT(COUNT($AF83:$AJ83)),$AF$68="X",STDEV($AE83,$AG83:$AJ83)/SQRT(COUNT($AE83,$AG83:$AJ83)),$AG$68="X",STDEV($AE83:$AF83,$AH83:$AJ83)/SQRT(COUNT($AE83:$AF83,$AH83:$AJ83)),$AH$68="X",STDEV($AE83:$AG83,$AI83:$AJ83)/SQRT(COUNT($AE83:$AG83,$AI83:$AJ83)),$AI$68="X",STDEV($AE83:$AH83,$AJ83)/SQRT(COUNT($AE83:$AH83,$AJ83)),$AJ$68="X",STDEV($AE83:$AI83)/SQRT(COUNT($AE83:$AI83))),"")</f>
        <v>0.76037092670950901</v>
      </c>
      <c r="AC83" s="113" cm="1">
        <f t="array" ref="AC83">IFERROR(_xlfn.IFS(COUNTA($AK$68:$AP$68)=0,AVERAGE($AK83:$AP83),$AK$68="X",AVERAGE($AL83:$AP83),$AL$68="X",AVERAGE($AK83,$AM83:$AP83),$AM$68="X",AVERAGE($AK83:$AL83,$AN83:$AP83),$AN$68="X",AVERAGE($AK83:$AM83,$AO83:$AP83),$AO$68="X",AVERAGE($AK83:$AN83,$AP83:$AP83),$AP$68="X",AVERAGE($AK83:$AO83)),"")</f>
        <v>2429584.7222222225</v>
      </c>
      <c r="AD83" s="111" cm="1">
        <f t="array" ref="AD83">IFERROR(_xlfn.IFS(COUNTA($AK$68:$AP$68)=0,STDEV($AK83:$AP83)/SQRT(COUNT($AK83:$AP83)),$AK$68="X",STDEV($AL83:$AP83)/SQRT(COUNT($AL83:$AP83)),$AL$68="X",STDEV($AK83,$AM83:$AP83)/SQRT(COUNT($AK83,$AM83:$AP83)),$AM$68="X",STDEV($AK83:$AL83,$AN83:$AP83)/SQRT(COUNT($AK83:$AL83,$AN83:$AP83)),$AN$68="X",STDEV($AK83:$AM83,$AO83:$AP83)/SQRT(COUNT($AK83:$AM83,$AO83:$AP83)),$AO$68="X",STDEV($AK83:$AN83,$AP83)/SQRT(COUNT($AK83:$AN83,$AP83)),$AP$68="X",STDEV($AK83:$AO83)/SQRT(COUNT($AK83:$AO83))),"")</f>
        <v>294428.2858061305</v>
      </c>
      <c r="AE83" cm="1">
        <f t="array" ref="AE83">_xlfn.IFS(SUM($AK83:$AP83)="","",AK83="","",AK83=0,0,AK83&gt;0,AK83/AE$131*100)</f>
        <v>4.1399075387550894</v>
      </c>
      <c r="AF83" cm="1">
        <f t="array" ref="AF83">_xlfn.IFS(SUM($AK83:$AP83)="","",AL83="","",AL83=0,0,AL83&gt;0,AL83/AF$131*100)</f>
        <v>4.1377999773017216</v>
      </c>
      <c r="AG83" cm="1">
        <f t="array" ref="AG83">_xlfn.IFS(SUM($AK83:$AP83)="","",AM83="","",AM83=0,0,AM83&gt;0,AM83/AG$131*100)</f>
        <v>5.6387401079144714</v>
      </c>
      <c r="AH83" cm="1">
        <f t="array" ref="AH83">_xlfn.IFS(SUM($AK83:$AP83)="","",AN83="","",AN83=0,0,AN83&gt;0,AN83/AH$131*100)</f>
        <v>7.8559853698914983</v>
      </c>
      <c r="AI83" cm="1">
        <f t="array" ref="AI83">_xlfn.IFS(SUM($AK83:$AP83)="","",AO83="","",AO83=0,0,AO83&gt;0,AO83/AI$131*100)</f>
        <v>2.2843336738475153</v>
      </c>
      <c r="AJ83" s="1" cm="1">
        <f t="array" ref="AJ83">_xlfn.IFS(SUM($AK83:$AP83)="","",AP83="","",AP83=0,0,AP83&gt;0,AP83/AJ$131*100)</f>
        <v>4.4645565604461073</v>
      </c>
      <c r="AK83" s="85">
        <f t="shared" si="108"/>
        <v>1727039.6666666667</v>
      </c>
      <c r="AL83" s="39">
        <f t="shared" si="108"/>
        <v>1963082.3333333333</v>
      </c>
      <c r="AM83" s="39">
        <f t="shared" si="108"/>
        <v>3521087.3333333335</v>
      </c>
      <c r="AN83" s="39">
        <f t="shared" si="108"/>
        <v>2158420</v>
      </c>
      <c r="AO83" s="39">
        <f t="shared" si="108"/>
        <v>2073025.6666666667</v>
      </c>
      <c r="AP83" s="98">
        <f t="shared" si="108"/>
        <v>3134853.3333333335</v>
      </c>
      <c r="AQ83" s="89">
        <v>5181119</v>
      </c>
      <c r="AR83" s="89">
        <v>5889247</v>
      </c>
      <c r="AS83" s="89">
        <v>10563262</v>
      </c>
      <c r="AT83" s="89">
        <v>4316840</v>
      </c>
      <c r="AU83" s="89">
        <v>6219077</v>
      </c>
      <c r="AV83" s="89">
        <v>9404560</v>
      </c>
      <c r="AW83" s="1"/>
      <c r="AX83" s="1" t="str">
        <f>A83</f>
        <v>1,8-cineole</v>
      </c>
      <c r="AY83" s="39">
        <f t="shared" ref="AY83:AY129" si="144">IF($AX83&lt;&gt;0,IF(SUM(L$70:L$131)=0,"",IF(L$68="x","",L83)),"")</f>
        <v>4093244.5</v>
      </c>
      <c r="AZ83" s="39">
        <f>IF($AX83&lt;&gt;0,IF(SUM(M$70:M$131)=0,"",IF(M$68="x","",M83)),"")</f>
        <v>2150247</v>
      </c>
      <c r="BA83" s="39">
        <f>IF($AX83&lt;&gt;0,IF(SUM(N$70:N$131)=0,"",IF(N$68="x","",N83)),"")</f>
        <v>2021574.5</v>
      </c>
      <c r="BB83" s="39">
        <f>IF($AX83&lt;&gt;0,IF(SUM(O$70:O$131)=0,"",IF(O$68="x","",O83)),"")</f>
        <v>2234961</v>
      </c>
      <c r="BC83" s="39">
        <f>IF($AX83&lt;&gt;0,IF(SUM(P$70:P$131)=0,"",IF(P$68="x","",P83)),"")</f>
        <v>1485853.75</v>
      </c>
      <c r="BD83" s="39" t="str">
        <f>IF($AX83&lt;&gt;0,IF(SUM(Q$70:Q$131)=0,"",IF(Q$68="x","",Q83)),"")</f>
        <v/>
      </c>
      <c r="BE83" s="39">
        <f t="shared" ref="BE83:BE129" si="145">IF($AX83&lt;&gt;0,IF(SUM(AK$70:AK$131)=0,"",IF(AK$68="x","",AK83)),"")</f>
        <v>1727039.6666666667</v>
      </c>
      <c r="BF83" s="39">
        <f t="shared" ref="BF83:BI83" si="146">IF($AX83&lt;&gt;0,IF(SUM(AL$70:AL$131)=0,"",IF(AL$68="x","",AL83)),"")</f>
        <v>1963082.3333333333</v>
      </c>
      <c r="BG83" s="39">
        <f t="shared" si="146"/>
        <v>3521087.3333333335</v>
      </c>
      <c r="BH83" s="39">
        <f t="shared" si="146"/>
        <v>2158420</v>
      </c>
      <c r="BI83" s="39">
        <f t="shared" si="146"/>
        <v>2073025.6666666667</v>
      </c>
      <c r="BJ83" s="39">
        <f t="shared" ref="BJ83:BJ129" si="147">IF($AX83&lt;&gt;0,IF(SUM(AP$70:AP$131)=0,"",IF(AP$68="x","",AP83)),"")</f>
        <v>3134853.3333333335</v>
      </c>
      <c r="BK83" s="42">
        <f>IFERROR(_xlfn.RANK.AVG(AY83,$AY83:$BJ83,1),"")</f>
        <v>11</v>
      </c>
      <c r="BL83">
        <f>IFERROR(_xlfn.RANK.AVG(AZ83,$AY83:$BJ83,1),"")</f>
        <v>6</v>
      </c>
      <c r="BM83">
        <f>IFERROR(_xlfn.RANK.AVG(BA83,$AY83:$BJ83,1),"")</f>
        <v>4</v>
      </c>
      <c r="BN83">
        <f>IFERROR(_xlfn.RANK.AVG(BB83,$AY83:$BJ83,1),"")</f>
        <v>8</v>
      </c>
      <c r="BO83">
        <f>IFERROR(_xlfn.RANK.AVG(BC83,$AY83:$BJ83,1),"")</f>
        <v>1</v>
      </c>
      <c r="BP83" t="str">
        <f t="shared" si="126"/>
        <v/>
      </c>
      <c r="BQ83">
        <f t="shared" ref="BQ83:BV83" si="148">IFERROR(_xlfn.RANK.AVG(BE83,$AY83:$BJ83,1),"")</f>
        <v>2</v>
      </c>
      <c r="BR83">
        <f t="shared" si="148"/>
        <v>3</v>
      </c>
      <c r="BS83">
        <f t="shared" si="148"/>
        <v>10</v>
      </c>
      <c r="BT83">
        <f t="shared" si="148"/>
        <v>7</v>
      </c>
      <c r="BU83">
        <f t="shared" si="148"/>
        <v>5</v>
      </c>
      <c r="BV83">
        <f t="shared" si="148"/>
        <v>9</v>
      </c>
      <c r="BW83">
        <f>IF($AX83&lt;&gt;0,SUM(BK83:BP83),"")</f>
        <v>30</v>
      </c>
      <c r="BX83">
        <f>IF($AX83&lt;&gt;0,SUM(BQ83:BV83),"")</f>
        <v>36</v>
      </c>
      <c r="BY83">
        <f>IF($AX83&lt;&gt;0,$BY$68,"")</f>
        <v>5</v>
      </c>
      <c r="BZ83">
        <f>IF($AX83&lt;&gt;0,$CA$68,"")</f>
        <v>6</v>
      </c>
      <c r="CA83">
        <f>IF($AX83&lt;&gt;0,IF(($BY83*$BZ83)+(BY83*(BY83+1)/2)-BW83&lt;0,0,($BY83*$BZ83)+(BY83*(BY83+1)/2)-BW83),"")</f>
        <v>15</v>
      </c>
      <c r="CB83" s="39">
        <f>IF($AX83&lt;&gt;0,IF(($BY83*$BZ83)+(BZ83*(BZ83+1)/2)-BX83&lt;0,0,($BY83*$BZ83)+(BZ83*(BZ83+1)/2)-BX83),"")</f>
        <v>15</v>
      </c>
      <c r="CC83" s="46">
        <f>IF($AX83&lt;&gt;0,MIN(CA83:CB83),"")</f>
        <v>15</v>
      </c>
      <c r="CD83" s="44" t="str">
        <f t="shared" si="140"/>
        <v xml:space="preserve">sig = </v>
      </c>
      <c r="CE83" t="str" cm="1">
        <f t="array" ref="CE83">_xlfn.IFS($CC83="","",$CC83&lt;=CE$69,"yes",$CC83&gt;CE$69,"no")</f>
        <v>no</v>
      </c>
      <c r="CF83" s="42" t="str">
        <f t="shared" si="141"/>
        <v/>
      </c>
      <c r="CG83" s="1" t="str">
        <f t="shared" si="142"/>
        <v/>
      </c>
      <c r="CH83" s="1" t="str">
        <f t="shared" si="143"/>
        <v/>
      </c>
      <c r="CI83" s="86" t="str">
        <f>IF(CE83="yes",VLOOKUP(CH83,'z-Table'!$A$1:$K$74,7,TRUE)*$CE$68,"")</f>
        <v/>
      </c>
    </row>
    <row r="84" spans="1:87" ht="12" x14ac:dyDescent="0.2">
      <c r="A84" s="7" t="s">
        <v>40</v>
      </c>
      <c r="B84" s="18" cm="1">
        <f t="array" ref="B84">IFERROR(_xlfn.IFS(COUNTA($F$68:$K$68)=0,AVERAGE($F84:$K84),$F$68="X",AVERAGE(G84:$K84),$G$68="X",AVERAGE($F84,$H84:$K84),$H$68="X",AVERAGE($F84:$G84,$I84:$K84),$I$68="X",AVERAGE($F84:$H84,$J84:$K84),$J$68="X",AVERAGE($F84:$I84,$K84:$K84),$K$68="X",AVERAGE($F84:$J84)),"")</f>
        <v>5.8948053309588078E-2</v>
      </c>
      <c r="C84" s="19" cm="1">
        <f t="array" ref="C84">IFERROR(_xlfn.IFS(COUNTA($F$68:$K$68)=0,STDEV($F84:$K84)/SQRT(COUNT($F84:$K84)),$F$68="X",STDEV(G84:$K84)/SQRT(COUNT(G84:$K84)),$G$68="X",STDEV($F84,$H84:$K84)/SQRT(COUNT($F84,$H84:$K84)),$H$68="X",STDEV($F84:$G84,$I84:$K84)/SQRT(COUNT($F84:$G84,$I84:$K84)),$I$68="X",STDEV($F84:$H84,$J84:$K84)/SQRT(COUNT($F84:$H84,$J84:$K84)),$J$68="X",STDEV($F84:$I84,$K84)/SQRT(COUNT($F84:$I84,$K84)),$K$68="X",STDEV($F84:$J84)/SQRT(COUNT($F84:$J84))),"")</f>
        <v>1.2091260791027902E-2</v>
      </c>
      <c r="D84" s="113" cm="1">
        <f t="array" ref="D84">IFERROR(_xlfn.IFS(COUNTA($L$68:$Q$68)=0,AVERAGE($L84:$Q84),$L$68="X",AVERAGE($M84:$Q84),$M$68="X",AVERAGE($L84,$N84:$Q84),$N$68="X",AVERAGE($L84:$M84,$O84:$Q84),$O$68="X",AVERAGE($L84:$N84,$P84:$Q84),$P$68="X",AVERAGE($L84:$O84,$Q84:$Q84),$Q$68="X",AVERAGE($L84:$P84)),"")</f>
        <v>71588.850000000006</v>
      </c>
      <c r="E84" s="111" cm="1">
        <f t="array" ref="E84">IFERROR(_xlfn.IFS(COUNTA($L$68:$Q$68)=0,STDEV($L84:$Q84)/SQRT(COUNT($L84:$Q84)),$L$68="X",STDEV($M84:$Q84)/SQRT(COUNT($M84:$Q84)),$M$68="X",STDEV($L84,$N84:$Q84)/SQRT(COUNT($L84,$N84:$Q84)),$N$68="X",STDEV($L84:$M84,$O84:$Q84)/SQRT(COUNT($L84:$M84,$O84:$Q84)),$O$68="X",STDEV($L84:$N84,$P84:$Q84)/SQRT(COUNT($L84:$N84,$P84:$Q84)),$P$68="X",STDEV($L84:$O84,$Q84)/SQRT(COUNT($L84:$O84,$Q84)),$Q$68="X",STDEV($L84:$P84)/SQRT(COUNT($L84:$P84))),"")</f>
        <v>9175.4595108365029</v>
      </c>
      <c r="F84" cm="1">
        <f t="array" ref="F84">_xlfn.IFS(SUM($L84:$Q84)="","",L84="","",L84=0,0,L84&gt;0,L84/F$131*100)</f>
        <v>4.4453741342324514E-2</v>
      </c>
      <c r="G84" cm="1">
        <f t="array" ref="G84">_xlfn.IFS(SUM($L84:$Q84)="","",M84="","",M84=0,0,M84&gt;0,M84/G$131*100)</f>
        <v>0.10223552595220473</v>
      </c>
      <c r="H84" cm="1">
        <f t="array" ref="H84">_xlfn.IFS(SUM($L84:$Q84)="","",N84="","",N84=0,0,N84&gt;0,N84/H$131*100)</f>
        <v>3.424639218129584E-2</v>
      </c>
      <c r="I84" cm="1">
        <f t="array" ref="I84">_xlfn.IFS(SUM($L84:$Q84)="","",O84="","",O84=0,0,O84&gt;0,O84/I$131*100)</f>
        <v>4.6377591274562216E-2</v>
      </c>
      <c r="J84" cm="1">
        <f t="array" ref="J84">_xlfn.IFS(SUM($L84:$Q84)="","",P84="","",P84=0,0,P84&gt;0,P84/J$131*100)</f>
        <v>6.74270157975531E-2</v>
      </c>
      <c r="K84" s="1" cm="1">
        <f t="array" ref="K84">_xlfn.IFS(SUM($L84:$Q84)="","",Q84="","",Q84=0,0,Q84&gt;0,Q84/K$131*100)</f>
        <v>0.89759513508902655</v>
      </c>
      <c r="L84" s="42">
        <f t="shared" si="102"/>
        <v>101773</v>
      </c>
      <c r="M84">
        <f t="shared" si="103"/>
        <v>51085.5</v>
      </c>
      <c r="N84">
        <f t="shared" si="104"/>
        <v>55644</v>
      </c>
      <c r="O84">
        <f t="shared" si="105"/>
        <v>80984</v>
      </c>
      <c r="P84">
        <f t="shared" si="106"/>
        <v>68457.75</v>
      </c>
      <c r="Q84" s="96">
        <f t="shared" si="107"/>
        <v>70449.5</v>
      </c>
      <c r="R84" s="89">
        <v>203546</v>
      </c>
      <c r="S84" s="89">
        <v>102171</v>
      </c>
      <c r="T84" s="89">
        <v>111288</v>
      </c>
      <c r="U84" s="89">
        <v>242952</v>
      </c>
      <c r="V84" s="89">
        <v>273831</v>
      </c>
      <c r="W84" s="89">
        <v>140899</v>
      </c>
      <c r="X84" s="1"/>
      <c r="Y84" s="1"/>
      <c r="Z84" s="7" t="s">
        <v>40</v>
      </c>
      <c r="AA84" s="18" cm="1">
        <f t="array" ref="AA84">IFERROR(_xlfn.IFS(COUNTA($AE$68:$AJ$68)=0,AVERAGE($AE84:$AJ84),$AE$68="X",AVERAGE($AF84:$AJ84),$AF$68="X",AVERAGE($AE84,$AG84:$AJ84),$AG$68="X",AVERAGE($AE84:$AF84,$AH84:$AJ84),$AH$68="X",AVERAGE($AE84:$AG84,$AI84:$AJ84),$AI$68="X",AVERAGE($AE84:$AH84,$AJ84:$AJ84),$AJ$68="X",AVERAGE($AE84:$AI84)),"")</f>
        <v>0.16353197854473628</v>
      </c>
      <c r="AB84" s="19" cm="1">
        <f t="array" ref="AB84">IFERROR(_xlfn.IFS(COUNTA($AE$68:$AJ$68)=0,STDEV($AE84:$AJ84)/SQRT(COUNT($AE84:$AJ84)),$AE$68="X",STDEV($AF84:$AJ84)/SQRT(COUNT($AF84:$AJ84)),$AF$68="X",STDEV($AE84,$AG84:$AJ84)/SQRT(COUNT($AE84,$AG84:$AJ84)),$AG$68="X",STDEV($AE84:$AF84,$AH84:$AJ84)/SQRT(COUNT($AE84:$AF84,$AH84:$AJ84)),$AH$68="X",STDEV($AE84:$AG84,$AI84:$AJ84)/SQRT(COUNT($AE84:$AG84,$AI84:$AJ84)),$AI$68="X",STDEV($AE84:$AH84,$AJ84)/SQRT(COUNT($AE84:$AH84,$AJ84)),$AJ$68="X",STDEV($AE84:$AI84)/SQRT(COUNT($AE84:$AI84))),"")</f>
        <v>5.1605879986968251E-2</v>
      </c>
      <c r="AC84" s="113" cm="1">
        <f t="array" ref="AC84">IFERROR(_xlfn.IFS(COUNTA($AK$68:$AP$68)=0,AVERAGE($AK84:$AP84),$AK$68="X",AVERAGE($AL84:$AP84),$AL$68="X",AVERAGE($AK84,$AM84:$AP84),$AM$68="X",AVERAGE($AK84:$AL84,$AN84:$AP84),$AN$68="X",AVERAGE($AK84:$AM84,$AO84:$AP84),$AO$68="X",AVERAGE($AK84:$AN84,$AP84:$AP84),$AP$68="X",AVERAGE($AK84:$AO84)),"")</f>
        <v>76754.305555555547</v>
      </c>
      <c r="AD84" s="111" cm="1">
        <f t="array" ref="AD84">IFERROR(_xlfn.IFS(COUNTA($AK$68:$AP$68)=0,STDEV($AK84:$AP84)/SQRT(COUNT($AK84:$AP84)),$AK$68="X",STDEV($AL84:$AP84)/SQRT(COUNT($AL84:$AP84)),$AL$68="X",STDEV($AK84,$AM84:$AP84)/SQRT(COUNT($AK84,$AM84:$AP84)),$AM$68="X",STDEV($AK84:$AL84,$AN84:$AP84)/SQRT(COUNT($AK84:$AL84,$AN84:$AP84)),$AN$68="X",STDEV($AK84:$AM84,$AO84:$AP84)/SQRT(COUNT($AK84:$AM84,$AO84:$AP84)),$AO$68="X",STDEV($AK84:$AN84,$AP84)/SQRT(COUNT($AK84:$AN84,$AP84)),$AP$68="X",STDEV($AK84:$AO84)/SQRT(COUNT($AK84:$AO84))),"")</f>
        <v>10146.982934224267</v>
      </c>
      <c r="AE84" cm="1">
        <f t="array" ref="AE84">_xlfn.IFS(SUM($AK84:$AP84)="","",AK84="","",AK84=0,0,AK84&gt;0,AK84/AE$131*100)</f>
        <v>9.5498545644172997E-2</v>
      </c>
      <c r="AF84" cm="1">
        <f t="array" ref="AF84">_xlfn.IFS(SUM($AK84:$AP84)="","",AL84="","",AL84=0,0,AL84&gt;0,AL84/AF$131*100)</f>
        <v>0.14949204259398696</v>
      </c>
      <c r="AG84" cm="1">
        <f t="array" ref="AG84">_xlfn.IFS(SUM($AK84:$AP84)="","",AM84="","",AM84=0,0,AM84&gt;0,AM84/AG$131*100)</f>
        <v>0.11099816532236077</v>
      </c>
      <c r="AH84" cm="1">
        <f t="array" ref="AH84">_xlfn.IFS(SUM($AK84:$AP84)="","",AN84="","",AN84=0,0,AN84&gt;0,AN84/AH$131*100)</f>
        <v>0.41853371524628113</v>
      </c>
      <c r="AI84" cm="1">
        <f t="array" ref="AI84">_xlfn.IFS(SUM($AK84:$AP84)="","",AO84="","",AO84=0,0,AO84&gt;0,AO84/AI$131*100)</f>
        <v>9.9078761931602172E-2</v>
      </c>
      <c r="AJ84" s="1" cm="1">
        <f t="array" ref="AJ84">_xlfn.IFS(SUM($AK84:$AP84)="","",AP84="","",AP84=0,0,AP84&gt;0,AP84/AJ$131*100)</f>
        <v>0.10759064053001365</v>
      </c>
      <c r="AK84" s="85">
        <f t="shared" si="108"/>
        <v>39839</v>
      </c>
      <c r="AL84" s="39">
        <f t="shared" si="108"/>
        <v>70923</v>
      </c>
      <c r="AM84" s="39">
        <f t="shared" si="108"/>
        <v>69312.333333333328</v>
      </c>
      <c r="AN84" s="39">
        <f t="shared" si="108"/>
        <v>114991.5</v>
      </c>
      <c r="AO84" s="39">
        <f t="shared" si="108"/>
        <v>89913.666666666672</v>
      </c>
      <c r="AP84" s="98">
        <f t="shared" si="108"/>
        <v>75546.333333333328</v>
      </c>
      <c r="AQ84" s="89">
        <v>119517</v>
      </c>
      <c r="AR84" s="89">
        <v>212769</v>
      </c>
      <c r="AS84" s="89">
        <v>207937</v>
      </c>
      <c r="AT84" s="89">
        <v>229983</v>
      </c>
      <c r="AU84" s="89">
        <v>269741</v>
      </c>
      <c r="AV84" s="89">
        <v>226639</v>
      </c>
      <c r="AW84" s="1"/>
      <c r="AX84" s="1"/>
      <c r="AY84" s="39" t="str">
        <f t="shared" si="144"/>
        <v/>
      </c>
      <c r="AZ84" s="39" t="str">
        <f t="shared" ref="AZ84:AZ129" si="149">IF($AX84&lt;&gt;0,IF(SUM(M$70:M$131)=0,"",IF(M$68="x","",M84)),"")</f>
        <v/>
      </c>
      <c r="BA84" s="39" t="str">
        <f t="shared" ref="BA84:BA129" si="150">IF($AX84&lt;&gt;0,IF(SUM(N$70:N$131)=0,"",IF(N$68="x","",N84)),"")</f>
        <v/>
      </c>
      <c r="BB84" s="39" t="str">
        <f t="shared" ref="BB84:BB129" si="151">IF($AX84&lt;&gt;0,IF(SUM(O$70:O$131)=0,"",IF(O$68="x","",O84)),"")</f>
        <v/>
      </c>
      <c r="BC84" s="39" t="str">
        <f t="shared" ref="BC84:BC129" si="152">IF($AX84&lt;&gt;0,IF(SUM(P$70:P$131)=0,"",IF(P$68="x","",P84)),"")</f>
        <v/>
      </c>
      <c r="BD84" s="39" t="str">
        <f t="shared" ref="BD84:BD129" si="153">IF($AX84&lt;&gt;0,IF(SUM(Q$70:Q$131)=0,"",IF(Q$68="x","",Q84)),"")</f>
        <v/>
      </c>
      <c r="BE84" s="39" t="str">
        <f t="shared" si="145"/>
        <v/>
      </c>
      <c r="BF84" s="39" t="str">
        <f t="shared" ref="BF84:BF129" si="154">IF($AX84&lt;&gt;0,IF(SUM(AL$70:AL$131)=0,"",IF(AL$68="x","",AL84)),"")</f>
        <v/>
      </c>
      <c r="BG84" s="39" t="str">
        <f t="shared" ref="BG84:BG129" si="155">IF($AX84&lt;&gt;0,IF(SUM(AM$70:AM$131)=0,"",IF(AM$68="x","",AM84)),"")</f>
        <v/>
      </c>
      <c r="BH84" s="39" t="str">
        <f t="shared" ref="BH84:BH129" si="156">IF($AX84&lt;&gt;0,IF(SUM(AN$70:AN$131)=0,"",IF(AN$68="x","",AN84)),"")</f>
        <v/>
      </c>
      <c r="BI84" s="39" t="str">
        <f t="shared" ref="BI84:BI129" si="157">IF($AX84&lt;&gt;0,IF(SUM(AO$70:AO$131)=0,"",IF(AO$68="x","",AO84)),"")</f>
        <v/>
      </c>
      <c r="BJ84" s="39" t="str">
        <f t="shared" si="147"/>
        <v/>
      </c>
      <c r="BK84" s="42" t="str">
        <f t="shared" si="121"/>
        <v/>
      </c>
      <c r="BL84" t="str">
        <f t="shared" si="122"/>
        <v/>
      </c>
      <c r="BM84" t="str">
        <f t="shared" si="123"/>
        <v/>
      </c>
      <c r="BN84" t="str">
        <f t="shared" si="124"/>
        <v/>
      </c>
      <c r="BO84" t="str">
        <f t="shared" si="125"/>
        <v/>
      </c>
      <c r="BP84" t="str">
        <f t="shared" si="126"/>
        <v/>
      </c>
      <c r="BQ84" t="str">
        <f t="shared" si="127"/>
        <v/>
      </c>
      <c r="BR84" t="str">
        <f t="shared" si="128"/>
        <v/>
      </c>
      <c r="BS84" t="str">
        <f t="shared" si="129"/>
        <v/>
      </c>
      <c r="BT84" t="str">
        <f t="shared" si="130"/>
        <v/>
      </c>
      <c r="BU84" t="str">
        <f t="shared" si="131"/>
        <v/>
      </c>
      <c r="BV84" t="str">
        <f t="shared" si="132"/>
        <v/>
      </c>
      <c r="BW84" t="str">
        <f t="shared" si="133"/>
        <v/>
      </c>
      <c r="BX84" t="str">
        <f t="shared" si="134"/>
        <v/>
      </c>
      <c r="BY84" t="str">
        <f t="shared" si="135"/>
        <v/>
      </c>
      <c r="BZ84" t="str">
        <f t="shared" si="136"/>
        <v/>
      </c>
      <c r="CA84" t="str">
        <f t="shared" si="137"/>
        <v/>
      </c>
      <c r="CB84" s="39" t="str">
        <f t="shared" si="138"/>
        <v/>
      </c>
      <c r="CC84" s="46" t="str">
        <f t="shared" si="139"/>
        <v/>
      </c>
      <c r="CD84" s="44" t="str">
        <f t="shared" si="140"/>
        <v/>
      </c>
      <c r="CE84" t="str" cm="1">
        <f t="array" ref="CE84">_xlfn.IFS($CC84="","",$CC84&lt;=CE$69,"yes",$CC84&gt;CE$69,"no")</f>
        <v/>
      </c>
      <c r="CF84" s="42" t="str">
        <f t="shared" si="141"/>
        <v/>
      </c>
      <c r="CG84" s="1" t="str">
        <f t="shared" si="142"/>
        <v/>
      </c>
      <c r="CH84" s="1" t="str">
        <f t="shared" si="143"/>
        <v/>
      </c>
      <c r="CI84" s="76" t="str">
        <f>IF(CE84="yes",VLOOKUP(CH84,'z-Table'!$A$1:$K$74,7,TRUE)*$CE$68,"")</f>
        <v/>
      </c>
    </row>
    <row r="85" spans="1:87" ht="12" x14ac:dyDescent="0.2">
      <c r="A85" s="7" t="s">
        <v>41</v>
      </c>
      <c r="B85" s="18" cm="1">
        <f t="array" ref="B85">IFERROR(_xlfn.IFS(COUNTA($F$68:$K$68)=0,AVERAGE($F85:$K85),$F$68="X",AVERAGE(G85:$K85),$G$68="X",AVERAGE($F85,$H85:$K85),$H$68="X",AVERAGE($F85:$G85,$I85:$K85),$I$68="X",AVERAGE($F85:$H85,$J85:$K85),$J$68="X",AVERAGE($F85:$I85,$K85:$K85),$K$68="X",AVERAGE($F85:$J85)),"")</f>
        <v>1.099072702925602E-2</v>
      </c>
      <c r="C85" s="19" cm="1">
        <f t="array" ref="C85">IFERROR(_xlfn.IFS(COUNTA($F$68:$K$68)=0,STDEV($F85:$K85)/SQRT(COUNT($F85:$K85)),$F$68="X",STDEV(G85:$K85)/SQRT(COUNT(G85:$K85)),$G$68="X",STDEV($F85,$H85:$K85)/SQRT(COUNT($F85,$H85:$K85)),$H$68="X",STDEV($F85:$G85,$I85:$K85)/SQRT(COUNT($F85:$G85,$I85:$K85)),$I$68="X",STDEV($F85:$H85,$J85:$K85)/SQRT(COUNT($F85:$H85,$J85:$K85)),$J$68="X",STDEV($F85:$I85,$K85)/SQRT(COUNT($F85:$I85,$K85)),$K$68="X",STDEV($F85:$J85)/SQRT(COUNT($F85:$J85))),"")</f>
        <v>4.1582358677347111E-3</v>
      </c>
      <c r="D85" s="113" cm="1">
        <f t="array" ref="D85">IFERROR(_xlfn.IFS(COUNTA($L$68:$Q$68)=0,AVERAGE($L85:$Q85),$L$68="X",AVERAGE($M85:$Q85),$M$68="X",AVERAGE($L85,$N85:$Q85),$N$68="X",AVERAGE($L85:$M85,$O85:$Q85),$O$68="X",AVERAGE($L85:$N85,$P85:$Q85),$P$68="X",AVERAGE($L85:$O85,$Q85:$Q85),$Q$68="X",AVERAGE($L85:$P85)),"")</f>
        <v>17621.616666666669</v>
      </c>
      <c r="E85" s="111" cm="1">
        <f t="array" ref="E85">IFERROR(_xlfn.IFS(COUNTA($L$68:$Q$68)=0,STDEV($L85:$Q85)/SQRT(COUNT($L85:$Q85)),$L$68="X",STDEV($M85:$Q85)/SQRT(COUNT($M85:$Q85)),$M$68="X",STDEV($L85,$N85:$Q85)/SQRT(COUNT($L85,$N85:$Q85)),$N$68="X",STDEV($L85:$M85,$O85:$Q85)/SQRT(COUNT($L85:$M85,$O85:$Q85)),$O$68="X",STDEV($L85:$N85,$P85:$Q85)/SQRT(COUNT($L85:$N85,$P85:$Q85)),$P$68="X",STDEV($L85:$O85,$Q85)/SQRT(COUNT($L85:$O85,$Q85)),$Q$68="X",STDEV($L85:$P85)/SQRT(COUNT($L85:$P85))),"")</f>
        <v>6769.6963211268012</v>
      </c>
      <c r="F85" cm="1">
        <f t="array" ref="F85">_xlfn.IFS(SUM($L85:$Q85)="","",L85="","",L85=0,0,L85&gt;0,L85/F$131*100)</f>
        <v>1.1868978152309395E-2</v>
      </c>
      <c r="G85" cm="1">
        <f t="array" ref="G85">_xlfn.IFS(SUM($L85:$Q85)="","",M85="","",M85=0,0,M85&gt;0,M85/G$131*100)</f>
        <v>0</v>
      </c>
      <c r="H85" cm="1">
        <f t="array" ref="H85">_xlfn.IFS(SUM($L85:$Q85)="","",N85="","",N85=0,0,N85&gt;0,N85/H$131*100)</f>
        <v>3.1529772687940941E-3</v>
      </c>
      <c r="I85" cm="1">
        <f t="array" ref="I85">_xlfn.IFS(SUM($L85:$Q85)="","",O85="","",O85=0,0,O85&gt;0,O85/I$131*100)</f>
        <v>2.0891983187844462E-2</v>
      </c>
      <c r="J85" cm="1">
        <f t="array" ref="J85">_xlfn.IFS(SUM($L85:$Q85)="","",P85="","",P85=0,0,P85&gt;0,P85/J$131*100)</f>
        <v>1.9039696537332146E-2</v>
      </c>
      <c r="K85" s="1" cm="1">
        <f t="array" ref="K85">_xlfn.IFS(SUM($L85:$Q85)="","",Q85="","",Q85=0,0,Q85&gt;0,Q85/K$131*100)</f>
        <v>0.1103049685524134</v>
      </c>
      <c r="L85" s="42">
        <f t="shared" si="102"/>
        <v>27173</v>
      </c>
      <c r="M85">
        <f t="shared" si="103"/>
        <v>0</v>
      </c>
      <c r="N85">
        <f t="shared" si="104"/>
        <v>5123</v>
      </c>
      <c r="O85">
        <f t="shared" si="105"/>
        <v>36481.333333333336</v>
      </c>
      <c r="P85">
        <f t="shared" si="106"/>
        <v>19330.75</v>
      </c>
      <c r="Q85" s="96">
        <f t="shared" si="107"/>
        <v>8657.5</v>
      </c>
      <c r="R85" s="89">
        <v>54346</v>
      </c>
      <c r="S85" s="89">
        <v>0</v>
      </c>
      <c r="T85" s="89">
        <v>10246</v>
      </c>
      <c r="U85" s="89">
        <v>109444</v>
      </c>
      <c r="V85" s="89">
        <v>77323</v>
      </c>
      <c r="W85" s="89">
        <v>17315</v>
      </c>
      <c r="X85" s="1"/>
      <c r="Y85" s="1"/>
      <c r="Z85" s="7" t="s">
        <v>41</v>
      </c>
      <c r="AA85" s="18" cm="1">
        <f t="array" ref="AA85">IFERROR(_xlfn.IFS(COUNTA($AE$68:$AJ$68)=0,AVERAGE($AE85:$AJ85),$AE$68="X",AVERAGE($AF85:$AJ85),$AF$68="X",AVERAGE($AE85,$AG85:$AJ85),$AG$68="X",AVERAGE($AE85:$AF85,$AH85:$AJ85),$AH$68="X",AVERAGE($AE85:$AG85,$AI85:$AJ85),$AI$68="X",AVERAGE($AE85:$AH85,$AJ85:$AJ85),$AJ$68="X",AVERAGE($AE85:$AI85)),"")</f>
        <v>3.8466197701028E-2</v>
      </c>
      <c r="AB85" s="19" cm="1">
        <f t="array" ref="AB85">IFERROR(_xlfn.IFS(COUNTA($AE$68:$AJ$68)=0,STDEV($AE85:$AJ85)/SQRT(COUNT($AE85:$AJ85)),$AE$68="X",STDEV($AF85:$AJ85)/SQRT(COUNT($AF85:$AJ85)),$AF$68="X",STDEV($AE85,$AG85:$AJ85)/SQRT(COUNT($AE85,$AG85:$AJ85)),$AG$68="X",STDEV($AE85:$AF85,$AH85:$AJ85)/SQRT(COUNT($AE85:$AF85,$AH85:$AJ85)),$AH$68="X",STDEV($AE85:$AG85,$AI85:$AJ85)/SQRT(COUNT($AE85:$AG85,$AI85:$AJ85)),$AI$68="X",STDEV($AE85:$AH85,$AJ85)/SQRT(COUNT($AE85:$AH85,$AJ85)),$AJ$68="X",STDEV($AE85:$AI85)/SQRT(COUNT($AE85:$AI85))),"")</f>
        <v>1.8042269483732006E-2</v>
      </c>
      <c r="AC85" s="113" cm="1">
        <f t="array" ref="AC85">IFERROR(_xlfn.IFS(COUNTA($AK$68:$AP$68)=0,AVERAGE($AK85:$AP85),$AK$68="X",AVERAGE($AL85:$AP85),$AL$68="X",AVERAGE($AK85,$AM85:$AP85),$AM$68="X",AVERAGE($AK85:$AL85,$AN85:$AP85),$AN$68="X",AVERAGE($AK85:$AM85,$AO85:$AP85),$AO$68="X",AVERAGE($AK85:$AN85,$AP85:$AP85),$AP$68="X",AVERAGE($AK85:$AO85)),"")</f>
        <v>15638.194444444445</v>
      </c>
      <c r="AD85" s="111" cm="1">
        <f t="array" ref="AD85">IFERROR(_xlfn.IFS(COUNTA($AK$68:$AP$68)=0,STDEV($AK85:$AP85)/SQRT(COUNT($AK85:$AP85)),$AK$68="X",STDEV($AL85:$AP85)/SQRT(COUNT($AL85:$AP85)),$AL$68="X",STDEV($AK85,$AM85:$AP85)/SQRT(COUNT($AK85,$AM85:$AP85)),$AM$68="X",STDEV($AK85:$AL85,$AN85:$AP85)/SQRT(COUNT($AK85:$AL85,$AN85:$AP85)),$AN$68="X",STDEV($AK85:$AM85,$AO85:$AP85)/SQRT(COUNT($AK85:$AM85,$AO85:$AP85)),$AO$68="X",STDEV($AK85:$AN85,$AP85)/SQRT(COUNT($AK85:$AN85,$AP85)),$AP$68="X",STDEV($AK85:$AO85)/SQRT(COUNT($AK85:$AO85))),"")</f>
        <v>4368.0861574091441</v>
      </c>
      <c r="AE85" cm="1">
        <f t="array" ref="AE85">_xlfn.IFS(SUM($AK85:$AP85)="","",AK85="","",AK85=0,0,AK85&gt;0,AK85/AE$131*100)</f>
        <v>2.6946735220128436E-2</v>
      </c>
      <c r="AF85" cm="1">
        <f t="array" ref="AF85">_xlfn.IFS(SUM($AK85:$AP85)="","",AL85="","",AL85=0,0,AL85&gt;0,AL85/AF$131*100)</f>
        <v>4.2322669983569004E-2</v>
      </c>
      <c r="AG85" cm="1">
        <f t="array" ref="AG85">_xlfn.IFS(SUM($AK85:$AP85)="","",AM85="","",AM85=0,0,AM85&gt;0,AM85/AG$131*100)</f>
        <v>1.3324883030806301E-2</v>
      </c>
      <c r="AH85" cm="1">
        <f t="array" ref="AH85">_xlfn.IFS(SUM($AK85:$AP85)="","",AN85="","",AN85=0,0,AN85&gt;0,AN85/AH$131*100)</f>
        <v>0.12496338696693403</v>
      </c>
      <c r="AI85" cm="1">
        <f t="array" ref="AI85">_xlfn.IFS(SUM($AK85:$AP85)="","",AO85="","",AO85=0,0,AO85&gt;0,AO85/AI$131*100)</f>
        <v>1.722430176820958E-2</v>
      </c>
      <c r="AJ85" s="1" cm="1">
        <f t="array" ref="AJ85">_xlfn.IFS(SUM($AK85:$AP85)="","",AP85="","",AP85=0,0,AP85&gt;0,AP85/AJ$131*100)</f>
        <v>6.0152092365206473E-3</v>
      </c>
      <c r="AK85" s="85">
        <f t="shared" si="108"/>
        <v>11241.333333333334</v>
      </c>
      <c r="AL85" s="39">
        <f t="shared" si="108"/>
        <v>20079</v>
      </c>
      <c r="AM85" s="39">
        <f t="shared" si="108"/>
        <v>8320.6666666666661</v>
      </c>
      <c r="AN85" s="39">
        <f t="shared" si="108"/>
        <v>34333.5</v>
      </c>
      <c r="AO85" s="39">
        <f t="shared" si="108"/>
        <v>15631</v>
      </c>
      <c r="AP85" s="98">
        <f t="shared" si="108"/>
        <v>4223.666666666667</v>
      </c>
      <c r="AQ85" s="89">
        <v>33724</v>
      </c>
      <c r="AR85" s="89">
        <v>60237</v>
      </c>
      <c r="AS85" s="89">
        <v>24962</v>
      </c>
      <c r="AT85" s="89">
        <v>68667</v>
      </c>
      <c r="AU85" s="89">
        <v>46893</v>
      </c>
      <c r="AV85" s="89">
        <v>12671</v>
      </c>
      <c r="AW85" s="1"/>
      <c r="AX85" s="1"/>
      <c r="AY85" s="39" t="str">
        <f t="shared" si="144"/>
        <v/>
      </c>
      <c r="AZ85" s="39" t="str">
        <f t="shared" si="149"/>
        <v/>
      </c>
      <c r="BA85" s="39" t="str">
        <f t="shared" si="150"/>
        <v/>
      </c>
      <c r="BB85" s="39" t="str">
        <f t="shared" si="151"/>
        <v/>
      </c>
      <c r="BC85" s="39" t="str">
        <f t="shared" si="152"/>
        <v/>
      </c>
      <c r="BD85" s="39" t="str">
        <f t="shared" si="153"/>
        <v/>
      </c>
      <c r="BE85" s="39" t="str">
        <f t="shared" si="145"/>
        <v/>
      </c>
      <c r="BF85" s="39" t="str">
        <f t="shared" si="154"/>
        <v/>
      </c>
      <c r="BG85" s="39" t="str">
        <f t="shared" si="155"/>
        <v/>
      </c>
      <c r="BH85" s="39" t="str">
        <f t="shared" si="156"/>
        <v/>
      </c>
      <c r="BI85" s="39" t="str">
        <f t="shared" si="157"/>
        <v/>
      </c>
      <c r="BJ85" s="39" t="str">
        <f t="shared" si="147"/>
        <v/>
      </c>
      <c r="BK85" s="42" t="str">
        <f t="shared" si="121"/>
        <v/>
      </c>
      <c r="BL85" t="str">
        <f t="shared" si="122"/>
        <v/>
      </c>
      <c r="BM85" t="str">
        <f t="shared" si="123"/>
        <v/>
      </c>
      <c r="BN85" t="str">
        <f t="shared" si="124"/>
        <v/>
      </c>
      <c r="BO85" t="str">
        <f t="shared" si="125"/>
        <v/>
      </c>
      <c r="BP85" t="str">
        <f t="shared" si="126"/>
        <v/>
      </c>
      <c r="BQ85" t="str">
        <f t="shared" si="127"/>
        <v/>
      </c>
      <c r="BR85" t="str">
        <f t="shared" si="128"/>
        <v/>
      </c>
      <c r="BS85" t="str">
        <f t="shared" si="129"/>
        <v/>
      </c>
      <c r="BT85" t="str">
        <f t="shared" si="130"/>
        <v/>
      </c>
      <c r="BU85" t="str">
        <f t="shared" si="131"/>
        <v/>
      </c>
      <c r="BV85" t="str">
        <f t="shared" si="132"/>
        <v/>
      </c>
      <c r="BW85" t="str">
        <f t="shared" si="133"/>
        <v/>
      </c>
      <c r="BX85" t="str">
        <f t="shared" si="134"/>
        <v/>
      </c>
      <c r="BY85" t="str">
        <f t="shared" si="135"/>
        <v/>
      </c>
      <c r="BZ85" t="str">
        <f t="shared" si="136"/>
        <v/>
      </c>
      <c r="CA85" t="str">
        <f t="shared" si="137"/>
        <v/>
      </c>
      <c r="CB85" s="39" t="str">
        <f t="shared" si="138"/>
        <v/>
      </c>
      <c r="CC85" s="46" t="str">
        <f t="shared" si="139"/>
        <v/>
      </c>
      <c r="CD85" s="44" t="str">
        <f t="shared" si="140"/>
        <v/>
      </c>
      <c r="CE85" t="str" cm="1">
        <f t="array" ref="CE85">_xlfn.IFS($CC85="","",$CC85&lt;=CE$69,"yes",$CC85&gt;CE$69,"no")</f>
        <v/>
      </c>
      <c r="CF85" s="42" t="str">
        <f t="shared" si="141"/>
        <v/>
      </c>
      <c r="CG85" s="1" t="str">
        <f t="shared" si="142"/>
        <v/>
      </c>
      <c r="CH85" s="1" t="str">
        <f t="shared" si="143"/>
        <v/>
      </c>
      <c r="CI85" s="76" t="str">
        <f>IF(CE85="yes",VLOOKUP(CH85,'z-Table'!$A$1:$K$74,7,TRUE)*$CE$68,"")</f>
        <v/>
      </c>
    </row>
    <row r="86" spans="1:87" ht="12" x14ac:dyDescent="0.2">
      <c r="A86" s="7" t="s">
        <v>42</v>
      </c>
      <c r="B86" s="18" cm="1">
        <f t="array" ref="B86">IFERROR(_xlfn.IFS(COUNTA($F$68:$K$68)=0,AVERAGE($F86:$K86),$F$68="X",AVERAGE(G86:$K86),$G$68="X",AVERAGE($F86,$H86:$K86),$H$68="X",AVERAGE($F86:$G86,$I86:$K86),$I$68="X",AVERAGE($F86:$H86,$J86:$K86),$J$68="X",AVERAGE($F86:$I86,$K86:$K86),$K$68="X",AVERAGE($F86:$J86)),"")</f>
        <v>4.3359527691300775E-2</v>
      </c>
      <c r="C86" s="19" cm="1">
        <f t="array" ref="C86">IFERROR(_xlfn.IFS(COUNTA($F$68:$K$68)=0,STDEV($F86:$K86)/SQRT(COUNT($F86:$K86)),$F$68="X",STDEV(G86:$K86)/SQRT(COUNT(G86:$K86)),$G$68="X",STDEV($F86,$H86:$K86)/SQRT(COUNT($F86,$H86:$K86)),$H$68="X",STDEV($F86:$G86,$I86:$K86)/SQRT(COUNT($F86:$G86,$I86:$K86)),$I$68="X",STDEV($F86:$H86,$J86:$K86)/SQRT(COUNT($F86:$H86,$J86:$K86)),$J$68="X",STDEV($F86:$I86,$K86)/SQRT(COUNT($F86:$I86,$K86)),$K$68="X",STDEV($F86:$J86)/SQRT(COUNT($F86:$J86))),"")</f>
        <v>8.8933069422437085E-3</v>
      </c>
      <c r="D86" s="113" cm="1">
        <f t="array" ref="D86">IFERROR(_xlfn.IFS(COUNTA($L$68:$Q$68)=0,AVERAGE($L86:$Q86),$L$68="X",AVERAGE($M86:$Q86),$M$68="X",AVERAGE($L86,$N86:$Q86),$N$68="X",AVERAGE($L86:$M86,$O86:$Q86),$O$68="X",AVERAGE($L86:$N86,$P86:$Q86),$P$68="X",AVERAGE($L86:$O86,$Q86:$Q86),$Q$68="X",AVERAGE($L86:$P86)),"")</f>
        <v>53609.633333333339</v>
      </c>
      <c r="E86" s="111" cm="1">
        <f t="array" ref="E86">IFERROR(_xlfn.IFS(COUNTA($L$68:$Q$68)=0,STDEV($L86:$Q86)/SQRT(COUNT($L86:$Q86)),$L$68="X",STDEV($M86:$Q86)/SQRT(COUNT($M86:$Q86)),$M$68="X",STDEV($L86,$N86:$Q86)/SQRT(COUNT($L86,$N86:$Q86)),$N$68="X",STDEV($L86:$M86,$O86:$Q86)/SQRT(COUNT($L86:$M86,$O86:$Q86)),$O$68="X",STDEV($L86:$N86,$P86:$Q86)/SQRT(COUNT($L86:$N86,$P86:$Q86)),$P$68="X",STDEV($L86:$O86,$Q86)/SQRT(COUNT($L86:$O86,$Q86)),$Q$68="X",STDEV($L86:$P86)/SQRT(COUNT($L86:$P86))),"")</f>
        <v>10271.551530048633</v>
      </c>
      <c r="F86" cm="1">
        <f t="array" ref="F86">_xlfn.IFS(SUM($L86:$Q86)="","",L86="","",L86=0,0,L86&gt;0,L86/F$131*100)</f>
        <v>2.7577367409715749E-2</v>
      </c>
      <c r="G86" cm="1">
        <f t="array" ref="G86">_xlfn.IFS(SUM($L86:$Q86)="","",M86="","",M86=0,0,M86&gt;0,M86/G$131*100)</f>
        <v>6.7662705316460486E-2</v>
      </c>
      <c r="H86" cm="1">
        <f t="array" ref="H86">_xlfn.IFS(SUM($L86:$Q86)="","",N86="","",N86=0,0,N86&gt;0,N86/H$131*100)</f>
        <v>1.8740612499469095E-2</v>
      </c>
      <c r="I86" cm="1">
        <f t="array" ref="I86">_xlfn.IFS(SUM($L86:$Q86)="","",O86="","",O86=0,0,O86&gt;0,O86/I$131*100)</f>
        <v>4.9614737677283846E-2</v>
      </c>
      <c r="J86" cm="1">
        <f t="array" ref="J86">_xlfn.IFS(SUM($L86:$Q86)="","",P86="","",P86=0,0,P86&gt;0,P86/J$131*100)</f>
        <v>5.3202215553574711E-2</v>
      </c>
      <c r="K86" s="1" cm="1">
        <f t="array" ref="K86">_xlfn.IFS(SUM($L86:$Q86)="","",Q86="","",Q86=0,0,Q86&gt;0,Q86/K$131*100)</f>
        <v>9.455075617989718E-2</v>
      </c>
      <c r="L86" s="42">
        <f t="shared" si="102"/>
        <v>63136</v>
      </c>
      <c r="M86">
        <f t="shared" si="103"/>
        <v>33810</v>
      </c>
      <c r="N86">
        <f t="shared" si="104"/>
        <v>30450</v>
      </c>
      <c r="O86">
        <f t="shared" si="105"/>
        <v>86636.666666666672</v>
      </c>
      <c r="P86">
        <f t="shared" si="106"/>
        <v>54015.5</v>
      </c>
      <c r="Q86" s="96">
        <f t="shared" si="107"/>
        <v>7421</v>
      </c>
      <c r="R86" s="89">
        <v>126272</v>
      </c>
      <c r="S86" s="89">
        <v>67620</v>
      </c>
      <c r="T86" s="89">
        <v>60900</v>
      </c>
      <c r="U86" s="89">
        <v>259910</v>
      </c>
      <c r="V86" s="89">
        <v>216062</v>
      </c>
      <c r="W86" s="89">
        <v>14842</v>
      </c>
      <c r="X86" s="1"/>
      <c r="Y86" s="1"/>
      <c r="Z86" s="7" t="s">
        <v>42</v>
      </c>
      <c r="AA86" s="18" cm="1">
        <f t="array" ref="AA86">IFERROR(_xlfn.IFS(COUNTA($AE$68:$AJ$68)=0,AVERAGE($AE86:$AJ86),$AE$68="X",AVERAGE($AF86:$AJ86),$AF$68="X",AVERAGE($AE86,$AG86:$AJ86),$AG$68="X",AVERAGE($AE86:$AF86,$AH86:$AJ86),$AH$68="X",AVERAGE($AE86:$AG86,$AI86:$AJ86),$AI$68="X",AVERAGE($AE86:$AH86,$AJ86:$AJ86),$AJ$68="X",AVERAGE($AE86:$AI86)),"")</f>
        <v>0.11352100928108137</v>
      </c>
      <c r="AB86" s="19" cm="1">
        <f t="array" ref="AB86">IFERROR(_xlfn.IFS(COUNTA($AE$68:$AJ$68)=0,STDEV($AE86:$AJ86)/SQRT(COUNT($AE86:$AJ86)),$AE$68="X",STDEV($AF86:$AJ86)/SQRT(COUNT($AF86:$AJ86)),$AF$68="X",STDEV($AE86,$AG86:$AJ86)/SQRT(COUNT($AE86,$AG86:$AJ86)),$AG$68="X",STDEV($AE86:$AF86,$AH86:$AJ86)/SQRT(COUNT($AE86:$AF86,$AH86:$AJ86)),$AH$68="X",STDEV($AE86:$AG86,$AI86:$AJ86)/SQRT(COUNT($AE86:$AG86,$AI86:$AJ86)),$AI$68="X",STDEV($AE86:$AH86,$AJ86)/SQRT(COUNT($AE86:$AH86,$AJ86)),$AJ$68="X",STDEV($AE86:$AI86)/SQRT(COUNT($AE86:$AI86))),"")</f>
        <v>3.3004640714062637E-2</v>
      </c>
      <c r="AC86" s="113" cm="1">
        <f t="array" ref="AC86">IFERROR(_xlfn.IFS(COUNTA($AK$68:$AP$68)=0,AVERAGE($AK86:$AP86),$AK$68="X",AVERAGE($AL86:$AP86),$AL$68="X",AVERAGE($AK86,$AM86:$AP86),$AM$68="X",AVERAGE($AK86:$AL86,$AN86:$AP86),$AN$68="X",AVERAGE($AK86:$AM86,$AO86:$AP86),$AO$68="X",AVERAGE($AK86:$AN86,$AP86:$AP86),$AP$68="X",AVERAGE($AK86:$AO86)),"")</f>
        <v>55014.583333333336</v>
      </c>
      <c r="AD86" s="111" cm="1">
        <f t="array" ref="AD86">IFERROR(_xlfn.IFS(COUNTA($AK$68:$AP$68)=0,STDEV($AK86:$AP86)/SQRT(COUNT($AK86:$AP86)),$AK$68="X",STDEV($AL86:$AP86)/SQRT(COUNT($AL86:$AP86)),$AL$68="X",STDEV($AK86,$AM86:$AP86)/SQRT(COUNT($AK86,$AM86:$AP86)),$AM$68="X",STDEV($AK86:$AL86,$AN86:$AP86)/SQRT(COUNT($AK86:$AL86,$AN86:$AP86)),$AN$68="X",STDEV($AK86:$AM86,$AO86:$AP86)/SQRT(COUNT($AK86:$AM86,$AO86:$AP86)),$AO$68="X",STDEV($AK86:$AN86,$AP86)/SQRT(COUNT($AK86:$AN86,$AP86)),$AP$68="X",STDEV($AK86:$AO86)/SQRT(COUNT($AK86:$AO86))),"")</f>
        <v>8219.5501052594336</v>
      </c>
      <c r="AE86" cm="1">
        <f t="array" ref="AE86">_xlfn.IFS(SUM($AK86:$AP86)="","",AK86="","",AK86=0,0,AK86&gt;0,AK86/AE$131*100)</f>
        <v>7.8390357179039263E-2</v>
      </c>
      <c r="AF86" cm="1">
        <f t="array" ref="AF86">_xlfn.IFS(SUM($AK86:$AP86)="","",AL86="","",AL86=0,0,AL86&gt;0,AL86/AF$131*100)</f>
        <v>9.1677688919867092E-2</v>
      </c>
      <c r="AG86" cm="1">
        <f t="array" ref="AG86">_xlfn.IFS(SUM($AK86:$AP86)="","",AM86="","",AM86=0,0,AM86&gt;0,AM86/AG$131*100)</f>
        <v>6.0843822319298642E-2</v>
      </c>
      <c r="AH86" cm="1">
        <f t="array" ref="AH86">_xlfn.IFS(SUM($AK86:$AP86)="","",AN86="","",AN86=0,0,AN86&gt;0,AN86/AH$131*100)</f>
        <v>0.27702974511505474</v>
      </c>
      <c r="AI86" cm="1">
        <f t="array" ref="AI86">_xlfn.IFS(SUM($AK86:$AP86)="","",AO86="","",AO86=0,0,AO86&gt;0,AO86/AI$131*100)</f>
        <v>8.8539515335410046E-2</v>
      </c>
      <c r="AJ86" s="1" cm="1">
        <f t="array" ref="AJ86">_xlfn.IFS(SUM($AK86:$AP86)="","",AP86="","",AP86=0,0,AP86&gt;0,AP86/AJ$131*100)</f>
        <v>8.4644926817818433E-2</v>
      </c>
      <c r="AK86" s="85">
        <f t="shared" si="108"/>
        <v>32702</v>
      </c>
      <c r="AL86" s="39">
        <f t="shared" si="108"/>
        <v>43494.333333333336</v>
      </c>
      <c r="AM86" s="39">
        <f t="shared" si="108"/>
        <v>37993.666666666664</v>
      </c>
      <c r="AN86" s="39">
        <f t="shared" si="108"/>
        <v>76113.5</v>
      </c>
      <c r="AO86" s="39">
        <f t="shared" si="108"/>
        <v>80349.333333333328</v>
      </c>
      <c r="AP86" s="98">
        <f t="shared" si="108"/>
        <v>59434.666666666664</v>
      </c>
      <c r="AQ86" s="89">
        <v>98106</v>
      </c>
      <c r="AR86" s="89">
        <v>130483</v>
      </c>
      <c r="AS86" s="89">
        <v>113981</v>
      </c>
      <c r="AT86" s="89">
        <v>152227</v>
      </c>
      <c r="AU86" s="89">
        <v>241048</v>
      </c>
      <c r="AV86" s="89">
        <v>178304</v>
      </c>
      <c r="AW86" s="1"/>
      <c r="AX86" s="1"/>
      <c r="AY86" s="39" t="str">
        <f t="shared" si="144"/>
        <v/>
      </c>
      <c r="AZ86" s="39" t="str">
        <f t="shared" si="149"/>
        <v/>
      </c>
      <c r="BA86" s="39" t="str">
        <f t="shared" si="150"/>
        <v/>
      </c>
      <c r="BB86" s="39" t="str">
        <f t="shared" si="151"/>
        <v/>
      </c>
      <c r="BC86" s="39" t="str">
        <f t="shared" si="152"/>
        <v/>
      </c>
      <c r="BD86" s="39" t="str">
        <f t="shared" si="153"/>
        <v/>
      </c>
      <c r="BE86" s="39" t="str">
        <f t="shared" si="145"/>
        <v/>
      </c>
      <c r="BF86" s="39" t="str">
        <f t="shared" si="154"/>
        <v/>
      </c>
      <c r="BG86" s="39" t="str">
        <f t="shared" si="155"/>
        <v/>
      </c>
      <c r="BH86" s="39" t="str">
        <f t="shared" si="156"/>
        <v/>
      </c>
      <c r="BI86" s="39" t="str">
        <f t="shared" si="157"/>
        <v/>
      </c>
      <c r="BJ86" s="39" t="str">
        <f t="shared" si="147"/>
        <v/>
      </c>
      <c r="BK86" s="42" t="str">
        <f t="shared" si="121"/>
        <v/>
      </c>
      <c r="BL86" t="str">
        <f t="shared" si="122"/>
        <v/>
      </c>
      <c r="BM86" t="str">
        <f t="shared" si="123"/>
        <v/>
      </c>
      <c r="BN86" t="str">
        <f t="shared" si="124"/>
        <v/>
      </c>
      <c r="BO86" t="str">
        <f t="shared" si="125"/>
        <v/>
      </c>
      <c r="BP86" t="str">
        <f t="shared" si="126"/>
        <v/>
      </c>
      <c r="BQ86" t="str">
        <f t="shared" si="127"/>
        <v/>
      </c>
      <c r="BR86" t="str">
        <f t="shared" si="128"/>
        <v/>
      </c>
      <c r="BS86" t="str">
        <f t="shared" si="129"/>
        <v/>
      </c>
      <c r="BT86" t="str">
        <f t="shared" si="130"/>
        <v/>
      </c>
      <c r="BU86" t="str">
        <f t="shared" si="131"/>
        <v/>
      </c>
      <c r="BV86" t="str">
        <f t="shared" si="132"/>
        <v/>
      </c>
      <c r="BW86" t="str">
        <f t="shared" si="133"/>
        <v/>
      </c>
      <c r="BX86" t="str">
        <f t="shared" si="134"/>
        <v/>
      </c>
      <c r="BY86" t="str">
        <f t="shared" si="135"/>
        <v/>
      </c>
      <c r="BZ86" t="str">
        <f t="shared" si="136"/>
        <v/>
      </c>
      <c r="CA86" t="str">
        <f t="shared" si="137"/>
        <v/>
      </c>
      <c r="CB86" s="39" t="str">
        <f t="shared" si="138"/>
        <v/>
      </c>
      <c r="CC86" s="46" t="str">
        <f t="shared" si="139"/>
        <v/>
      </c>
      <c r="CD86" s="44" t="str">
        <f t="shared" si="140"/>
        <v/>
      </c>
      <c r="CE86" t="str" cm="1">
        <f t="array" ref="CE86">_xlfn.IFS($CC86="","",$CC86&lt;=CE$69,"yes",$CC86&gt;CE$69,"no")</f>
        <v/>
      </c>
      <c r="CF86" s="42" t="str">
        <f t="shared" si="141"/>
        <v/>
      </c>
      <c r="CG86" s="1" t="str">
        <f t="shared" si="142"/>
        <v/>
      </c>
      <c r="CH86" s="1" t="str">
        <f t="shared" si="143"/>
        <v/>
      </c>
      <c r="CI86" s="76" t="str">
        <f>IF(CE86="yes",VLOOKUP(CH86,'z-Table'!$A$1:$K$74,7,TRUE)*$CE$68,"")</f>
        <v/>
      </c>
    </row>
    <row r="87" spans="1:87" ht="12" x14ac:dyDescent="0.2">
      <c r="A87" s="7" t="s">
        <v>43</v>
      </c>
      <c r="B87" s="18" cm="1">
        <f t="array" ref="B87">IFERROR(_xlfn.IFS(COUNTA($F$68:$K$68)=0,AVERAGE($F87:$K87),$F$68="X",AVERAGE(G87:$K87),$G$68="X",AVERAGE($F87,$H87:$K87),$H$68="X",AVERAGE($F87:$G87,$I87:$K87),$I$68="X",AVERAGE($F87:$H87,$J87:$K87),$J$68="X",AVERAGE($F87:$I87,$K87:$K87),$K$68="X",AVERAGE($F87:$J87)),"")</f>
        <v>0.1195000336750183</v>
      </c>
      <c r="C87" s="19" cm="1">
        <f t="array" ref="C87">IFERROR(_xlfn.IFS(COUNTA($F$68:$K$68)=0,STDEV($F87:$K87)/SQRT(COUNT($F87:$K87)),$F$68="X",STDEV(G87:$K87)/SQRT(COUNT(G87:$K87)),$G$68="X",STDEV($F87,$H87:$K87)/SQRT(COUNT($F87,$H87:$K87)),$H$68="X",STDEV($F87:$G87,$I87:$K87)/SQRT(COUNT($F87:$G87,$I87:$K87)),$I$68="X",STDEV($F87:$H87,$J87:$K87)/SQRT(COUNT($F87:$H87,$J87:$K87)),$J$68="X",STDEV($F87:$I87,$K87)/SQRT(COUNT($F87:$I87,$K87)),$K$68="X",STDEV($F87:$J87)/SQRT(COUNT($F87:$J87))),"")</f>
        <v>4.6485127428100813E-2</v>
      </c>
      <c r="D87" s="113" cm="1">
        <f t="array" ref="D87">IFERROR(_xlfn.IFS(COUNTA($L$68:$Q$68)=0,AVERAGE($L87:$Q87),$L$68="X",AVERAGE($M87:$Q87),$M$68="X",AVERAGE($L87,$N87:$Q87),$N$68="X",AVERAGE($L87:$M87,$O87:$Q87),$O$68="X",AVERAGE($L87:$N87,$P87:$Q87),$P$68="X",AVERAGE($L87:$O87,$Q87:$Q87),$Q$68="X",AVERAGE($L87:$P87)),"")</f>
        <v>177101.78333333333</v>
      </c>
      <c r="E87" s="111" cm="1">
        <f t="array" ref="E87">IFERROR(_xlfn.IFS(COUNTA($L$68:$Q$68)=0,STDEV($L87:$Q87)/SQRT(COUNT($L87:$Q87)),$L$68="X",STDEV($M87:$Q87)/SQRT(COUNT($M87:$Q87)),$M$68="X",STDEV($L87,$N87:$Q87)/SQRT(COUNT($L87,$N87:$Q87)),$N$68="X",STDEV($L87:$M87,$O87:$Q87)/SQRT(COUNT($L87:$M87,$O87:$Q87)),$O$68="X",STDEV($L87:$N87,$P87:$Q87)/SQRT(COUNT($L87:$N87,$P87:$Q87)),$P$68="X",STDEV($L87:$O87,$Q87)/SQRT(COUNT($L87:$O87,$Q87)),$Q$68="X",STDEV($L87:$P87)/SQRT(COUNT($L87:$P87))),"")</f>
        <v>84645.61203465861</v>
      </c>
      <c r="F87" cm="1">
        <f t="array" ref="F87">_xlfn.IFS(SUM($L87:$Q87)="","",L87="","",L87=0,0,L87&gt;0,L87/F$131*100)</f>
        <v>0.20681474941880315</v>
      </c>
      <c r="G87" cm="1">
        <f t="array" ref="G87">_xlfn.IFS(SUM($L87:$Q87)="","",M87="","",M87=0,0,M87&gt;0,M87/G$131*100)</f>
        <v>6.262952862699292E-2</v>
      </c>
      <c r="H87" cm="1">
        <f t="array" ref="H87">_xlfn.IFS(SUM($L87:$Q87)="","",N87="","",N87=0,0,N87&gt;0,N87/H$131*100)</f>
        <v>4.729804403581115E-2</v>
      </c>
      <c r="I87" cm="1">
        <f t="array" ref="I87">_xlfn.IFS(SUM($L87:$Q87)="","",O87="","",O87=0,0,O87&gt;0,O87/I$131*100)</f>
        <v>2.5761637907353176E-2</v>
      </c>
      <c r="J87" cm="1">
        <f t="array" ref="J87">_xlfn.IFS(SUM($L87:$Q87)="","",P87="","",P87=0,0,P87&gt;0,P87/J$131*100)</f>
        <v>0.25499620838613102</v>
      </c>
      <c r="K87" s="1" cm="1">
        <f t="array" ref="K87">_xlfn.IFS(SUM($L87:$Q87)="","",Q87="","",Q87=0,0,Q87&gt;0,Q87/K$131*100)</f>
        <v>0.14947071770980511</v>
      </c>
      <c r="L87" s="42">
        <f t="shared" si="102"/>
        <v>473484.5</v>
      </c>
      <c r="M87">
        <f t="shared" si="103"/>
        <v>31295</v>
      </c>
      <c r="N87">
        <f t="shared" si="104"/>
        <v>76850.5</v>
      </c>
      <c r="O87">
        <f t="shared" si="105"/>
        <v>44984.666666666664</v>
      </c>
      <c r="P87">
        <f t="shared" si="106"/>
        <v>258894.25</v>
      </c>
      <c r="Q87" s="96">
        <f t="shared" si="107"/>
        <v>11731.5</v>
      </c>
      <c r="R87" s="89">
        <v>946969</v>
      </c>
      <c r="S87" s="89">
        <v>62590</v>
      </c>
      <c r="T87" s="89">
        <v>153701</v>
      </c>
      <c r="U87" s="89">
        <v>134954</v>
      </c>
      <c r="V87" s="89">
        <v>1035577</v>
      </c>
      <c r="W87" s="89">
        <v>23463</v>
      </c>
      <c r="X87" s="1"/>
      <c r="Y87" s="1"/>
      <c r="Z87" s="7" t="s">
        <v>43</v>
      </c>
      <c r="AA87" s="18" cm="1">
        <f t="array" ref="AA87">IFERROR(_xlfn.IFS(COUNTA($AE$68:$AJ$68)=0,AVERAGE($AE87:$AJ87),$AE$68="X",AVERAGE($AF87:$AJ87),$AF$68="X",AVERAGE($AE87,$AG87:$AJ87),$AG$68="X",AVERAGE($AE87:$AF87,$AH87:$AJ87),$AH$68="X",AVERAGE($AE87:$AG87,$AI87:$AJ87),$AI$68="X",AVERAGE($AE87:$AH87,$AJ87:$AJ87),$AJ$68="X",AVERAGE($AE87:$AI87)),"")</f>
        <v>0.18103818675185854</v>
      </c>
      <c r="AB87" s="19" cm="1">
        <f t="array" ref="AB87">IFERROR(_xlfn.IFS(COUNTA($AE$68:$AJ$68)=0,STDEV($AE87:$AJ87)/SQRT(COUNT($AE87:$AJ87)),$AE$68="X",STDEV($AF87:$AJ87)/SQRT(COUNT($AF87:$AJ87)),$AF$68="X",STDEV($AE87,$AG87:$AJ87)/SQRT(COUNT($AE87,$AG87:$AJ87)),$AG$68="X",STDEV($AE87:$AF87,$AH87:$AJ87)/SQRT(COUNT($AE87:$AF87,$AH87:$AJ87)),$AH$68="X",STDEV($AE87:$AG87,$AI87:$AJ87)/SQRT(COUNT($AE87:$AG87,$AI87:$AJ87)),$AI$68="X",STDEV($AE87:$AH87,$AJ87)/SQRT(COUNT($AE87:$AH87,$AJ87)),$AJ$68="X",STDEV($AE87:$AI87)/SQRT(COUNT($AE87:$AI87))),"")</f>
        <v>3.4574541540155039E-2</v>
      </c>
      <c r="AC87" s="113" cm="1">
        <f t="array" ref="AC87">IFERROR(_xlfn.IFS(COUNTA($AK$68:$AP$68)=0,AVERAGE($AK87:$AP87),$AK$68="X",AVERAGE($AL87:$AP87),$AL$68="X",AVERAGE($AK87,$AM87:$AP87),$AM$68="X",AVERAGE($AK87:$AL87,$AN87:$AP87),$AN$68="X",AVERAGE($AK87:$AM87,$AO87:$AP87),$AO$68="X",AVERAGE($AK87:$AN87,$AP87:$AP87),$AP$68="X",AVERAGE($AK87:$AO87)),"")</f>
        <v>101115.25</v>
      </c>
      <c r="AD87" s="111" cm="1">
        <f t="array" ref="AD87">IFERROR(_xlfn.IFS(COUNTA($AK$68:$AP$68)=0,STDEV($AK87:$AP87)/SQRT(COUNT($AK87:$AP87)),$AK$68="X",STDEV($AL87:$AP87)/SQRT(COUNT($AL87:$AP87)),$AL$68="X",STDEV($AK87,$AM87:$AP87)/SQRT(COUNT($AK87,$AM87:$AP87)),$AM$68="X",STDEV($AK87:$AL87,$AN87:$AP87)/SQRT(COUNT($AK87:$AL87,$AN87:$AP87)),$AN$68="X",STDEV($AK87:$AM87,$AO87:$AP87)/SQRT(COUNT($AK87:$AM87,$AO87:$AP87)),$AO$68="X",STDEV($AK87:$AN87,$AP87)/SQRT(COUNT($AK87:$AN87,$AP87)),$AP$68="X",STDEV($AK87:$AO87)/SQRT(COUNT($AK87:$AO87))),"")</f>
        <v>17977.808038005875</v>
      </c>
      <c r="AE87" cm="1">
        <f t="array" ref="AE87">_xlfn.IFS(SUM($AK87:$AP87)="","",AK87="","",AK87=0,0,AK87&gt;0,AK87/AE$131*100)</f>
        <v>0.31221584983729644</v>
      </c>
      <c r="AF87" cm="1">
        <f t="array" ref="AF87">_xlfn.IFS(SUM($AK87:$AP87)="","",AL87="","",AL87=0,0,AL87&gt;0,AL87/AF$131*100)</f>
        <v>0.24158848263542729</v>
      </c>
      <c r="AG87" cm="1">
        <f t="array" ref="AG87">_xlfn.IFS(SUM($AK87:$AP87)="","",AM87="","",AM87=0,0,AM87&gt;0,AM87/AG$131*100)</f>
        <v>0.1719476813697301</v>
      </c>
      <c r="AH87" cm="1">
        <f t="array" ref="AH87">_xlfn.IFS(SUM($AK87:$AP87)="","",AN87="","",AN87=0,0,AN87&gt;0,AN87/AH$131*100)</f>
        <v>7.3709235328785719E-2</v>
      </c>
      <c r="AI87" cm="1">
        <f t="array" ref="AI87">_xlfn.IFS(SUM($AK87:$AP87)="","",AO87="","",AO87=0,0,AO87&gt;0,AO87/AI$131*100)</f>
        <v>0.15997043178058773</v>
      </c>
      <c r="AJ87" s="1" cm="1">
        <f t="array" ref="AJ87">_xlfn.IFS(SUM($AK87:$AP87)="","",AP87="","",AP87=0,0,AP87&gt;0,AP87/AJ$131*100)</f>
        <v>0.12679743955932382</v>
      </c>
      <c r="AK87" s="85">
        <f t="shared" si="108"/>
        <v>130246.66666666667</v>
      </c>
      <c r="AL87" s="39">
        <f t="shared" si="108"/>
        <v>114616</v>
      </c>
      <c r="AM87" s="39">
        <f t="shared" si="108"/>
        <v>107372</v>
      </c>
      <c r="AN87" s="39">
        <f t="shared" si="108"/>
        <v>20251.5</v>
      </c>
      <c r="AO87" s="39">
        <f t="shared" si="108"/>
        <v>145172.66666666666</v>
      </c>
      <c r="AP87" s="98">
        <f t="shared" si="108"/>
        <v>89032.666666666672</v>
      </c>
      <c r="AQ87" s="89">
        <v>390740</v>
      </c>
      <c r="AR87" s="89">
        <v>343848</v>
      </c>
      <c r="AS87" s="89">
        <v>322116</v>
      </c>
      <c r="AT87" s="89">
        <v>40503</v>
      </c>
      <c r="AU87" s="89">
        <v>435518</v>
      </c>
      <c r="AV87" s="89">
        <v>267098</v>
      </c>
      <c r="AW87" s="1"/>
      <c r="AX87" s="1"/>
      <c r="AY87" s="39" t="str">
        <f t="shared" si="144"/>
        <v/>
      </c>
      <c r="AZ87" s="39" t="str">
        <f t="shared" si="149"/>
        <v/>
      </c>
      <c r="BA87" s="39" t="str">
        <f t="shared" si="150"/>
        <v/>
      </c>
      <c r="BB87" s="39" t="str">
        <f t="shared" si="151"/>
        <v/>
      </c>
      <c r="BC87" s="39" t="str">
        <f t="shared" si="152"/>
        <v/>
      </c>
      <c r="BD87" s="39" t="str">
        <f t="shared" si="153"/>
        <v/>
      </c>
      <c r="BE87" s="39" t="str">
        <f t="shared" si="145"/>
        <v/>
      </c>
      <c r="BF87" s="39" t="str">
        <f t="shared" si="154"/>
        <v/>
      </c>
      <c r="BG87" s="39" t="str">
        <f t="shared" si="155"/>
        <v/>
      </c>
      <c r="BH87" s="39" t="str">
        <f t="shared" si="156"/>
        <v/>
      </c>
      <c r="BI87" s="39" t="str">
        <f t="shared" si="157"/>
        <v/>
      </c>
      <c r="BJ87" s="39" t="str">
        <f t="shared" si="147"/>
        <v/>
      </c>
      <c r="BK87" s="42" t="str">
        <f t="shared" si="121"/>
        <v/>
      </c>
      <c r="BL87" t="str">
        <f t="shared" si="122"/>
        <v/>
      </c>
      <c r="BM87" t="str">
        <f t="shared" si="123"/>
        <v/>
      </c>
      <c r="BN87" t="str">
        <f t="shared" si="124"/>
        <v/>
      </c>
      <c r="BO87" t="str">
        <f t="shared" si="125"/>
        <v/>
      </c>
      <c r="BP87" t="str">
        <f t="shared" si="126"/>
        <v/>
      </c>
      <c r="BQ87" t="str">
        <f t="shared" si="127"/>
        <v/>
      </c>
      <c r="BR87" t="str">
        <f t="shared" si="128"/>
        <v/>
      </c>
      <c r="BS87" t="str">
        <f t="shared" si="129"/>
        <v/>
      </c>
      <c r="BT87" t="str">
        <f t="shared" si="130"/>
        <v/>
      </c>
      <c r="BU87" t="str">
        <f t="shared" si="131"/>
        <v/>
      </c>
      <c r="BV87" t="str">
        <f t="shared" si="132"/>
        <v/>
      </c>
      <c r="BW87" t="str">
        <f t="shared" si="133"/>
        <v/>
      </c>
      <c r="BX87" t="str">
        <f t="shared" si="134"/>
        <v/>
      </c>
      <c r="BY87" t="str">
        <f t="shared" si="135"/>
        <v/>
      </c>
      <c r="BZ87" t="str">
        <f t="shared" si="136"/>
        <v/>
      </c>
      <c r="CA87" t="str">
        <f t="shared" si="137"/>
        <v/>
      </c>
      <c r="CB87" s="39" t="str">
        <f t="shared" si="138"/>
        <v/>
      </c>
      <c r="CC87" s="46" t="str">
        <f t="shared" si="139"/>
        <v/>
      </c>
      <c r="CD87" s="44" t="str">
        <f t="shared" si="140"/>
        <v/>
      </c>
      <c r="CE87" t="str" cm="1">
        <f t="array" ref="CE87">_xlfn.IFS($CC87="","",$CC87&lt;=CE$69,"yes",$CC87&gt;CE$69,"no")</f>
        <v/>
      </c>
      <c r="CF87" s="42" t="str">
        <f t="shared" si="141"/>
        <v/>
      </c>
      <c r="CG87" s="1" t="str">
        <f t="shared" si="142"/>
        <v/>
      </c>
      <c r="CH87" s="1" t="str">
        <f t="shared" si="143"/>
        <v/>
      </c>
      <c r="CI87" s="76" t="str">
        <f>IF(CE87="yes",VLOOKUP(CH87,'z-Table'!$A$1:$K$74,7,TRUE)*$CE$68,"")</f>
        <v/>
      </c>
    </row>
    <row r="88" spans="1:87" ht="12" x14ac:dyDescent="0.2">
      <c r="A88" s="7" t="s">
        <v>44</v>
      </c>
      <c r="B88" s="18" cm="1">
        <f t="array" ref="B88">IFERROR(_xlfn.IFS(COUNTA($F$68:$K$68)=0,AVERAGE($F88:$K88),$F$68="X",AVERAGE(G88:$K88),$G$68="X",AVERAGE($F88,$H88:$K88),$H$68="X",AVERAGE($F88:$G88,$I88:$K88),$I$68="X",AVERAGE($F88:$H88,$J88:$K88),$J$68="X",AVERAGE($F88:$I88,$K88:$K88),$K$68="X",AVERAGE($F88:$J88)),"")</f>
        <v>0.36847301555182416</v>
      </c>
      <c r="C88" s="19" cm="1">
        <f t="array" ref="C88">IFERROR(_xlfn.IFS(COUNTA($F$68:$K$68)=0,STDEV($F88:$K88)/SQRT(COUNT($F88:$K88)),$F$68="X",STDEV(G88:$K88)/SQRT(COUNT(G88:$K88)),$G$68="X",STDEV($F88,$H88:$K88)/SQRT(COUNT($F88,$H88:$K88)),$H$68="X",STDEV($F88:$G88,$I88:$K88)/SQRT(COUNT($F88:$G88,$I88:$K88)),$I$68="X",STDEV($F88:$H88,$J88:$K88)/SQRT(COUNT($F88:$H88,$J88:$K88)),$J$68="X",STDEV($F88:$I88,$K88)/SQRT(COUNT($F88:$I88,$K88)),$K$68="X",STDEV($F88:$J88)/SQRT(COUNT($F88:$J88))),"")</f>
        <v>0.17020550870813381</v>
      </c>
      <c r="D88" s="113" cm="1">
        <f t="array" ref="D88">IFERROR(_xlfn.IFS(COUNTA($L$68:$Q$68)=0,AVERAGE($L88:$Q88),$L$68="X",AVERAGE($M88:$Q88),$M$68="X",AVERAGE($L88,$N88:$Q88),$N$68="X",AVERAGE($L88:$M88,$O88:$Q88),$O$68="X",AVERAGE($L88:$N88,$P88:$Q88),$P$68="X",AVERAGE($L88:$O88,$Q88:$Q88),$Q$68="X",AVERAGE($L88:$P88)),"")</f>
        <v>570571.53333333344</v>
      </c>
      <c r="E88" s="111" cm="1">
        <f t="array" ref="E88">IFERROR(_xlfn.IFS(COUNTA($L$68:$Q$68)=0,STDEV($L88:$Q88)/SQRT(COUNT($L88:$Q88)),$L$68="X",STDEV($M88:$Q88)/SQRT(COUNT($M88:$Q88)),$M$68="X",STDEV($L88,$N88:$Q88)/SQRT(COUNT($L88,$N88:$Q88)),$N$68="X",STDEV($L88:$M88,$O88:$Q88)/SQRT(COUNT($L88:$M88,$O88:$Q88)),$O$68="X",STDEV($L88:$N88,$P88:$Q88)/SQRT(COUNT($L88:$N88,$P88:$Q88)),$P$68="X",STDEV($L88:$O88,$Q88)/SQRT(COUNT($L88:$O88,$Q88)),$Q$68="X",STDEV($L88:$P88)/SQRT(COUNT($L88:$P88))),"")</f>
        <v>312028.07084530516</v>
      </c>
      <c r="F88" cm="1">
        <f t="array" ref="F88">_xlfn.IFS(SUM($L88:$Q88)="","",L88="","",L88=0,0,L88&gt;0,L88/F$131*100)</f>
        <v>0.17356999189661493</v>
      </c>
      <c r="G88" cm="1">
        <f t="array" ref="G88">_xlfn.IFS(SUM($L88:$Q88)="","",M88="","",M88=0,0,M88&gt;0,M88/G$131*100)</f>
        <v>0.32114268920829381</v>
      </c>
      <c r="H88" cm="1">
        <f t="array" ref="H88">_xlfn.IFS(SUM($L88:$Q88)="","",N88="","",N88=0,0,N88&gt;0,N88/H$131*100)</f>
        <v>0.30161400247852449</v>
      </c>
      <c r="I88" cm="1">
        <f t="array" ref="I88">_xlfn.IFS(SUM($L88:$Q88)="","",O88="","",O88=0,0,O88&gt;0,O88/I$131*100)</f>
        <v>1.0164418269835043</v>
      </c>
      <c r="J88" cm="1">
        <f t="array" ref="J88">_xlfn.IFS(SUM($L88:$Q88)="","",P88="","",P88=0,0,P88&gt;0,P88/J$131*100)</f>
        <v>2.9596567192183107E-2</v>
      </c>
      <c r="K88" s="1" cm="1">
        <f t="array" ref="K88">_xlfn.IFS(SUM($L88:$Q88)="","",Q88="","",Q88=0,0,Q88&gt;0,Q88/K$131*100)</f>
        <v>0.36384394882486509</v>
      </c>
      <c r="L88" s="42">
        <f t="shared" si="102"/>
        <v>397373.5</v>
      </c>
      <c r="M88">
        <f t="shared" si="103"/>
        <v>160470</v>
      </c>
      <c r="N88">
        <f t="shared" si="104"/>
        <v>490066.5</v>
      </c>
      <c r="O88">
        <f t="shared" si="105"/>
        <v>1774898.6666666667</v>
      </c>
      <c r="P88">
        <f t="shared" si="106"/>
        <v>30049</v>
      </c>
      <c r="Q88" s="96">
        <f t="shared" si="107"/>
        <v>28557</v>
      </c>
      <c r="R88" s="89">
        <v>794747</v>
      </c>
      <c r="S88" s="89">
        <v>320940</v>
      </c>
      <c r="T88" s="89">
        <v>980133</v>
      </c>
      <c r="U88" s="89">
        <v>5324696</v>
      </c>
      <c r="V88" s="89">
        <v>120196</v>
      </c>
      <c r="W88" s="89">
        <v>57114</v>
      </c>
      <c r="X88" s="1"/>
      <c r="Y88" s="1"/>
      <c r="Z88" s="7" t="s">
        <v>44</v>
      </c>
      <c r="AA88" s="18" cm="1">
        <f t="array" ref="AA88">IFERROR(_xlfn.IFS(COUNTA($AE$68:$AJ$68)=0,AVERAGE($AE88:$AJ88),$AE$68="X",AVERAGE($AF88:$AJ88),$AF$68="X",AVERAGE($AE88,$AG88:$AJ88),$AG$68="X",AVERAGE($AE88:$AF88,$AH88:$AJ88),$AH$68="X",AVERAGE($AE88:$AG88,$AI88:$AJ88),$AI$68="X",AVERAGE($AE88:$AH88,$AJ88:$AJ88),$AJ$68="X",AVERAGE($AE88:$AI88)),"")</f>
        <v>0.71599738533678925</v>
      </c>
      <c r="AB88" s="19" cm="1">
        <f t="array" ref="AB88">IFERROR(_xlfn.IFS(COUNTA($AE$68:$AJ$68)=0,STDEV($AE88:$AJ88)/SQRT(COUNT($AE88:$AJ88)),$AE$68="X",STDEV($AF88:$AJ88)/SQRT(COUNT($AF88:$AJ88)),$AF$68="X",STDEV($AE88,$AG88:$AJ88)/SQRT(COUNT($AE88,$AG88:$AJ88)),$AG$68="X",STDEV($AE88:$AF88,$AH88:$AJ88)/SQRT(COUNT($AE88:$AF88,$AH88:$AJ88)),$AH$68="X",STDEV($AE88:$AG88,$AI88:$AJ88)/SQRT(COUNT($AE88:$AG88,$AI88:$AJ88)),$AI$68="X",STDEV($AE88:$AH88,$AJ88)/SQRT(COUNT($AE88:$AH88,$AJ88)),$AJ$68="X",STDEV($AE88:$AI88)/SQRT(COUNT($AE88:$AI88))),"")</f>
        <v>0.57265917255569099</v>
      </c>
      <c r="AC88" s="113" cm="1">
        <f t="array" ref="AC88">IFERROR(_xlfn.IFS(COUNTA($AK$68:$AP$68)=0,AVERAGE($AK88:$AP88),$AK$68="X",AVERAGE($AL88:$AP88),$AL$68="X",AVERAGE($AK88,$AM88:$AP88),$AM$68="X",AVERAGE($AK88:$AL88,$AN88:$AP88),$AN$68="X",AVERAGE($AK88:$AM88,$AO88:$AP88),$AO$68="X",AVERAGE($AK88:$AN88,$AP88:$AP88),$AP$68="X",AVERAGE($AK88:$AO88)),"")</f>
        <v>241780.16666666666</v>
      </c>
      <c r="AD88" s="111" cm="1">
        <f t="array" ref="AD88">IFERROR(_xlfn.IFS(COUNTA($AK$68:$AP$68)=0,STDEV($AK88:$AP88)/SQRT(COUNT($AK88:$AP88)),$AK$68="X",STDEV($AL88:$AP88)/SQRT(COUNT($AL88:$AP88)),$AL$68="X",STDEV($AK88,$AM88:$AP88)/SQRT(COUNT($AK88,$AM88:$AP88)),$AM$68="X",STDEV($AK88:$AL88,$AN88:$AP88)/SQRT(COUNT($AK88:$AL88,$AN88:$AP88)),$AN$68="X",STDEV($AK88:$AM88,$AO88:$AP88)/SQRT(COUNT($AK88:$AM88,$AO88:$AP88)),$AO$68="X",STDEV($AK88:$AN88,$AP88)/SQRT(COUNT($AK88:$AN88,$AP88)),$AP$68="X",STDEV($AK88:$AO88)/SQRT(COUNT($AK88:$AO88))),"")</f>
        <v>154823.95761322076</v>
      </c>
      <c r="AE88" cm="1">
        <f t="array" ref="AE88">_xlfn.IFS(SUM($AK88:$AP88)="","",AK88="","",AK88=0,0,AK88&gt;0,AK88/AE$131*100)</f>
        <v>2.8810090294655168E-2</v>
      </c>
      <c r="AF88" cm="1">
        <f t="array" ref="AF88">_xlfn.IFS(SUM($AK88:$AP88)="","",AL88="","",AL88=0,0,AL88&gt;0,AL88/AF$131*100)</f>
        <v>2.4697182339632352E-2</v>
      </c>
      <c r="AG88" cm="1">
        <f t="array" ref="AG88">_xlfn.IFS(SUM($AK88:$AP88)="","",AM88="","",AM88=0,0,AM88&gt;0,AM88/AG$131*100)</f>
        <v>0.52575476705270485</v>
      </c>
      <c r="AH88" cm="1">
        <f t="array" ref="AH88">_xlfn.IFS(SUM($AK88:$AP88)="","",AN88="","",AN88=0,0,AN88&gt;0,AN88/AH$131*100)</f>
        <v>3.5522089795038894</v>
      </c>
      <c r="AI88" cm="1">
        <f t="array" ref="AI88">_xlfn.IFS(SUM($AK88:$AP88)="","",AO88="","",AO88=0,0,AO88&gt;0,AO88/AI$131*100)</f>
        <v>3.4873214733059391E-2</v>
      </c>
      <c r="AJ88" s="1" cm="1">
        <f t="array" ref="AJ88">_xlfn.IFS(SUM($AK88:$AP88)="","",AP88="","",AP88=0,0,AP88&gt;0,AP88/AJ$131*100)</f>
        <v>0.12964007809679406</v>
      </c>
      <c r="AK88" s="85">
        <f t="shared" si="108"/>
        <v>12018.666666666666</v>
      </c>
      <c r="AL88" s="39">
        <f t="shared" si="108"/>
        <v>11717</v>
      </c>
      <c r="AM88" s="39">
        <f t="shared" si="108"/>
        <v>328305.33333333331</v>
      </c>
      <c r="AN88" s="39">
        <f t="shared" si="108"/>
        <v>975964</v>
      </c>
      <c r="AO88" s="39">
        <f t="shared" si="108"/>
        <v>31647.333333333332</v>
      </c>
      <c r="AP88" s="98">
        <f t="shared" si="108"/>
        <v>91028.666666666672</v>
      </c>
      <c r="AQ88" s="89">
        <v>36056</v>
      </c>
      <c r="AR88" s="89">
        <v>35151</v>
      </c>
      <c r="AS88" s="89">
        <v>984916</v>
      </c>
      <c r="AT88" s="89">
        <v>1951928</v>
      </c>
      <c r="AU88" s="89">
        <v>94942</v>
      </c>
      <c r="AV88" s="89">
        <v>273086</v>
      </c>
      <c r="AW88" s="1"/>
      <c r="AX88" s="1"/>
      <c r="AY88" s="39" t="str">
        <f t="shared" si="144"/>
        <v/>
      </c>
      <c r="AZ88" s="39" t="str">
        <f t="shared" si="149"/>
        <v/>
      </c>
      <c r="BA88" s="39" t="str">
        <f t="shared" si="150"/>
        <v/>
      </c>
      <c r="BB88" s="39" t="str">
        <f t="shared" si="151"/>
        <v/>
      </c>
      <c r="BC88" s="39" t="str">
        <f t="shared" si="152"/>
        <v/>
      </c>
      <c r="BD88" s="39" t="str">
        <f t="shared" si="153"/>
        <v/>
      </c>
      <c r="BE88" s="39" t="str">
        <f t="shared" si="145"/>
        <v/>
      </c>
      <c r="BF88" s="39" t="str">
        <f t="shared" si="154"/>
        <v/>
      </c>
      <c r="BG88" s="39" t="str">
        <f t="shared" si="155"/>
        <v/>
      </c>
      <c r="BH88" s="39" t="str">
        <f t="shared" si="156"/>
        <v/>
      </c>
      <c r="BI88" s="39" t="str">
        <f t="shared" si="157"/>
        <v/>
      </c>
      <c r="BJ88" s="39" t="str">
        <f t="shared" si="147"/>
        <v/>
      </c>
      <c r="BK88" s="42" t="str">
        <f t="shared" si="121"/>
        <v/>
      </c>
      <c r="BL88" t="str">
        <f t="shared" si="122"/>
        <v/>
      </c>
      <c r="BM88" t="str">
        <f t="shared" si="123"/>
        <v/>
      </c>
      <c r="BN88" t="str">
        <f t="shared" si="124"/>
        <v/>
      </c>
      <c r="BO88" t="str">
        <f t="shared" si="125"/>
        <v/>
      </c>
      <c r="BP88" t="str">
        <f t="shared" si="126"/>
        <v/>
      </c>
      <c r="BQ88" t="str">
        <f t="shared" si="127"/>
        <v/>
      </c>
      <c r="BR88" t="str">
        <f t="shared" si="128"/>
        <v/>
      </c>
      <c r="BS88" t="str">
        <f t="shared" si="129"/>
        <v/>
      </c>
      <c r="BT88" t="str">
        <f t="shared" si="130"/>
        <v/>
      </c>
      <c r="BU88" t="str">
        <f t="shared" si="131"/>
        <v/>
      </c>
      <c r="BV88" t="str">
        <f t="shared" si="132"/>
        <v/>
      </c>
      <c r="BW88" t="str">
        <f t="shared" si="133"/>
        <v/>
      </c>
      <c r="BX88" t="str">
        <f t="shared" si="134"/>
        <v/>
      </c>
      <c r="BY88" t="str">
        <f t="shared" si="135"/>
        <v/>
      </c>
      <c r="BZ88" t="str">
        <f t="shared" si="136"/>
        <v/>
      </c>
      <c r="CA88" t="str">
        <f t="shared" si="137"/>
        <v/>
      </c>
      <c r="CB88" s="39" t="str">
        <f t="shared" si="138"/>
        <v/>
      </c>
      <c r="CC88" s="46" t="str">
        <f t="shared" si="139"/>
        <v/>
      </c>
      <c r="CD88" s="44" t="str">
        <f t="shared" si="140"/>
        <v/>
      </c>
      <c r="CE88" t="str" cm="1">
        <f t="array" ref="CE88">_xlfn.IFS($CC88="","",$CC88&lt;=CE$69,"yes",$CC88&gt;CE$69,"no")</f>
        <v/>
      </c>
      <c r="CF88" s="42" t="str">
        <f t="shared" si="141"/>
        <v/>
      </c>
      <c r="CG88" s="1" t="str">
        <f t="shared" si="142"/>
        <v/>
      </c>
      <c r="CH88" s="1" t="str">
        <f t="shared" si="143"/>
        <v/>
      </c>
      <c r="CI88" s="76" t="str">
        <f>IF(CE88="yes",VLOOKUP(CH88,'z-Table'!$A$1:$K$74,7,TRUE)*$CE$68,"")</f>
        <v/>
      </c>
    </row>
    <row r="89" spans="1:87" ht="12" x14ac:dyDescent="0.2">
      <c r="A89" s="6" t="s">
        <v>45</v>
      </c>
      <c r="B89" s="18" cm="1">
        <f t="array" ref="B89">IFERROR(_xlfn.IFS(COUNTA($F$68:$K$68)=0,AVERAGE($F89:$K89),$F$68="X",AVERAGE(G89:$K89),$G$68="X",AVERAGE($F89,$H89:$K89),$H$68="X",AVERAGE($F89:$G89,$I89:$K89),$I$68="X",AVERAGE($F89:$H89,$J89:$K89),$J$68="X",AVERAGE($F89:$I89,$K89:$K89),$K$68="X",AVERAGE($F89:$J89)),"")</f>
        <v>10.531503186809807</v>
      </c>
      <c r="C89" s="19" cm="1">
        <f t="array" ref="C89">IFERROR(_xlfn.IFS(COUNTA($F$68:$K$68)=0,STDEV($F89:$K89)/SQRT(COUNT($F89:$K89)),$F$68="X",STDEV(G89:$K89)/SQRT(COUNT(G89:$K89)),$G$68="X",STDEV($F89,$H89:$K89)/SQRT(COUNT($F89,$H89:$K89)),$H$68="X",STDEV($F89:$G89,$I89:$K89)/SQRT(COUNT($F89:$G89,$I89:$K89)),$I$68="X",STDEV($F89:$H89,$J89:$K89)/SQRT(COUNT($F89:$H89,$J89:$K89)),$J$68="X",STDEV($F89:$I89,$K89)/SQRT(COUNT($F89:$I89,$K89)),$K$68="X",STDEV($F89:$J89)/SQRT(COUNT($F89:$J89))),"")</f>
        <v>2.3897698098774041</v>
      </c>
      <c r="D89" s="113" cm="1">
        <f t="array" ref="D89">IFERROR(_xlfn.IFS(COUNTA($L$68:$Q$68)=0,AVERAGE($L89:$Q89),$L$68="X",AVERAGE($M89:$Q89),$M$68="X",AVERAGE($L89,$N89:$Q89),$N$68="X",AVERAGE($L89:$M89,$O89:$Q89),$O$68="X",AVERAGE($L89:$N89,$P89:$Q89),$P$68="X",AVERAGE($L89:$O89,$Q89:$Q89),$Q$68="X",AVERAGE($L89:$P89)),"")</f>
        <v>15956449.433333334</v>
      </c>
      <c r="E89" s="111" cm="1">
        <f t="array" ref="E89">IFERROR(_xlfn.IFS(COUNTA($L$68:$Q$68)=0,STDEV($L89:$Q89)/SQRT(COUNT($L89:$Q89)),$L$68="X",STDEV($M89:$Q89)/SQRT(COUNT($M89:$Q89)),$M$68="X",STDEV($L89,$N89:$Q89)/SQRT(COUNT($L89,$N89:$Q89)),$N$68="X",STDEV($L89:$M89,$O89:$Q89)/SQRT(COUNT($L89:$M89,$O89:$Q89)),$O$68="X",STDEV($L89:$N89,$P89:$Q89)/SQRT(COUNT($L89:$N89,$P89:$Q89)),$P$68="X",STDEV($L89:$O89,$Q89)/SQRT(COUNT($L89:$O89,$Q89)),$Q$68="X",STDEV($L89:$P89)/SQRT(COUNT($L89:$P89))),"")</f>
        <v>5246860.3180638831</v>
      </c>
      <c r="F89" cm="1">
        <f t="array" ref="F89">_xlfn.IFS(SUM($L89:$Q89)="","",L89="","",L89=0,0,L89&gt;0,L89/F$131*100)</f>
        <v>7.2404175899016234</v>
      </c>
      <c r="G89" cm="1">
        <f t="array" ref="G89">_xlfn.IFS(SUM($L89:$Q89)="","",M89="","",M89=0,0,M89&gt;0,M89/G$131*100)</f>
        <v>8.5879332740859393</v>
      </c>
      <c r="H89" cm="1">
        <f t="array" ref="H89">_xlfn.IFS(SUM($L89:$Q89)="","",N89="","",N89=0,0,N89&gt;0,N89/H$131*100)</f>
        <v>12.976568159832302</v>
      </c>
      <c r="I89" cm="1">
        <f t="array" ref="I89">_xlfn.IFS(SUM($L89:$Q89)="","",O89="","",O89=0,0,O89&gt;0,O89/I$131*100)</f>
        <v>18.624881740740566</v>
      </c>
      <c r="J89" cm="1">
        <f t="array" ref="J89">_xlfn.IFS(SUM($L89:$Q89)="","",P89="","",P89=0,0,P89&gt;0,P89/J$131*100)</f>
        <v>5.2277151694886097</v>
      </c>
      <c r="K89" s="1" cm="1">
        <f t="array" ref="K89">_xlfn.IFS(SUM($L89:$Q89)="","",Q89="","",Q89=0,0,Q89&gt;0,Q89/K$131*100)</f>
        <v>5.8189677276902545</v>
      </c>
      <c r="L89" s="42">
        <f t="shared" si="102"/>
        <v>16576310.5</v>
      </c>
      <c r="M89">
        <f t="shared" si="103"/>
        <v>4291256.5</v>
      </c>
      <c r="N89">
        <f t="shared" si="104"/>
        <v>21084503</v>
      </c>
      <c r="O89">
        <f t="shared" si="105"/>
        <v>32522547.666666668</v>
      </c>
      <c r="P89">
        <f t="shared" si="106"/>
        <v>5307629.5</v>
      </c>
      <c r="Q89" s="96">
        <f t="shared" si="107"/>
        <v>456713</v>
      </c>
      <c r="R89" s="89">
        <v>33152621</v>
      </c>
      <c r="S89" s="89">
        <v>8582513</v>
      </c>
      <c r="T89" s="89">
        <v>42169006</v>
      </c>
      <c r="U89" s="89">
        <v>97567643</v>
      </c>
      <c r="V89" s="89">
        <v>21230518</v>
      </c>
      <c r="W89" s="89">
        <v>913426</v>
      </c>
      <c r="X89" s="1"/>
      <c r="Y89" s="1"/>
      <c r="Z89" s="6" t="s">
        <v>45</v>
      </c>
      <c r="AA89" s="18" cm="1">
        <f t="array" ref="AA89">IFERROR(_xlfn.IFS(COUNTA($AE$68:$AJ$68)=0,AVERAGE($AE89:$AJ89),$AE$68="X",AVERAGE($AF89:$AJ89),$AF$68="X",AVERAGE($AE89,$AG89:$AJ89),$AG$68="X",AVERAGE($AE89:$AF89,$AH89:$AJ89),$AH$68="X",AVERAGE($AE89:$AG89,$AI89:$AJ89),$AI$68="X",AVERAGE($AE89:$AH89,$AJ89:$AJ89),$AJ$68="X",AVERAGE($AE89:$AI89)),"")</f>
        <v>6.3435560110674496</v>
      </c>
      <c r="AB89" s="19" cm="1">
        <f t="array" ref="AB89">IFERROR(_xlfn.IFS(COUNTA($AE$68:$AJ$68)=0,STDEV($AE89:$AJ89)/SQRT(COUNT($AE89:$AJ89)),$AE$68="X",STDEV($AF89:$AJ89)/SQRT(COUNT($AF89:$AJ89)),$AF$68="X",STDEV($AE89,$AG89:$AJ89)/SQRT(COUNT($AE89,$AG89:$AJ89)),$AG$68="X",STDEV($AE89:$AF89,$AH89:$AJ89)/SQRT(COUNT($AE89:$AF89,$AH89:$AJ89)),$AH$68="X",STDEV($AE89:$AG89,$AI89:$AJ89)/SQRT(COUNT($AE89:$AG89,$AI89:$AJ89)),$AI$68="X",STDEV($AE89:$AH89,$AJ89)/SQRT(COUNT($AE89:$AH89,$AJ89)),$AJ$68="X",STDEV($AE89:$AI89)/SQRT(COUNT($AE89:$AI89))),"")</f>
        <v>0.46212805424055142</v>
      </c>
      <c r="AC89" s="113" cm="1">
        <f t="array" ref="AC89">IFERROR(_xlfn.IFS(COUNTA($AK$68:$AP$68)=0,AVERAGE($AK89:$AP89),$AK$68="X",AVERAGE($AL89:$AP89),$AL$68="X",AVERAGE($AK89,$AM89:$AP89),$AM$68="X",AVERAGE($AK89:$AL89,$AN89:$AP89),$AN$68="X",AVERAGE($AK89:$AM89,$AO89:$AP89),$AO$68="X",AVERAGE($AK89:$AN89,$AP89:$AP89),$AP$68="X",AVERAGE($AK89:$AO89)),"")</f>
        <v>3623010.6111111115</v>
      </c>
      <c r="AD89" s="111" cm="1">
        <f t="array" ref="AD89">IFERROR(_xlfn.IFS(COUNTA($AK$68:$AP$68)=0,STDEV($AK89:$AP89)/SQRT(COUNT($AK89:$AP89)),$AK$68="X",STDEV($AL89:$AP89)/SQRT(COUNT($AL89:$AP89)),$AL$68="X",STDEV($AK89,$AM89:$AP89)/SQRT(COUNT($AK89,$AM89:$AP89)),$AM$68="X",STDEV($AK89:$AL89,$AN89:$AP89)/SQRT(COUNT($AK89:$AL89,$AN89:$AP89)),$AN$68="X",STDEV($AK89:$AM89,$AO89:$AP89)/SQRT(COUNT($AK89:$AM89,$AO89:$AP89)),$AO$68="X",STDEV($AK89:$AN89,$AP89)/SQRT(COUNT($AK89:$AN89,$AP89)),$AP$68="X",STDEV($AK89:$AO89)/SQRT(COUNT($AK89:$AO89))),"")</f>
        <v>639258.18841126107</v>
      </c>
      <c r="AE89" cm="1">
        <f t="array" ref="AE89">_xlfn.IFS(SUM($AK89:$AP89)="","",AK89="","",AK89=0,0,AK89&gt;0,AK89/AE$131*100)</f>
        <v>4.9288810024613792</v>
      </c>
      <c r="AF89" cm="1">
        <f t="array" ref="AF89">_xlfn.IFS(SUM($AK89:$AP89)="","",AL89="","",AL89=0,0,AL89&gt;0,AL89/AF$131*100)</f>
        <v>6.3913281083170306</v>
      </c>
      <c r="AG89" cm="1">
        <f t="array" ref="AG89">_xlfn.IFS(SUM($AK89:$AP89)="","",AM89="","",AM89=0,0,AM89&gt;0,AM89/AG$131*100)</f>
        <v>8.3145487197828505</v>
      </c>
      <c r="AH89" cm="1">
        <f t="array" ref="AH89">_xlfn.IFS(SUM($AK89:$AP89)="","",AN89="","",AN89=0,0,AN89&gt;0,AN89/AH$131*100)</f>
        <v>6.1906076093779951</v>
      </c>
      <c r="AI89" cm="1">
        <f t="array" ref="AI89">_xlfn.IFS(SUM($AK89:$AP89)="","",AO89="","",AO89=0,0,AO89&gt;0,AO89/AI$131*100)</f>
        <v>5.6745257032327263</v>
      </c>
      <c r="AJ89" s="1" cm="1">
        <f t="array" ref="AJ89">_xlfn.IFS(SUM($AK89:$AP89)="","",AP89="","",AP89=0,0,AP89&gt;0,AP89/AJ$131*100)</f>
        <v>6.5614449232327132</v>
      </c>
      <c r="AK89" s="85">
        <f t="shared" si="108"/>
        <v>2056174.6666666667</v>
      </c>
      <c r="AL89" s="39">
        <f t="shared" si="108"/>
        <v>3032216</v>
      </c>
      <c r="AM89" s="39">
        <f t="shared" si="108"/>
        <v>5191984.666666667</v>
      </c>
      <c r="AN89" s="39">
        <f t="shared" si="108"/>
        <v>1700860</v>
      </c>
      <c r="AO89" s="39">
        <f t="shared" si="108"/>
        <v>5149614.333333333</v>
      </c>
      <c r="AP89" s="98">
        <f t="shared" si="108"/>
        <v>4607214</v>
      </c>
      <c r="AQ89" s="89">
        <v>6168524</v>
      </c>
      <c r="AR89" s="89">
        <v>9096648</v>
      </c>
      <c r="AS89" s="89">
        <v>15575954</v>
      </c>
      <c r="AT89" s="89">
        <v>3401720</v>
      </c>
      <c r="AU89" s="89">
        <v>15448843</v>
      </c>
      <c r="AV89" s="89">
        <v>13821642</v>
      </c>
      <c r="AW89" s="1"/>
      <c r="AX89" s="1" t="str">
        <f>A89</f>
        <v>menthone</v>
      </c>
      <c r="AY89" s="39">
        <f t="shared" si="144"/>
        <v>16576310.5</v>
      </c>
      <c r="AZ89" s="39">
        <f t="shared" si="149"/>
        <v>4291256.5</v>
      </c>
      <c r="BA89" s="39">
        <f t="shared" si="150"/>
        <v>21084503</v>
      </c>
      <c r="BB89" s="39">
        <f t="shared" si="151"/>
        <v>32522547.666666668</v>
      </c>
      <c r="BC89" s="39">
        <f t="shared" si="152"/>
        <v>5307629.5</v>
      </c>
      <c r="BD89" s="39" t="str">
        <f t="shared" si="153"/>
        <v/>
      </c>
      <c r="BE89" s="39">
        <f t="shared" si="145"/>
        <v>2056174.6666666667</v>
      </c>
      <c r="BF89" s="39">
        <f t="shared" si="154"/>
        <v>3032216</v>
      </c>
      <c r="BG89" s="39">
        <f t="shared" si="155"/>
        <v>5191984.666666667</v>
      </c>
      <c r="BH89" s="39">
        <f t="shared" si="156"/>
        <v>1700860</v>
      </c>
      <c r="BI89" s="39">
        <f t="shared" si="157"/>
        <v>5149614.333333333</v>
      </c>
      <c r="BJ89" s="39">
        <f t="shared" si="147"/>
        <v>4607214</v>
      </c>
      <c r="BK89" s="42">
        <f t="shared" si="121"/>
        <v>9</v>
      </c>
      <c r="BL89">
        <f t="shared" si="122"/>
        <v>4</v>
      </c>
      <c r="BM89">
        <f t="shared" si="123"/>
        <v>10</v>
      </c>
      <c r="BN89">
        <f t="shared" si="124"/>
        <v>11</v>
      </c>
      <c r="BO89">
        <f t="shared" si="125"/>
        <v>8</v>
      </c>
      <c r="BP89" t="str">
        <f t="shared" si="126"/>
        <v/>
      </c>
      <c r="BQ89">
        <f t="shared" si="127"/>
        <v>2</v>
      </c>
      <c r="BR89">
        <f t="shared" si="128"/>
        <v>3</v>
      </c>
      <c r="BS89">
        <f t="shared" si="129"/>
        <v>7</v>
      </c>
      <c r="BT89">
        <f t="shared" si="130"/>
        <v>1</v>
      </c>
      <c r="BU89">
        <f t="shared" si="131"/>
        <v>6</v>
      </c>
      <c r="BV89">
        <f t="shared" si="132"/>
        <v>5</v>
      </c>
      <c r="BW89">
        <f t="shared" si="133"/>
        <v>42</v>
      </c>
      <c r="BX89">
        <f t="shared" si="134"/>
        <v>24</v>
      </c>
      <c r="BY89">
        <f t="shared" si="135"/>
        <v>5</v>
      </c>
      <c r="BZ89">
        <f t="shared" si="136"/>
        <v>6</v>
      </c>
      <c r="CA89">
        <f t="shared" si="137"/>
        <v>3</v>
      </c>
      <c r="CB89" s="39">
        <f t="shared" si="138"/>
        <v>27</v>
      </c>
      <c r="CC89" s="46">
        <f t="shared" si="139"/>
        <v>3</v>
      </c>
      <c r="CD89" s="44" t="str">
        <f t="shared" si="140"/>
        <v xml:space="preserve">sig = </v>
      </c>
      <c r="CE89" t="str" cm="1">
        <f t="array" ref="CE89">_xlfn.IFS($CC89="","",$CC89&lt;=CE$69,"yes",$CC89&gt;CE$69,"no")</f>
        <v>yes</v>
      </c>
      <c r="CF89" s="42">
        <f t="shared" si="141"/>
        <v>15</v>
      </c>
      <c r="CG89" s="1">
        <f t="shared" si="142"/>
        <v>5.4772255750516612</v>
      </c>
      <c r="CH89" s="1">
        <f t="shared" si="143"/>
        <v>-2.1</v>
      </c>
      <c r="CI89" s="76">
        <f>IF(CE89="yes",VLOOKUP(CH89,'z-Table'!$A$1:$K$74,7,TRUE)*$CE$68,"")</f>
        <v>3.1600000000000003E-2</v>
      </c>
    </row>
    <row r="90" spans="1:87" ht="12" x14ac:dyDescent="0.2">
      <c r="A90" s="6" t="s">
        <v>46</v>
      </c>
      <c r="B90" s="18" cm="1">
        <f t="array" ref="B90">IFERROR(_xlfn.IFS(COUNTA($F$68:$K$68)=0,AVERAGE($F90:$K90),$F$68="X",AVERAGE(G90:$K90),$G$68="X",AVERAGE($F90,$H90:$K90),$H$68="X",AVERAGE($F90:$G90,$I90:$K90),$I$68="X",AVERAGE($F90:$H90,$J90:$K90),$J$68="X",AVERAGE($F90:$I90,$K90:$K90),$K$68="X",AVERAGE($F90:$J90)),"")</f>
        <v>0</v>
      </c>
      <c r="C90" s="19" cm="1">
        <f t="array" ref="C90">IFERROR(_xlfn.IFS(COUNTA($F$68:$K$68)=0,STDEV($F90:$K90)/SQRT(COUNT($F90:$K90)),$F$68="X",STDEV(G90:$K90)/SQRT(COUNT(G90:$K90)),$G$68="X",STDEV($F90,$H90:$K90)/SQRT(COUNT($F90,$H90:$K90)),$H$68="X",STDEV($F90:$G90,$I90:$K90)/SQRT(COUNT($F90:$G90,$I90:$K90)),$I$68="X",STDEV($F90:$H90,$J90:$K90)/SQRT(COUNT($F90:$H90,$J90:$K90)),$J$68="X",STDEV($F90:$I90,$K90)/SQRT(COUNT($F90:$I90,$K90)),$K$68="X",STDEV($F90:$J90)/SQRT(COUNT($F90:$J90))),"")</f>
        <v>0</v>
      </c>
      <c r="D90" s="113" cm="1">
        <f t="array" ref="D90">IFERROR(_xlfn.IFS(COUNTA($L$68:$Q$68)=0,AVERAGE($L90:$Q90),$L$68="X",AVERAGE($M90:$Q90),$M$68="X",AVERAGE($L90,$N90:$Q90),$N$68="X",AVERAGE($L90:$M90,$O90:$Q90),$O$68="X",AVERAGE($L90:$N90,$P90:$Q90),$P$68="X",AVERAGE($L90:$O90,$Q90:$Q90),$Q$68="X",AVERAGE($L90:$P90)),"")</f>
        <v>0</v>
      </c>
      <c r="E90" s="111" cm="1">
        <f t="array" ref="E90">IFERROR(_xlfn.IFS(COUNTA($L$68:$Q$68)=0,STDEV($L90:$Q90)/SQRT(COUNT($L90:$Q90)),$L$68="X",STDEV($M90:$Q90)/SQRT(COUNT($M90:$Q90)),$M$68="X",STDEV($L90,$N90:$Q90)/SQRT(COUNT($L90,$N90:$Q90)),$N$68="X",STDEV($L90:$M90,$O90:$Q90)/SQRT(COUNT($L90:$M90,$O90:$Q90)),$O$68="X",STDEV($L90:$N90,$P90:$Q90)/SQRT(COUNT($L90:$N90,$P90:$Q90)),$P$68="X",STDEV($L90:$O90,$Q90)/SQRT(COUNT($L90:$O90,$Q90)),$Q$68="X",STDEV($L90:$P90)/SQRT(COUNT($L90:$P90))),"")</f>
        <v>0</v>
      </c>
      <c r="F90" cm="1">
        <f t="array" ref="F90">_xlfn.IFS(SUM($L90:$Q90)="","",L90="","",L90=0,0,L90&gt;0,L90/F$131*100)</f>
        <v>0</v>
      </c>
      <c r="G90" cm="1">
        <f t="array" ref="G90">_xlfn.IFS(SUM($L90:$Q90)="","",M90="","",M90=0,0,M90&gt;0,M90/G$131*100)</f>
        <v>0</v>
      </c>
      <c r="H90" cm="1">
        <f t="array" ref="H90">_xlfn.IFS(SUM($L90:$Q90)="","",N90="","",N90=0,0,N90&gt;0,N90/H$131*100)</f>
        <v>0</v>
      </c>
      <c r="I90" cm="1">
        <f t="array" ref="I90">_xlfn.IFS(SUM($L90:$Q90)="","",O90="","",O90=0,0,O90&gt;0,O90/I$131*100)</f>
        <v>0</v>
      </c>
      <c r="J90" cm="1">
        <f t="array" ref="J90">_xlfn.IFS(SUM($L90:$Q90)="","",P90="","",P90=0,0,P90&gt;0,P90/J$131*100)</f>
        <v>0</v>
      </c>
      <c r="K90" s="1" cm="1">
        <f t="array" ref="K90">_xlfn.IFS(SUM($L90:$Q90)="","",Q90="","",Q90=0,0,Q90&gt;0,Q90/K$131*100)</f>
        <v>0</v>
      </c>
      <c r="L90" s="42">
        <f t="shared" si="102"/>
        <v>0</v>
      </c>
      <c r="M90">
        <f t="shared" si="103"/>
        <v>0</v>
      </c>
      <c r="N90">
        <f t="shared" si="104"/>
        <v>0</v>
      </c>
      <c r="O90">
        <f t="shared" si="105"/>
        <v>0</v>
      </c>
      <c r="P90">
        <f t="shared" si="106"/>
        <v>0</v>
      </c>
      <c r="Q90" s="96">
        <f t="shared" si="107"/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1"/>
      <c r="Y90" s="1"/>
      <c r="Z90" s="6" t="s">
        <v>46</v>
      </c>
      <c r="AA90" s="18" cm="1">
        <f t="array" ref="AA90">IFERROR(_xlfn.IFS(COUNTA($AE$68:$AJ$68)=0,AVERAGE($AE90:$AJ90),$AE$68="X",AVERAGE($AF90:$AJ90),$AF$68="X",AVERAGE($AE90,$AG90:$AJ90),$AG$68="X",AVERAGE($AE90:$AF90,$AH90:$AJ90),$AH$68="X",AVERAGE($AE90:$AG90,$AI90:$AJ90),$AI$68="X",AVERAGE($AE90:$AH90,$AJ90:$AJ90),$AJ$68="X",AVERAGE($AE90:$AI90)),"")</f>
        <v>0</v>
      </c>
      <c r="AB90" s="19" cm="1">
        <f t="array" ref="AB90">IFERROR(_xlfn.IFS(COUNTA($AE$68:$AJ$68)=0,STDEV($AE90:$AJ90)/SQRT(COUNT($AE90:$AJ90)),$AE$68="X",STDEV($AF90:$AJ90)/SQRT(COUNT($AF90:$AJ90)),$AF$68="X",STDEV($AE90,$AG90:$AJ90)/SQRT(COUNT($AE90,$AG90:$AJ90)),$AG$68="X",STDEV($AE90:$AF90,$AH90:$AJ90)/SQRT(COUNT($AE90:$AF90,$AH90:$AJ90)),$AH$68="X",STDEV($AE90:$AG90,$AI90:$AJ90)/SQRT(COUNT($AE90:$AG90,$AI90:$AJ90)),$AI$68="X",STDEV($AE90:$AH90,$AJ90)/SQRT(COUNT($AE90:$AH90,$AJ90)),$AJ$68="X",STDEV($AE90:$AI90)/SQRT(COUNT($AE90:$AI90))),"")</f>
        <v>0</v>
      </c>
      <c r="AC90" s="113" cm="1">
        <f t="array" ref="AC90">IFERROR(_xlfn.IFS(COUNTA($AK$68:$AP$68)=0,AVERAGE($AK90:$AP90),$AK$68="X",AVERAGE($AL90:$AP90),$AL$68="X",AVERAGE($AK90,$AM90:$AP90),$AM$68="X",AVERAGE($AK90:$AL90,$AN90:$AP90),$AN$68="X",AVERAGE($AK90:$AM90,$AO90:$AP90),$AO$68="X",AVERAGE($AK90:$AN90,$AP90:$AP90),$AP$68="X",AVERAGE($AK90:$AO90)),"")</f>
        <v>0</v>
      </c>
      <c r="AD90" s="111" cm="1">
        <f t="array" ref="AD90">IFERROR(_xlfn.IFS(COUNTA($AK$68:$AP$68)=0,STDEV($AK90:$AP90)/SQRT(COUNT($AK90:$AP90)),$AK$68="X",STDEV($AL90:$AP90)/SQRT(COUNT($AL90:$AP90)),$AL$68="X",STDEV($AK90,$AM90:$AP90)/SQRT(COUNT($AK90,$AM90:$AP90)),$AM$68="X",STDEV($AK90:$AL90,$AN90:$AP90)/SQRT(COUNT($AK90:$AL90,$AN90:$AP90)),$AN$68="X",STDEV($AK90:$AM90,$AO90:$AP90)/SQRT(COUNT($AK90:$AM90,$AO90:$AP90)),$AO$68="X",STDEV($AK90:$AN90,$AP90)/SQRT(COUNT($AK90:$AN90,$AP90)),$AP$68="X",STDEV($AK90:$AO90)/SQRT(COUNT($AK90:$AO90))),"")</f>
        <v>0</v>
      </c>
      <c r="AE90" cm="1">
        <f t="array" ref="AE90">_xlfn.IFS(SUM($AK90:$AP90)="","",AK90="","",AK90=0,0,AK90&gt;0,AK90/AE$131*100)</f>
        <v>0</v>
      </c>
      <c r="AF90" cm="1">
        <f t="array" ref="AF90">_xlfn.IFS(SUM($AK90:$AP90)="","",AL90="","",AL90=0,0,AL90&gt;0,AL90/AF$131*100)</f>
        <v>0</v>
      </c>
      <c r="AG90" cm="1">
        <f t="array" ref="AG90">_xlfn.IFS(SUM($AK90:$AP90)="","",AM90="","",AM90=0,0,AM90&gt;0,AM90/AG$131*100)</f>
        <v>0</v>
      </c>
      <c r="AH90" cm="1">
        <f t="array" ref="AH90">_xlfn.IFS(SUM($AK90:$AP90)="","",AN90="","",AN90=0,0,AN90&gt;0,AN90/AH$131*100)</f>
        <v>0</v>
      </c>
      <c r="AI90" cm="1">
        <f t="array" ref="AI90">_xlfn.IFS(SUM($AK90:$AP90)="","",AO90="","",AO90=0,0,AO90&gt;0,AO90/AI$131*100)</f>
        <v>0</v>
      </c>
      <c r="AJ90" s="1" cm="1">
        <f t="array" ref="AJ90">_xlfn.IFS(SUM($AK90:$AP90)="","",AP90="","",AP90=0,0,AP90&gt;0,AP90/AJ$131*100)</f>
        <v>0</v>
      </c>
      <c r="AK90" s="85">
        <f t="shared" si="108"/>
        <v>0</v>
      </c>
      <c r="AL90" s="39">
        <f t="shared" si="108"/>
        <v>0</v>
      </c>
      <c r="AM90" s="39">
        <f t="shared" si="108"/>
        <v>0</v>
      </c>
      <c r="AN90" s="39">
        <f t="shared" si="108"/>
        <v>0</v>
      </c>
      <c r="AO90" s="39">
        <f t="shared" si="108"/>
        <v>0</v>
      </c>
      <c r="AP90" s="98">
        <f t="shared" si="108"/>
        <v>0</v>
      </c>
      <c r="AQ90" s="89">
        <v>0</v>
      </c>
      <c r="AR90" s="89">
        <v>0</v>
      </c>
      <c r="AS90" s="89">
        <v>0</v>
      </c>
      <c r="AT90" s="89">
        <v>0</v>
      </c>
      <c r="AU90" s="89">
        <v>0</v>
      </c>
      <c r="AV90" s="89">
        <v>0</v>
      </c>
      <c r="AW90" s="1"/>
      <c r="AX90" s="1"/>
      <c r="AY90" s="39" t="str">
        <f t="shared" si="144"/>
        <v/>
      </c>
      <c r="AZ90" s="39" t="str">
        <f t="shared" si="149"/>
        <v/>
      </c>
      <c r="BA90" s="39" t="str">
        <f t="shared" si="150"/>
        <v/>
      </c>
      <c r="BB90" s="39" t="str">
        <f t="shared" si="151"/>
        <v/>
      </c>
      <c r="BC90" s="39" t="str">
        <f t="shared" si="152"/>
        <v/>
      </c>
      <c r="BD90" s="39" t="str">
        <f t="shared" si="153"/>
        <v/>
      </c>
      <c r="BE90" s="39" t="str">
        <f t="shared" si="145"/>
        <v/>
      </c>
      <c r="BF90" s="39" t="str">
        <f t="shared" si="154"/>
        <v/>
      </c>
      <c r="BG90" s="39" t="str">
        <f t="shared" si="155"/>
        <v/>
      </c>
      <c r="BH90" s="39" t="str">
        <f t="shared" si="156"/>
        <v/>
      </c>
      <c r="BI90" s="39" t="str">
        <f t="shared" si="157"/>
        <v/>
      </c>
      <c r="BJ90" s="39" t="str">
        <f t="shared" si="147"/>
        <v/>
      </c>
      <c r="BK90" s="42" t="str">
        <f t="shared" si="121"/>
        <v/>
      </c>
      <c r="BL90" t="str">
        <f t="shared" si="122"/>
        <v/>
      </c>
      <c r="BM90" t="str">
        <f t="shared" si="123"/>
        <v/>
      </c>
      <c r="BN90" t="str">
        <f t="shared" si="124"/>
        <v/>
      </c>
      <c r="BO90" t="str">
        <f t="shared" si="125"/>
        <v/>
      </c>
      <c r="BP90" t="str">
        <f t="shared" si="126"/>
        <v/>
      </c>
      <c r="BQ90" t="str">
        <f t="shared" si="127"/>
        <v/>
      </c>
      <c r="BR90" t="str">
        <f t="shared" si="128"/>
        <v/>
      </c>
      <c r="BS90" t="str">
        <f t="shared" si="129"/>
        <v/>
      </c>
      <c r="BT90" t="str">
        <f t="shared" si="130"/>
        <v/>
      </c>
      <c r="BU90" t="str">
        <f t="shared" si="131"/>
        <v/>
      </c>
      <c r="BV90" t="str">
        <f t="shared" si="132"/>
        <v/>
      </c>
      <c r="BW90" t="str">
        <f t="shared" si="133"/>
        <v/>
      </c>
      <c r="BX90" t="str">
        <f t="shared" si="134"/>
        <v/>
      </c>
      <c r="BY90" t="str">
        <f t="shared" si="135"/>
        <v/>
      </c>
      <c r="BZ90" t="str">
        <f t="shared" si="136"/>
        <v/>
      </c>
      <c r="CA90" t="str">
        <f t="shared" si="137"/>
        <v/>
      </c>
      <c r="CB90" s="39" t="str">
        <f t="shared" si="138"/>
        <v/>
      </c>
      <c r="CC90" s="46" t="str">
        <f t="shared" si="139"/>
        <v/>
      </c>
      <c r="CD90" s="44" t="str">
        <f t="shared" si="140"/>
        <v/>
      </c>
      <c r="CE90" t="str" cm="1">
        <f t="array" ref="CE90">_xlfn.IFS($CC90="","",$CC90&lt;=CE$69,"yes",$CC90&gt;CE$69,"no")</f>
        <v/>
      </c>
      <c r="CF90" s="42" t="str">
        <f t="shared" si="141"/>
        <v/>
      </c>
      <c r="CG90" s="1" t="str">
        <f t="shared" si="142"/>
        <v/>
      </c>
      <c r="CH90" s="1" t="str">
        <f t="shared" si="143"/>
        <v/>
      </c>
      <c r="CI90" s="76" t="str">
        <f>IF(CE90="yes",VLOOKUP(CH90,'z-Table'!$A$1:$K$74,7,TRUE)*$CE$68,"")</f>
        <v/>
      </c>
    </row>
    <row r="91" spans="1:87" ht="12" x14ac:dyDescent="0.2">
      <c r="A91" s="7" t="s">
        <v>47</v>
      </c>
      <c r="B91" s="18" cm="1">
        <f t="array" ref="B91">IFERROR(_xlfn.IFS(COUNTA($F$68:$K$68)=0,AVERAGE($F91:$K91),$F$68="X",AVERAGE(G91:$K91),$G$68="X",AVERAGE($F91,$H91:$K91),$H$68="X",AVERAGE($F91:$G91,$I91:$K91),$I$68="X",AVERAGE($F91:$H91,$J91:$K91),$J$68="X",AVERAGE($F91:$I91,$K91:$K91),$K$68="X",AVERAGE($F91:$J91)),"")</f>
        <v>0.20131898800055276</v>
      </c>
      <c r="C91" s="19" cm="1">
        <f t="array" ref="C91">IFERROR(_xlfn.IFS(COUNTA($F$68:$K$68)=0,STDEV($F91:$K91)/SQRT(COUNT($F91:$K91)),$F$68="X",STDEV(G91:$K91)/SQRT(COUNT(G91:$K91)),$G$68="X",STDEV($F91,$H91:$K91)/SQRT(COUNT($F91,$H91:$K91)),$H$68="X",STDEV($F91:$G91,$I91:$K91)/SQRT(COUNT($F91:$G91,$I91:$K91)),$I$68="X",STDEV($F91:$H91,$J91:$K91)/SQRT(COUNT($F91:$H91,$J91:$K91)),$J$68="X",STDEV($F91:$I91,$K91)/SQRT(COUNT($F91:$I91,$K91)),$K$68="X",STDEV($F91:$J91)/SQRT(COUNT($F91:$J91))),"")</f>
        <v>8.4792079371869347E-2</v>
      </c>
      <c r="D91" s="113" cm="1">
        <f t="array" ref="D91">IFERROR(_xlfn.IFS(COUNTA($L$68:$Q$68)=0,AVERAGE($L91:$Q91),$L$68="X",AVERAGE($M91:$Q91),$M$68="X",AVERAGE($L91,$N91:$Q91),$N$68="X",AVERAGE($L91:$M91,$O91:$Q91),$O$68="X",AVERAGE($L91:$N91,$P91:$Q91),$P$68="X",AVERAGE($L91:$O91,$Q91:$Q91),$Q$68="X",AVERAGE($L91:$P91)),"")</f>
        <v>200532.45</v>
      </c>
      <c r="E91" s="111" cm="1">
        <f t="array" ref="E91">IFERROR(_xlfn.IFS(COUNTA($L$68:$Q$68)=0,STDEV($L91:$Q91)/SQRT(COUNT($L91:$Q91)),$L$68="X",STDEV($M91:$Q91)/SQRT(COUNT($M91:$Q91)),$M$68="X",STDEV($L91,$N91:$Q91)/SQRT(COUNT($L91,$N91:$Q91)),$N$68="X",STDEV($L91:$M91,$O91:$Q91)/SQRT(COUNT($L91:$M91,$O91:$Q91)),$O$68="X",STDEV($L91:$N91,$P91:$Q91)/SQRT(COUNT($L91:$N91,$P91:$Q91)),$P$68="X",STDEV($L91:$O91,$Q91)/SQRT(COUNT($L91:$O91,$Q91)),$Q$68="X",STDEV($L91:$P91)/SQRT(COUNT($L91:$P91))),"")</f>
        <v>35619.528495475613</v>
      </c>
      <c r="F91" cm="1">
        <f t="array" ref="F91">_xlfn.IFS(SUM($L91:$Q91)="","",L91="","",L91=0,0,L91&gt;0,L91/F$131*100)</f>
        <v>5.8725081392021081E-2</v>
      </c>
      <c r="G91" cm="1">
        <f t="array" ref="G91">_xlfn.IFS(SUM($L91:$Q91)="","",M91="","",M91=0,0,M91&gt;0,M91/G$131*100)</f>
        <v>0.52850456565661419</v>
      </c>
      <c r="H91" cm="1">
        <f t="array" ref="H91">_xlfn.IFS(SUM($L91:$Q91)="","",N91="","",N91=0,0,N91&gt;0,N91/H$131*100)</f>
        <v>8.2293752989458499E-2</v>
      </c>
      <c r="I91" cm="1">
        <f t="array" ref="I91">_xlfn.IFS(SUM($L91:$Q91)="","",O91="","",O91=0,0,O91&gt;0,O91/I$131*100)</f>
        <v>0.17539232594682433</v>
      </c>
      <c r="J91" cm="1">
        <f t="array" ref="J91">_xlfn.IFS(SUM($L91:$Q91)="","",P91="","",P91=0,0,P91&gt;0,P91/J$131*100)</f>
        <v>0.16167921401784588</v>
      </c>
      <c r="K91" s="1" cm="1">
        <f t="array" ref="K91">_xlfn.IFS(SUM($L91:$Q91)="","",Q91="","",Q91=0,0,Q91&gt;0,Q91/K$131*100)</f>
        <v>3.8213106651048783</v>
      </c>
      <c r="L91" s="42">
        <f t="shared" si="102"/>
        <v>134446</v>
      </c>
      <c r="M91">
        <f t="shared" si="103"/>
        <v>264085.5</v>
      </c>
      <c r="N91">
        <f t="shared" si="104"/>
        <v>133712</v>
      </c>
      <c r="O91">
        <f t="shared" si="105"/>
        <v>306268</v>
      </c>
      <c r="P91">
        <f t="shared" si="106"/>
        <v>164150.75</v>
      </c>
      <c r="Q91" s="96">
        <f t="shared" si="107"/>
        <v>299923</v>
      </c>
      <c r="R91" s="89">
        <v>268892</v>
      </c>
      <c r="S91" s="89">
        <v>528171</v>
      </c>
      <c r="T91" s="89">
        <v>267424</v>
      </c>
      <c r="U91" s="89">
        <v>918804</v>
      </c>
      <c r="V91" s="89">
        <v>656603</v>
      </c>
      <c r="W91" s="89">
        <v>599846</v>
      </c>
      <c r="X91" s="1"/>
      <c r="Y91" s="1"/>
      <c r="Z91" s="7" t="s">
        <v>47</v>
      </c>
      <c r="AA91" s="18" cm="1">
        <f t="array" ref="AA91">IFERROR(_xlfn.IFS(COUNTA($AE$68:$AJ$68)=0,AVERAGE($AE91:$AJ91),$AE$68="X",AVERAGE($AF91:$AJ91),$AF$68="X",AVERAGE($AE91,$AG91:$AJ91),$AG$68="X",AVERAGE($AE91:$AF91,$AH91:$AJ91),$AH$68="X",AVERAGE($AE91:$AG91,$AI91:$AJ91),$AI$68="X",AVERAGE($AE91:$AH91,$AJ91:$AJ91),$AJ$68="X",AVERAGE($AE91:$AI91)),"")</f>
        <v>1.2687011000009529</v>
      </c>
      <c r="AB91" s="19" cm="1">
        <f t="array" ref="AB91">IFERROR(_xlfn.IFS(COUNTA($AE$68:$AJ$68)=0,STDEV($AE91:$AJ91)/SQRT(COUNT($AE91:$AJ91)),$AE$68="X",STDEV($AF91:$AJ91)/SQRT(COUNT($AF91:$AJ91)),$AF$68="X",STDEV($AE91,$AG91:$AJ91)/SQRT(COUNT($AE91,$AG91:$AJ91)),$AG$68="X",STDEV($AE91:$AF91,$AH91:$AJ91)/SQRT(COUNT($AE91:$AF91,$AH91:$AJ91)),$AH$68="X",STDEV($AE91:$AG91,$AI91:$AJ91)/SQRT(COUNT($AE91:$AG91,$AI91:$AJ91)),$AI$68="X",STDEV($AE91:$AH91,$AJ91)/SQRT(COUNT($AE91:$AH91,$AJ91)),$AJ$68="X",STDEV($AE91:$AI91)/SQRT(COUNT($AE91:$AI91))),"")</f>
        <v>0.91957024988438929</v>
      </c>
      <c r="AC91" s="113" cm="1">
        <f t="array" ref="AC91">IFERROR(_xlfn.IFS(COUNTA($AK$68:$AP$68)=0,AVERAGE($AK91:$AP91),$AK$68="X",AVERAGE($AL91:$AP91),$AL$68="X",AVERAGE($AK91,$AM91:$AP91),$AM$68="X",AVERAGE($AK91:$AL91,$AN91:$AP91),$AN$68="X",AVERAGE($AK91:$AM91,$AO91:$AP91),$AO$68="X",AVERAGE($AK91:$AN91,$AP91:$AP91),$AP$68="X",AVERAGE($AK91:$AO91)),"")</f>
        <v>444087.19444444444</v>
      </c>
      <c r="AD91" s="111" cm="1">
        <f t="array" ref="AD91">IFERROR(_xlfn.IFS(COUNTA($AK$68:$AP$68)=0,STDEV($AK91:$AP91)/SQRT(COUNT($AK91:$AP91)),$AK$68="X",STDEV($AL91:$AP91)/SQRT(COUNT($AL91:$AP91)),$AL$68="X",STDEV($AK91,$AM91:$AP91)/SQRT(COUNT($AK91,$AM91:$AP91)),$AM$68="X",STDEV($AK91:$AL91,$AN91:$AP91)/SQRT(COUNT($AK91:$AL91,$AN91:$AP91)),$AN$68="X",STDEV($AK91:$AM91,$AO91:$AP91)/SQRT(COUNT($AK91:$AM91,$AO91:$AP91)),$AO$68="X",STDEV($AK91:$AN91,$AP91)/SQRT(COUNT($AK91:$AN91,$AP91)),$AP$68="X",STDEV($AK91:$AO91)/SQRT(COUNT($AK91:$AO91))),"")</f>
        <v>234287.63075988146</v>
      </c>
      <c r="AE91" cm="1">
        <f t="array" ref="AE91">_xlfn.IFS(SUM($AK91:$AP91)="","",AK91="","",AK91=0,0,AK91&gt;0,AK91/AE$131*100)</f>
        <v>0.38654390118490606</v>
      </c>
      <c r="AF91" cm="1">
        <f t="array" ref="AF91">_xlfn.IFS(SUM($AK91:$AP91)="","",AL91="","",AL91=0,0,AL91&gt;0,AL91/AF$131*100)</f>
        <v>0.4771886837118467</v>
      </c>
      <c r="AG91" cm="1">
        <f t="array" ref="AG91">_xlfn.IFS(SUM($AK91:$AP91)="","",AM91="","",AM91=0,0,AM91&gt;0,AM91/AG$131*100)</f>
        <v>0.30136217809834104</v>
      </c>
      <c r="AH91" cm="1">
        <f t="array" ref="AH91">_xlfn.IFS(SUM($AK91:$AP91)="","",AN91="","",AN91=0,0,AN91&gt;0,AN91/AH$131*100)</f>
        <v>5.8638451041447999</v>
      </c>
      <c r="AI91" cm="1">
        <f t="array" ref="AI91">_xlfn.IFS(SUM($AK91:$AP91)="","",AO91="","",AO91=0,0,AO91&gt;0,AO91/AI$131*100)</f>
        <v>0.33147295104362934</v>
      </c>
      <c r="AJ91" s="1" cm="1">
        <f t="array" ref="AJ91">_xlfn.IFS(SUM($AK91:$AP91)="","",AP91="","",AP91=0,0,AP91&gt;0,AP91/AJ$131*100)</f>
        <v>0.25179378182219431</v>
      </c>
      <c r="AK91" s="85">
        <f t="shared" si="108"/>
        <v>161254</v>
      </c>
      <c r="AL91" s="39">
        <f t="shared" si="108"/>
        <v>226391</v>
      </c>
      <c r="AM91" s="39">
        <f t="shared" si="108"/>
        <v>188184.33333333334</v>
      </c>
      <c r="AN91" s="39">
        <f t="shared" si="108"/>
        <v>1611082.5</v>
      </c>
      <c r="AO91" s="39">
        <f t="shared" si="108"/>
        <v>300810.66666666669</v>
      </c>
      <c r="AP91" s="98">
        <f t="shared" si="108"/>
        <v>176800.66666666666</v>
      </c>
      <c r="AQ91" s="89">
        <v>483762</v>
      </c>
      <c r="AR91" s="89">
        <v>679173</v>
      </c>
      <c r="AS91" s="89">
        <v>564553</v>
      </c>
      <c r="AT91" s="89">
        <v>3222165</v>
      </c>
      <c r="AU91" s="89">
        <v>902432</v>
      </c>
      <c r="AV91" s="89">
        <v>530402</v>
      </c>
      <c r="AW91" s="1"/>
      <c r="AX91" s="1" t="str">
        <f>A91</f>
        <v>menthofuran</v>
      </c>
      <c r="AY91" s="39">
        <f t="shared" si="144"/>
        <v>134446</v>
      </c>
      <c r="AZ91" s="39">
        <f t="shared" si="149"/>
        <v>264085.5</v>
      </c>
      <c r="BA91" s="39">
        <f t="shared" si="150"/>
        <v>133712</v>
      </c>
      <c r="BB91" s="39">
        <f t="shared" si="151"/>
        <v>306268</v>
      </c>
      <c r="BC91" s="39">
        <f t="shared" si="152"/>
        <v>164150.75</v>
      </c>
      <c r="BD91" s="39" t="str">
        <f t="shared" si="153"/>
        <v/>
      </c>
      <c r="BE91" s="39">
        <f t="shared" si="145"/>
        <v>161254</v>
      </c>
      <c r="BF91" s="39">
        <f t="shared" si="154"/>
        <v>226391</v>
      </c>
      <c r="BG91" s="39">
        <f t="shared" si="155"/>
        <v>188184.33333333334</v>
      </c>
      <c r="BH91" s="39">
        <f t="shared" si="156"/>
        <v>1611082.5</v>
      </c>
      <c r="BI91" s="39">
        <f t="shared" si="157"/>
        <v>300810.66666666669</v>
      </c>
      <c r="BJ91" s="39">
        <f t="shared" si="147"/>
        <v>176800.66666666666</v>
      </c>
      <c r="BK91" s="42">
        <f t="shared" si="121"/>
        <v>2</v>
      </c>
      <c r="BL91">
        <f t="shared" si="122"/>
        <v>8</v>
      </c>
      <c r="BM91">
        <f t="shared" si="123"/>
        <v>1</v>
      </c>
      <c r="BN91">
        <f t="shared" si="124"/>
        <v>10</v>
      </c>
      <c r="BO91">
        <f t="shared" si="125"/>
        <v>4</v>
      </c>
      <c r="BP91" t="str">
        <f t="shared" si="126"/>
        <v/>
      </c>
      <c r="BQ91">
        <f t="shared" si="127"/>
        <v>3</v>
      </c>
      <c r="BR91">
        <f t="shared" si="128"/>
        <v>7</v>
      </c>
      <c r="BS91">
        <f t="shared" si="129"/>
        <v>6</v>
      </c>
      <c r="BT91">
        <f t="shared" si="130"/>
        <v>11</v>
      </c>
      <c r="BU91">
        <f t="shared" si="131"/>
        <v>9</v>
      </c>
      <c r="BV91">
        <f t="shared" si="132"/>
        <v>5</v>
      </c>
      <c r="BW91">
        <f t="shared" si="133"/>
        <v>25</v>
      </c>
      <c r="BX91">
        <f t="shared" si="134"/>
        <v>41</v>
      </c>
      <c r="BY91">
        <f t="shared" si="135"/>
        <v>5</v>
      </c>
      <c r="BZ91">
        <f t="shared" si="136"/>
        <v>6</v>
      </c>
      <c r="CA91">
        <f t="shared" si="137"/>
        <v>20</v>
      </c>
      <c r="CB91" s="39">
        <f t="shared" si="138"/>
        <v>10</v>
      </c>
      <c r="CC91" s="46">
        <f t="shared" si="139"/>
        <v>10</v>
      </c>
      <c r="CD91" s="44" t="str">
        <f t="shared" si="140"/>
        <v xml:space="preserve">sig = </v>
      </c>
      <c r="CE91" t="str" cm="1">
        <f t="array" ref="CE91">_xlfn.IFS($CC91="","",$CC91&lt;=CE$69,"yes",$CC91&gt;CE$69,"no")</f>
        <v>no</v>
      </c>
      <c r="CF91" s="42" t="str">
        <f t="shared" si="141"/>
        <v/>
      </c>
      <c r="CG91" s="1" t="str">
        <f t="shared" si="142"/>
        <v/>
      </c>
      <c r="CH91" s="1" t="str">
        <f t="shared" si="143"/>
        <v/>
      </c>
      <c r="CI91" s="76" t="str">
        <f>IF(CE91="yes",VLOOKUP(CH91,'z-Table'!$A$1:$K$74,7,TRUE)*$CE$68,"")</f>
        <v/>
      </c>
    </row>
    <row r="92" spans="1:87" ht="12" x14ac:dyDescent="0.2">
      <c r="A92" s="7" t="s">
        <v>48</v>
      </c>
      <c r="B92" s="18" cm="1">
        <f t="array" ref="B92">IFERROR(_xlfn.IFS(COUNTA($F$68:$K$68)=0,AVERAGE($F92:$K92),$F$68="X",AVERAGE(G92:$K92),$G$68="X",AVERAGE($F92,$H92:$K92),$H$68="X",AVERAGE($F92:$G92,$I92:$K92),$I$68="X",AVERAGE($F92:$H92,$J92:$K92),$J$68="X",AVERAGE($F92:$I92,$K92:$K92),$K$68="X",AVERAGE($F92:$J92)),"")</f>
        <v>65.171091498704541</v>
      </c>
      <c r="C92" s="19" cm="1">
        <f t="array" ref="C92">IFERROR(_xlfn.IFS(COUNTA($F$68:$K$68)=0,STDEV($F92:$K92)/SQRT(COUNT($F92:$K92)),$F$68="X",STDEV(G92:$K92)/SQRT(COUNT(G92:$K92)),$G$68="X",STDEV($F92,$H92:$K92)/SQRT(COUNT($F92,$H92:$K92)),$H$68="X",STDEV($F92:$G92,$I92:$K92)/SQRT(COUNT($F92:$G92,$I92:$K92)),$I$68="X",STDEV($F92:$H92,$J92:$K92)/SQRT(COUNT($F92:$H92,$J92:$K92)),$J$68="X",STDEV($F92:$I92,$K92)/SQRT(COUNT($F92:$I92,$K92)),$K$68="X",STDEV($F92:$J92)/SQRT(COUNT($F92:$J92))),"")</f>
        <v>5.307702789340512</v>
      </c>
      <c r="D92" s="113" cm="1">
        <f t="array" ref="D92">IFERROR(_xlfn.IFS(COUNTA($L$68:$Q$68)=0,AVERAGE($L92:$Q92),$L$68="X",AVERAGE($M92:$Q92),$M$68="X",AVERAGE($L92,$N92:$Q92),$N$68="X",AVERAGE($L92:$M92,$O92:$Q92),$O$68="X",AVERAGE($L92:$N92,$P92:$Q92),$P$68="X",AVERAGE($L92:$O92,$Q92:$Q92),$Q$68="X",AVERAGE($L92:$P92)),"")</f>
        <v>94944662.183333337</v>
      </c>
      <c r="E92" s="111" cm="1">
        <f t="array" ref="E92">IFERROR(_xlfn.IFS(COUNTA($L$68:$Q$68)=0,STDEV($L92:$Q92)/SQRT(COUNT($L92:$Q92)),$L$68="X",STDEV($M92:$Q92)/SQRT(COUNT($M92:$Q92)),$M$68="X",STDEV($L92,$N92:$Q92)/SQRT(COUNT($L92,$N92:$Q92)),$N$68="X",STDEV($L92:$M92,$O92:$Q92)/SQRT(COUNT($L92:$M92,$O92:$Q92)),$O$68="X",STDEV($L92:$N92,$P92:$Q92)/SQRT(COUNT($L92:$N92,$P92:$Q92)),$P$68="X",STDEV($L92:$O92,$Q92)/SQRT(COUNT($L92:$O92,$Q92)),$Q$68="X",STDEV($L92:$P92)/SQRT(COUNT($L92:$P92))),"")</f>
        <v>24241081.26986672</v>
      </c>
      <c r="F92" cm="1">
        <f t="array" ref="F92">_xlfn.IFS(SUM($L92:$Q92)="","",L92="","",L92=0,0,L92&gt;0,L92/F$131*100)</f>
        <v>73.882860877562706</v>
      </c>
      <c r="G92" cm="1">
        <f t="array" ref="G92">_xlfn.IFS(SUM($L92:$Q92)="","",M92="","",M92=0,0,M92&gt;0,M92/G$131*100)</f>
        <v>72.941834238679746</v>
      </c>
      <c r="H92" cm="1">
        <f t="array" ref="H92">_xlfn.IFS(SUM($L92:$Q92)="","",N92="","",N92=0,0,N92&gt;0,N92/H$131*100)</f>
        <v>73.211711210004779</v>
      </c>
      <c r="I92" cm="1">
        <f t="array" ref="I92">_xlfn.IFS(SUM($L92:$Q92)="","",O92="","",O92=0,0,O92&gt;0,O92/I$131*100)</f>
        <v>58.468808218895951</v>
      </c>
      <c r="J92" cm="1">
        <f t="array" ref="J92">_xlfn.IFS(SUM($L92:$Q92)="","",P92="","",P92=0,0,P92&gt;0,P92/J$131*100)</f>
        <v>47.35024294837951</v>
      </c>
      <c r="K92" s="1" cm="1">
        <f t="array" ref="K92">_xlfn.IFS(SUM($L92:$Q92)="","",Q92="","",Q92=0,0,Q92&gt;0,Q92/K$131*100)</f>
        <v>58.474457121499633</v>
      </c>
      <c r="L92" s="42">
        <f t="shared" si="102"/>
        <v>169148426.5</v>
      </c>
      <c r="M92">
        <f t="shared" si="103"/>
        <v>36447898.5</v>
      </c>
      <c r="N92">
        <f t="shared" si="104"/>
        <v>118955376</v>
      </c>
      <c r="O92">
        <f t="shared" si="105"/>
        <v>102097539.66666667</v>
      </c>
      <c r="P92">
        <f t="shared" si="106"/>
        <v>48074070.25</v>
      </c>
      <c r="Q92" s="96">
        <f t="shared" si="107"/>
        <v>4589481.5</v>
      </c>
      <c r="R92" s="89">
        <v>338296853</v>
      </c>
      <c r="S92" s="89">
        <v>72895797</v>
      </c>
      <c r="T92" s="89">
        <v>237910752</v>
      </c>
      <c r="U92" s="89">
        <v>306292619</v>
      </c>
      <c r="V92" s="89">
        <v>192296281</v>
      </c>
      <c r="W92" s="89">
        <v>9178963</v>
      </c>
      <c r="X92" s="1"/>
      <c r="Y92" s="1"/>
      <c r="Z92" s="7" t="s">
        <v>48</v>
      </c>
      <c r="AA92" s="18" cm="1">
        <f t="array" ref="AA92">IFERROR(_xlfn.IFS(COUNTA($AE$68:$AJ$68)=0,AVERAGE($AE92:$AJ92),$AE$68="X",AVERAGE($AF92:$AJ92),$AF$68="X",AVERAGE($AE92,$AG92:$AJ92),$AG$68="X",AVERAGE($AE92:$AF92,$AH92:$AJ92),$AH$68="X",AVERAGE($AE92:$AG92,$AI92:$AJ92),$AI$68="X",AVERAGE($AE92:$AH92,$AJ92:$AJ92),$AJ$68="X",AVERAGE($AE92:$AI92)),"")</f>
        <v>53.875495328822694</v>
      </c>
      <c r="AB92" s="19" cm="1">
        <f t="array" ref="AB92">IFERROR(_xlfn.IFS(COUNTA($AE$68:$AJ$68)=0,STDEV($AE92:$AJ92)/SQRT(COUNT($AE92:$AJ92)),$AE$68="X",STDEV($AF92:$AJ92)/SQRT(COUNT($AF92:$AJ92)),$AF$68="X",STDEV($AE92,$AG92:$AJ92)/SQRT(COUNT($AE92,$AG92:$AJ92)),$AG$68="X",STDEV($AE92:$AF92,$AH92:$AJ92)/SQRT(COUNT($AE92:$AF92,$AH92:$AJ92)),$AH$68="X",STDEV($AE92:$AG92,$AI92:$AJ92)/SQRT(COUNT($AE92:$AG92,$AI92:$AJ92)),$AI$68="X",STDEV($AE92:$AH92,$AJ92)/SQRT(COUNT($AE92:$AH92,$AJ92)),$AJ$68="X",STDEV($AE92:$AI92)/SQRT(COUNT($AE92:$AI92))),"")</f>
        <v>4.6589323571305075</v>
      </c>
      <c r="AC92" s="113" cm="1">
        <f t="array" ref="AC92">IFERROR(_xlfn.IFS(COUNTA($AK$68:$AP$68)=0,AVERAGE($AK92:$AP92),$AK$68="X",AVERAGE($AL92:$AP92),$AL$68="X",AVERAGE($AK92,$AM92:$AP92),$AM$68="X",AVERAGE($AK92:$AL92,$AN92:$AP92),$AN$68="X",AVERAGE($AK92:$AM92,$AO92:$AP92),$AO$68="X",AVERAGE($AK92:$AN92,$AP92:$AP92),$AP$68="X",AVERAGE($AK92:$AO92)),"")</f>
        <v>29380490.91666666</v>
      </c>
      <c r="AD92" s="111" cm="1">
        <f t="array" ref="AD92">IFERROR(_xlfn.IFS(COUNTA($AK$68:$AP$68)=0,STDEV($AK92:$AP92)/SQRT(COUNT($AK92:$AP92)),$AK$68="X",STDEV($AL92:$AP92)/SQRT(COUNT($AL92:$AP92)),$AL$68="X",STDEV($AK92,$AM92:$AP92)/SQRT(COUNT($AK92,$AM92:$AP92)),$AM$68="X",STDEV($AK92:$AL92,$AN92:$AP92)/SQRT(COUNT($AK92:$AL92,$AN92:$AP92)),$AN$68="X",STDEV($AK92:$AM92,$AO92:$AP92)/SQRT(COUNT($AK92:$AM92,$AO92:$AP92)),$AO$68="X",STDEV($AK92:$AN92,$AP92)/SQRT(COUNT($AK92:$AN92,$AP92)),$AP$68="X",STDEV($AK92:$AO92)/SQRT(COUNT($AK92:$AO92))),"")</f>
        <v>3776097.4167281142</v>
      </c>
      <c r="AE92" cm="1">
        <f t="array" ref="AE92">_xlfn.IFS(SUM($AK92:$AP92)="","",AK92="","",AK92=0,0,AK92&gt;0,AK92/AE$131*100)</f>
        <v>57.31468064830726</v>
      </c>
      <c r="AF92" cm="1">
        <f t="array" ref="AF92">_xlfn.IFS(SUM($AK92:$AP92)="","",AL92="","",AL92=0,0,AL92&gt;0,AL92/AF$131*100)</f>
        <v>67.288840900197698</v>
      </c>
      <c r="AG92" cm="1">
        <f t="array" ref="AG92">_xlfn.IFS(SUM($AK92:$AP92)="","",AM92="","",AM92=0,0,AM92&gt;0,AM92/AG$131*100)</f>
        <v>64.844895228076041</v>
      </c>
      <c r="AH92" cm="1">
        <f t="array" ref="AH92">_xlfn.IFS(SUM($AK92:$AP92)="","",AN92="","",AN92=0,0,AN92&gt;0,AN92/AH$131*100)</f>
        <v>51.304901692356985</v>
      </c>
      <c r="AI92" cm="1">
        <f t="array" ref="AI92">_xlfn.IFS(SUM($AK92:$AP92)="","",AO92="","",AO92=0,0,AO92&gt;0,AO92/AI$131*100)</f>
        <v>38.635157905521091</v>
      </c>
      <c r="AJ92" s="1" cm="1">
        <f t="array" ref="AJ92">_xlfn.IFS(SUM($AK92:$AP92)="","",AP92="","",AP92=0,0,AP92&gt;0,AP92/AJ$131*100)</f>
        <v>43.864495598477099</v>
      </c>
      <c r="AK92" s="85">
        <f t="shared" si="108"/>
        <v>23909888.333333332</v>
      </c>
      <c r="AL92" s="39">
        <f t="shared" si="108"/>
        <v>31923615.333333332</v>
      </c>
      <c r="AM92" s="39">
        <f t="shared" si="108"/>
        <v>40492119.666666664</v>
      </c>
      <c r="AN92" s="39">
        <f t="shared" si="108"/>
        <v>14095943.5</v>
      </c>
      <c r="AO92" s="39">
        <f t="shared" si="108"/>
        <v>35061285</v>
      </c>
      <c r="AP92" s="98">
        <f t="shared" si="108"/>
        <v>30800093.666666668</v>
      </c>
      <c r="AQ92" s="89">
        <v>71729665</v>
      </c>
      <c r="AR92" s="89">
        <v>95770846</v>
      </c>
      <c r="AS92" s="89">
        <v>121476359</v>
      </c>
      <c r="AT92" s="89">
        <v>28191887</v>
      </c>
      <c r="AU92" s="89">
        <v>105183855</v>
      </c>
      <c r="AV92" s="89">
        <v>92400281</v>
      </c>
      <c r="AW92" s="1"/>
      <c r="AX92" s="1" t="str">
        <f>A92</f>
        <v>isomenthone</v>
      </c>
      <c r="AY92" s="39">
        <f t="shared" si="144"/>
        <v>169148426.5</v>
      </c>
      <c r="AZ92" s="39">
        <f t="shared" si="149"/>
        <v>36447898.5</v>
      </c>
      <c r="BA92" s="39">
        <f t="shared" si="150"/>
        <v>118955376</v>
      </c>
      <c r="BB92" s="39">
        <f t="shared" si="151"/>
        <v>102097539.66666667</v>
      </c>
      <c r="BC92" s="39">
        <f t="shared" si="152"/>
        <v>48074070.25</v>
      </c>
      <c r="BD92" s="39" t="str">
        <f t="shared" si="153"/>
        <v/>
      </c>
      <c r="BE92" s="39">
        <f t="shared" si="145"/>
        <v>23909888.333333332</v>
      </c>
      <c r="BF92" s="39">
        <f t="shared" si="154"/>
        <v>31923615.333333332</v>
      </c>
      <c r="BG92" s="39">
        <f t="shared" si="155"/>
        <v>40492119.666666664</v>
      </c>
      <c r="BH92" s="39">
        <f t="shared" si="156"/>
        <v>14095943.5</v>
      </c>
      <c r="BI92" s="39">
        <f t="shared" si="157"/>
        <v>35061285</v>
      </c>
      <c r="BJ92" s="39">
        <f t="shared" si="147"/>
        <v>30800093.666666668</v>
      </c>
      <c r="BK92" s="42">
        <f t="shared" si="121"/>
        <v>11</v>
      </c>
      <c r="BL92">
        <f t="shared" si="122"/>
        <v>6</v>
      </c>
      <c r="BM92">
        <f t="shared" si="123"/>
        <v>10</v>
      </c>
      <c r="BN92">
        <f t="shared" si="124"/>
        <v>9</v>
      </c>
      <c r="BO92">
        <f t="shared" si="125"/>
        <v>8</v>
      </c>
      <c r="BP92" t="str">
        <f t="shared" si="126"/>
        <v/>
      </c>
      <c r="BQ92">
        <f t="shared" si="127"/>
        <v>2</v>
      </c>
      <c r="BR92">
        <f t="shared" si="128"/>
        <v>4</v>
      </c>
      <c r="BS92">
        <f t="shared" si="129"/>
        <v>7</v>
      </c>
      <c r="BT92">
        <f t="shared" si="130"/>
        <v>1</v>
      </c>
      <c r="BU92">
        <f t="shared" si="131"/>
        <v>5</v>
      </c>
      <c r="BV92">
        <f t="shared" si="132"/>
        <v>3</v>
      </c>
      <c r="BW92">
        <f t="shared" si="133"/>
        <v>44</v>
      </c>
      <c r="BX92">
        <f t="shared" si="134"/>
        <v>22</v>
      </c>
      <c r="BY92">
        <f t="shared" si="135"/>
        <v>5</v>
      </c>
      <c r="BZ92">
        <f t="shared" si="136"/>
        <v>6</v>
      </c>
      <c r="CA92">
        <f t="shared" si="137"/>
        <v>1</v>
      </c>
      <c r="CB92" s="39">
        <f t="shared" si="138"/>
        <v>29</v>
      </c>
      <c r="CC92" s="46">
        <f t="shared" si="139"/>
        <v>1</v>
      </c>
      <c r="CD92" s="44" t="str">
        <f t="shared" si="140"/>
        <v xml:space="preserve">sig = </v>
      </c>
      <c r="CE92" t="str" cm="1">
        <f t="array" ref="CE92">_xlfn.IFS($CC92="","",$CC92&lt;=CE$69,"yes",$CC92&gt;CE$69,"no")</f>
        <v>yes</v>
      </c>
      <c r="CF92" s="42">
        <f t="shared" si="141"/>
        <v>15</v>
      </c>
      <c r="CG92" s="1">
        <f t="shared" si="142"/>
        <v>5.4772255750516612</v>
      </c>
      <c r="CH92" s="1">
        <f t="shared" si="143"/>
        <v>-2.5</v>
      </c>
      <c r="CI92" s="76">
        <f>IF(CE92="yes",VLOOKUP(CH92,'z-Table'!$A$1:$K$74,7,TRUE)*$CE$68,"")</f>
        <v>1.0800000000000001E-2</v>
      </c>
    </row>
    <row r="93" spans="1:87" ht="12" x14ac:dyDescent="0.2">
      <c r="A93" s="6" t="s">
        <v>49</v>
      </c>
      <c r="B93" s="18" cm="1">
        <f t="array" ref="B93">IFERROR(_xlfn.IFS(COUNTA($F$68:$K$68)=0,AVERAGE($F93:$K93),$F$68="X",AVERAGE(G93:$K93),$G$68="X",AVERAGE($F93,$H93:$K93),$H$68="X",AVERAGE($F93:$G93,$I93:$K93),$I$68="X",AVERAGE($F93:$H93,$J93:$K93),$J$68="X",AVERAGE($F93:$I93,$K93:$K93),$K$68="X",AVERAGE($F93:$J93)),"")</f>
        <v>0.67832168296047257</v>
      </c>
      <c r="C93" s="19" cm="1">
        <f t="array" ref="C93">IFERROR(_xlfn.IFS(COUNTA($F$68:$K$68)=0,STDEV($F93:$K93)/SQRT(COUNT($F93:$K93)),$F$68="X",STDEV(G93:$K93)/SQRT(COUNT(G93:$K93)),$G$68="X",STDEV($F93,$H93:$K93)/SQRT(COUNT($F93,$H93:$K93)),$H$68="X",STDEV($F93:$G93,$I93:$K93)/SQRT(COUNT($F93:$G93,$I93:$K93)),$I$68="X",STDEV($F93:$H93,$J93:$K93)/SQRT(COUNT($F93:$H93,$J93:$K93)),$J$68="X",STDEV($F93:$I93,$K93)/SQRT(COUNT($F93:$I93,$K93)),$K$68="X",STDEV($F93:$J93)/SQRT(COUNT($F93:$J93))),"")</f>
        <v>0.47233414937941526</v>
      </c>
      <c r="D93" s="113" cm="1">
        <f t="array" ref="D93">IFERROR(_xlfn.IFS(COUNTA($L$68:$Q$68)=0,AVERAGE($L93:$Q93),$L$68="X",AVERAGE($M93:$Q93),$M$68="X",AVERAGE($L93,$N93:$Q93),$N$68="X",AVERAGE($L93:$M93,$O93:$Q93),$O$68="X",AVERAGE($L93:$N93,$P93:$Q93),$P$68="X",AVERAGE($L93:$O93,$Q93:$Q93),$Q$68="X",AVERAGE($L93:$P93)),"")</f>
        <v>1213622.5</v>
      </c>
      <c r="E93" s="111" cm="1">
        <f t="array" ref="E93">IFERROR(_xlfn.IFS(COUNTA($L$68:$Q$68)=0,STDEV($L93:$Q93)/SQRT(COUNT($L93:$Q93)),$L$68="X",STDEV($M93:$Q93)/SQRT(COUNT($M93:$Q93)),$M$68="X",STDEV($L93,$N93:$Q93)/SQRT(COUNT($L93,$N93:$Q93)),$N$68="X",STDEV($L93:$M93,$O93:$Q93)/SQRT(COUNT($L93:$M93,$O93:$Q93)),$O$68="X",STDEV($L93:$N93,$P93:$Q93)/SQRT(COUNT($L93:$N93,$P93:$Q93)),$P$68="X",STDEV($L93:$O93,$Q93)/SQRT(COUNT($L93:$O93,$Q93)),$Q$68="X",STDEV($L93:$P93)/SQRT(COUNT($L93:$P93))),"")</f>
        <v>829524.64267622877</v>
      </c>
      <c r="F93" cm="1">
        <f t="array" ref="F93">_xlfn.IFS(SUM($L93:$Q93)="","",L93="","",L93=0,0,L93&gt;0,L93/F$131*100)</f>
        <v>0.50264639818685453</v>
      </c>
      <c r="G93" cm="1">
        <f t="array" ref="G93">_xlfn.IFS(SUM($L93:$Q93)="","",M93="","",M93=0,0,M93&gt;0,M93/G$131*100)</f>
        <v>7.4986327620677778E-2</v>
      </c>
      <c r="H93" cm="1">
        <f t="array" ref="H93">_xlfn.IFS(SUM($L93:$Q93)="","",N93="","",N93=0,0,N93&gt;0,N93/H$131*100)</f>
        <v>0.27891724360314119</v>
      </c>
      <c r="I93" cm="1">
        <f t="array" ref="I93">_xlfn.IFS(SUM($L93:$Q93)="","",O93="","",O93=0,0,O93&gt;0,O93/I$131*100)</f>
        <v>2.5350584453916891</v>
      </c>
      <c r="J93" cm="1">
        <f t="array" ref="J93">_xlfn.IFS(SUM($L93:$Q93)="","",P93="","",P93=0,0,P93&gt;0,P93/J$131*100)</f>
        <v>0</v>
      </c>
      <c r="K93" s="1" cm="1">
        <f t="array" ref="K93">_xlfn.IFS(SUM($L93:$Q93)="","",Q93="","",Q93=0,0,Q93&gt;0,Q93/K$131*100)</f>
        <v>0</v>
      </c>
      <c r="L93" s="42">
        <f t="shared" si="102"/>
        <v>1150765.5</v>
      </c>
      <c r="M93">
        <f t="shared" si="103"/>
        <v>37469.5</v>
      </c>
      <c r="N93">
        <f t="shared" si="104"/>
        <v>453188.5</v>
      </c>
      <c r="O93">
        <f t="shared" si="105"/>
        <v>4426689</v>
      </c>
      <c r="P93">
        <f t="shared" si="106"/>
        <v>0</v>
      </c>
      <c r="Q93" s="96">
        <f t="shared" si="107"/>
        <v>0</v>
      </c>
      <c r="R93" s="89">
        <v>2301531</v>
      </c>
      <c r="S93" s="89">
        <v>74939</v>
      </c>
      <c r="T93" s="89">
        <v>906377</v>
      </c>
      <c r="U93" s="89">
        <v>13280067</v>
      </c>
      <c r="V93" s="89">
        <v>0</v>
      </c>
      <c r="W93" s="89">
        <v>0</v>
      </c>
      <c r="X93" s="1"/>
      <c r="Y93" s="1"/>
      <c r="Z93" s="6" t="s">
        <v>49</v>
      </c>
      <c r="AA93" s="18" cm="1">
        <f t="array" ref="AA93">IFERROR(_xlfn.IFS(COUNTA($AE$68:$AJ$68)=0,AVERAGE($AE93:$AJ93),$AE$68="X",AVERAGE($AF93:$AJ93),$AF$68="X",AVERAGE($AE93,$AG93:$AJ93),$AG$68="X",AVERAGE($AE93:$AF93,$AH93:$AJ93),$AH$68="X",AVERAGE($AE93:$AG93,$AI93:$AJ93),$AI$68="X",AVERAGE($AE93:$AH93,$AJ93:$AJ93),$AJ$68="X",AVERAGE($AE93:$AI93)),"")</f>
        <v>0.12916357616373855</v>
      </c>
      <c r="AB93" s="19" cm="1">
        <f t="array" ref="AB93">IFERROR(_xlfn.IFS(COUNTA($AE$68:$AJ$68)=0,STDEV($AE93:$AJ93)/SQRT(COUNT($AE93:$AJ93)),$AE$68="X",STDEV($AF93:$AJ93)/SQRT(COUNT($AF93:$AJ93)),$AF$68="X",STDEV($AE93,$AG93:$AJ93)/SQRT(COUNT($AE93,$AG93:$AJ93)),$AG$68="X",STDEV($AE93:$AF93,$AH93:$AJ93)/SQRT(COUNT($AE93:$AF93,$AH93:$AJ93)),$AH$68="X",STDEV($AE93:$AG93,$AI93:$AJ93)/SQRT(COUNT($AE93:$AG93,$AI93:$AJ93)),$AI$68="X",STDEV($AE93:$AH93,$AJ93)/SQRT(COUNT($AE93:$AH93,$AJ93)),$AJ$68="X",STDEV($AE93:$AI93)/SQRT(COUNT($AE93:$AI93))),"")</f>
        <v>5.7916764836712674E-2</v>
      </c>
      <c r="AC93" s="113" cm="1">
        <f t="array" ref="AC93">IFERROR(_xlfn.IFS(COUNTA($AK$68:$AP$68)=0,AVERAGE($AK93:$AP93),$AK$68="X",AVERAGE($AL93:$AP93),$AL$68="X",AVERAGE($AK93,$AM93:$AP93),$AM$68="X",AVERAGE($AK93:$AL93,$AN93:$AP93),$AN$68="X",AVERAGE($AK93:$AM93,$AO93:$AP93),$AO$68="X",AVERAGE($AK93:$AN93,$AP93:$AP93),$AP$68="X",AVERAGE($AK93:$AO93)),"")</f>
        <v>97795.25</v>
      </c>
      <c r="AD93" s="111" cm="1">
        <f t="array" ref="AD93">IFERROR(_xlfn.IFS(COUNTA($AK$68:$AP$68)=0,STDEV($AK93:$AP93)/SQRT(COUNT($AK93:$AP93)),$AK$68="X",STDEV($AL93:$AP93)/SQRT(COUNT($AL93:$AP93)),$AL$68="X",STDEV($AK93,$AM93:$AP93)/SQRT(COUNT($AK93,$AM93:$AP93)),$AM$68="X",STDEV($AK93:$AL93,$AN93:$AP93)/SQRT(COUNT($AK93:$AL93,$AN93:$AP93)),$AN$68="X",STDEV($AK93:$AM93,$AO93:$AP93)/SQRT(COUNT($AK93:$AM93,$AO93:$AP93)),$AO$68="X",STDEV($AK93:$AN93,$AP93)/SQRT(COUNT($AK93:$AN93,$AP93)),$AP$68="X",STDEV($AK93:$AO93)/SQRT(COUNT($AK93:$AO93))),"")</f>
        <v>51262.878710256809</v>
      </c>
      <c r="AE93" cm="1">
        <f t="array" ref="AE93">_xlfn.IFS(SUM($AK93:$AP93)="","",AK93="","",AK93=0,0,AK93&gt;0,AK93/AE$131*100)</f>
        <v>0</v>
      </c>
      <c r="AF93" cm="1">
        <f t="array" ref="AF93">_xlfn.IFS(SUM($AK93:$AP93)="","",AL93="","",AL93=0,0,AL93&gt;0,AL93/AF$131*100)</f>
        <v>0</v>
      </c>
      <c r="AG93" cm="1">
        <f t="array" ref="AG93">_xlfn.IFS(SUM($AK93:$AP93)="","",AM93="","",AM93=0,0,AM93&gt;0,AM93/AG$131*100)</f>
        <v>0.15731550571243372</v>
      </c>
      <c r="AH93" cm="1">
        <f t="array" ref="AH93">_xlfn.IFS(SUM($AK93:$AP93)="","",AN93="","",AN93=0,0,AN93&gt;0,AN93/AH$131*100)</f>
        <v>3.9805498465460089E-2</v>
      </c>
      <c r="AI93" cm="1">
        <f t="array" ref="AI93">_xlfn.IFS(SUM($AK93:$AP93)="","",AO93="","",AO93=0,0,AO93&gt;0,AO93/AI$131*100)</f>
        <v>0.34990533778221061</v>
      </c>
      <c r="AJ93" s="1" cm="1">
        <f t="array" ref="AJ93">_xlfn.IFS(SUM($AK93:$AP93)="","",AP93="","",AP93=0,0,AP93&gt;0,AP93/AJ$131*100)</f>
        <v>0.22795511502232685</v>
      </c>
      <c r="AK93" s="85">
        <f t="shared" si="108"/>
        <v>0</v>
      </c>
      <c r="AL93" s="39">
        <f t="shared" si="108"/>
        <v>0</v>
      </c>
      <c r="AM93" s="39">
        <f t="shared" si="108"/>
        <v>98235</v>
      </c>
      <c r="AN93" s="39">
        <f t="shared" si="108"/>
        <v>10936.5</v>
      </c>
      <c r="AO93" s="39">
        <f t="shared" si="108"/>
        <v>317538</v>
      </c>
      <c r="AP93" s="98">
        <f t="shared" si="108"/>
        <v>160062</v>
      </c>
      <c r="AQ93" s="89">
        <v>0</v>
      </c>
      <c r="AR93" s="89">
        <v>0</v>
      </c>
      <c r="AS93" s="89">
        <v>294705</v>
      </c>
      <c r="AT93" s="89">
        <v>21873</v>
      </c>
      <c r="AU93" s="89">
        <v>952614</v>
      </c>
      <c r="AV93" s="89">
        <v>480186</v>
      </c>
      <c r="AW93" s="1"/>
      <c r="AX93" s="1"/>
      <c r="AY93" s="39" t="str">
        <f t="shared" si="144"/>
        <v/>
      </c>
      <c r="AZ93" s="39" t="str">
        <f t="shared" si="149"/>
        <v/>
      </c>
      <c r="BA93" s="39" t="str">
        <f t="shared" si="150"/>
        <v/>
      </c>
      <c r="BB93" s="39" t="str">
        <f t="shared" si="151"/>
        <v/>
      </c>
      <c r="BC93" s="39" t="str">
        <f t="shared" si="152"/>
        <v/>
      </c>
      <c r="BD93" s="39" t="str">
        <f t="shared" si="153"/>
        <v/>
      </c>
      <c r="BE93" s="39" t="str">
        <f t="shared" si="145"/>
        <v/>
      </c>
      <c r="BF93" s="39" t="str">
        <f t="shared" si="154"/>
        <v/>
      </c>
      <c r="BG93" s="39" t="str">
        <f t="shared" si="155"/>
        <v/>
      </c>
      <c r="BH93" s="39" t="str">
        <f t="shared" si="156"/>
        <v/>
      </c>
      <c r="BI93" s="39" t="str">
        <f t="shared" si="157"/>
        <v/>
      </c>
      <c r="BJ93" s="39" t="str">
        <f t="shared" si="147"/>
        <v/>
      </c>
      <c r="BK93" s="42" t="str">
        <f t="shared" si="121"/>
        <v/>
      </c>
      <c r="BL93" t="str">
        <f t="shared" si="122"/>
        <v/>
      </c>
      <c r="BM93" t="str">
        <f t="shared" si="123"/>
        <v/>
      </c>
      <c r="BN93" t="str">
        <f t="shared" si="124"/>
        <v/>
      </c>
      <c r="BO93" t="str">
        <f t="shared" si="125"/>
        <v/>
      </c>
      <c r="BP93" t="str">
        <f t="shared" si="126"/>
        <v/>
      </c>
      <c r="BQ93" t="str">
        <f t="shared" si="127"/>
        <v/>
      </c>
      <c r="BR93" t="str">
        <f t="shared" si="128"/>
        <v/>
      </c>
      <c r="BS93" t="str">
        <f t="shared" si="129"/>
        <v/>
      </c>
      <c r="BT93" t="str">
        <f t="shared" si="130"/>
        <v/>
      </c>
      <c r="BU93" t="str">
        <f t="shared" si="131"/>
        <v/>
      </c>
      <c r="BV93" t="str">
        <f t="shared" si="132"/>
        <v/>
      </c>
      <c r="BW93" t="str">
        <f t="shared" si="133"/>
        <v/>
      </c>
      <c r="BX93" t="str">
        <f t="shared" si="134"/>
        <v/>
      </c>
      <c r="BY93" t="str">
        <f t="shared" si="135"/>
        <v/>
      </c>
      <c r="BZ93" t="str">
        <f t="shared" si="136"/>
        <v/>
      </c>
      <c r="CA93" t="str">
        <f t="shared" si="137"/>
        <v/>
      </c>
      <c r="CB93" s="39" t="str">
        <f t="shared" si="138"/>
        <v/>
      </c>
      <c r="CC93" s="46" t="str">
        <f t="shared" si="139"/>
        <v/>
      </c>
      <c r="CD93" s="44" t="str">
        <f t="shared" si="140"/>
        <v/>
      </c>
      <c r="CE93" t="str" cm="1">
        <f t="array" ref="CE93">_xlfn.IFS($CC93="","",$CC93&lt;=CE$69,"yes",$CC93&gt;CE$69,"no")</f>
        <v/>
      </c>
      <c r="CF93" s="42" t="str">
        <f t="shared" si="141"/>
        <v/>
      </c>
      <c r="CG93" s="1" t="str">
        <f t="shared" si="142"/>
        <v/>
      </c>
      <c r="CH93" s="1" t="str">
        <f t="shared" si="143"/>
        <v/>
      </c>
      <c r="CI93" s="76" t="str">
        <f>IF(CE93="yes",VLOOKUP(CH93,'z-Table'!$A$1:$K$74,7,TRUE)*$CE$68,"")</f>
        <v/>
      </c>
    </row>
    <row r="94" spans="1:87" ht="12" x14ac:dyDescent="0.2">
      <c r="A94" s="7" t="s">
        <v>50</v>
      </c>
      <c r="B94" s="18" cm="1">
        <f t="array" ref="B94">IFERROR(_xlfn.IFS(COUNTA($F$68:$K$68)=0,AVERAGE($F94:$K94),$F$68="X",AVERAGE(G94:$K94),$G$68="X",AVERAGE($F94,$H94:$K94),$H$68="X",AVERAGE($F94:$G94,$I94:$K94),$I$68="X",AVERAGE($F94:$H94,$J94:$K94),$J$68="X",AVERAGE($F94:$I94,$K94:$K94),$K$68="X",AVERAGE($F94:$J94)),"")</f>
        <v>0.11212704480013098</v>
      </c>
      <c r="C94" s="19" cm="1">
        <f t="array" ref="C94">IFERROR(_xlfn.IFS(COUNTA($F$68:$K$68)=0,STDEV($F94:$K94)/SQRT(COUNT($F94:$K94)),$F$68="X",STDEV(G94:$K94)/SQRT(COUNT(G94:$K94)),$G$68="X",STDEV($F94,$H94:$K94)/SQRT(COUNT($F94,$H94:$K94)),$H$68="X",STDEV($F94:$G94,$I94:$K94)/SQRT(COUNT($F94:$G94,$I94:$K94)),$I$68="X",STDEV($F94:$H94,$J94:$K94)/SQRT(COUNT($F94:$H94,$J94:$K94)),$J$68="X",STDEV($F94:$I94,$K94)/SQRT(COUNT($F94:$I94,$K94)),$K$68="X",STDEV($F94:$J94)/SQRT(COUNT($F94:$J94))),"")</f>
        <v>4.13333077198502E-2</v>
      </c>
      <c r="D94" s="113" cm="1">
        <f t="array" ref="D94">IFERROR(_xlfn.IFS(COUNTA($L$68:$Q$68)=0,AVERAGE($L94:$Q94),$L$68="X",AVERAGE($M94:$Q94),$M$68="X",AVERAGE($L94,$N94:$Q94),$N$68="X",AVERAGE($L94:$M94,$O94:$Q94),$O$68="X",AVERAGE($L94:$N94,$P94:$Q94),$P$68="X",AVERAGE($L94:$O94,$Q94:$Q94),$Q$68="X",AVERAGE($L94:$P94)),"")</f>
        <v>159474.21666666667</v>
      </c>
      <c r="E94" s="111" cm="1">
        <f t="array" ref="E94">IFERROR(_xlfn.IFS(COUNTA($L$68:$Q$68)=0,STDEV($L94:$Q94)/SQRT(COUNT($L94:$Q94)),$L$68="X",STDEV($M94:$Q94)/SQRT(COUNT($M94:$Q94)),$M$68="X",STDEV($L94,$N94:$Q94)/SQRT(COUNT($L94,$N94:$Q94)),$N$68="X",STDEV($L94:$M94,$O94:$Q94)/SQRT(COUNT($L94:$M94,$O94:$Q94)),$O$68="X",STDEV($L94:$N94,$P94:$Q94)/SQRT(COUNT($L94:$N94,$P94:$Q94)),$P$68="X",STDEV($L94:$O94,$Q94)/SQRT(COUNT($L94:$O94,$Q94)),$Q$68="X",STDEV($L94:$P94)/SQRT(COUNT($L94:$P94))),"")</f>
        <v>52322.198853803377</v>
      </c>
      <c r="F94" cm="1">
        <f t="array" ref="F94">_xlfn.IFS(SUM($L94:$Q94)="","",L94="","",L94=0,0,L94&gt;0,L94/F$131*100)</f>
        <v>0.11872734572730764</v>
      </c>
      <c r="G94" cm="1">
        <f t="array" ref="G94">_xlfn.IFS(SUM($L94:$Q94)="","",M94="","",M94=0,0,M94&gt;0,M94/G$131*100)</f>
        <v>3.9608999219857617E-2</v>
      </c>
      <c r="H94" cm="1">
        <f t="array" ref="H94">_xlfn.IFS(SUM($L94:$Q94)="","",N94="","",N94=0,0,N94&gt;0,N94/H$131*100)</f>
        <v>3.5080949506395349E-2</v>
      </c>
      <c r="I94" cm="1">
        <f t="array" ref="I94">_xlfn.IFS(SUM($L94:$Q94)="","",O94="","",O94=0,0,O94&gt;0,O94/I$131*100)</f>
        <v>0.10388762174678454</v>
      </c>
      <c r="J94" cm="1">
        <f t="array" ref="J94">_xlfn.IFS(SUM($L94:$Q94)="","",P94="","",P94=0,0,P94&gt;0,P94/J$131*100)</f>
        <v>0.2633303078003098</v>
      </c>
      <c r="K94" s="1" cm="1">
        <f t="array" ref="K94">_xlfn.IFS(SUM($L94:$Q94)="","",Q94="","",Q94=0,0,Q94&gt;0,Q94/K$131*100)</f>
        <v>0.26319663735160032</v>
      </c>
      <c r="L94" s="42">
        <f t="shared" si="102"/>
        <v>271816</v>
      </c>
      <c r="M94">
        <f t="shared" si="103"/>
        <v>19792</v>
      </c>
      <c r="N94">
        <f t="shared" si="104"/>
        <v>57000</v>
      </c>
      <c r="O94">
        <f t="shared" si="105"/>
        <v>181407.33333333334</v>
      </c>
      <c r="P94">
        <f t="shared" si="106"/>
        <v>267355.75</v>
      </c>
      <c r="Q94" s="96">
        <f t="shared" si="107"/>
        <v>20657.5</v>
      </c>
      <c r="R94" s="89">
        <v>543632</v>
      </c>
      <c r="S94" s="89">
        <v>39584</v>
      </c>
      <c r="T94" s="89">
        <v>114000</v>
      </c>
      <c r="U94" s="89">
        <v>544222</v>
      </c>
      <c r="V94" s="89">
        <v>1069423</v>
      </c>
      <c r="W94" s="89">
        <v>41315</v>
      </c>
      <c r="X94" s="1"/>
      <c r="Y94" s="1"/>
      <c r="Z94" s="7" t="s">
        <v>50</v>
      </c>
      <c r="AA94" s="18" cm="1">
        <f t="array" ref="AA94">IFERROR(_xlfn.IFS(COUNTA($AE$68:$AJ$68)=0,AVERAGE($AE94:$AJ94),$AE$68="X",AVERAGE($AF94:$AJ94),$AF$68="X",AVERAGE($AE94,$AG94:$AJ94),$AG$68="X",AVERAGE($AE94:$AF94,$AH94:$AJ94),$AH$68="X",AVERAGE($AE94:$AG94,$AI94:$AJ94),$AI$68="X",AVERAGE($AE94:$AH94,$AJ94:$AJ94),$AJ$68="X",AVERAGE($AE94:$AI94)),"")</f>
        <v>0.13410707521316953</v>
      </c>
      <c r="AB94" s="19" cm="1">
        <f t="array" ref="AB94">IFERROR(_xlfn.IFS(COUNTA($AE$68:$AJ$68)=0,STDEV($AE94:$AJ94)/SQRT(COUNT($AE94:$AJ94)),$AE$68="X",STDEV($AF94:$AJ94)/SQRT(COUNT($AF94:$AJ94)),$AF$68="X",STDEV($AE94,$AG94:$AJ94)/SQRT(COUNT($AE94,$AG94:$AJ94)),$AG$68="X",STDEV($AE94:$AF94,$AH94:$AJ94)/SQRT(COUNT($AE94:$AF94,$AH94:$AJ94)),$AH$68="X",STDEV($AE94:$AG94,$AI94:$AJ94)/SQRT(COUNT($AE94:$AG94,$AI94:$AJ94)),$AI$68="X",STDEV($AE94:$AH94,$AJ94)/SQRT(COUNT($AE94:$AH94,$AJ94)),$AJ$68="X",STDEV($AE94:$AI94)/SQRT(COUNT($AE94:$AI94))),"")</f>
        <v>3.9094590502611104E-2</v>
      </c>
      <c r="AC94" s="113" cm="1">
        <f t="array" ref="AC94">IFERROR(_xlfn.IFS(COUNTA($AK$68:$AP$68)=0,AVERAGE($AK94:$AP94),$AK$68="X",AVERAGE($AL94:$AP94),$AL$68="X",AVERAGE($AK94,$AM94:$AP94),$AM$68="X",AVERAGE($AK94:$AL94,$AN94:$AP94),$AN$68="X",AVERAGE($AK94:$AM94,$AO94:$AP94),$AO$68="X",AVERAGE($AK94:$AN94,$AP94:$AP94),$AP$68="X",AVERAGE($AK94:$AO94)),"")</f>
        <v>62038.361111111117</v>
      </c>
      <c r="AD94" s="111" cm="1">
        <f t="array" ref="AD94">IFERROR(_xlfn.IFS(COUNTA($AK$68:$AP$68)=0,STDEV($AK94:$AP94)/SQRT(COUNT($AK94:$AP94)),$AK$68="X",STDEV($AL94:$AP94)/SQRT(COUNT($AL94:$AP94)),$AL$68="X",STDEV($AK94,$AM94:$AP94)/SQRT(COUNT($AK94,$AM94:$AP94)),$AM$68="X",STDEV($AK94:$AL94,$AN94:$AP94)/SQRT(COUNT($AK94:$AL94,$AN94:$AP94)),$AN$68="X",STDEV($AK94:$AM94,$AO94:$AP94)/SQRT(COUNT($AK94:$AM94,$AO94:$AP94)),$AO$68="X",STDEV($AK94:$AN94,$AP94)/SQRT(COUNT($AK94:$AN94,$AP94)),$AP$68="X",STDEV($AK94:$AO94)/SQRT(COUNT($AK94:$AO94))),"")</f>
        <v>14900.281954728285</v>
      </c>
      <c r="AE94" cm="1">
        <f t="array" ref="AE94">_xlfn.IFS(SUM($AK94:$AP94)="","",AK94="","",AK94=0,0,AK94&gt;0,AK94/AE$131*100)</f>
        <v>0.15952860376686814</v>
      </c>
      <c r="AF94" cm="1">
        <f t="array" ref="AF94">_xlfn.IFS(SUM($AK94:$AP94)="","",AL94="","",AL94=0,0,AL94&gt;0,AL94/AF$131*100)</f>
        <v>0.27777602712641658</v>
      </c>
      <c r="AG94" cm="1">
        <f t="array" ref="AG94">_xlfn.IFS(SUM($AK94:$AP94)="","",AM94="","",AM94=0,0,AM94&gt;0,AM94/AG$131*100)</f>
        <v>7.8551258418085079E-2</v>
      </c>
      <c r="AH94" cm="1">
        <f t="array" ref="AH94">_xlfn.IFS(SUM($AK94:$AP94)="","",AN94="","",AN94=0,0,AN94&gt;0,AN94/AH$131*100)</f>
        <v>0.20328229301363729</v>
      </c>
      <c r="AI94" cm="1">
        <f t="array" ref="AI94">_xlfn.IFS(SUM($AK94:$AP94)="","",AO94="","",AO94=0,0,AO94&gt;0,AO94/AI$131*100)</f>
        <v>4.3611904161491653E-2</v>
      </c>
      <c r="AJ94" s="1" cm="1">
        <f t="array" ref="AJ94">_xlfn.IFS(SUM($AK94:$AP94)="","",AP94="","",AP94=0,0,AP94&gt;0,AP94/AJ$131*100)</f>
        <v>4.1892364792518427E-2</v>
      </c>
      <c r="AK94" s="85">
        <f t="shared" si="108"/>
        <v>66550.333333333328</v>
      </c>
      <c r="AL94" s="39">
        <f t="shared" si="108"/>
        <v>131784.33333333334</v>
      </c>
      <c r="AM94" s="39">
        <f t="shared" si="108"/>
        <v>49051</v>
      </c>
      <c r="AN94" s="39">
        <f t="shared" si="108"/>
        <v>55851.5</v>
      </c>
      <c r="AO94" s="39">
        <f t="shared" si="108"/>
        <v>39577.666666666664</v>
      </c>
      <c r="AP94" s="98">
        <f t="shared" si="108"/>
        <v>29415.333333333332</v>
      </c>
      <c r="AQ94" s="89">
        <v>199651</v>
      </c>
      <c r="AR94" s="89">
        <v>395353</v>
      </c>
      <c r="AS94" s="89">
        <v>147153</v>
      </c>
      <c r="AT94" s="89">
        <v>111703</v>
      </c>
      <c r="AU94" s="89">
        <v>118733</v>
      </c>
      <c r="AV94" s="89">
        <v>88246</v>
      </c>
      <c r="AW94" s="1"/>
      <c r="AX94" s="1" t="str">
        <f>A94</f>
        <v>d-terpineol</v>
      </c>
      <c r="AY94" s="39">
        <f t="shared" si="144"/>
        <v>271816</v>
      </c>
      <c r="AZ94" s="39">
        <f t="shared" si="149"/>
        <v>19792</v>
      </c>
      <c r="BA94" s="39">
        <f t="shared" si="150"/>
        <v>57000</v>
      </c>
      <c r="BB94" s="39">
        <f t="shared" si="151"/>
        <v>181407.33333333334</v>
      </c>
      <c r="BC94" s="39">
        <f t="shared" si="152"/>
        <v>267355.75</v>
      </c>
      <c r="BD94" s="39" t="str">
        <f t="shared" si="153"/>
        <v/>
      </c>
      <c r="BE94" s="39">
        <f t="shared" si="145"/>
        <v>66550.333333333328</v>
      </c>
      <c r="BF94" s="39">
        <f t="shared" si="154"/>
        <v>131784.33333333334</v>
      </c>
      <c r="BG94" s="39">
        <f t="shared" si="155"/>
        <v>49051</v>
      </c>
      <c r="BH94" s="39">
        <f t="shared" si="156"/>
        <v>55851.5</v>
      </c>
      <c r="BI94" s="39">
        <f t="shared" si="157"/>
        <v>39577.666666666664</v>
      </c>
      <c r="BJ94" s="39">
        <f t="shared" si="147"/>
        <v>29415.333333333332</v>
      </c>
      <c r="BK94" s="42">
        <f t="shared" si="121"/>
        <v>11</v>
      </c>
      <c r="BL94">
        <f t="shared" si="122"/>
        <v>1</v>
      </c>
      <c r="BM94">
        <f t="shared" si="123"/>
        <v>6</v>
      </c>
      <c r="BN94">
        <f t="shared" si="124"/>
        <v>9</v>
      </c>
      <c r="BO94">
        <f t="shared" si="125"/>
        <v>10</v>
      </c>
      <c r="BP94" t="str">
        <f t="shared" si="126"/>
        <v/>
      </c>
      <c r="BQ94">
        <f t="shared" si="127"/>
        <v>7</v>
      </c>
      <c r="BR94">
        <f t="shared" si="128"/>
        <v>8</v>
      </c>
      <c r="BS94">
        <f t="shared" si="129"/>
        <v>4</v>
      </c>
      <c r="BT94">
        <f t="shared" si="130"/>
        <v>5</v>
      </c>
      <c r="BU94">
        <f t="shared" si="131"/>
        <v>3</v>
      </c>
      <c r="BV94">
        <f t="shared" si="132"/>
        <v>2</v>
      </c>
      <c r="BW94">
        <f t="shared" si="133"/>
        <v>37</v>
      </c>
      <c r="BX94">
        <f t="shared" si="134"/>
        <v>29</v>
      </c>
      <c r="BY94">
        <f t="shared" si="135"/>
        <v>5</v>
      </c>
      <c r="BZ94">
        <f t="shared" si="136"/>
        <v>6</v>
      </c>
      <c r="CA94">
        <f t="shared" si="137"/>
        <v>8</v>
      </c>
      <c r="CB94" s="39">
        <f t="shared" si="138"/>
        <v>22</v>
      </c>
      <c r="CC94" s="46">
        <f t="shared" si="139"/>
        <v>8</v>
      </c>
      <c r="CD94" s="44" t="str">
        <f t="shared" si="140"/>
        <v xml:space="preserve">sig = </v>
      </c>
      <c r="CE94" t="str" cm="1">
        <f t="array" ref="CE94">_xlfn.IFS($CC94="","",$CC94&lt;=CE$69,"yes",$CC94&gt;CE$69,"no")</f>
        <v>no</v>
      </c>
      <c r="CF94" s="42" t="str">
        <f t="shared" si="141"/>
        <v/>
      </c>
      <c r="CG94" s="1" t="str">
        <f t="shared" si="142"/>
        <v/>
      </c>
      <c r="CH94" s="1" t="str">
        <f t="shared" si="143"/>
        <v/>
      </c>
      <c r="CI94" s="76" t="str">
        <f>IF(CE94="yes",VLOOKUP(CH94,'z-Table'!$A$1:$K$74,7,TRUE)*$CE$68,"")</f>
        <v/>
      </c>
    </row>
    <row r="95" spans="1:87" ht="12" x14ac:dyDescent="0.2">
      <c r="A95" s="7" t="s">
        <v>51</v>
      </c>
      <c r="B95" s="18" cm="1">
        <f t="array" ref="B95">IFERROR(_xlfn.IFS(COUNTA($F$68:$K$68)=0,AVERAGE($F95:$K95),$F$68="X",AVERAGE(G95:$K95),$G$68="X",AVERAGE($F95,$H95:$K95),$H$68="X",AVERAGE($F95:$G95,$I95:$K95),$I$68="X",AVERAGE($F95:$H95,$J95:$K95),$J$68="X",AVERAGE($F95:$I95,$K95:$K95),$K$68="X",AVERAGE($F95:$J95)),"")</f>
        <v>1.6298347177310935</v>
      </c>
      <c r="C95" s="19" cm="1">
        <f t="array" ref="C95">IFERROR(_xlfn.IFS(COUNTA($F$68:$K$68)=0,STDEV($F95:$K95)/SQRT(COUNT($F95:$K95)),$F$68="X",STDEV(G95:$K95)/SQRT(COUNT(G95:$K95)),$G$68="X",STDEV($F95,$H95:$K95)/SQRT(COUNT($F95,$H95:$K95)),$H$68="X",STDEV($F95:$G95,$I95:$K95)/SQRT(COUNT($F95:$G95,$I95:$K95)),$I$68="X",STDEV($F95:$H95,$J95:$K95)/SQRT(COUNT($F95:$H95,$J95:$K95)),$J$68="X",STDEV($F95:$I95,$K95)/SQRT(COUNT($F95:$I95,$K95)),$K$68="X",STDEV($F95:$J95)/SQRT(COUNT($F95:$J95))),"")</f>
        <v>0.48449628340717532</v>
      </c>
      <c r="D95" s="113" cm="1">
        <f t="array" ref="D95">IFERROR(_xlfn.IFS(COUNTA($L$68:$Q$68)=0,AVERAGE($L95:$Q95),$L$68="X",AVERAGE($M95:$Q95),$M$68="X",AVERAGE($L95,$N95:$Q95),$N$68="X",AVERAGE($L95:$M95,$O95:$Q95),$O$68="X",AVERAGE($L95:$N95,$P95:$Q95),$P$68="X",AVERAGE($L95:$O95,$Q95:$Q95),$Q$68="X",AVERAGE($L95:$P95)),"")</f>
        <v>2690611.9666666668</v>
      </c>
      <c r="E95" s="111" cm="1">
        <f t="array" ref="E95">IFERROR(_xlfn.IFS(COUNTA($L$68:$Q$68)=0,STDEV($L95:$Q95)/SQRT(COUNT($L95:$Q95)),$L$68="X",STDEV($M95:$Q95)/SQRT(COUNT($M95:$Q95)),$M$68="X",STDEV($L95,$N95:$Q95)/SQRT(COUNT($L95,$N95:$Q95)),$N$68="X",STDEV($L95:$M95,$O95:$Q95)/SQRT(COUNT($L95:$M95,$O95:$Q95)),$O$68="X",STDEV($L95:$N95,$P95:$Q95)/SQRT(COUNT($L95:$N95,$P95:$Q95)),$P$68="X",STDEV($L95:$O95,$Q95)/SQRT(COUNT($L95:$O95,$Q95)),$Q$68="X",STDEV($L95:$P95)/SQRT(COUNT($L95:$P95))),"")</f>
        <v>1348809.5343678535</v>
      </c>
      <c r="F95" cm="1">
        <f t="array" ref="F95">_xlfn.IFS(SUM($L95:$Q95)="","",L95="","",L95=0,0,L95&gt;0,L95/F$131*100)</f>
        <v>3.4659375221672484</v>
      </c>
      <c r="G95" cm="1">
        <f t="array" ref="G95">_xlfn.IFS(SUM($L95:$Q95)="","",M95="","",M95=0,0,M95&gt;0,M95/G$131*100)</f>
        <v>1.2207314646639227</v>
      </c>
      <c r="H95" cm="1">
        <f t="array" ref="H95">_xlfn.IFS(SUM($L95:$Q95)="","",N95="","",N95=0,0,N95&gt;0,N95/H$131*100)</f>
        <v>1.5538761928915301</v>
      </c>
      <c r="I95" cm="1">
        <f t="array" ref="I95">_xlfn.IFS(SUM($L95:$Q95)="","",O95="","",O95=0,0,O95&gt;0,O95/I$131*100)</f>
        <v>0.60959086075419322</v>
      </c>
      <c r="J95" cm="1">
        <f t="array" ref="J95">_xlfn.IFS(SUM($L95:$Q95)="","",P95="","",P95=0,0,P95&gt;0,P95/J$131*100)</f>
        <v>1.2990375481785728</v>
      </c>
      <c r="K95" s="1" cm="1">
        <f t="array" ref="K95">_xlfn.IFS(SUM($L95:$Q95)="","",Q95="","",Q95=0,0,Q95&gt;0,Q95/K$131*100)</f>
        <v>1.7265036879700184</v>
      </c>
      <c r="L95" s="42">
        <f t="shared" si="102"/>
        <v>7934964.5</v>
      </c>
      <c r="M95">
        <f t="shared" si="103"/>
        <v>609980.5</v>
      </c>
      <c r="N95">
        <f t="shared" si="104"/>
        <v>2524759</v>
      </c>
      <c r="O95">
        <f t="shared" si="105"/>
        <v>1064460.3333333333</v>
      </c>
      <c r="P95">
        <f t="shared" si="106"/>
        <v>1318895.5</v>
      </c>
      <c r="Q95" s="96">
        <f t="shared" si="107"/>
        <v>135508</v>
      </c>
      <c r="R95" s="89">
        <v>15869929</v>
      </c>
      <c r="S95" s="89">
        <v>1219961</v>
      </c>
      <c r="T95" s="89">
        <v>5049518</v>
      </c>
      <c r="U95" s="89">
        <v>3193381</v>
      </c>
      <c r="V95" s="89">
        <v>5275582</v>
      </c>
      <c r="W95" s="89">
        <v>271016</v>
      </c>
      <c r="X95" s="1"/>
      <c r="Y95" s="1"/>
      <c r="Z95" s="7" t="s">
        <v>51</v>
      </c>
      <c r="AA95" s="18" cm="1">
        <f t="array" ref="AA95">IFERROR(_xlfn.IFS(COUNTA($AE$68:$AJ$68)=0,AVERAGE($AE95:$AJ95),$AE$68="X",AVERAGE($AF95:$AJ95),$AF$68="X",AVERAGE($AE95,$AG95:$AJ95),$AG$68="X",AVERAGE($AE95:$AF95,$AH95:$AJ95),$AH$68="X",AVERAGE($AE95:$AG95,$AI95:$AJ95),$AI$68="X",AVERAGE($AE95:$AH95,$AJ95:$AJ95),$AJ$68="X",AVERAGE($AE95:$AI95)),"")</f>
        <v>1.5695737796318365</v>
      </c>
      <c r="AB95" s="19" cm="1">
        <f t="array" ref="AB95">IFERROR(_xlfn.IFS(COUNTA($AE$68:$AJ$68)=0,STDEV($AE95:$AJ95)/SQRT(COUNT($AE95:$AJ95)),$AE$68="X",STDEV($AF95:$AJ95)/SQRT(COUNT($AF95:$AJ95)),$AF$68="X",STDEV($AE95,$AG95:$AJ95)/SQRT(COUNT($AE95,$AG95:$AJ95)),$AG$68="X",STDEV($AE95:$AF95,$AH95:$AJ95)/SQRT(COUNT($AE95:$AF95,$AH95:$AJ95)),$AH$68="X",STDEV($AE95:$AG95,$AI95:$AJ95)/SQRT(COUNT($AE95:$AG95,$AI95:$AJ95)),$AI$68="X",STDEV($AE95:$AH95,$AJ95)/SQRT(COUNT($AE95:$AH95,$AJ95)),$AJ$68="X",STDEV($AE95:$AI95)/SQRT(COUNT($AE95:$AI95))),"")</f>
        <v>0.40289813878775455</v>
      </c>
      <c r="AC95" s="113" cm="1">
        <f t="array" ref="AC95">IFERROR(_xlfn.IFS(COUNTA($AK$68:$AP$68)=0,AVERAGE($AK95:$AP95),$AK$68="X",AVERAGE($AL95:$AP95),$AL$68="X",AVERAGE($AK95,$AM95:$AP95),$AM$68="X",AVERAGE($AK95:$AL95,$AN95:$AP95),$AN$68="X",AVERAGE($AK95:$AM95,$AO95:$AP95),$AO$68="X",AVERAGE($AK95:$AN95,$AP95:$AP95),$AP$68="X",AVERAGE($AK95:$AO95)),"")</f>
        <v>912076.47222222213</v>
      </c>
      <c r="AD95" s="111" cm="1">
        <f t="array" ref="AD95">IFERROR(_xlfn.IFS(COUNTA($AK$68:$AP$68)=0,STDEV($AK95:$AP95)/SQRT(COUNT($AK95:$AP95)),$AK$68="X",STDEV($AL95:$AP95)/SQRT(COUNT($AL95:$AP95)),$AL$68="X",STDEV($AK95,$AM95:$AP95)/SQRT(COUNT($AK95,$AM95:$AP95)),$AM$68="X",STDEV($AK95:$AL95,$AN95:$AP95)/SQRT(COUNT($AK95:$AL95,$AN95:$AP95)),$AN$68="X",STDEV($AK95:$AM95,$AO95:$AP95)/SQRT(COUNT($AK95:$AM95,$AO95:$AP95)),$AO$68="X",STDEV($AK95:$AN95,$AP95)/SQRT(COUNT($AK95:$AN95,$AP95)),$AP$68="X",STDEV($AK95:$AO95)/SQRT(COUNT($AK95:$AO95))),"")</f>
        <v>266303.68606346025</v>
      </c>
      <c r="AE95" cm="1">
        <f t="array" ref="AE95">_xlfn.IFS(SUM($AK95:$AP95)="","",AK95="","",AK95=0,0,AK95&gt;0,AK95/AE$131*100)</f>
        <v>1.5433853663518682</v>
      </c>
      <c r="AF95" cm="1">
        <f t="array" ref="AF95">_xlfn.IFS(SUM($AK95:$AP95)="","",AL95="","",AL95=0,0,AL95&gt;0,AL95/AF$131*100)</f>
        <v>1.7605618043738509</v>
      </c>
      <c r="AG95" cm="1">
        <f t="array" ref="AG95">_xlfn.IFS(SUM($AK95:$AP95)="","",AM95="","",AM95=0,0,AM95&gt;0,AM95/AG$131*100)</f>
        <v>3.3980288023629615</v>
      </c>
      <c r="AH95" cm="1">
        <f t="array" ref="AH95">_xlfn.IFS(SUM($AK95:$AP95)="","",AN95="","",AN95=0,0,AN95&gt;0,AN95/AH$131*100)</f>
        <v>0.57675115394180076</v>
      </c>
      <c r="AI95" cm="1">
        <f t="array" ref="AI95">_xlfn.IFS(SUM($AK95:$AP95)="","",AO95="","",AO95=0,0,AO95&gt;0,AO95/AI$131*100)</f>
        <v>1.0289324706654086</v>
      </c>
      <c r="AJ95" s="1" cm="1">
        <f t="array" ref="AJ95">_xlfn.IFS(SUM($AK95:$AP95)="","",AP95="","",AP95=0,0,AP95&gt;0,AP95/AJ$131*100)</f>
        <v>1.1097830800951292</v>
      </c>
      <c r="AK95" s="85">
        <f t="shared" si="108"/>
        <v>643852</v>
      </c>
      <c r="AL95" s="39">
        <f t="shared" si="108"/>
        <v>835257.33333333337</v>
      </c>
      <c r="AM95" s="39">
        <f t="shared" si="108"/>
        <v>2121884.6666666665</v>
      </c>
      <c r="AN95" s="39">
        <f t="shared" si="108"/>
        <v>158461.5</v>
      </c>
      <c r="AO95" s="39">
        <f t="shared" si="108"/>
        <v>933753</v>
      </c>
      <c r="AP95" s="98">
        <f t="shared" si="108"/>
        <v>779250.33333333337</v>
      </c>
      <c r="AQ95" s="89">
        <v>1931556</v>
      </c>
      <c r="AR95" s="89">
        <v>2505772</v>
      </c>
      <c r="AS95" s="89">
        <v>6365654</v>
      </c>
      <c r="AT95" s="89">
        <v>316923</v>
      </c>
      <c r="AU95" s="89">
        <v>2801259</v>
      </c>
      <c r="AV95" s="89">
        <v>2337751</v>
      </c>
      <c r="AW95" s="1"/>
      <c r="AX95" s="1" t="str">
        <f>A95</f>
        <v>borneol</v>
      </c>
      <c r="AY95" s="39">
        <f t="shared" si="144"/>
        <v>7934964.5</v>
      </c>
      <c r="AZ95" s="39">
        <f t="shared" si="149"/>
        <v>609980.5</v>
      </c>
      <c r="BA95" s="39">
        <f t="shared" si="150"/>
        <v>2524759</v>
      </c>
      <c r="BB95" s="39">
        <f t="shared" si="151"/>
        <v>1064460.3333333333</v>
      </c>
      <c r="BC95" s="39">
        <f t="shared" si="152"/>
        <v>1318895.5</v>
      </c>
      <c r="BD95" s="39" t="str">
        <f t="shared" si="153"/>
        <v/>
      </c>
      <c r="BE95" s="39">
        <f t="shared" si="145"/>
        <v>643852</v>
      </c>
      <c r="BF95" s="39">
        <f t="shared" si="154"/>
        <v>835257.33333333337</v>
      </c>
      <c r="BG95" s="39">
        <f t="shared" si="155"/>
        <v>2121884.6666666665</v>
      </c>
      <c r="BH95" s="39">
        <f t="shared" si="156"/>
        <v>158461.5</v>
      </c>
      <c r="BI95" s="39">
        <f t="shared" si="157"/>
        <v>933753</v>
      </c>
      <c r="BJ95" s="39">
        <f t="shared" si="147"/>
        <v>779250.33333333337</v>
      </c>
      <c r="BK95" s="42">
        <f t="shared" si="121"/>
        <v>11</v>
      </c>
      <c r="BL95">
        <f t="shared" si="122"/>
        <v>2</v>
      </c>
      <c r="BM95">
        <f t="shared" si="123"/>
        <v>10</v>
      </c>
      <c r="BN95">
        <f t="shared" si="124"/>
        <v>7</v>
      </c>
      <c r="BO95">
        <f t="shared" si="125"/>
        <v>8</v>
      </c>
      <c r="BP95" t="str">
        <f t="shared" si="126"/>
        <v/>
      </c>
      <c r="BQ95">
        <f t="shared" si="127"/>
        <v>3</v>
      </c>
      <c r="BR95">
        <f t="shared" si="128"/>
        <v>5</v>
      </c>
      <c r="BS95">
        <f t="shared" si="129"/>
        <v>9</v>
      </c>
      <c r="BT95">
        <f t="shared" si="130"/>
        <v>1</v>
      </c>
      <c r="BU95">
        <f t="shared" si="131"/>
        <v>6</v>
      </c>
      <c r="BV95">
        <f t="shared" si="132"/>
        <v>4</v>
      </c>
      <c r="BW95">
        <f t="shared" si="133"/>
        <v>38</v>
      </c>
      <c r="BX95">
        <f t="shared" si="134"/>
        <v>28</v>
      </c>
      <c r="BY95">
        <f t="shared" si="135"/>
        <v>5</v>
      </c>
      <c r="BZ95">
        <f t="shared" si="136"/>
        <v>6</v>
      </c>
      <c r="CA95">
        <f t="shared" si="137"/>
        <v>7</v>
      </c>
      <c r="CB95" s="39">
        <f t="shared" si="138"/>
        <v>23</v>
      </c>
      <c r="CC95" s="46">
        <f t="shared" si="139"/>
        <v>7</v>
      </c>
      <c r="CD95" s="44" t="str">
        <f t="shared" si="140"/>
        <v xml:space="preserve">sig = </v>
      </c>
      <c r="CE95" t="str" cm="1">
        <f t="array" ref="CE95">_xlfn.IFS($CC95="","",$CC95&lt;=CE$69,"yes",$CC95&gt;CE$69,"no")</f>
        <v>no</v>
      </c>
      <c r="CF95" s="42" t="str">
        <f>IF(CE95="yes",(BY95*BZ95)/2,"")</f>
        <v/>
      </c>
      <c r="CG95" s="1" t="str">
        <f>IF(CE95="yes",SQRT(((BY95*BZ95)*(BY95+BZ95+1))/12),"")</f>
        <v/>
      </c>
      <c r="CH95" s="1" t="str">
        <f>IF(CE95="yes",ROUND(((CC95-CF95)+IF(CC95&gt;CF95,-0.5,0.5))/CG95,1),"")</f>
        <v/>
      </c>
      <c r="CI95" s="76" t="str">
        <f>IF(CE95="yes",VLOOKUP(CH95,'z-Table'!$A$1:$K$74,7,TRUE)*$CE$68,"")</f>
        <v/>
      </c>
    </row>
    <row r="96" spans="1:87" ht="12" x14ac:dyDescent="0.2">
      <c r="A96" s="7" t="s">
        <v>52</v>
      </c>
      <c r="B96" s="18" cm="1">
        <f t="array" ref="B96">IFERROR(_xlfn.IFS(COUNTA($F$68:$K$68)=0,AVERAGE($F96:$K96),$F$68="X",AVERAGE(G96:$K96),$G$68="X",AVERAGE($F96,$H96:$K96),$H$68="X",AVERAGE($F96:$G96,$I96:$K96),$I$68="X",AVERAGE($F96:$H96,$J96:$K96),$J$68="X",AVERAGE($F96:$I96,$K96:$K96),$K$68="X",AVERAGE($F96:$J96)),"")</f>
        <v>0.16718448634937991</v>
      </c>
      <c r="C96" s="19" cm="1">
        <f t="array" ref="C96">IFERROR(_xlfn.IFS(COUNTA($F$68:$K$68)=0,STDEV($F96:$K96)/SQRT(COUNT($F96:$K96)),$F$68="X",STDEV(G96:$K96)/SQRT(COUNT(G96:$K96)),$G$68="X",STDEV($F96,$H96:$K96)/SQRT(COUNT($F96,$H96:$K96)),$H$68="X",STDEV($F96:$G96,$I96:$K96)/SQRT(COUNT($F96:$G96,$I96:$K96)),$I$68="X",STDEV($F96:$H96,$J96:$K96)/SQRT(COUNT($F96:$H96,$J96:$K96)),$J$68="X",STDEV($F96:$I96,$K96)/SQRT(COUNT($F96:$I96,$K96)),$K$68="X",STDEV($F96:$J96)/SQRT(COUNT($F96:$J96))),"")</f>
        <v>7.6253362832795726E-2</v>
      </c>
      <c r="D96" s="113" cm="1">
        <f t="array" ref="D96">IFERROR(_xlfn.IFS(COUNTA($L$68:$Q$68)=0,AVERAGE($L96:$Q96),$L$68="X",AVERAGE($M96:$Q96),$M$68="X",AVERAGE($L96,$N96:$Q96),$N$68="X",AVERAGE($L96:$M96,$O96:$Q96),$O$68="X",AVERAGE($L96:$N96,$P96:$Q96),$P$68="X",AVERAGE($L96:$O96,$Q96:$Q96),$Q$68="X",AVERAGE($L96:$P96)),"")</f>
        <v>220575.15</v>
      </c>
      <c r="E96" s="111" cm="1">
        <f t="array" ref="E96">IFERROR(_xlfn.IFS(COUNTA($L$68:$Q$68)=0,STDEV($L96:$Q96)/SQRT(COUNT($L96:$Q96)),$L$68="X",STDEV($M96:$Q96)/SQRT(COUNT($M96:$Q96)),$M$68="X",STDEV($L96,$N96:$Q96)/SQRT(COUNT($L96,$N96:$Q96)),$N$68="X",STDEV($L96:$M96,$O96:$Q96)/SQRT(COUNT($L96:$M96,$O96:$Q96)),$O$68="X",STDEV($L96:$N96,$P96:$Q96)/SQRT(COUNT($L96:$N96,$P96:$Q96)),$P$68="X",STDEV($L96:$O96,$Q96)/SQRT(COUNT($L96:$O96,$Q96)),$Q$68="X",STDEV($L96:$P96)/SQRT(COUNT($L96:$P96))),"")</f>
        <v>89262.861952129897</v>
      </c>
      <c r="F96" cm="1">
        <f t="array" ref="F96">_xlfn.IFS(SUM($L96:$Q96)="","",L96="","",L96=0,0,L96&gt;0,L96/F$131*100)</f>
        <v>0.17789184095001445</v>
      </c>
      <c r="G96" cm="1">
        <f t="array" ref="G96">_xlfn.IFS(SUM($L96:$Q96)="","",M96="","",M96=0,0,M96&gt;0,M96/G$131*100)</f>
        <v>9.1139522709758267E-2</v>
      </c>
      <c r="H96" cm="1">
        <f t="array" ref="H96">_xlfn.IFS(SUM($L96:$Q96)="","",N96="","",N96=0,0,N96&gt;0,N96/H$131*100)</f>
        <v>4.1387827226865286E-2</v>
      </c>
      <c r="I96" cm="1">
        <f t="array" ref="I96">_xlfn.IFS(SUM($L96:$Q96)="","",O96="","",O96=0,0,O96&gt;0,O96/I$131*100)</f>
        <v>6.7427442139907021E-2</v>
      </c>
      <c r="J96" cm="1">
        <f t="array" ref="J96">_xlfn.IFS(SUM($L96:$Q96)="","",P96="","",P96=0,0,P96&gt;0,P96/J$131*100)</f>
        <v>0.45807579872035448</v>
      </c>
      <c r="K96" s="1" cm="1">
        <f t="array" ref="K96">_xlfn.IFS(SUM($L96:$Q96)="","",Q96="","",Q96=0,0,Q96&gt;0,Q96/K$131*100)</f>
        <v>9.6754944405085447E-2</v>
      </c>
      <c r="L96" s="42">
        <f t="shared" si="102"/>
        <v>407268</v>
      </c>
      <c r="M96">
        <f t="shared" si="103"/>
        <v>45541</v>
      </c>
      <c r="N96">
        <f t="shared" si="104"/>
        <v>67247.5</v>
      </c>
      <c r="O96">
        <f t="shared" si="105"/>
        <v>117741</v>
      </c>
      <c r="P96">
        <f t="shared" si="106"/>
        <v>465078.25</v>
      </c>
      <c r="Q96" s="96">
        <f t="shared" si="107"/>
        <v>7594</v>
      </c>
      <c r="R96" s="89">
        <v>814536</v>
      </c>
      <c r="S96" s="89">
        <v>91082</v>
      </c>
      <c r="T96" s="89">
        <v>134495</v>
      </c>
      <c r="U96" s="89">
        <v>353223</v>
      </c>
      <c r="V96" s="89">
        <v>1860313</v>
      </c>
      <c r="W96" s="89">
        <v>15188</v>
      </c>
      <c r="X96" s="1"/>
      <c r="Y96" s="1"/>
      <c r="Z96" s="7" t="s">
        <v>52</v>
      </c>
      <c r="AA96" s="18" cm="1">
        <f t="array" ref="AA96">IFERROR(_xlfn.IFS(COUNTA($AE$68:$AJ$68)=0,AVERAGE($AE96:$AJ96),$AE$68="X",AVERAGE($AF96:$AJ96),$AF$68="X",AVERAGE($AE96,$AG96:$AJ96),$AG$68="X",AVERAGE($AE96:$AF96,$AH96:$AJ96),$AH$68="X",AVERAGE($AE96:$AG96,$AI96:$AJ96),$AI$68="X",AVERAGE($AE96:$AH96,$AJ96:$AJ96),$AJ$68="X",AVERAGE($AE96:$AI96)),"")</f>
        <v>0.28356052555553923</v>
      </c>
      <c r="AB96" s="19" cm="1">
        <f t="array" ref="AB96">IFERROR(_xlfn.IFS(COUNTA($AE$68:$AJ$68)=0,STDEV($AE96:$AJ96)/SQRT(COUNT($AE96:$AJ96)),$AE$68="X",STDEV($AF96:$AJ96)/SQRT(COUNT($AF96:$AJ96)),$AF$68="X",STDEV($AE96,$AG96:$AJ96)/SQRT(COUNT($AE96,$AG96:$AJ96)),$AG$68="X",STDEV($AE96:$AF96,$AH96:$AJ96)/SQRT(COUNT($AE96:$AF96,$AH96:$AJ96)),$AH$68="X",STDEV($AE96:$AG96,$AI96:$AJ96)/SQRT(COUNT($AE96:$AG96,$AI96:$AJ96)),$AI$68="X",STDEV($AE96:$AH96,$AJ96)/SQRT(COUNT($AE96:$AH96,$AJ96)),$AJ$68="X",STDEV($AE96:$AI96)/SQRT(COUNT($AE96:$AI96))),"")</f>
        <v>7.1990775077102193E-2</v>
      </c>
      <c r="AC96" s="113" cm="1">
        <f t="array" ref="AC96">IFERROR(_xlfn.IFS(COUNTA($AK$68:$AP$68)=0,AVERAGE($AK96:$AP96),$AK$68="X",AVERAGE($AL96:$AP96),$AL$68="X",AVERAGE($AK96,$AM96:$AP96),$AM$68="X",AVERAGE($AK96:$AL96,$AN96:$AP96),$AN$68="X",AVERAGE($AK96:$AM96,$AO96:$AP96),$AO$68="X",AVERAGE($AK96:$AN96,$AP96:$AP96),$AP$68="X",AVERAGE($AK96:$AO96)),"")</f>
        <v>186225.02777777778</v>
      </c>
      <c r="AD96" s="111" cm="1">
        <f t="array" ref="AD96">IFERROR(_xlfn.IFS(COUNTA($AK$68:$AP$68)=0,STDEV($AK96:$AP96)/SQRT(COUNT($AK96:$AP96)),$AK$68="X",STDEV($AL96:$AP96)/SQRT(COUNT($AL96:$AP96)),$AL$68="X",STDEV($AK96,$AM96:$AP96)/SQRT(COUNT($AK96,$AM96:$AP96)),$AM$68="X",STDEV($AK96:$AL96,$AN96:$AP96)/SQRT(COUNT($AK96:$AL96,$AN96:$AP96)),$AN$68="X",STDEV($AK96:$AM96,$AO96:$AP96)/SQRT(COUNT($AK96:$AM96,$AO96:$AP96)),$AO$68="X",STDEV($AK96:$AN96,$AP96)/SQRT(COUNT($AK96:$AN96,$AP96)),$AP$68="X",STDEV($AK96:$AO96)/SQRT(COUNT($AK96:$AO96))),"")</f>
        <v>66012.1949723211</v>
      </c>
      <c r="AE96" cm="1">
        <f t="array" ref="AE96">_xlfn.IFS(SUM($AK96:$AP96)="","",AK96="","",AK96=0,0,AK96&gt;0,AK96/AE$131*100)</f>
        <v>0.36526393877290098</v>
      </c>
      <c r="AF96" cm="1">
        <f t="array" ref="AF96">_xlfn.IFS(SUM($AK96:$AP96)="","",AL96="","",AL96=0,0,AL96&gt;0,AL96/AF$131*100)</f>
        <v>0.22305523249304665</v>
      </c>
      <c r="AG96" cm="1">
        <f t="array" ref="AG96">_xlfn.IFS(SUM($AK96:$AP96)="","",AM96="","",AM96=0,0,AM96&gt;0,AM96/AG$131*100)</f>
        <v>0.16178346785360226</v>
      </c>
      <c r="AH96" cm="1">
        <f t="array" ref="AH96">_xlfn.IFS(SUM($AK96:$AP96)="","",AN96="","",AN96=0,0,AN96&gt;0,AN96/AH$131*100)</f>
        <v>3.0120276372780596E-2</v>
      </c>
      <c r="AI96" cm="1">
        <f t="array" ref="AI96">_xlfn.IFS(SUM($AK96:$AP96)="","",AO96="","",AO96=0,0,AO96&gt;0,AO96/AI$131*100)</f>
        <v>0.50190659610059563</v>
      </c>
      <c r="AJ96" s="1" cm="1">
        <f t="array" ref="AJ96">_xlfn.IFS(SUM($AK96:$AP96)="","",AP96="","",AP96=0,0,AP96&gt;0,AP96/AJ$131*100)</f>
        <v>0.41923364174030925</v>
      </c>
      <c r="AK96" s="85">
        <f t="shared" si="108"/>
        <v>152376.66666666666</v>
      </c>
      <c r="AL96" s="39">
        <f t="shared" si="108"/>
        <v>105823.33333333333</v>
      </c>
      <c r="AM96" s="39">
        <f t="shared" si="108"/>
        <v>101025</v>
      </c>
      <c r="AN96" s="39">
        <f t="shared" si="108"/>
        <v>8275.5</v>
      </c>
      <c r="AO96" s="39">
        <f t="shared" si="108"/>
        <v>455478.66666666669</v>
      </c>
      <c r="AP96" s="98">
        <f t="shared" si="108"/>
        <v>294371</v>
      </c>
      <c r="AQ96" s="89">
        <v>457130</v>
      </c>
      <c r="AR96" s="89">
        <v>317470</v>
      </c>
      <c r="AS96" s="89">
        <v>303075</v>
      </c>
      <c r="AT96" s="89">
        <v>16551</v>
      </c>
      <c r="AU96" s="89">
        <v>1366436</v>
      </c>
      <c r="AV96" s="89">
        <v>883113</v>
      </c>
      <c r="AW96" s="1"/>
      <c r="AX96" s="1"/>
      <c r="AY96" s="39" t="str">
        <f t="shared" si="144"/>
        <v/>
      </c>
      <c r="AZ96" s="39" t="str">
        <f t="shared" si="149"/>
        <v/>
      </c>
      <c r="BA96" s="39" t="str">
        <f t="shared" si="150"/>
        <v/>
      </c>
      <c r="BB96" s="39" t="str">
        <f t="shared" si="151"/>
        <v/>
      </c>
      <c r="BC96" s="39" t="str">
        <f t="shared" si="152"/>
        <v/>
      </c>
      <c r="BD96" s="39" t="str">
        <f t="shared" si="153"/>
        <v/>
      </c>
      <c r="BE96" s="39" t="str">
        <f t="shared" si="145"/>
        <v/>
      </c>
      <c r="BF96" s="39" t="str">
        <f t="shared" si="154"/>
        <v/>
      </c>
      <c r="BG96" s="39" t="str">
        <f t="shared" si="155"/>
        <v/>
      </c>
      <c r="BH96" s="39" t="str">
        <f t="shared" si="156"/>
        <v/>
      </c>
      <c r="BI96" s="39" t="str">
        <f t="shared" si="157"/>
        <v/>
      </c>
      <c r="BJ96" s="39" t="str">
        <f t="shared" si="147"/>
        <v/>
      </c>
      <c r="BK96" s="42" t="str">
        <f t="shared" si="121"/>
        <v/>
      </c>
      <c r="BL96" t="str">
        <f t="shared" si="122"/>
        <v/>
      </c>
      <c r="BM96" t="str">
        <f t="shared" si="123"/>
        <v/>
      </c>
      <c r="BN96" t="str">
        <f t="shared" si="124"/>
        <v/>
      </c>
      <c r="BO96" t="str">
        <f t="shared" si="125"/>
        <v/>
      </c>
      <c r="BP96" t="str">
        <f t="shared" si="126"/>
        <v/>
      </c>
      <c r="BQ96" t="str">
        <f t="shared" si="127"/>
        <v/>
      </c>
      <c r="BR96" t="str">
        <f t="shared" si="128"/>
        <v/>
      </c>
      <c r="BS96" t="str">
        <f t="shared" si="129"/>
        <v/>
      </c>
      <c r="BT96" t="str">
        <f t="shared" si="130"/>
        <v/>
      </c>
      <c r="BU96" t="str">
        <f t="shared" si="131"/>
        <v/>
      </c>
      <c r="BV96" t="str">
        <f t="shared" si="132"/>
        <v/>
      </c>
      <c r="BW96" t="str">
        <f t="shared" si="133"/>
        <v/>
      </c>
      <c r="BX96" t="str">
        <f t="shared" si="134"/>
        <v/>
      </c>
      <c r="BY96" t="str">
        <f t="shared" si="135"/>
        <v/>
      </c>
      <c r="BZ96" t="str">
        <f t="shared" si="136"/>
        <v/>
      </c>
      <c r="CA96" t="str">
        <f t="shared" si="137"/>
        <v/>
      </c>
      <c r="CB96" s="39" t="str">
        <f t="shared" si="138"/>
        <v/>
      </c>
      <c r="CC96" s="46" t="str">
        <f t="shared" si="139"/>
        <v/>
      </c>
      <c r="CD96" s="44" t="str">
        <f t="shared" si="140"/>
        <v/>
      </c>
      <c r="CE96" t="str" cm="1">
        <f t="array" ref="CE96">_xlfn.IFS($CC96="","",$CC96&lt;=CE$69,"yes",$CC96&gt;CE$69,"no")</f>
        <v/>
      </c>
      <c r="CF96" s="42" t="str">
        <f t="shared" ref="CF96:CF131" si="158">IF(CE96="yes",(BY96*BZ96)/2,"")</f>
        <v/>
      </c>
      <c r="CG96" s="1" t="str">
        <f t="shared" ref="CG96:CG131" si="159">IF(CE96="yes",SQRT(((BY96*BZ96)*(BY96+BZ96+1))/12),"")</f>
        <v/>
      </c>
      <c r="CH96" s="1" t="str">
        <f t="shared" ref="CH96:CH131" si="160">IF(CE96="yes",ROUND(((CC96-CF96)+IF(CC96&gt;CF96,-0.5,0.5))/CG96,1),"")</f>
        <v/>
      </c>
      <c r="CI96" s="76" t="str">
        <f>IF(CE96="yes",VLOOKUP(CH96,'z-Table'!$A$1:$K$74,7,TRUE)*$CE$68,"")</f>
        <v/>
      </c>
    </row>
    <row r="97" spans="1:87" ht="12" x14ac:dyDescent="0.2">
      <c r="A97" s="7" t="s">
        <v>53</v>
      </c>
      <c r="B97" s="18" cm="1">
        <f t="array" ref="B97">IFERROR(_xlfn.IFS(COUNTA($F$68:$K$68)=0,AVERAGE($F97:$K97),$F$68="X",AVERAGE(G97:$K97),$G$68="X",AVERAGE($F97,$H97:$K97),$H$68="X",AVERAGE($F97:$G97,$I97:$K97),$I$68="X",AVERAGE($F97:$H97,$J97:$K97),$J$68="X",AVERAGE($F97:$I97,$K97:$K97),$K$68="X",AVERAGE($F97:$J97)),"")</f>
        <v>0.17508439302021073</v>
      </c>
      <c r="C97" s="19" cm="1">
        <f t="array" ref="C97">IFERROR(_xlfn.IFS(COUNTA($F$68:$K$68)=0,STDEV($F97:$K97)/SQRT(COUNT($F97:$K97)),$F$68="X",STDEV(G97:$K97)/SQRT(COUNT(G97:$K97)),$G$68="X",STDEV($F97,$H97:$K97)/SQRT(COUNT($F97,$H97:$K97)),$H$68="X",STDEV($F97:$G97,$I97:$K97)/SQRT(COUNT($F97:$G97,$I97:$K97)),$I$68="X",STDEV($F97:$H97,$J97:$K97)/SQRT(COUNT($F97:$H97,$J97:$K97)),$J$68="X",STDEV($F97:$I97,$K97)/SQRT(COUNT($F97:$I97,$K97)),$K$68="X",STDEV($F97:$J97)/SQRT(COUNT($F97:$J97))),"")</f>
        <v>0.12282668956297565</v>
      </c>
      <c r="D97" s="113" cm="1">
        <f t="array" ref="D97">IFERROR(_xlfn.IFS(COUNTA($L$68:$Q$68)=0,AVERAGE($L97:$Q97),$L$68="X",AVERAGE($M97:$Q97),$M$68="X",AVERAGE($L97,$N97:$Q97),$N$68="X",AVERAGE($L97:$M97,$O97:$Q97),$O$68="X",AVERAGE($L97:$N97,$P97:$Q97),$P$68="X",AVERAGE($L97:$O97,$Q97:$Q97),$Q$68="X",AVERAGE($L97:$P97)),"")</f>
        <v>290070.31666666665</v>
      </c>
      <c r="E97" s="111" cm="1">
        <f t="array" ref="E97">IFERROR(_xlfn.IFS(COUNTA($L$68:$Q$68)=0,STDEV($L97:$Q97)/SQRT(COUNT($L97:$Q97)),$L$68="X",STDEV($M97:$Q97)/SQRT(COUNT($M97:$Q97)),$M$68="X",STDEV($L97,$N97:$Q97)/SQRT(COUNT($L97,$N97:$Q97)),$N$68="X",STDEV($L97:$M97,$O97:$Q97)/SQRT(COUNT($L97:$M97,$O97:$Q97)),$O$68="X",STDEV($L97:$N97,$P97:$Q97)/SQRT(COUNT($L97:$N97,$P97:$Q97)),$P$68="X",STDEV($L97:$O97,$Q97)/SQRT(COUNT($L97:$O97,$Q97)),$Q$68="X",STDEV($L97:$P97)/SQRT(COUNT($L97:$P97))),"")</f>
        <v>218279.20282423517</v>
      </c>
      <c r="F97" cm="1">
        <f t="array" ref="F97">_xlfn.IFS(SUM($L97:$Q97)="","",L97="","",L97=0,0,L97&gt;0,L97/F$131*100)</f>
        <v>3.5189797072927319E-2</v>
      </c>
      <c r="G97" cm="1">
        <f t="array" ref="G97">_xlfn.IFS(SUM($L97:$Q97)="","",M97="","",M97=0,0,M97&gt;0,M97/G$131*100)</f>
        <v>2.4743616933827785E-2</v>
      </c>
      <c r="H97" cm="1">
        <f t="array" ref="H97">_xlfn.IFS(SUM($L97:$Q97)="","",N97="","",N97=0,0,N97&gt;0,N97/H$131*100)</f>
        <v>7.1668533475802196E-2</v>
      </c>
      <c r="I97" cm="1">
        <f t="array" ref="I97">_xlfn.IFS(SUM($L97:$Q97)="","",O97="","",O97=0,0,O97&gt;0,O97/I$131*100)</f>
        <v>0.66463819363580867</v>
      </c>
      <c r="J97" cm="1">
        <f t="array" ref="J97">_xlfn.IFS(SUM($L97:$Q97)="","",P97="","",P97=0,0,P97&gt;0,P97/J$131*100)</f>
        <v>7.9181823982687694E-2</v>
      </c>
      <c r="K97" s="1" cm="1">
        <f t="array" ref="K97">_xlfn.IFS(SUM($L97:$Q97)="","",Q97="","",Q97=0,0,Q97&gt;0,Q97/K$131*100)</f>
        <v>0</v>
      </c>
      <c r="L97" s="42">
        <f t="shared" si="102"/>
        <v>80564</v>
      </c>
      <c r="M97">
        <f t="shared" si="103"/>
        <v>12364</v>
      </c>
      <c r="N97">
        <f t="shared" si="104"/>
        <v>116448</v>
      </c>
      <c r="O97">
        <f t="shared" si="105"/>
        <v>1160583.3333333333</v>
      </c>
      <c r="P97">
        <f t="shared" si="106"/>
        <v>80392.25</v>
      </c>
      <c r="Q97" s="96">
        <f t="shared" si="107"/>
        <v>0</v>
      </c>
      <c r="R97" s="89">
        <v>161128</v>
      </c>
      <c r="S97" s="89">
        <v>24728</v>
      </c>
      <c r="T97" s="89">
        <v>232896</v>
      </c>
      <c r="U97" s="89">
        <v>3481750</v>
      </c>
      <c r="V97" s="89">
        <v>321569</v>
      </c>
      <c r="W97" s="89">
        <v>0</v>
      </c>
      <c r="X97" s="1"/>
      <c r="Y97" s="1"/>
      <c r="Z97" s="7" t="s">
        <v>53</v>
      </c>
      <c r="AA97" s="18" cm="1">
        <f t="array" ref="AA97">IFERROR(_xlfn.IFS(COUNTA($AE$68:$AJ$68)=0,AVERAGE($AE97:$AJ97),$AE$68="X",AVERAGE($AF97:$AJ97),$AF$68="X",AVERAGE($AE97,$AG97:$AJ97),$AG$68="X",AVERAGE($AE97:$AF97,$AH97:$AJ97),$AH$68="X",AVERAGE($AE97:$AG97,$AI97:$AJ97),$AI$68="X",AVERAGE($AE97:$AH97,$AJ97:$AJ97),$AJ$68="X",AVERAGE($AE97:$AI97)),"")</f>
        <v>3.3298705760422591E-2</v>
      </c>
      <c r="AB97" s="19" cm="1">
        <f t="array" ref="AB97">IFERROR(_xlfn.IFS(COUNTA($AE$68:$AJ$68)=0,STDEV($AE97:$AJ97)/SQRT(COUNT($AE97:$AJ97)),$AE$68="X",STDEV($AF97:$AJ97)/SQRT(COUNT($AF97:$AJ97)),$AF$68="X",STDEV($AE97,$AG97:$AJ97)/SQRT(COUNT($AE97,$AG97:$AJ97)),$AG$68="X",STDEV($AE97:$AF97,$AH97:$AJ97)/SQRT(COUNT($AE97:$AF97,$AH97:$AJ97)),$AH$68="X",STDEV($AE97:$AG97,$AI97:$AJ97)/SQRT(COUNT($AE97:$AG97,$AI97:$AJ97)),$AI$68="X",STDEV($AE97:$AH97,$AJ97)/SQRT(COUNT($AE97:$AH97,$AJ97)),$AJ$68="X",STDEV($AE97:$AI97)/SQRT(COUNT($AE97:$AI97))),"")</f>
        <v>1.1294055914917729E-2</v>
      </c>
      <c r="AC97" s="113" cm="1">
        <f t="array" ref="AC97">IFERROR(_xlfn.IFS(COUNTA($AK$68:$AP$68)=0,AVERAGE($AK97:$AP97),$AK$68="X",AVERAGE($AL97:$AP97),$AL$68="X",AVERAGE($AK97,$AM97:$AP97),$AM$68="X",AVERAGE($AK97:$AL97,$AN97:$AP97),$AN$68="X",AVERAGE($AK97:$AM97,$AO97:$AP97),$AO$68="X",AVERAGE($AK97:$AN97,$AP97:$AP97),$AP$68="X",AVERAGE($AK97:$AO97)),"")</f>
        <v>23250.722222222223</v>
      </c>
      <c r="AD97" s="111" cm="1">
        <f t="array" ref="AD97">IFERROR(_xlfn.IFS(COUNTA($AK$68:$AP$68)=0,STDEV($AK97:$AP97)/SQRT(COUNT($AK97:$AP97)),$AK$68="X",STDEV($AL97:$AP97)/SQRT(COUNT($AL97:$AP97)),$AL$68="X",STDEV($AK97,$AM97:$AP97)/SQRT(COUNT($AK97,$AM97:$AP97)),$AM$68="X",STDEV($AK97:$AL97,$AN97:$AP97)/SQRT(COUNT($AK97:$AL97,$AN97:$AP97)),$AN$68="X",STDEV($AK97:$AM97,$AO97:$AP97)/SQRT(COUNT($AK97:$AM97,$AO97:$AP97)),$AO$68="X",STDEV($AK97:$AN97,$AP97)/SQRT(COUNT($AK97:$AN97,$AP97)),$AP$68="X",STDEV($AK97:$AO97)/SQRT(COUNT($AK97:$AO97))),"")</f>
        <v>8794.2293063107772</v>
      </c>
      <c r="AE97" cm="1">
        <f t="array" ref="AE97">_xlfn.IFS(SUM($AK97:$AP97)="","",AK97="","",AK97=0,0,AK97&gt;0,AK97/AE$131*100)</f>
        <v>0</v>
      </c>
      <c r="AF97" cm="1">
        <f t="array" ref="AF97">_xlfn.IFS(SUM($AK97:$AP97)="","",AL97="","",AL97=0,0,AL97&gt;0,AL97/AF$131*100)</f>
        <v>3.7710786825839587E-2</v>
      </c>
      <c r="AG97" cm="1">
        <f t="array" ref="AG97">_xlfn.IFS(SUM($AK97:$AP97)="","",AM97="","",AM97=0,0,AM97&gt;0,AM97/AG$131*100)</f>
        <v>4.1854182509271275E-2</v>
      </c>
      <c r="AH97" cm="1">
        <f t="array" ref="AH97">_xlfn.IFS(SUM($AK97:$AP97)="","",AN97="","",AN97=0,0,AN97&gt;0,AN97/AH$131*100)</f>
        <v>0</v>
      </c>
      <c r="AI97" cm="1">
        <f t="array" ref="AI97">_xlfn.IFS(SUM($AK97:$AP97)="","",AO97="","",AO97=0,0,AO97&gt;0,AO97/AI$131*100)</f>
        <v>5.3855832935799063E-2</v>
      </c>
      <c r="AJ97" s="1" cm="1">
        <f t="array" ref="AJ97">_xlfn.IFS(SUM($AK97:$AP97)="","",AP97="","",AP97=0,0,AP97&gt;0,AP97/AJ$131*100)</f>
        <v>6.6371432291625621E-2</v>
      </c>
      <c r="AK97" s="85">
        <f t="shared" si="108"/>
        <v>0</v>
      </c>
      <c r="AL97" s="39">
        <f t="shared" si="108"/>
        <v>17891</v>
      </c>
      <c r="AM97" s="39">
        <f t="shared" si="108"/>
        <v>26135.666666666668</v>
      </c>
      <c r="AN97" s="39">
        <f t="shared" si="108"/>
        <v>0</v>
      </c>
      <c r="AO97" s="39">
        <f t="shared" si="108"/>
        <v>48874</v>
      </c>
      <c r="AP97" s="98">
        <f t="shared" si="108"/>
        <v>46603.666666666664</v>
      </c>
      <c r="AQ97" s="89">
        <v>0</v>
      </c>
      <c r="AR97" s="89">
        <v>53673</v>
      </c>
      <c r="AS97" s="89">
        <v>78407</v>
      </c>
      <c r="AT97" s="89">
        <v>0</v>
      </c>
      <c r="AU97" s="89">
        <v>146622</v>
      </c>
      <c r="AV97" s="89">
        <v>139811</v>
      </c>
      <c r="AW97" s="1"/>
      <c r="AX97" s="1"/>
      <c r="AY97" s="39" t="str">
        <f t="shared" si="144"/>
        <v/>
      </c>
      <c r="AZ97" s="39" t="str">
        <f t="shared" si="149"/>
        <v/>
      </c>
      <c r="BA97" s="39" t="str">
        <f t="shared" si="150"/>
        <v/>
      </c>
      <c r="BB97" s="39" t="str">
        <f t="shared" si="151"/>
        <v/>
      </c>
      <c r="BC97" s="39" t="str">
        <f t="shared" si="152"/>
        <v/>
      </c>
      <c r="BD97" s="39" t="str">
        <f t="shared" si="153"/>
        <v/>
      </c>
      <c r="BE97" s="39" t="str">
        <f t="shared" si="145"/>
        <v/>
      </c>
      <c r="BF97" s="39" t="str">
        <f t="shared" si="154"/>
        <v/>
      </c>
      <c r="BG97" s="39" t="str">
        <f t="shared" si="155"/>
        <v/>
      </c>
      <c r="BH97" s="39" t="str">
        <f t="shared" si="156"/>
        <v/>
      </c>
      <c r="BI97" s="39" t="str">
        <f t="shared" si="157"/>
        <v/>
      </c>
      <c r="BJ97" s="39" t="str">
        <f t="shared" si="147"/>
        <v/>
      </c>
      <c r="BK97" s="42" t="str">
        <f t="shared" si="121"/>
        <v/>
      </c>
      <c r="BL97" t="str">
        <f t="shared" si="122"/>
        <v/>
      </c>
      <c r="BM97" t="str">
        <f t="shared" si="123"/>
        <v/>
      </c>
      <c r="BN97" t="str">
        <f t="shared" si="124"/>
        <v/>
      </c>
      <c r="BO97" t="str">
        <f t="shared" si="125"/>
        <v/>
      </c>
      <c r="BP97" t="str">
        <f t="shared" si="126"/>
        <v/>
      </c>
      <c r="BQ97" t="str">
        <f t="shared" si="127"/>
        <v/>
      </c>
      <c r="BR97" t="str">
        <f t="shared" si="128"/>
        <v/>
      </c>
      <c r="BS97" t="str">
        <f t="shared" si="129"/>
        <v/>
      </c>
      <c r="BT97" t="str">
        <f t="shared" si="130"/>
        <v/>
      </c>
      <c r="BU97" t="str">
        <f t="shared" si="131"/>
        <v/>
      </c>
      <c r="BV97" t="str">
        <f t="shared" si="132"/>
        <v/>
      </c>
      <c r="BW97" t="str">
        <f t="shared" si="133"/>
        <v/>
      </c>
      <c r="BX97" t="str">
        <f t="shared" si="134"/>
        <v/>
      </c>
      <c r="BY97" t="str">
        <f t="shared" si="135"/>
        <v/>
      </c>
      <c r="BZ97" t="str">
        <f t="shared" si="136"/>
        <v/>
      </c>
      <c r="CA97" t="str">
        <f t="shared" si="137"/>
        <v/>
      </c>
      <c r="CB97" s="39" t="str">
        <f t="shared" si="138"/>
        <v/>
      </c>
      <c r="CC97" s="46" t="str">
        <f t="shared" si="139"/>
        <v/>
      </c>
      <c r="CD97" s="44" t="str">
        <f t="shared" si="140"/>
        <v/>
      </c>
      <c r="CE97" t="str" cm="1">
        <f t="array" ref="CE97">_xlfn.IFS($CC97="","",$CC97&lt;=CE$69,"yes",$CC97&gt;CE$69,"no")</f>
        <v/>
      </c>
      <c r="CF97" s="42" t="str">
        <f t="shared" si="158"/>
        <v/>
      </c>
      <c r="CG97" s="1" t="str">
        <f t="shared" si="159"/>
        <v/>
      </c>
      <c r="CH97" s="1" t="str">
        <f t="shared" si="160"/>
        <v/>
      </c>
      <c r="CI97" s="76" t="str">
        <f>IF(CE97="yes",VLOOKUP(CH97,'z-Table'!$A$1:$K$74,7,TRUE)*$CE$68,"")</f>
        <v/>
      </c>
    </row>
    <row r="98" spans="1:87" ht="12" x14ac:dyDescent="0.2">
      <c r="A98" s="7" t="s">
        <v>54</v>
      </c>
      <c r="B98" s="18" cm="1">
        <f t="array" ref="B98">IFERROR(_xlfn.IFS(COUNTA($F$68:$K$68)=0,AVERAGE($F98:$K98),$F$68="X",AVERAGE(G98:$K98),$G$68="X",AVERAGE($F98,$H98:$K98),$H$68="X",AVERAGE($F98:$G98,$I98:$K98),$I$68="X",AVERAGE($F98:$H98,$J98:$K98),$J$68="X",AVERAGE($F98:$I98,$K98:$K98),$K$68="X",AVERAGE($F98:$J98)),"")</f>
        <v>7.4923956808727321E-2</v>
      </c>
      <c r="C98" s="19" cm="1">
        <f t="array" ref="C98">IFERROR(_xlfn.IFS(COUNTA($F$68:$K$68)=0,STDEV($F98:$K98)/SQRT(COUNT($F98:$K98)),$F$68="X",STDEV(G98:$K98)/SQRT(COUNT(G98:$K98)),$G$68="X",STDEV($F98,$H98:$K98)/SQRT(COUNT($F98,$H98:$K98)),$H$68="X",STDEV($F98:$G98,$I98:$K98)/SQRT(COUNT($F98:$G98,$I98:$K98)),$I$68="X",STDEV($F98:$H98,$J98:$K98)/SQRT(COUNT($F98:$H98,$J98:$K98)),$J$68="X",STDEV($F98:$I98,$K98)/SQRT(COUNT($F98:$I98,$K98)),$K$68="X",STDEV($F98:$J98)/SQRT(COUNT($F98:$J98))),"")</f>
        <v>1.8081747835935778E-2</v>
      </c>
      <c r="D98" s="113" cm="1">
        <f t="array" ref="D98">IFERROR(_xlfn.IFS(COUNTA($L$68:$Q$68)=0,AVERAGE($L98:$Q98),$L$68="X",AVERAGE($M98:$Q98),$M$68="X",AVERAGE($L98,$N98:$Q98),$N$68="X",AVERAGE($L98:$M98,$O98:$Q98),$O$68="X",AVERAGE($L98:$N98,$P98:$Q98),$P$68="X",AVERAGE($L98:$O98,$Q98:$Q98),$Q$68="X",AVERAGE($L98:$P98)),"")</f>
        <v>116643.7</v>
      </c>
      <c r="E98" s="111" cm="1">
        <f t="array" ref="E98">IFERROR(_xlfn.IFS(COUNTA($L$68:$Q$68)=0,STDEV($L98:$Q98)/SQRT(COUNT($L98:$Q98)),$L$68="X",STDEV($M98:$Q98)/SQRT(COUNT($M98:$Q98)),$M$68="X",STDEV($L98,$N98:$Q98)/SQRT(COUNT($L98,$N98:$Q98)),$N$68="X",STDEV($L98:$M98,$O98:$Q98)/SQRT(COUNT($L98:$M98,$O98:$Q98)),$O$68="X",STDEV($L98:$N98,$P98:$Q98)/SQRT(COUNT($L98:$N98,$P98:$Q98)),$P$68="X",STDEV($L98:$O98,$Q98)/SQRT(COUNT($L98:$O98,$Q98)),$Q$68="X",STDEV($L98:$P98)/SQRT(COUNT($L98:$P98))),"")</f>
        <v>41109.861217717582</v>
      </c>
      <c r="F98" cm="1">
        <f t="array" ref="F98">_xlfn.IFS(SUM($L98:$Q98)="","",L98="","",L98=0,0,L98&gt;0,L98/F$131*100)</f>
        <v>9.5256706782907208E-2</v>
      </c>
      <c r="G98" cm="1">
        <f t="array" ref="G98">_xlfn.IFS(SUM($L98:$Q98)="","",M98="","",M98=0,0,M98&gt;0,M98/G$131*100)</f>
        <v>3.8970596291849603E-2</v>
      </c>
      <c r="H98" cm="1">
        <f t="array" ref="H98">_xlfn.IFS(SUM($L98:$Q98)="","",N98="","",N98=0,0,N98&gt;0,N98/H$131*100)</f>
        <v>2.5146270788285983E-2</v>
      </c>
      <c r="I98" cm="1">
        <f t="array" ref="I98">_xlfn.IFS(SUM($L98:$Q98)="","",O98="","",O98=0,0,O98&gt;0,O98/I$131*100)</f>
        <v>0.11803080944448743</v>
      </c>
      <c r="J98" cm="1">
        <f t="array" ref="J98">_xlfn.IFS(SUM($L98:$Q98)="","",P98="","",P98=0,0,P98&gt;0,P98/J$131*100)</f>
        <v>9.7215400736106378E-2</v>
      </c>
      <c r="K98" s="1" cm="1">
        <f t="array" ref="K98">_xlfn.IFS(SUM($L98:$Q98)="","",Q98="","",Q98=0,0,Q98&gt;0,Q98/K$131*100)</f>
        <v>0.40507373551104581</v>
      </c>
      <c r="L98" s="42">
        <f t="shared" si="102"/>
        <v>218082</v>
      </c>
      <c r="M98">
        <f t="shared" si="103"/>
        <v>19473</v>
      </c>
      <c r="N98">
        <f t="shared" si="104"/>
        <v>40858</v>
      </c>
      <c r="O98">
        <f t="shared" si="105"/>
        <v>206104</v>
      </c>
      <c r="P98">
        <f t="shared" si="106"/>
        <v>98701.5</v>
      </c>
      <c r="Q98" s="96">
        <f t="shared" si="107"/>
        <v>31793</v>
      </c>
      <c r="R98" s="89">
        <v>436164</v>
      </c>
      <c r="S98" s="89">
        <v>38946</v>
      </c>
      <c r="T98" s="89">
        <v>81716</v>
      </c>
      <c r="U98" s="89">
        <v>618312</v>
      </c>
      <c r="V98" s="89">
        <v>394806</v>
      </c>
      <c r="W98" s="89">
        <v>63586</v>
      </c>
      <c r="X98" s="1"/>
      <c r="Y98" s="1"/>
      <c r="Z98" s="7" t="s">
        <v>54</v>
      </c>
      <c r="AA98" s="18" cm="1">
        <f t="array" ref="AA98">IFERROR(_xlfn.IFS(COUNTA($AE$68:$AJ$68)=0,AVERAGE($AE98:$AJ98),$AE$68="X",AVERAGE($AF98:$AJ98),$AF$68="X",AVERAGE($AE98,$AG98:$AJ98),$AG$68="X",AVERAGE($AE98:$AF98,$AH98:$AJ98),$AH$68="X",AVERAGE($AE98:$AG98,$AI98:$AJ98),$AI$68="X",AVERAGE($AE98:$AH98,$AJ98:$AJ98),$AJ$68="X",AVERAGE($AE98:$AI98)),"")</f>
        <v>0.10940479549563732</v>
      </c>
      <c r="AB98" s="19" cm="1">
        <f t="array" ref="AB98">IFERROR(_xlfn.IFS(COUNTA($AE$68:$AJ$68)=0,STDEV($AE98:$AJ98)/SQRT(COUNT($AE98:$AJ98)),$AE$68="X",STDEV($AF98:$AJ98)/SQRT(COUNT($AF98:$AJ98)),$AF$68="X",STDEV($AE98,$AG98:$AJ98)/SQRT(COUNT($AE98,$AG98:$AJ98)),$AG$68="X",STDEV($AE98:$AF98,$AH98:$AJ98)/SQRT(COUNT($AE98:$AF98,$AH98:$AJ98)),$AH$68="X",STDEV($AE98:$AG98,$AI98:$AJ98)/SQRT(COUNT($AE98:$AG98,$AI98:$AJ98)),$AI$68="X",STDEV($AE98:$AH98,$AJ98)/SQRT(COUNT($AE98:$AH98,$AJ98)),$AJ$68="X",STDEV($AE98:$AI98)/SQRT(COUNT($AE98:$AI98))),"")</f>
        <v>6.8322370792437649E-3</v>
      </c>
      <c r="AC98" s="113" cm="1">
        <f t="array" ref="AC98">IFERROR(_xlfn.IFS(COUNTA($AK$68:$AP$68)=0,AVERAGE($AK98:$AP98),$AK$68="X",AVERAGE($AL98:$AP98),$AL$68="X",AVERAGE($AK98,$AM98:$AP98),$AM$68="X",AVERAGE($AK98:$AL98,$AN98:$AP98),$AN$68="X",AVERAGE($AK98:$AM98,$AO98:$AP98),$AO$68="X",AVERAGE($AK98:$AN98,$AP98:$AP98),$AP$68="X",AVERAGE($AK98:$AO98)),"")</f>
        <v>61056.583333333336</v>
      </c>
      <c r="AD98" s="111" cm="1">
        <f t="array" ref="AD98">IFERROR(_xlfn.IFS(COUNTA($AK$68:$AP$68)=0,STDEV($AK98:$AP98)/SQRT(COUNT($AK98:$AP98)),$AK$68="X",STDEV($AL98:$AP98)/SQRT(COUNT($AL98:$AP98)),$AL$68="X",STDEV($AK98,$AM98:$AP98)/SQRT(COUNT($AK98,$AM98:$AP98)),$AM$68="X",STDEV($AK98:$AL98,$AN98:$AP98)/SQRT(COUNT($AK98:$AL98,$AN98:$AP98)),$AN$68="X",STDEV($AK98:$AM98,$AO98:$AP98)/SQRT(COUNT($AK98:$AM98,$AO98:$AP98)),$AO$68="X",STDEV($AK98:$AN98,$AP98)/SQRT(COUNT($AK98:$AN98,$AP98)),$AP$68="X",STDEV($AK98:$AO98)/SQRT(COUNT($AK98:$AO98))),"")</f>
        <v>10598.88358182212</v>
      </c>
      <c r="AE98" cm="1">
        <f t="array" ref="AE98">_xlfn.IFS(SUM($AK98:$AP98)="","",AK98="","",AK98=0,0,AK98&gt;0,AK98/AE$131*100)</f>
        <v>0.1283014255217656</v>
      </c>
      <c r="AF98" cm="1">
        <f t="array" ref="AF98">_xlfn.IFS(SUM($AK98:$AP98)="","",AL98="","",AL98=0,0,AL98&gt;0,AL98/AF$131*100)</f>
        <v>0.10394864250757949</v>
      </c>
      <c r="AG98" cm="1">
        <f t="array" ref="AG98">_xlfn.IFS(SUM($AK98:$AP98)="","",AM98="","",AM98=0,0,AM98&gt;0,AM98/AG$131*100)</f>
        <v>9.2433435651445725E-2</v>
      </c>
      <c r="AH98" cm="1">
        <f t="array" ref="AH98">_xlfn.IFS(SUM($AK98:$AP98)="","",AN98="","",AN98=0,0,AN98&gt;0,AN98/AH$131*100)</f>
        <v>0.12180777345533948</v>
      </c>
      <c r="AI98" cm="1">
        <f t="array" ref="AI98">_xlfn.IFS(SUM($AK98:$AP98)="","",AO98="","",AO98=0,0,AO98&gt;0,AO98/AI$131*100)</f>
        <v>0.12128306249224102</v>
      </c>
      <c r="AJ98" s="1" cm="1">
        <f t="array" ref="AJ98">_xlfn.IFS(SUM($AK98:$AP98)="","",AP98="","",AP98=0,0,AP98&gt;0,AP98/AJ$131*100)</f>
        <v>8.8654433345452671E-2</v>
      </c>
      <c r="AK98" s="85">
        <f t="shared" si="108"/>
        <v>53523.333333333336</v>
      </c>
      <c r="AL98" s="39">
        <f t="shared" si="108"/>
        <v>49316</v>
      </c>
      <c r="AM98" s="39">
        <f t="shared" si="108"/>
        <v>57719.666666666664</v>
      </c>
      <c r="AN98" s="39">
        <f t="shared" si="108"/>
        <v>33466.5</v>
      </c>
      <c r="AO98" s="39">
        <f t="shared" si="108"/>
        <v>110064</v>
      </c>
      <c r="AP98" s="98">
        <f t="shared" si="108"/>
        <v>62250</v>
      </c>
      <c r="AQ98" s="89">
        <v>160570</v>
      </c>
      <c r="AR98" s="89">
        <v>147948</v>
      </c>
      <c r="AS98" s="89">
        <v>173159</v>
      </c>
      <c r="AT98" s="89">
        <v>66933</v>
      </c>
      <c r="AU98" s="89">
        <v>330192</v>
      </c>
      <c r="AV98" s="89">
        <v>186750</v>
      </c>
      <c r="AW98" s="1"/>
      <c r="AX98" s="1"/>
      <c r="AY98" s="39" t="str">
        <f t="shared" si="144"/>
        <v/>
      </c>
      <c r="AZ98" s="39" t="str">
        <f t="shared" si="149"/>
        <v/>
      </c>
      <c r="BA98" s="39" t="str">
        <f t="shared" si="150"/>
        <v/>
      </c>
      <c r="BB98" s="39" t="str">
        <f t="shared" si="151"/>
        <v/>
      </c>
      <c r="BC98" s="39" t="str">
        <f t="shared" si="152"/>
        <v/>
      </c>
      <c r="BD98" s="39" t="str">
        <f t="shared" si="153"/>
        <v/>
      </c>
      <c r="BE98" s="39" t="str">
        <f t="shared" si="145"/>
        <v/>
      </c>
      <c r="BF98" s="39" t="str">
        <f t="shared" si="154"/>
        <v/>
      </c>
      <c r="BG98" s="39" t="str">
        <f t="shared" si="155"/>
        <v/>
      </c>
      <c r="BH98" s="39" t="str">
        <f t="shared" si="156"/>
        <v/>
      </c>
      <c r="BI98" s="39" t="str">
        <f t="shared" si="157"/>
        <v/>
      </c>
      <c r="BJ98" s="39" t="str">
        <f t="shared" si="147"/>
        <v/>
      </c>
      <c r="BK98" s="42" t="str">
        <f t="shared" si="121"/>
        <v/>
      </c>
      <c r="BL98" t="str">
        <f t="shared" si="122"/>
        <v/>
      </c>
      <c r="BM98" t="str">
        <f t="shared" si="123"/>
        <v/>
      </c>
      <c r="BN98" t="str">
        <f t="shared" si="124"/>
        <v/>
      </c>
      <c r="BO98" t="str">
        <f t="shared" si="125"/>
        <v/>
      </c>
      <c r="BP98" t="str">
        <f t="shared" si="126"/>
        <v/>
      </c>
      <c r="BQ98" t="str">
        <f t="shared" si="127"/>
        <v/>
      </c>
      <c r="BR98" t="str">
        <f t="shared" si="128"/>
        <v/>
      </c>
      <c r="BS98" t="str">
        <f t="shared" si="129"/>
        <v/>
      </c>
      <c r="BT98" t="str">
        <f t="shared" si="130"/>
        <v/>
      </c>
      <c r="BU98" t="str">
        <f t="shared" si="131"/>
        <v/>
      </c>
      <c r="BV98" t="str">
        <f t="shared" si="132"/>
        <v/>
      </c>
      <c r="BW98" t="str">
        <f t="shared" si="133"/>
        <v/>
      </c>
      <c r="BX98" t="str">
        <f t="shared" si="134"/>
        <v/>
      </c>
      <c r="BY98" t="str">
        <f t="shared" si="135"/>
        <v/>
      </c>
      <c r="BZ98" t="str">
        <f t="shared" si="136"/>
        <v/>
      </c>
      <c r="CA98" t="str">
        <f t="shared" si="137"/>
        <v/>
      </c>
      <c r="CB98" s="39" t="str">
        <f t="shared" si="138"/>
        <v/>
      </c>
      <c r="CC98" s="46" t="str">
        <f t="shared" si="139"/>
        <v/>
      </c>
      <c r="CD98" s="44" t="str">
        <f t="shared" si="140"/>
        <v/>
      </c>
      <c r="CE98" t="str" cm="1">
        <f t="array" ref="CE98">_xlfn.IFS($CC98="","",$CC98&lt;=CE$69,"yes",$CC98&gt;CE$69,"no")</f>
        <v/>
      </c>
      <c r="CF98" s="42" t="str">
        <f t="shared" si="158"/>
        <v/>
      </c>
      <c r="CG98" s="1" t="str">
        <f t="shared" si="159"/>
        <v/>
      </c>
      <c r="CH98" s="1" t="str">
        <f t="shared" si="160"/>
        <v/>
      </c>
      <c r="CI98" s="76" t="str">
        <f>IF(CE98="yes",VLOOKUP(CH98,'z-Table'!$A$1:$K$74,7,TRUE)*$CE$68,"")</f>
        <v/>
      </c>
    </row>
    <row r="99" spans="1:87" ht="12" x14ac:dyDescent="0.2">
      <c r="A99" s="7" t="s">
        <v>55</v>
      </c>
      <c r="B99" s="18" cm="1">
        <f t="array" ref="B99">IFERROR(_xlfn.IFS(COUNTA($F$68:$K$68)=0,AVERAGE($F99:$K99),$F$68="X",AVERAGE(G99:$K99),$G$68="X",AVERAGE($F99,$H99:$K99),$H$68="X",AVERAGE($F99:$G99,$I99:$K99),$I$68="X",AVERAGE($F99:$H99,$J99:$K99),$J$68="X",AVERAGE($F99:$I99,$K99:$K99),$K$68="X",AVERAGE($F99:$J99)),"")</f>
        <v>6.0903973338891238E-3</v>
      </c>
      <c r="C99" s="19" cm="1">
        <f t="array" ref="C99">IFERROR(_xlfn.IFS(COUNTA($F$68:$K$68)=0,STDEV($F99:$K99)/SQRT(COUNT($F99:$K99)),$F$68="X",STDEV(G99:$K99)/SQRT(COUNT(G99:$K99)),$G$68="X",STDEV($F99,$H99:$K99)/SQRT(COUNT($F99,$H99:$K99)),$H$68="X",STDEV($F99:$G99,$I99:$K99)/SQRT(COUNT($F99:$G99,$I99:$K99)),$I$68="X",STDEV($F99:$H99,$J99:$K99)/SQRT(COUNT($F99:$H99,$J99:$K99)),$J$68="X",STDEV($F99:$I99,$K99)/SQRT(COUNT($F99:$I99,$K99)),$K$68="X",STDEV($F99:$J99)/SQRT(COUNT($F99:$J99))),"")</f>
        <v>3.757609366608895E-3</v>
      </c>
      <c r="D99" s="113" cm="1">
        <f t="array" ref="D99">IFERROR(_xlfn.IFS(COUNTA($L$68:$Q$68)=0,AVERAGE($L99:$Q99),$L$68="X",AVERAGE($M99:$Q99),$M$68="X",AVERAGE($L99,$N99:$Q99),$N$68="X",AVERAGE($L99:$M99,$O99:$Q99),$O$68="X",AVERAGE($L99:$N99,$P99:$Q99),$P$68="X",AVERAGE($L99:$O99,$Q99:$Q99),$Q$68="X",AVERAGE($L99:$P99)),"")</f>
        <v>12446.566666666666</v>
      </c>
      <c r="E99" s="111" cm="1">
        <f t="array" ref="E99">IFERROR(_xlfn.IFS(COUNTA($L$68:$Q$68)=0,STDEV($L99:$Q99)/SQRT(COUNT($L99:$Q99)),$L$68="X",STDEV($M99:$Q99)/SQRT(COUNT($M99:$Q99)),$M$68="X",STDEV($L99,$N99:$Q99)/SQRT(COUNT($L99,$N99:$Q99)),$N$68="X",STDEV($L99:$M99,$O99:$Q99)/SQRT(COUNT($L99:$M99,$O99:$Q99)),$O$68="X",STDEV($L99:$N99,$P99:$Q99)/SQRT(COUNT($L99:$N99,$P99:$Q99)),$P$68="X",STDEV($L99:$O99,$Q99)/SQRT(COUNT($L99:$O99,$Q99)),$Q$68="X",STDEV($L99:$P99)/SQRT(COUNT($L99:$P99))),"")</f>
        <v>7942.0109043267139</v>
      </c>
      <c r="F99" cm="1">
        <f t="array" ref="F99">_xlfn.IFS(SUM($L99:$Q99)="","",L99="","",L99=0,0,L99&gt;0,L99/F$131*100)</f>
        <v>1.667435713669212E-2</v>
      </c>
      <c r="G99" cm="1">
        <f t="array" ref="G99">_xlfn.IFS(SUM($L99:$Q99)="","",M99="","",M99=0,0,M99&gt;0,M99/G$131*100)</f>
        <v>0</v>
      </c>
      <c r="H99" cm="1">
        <f t="array" ref="H99">_xlfn.IFS(SUM($L99:$Q99)="","",N99="","",N99=0,0,N99&gt;0,N99/H$131*100)</f>
        <v>0</v>
      </c>
      <c r="I99" cm="1">
        <f t="array" ref="I99">_xlfn.IFS(SUM($L99:$Q99)="","",O99="","",O99=0,0,O99&gt;0,O99/I$131*100)</f>
        <v>1.3777629532753499E-2</v>
      </c>
      <c r="J99" cm="1">
        <f t="array" ref="J99">_xlfn.IFS(SUM($L99:$Q99)="","",P99="","",P99=0,0,P99&gt;0,P99/J$131*100)</f>
        <v>0</v>
      </c>
      <c r="K99" s="1" cm="1">
        <f t="array" ref="K99">_xlfn.IFS(SUM($L99:$Q99)="","",Q99="","",Q99=0,0,Q99&gt;0,Q99/K$131*100)</f>
        <v>0</v>
      </c>
      <c r="L99" s="42">
        <f t="shared" si="102"/>
        <v>38174.5</v>
      </c>
      <c r="M99">
        <f t="shared" si="103"/>
        <v>0</v>
      </c>
      <c r="N99">
        <f t="shared" si="104"/>
        <v>0</v>
      </c>
      <c r="O99">
        <f t="shared" si="105"/>
        <v>24058.333333333332</v>
      </c>
      <c r="P99">
        <f t="shared" si="106"/>
        <v>0</v>
      </c>
      <c r="Q99" s="96">
        <f t="shared" si="107"/>
        <v>0</v>
      </c>
      <c r="R99" s="89">
        <v>76349</v>
      </c>
      <c r="S99" s="89">
        <v>0</v>
      </c>
      <c r="T99" s="89">
        <v>0</v>
      </c>
      <c r="U99" s="89">
        <v>72175</v>
      </c>
      <c r="V99" s="89">
        <v>0</v>
      </c>
      <c r="W99" s="89">
        <v>0</v>
      </c>
      <c r="X99" s="1"/>
      <c r="Y99" s="1"/>
      <c r="Z99" s="7" t="s">
        <v>55</v>
      </c>
      <c r="AA99" s="18" cm="1">
        <f t="array" ref="AA99">IFERROR(_xlfn.IFS(COUNTA($AE$68:$AJ$68)=0,AVERAGE($AE99:$AJ99),$AE$68="X",AVERAGE($AF99:$AJ99),$AF$68="X",AVERAGE($AE99,$AG99:$AJ99),$AG$68="X",AVERAGE($AE99:$AF99,$AH99:$AJ99),$AH$68="X",AVERAGE($AE99:$AG99,$AI99:$AJ99),$AI$68="X",AVERAGE($AE99:$AH99,$AJ99:$AJ99),$AJ$68="X",AVERAGE($AE99:$AI99)),"")</f>
        <v>3.9748137112900483E-3</v>
      </c>
      <c r="AB99" s="19" cm="1">
        <f t="array" ref="AB99">IFERROR(_xlfn.IFS(COUNTA($AE$68:$AJ$68)=0,STDEV($AE99:$AJ99)/SQRT(COUNT($AE99:$AJ99)),$AE$68="X",STDEV($AF99:$AJ99)/SQRT(COUNT($AF99:$AJ99)),$AF$68="X",STDEV($AE99,$AG99:$AJ99)/SQRT(COUNT($AE99,$AG99:$AJ99)),$AG$68="X",STDEV($AE99:$AF99,$AH99:$AJ99)/SQRT(COUNT($AE99:$AF99,$AH99:$AJ99)),$AH$68="X",STDEV($AE99:$AG99,$AI99:$AJ99)/SQRT(COUNT($AE99:$AG99,$AI99:$AJ99)),$AI$68="X",STDEV($AE99:$AH99,$AJ99)/SQRT(COUNT($AE99:$AH99,$AJ99)),$AJ$68="X",STDEV($AE99:$AI99)/SQRT(COUNT($AE99:$AI99))),"")</f>
        <v>3.9748137112900483E-3</v>
      </c>
      <c r="AC99" s="113" cm="1">
        <f t="array" ref="AC99">IFERROR(_xlfn.IFS(COUNTA($AK$68:$AP$68)=0,AVERAGE($AK99:$AP99),$AK$68="X",AVERAGE($AL99:$AP99),$AL$68="X",AVERAGE($AK99,$AM99:$AP99),$AM$68="X",AVERAGE($AK99:$AL99,$AN99:$AP99),$AN$68="X",AVERAGE($AK99:$AM99,$AO99:$AP99),$AO$68="X",AVERAGE($AK99:$AN99,$AP99:$AP99),$AP$68="X",AVERAGE($AK99:$AO99)),"")</f>
        <v>2482.0555555555557</v>
      </c>
      <c r="AD99" s="111" cm="1">
        <f t="array" ref="AD99">IFERROR(_xlfn.IFS(COUNTA($AK$68:$AP$68)=0,STDEV($AK99:$AP99)/SQRT(COUNT($AK99:$AP99)),$AK$68="X",STDEV($AL99:$AP99)/SQRT(COUNT($AL99:$AP99)),$AL$68="X",STDEV($AK99,$AM99:$AP99)/SQRT(COUNT($AK99,$AM99:$AP99)),$AM$68="X",STDEV($AK99:$AL99,$AN99:$AP99)/SQRT(COUNT($AK99:$AL99,$AN99:$AP99)),$AN$68="X",STDEV($AK99:$AM99,$AO99:$AP99)/SQRT(COUNT($AK99:$AM99,$AO99:$AP99)),$AO$68="X",STDEV($AK99:$AN99,$AP99)/SQRT(COUNT($AK99:$AN99,$AP99)),$AP$68="X",STDEV($AK99:$AO99)/SQRT(COUNT($AK99:$AO99))),"")</f>
        <v>2482.0555555555561</v>
      </c>
      <c r="AE99" cm="1">
        <f t="array" ref="AE99">_xlfn.IFS(SUM($AK99:$AP99)="","",AK99="","",AK99=0,0,AK99&gt;0,AK99/AE$131*100)</f>
        <v>0</v>
      </c>
      <c r="AF99" cm="1">
        <f t="array" ref="AF99">_xlfn.IFS(SUM($AK99:$AP99)="","",AL99="","",AL99=0,0,AL99&gt;0,AL99/AF$131*100)</f>
        <v>0</v>
      </c>
      <c r="AG99" cm="1">
        <f t="array" ref="AG99">_xlfn.IFS(SUM($AK99:$AP99)="","",AM99="","",AM99=0,0,AM99&gt;0,AM99/AG$131*100)</f>
        <v>2.384888226774029E-2</v>
      </c>
      <c r="AH99" cm="1">
        <f t="array" ref="AH99">_xlfn.IFS(SUM($AK99:$AP99)="","",AN99="","",AN99=0,0,AN99&gt;0,AN99/AH$131*100)</f>
        <v>0</v>
      </c>
      <c r="AI99" cm="1">
        <f t="array" ref="AI99">_xlfn.IFS(SUM($AK99:$AP99)="","",AO99="","",AO99=0,0,AO99&gt;0,AO99/AI$131*100)</f>
        <v>0</v>
      </c>
      <c r="AJ99" s="1" cm="1">
        <f t="array" ref="AJ99">_xlfn.IFS(SUM($AK99:$AP99)="","",AP99="","",AP99=0,0,AP99&gt;0,AP99/AJ$131*100)</f>
        <v>0</v>
      </c>
      <c r="AK99" s="85">
        <f t="shared" si="108"/>
        <v>0</v>
      </c>
      <c r="AL99" s="39">
        <f t="shared" si="108"/>
        <v>0</v>
      </c>
      <c r="AM99" s="39">
        <f t="shared" si="108"/>
        <v>14892.333333333334</v>
      </c>
      <c r="AN99" s="39">
        <f t="shared" si="108"/>
        <v>0</v>
      </c>
      <c r="AO99" s="39">
        <f t="shared" si="108"/>
        <v>0</v>
      </c>
      <c r="AP99" s="98">
        <f t="shared" si="108"/>
        <v>0</v>
      </c>
      <c r="AQ99" s="89">
        <v>0</v>
      </c>
      <c r="AR99" s="89">
        <v>0</v>
      </c>
      <c r="AS99" s="89">
        <v>44677</v>
      </c>
      <c r="AT99" s="89">
        <v>0</v>
      </c>
      <c r="AU99" s="89">
        <v>0</v>
      </c>
      <c r="AV99" s="89">
        <v>0</v>
      </c>
      <c r="AW99" s="1"/>
      <c r="AX99" s="1"/>
      <c r="AY99" s="39" t="str">
        <f t="shared" si="144"/>
        <v/>
      </c>
      <c r="AZ99" s="39" t="str">
        <f t="shared" si="149"/>
        <v/>
      </c>
      <c r="BA99" s="39" t="str">
        <f t="shared" si="150"/>
        <v/>
      </c>
      <c r="BB99" s="39" t="str">
        <f t="shared" si="151"/>
        <v/>
      </c>
      <c r="BC99" s="39" t="str">
        <f t="shared" si="152"/>
        <v/>
      </c>
      <c r="BD99" s="39" t="str">
        <f t="shared" si="153"/>
        <v/>
      </c>
      <c r="BE99" s="39" t="str">
        <f t="shared" si="145"/>
        <v/>
      </c>
      <c r="BF99" s="39" t="str">
        <f t="shared" si="154"/>
        <v/>
      </c>
      <c r="BG99" s="39" t="str">
        <f t="shared" si="155"/>
        <v/>
      </c>
      <c r="BH99" s="39" t="str">
        <f t="shared" si="156"/>
        <v/>
      </c>
      <c r="BI99" s="39" t="str">
        <f t="shared" si="157"/>
        <v/>
      </c>
      <c r="BJ99" s="39" t="str">
        <f t="shared" si="147"/>
        <v/>
      </c>
      <c r="BK99" s="42" t="str">
        <f t="shared" si="121"/>
        <v/>
      </c>
      <c r="BL99" t="str">
        <f t="shared" si="122"/>
        <v/>
      </c>
      <c r="BM99" t="str">
        <f t="shared" si="123"/>
        <v/>
      </c>
      <c r="BN99" t="str">
        <f t="shared" si="124"/>
        <v/>
      </c>
      <c r="BO99" t="str">
        <f t="shared" si="125"/>
        <v/>
      </c>
      <c r="BP99" t="str">
        <f t="shared" si="126"/>
        <v/>
      </c>
      <c r="BQ99" t="str">
        <f t="shared" si="127"/>
        <v/>
      </c>
      <c r="BR99" t="str">
        <f t="shared" si="128"/>
        <v/>
      </c>
      <c r="BS99" t="str">
        <f t="shared" si="129"/>
        <v/>
      </c>
      <c r="BT99" t="str">
        <f t="shared" si="130"/>
        <v/>
      </c>
      <c r="BU99" t="str">
        <f t="shared" si="131"/>
        <v/>
      </c>
      <c r="BV99" t="str">
        <f t="shared" si="132"/>
        <v/>
      </c>
      <c r="BW99" t="str">
        <f t="shared" si="133"/>
        <v/>
      </c>
      <c r="BX99" t="str">
        <f t="shared" si="134"/>
        <v/>
      </c>
      <c r="BY99" t="str">
        <f t="shared" si="135"/>
        <v/>
      </c>
      <c r="BZ99" t="str">
        <f t="shared" si="136"/>
        <v/>
      </c>
      <c r="CA99" t="str">
        <f t="shared" si="137"/>
        <v/>
      </c>
      <c r="CB99" s="39" t="str">
        <f t="shared" si="138"/>
        <v/>
      </c>
      <c r="CC99" s="46" t="str">
        <f t="shared" si="139"/>
        <v/>
      </c>
      <c r="CD99" s="44" t="str">
        <f t="shared" si="140"/>
        <v/>
      </c>
      <c r="CE99" t="str" cm="1">
        <f t="array" ref="CE99">_xlfn.IFS($CC99="","",$CC99&lt;=CE$69,"yes",$CC99&gt;CE$69,"no")</f>
        <v/>
      </c>
      <c r="CF99" s="42" t="str">
        <f t="shared" si="158"/>
        <v/>
      </c>
      <c r="CG99" s="1" t="str">
        <f t="shared" si="159"/>
        <v/>
      </c>
      <c r="CH99" s="1" t="str">
        <f t="shared" si="160"/>
        <v/>
      </c>
      <c r="CI99" s="76" t="str">
        <f>IF(CE99="yes",VLOOKUP(CH99,'z-Table'!$A$1:$K$74,7,TRUE)*$CE$68,"")</f>
        <v/>
      </c>
    </row>
    <row r="100" spans="1:87" ht="12" x14ac:dyDescent="0.2">
      <c r="A100" s="7" t="s">
        <v>56</v>
      </c>
      <c r="B100" s="18" cm="1">
        <f t="array" ref="B100">IFERROR(_xlfn.IFS(COUNTA($F$68:$K$68)=0,AVERAGE($F100:$K100),$F$68="X",AVERAGE(G100:$K100),$G$68="X",AVERAGE($F100,$H100:$K100),$H$68="X",AVERAGE($F100:$G100,$I100:$K100),$I$68="X",AVERAGE($F100:$H100,$J100:$K100),$J$68="X",AVERAGE($F100:$I100,$K100:$K100),$K$68="X",AVERAGE($F100:$J100)),"")</f>
        <v>3.7814728631705936E-2</v>
      </c>
      <c r="C100" s="19" cm="1">
        <f t="array" ref="C100">IFERROR(_xlfn.IFS(COUNTA($F$68:$K$68)=0,STDEV($F100:$K100)/SQRT(COUNT($F100:$K100)),$F$68="X",STDEV(G100:$K100)/SQRT(COUNT(G100:$K100)),$G$68="X",STDEV($F100,$H100:$K100)/SQRT(COUNT($F100,$H100:$K100)),$H$68="X",STDEV($F100:$G100,$I100:$K100)/SQRT(COUNT($F100:$G100,$I100:$K100)),$I$68="X",STDEV($F100:$H100,$J100:$K100)/SQRT(COUNT($F100:$H100,$J100:$K100)),$J$68="X",STDEV($F100:$I100,$K100)/SQRT(COUNT($F100:$I100,$K100)),$K$68="X",STDEV($F100:$J100)/SQRT(COUNT($F100:$J100))),"")</f>
        <v>1.6533381650818222E-2</v>
      </c>
      <c r="D100" s="113" cm="1">
        <f t="array" ref="D100">IFERROR(_xlfn.IFS(COUNTA($L$68:$Q$68)=0,AVERAGE($L100:$Q100),$L$68="X",AVERAGE($M100:$Q100),$M$68="X",AVERAGE($L100,$N100:$Q100),$N$68="X",AVERAGE($L100:$M100,$O100:$Q100),$O$68="X",AVERAGE($L100:$N100,$P100:$Q100),$P$68="X",AVERAGE($L100:$O100,$Q100:$Q100),$Q$68="X",AVERAGE($L100:$P100)),"")</f>
        <v>73023.366666666669</v>
      </c>
      <c r="E100" s="111" cm="1">
        <f t="array" ref="E100">IFERROR(_xlfn.IFS(COUNTA($L$68:$Q$68)=0,STDEV($L100:$Q100)/SQRT(COUNT($L100:$Q100)),$L$68="X",STDEV($M100:$Q100)/SQRT(COUNT($M100:$Q100)),$M$68="X",STDEV($L100,$N100:$Q100)/SQRT(COUNT($L100,$N100:$Q100)),$N$68="X",STDEV($L100:$M100,$O100:$Q100)/SQRT(COUNT($L100:$M100,$O100:$Q100)),$O$68="X",STDEV($L100:$N100,$P100:$Q100)/SQRT(COUNT($L100:$N100,$P100:$Q100)),$P$68="X",STDEV($L100:$O100,$Q100)/SQRT(COUNT($L100:$O100,$Q100)),$Q$68="X",STDEV($L100:$P100)/SQRT(COUNT($L100:$P100))),"")</f>
        <v>36882.76346526172</v>
      </c>
      <c r="F100" cm="1">
        <f t="array" ref="F100">_xlfn.IFS(SUM($L100:$Q100)="","",L100="","",L100=0,0,L100&gt;0,L100/F$131*100)</f>
        <v>8.5175959468398371E-2</v>
      </c>
      <c r="G100" cm="1">
        <f t="array" ref="G100">_xlfn.IFS(SUM($L100:$Q100)="","",M100="","",M100=0,0,M100&gt;0,M100/G$131*100)</f>
        <v>0</v>
      </c>
      <c r="H100" cm="1">
        <f t="array" ref="H100">_xlfn.IFS(SUM($L100:$Q100)="","",N100="","",N100=0,0,N100&gt;0,N100/H$131*100)</f>
        <v>2.4371720350500042E-2</v>
      </c>
      <c r="I100" cm="1">
        <f t="array" ref="I100">_xlfn.IFS(SUM($L100:$Q100)="","",O100="","",O100=0,0,O100&gt;0,O100/I$131*100)</f>
        <v>6.8097663924312934E-2</v>
      </c>
      <c r="J100" cm="1">
        <f t="array" ref="J100">_xlfn.IFS(SUM($L100:$Q100)="","",P100="","",P100=0,0,P100&gt;0,P100/J$131*100)</f>
        <v>1.1428299415318333E-2</v>
      </c>
      <c r="K100" s="1" cm="1">
        <f t="array" ref="K100">_xlfn.IFS(SUM($L100:$Q100)="","",Q100="","",Q100=0,0,Q100&gt;0,Q100/K$131*100)</f>
        <v>0</v>
      </c>
      <c r="L100" s="42">
        <f t="shared" si="102"/>
        <v>195003</v>
      </c>
      <c r="M100">
        <f t="shared" si="103"/>
        <v>0</v>
      </c>
      <c r="N100">
        <f t="shared" si="104"/>
        <v>39599.5</v>
      </c>
      <c r="O100">
        <f t="shared" si="105"/>
        <v>118911.33333333333</v>
      </c>
      <c r="P100">
        <f t="shared" si="106"/>
        <v>11603</v>
      </c>
      <c r="Q100" s="96">
        <f t="shared" si="107"/>
        <v>0</v>
      </c>
      <c r="R100" s="89">
        <v>390006</v>
      </c>
      <c r="S100" s="89">
        <v>0</v>
      </c>
      <c r="T100" s="89">
        <v>79199</v>
      </c>
      <c r="U100" s="89">
        <v>356734</v>
      </c>
      <c r="V100" s="89">
        <v>46412</v>
      </c>
      <c r="W100" s="89">
        <v>0</v>
      </c>
      <c r="X100" s="1"/>
      <c r="Y100" s="1"/>
      <c r="Z100" s="7" t="s">
        <v>56</v>
      </c>
      <c r="AA100" s="18" cm="1">
        <f t="array" ref="AA100">IFERROR(_xlfn.IFS(COUNTA($AE$68:$AJ$68)=0,AVERAGE($AE100:$AJ100),$AE$68="X",AVERAGE($AF100:$AJ100),$AF$68="X",AVERAGE($AE100,$AG100:$AJ100),$AG$68="X",AVERAGE($AE100:$AF100,$AH100:$AJ100),$AH$68="X",AVERAGE($AE100:$AG100,$AI100:$AJ100),$AI$68="X",AVERAGE($AE100:$AH100,$AJ100:$AJ100),$AJ$68="X",AVERAGE($AE100:$AI100)),"")</f>
        <v>1.5712826024059382E-2</v>
      </c>
      <c r="AB100" s="19" cm="1">
        <f t="array" ref="AB100">IFERROR(_xlfn.IFS(COUNTA($AE$68:$AJ$68)=0,STDEV($AE100:$AJ100)/SQRT(COUNT($AE100:$AJ100)),$AE$68="X",STDEV($AF100:$AJ100)/SQRT(COUNT($AF100:$AJ100)),$AF$68="X",STDEV($AE100,$AG100:$AJ100)/SQRT(COUNT($AE100,$AG100:$AJ100)),$AG$68="X",STDEV($AE100:$AF100,$AH100:$AJ100)/SQRT(COUNT($AE100:$AF100,$AH100:$AJ100)),$AH$68="X",STDEV($AE100:$AG100,$AI100:$AJ100)/SQRT(COUNT($AE100:$AG100,$AI100:$AJ100)),$AI$68="X",STDEV($AE100:$AH100,$AJ100)/SQRT(COUNT($AE100:$AH100,$AJ100)),$AJ$68="X",STDEV($AE100:$AI100)/SQRT(COUNT($AE100:$AI100))),"")</f>
        <v>6.0384339063720063E-3</v>
      </c>
      <c r="AC100" s="113" cm="1">
        <f t="array" ref="AC100">IFERROR(_xlfn.IFS(COUNTA($AK$68:$AP$68)=0,AVERAGE($AK100:$AP100),$AK$68="X",AVERAGE($AL100:$AP100),$AL$68="X",AVERAGE($AK100,$AM100:$AP100),$AM$68="X",AVERAGE($AK100:$AL100,$AN100:$AP100),$AN$68="X",AVERAGE($AK100:$AM100,$AO100:$AP100),$AO$68="X",AVERAGE($AK100:$AN100,$AP100:$AP100),$AP$68="X",AVERAGE($AK100:$AO100)),"")</f>
        <v>10937.444444444443</v>
      </c>
      <c r="AD100" s="111" cm="1">
        <f t="array" ref="AD100">IFERROR(_xlfn.IFS(COUNTA($AK$68:$AP$68)=0,STDEV($AK100:$AP100)/SQRT(COUNT($AK100:$AP100)),$AK$68="X",STDEV($AL100:$AP100)/SQRT(COUNT($AL100:$AP100)),$AL$68="X",STDEV($AK100,$AM100:$AP100)/SQRT(COUNT($AK100,$AM100:$AP100)),$AM$68="X",STDEV($AK100:$AL100,$AN100:$AP100)/SQRT(COUNT($AK100:$AL100,$AN100:$AP100)),$AN$68="X",STDEV($AK100:$AM100,$AO100:$AP100)/SQRT(COUNT($AK100:$AM100,$AO100:$AP100)),$AO$68="X",STDEV($AK100:$AN100,$AP100)/SQRT(COUNT($AK100:$AN100,$AP100)),$AP$68="X",STDEV($AK100:$AO100)/SQRT(COUNT($AK100:$AO100))),"")</f>
        <v>4300.4770395737778</v>
      </c>
      <c r="AE100" cm="1">
        <f t="array" ref="AE100">_xlfn.IFS(SUM($AK100:$AP100)="","",AK100="","",AK100=0,0,AK100&gt;0,AK100/AE$131*100)</f>
        <v>0</v>
      </c>
      <c r="AF100" cm="1">
        <f t="array" ref="AF100">_xlfn.IFS(SUM($AK100:$AP100)="","",AL100="","",AL100=0,0,AL100&gt;0,AL100/AF$131*100)</f>
        <v>1.060929854992599E-2</v>
      </c>
      <c r="AG100" cm="1">
        <f t="array" ref="AG100">_xlfn.IFS(SUM($AK100:$AP100)="","",AM100="","",AM100=0,0,AM100&gt;0,AM100/AG$131*100)</f>
        <v>3.7168961038179744E-2</v>
      </c>
      <c r="AH100" cm="1">
        <f t="array" ref="AH100">_xlfn.IFS(SUM($AK100:$AP100)="","",AN100="","",AN100=0,0,AN100&gt;0,AN100/AH$131*100)</f>
        <v>0</v>
      </c>
      <c r="AI100" cm="1">
        <f t="array" ref="AI100">_xlfn.IFS(SUM($AK100:$AP100)="","",AO100="","",AO100=0,0,AO100&gt;0,AO100/AI$131*100)</f>
        <v>2.30436055643784E-2</v>
      </c>
      <c r="AJ100" s="1" cm="1">
        <f t="array" ref="AJ100">_xlfn.IFS(SUM($AK100:$AP100)="","",AP100="","",AP100=0,0,AP100&gt;0,AP100/AJ$131*100)</f>
        <v>2.3455090991872159E-2</v>
      </c>
      <c r="AK100" s="85">
        <f t="shared" si="108"/>
        <v>0</v>
      </c>
      <c r="AL100" s="39">
        <f t="shared" si="108"/>
        <v>5033.333333333333</v>
      </c>
      <c r="AM100" s="39">
        <f t="shared" si="108"/>
        <v>23210</v>
      </c>
      <c r="AN100" s="39">
        <f t="shared" si="108"/>
        <v>0</v>
      </c>
      <c r="AO100" s="39">
        <f t="shared" si="108"/>
        <v>20912</v>
      </c>
      <c r="AP100" s="98">
        <f t="shared" si="108"/>
        <v>16469.333333333332</v>
      </c>
      <c r="AQ100" s="89">
        <v>0</v>
      </c>
      <c r="AR100" s="89">
        <v>15100</v>
      </c>
      <c r="AS100" s="89">
        <v>69630</v>
      </c>
      <c r="AT100" s="89">
        <v>0</v>
      </c>
      <c r="AU100" s="89">
        <v>62736</v>
      </c>
      <c r="AV100" s="89">
        <v>49408</v>
      </c>
      <c r="AW100" s="1"/>
      <c r="AX100" s="1"/>
      <c r="AY100" s="39" t="str">
        <f t="shared" si="144"/>
        <v/>
      </c>
      <c r="AZ100" s="39" t="str">
        <f t="shared" si="149"/>
        <v/>
      </c>
      <c r="BA100" s="39" t="str">
        <f t="shared" si="150"/>
        <v/>
      </c>
      <c r="BB100" s="39" t="str">
        <f t="shared" si="151"/>
        <v/>
      </c>
      <c r="BC100" s="39" t="str">
        <f t="shared" si="152"/>
        <v/>
      </c>
      <c r="BD100" s="39" t="str">
        <f t="shared" si="153"/>
        <v/>
      </c>
      <c r="BE100" s="39" t="str">
        <f t="shared" si="145"/>
        <v/>
      </c>
      <c r="BF100" s="39" t="str">
        <f t="shared" si="154"/>
        <v/>
      </c>
      <c r="BG100" s="39" t="str">
        <f t="shared" si="155"/>
        <v/>
      </c>
      <c r="BH100" s="39" t="str">
        <f t="shared" si="156"/>
        <v/>
      </c>
      <c r="BI100" s="39" t="str">
        <f t="shared" si="157"/>
        <v/>
      </c>
      <c r="BJ100" s="39" t="str">
        <f t="shared" si="147"/>
        <v/>
      </c>
      <c r="BK100" s="42" t="str">
        <f t="shared" si="121"/>
        <v/>
      </c>
      <c r="BL100" t="str">
        <f t="shared" si="122"/>
        <v/>
      </c>
      <c r="BM100" t="str">
        <f t="shared" si="123"/>
        <v/>
      </c>
      <c r="BN100" t="str">
        <f t="shared" si="124"/>
        <v/>
      </c>
      <c r="BO100" t="str">
        <f t="shared" si="125"/>
        <v/>
      </c>
      <c r="BP100" t="str">
        <f t="shared" si="126"/>
        <v/>
      </c>
      <c r="BQ100" t="str">
        <f t="shared" si="127"/>
        <v/>
      </c>
      <c r="BR100" t="str">
        <f t="shared" si="128"/>
        <v/>
      </c>
      <c r="BS100" t="str">
        <f t="shared" si="129"/>
        <v/>
      </c>
      <c r="BT100" t="str">
        <f t="shared" si="130"/>
        <v/>
      </c>
      <c r="BU100" t="str">
        <f t="shared" si="131"/>
        <v/>
      </c>
      <c r="BV100" t="str">
        <f t="shared" si="132"/>
        <v/>
      </c>
      <c r="BW100" t="str">
        <f t="shared" si="133"/>
        <v/>
      </c>
      <c r="BX100" t="str">
        <f t="shared" si="134"/>
        <v/>
      </c>
      <c r="BY100" t="str">
        <f t="shared" si="135"/>
        <v/>
      </c>
      <c r="BZ100" t="str">
        <f t="shared" si="136"/>
        <v/>
      </c>
      <c r="CA100" t="str">
        <f t="shared" si="137"/>
        <v/>
      </c>
      <c r="CB100" s="39" t="str">
        <f t="shared" si="138"/>
        <v/>
      </c>
      <c r="CC100" s="46" t="str">
        <f t="shared" si="139"/>
        <v/>
      </c>
      <c r="CD100" s="44" t="str">
        <f t="shared" si="140"/>
        <v/>
      </c>
      <c r="CE100" t="str" cm="1">
        <f t="array" ref="CE100">_xlfn.IFS($CC100="","",$CC100&lt;=CE$69,"yes",$CC100&gt;CE$69,"no")</f>
        <v/>
      </c>
      <c r="CF100" s="42" t="str">
        <f t="shared" si="158"/>
        <v/>
      </c>
      <c r="CG100" s="1" t="str">
        <f t="shared" si="159"/>
        <v/>
      </c>
      <c r="CH100" s="1" t="str">
        <f t="shared" si="160"/>
        <v/>
      </c>
      <c r="CI100" s="76" t="str">
        <f>IF(CE100="yes",VLOOKUP(CH100,'z-Table'!$A$1:$K$74,7,TRUE)*$CE$68,"")</f>
        <v/>
      </c>
    </row>
    <row r="101" spans="1:87" ht="12" x14ac:dyDescent="0.2">
      <c r="A101" s="7" t="s">
        <v>57</v>
      </c>
      <c r="B101" s="18" cm="1">
        <f t="array" ref="B101">IFERROR(_xlfn.IFS(COUNTA($F$68:$K$68)=0,AVERAGE($F101:$K101),$F$68="X",AVERAGE(G101:$K101),$G$68="X",AVERAGE($F101,$H101:$K101),$H$68="X",AVERAGE($F101:$G101,$I101:$K101),$I$68="X",AVERAGE($F101:$H101,$J101:$K101),$J$68="X",AVERAGE($F101:$I101,$K101:$K101),$K$68="X",AVERAGE($F101:$J101)),"")</f>
        <v>4.7802918201695209E-2</v>
      </c>
      <c r="C101" s="19" cm="1">
        <f t="array" ref="C101">IFERROR(_xlfn.IFS(COUNTA($F$68:$K$68)=0,STDEV($F101:$K101)/SQRT(COUNT($F101:$K101)),$F$68="X",STDEV(G101:$K101)/SQRT(COUNT(G101:$K101)),$G$68="X",STDEV($F101,$H101:$K101)/SQRT(COUNT($F101,$H101:$K101)),$H$68="X",STDEV($F101:$G101,$I101:$K101)/SQRT(COUNT($F101:$G101,$I101:$K101)),$I$68="X",STDEV($F101:$H101,$J101:$K101)/SQRT(COUNT($F101:$H101,$J101:$K101)),$J$68="X",STDEV($F101:$I101,$K101)/SQRT(COUNT($F101:$I101,$K101)),$K$68="X",STDEV($F101:$J101)/SQRT(COUNT($F101:$J101))),"")</f>
        <v>3.2531899237235512E-2</v>
      </c>
      <c r="D101" s="113" cm="1">
        <f t="array" ref="D101">IFERROR(_xlfn.IFS(COUNTA($L$68:$Q$68)=0,AVERAGE($L101:$Q101),$L$68="X",AVERAGE($M101:$Q101),$M$68="X",AVERAGE($L101,$N101:$Q101),$N$68="X",AVERAGE($L101:$M101,$O101:$Q101),$O$68="X",AVERAGE($L101:$N101,$P101:$Q101),$P$68="X",AVERAGE($L101:$O101,$Q101:$Q101),$Q$68="X",AVERAGE($L101:$P101)),"")</f>
        <v>86291.733333333337</v>
      </c>
      <c r="E101" s="111" cm="1">
        <f t="array" ref="E101">IFERROR(_xlfn.IFS(COUNTA($L$68:$Q$68)=0,STDEV($L101:$Q101)/SQRT(COUNT($L101:$Q101)),$L$68="X",STDEV($M101:$Q101)/SQRT(COUNT($M101:$Q101)),$M$68="X",STDEV($L101,$N101:$Q101)/SQRT(COUNT($L101,$N101:$Q101)),$N$68="X",STDEV($L101:$M101,$O101:$Q101)/SQRT(COUNT($L101:$M101,$O101:$Q101)),$O$68="X",STDEV($L101:$N101,$P101:$Q101)/SQRT(COUNT($L101:$N101,$P101:$Q101)),$P$68="X",STDEV($L101:$O101,$Q101)/SQRT(COUNT($L101:$O101,$Q101)),$Q$68="X",STDEV($L101:$P101)/SQRT(COUNT($L101:$P101))),"")</f>
        <v>57138.66078092641</v>
      </c>
      <c r="F101" cm="1">
        <f t="array" ref="F101">_xlfn.IFS(SUM($L101:$Q101)="","",L101="","",L101=0,0,L101&gt;0,L101/F$131*100)</f>
        <v>3.9228822612043537E-2</v>
      </c>
      <c r="G101" cm="1">
        <f t="array" ref="G101">_xlfn.IFS(SUM($L101:$Q101)="","",M101="","",M101=0,0,M101&gt;0,M101/G$131*100)</f>
        <v>0</v>
      </c>
      <c r="H101" cm="1">
        <f t="array" ref="H101">_xlfn.IFS(SUM($L101:$Q101)="","",N101="","",N101=0,0,N101&gt;0,N101/H$131*100)</f>
        <v>1.7648179422734854E-2</v>
      </c>
      <c r="I101" cm="1">
        <f t="array" ref="I101">_xlfn.IFS(SUM($L101:$Q101)="","",O101="","",O101=0,0,O101&gt;0,O101/I$131*100)</f>
        <v>0.17519570719491945</v>
      </c>
      <c r="J101" cm="1">
        <f t="array" ref="J101">_xlfn.IFS(SUM($L101:$Q101)="","",P101="","",P101=0,0,P101&gt;0,P101/J$131*100)</f>
        <v>6.9418817787782134E-3</v>
      </c>
      <c r="K101" s="1" cm="1">
        <f t="array" ref="K101">_xlfn.IFS(SUM($L101:$Q101)="","",Q101="","",Q101=0,0,Q101&gt;0,Q101/K$131*100)</f>
        <v>0</v>
      </c>
      <c r="L101" s="42">
        <f t="shared" si="102"/>
        <v>89811</v>
      </c>
      <c r="M101">
        <f t="shared" si="103"/>
        <v>0</v>
      </c>
      <c r="N101">
        <f t="shared" si="104"/>
        <v>28675</v>
      </c>
      <c r="O101">
        <f t="shared" si="105"/>
        <v>305924.66666666669</v>
      </c>
      <c r="P101">
        <f t="shared" si="106"/>
        <v>7048</v>
      </c>
      <c r="Q101" s="96">
        <f t="shared" si="107"/>
        <v>0</v>
      </c>
      <c r="R101" s="89">
        <v>179622</v>
      </c>
      <c r="S101" s="89">
        <v>0</v>
      </c>
      <c r="T101" s="89">
        <v>57350</v>
      </c>
      <c r="U101" s="89">
        <v>917774</v>
      </c>
      <c r="V101" s="89">
        <v>28192</v>
      </c>
      <c r="W101" s="89">
        <v>0</v>
      </c>
      <c r="X101" s="1"/>
      <c r="Y101" s="1"/>
      <c r="Z101" s="7" t="s">
        <v>57</v>
      </c>
      <c r="AA101" s="18" cm="1">
        <f t="array" ref="AA101">IFERROR(_xlfn.IFS(COUNTA($AE$68:$AJ$68)=0,AVERAGE($AE101:$AJ101),$AE$68="X",AVERAGE($AF101:$AJ101),$AF$68="X",AVERAGE($AE101,$AG101:$AJ101),$AG$68="X",AVERAGE($AE101:$AF101,$AH101:$AJ101),$AH$68="X",AVERAGE($AE101:$AG101,$AI101:$AJ101),$AI$68="X",AVERAGE($AE101:$AH101,$AJ101:$AJ101),$AJ$68="X",AVERAGE($AE101:$AI101)),"")</f>
        <v>1.3347605296635374E-2</v>
      </c>
      <c r="AB101" s="19" cm="1">
        <f t="array" ref="AB101">IFERROR(_xlfn.IFS(COUNTA($AE$68:$AJ$68)=0,STDEV($AE101:$AJ101)/SQRT(COUNT($AE101:$AJ101)),$AE$68="X",STDEV($AF101:$AJ101)/SQRT(COUNT($AF101:$AJ101)),$AF$68="X",STDEV($AE101,$AG101:$AJ101)/SQRT(COUNT($AE101,$AG101:$AJ101)),$AG$68="X",STDEV($AE101:$AF101,$AH101:$AJ101)/SQRT(COUNT($AE101:$AF101,$AH101:$AJ101)),$AH$68="X",STDEV($AE101:$AG101,$AI101:$AJ101)/SQRT(COUNT($AE101:$AG101,$AI101:$AJ101)),$AI$68="X",STDEV($AE101:$AH101,$AJ101)/SQRT(COUNT($AE101:$AH101,$AJ101)),$AJ$68="X",STDEV($AE101:$AI101)/SQRT(COUNT($AE101:$AI101))),"")</f>
        <v>6.3697782721370971E-3</v>
      </c>
      <c r="AC101" s="113" cm="1">
        <f t="array" ref="AC101">IFERROR(_xlfn.IFS(COUNTA($AK$68:$AP$68)=0,AVERAGE($AK101:$AP101),$AK$68="X",AVERAGE($AL101:$AP101),$AL$68="X",AVERAGE($AK101,$AM101:$AP101),$AM$68="X",AVERAGE($AK101:$AL101,$AN101:$AP101),$AN$68="X",AVERAGE($AK101:$AM101,$AO101:$AP101),$AO$68="X",AVERAGE($AK101:$AN101,$AP101:$AP101),$AP$68="X",AVERAGE($AK101:$AO101)),"")</f>
        <v>10289.388888888889</v>
      </c>
      <c r="AD101" s="111" cm="1">
        <f t="array" ref="AD101">IFERROR(_xlfn.IFS(COUNTA($AK$68:$AP$68)=0,STDEV($AK101:$AP101)/SQRT(COUNT($AK101:$AP101)),$AK$68="X",STDEV($AL101:$AP101)/SQRT(COUNT($AL101:$AP101)),$AL$68="X",STDEV($AK101,$AM101:$AP101)/SQRT(COUNT($AK101,$AM101:$AP101)),$AM$68="X",STDEV($AK101:$AL101,$AN101:$AP101)/SQRT(COUNT($AK101:$AL101,$AN101:$AP101)),$AN$68="X",STDEV($AK101:$AM101,$AO101:$AP101)/SQRT(COUNT($AK101:$AM101,$AO101:$AP101)),$AO$68="X",STDEV($AK101:$AN101,$AP101)/SQRT(COUNT($AK101:$AN101,$AP101)),$AP$68="X",STDEV($AK101:$AO101)/SQRT(COUNT($AK101:$AO101))),"")</f>
        <v>5356.699037042943</v>
      </c>
      <c r="AE101" cm="1">
        <f t="array" ref="AE101">_xlfn.IFS(SUM($AK101:$AP101)="","",AK101="","",AK101=0,0,AK101&gt;0,AK101/AE$131*100)</f>
        <v>0</v>
      </c>
      <c r="AF101" cm="1">
        <f t="array" ref="AF101">_xlfn.IFS(SUM($AK101:$AP101)="","",AL101="","",AL101=0,0,AL101&gt;0,AL101/AF$131*100)</f>
        <v>0</v>
      </c>
      <c r="AG101" cm="1">
        <f t="array" ref="AG101">_xlfn.IFS(SUM($AK101:$AP101)="","",AM101="","",AM101=0,0,AM101&gt;0,AM101/AG$131*100)</f>
        <v>2.4668809370348994E-2</v>
      </c>
      <c r="AH101" cm="1">
        <f t="array" ref="AH101">_xlfn.IFS(SUM($AK101:$AP101)="","",AN101="","",AN101=0,0,AN101&gt;0,AN101/AH$131*100)</f>
        <v>0</v>
      </c>
      <c r="AI101" cm="1">
        <f t="array" ref="AI101">_xlfn.IFS(SUM($AK101:$AP101)="","",AO101="","",AO101=0,0,AO101&gt;0,AO101/AI$131*100)</f>
        <v>3.6137865554886656E-2</v>
      </c>
      <c r="AJ101" s="1" cm="1">
        <f t="array" ref="AJ101">_xlfn.IFS(SUM($AK101:$AP101)="","",AP101="","",AP101=0,0,AP101&gt;0,AP101/AJ$131*100)</f>
        <v>1.9278956854576593E-2</v>
      </c>
      <c r="AK101" s="85">
        <f t="shared" si="108"/>
        <v>0</v>
      </c>
      <c r="AL101" s="39">
        <f t="shared" si="108"/>
        <v>0</v>
      </c>
      <c r="AM101" s="39">
        <f t="shared" si="108"/>
        <v>15404.333333333334</v>
      </c>
      <c r="AN101" s="39">
        <f t="shared" si="108"/>
        <v>0</v>
      </c>
      <c r="AO101" s="39">
        <f t="shared" si="108"/>
        <v>32795</v>
      </c>
      <c r="AP101" s="98">
        <f t="shared" si="108"/>
        <v>13537</v>
      </c>
      <c r="AQ101" s="89">
        <v>0</v>
      </c>
      <c r="AR101" s="89">
        <v>0</v>
      </c>
      <c r="AS101" s="89">
        <v>46213</v>
      </c>
      <c r="AT101" s="89">
        <v>0</v>
      </c>
      <c r="AU101" s="89">
        <v>98385</v>
      </c>
      <c r="AV101" s="89">
        <v>40611</v>
      </c>
      <c r="AW101" s="1"/>
      <c r="AX101" s="1"/>
      <c r="AY101" s="39" t="str">
        <f t="shared" si="144"/>
        <v/>
      </c>
      <c r="AZ101" s="39" t="str">
        <f t="shared" si="149"/>
        <v/>
      </c>
      <c r="BA101" s="39" t="str">
        <f t="shared" si="150"/>
        <v/>
      </c>
      <c r="BB101" s="39" t="str">
        <f t="shared" si="151"/>
        <v/>
      </c>
      <c r="BC101" s="39" t="str">
        <f t="shared" si="152"/>
        <v/>
      </c>
      <c r="BD101" s="39" t="str">
        <f t="shared" si="153"/>
        <v/>
      </c>
      <c r="BE101" s="39" t="str">
        <f t="shared" si="145"/>
        <v/>
      </c>
      <c r="BF101" s="39" t="str">
        <f t="shared" si="154"/>
        <v/>
      </c>
      <c r="BG101" s="39" t="str">
        <f t="shared" si="155"/>
        <v/>
      </c>
      <c r="BH101" s="39" t="str">
        <f t="shared" si="156"/>
        <v/>
      </c>
      <c r="BI101" s="39" t="str">
        <f t="shared" si="157"/>
        <v/>
      </c>
      <c r="BJ101" s="39" t="str">
        <f t="shared" si="147"/>
        <v/>
      </c>
      <c r="BK101" s="42" t="str">
        <f t="shared" si="121"/>
        <v/>
      </c>
      <c r="BL101" t="str">
        <f t="shared" si="122"/>
        <v/>
      </c>
      <c r="BM101" t="str">
        <f t="shared" si="123"/>
        <v/>
      </c>
      <c r="BN101" t="str">
        <f t="shared" si="124"/>
        <v/>
      </c>
      <c r="BO101" t="str">
        <f t="shared" si="125"/>
        <v/>
      </c>
      <c r="BP101" t="str">
        <f t="shared" si="126"/>
        <v/>
      </c>
      <c r="BQ101" t="str">
        <f t="shared" si="127"/>
        <v/>
      </c>
      <c r="BR101" t="str">
        <f t="shared" si="128"/>
        <v/>
      </c>
      <c r="BS101" t="str">
        <f t="shared" si="129"/>
        <v/>
      </c>
      <c r="BT101" t="str">
        <f t="shared" si="130"/>
        <v/>
      </c>
      <c r="BU101" t="str">
        <f t="shared" si="131"/>
        <v/>
      </c>
      <c r="BV101" t="str">
        <f t="shared" si="132"/>
        <v/>
      </c>
      <c r="BW101" t="str">
        <f t="shared" si="133"/>
        <v/>
      </c>
      <c r="BX101" t="str">
        <f t="shared" si="134"/>
        <v/>
      </c>
      <c r="BY101" t="str">
        <f t="shared" si="135"/>
        <v/>
      </c>
      <c r="BZ101" t="str">
        <f t="shared" si="136"/>
        <v/>
      </c>
      <c r="CA101" t="str">
        <f t="shared" si="137"/>
        <v/>
      </c>
      <c r="CB101" s="39" t="str">
        <f t="shared" si="138"/>
        <v/>
      </c>
      <c r="CC101" s="46" t="str">
        <f t="shared" si="139"/>
        <v/>
      </c>
      <c r="CD101" s="44" t="str">
        <f t="shared" si="140"/>
        <v/>
      </c>
      <c r="CE101" t="str" cm="1">
        <f t="array" ref="CE101">_xlfn.IFS($CC101="","",$CC101&lt;=CE$69,"yes",$CC101&gt;CE$69,"no")</f>
        <v/>
      </c>
      <c r="CF101" s="42" t="str">
        <f t="shared" si="158"/>
        <v/>
      </c>
      <c r="CG101" s="1" t="str">
        <f t="shared" si="159"/>
        <v/>
      </c>
      <c r="CH101" s="1" t="str">
        <f t="shared" si="160"/>
        <v/>
      </c>
      <c r="CI101" s="76" t="str">
        <f>IF(CE101="yes",VLOOKUP(CH101,'z-Table'!$A$1:$K$74,7,TRUE)*$CE$68,"")</f>
        <v/>
      </c>
    </row>
    <row r="102" spans="1:87" ht="12" x14ac:dyDescent="0.2">
      <c r="A102" s="6" t="s">
        <v>58</v>
      </c>
      <c r="B102" s="18" cm="1">
        <f t="array" ref="B102">IFERROR(_xlfn.IFS(COUNTA($F$68:$K$68)=0,AVERAGE($F102:$K102),$F$68="X",AVERAGE(G102:$K102),$G$68="X",AVERAGE($F102,$H102:$K102),$H$68="X",AVERAGE($F102:$G102,$I102:$K102),$I$68="X",AVERAGE($F102:$H102,$J102:$K102),$J$68="X",AVERAGE($F102:$I102,$K102:$K102),$K$68="X",AVERAGE($F102:$J102)),"")</f>
        <v>0.40714991923057686</v>
      </c>
      <c r="C102" s="19" cm="1">
        <f t="array" ref="C102">IFERROR(_xlfn.IFS(COUNTA($F$68:$K$68)=0,STDEV($F102:$K102)/SQRT(COUNT($F102:$K102)),$F$68="X",STDEV(G102:$K102)/SQRT(COUNT(G102:$K102)),$G$68="X",STDEV($F102,$H102:$K102)/SQRT(COUNT($F102,$H102:$K102)),$H$68="X",STDEV($F102:$G102,$I102:$K102)/SQRT(COUNT($F102:$G102,$I102:$K102)),$I$68="X",STDEV($F102:$H102,$J102:$K102)/SQRT(COUNT($F102:$H102,$J102:$K102)),$J$68="X",STDEV($F102:$I102,$K102)/SQRT(COUNT($F102:$I102,$K102)),$K$68="X",STDEV($F102:$J102)/SQRT(COUNT($F102:$J102))),"")</f>
        <v>0.11658173287718723</v>
      </c>
      <c r="D102" s="113" cm="1">
        <f t="array" ref="D102">IFERROR(_xlfn.IFS(COUNTA($L$68:$Q$68)=0,AVERAGE($L102:$Q102),$L$68="X",AVERAGE($M102:$Q102),$M$68="X",AVERAGE($L102,$N102:$Q102),$N$68="X",AVERAGE($L102:$M102,$O102:$Q102),$O$68="X",AVERAGE($L102:$N102,$P102:$Q102),$P$68="X",AVERAGE($L102:$O102,$Q102:$Q102),$Q$68="X",AVERAGE($L102:$P102)),"")</f>
        <v>606250.15</v>
      </c>
      <c r="E102" s="111" cm="1">
        <f t="array" ref="E102">IFERROR(_xlfn.IFS(COUNTA($L$68:$Q$68)=0,STDEV($L102:$Q102)/SQRT(COUNT($L102:$Q102)),$L$68="X",STDEV($M102:$Q102)/SQRT(COUNT($M102:$Q102)),$M$68="X",STDEV($L102,$N102:$Q102)/SQRT(COUNT($L102,$N102:$Q102)),$N$68="X",STDEV($L102:$M102,$O102:$Q102)/SQRT(COUNT($L102:$M102,$O102:$Q102)),$O$68="X",STDEV($L102:$N102,$P102:$Q102)/SQRT(COUNT($L102:$N102,$P102:$Q102)),$P$68="X",STDEV($L102:$O102,$Q102)/SQRT(COUNT($L102:$O102,$Q102)),$Q$68="X",STDEV($L102:$P102)/SQRT(COUNT($L102:$P102))),"")</f>
        <v>255890.76380107485</v>
      </c>
      <c r="F102" cm="1">
        <f t="array" ref="F102">_xlfn.IFS(SUM($L102:$Q102)="","",L102="","",L102=0,0,L102&gt;0,L102/F$131*100)</f>
        <v>0.67714370177586092</v>
      </c>
      <c r="G102" cm="1">
        <f t="array" ref="G102">_xlfn.IFS(SUM($L102:$Q102)="","",M102="","",M102=0,0,M102&gt;0,M102/G$131*100)</f>
        <v>0.30034055994440895</v>
      </c>
      <c r="H102" cm="1">
        <f t="array" ref="H102">_xlfn.IFS(SUM($L102:$Q102)="","",N102="","",N102=0,0,N102&gt;0,N102/H$131*100)</f>
        <v>0.11502766388282509</v>
      </c>
      <c r="I102" cm="1">
        <f t="array" ref="I102">_xlfn.IFS(SUM($L102:$Q102)="","",O102="","",O102=0,0,O102&gt;0,O102/I$131*100)</f>
        <v>0.25497023427847765</v>
      </c>
      <c r="J102" cm="1">
        <f t="array" ref="J102">_xlfn.IFS(SUM($L102:$Q102)="","",P102="","",P102=0,0,P102&gt;0,P102/J$131*100)</f>
        <v>0.68826743627131159</v>
      </c>
      <c r="K102" s="1" cm="1">
        <f t="array" ref="K102">_xlfn.IFS(SUM($L102:$Q102)="","",Q102="","",Q102=0,0,Q102&gt;0,Q102/K$131*100)</f>
        <v>0.7834615043304336</v>
      </c>
      <c r="L102" s="42">
        <f t="shared" si="102"/>
        <v>1550262</v>
      </c>
      <c r="M102">
        <f t="shared" si="103"/>
        <v>150075.5</v>
      </c>
      <c r="N102">
        <f t="shared" si="104"/>
        <v>186898.5</v>
      </c>
      <c r="O102">
        <f t="shared" si="105"/>
        <v>445226</v>
      </c>
      <c r="P102">
        <f t="shared" si="106"/>
        <v>698788.75</v>
      </c>
      <c r="Q102" s="96">
        <f t="shared" si="107"/>
        <v>61491.5</v>
      </c>
      <c r="R102" s="89">
        <v>3100524</v>
      </c>
      <c r="S102" s="89">
        <v>300151</v>
      </c>
      <c r="T102" s="89">
        <v>373797</v>
      </c>
      <c r="U102" s="89">
        <v>1335678</v>
      </c>
      <c r="V102" s="89">
        <v>2795155</v>
      </c>
      <c r="W102" s="89">
        <v>122983</v>
      </c>
      <c r="X102" s="1"/>
      <c r="Y102" s="1"/>
      <c r="Z102" s="6" t="s">
        <v>58</v>
      </c>
      <c r="AA102" s="18" cm="1">
        <f t="array" ref="AA102">IFERROR(_xlfn.IFS(COUNTA($AE$68:$AJ$68)=0,AVERAGE($AE102:$AJ102),$AE$68="X",AVERAGE($AF102:$AJ102),$AF$68="X",AVERAGE($AE102,$AG102:$AJ102),$AG$68="X",AVERAGE($AE102:$AF102,$AH102:$AJ102),$AH$68="X",AVERAGE($AE102:$AG102,$AI102:$AJ102),$AI$68="X",AVERAGE($AE102:$AH102,$AJ102:$AJ102),$AJ$68="X",AVERAGE($AE102:$AI102)),"")</f>
        <v>0.48999332491716346</v>
      </c>
      <c r="AB102" s="19" cm="1">
        <f t="array" ref="AB102">IFERROR(_xlfn.IFS(COUNTA($AE$68:$AJ$68)=0,STDEV($AE102:$AJ102)/SQRT(COUNT($AE102:$AJ102)),$AE$68="X",STDEV($AF102:$AJ102)/SQRT(COUNT($AF102:$AJ102)),$AF$68="X",STDEV($AE102,$AG102:$AJ102)/SQRT(COUNT($AE102,$AG102:$AJ102)),$AG$68="X",STDEV($AE102:$AF102,$AH102:$AJ102)/SQRT(COUNT($AE102:$AF102,$AH102:$AJ102)),$AH$68="X",STDEV($AE102:$AG102,$AI102:$AJ102)/SQRT(COUNT($AE102:$AG102,$AI102:$AJ102)),$AI$68="X",STDEV($AE102:$AH102,$AJ102)/SQRT(COUNT($AE102:$AH102,$AJ102)),$AJ$68="X",STDEV($AE102:$AI102)/SQRT(COUNT($AE102:$AI102))),"")</f>
        <v>8.1371061596473074E-2</v>
      </c>
      <c r="AC102" s="113" cm="1">
        <f t="array" ref="AC102">IFERROR(_xlfn.IFS(COUNTA($AK$68:$AP$68)=0,AVERAGE($AK102:$AP102),$AK$68="X",AVERAGE($AL102:$AP102),$AL$68="X",AVERAGE($AK102,$AM102:$AP102),$AM$68="X",AVERAGE($AK102:$AL102,$AN102:$AP102),$AN$68="X",AVERAGE($AK102:$AM102,$AO102:$AP102),$AO$68="X",AVERAGE($AK102:$AN102,$AP102:$AP102),$AP$68="X",AVERAGE($AK102:$AO102)),"")</f>
        <v>276312.33333333331</v>
      </c>
      <c r="AD102" s="111" cm="1">
        <f t="array" ref="AD102">IFERROR(_xlfn.IFS(COUNTA($AK$68:$AP$68)=0,STDEV($AK102:$AP102)/SQRT(COUNT($AK102:$AP102)),$AK$68="X",STDEV($AL102:$AP102)/SQRT(COUNT($AL102:$AP102)),$AL$68="X",STDEV($AK102,$AM102:$AP102)/SQRT(COUNT($AK102,$AM102:$AP102)),$AM$68="X",STDEV($AK102:$AL102,$AN102:$AP102)/SQRT(COUNT($AK102:$AL102,$AN102:$AP102)),$AN$68="X",STDEV($AK102:$AM102,$AO102:$AP102)/SQRT(COUNT($AK102:$AM102,$AO102:$AP102)),$AO$68="X",STDEV($AK102:$AN102,$AP102)/SQRT(COUNT($AK102:$AN102,$AP102)),$AP$68="X",STDEV($AK102:$AO102)/SQRT(COUNT($AK102:$AO102))),"")</f>
        <v>48939.963105527248</v>
      </c>
      <c r="AE102" cm="1">
        <f t="array" ref="AE102">_xlfn.IFS(SUM($AK102:$AP102)="","",AK102="","",AK102=0,0,AK102&gt;0,AK102/AE$131*100)</f>
        <v>0.53350524568412561</v>
      </c>
      <c r="AF102" cm="1">
        <f t="array" ref="AF102">_xlfn.IFS(SUM($AK102:$AP102)="","",AL102="","",AL102=0,0,AL102&gt;0,AL102/AF$131*100)</f>
        <v>0.80223440539733071</v>
      </c>
      <c r="AG102" cm="1">
        <f t="array" ref="AG102">_xlfn.IFS(SUM($AK102:$AP102)="","",AM102="","",AM102=0,0,AM102&gt;0,AM102/AG$131*100)</f>
        <v>0.60073859524505169</v>
      </c>
      <c r="AH102" cm="1">
        <f t="array" ref="AH102">_xlfn.IFS(SUM($AK102:$AP102)="","",AN102="","",AN102=0,0,AN102&gt;0,AN102/AH$131*100)</f>
        <v>0.23722060695696309</v>
      </c>
      <c r="AI102" cm="1">
        <f t="array" ref="AI102">_xlfn.IFS(SUM($AK102:$AP102)="","",AO102="","",AO102=0,0,AO102&gt;0,AO102/AI$131*100)</f>
        <v>0.37190908668768891</v>
      </c>
      <c r="AJ102" s="1" cm="1">
        <f t="array" ref="AJ102">_xlfn.IFS(SUM($AK102:$AP102)="","",AP102="","",AP102=0,0,AP102&gt;0,AP102/AJ$131*100)</f>
        <v>0.39435200953182081</v>
      </c>
      <c r="AK102" s="85">
        <f t="shared" si="108"/>
        <v>222561.66666666666</v>
      </c>
      <c r="AL102" s="39">
        <f t="shared" si="108"/>
        <v>380601.33333333331</v>
      </c>
      <c r="AM102" s="39">
        <f t="shared" si="108"/>
        <v>375128.66666666669</v>
      </c>
      <c r="AN102" s="39">
        <f t="shared" si="108"/>
        <v>65176</v>
      </c>
      <c r="AO102" s="39">
        <f t="shared" si="108"/>
        <v>337506.33333333331</v>
      </c>
      <c r="AP102" s="98">
        <f t="shared" si="108"/>
        <v>276900</v>
      </c>
      <c r="AQ102" s="89">
        <v>667685</v>
      </c>
      <c r="AR102" s="89">
        <v>1141804</v>
      </c>
      <c r="AS102" s="89">
        <v>1125386</v>
      </c>
      <c r="AT102" s="89">
        <v>130352</v>
      </c>
      <c r="AU102" s="89">
        <v>1012519</v>
      </c>
      <c r="AV102" s="89">
        <v>830700</v>
      </c>
      <c r="AW102" s="1"/>
      <c r="AX102" s="1" t="str">
        <f>A102</f>
        <v>a-terpineol</v>
      </c>
      <c r="AY102" s="39">
        <f t="shared" si="144"/>
        <v>1550262</v>
      </c>
      <c r="AZ102" s="39">
        <f t="shared" si="149"/>
        <v>150075.5</v>
      </c>
      <c r="BA102" s="39">
        <f t="shared" si="150"/>
        <v>186898.5</v>
      </c>
      <c r="BB102" s="39">
        <f t="shared" si="151"/>
        <v>445226</v>
      </c>
      <c r="BC102" s="39">
        <f t="shared" si="152"/>
        <v>698788.75</v>
      </c>
      <c r="BD102" s="39" t="str">
        <f t="shared" si="153"/>
        <v/>
      </c>
      <c r="BE102" s="39">
        <f t="shared" si="145"/>
        <v>222561.66666666666</v>
      </c>
      <c r="BF102" s="39">
        <f t="shared" si="154"/>
        <v>380601.33333333331</v>
      </c>
      <c r="BG102" s="39">
        <f t="shared" si="155"/>
        <v>375128.66666666669</v>
      </c>
      <c r="BH102" s="39">
        <f t="shared" si="156"/>
        <v>65176</v>
      </c>
      <c r="BI102" s="39">
        <f t="shared" si="157"/>
        <v>337506.33333333331</v>
      </c>
      <c r="BJ102" s="39">
        <f t="shared" si="147"/>
        <v>276900</v>
      </c>
      <c r="BK102" s="42">
        <f t="shared" ref="BK102:BK131" si="161">IFERROR(_xlfn.RANK.AVG(AY102,$AY102:$BJ102,1),"")</f>
        <v>11</v>
      </c>
      <c r="BL102">
        <f t="shared" ref="BL102:BL131" si="162">IFERROR(_xlfn.RANK.AVG(AZ102,$AY102:$BJ102,1),"")</f>
        <v>2</v>
      </c>
      <c r="BM102">
        <f t="shared" ref="BM102:BM131" si="163">IFERROR(_xlfn.RANK.AVG(BA102,$AY102:$BJ102,1),"")</f>
        <v>3</v>
      </c>
      <c r="BN102">
        <f t="shared" ref="BN102:BN131" si="164">IFERROR(_xlfn.RANK.AVG(BB102,$AY102:$BJ102,1),"")</f>
        <v>9</v>
      </c>
      <c r="BO102">
        <f t="shared" ref="BO102:BO131" si="165">IFERROR(_xlfn.RANK.AVG(BC102,$AY102:$BJ102,1),"")</f>
        <v>10</v>
      </c>
      <c r="BP102" t="str">
        <f t="shared" ref="BP102:BP131" si="166">IFERROR(_xlfn.RANK.AVG(BD102,$AY102:$BJ102,1),"")</f>
        <v/>
      </c>
      <c r="BQ102">
        <f t="shared" ref="BQ102:BQ131" si="167">IFERROR(_xlfn.RANK.AVG(BE102,$AY102:$BJ102,1),"")</f>
        <v>4</v>
      </c>
      <c r="BR102">
        <f t="shared" ref="BR102:BR131" si="168">IFERROR(_xlfn.RANK.AVG(BF102,$AY102:$BJ102,1),"")</f>
        <v>8</v>
      </c>
      <c r="BS102">
        <f t="shared" ref="BS102:BS131" si="169">IFERROR(_xlfn.RANK.AVG(BG102,$AY102:$BJ102,1),"")</f>
        <v>7</v>
      </c>
      <c r="BT102">
        <f t="shared" ref="BT102:BT131" si="170">IFERROR(_xlfn.RANK.AVG(BH102,$AY102:$BJ102,1),"")</f>
        <v>1</v>
      </c>
      <c r="BU102">
        <f t="shared" ref="BU102:BU131" si="171">IFERROR(_xlfn.RANK.AVG(BI102,$AY102:$BJ102,1),"")</f>
        <v>6</v>
      </c>
      <c r="BV102">
        <f t="shared" ref="BV102:BV131" si="172">IFERROR(_xlfn.RANK.AVG(BJ102,$AY102:$BJ102,1),"")</f>
        <v>5</v>
      </c>
      <c r="BW102">
        <f t="shared" ref="BW102:BW131" si="173">IF($AX102&lt;&gt;0,SUM(BK102:BP102),"")</f>
        <v>35</v>
      </c>
      <c r="BX102">
        <f t="shared" ref="BX102:BX131" si="174">IF($AX102&lt;&gt;0,SUM(BQ102:BV102),"")</f>
        <v>31</v>
      </c>
      <c r="BY102">
        <f t="shared" ref="BY102:BY131" si="175">IF($AX102&lt;&gt;0,$BY$68,"")</f>
        <v>5</v>
      </c>
      <c r="BZ102">
        <f t="shared" ref="BZ102:BZ131" si="176">IF($AX102&lt;&gt;0,$CA$68,"")</f>
        <v>6</v>
      </c>
      <c r="CA102">
        <f t="shared" ref="CA102:CA131" si="177">IF($AX102&lt;&gt;0,IF(($BY102*$BZ102)+(BY102*(BY102+1)/2)-BW102&lt;0,0,($BY102*$BZ102)+(BY102*(BY102+1)/2)-BW102),"")</f>
        <v>10</v>
      </c>
      <c r="CB102" s="39">
        <f t="shared" ref="CB102:CB131" si="178">IF($AX102&lt;&gt;0,IF(($BY102*$BZ102)+(BZ102*(BZ102+1)/2)-BX102&lt;0,0,($BY102*$BZ102)+(BZ102*(BZ102+1)/2)-BX102),"")</f>
        <v>20</v>
      </c>
      <c r="CC102" s="46">
        <f t="shared" ref="CC102:CC131" si="179">IF($AX102&lt;&gt;0,MIN(CA102:CB102),"")</f>
        <v>10</v>
      </c>
      <c r="CD102" s="44" t="str">
        <f t="shared" ref="CD102:CD131" si="180">IF(CC102="","","sig = ")</f>
        <v xml:space="preserve">sig = </v>
      </c>
      <c r="CE102" t="str" cm="1">
        <f t="array" ref="CE102">_xlfn.IFS($CC102="","",$CC102&lt;=CE$69,"yes",$CC102&gt;CE$69,"no")</f>
        <v>no</v>
      </c>
      <c r="CF102" s="42" t="str">
        <f t="shared" si="158"/>
        <v/>
      </c>
      <c r="CG102" s="1" t="str">
        <f t="shared" si="159"/>
        <v/>
      </c>
      <c r="CH102" s="1" t="str">
        <f t="shared" si="160"/>
        <v/>
      </c>
      <c r="CI102" s="76" t="str">
        <f>IF(CE102="yes",VLOOKUP(CH102,'z-Table'!$A$1:$K$74,7,TRUE)*$CE$68,"")</f>
        <v/>
      </c>
    </row>
    <row r="103" spans="1:87" ht="12" x14ac:dyDescent="0.2">
      <c r="A103" s="6" t="s">
        <v>59</v>
      </c>
      <c r="B103" s="18" cm="1">
        <f t="array" ref="B103">IFERROR(_xlfn.IFS(COUNTA($F$68:$K$68)=0,AVERAGE($F103:$K103),$F$68="X",AVERAGE(G103:$K103),$G$68="X",AVERAGE($F103,$H103:$K103),$H$68="X",AVERAGE($F103:$G103,$I103:$K103),$I$68="X",AVERAGE($F103:$H103,$J103:$K103),$J$68="X",AVERAGE($F103:$I103,$K103:$K103),$K$68="X",AVERAGE($F103:$J103)),"")</f>
        <v>0</v>
      </c>
      <c r="C103" s="19" cm="1">
        <f t="array" ref="C103">IFERROR(_xlfn.IFS(COUNTA($F$68:$K$68)=0,STDEV($F103:$K103)/SQRT(COUNT($F103:$K103)),$F$68="X",STDEV(G103:$K103)/SQRT(COUNT(G103:$K103)),$G$68="X",STDEV($F103,$H103:$K103)/SQRT(COUNT($F103,$H103:$K103)),$H$68="X",STDEV($F103:$G103,$I103:$K103)/SQRT(COUNT($F103:$G103,$I103:$K103)),$I$68="X",STDEV($F103:$H103,$J103:$K103)/SQRT(COUNT($F103:$H103,$J103:$K103)),$J$68="X",STDEV($F103:$I103,$K103)/SQRT(COUNT($F103:$I103,$K103)),$K$68="X",STDEV($F103:$J103)/SQRT(COUNT($F103:$J103))),"")</f>
        <v>0</v>
      </c>
      <c r="D103" s="113" cm="1">
        <f t="array" ref="D103">IFERROR(_xlfn.IFS(COUNTA($L$68:$Q$68)=0,AVERAGE($L103:$Q103),$L$68="X",AVERAGE($M103:$Q103),$M$68="X",AVERAGE($L103,$N103:$Q103),$N$68="X",AVERAGE($L103:$M103,$O103:$Q103),$O$68="X",AVERAGE($L103:$N103,$P103:$Q103),$P$68="X",AVERAGE($L103:$O103,$Q103:$Q103),$Q$68="X",AVERAGE($L103:$P103)),"")</f>
        <v>0</v>
      </c>
      <c r="E103" s="111" cm="1">
        <f t="array" ref="E103">IFERROR(_xlfn.IFS(COUNTA($L$68:$Q$68)=0,STDEV($L103:$Q103)/SQRT(COUNT($L103:$Q103)),$L$68="X",STDEV($M103:$Q103)/SQRT(COUNT($M103:$Q103)),$M$68="X",STDEV($L103,$N103:$Q103)/SQRT(COUNT($L103,$N103:$Q103)),$N$68="X",STDEV($L103:$M103,$O103:$Q103)/SQRT(COUNT($L103:$M103,$O103:$Q103)),$O$68="X",STDEV($L103:$N103,$P103:$Q103)/SQRT(COUNT($L103:$N103,$P103:$Q103)),$P$68="X",STDEV($L103:$O103,$Q103)/SQRT(COUNT($L103:$O103,$Q103)),$Q$68="X",STDEV($L103:$P103)/SQRT(COUNT($L103:$P103))),"")</f>
        <v>0</v>
      </c>
      <c r="F103" cm="1">
        <f t="array" ref="F103">_xlfn.IFS(SUM($L103:$Q103)="","",L103="","",L103=0,0,L103&gt;0,L103/F$131*100)</f>
        <v>0</v>
      </c>
      <c r="G103" cm="1">
        <f t="array" ref="G103">_xlfn.IFS(SUM($L103:$Q103)="","",M103="","",M103=0,0,M103&gt;0,M103/G$131*100)</f>
        <v>0</v>
      </c>
      <c r="H103" cm="1">
        <f t="array" ref="H103">_xlfn.IFS(SUM($L103:$Q103)="","",N103="","",N103=0,0,N103&gt;0,N103/H$131*100)</f>
        <v>0</v>
      </c>
      <c r="I103" cm="1">
        <f t="array" ref="I103">_xlfn.IFS(SUM($L103:$Q103)="","",O103="","",O103=0,0,O103&gt;0,O103/I$131*100)</f>
        <v>0</v>
      </c>
      <c r="J103" cm="1">
        <f t="array" ref="J103">_xlfn.IFS(SUM($L103:$Q103)="","",P103="","",P103=0,0,P103&gt;0,P103/J$131*100)</f>
        <v>0</v>
      </c>
      <c r="K103" s="1" cm="1">
        <f t="array" ref="K103">_xlfn.IFS(SUM($L103:$Q103)="","",Q103="","",Q103=0,0,Q103&gt;0,Q103/K$131*100)</f>
        <v>0</v>
      </c>
      <c r="L103" s="42">
        <f t="shared" si="102"/>
        <v>0</v>
      </c>
      <c r="M103">
        <f t="shared" si="103"/>
        <v>0</v>
      </c>
      <c r="N103">
        <f t="shared" si="104"/>
        <v>0</v>
      </c>
      <c r="O103">
        <f t="shared" si="105"/>
        <v>0</v>
      </c>
      <c r="P103">
        <f t="shared" si="106"/>
        <v>0</v>
      </c>
      <c r="Q103" s="96">
        <f t="shared" si="107"/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1"/>
      <c r="Y103" s="1"/>
      <c r="Z103" s="6" t="s">
        <v>59</v>
      </c>
      <c r="AA103" s="18" cm="1">
        <f t="array" ref="AA103">IFERROR(_xlfn.IFS(COUNTA($AE$68:$AJ$68)=0,AVERAGE($AE103:$AJ103),$AE$68="X",AVERAGE($AF103:$AJ103),$AF$68="X",AVERAGE($AE103,$AG103:$AJ103),$AG$68="X",AVERAGE($AE103:$AF103,$AH103:$AJ103),$AH$68="X",AVERAGE($AE103:$AG103,$AI103:$AJ103),$AI$68="X",AVERAGE($AE103:$AH103,$AJ103:$AJ103),$AJ$68="X",AVERAGE($AE103:$AI103)),"")</f>
        <v>0</v>
      </c>
      <c r="AB103" s="19" cm="1">
        <f t="array" ref="AB103">IFERROR(_xlfn.IFS(COUNTA($AE$68:$AJ$68)=0,STDEV($AE103:$AJ103)/SQRT(COUNT($AE103:$AJ103)),$AE$68="X",STDEV($AF103:$AJ103)/SQRT(COUNT($AF103:$AJ103)),$AF$68="X",STDEV($AE103,$AG103:$AJ103)/SQRT(COUNT($AE103,$AG103:$AJ103)),$AG$68="X",STDEV($AE103:$AF103,$AH103:$AJ103)/SQRT(COUNT($AE103:$AF103,$AH103:$AJ103)),$AH$68="X",STDEV($AE103:$AG103,$AI103:$AJ103)/SQRT(COUNT($AE103:$AG103,$AI103:$AJ103)),$AI$68="X",STDEV($AE103:$AH103,$AJ103)/SQRT(COUNT($AE103:$AH103,$AJ103)),$AJ$68="X",STDEV($AE103:$AI103)/SQRT(COUNT($AE103:$AI103))),"")</f>
        <v>0</v>
      </c>
      <c r="AC103" s="113" cm="1">
        <f t="array" ref="AC103">IFERROR(_xlfn.IFS(COUNTA($AK$68:$AP$68)=0,AVERAGE($AK103:$AP103),$AK$68="X",AVERAGE($AL103:$AP103),$AL$68="X",AVERAGE($AK103,$AM103:$AP103),$AM$68="X",AVERAGE($AK103:$AL103,$AN103:$AP103),$AN$68="X",AVERAGE($AK103:$AM103,$AO103:$AP103),$AO$68="X",AVERAGE($AK103:$AN103,$AP103:$AP103),$AP$68="X",AVERAGE($AK103:$AO103)),"")</f>
        <v>0</v>
      </c>
      <c r="AD103" s="111" cm="1">
        <f t="array" ref="AD103">IFERROR(_xlfn.IFS(COUNTA($AK$68:$AP$68)=0,STDEV($AK103:$AP103)/SQRT(COUNT($AK103:$AP103)),$AK$68="X",STDEV($AL103:$AP103)/SQRT(COUNT($AL103:$AP103)),$AL$68="X",STDEV($AK103,$AM103:$AP103)/SQRT(COUNT($AK103,$AM103:$AP103)),$AM$68="X",STDEV($AK103:$AL103,$AN103:$AP103)/SQRT(COUNT($AK103:$AL103,$AN103:$AP103)),$AN$68="X",STDEV($AK103:$AM103,$AO103:$AP103)/SQRT(COUNT($AK103:$AM103,$AO103:$AP103)),$AO$68="X",STDEV($AK103:$AN103,$AP103)/SQRT(COUNT($AK103:$AN103,$AP103)),$AP$68="X",STDEV($AK103:$AO103)/SQRT(COUNT($AK103:$AO103))),"")</f>
        <v>0</v>
      </c>
      <c r="AE103" cm="1">
        <f t="array" ref="AE103">_xlfn.IFS(SUM($AK103:$AP103)="","",AK103="","",AK103=0,0,AK103&gt;0,AK103/AE$131*100)</f>
        <v>0</v>
      </c>
      <c r="AF103" cm="1">
        <f t="array" ref="AF103">_xlfn.IFS(SUM($AK103:$AP103)="","",AL103="","",AL103=0,0,AL103&gt;0,AL103/AF$131*100)</f>
        <v>0</v>
      </c>
      <c r="AG103" cm="1">
        <f t="array" ref="AG103">_xlfn.IFS(SUM($AK103:$AP103)="","",AM103="","",AM103=0,0,AM103&gt;0,AM103/AG$131*100)</f>
        <v>0</v>
      </c>
      <c r="AH103" cm="1">
        <f t="array" ref="AH103">_xlfn.IFS(SUM($AK103:$AP103)="","",AN103="","",AN103=0,0,AN103&gt;0,AN103/AH$131*100)</f>
        <v>0</v>
      </c>
      <c r="AI103" cm="1">
        <f t="array" ref="AI103">_xlfn.IFS(SUM($AK103:$AP103)="","",AO103="","",AO103=0,0,AO103&gt;0,AO103/AI$131*100)</f>
        <v>0</v>
      </c>
      <c r="AJ103" s="1" cm="1">
        <f t="array" ref="AJ103">_xlfn.IFS(SUM($AK103:$AP103)="","",AP103="","",AP103=0,0,AP103&gt;0,AP103/AJ$131*100)</f>
        <v>0</v>
      </c>
      <c r="AK103" s="85">
        <f t="shared" si="108"/>
        <v>0</v>
      </c>
      <c r="AL103" s="39">
        <f t="shared" si="108"/>
        <v>0</v>
      </c>
      <c r="AM103" s="39">
        <f t="shared" si="108"/>
        <v>0</v>
      </c>
      <c r="AN103" s="39">
        <f t="shared" si="108"/>
        <v>0</v>
      </c>
      <c r="AO103" s="39">
        <f t="shared" si="108"/>
        <v>0</v>
      </c>
      <c r="AP103" s="98">
        <f t="shared" si="108"/>
        <v>0</v>
      </c>
      <c r="AQ103" s="89">
        <v>0</v>
      </c>
      <c r="AR103" s="89">
        <v>0</v>
      </c>
      <c r="AS103" s="89">
        <v>0</v>
      </c>
      <c r="AT103" s="89">
        <v>0</v>
      </c>
      <c r="AU103" s="89">
        <v>0</v>
      </c>
      <c r="AV103" s="89">
        <v>0</v>
      </c>
      <c r="AW103" s="1"/>
      <c r="AX103" s="1"/>
      <c r="AY103" s="39" t="str">
        <f t="shared" si="144"/>
        <v/>
      </c>
      <c r="AZ103" s="39" t="str">
        <f t="shared" si="149"/>
        <v/>
      </c>
      <c r="BA103" s="39" t="str">
        <f t="shared" si="150"/>
        <v/>
      </c>
      <c r="BB103" s="39" t="str">
        <f t="shared" si="151"/>
        <v/>
      </c>
      <c r="BC103" s="39" t="str">
        <f t="shared" si="152"/>
        <v/>
      </c>
      <c r="BD103" s="39" t="str">
        <f t="shared" si="153"/>
        <v/>
      </c>
      <c r="BE103" s="39" t="str">
        <f t="shared" si="145"/>
        <v/>
      </c>
      <c r="BF103" s="39" t="str">
        <f t="shared" si="154"/>
        <v/>
      </c>
      <c r="BG103" s="39" t="str">
        <f t="shared" si="155"/>
        <v/>
      </c>
      <c r="BH103" s="39" t="str">
        <f t="shared" si="156"/>
        <v/>
      </c>
      <c r="BI103" s="39" t="str">
        <f t="shared" si="157"/>
        <v/>
      </c>
      <c r="BJ103" s="39" t="str">
        <f t="shared" si="147"/>
        <v/>
      </c>
      <c r="BK103" s="42" t="str">
        <f t="shared" si="161"/>
        <v/>
      </c>
      <c r="BL103" t="str">
        <f t="shared" si="162"/>
        <v/>
      </c>
      <c r="BM103" t="str">
        <f t="shared" si="163"/>
        <v/>
      </c>
      <c r="BN103" t="str">
        <f t="shared" si="164"/>
        <v/>
      </c>
      <c r="BO103" t="str">
        <f t="shared" si="165"/>
        <v/>
      </c>
      <c r="BP103" t="str">
        <f t="shared" si="166"/>
        <v/>
      </c>
      <c r="BQ103" t="str">
        <f t="shared" si="167"/>
        <v/>
      </c>
      <c r="BR103" t="str">
        <f t="shared" si="168"/>
        <v/>
      </c>
      <c r="BS103" t="str">
        <f t="shared" si="169"/>
        <v/>
      </c>
      <c r="BT103" t="str">
        <f t="shared" si="170"/>
        <v/>
      </c>
      <c r="BU103" t="str">
        <f t="shared" si="171"/>
        <v/>
      </c>
      <c r="BV103" t="str">
        <f t="shared" si="172"/>
        <v/>
      </c>
      <c r="BW103" t="str">
        <f t="shared" si="173"/>
        <v/>
      </c>
      <c r="BX103" t="str">
        <f t="shared" si="174"/>
        <v/>
      </c>
      <c r="BY103" t="str">
        <f t="shared" si="175"/>
        <v/>
      </c>
      <c r="BZ103" t="str">
        <f t="shared" si="176"/>
        <v/>
      </c>
      <c r="CA103" t="str">
        <f t="shared" si="177"/>
        <v/>
      </c>
      <c r="CB103" s="39" t="str">
        <f t="shared" si="178"/>
        <v/>
      </c>
      <c r="CC103" s="46" t="str">
        <f t="shared" si="179"/>
        <v/>
      </c>
      <c r="CD103" s="44" t="str">
        <f t="shared" si="180"/>
        <v/>
      </c>
      <c r="CE103" t="str" cm="1">
        <f t="array" ref="CE103">_xlfn.IFS($CC103="","",$CC103&lt;=CE$69,"yes",$CC103&gt;CE$69,"no")</f>
        <v/>
      </c>
      <c r="CF103" s="42" t="str">
        <f t="shared" si="158"/>
        <v/>
      </c>
      <c r="CG103" s="1" t="str">
        <f t="shared" si="159"/>
        <v/>
      </c>
      <c r="CH103" s="1" t="str">
        <f t="shared" si="160"/>
        <v/>
      </c>
      <c r="CI103" s="76" t="str">
        <f>IF(CE103="yes",VLOOKUP(CH103,'z-Table'!$A$1:$K$74,7,TRUE)*$CE$68,"")</f>
        <v/>
      </c>
    </row>
    <row r="104" spans="1:87" ht="12" x14ac:dyDescent="0.2">
      <c r="A104" s="6" t="s">
        <v>60</v>
      </c>
      <c r="B104" s="18" cm="1">
        <f t="array" ref="B104">IFERROR(_xlfn.IFS(COUNTA($F$68:$K$68)=0,AVERAGE($F104:$K104),$F$68="X",AVERAGE(G104:$K104),$G$68="X",AVERAGE($F104,$H104:$K104),$H$68="X",AVERAGE($F104:$G104,$I104:$K104),$I$68="X",AVERAGE($F104:$H104,$J104:$K104),$J$68="X",AVERAGE($F104:$I104,$K104:$K104),$K$68="X",AVERAGE($F104:$J104)),"")</f>
        <v>0</v>
      </c>
      <c r="C104" s="19" cm="1">
        <f t="array" ref="C104">IFERROR(_xlfn.IFS(COUNTA($F$68:$K$68)=0,STDEV($F104:$K104)/SQRT(COUNT($F104:$K104)),$F$68="X",STDEV(G104:$K104)/SQRT(COUNT(G104:$K104)),$G$68="X",STDEV($F104,$H104:$K104)/SQRT(COUNT($F104,$H104:$K104)),$H$68="X",STDEV($F104:$G104,$I104:$K104)/SQRT(COUNT($F104:$G104,$I104:$K104)),$I$68="X",STDEV($F104:$H104,$J104:$K104)/SQRT(COUNT($F104:$H104,$J104:$K104)),$J$68="X",STDEV($F104:$I104,$K104)/SQRT(COUNT($F104:$I104,$K104)),$K$68="X",STDEV($F104:$J104)/SQRT(COUNT($F104:$J104))),"")</f>
        <v>0</v>
      </c>
      <c r="D104" s="113" cm="1">
        <f t="array" ref="D104">IFERROR(_xlfn.IFS(COUNTA($L$68:$Q$68)=0,AVERAGE($L104:$Q104),$L$68="X",AVERAGE($M104:$Q104),$M$68="X",AVERAGE($L104,$N104:$Q104),$N$68="X",AVERAGE($L104:$M104,$O104:$Q104),$O$68="X",AVERAGE($L104:$N104,$P104:$Q104),$P$68="X",AVERAGE($L104:$O104,$Q104:$Q104),$Q$68="X",AVERAGE($L104:$P104)),"")</f>
        <v>0</v>
      </c>
      <c r="E104" s="111" cm="1">
        <f t="array" ref="E104">IFERROR(_xlfn.IFS(COUNTA($L$68:$Q$68)=0,STDEV($L104:$Q104)/SQRT(COUNT($L104:$Q104)),$L$68="X",STDEV($M104:$Q104)/SQRT(COUNT($M104:$Q104)),$M$68="X",STDEV($L104,$N104:$Q104)/SQRT(COUNT($L104,$N104:$Q104)),$N$68="X",STDEV($L104:$M104,$O104:$Q104)/SQRT(COUNT($L104:$M104,$O104:$Q104)),$O$68="X",STDEV($L104:$N104,$P104:$Q104)/SQRT(COUNT($L104:$N104,$P104:$Q104)),$P$68="X",STDEV($L104:$O104,$Q104)/SQRT(COUNT($L104:$O104,$Q104)),$Q$68="X",STDEV($L104:$P104)/SQRT(COUNT($L104:$P104))),"")</f>
        <v>0</v>
      </c>
      <c r="F104" cm="1">
        <f t="array" ref="F104">_xlfn.IFS(SUM($L104:$Q104)="","",L104="","",L104=0,0,L104&gt;0,L104/F$131*100)</f>
        <v>0</v>
      </c>
      <c r="G104" cm="1">
        <f t="array" ref="G104">_xlfn.IFS(SUM($L104:$Q104)="","",M104="","",M104=0,0,M104&gt;0,M104/G$131*100)</f>
        <v>0</v>
      </c>
      <c r="H104" cm="1">
        <f t="array" ref="H104">_xlfn.IFS(SUM($L104:$Q104)="","",N104="","",N104=0,0,N104&gt;0,N104/H$131*100)</f>
        <v>0</v>
      </c>
      <c r="I104" cm="1">
        <f t="array" ref="I104">_xlfn.IFS(SUM($L104:$Q104)="","",O104="","",O104=0,0,O104&gt;0,O104/I$131*100)</f>
        <v>0</v>
      </c>
      <c r="J104" cm="1">
        <f t="array" ref="J104">_xlfn.IFS(SUM($L104:$Q104)="","",P104="","",P104=0,0,P104&gt;0,P104/J$131*100)</f>
        <v>0</v>
      </c>
      <c r="K104" s="1" cm="1">
        <f t="array" ref="K104">_xlfn.IFS(SUM($L104:$Q104)="","",Q104="","",Q104=0,0,Q104&gt;0,Q104/K$131*100)</f>
        <v>0</v>
      </c>
      <c r="L104" s="42">
        <f t="shared" si="102"/>
        <v>0</v>
      </c>
      <c r="M104">
        <f t="shared" si="103"/>
        <v>0</v>
      </c>
      <c r="N104">
        <f t="shared" si="104"/>
        <v>0</v>
      </c>
      <c r="O104">
        <f t="shared" si="105"/>
        <v>0</v>
      </c>
      <c r="P104">
        <f t="shared" si="106"/>
        <v>0</v>
      </c>
      <c r="Q104" s="96">
        <f t="shared" si="107"/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89">
        <v>0</v>
      </c>
      <c r="X104" s="1"/>
      <c r="Y104" s="1"/>
      <c r="Z104" s="6" t="s">
        <v>60</v>
      </c>
      <c r="AA104" s="18" cm="1">
        <f t="array" ref="AA104">IFERROR(_xlfn.IFS(COUNTA($AE$68:$AJ$68)=0,AVERAGE($AE104:$AJ104),$AE$68="X",AVERAGE($AF104:$AJ104),$AF$68="X",AVERAGE($AE104,$AG104:$AJ104),$AG$68="X",AVERAGE($AE104:$AF104,$AH104:$AJ104),$AH$68="X",AVERAGE($AE104:$AG104,$AI104:$AJ104),$AI$68="X",AVERAGE($AE104:$AH104,$AJ104:$AJ104),$AJ$68="X",AVERAGE($AE104:$AI104)),"")</f>
        <v>0</v>
      </c>
      <c r="AB104" s="19" cm="1">
        <f t="array" ref="AB104">IFERROR(_xlfn.IFS(COUNTA($AE$68:$AJ$68)=0,STDEV($AE104:$AJ104)/SQRT(COUNT($AE104:$AJ104)),$AE$68="X",STDEV($AF104:$AJ104)/SQRT(COUNT($AF104:$AJ104)),$AF$68="X",STDEV($AE104,$AG104:$AJ104)/SQRT(COUNT($AE104,$AG104:$AJ104)),$AG$68="X",STDEV($AE104:$AF104,$AH104:$AJ104)/SQRT(COUNT($AE104:$AF104,$AH104:$AJ104)),$AH$68="X",STDEV($AE104:$AG104,$AI104:$AJ104)/SQRT(COUNT($AE104:$AG104,$AI104:$AJ104)),$AI$68="X",STDEV($AE104:$AH104,$AJ104)/SQRT(COUNT($AE104:$AH104,$AJ104)),$AJ$68="X",STDEV($AE104:$AI104)/SQRT(COUNT($AE104:$AI104))),"")</f>
        <v>0</v>
      </c>
      <c r="AC104" s="113" cm="1">
        <f t="array" ref="AC104">IFERROR(_xlfn.IFS(COUNTA($AK$68:$AP$68)=0,AVERAGE($AK104:$AP104),$AK$68="X",AVERAGE($AL104:$AP104),$AL$68="X",AVERAGE($AK104,$AM104:$AP104),$AM$68="X",AVERAGE($AK104:$AL104,$AN104:$AP104),$AN$68="X",AVERAGE($AK104:$AM104,$AO104:$AP104),$AO$68="X",AVERAGE($AK104:$AN104,$AP104:$AP104),$AP$68="X",AVERAGE($AK104:$AO104)),"")</f>
        <v>0</v>
      </c>
      <c r="AD104" s="111" cm="1">
        <f t="array" ref="AD104">IFERROR(_xlfn.IFS(COUNTA($AK$68:$AP$68)=0,STDEV($AK104:$AP104)/SQRT(COUNT($AK104:$AP104)),$AK$68="X",STDEV($AL104:$AP104)/SQRT(COUNT($AL104:$AP104)),$AL$68="X",STDEV($AK104,$AM104:$AP104)/SQRT(COUNT($AK104,$AM104:$AP104)),$AM$68="X",STDEV($AK104:$AL104,$AN104:$AP104)/SQRT(COUNT($AK104:$AL104,$AN104:$AP104)),$AN$68="X",STDEV($AK104:$AM104,$AO104:$AP104)/SQRT(COUNT($AK104:$AM104,$AO104:$AP104)),$AO$68="X",STDEV($AK104:$AN104,$AP104)/SQRT(COUNT($AK104:$AN104,$AP104)),$AP$68="X",STDEV($AK104:$AO104)/SQRT(COUNT($AK104:$AO104))),"")</f>
        <v>0</v>
      </c>
      <c r="AE104" cm="1">
        <f t="array" ref="AE104">_xlfn.IFS(SUM($AK104:$AP104)="","",AK104="","",AK104=0,0,AK104&gt;0,AK104/AE$131*100)</f>
        <v>0</v>
      </c>
      <c r="AF104" cm="1">
        <f t="array" ref="AF104">_xlfn.IFS(SUM($AK104:$AP104)="","",AL104="","",AL104=0,0,AL104&gt;0,AL104/AF$131*100)</f>
        <v>0</v>
      </c>
      <c r="AG104" cm="1">
        <f t="array" ref="AG104">_xlfn.IFS(SUM($AK104:$AP104)="","",AM104="","",AM104=0,0,AM104&gt;0,AM104/AG$131*100)</f>
        <v>0</v>
      </c>
      <c r="AH104" cm="1">
        <f t="array" ref="AH104">_xlfn.IFS(SUM($AK104:$AP104)="","",AN104="","",AN104=0,0,AN104&gt;0,AN104/AH$131*100)</f>
        <v>0</v>
      </c>
      <c r="AI104" cm="1">
        <f t="array" ref="AI104">_xlfn.IFS(SUM($AK104:$AP104)="","",AO104="","",AO104=0,0,AO104&gt;0,AO104/AI$131*100)</f>
        <v>0</v>
      </c>
      <c r="AJ104" s="1" cm="1">
        <f t="array" ref="AJ104">_xlfn.IFS(SUM($AK104:$AP104)="","",AP104="","",AP104=0,0,AP104&gt;0,AP104/AJ$131*100)</f>
        <v>0</v>
      </c>
      <c r="AK104" s="85">
        <f t="shared" si="108"/>
        <v>0</v>
      </c>
      <c r="AL104" s="39">
        <f t="shared" si="108"/>
        <v>0</v>
      </c>
      <c r="AM104" s="39">
        <f t="shared" si="108"/>
        <v>0</v>
      </c>
      <c r="AN104" s="39">
        <f t="shared" si="108"/>
        <v>0</v>
      </c>
      <c r="AO104" s="39">
        <f t="shared" si="108"/>
        <v>0</v>
      </c>
      <c r="AP104" s="98">
        <f t="shared" si="108"/>
        <v>0</v>
      </c>
      <c r="AQ104" s="89">
        <v>0</v>
      </c>
      <c r="AR104" s="89">
        <v>0</v>
      </c>
      <c r="AS104" s="89">
        <v>0</v>
      </c>
      <c r="AT104" s="89">
        <v>0</v>
      </c>
      <c r="AU104" s="89">
        <v>0</v>
      </c>
      <c r="AV104" s="89">
        <v>0</v>
      </c>
      <c r="AW104" s="1"/>
      <c r="AX104" s="1"/>
      <c r="AY104" s="39" t="str">
        <f t="shared" si="144"/>
        <v/>
      </c>
      <c r="AZ104" s="39" t="str">
        <f t="shared" si="149"/>
        <v/>
      </c>
      <c r="BA104" s="39" t="str">
        <f t="shared" si="150"/>
        <v/>
      </c>
      <c r="BB104" s="39" t="str">
        <f t="shared" si="151"/>
        <v/>
      </c>
      <c r="BC104" s="39" t="str">
        <f t="shared" si="152"/>
        <v/>
      </c>
      <c r="BD104" s="39" t="str">
        <f t="shared" si="153"/>
        <v/>
      </c>
      <c r="BE104" s="39" t="str">
        <f t="shared" si="145"/>
        <v/>
      </c>
      <c r="BF104" s="39" t="str">
        <f t="shared" si="154"/>
        <v/>
      </c>
      <c r="BG104" s="39" t="str">
        <f t="shared" si="155"/>
        <v/>
      </c>
      <c r="BH104" s="39" t="str">
        <f t="shared" si="156"/>
        <v/>
      </c>
      <c r="BI104" s="39" t="str">
        <f t="shared" si="157"/>
        <v/>
      </c>
      <c r="BJ104" s="39" t="str">
        <f t="shared" si="147"/>
        <v/>
      </c>
      <c r="BK104" s="42" t="str">
        <f t="shared" si="161"/>
        <v/>
      </c>
      <c r="BL104" t="str">
        <f t="shared" si="162"/>
        <v/>
      </c>
      <c r="BM104" t="str">
        <f t="shared" si="163"/>
        <v/>
      </c>
      <c r="BN104" t="str">
        <f t="shared" si="164"/>
        <v/>
      </c>
      <c r="BO104" t="str">
        <f t="shared" si="165"/>
        <v/>
      </c>
      <c r="BP104" t="str">
        <f t="shared" si="166"/>
        <v/>
      </c>
      <c r="BQ104" t="str">
        <f t="shared" si="167"/>
        <v/>
      </c>
      <c r="BR104" t="str">
        <f t="shared" si="168"/>
        <v/>
      </c>
      <c r="BS104" t="str">
        <f t="shared" si="169"/>
        <v/>
      </c>
      <c r="BT104" t="str">
        <f t="shared" si="170"/>
        <v/>
      </c>
      <c r="BU104" t="str">
        <f t="shared" si="171"/>
        <v/>
      </c>
      <c r="BV104" t="str">
        <f t="shared" si="172"/>
        <v/>
      </c>
      <c r="BW104" t="str">
        <f t="shared" si="173"/>
        <v/>
      </c>
      <c r="BX104" t="str">
        <f t="shared" si="174"/>
        <v/>
      </c>
      <c r="BY104" t="str">
        <f t="shared" si="175"/>
        <v/>
      </c>
      <c r="BZ104" t="str">
        <f t="shared" si="176"/>
        <v/>
      </c>
      <c r="CA104" t="str">
        <f t="shared" si="177"/>
        <v/>
      </c>
      <c r="CB104" s="39" t="str">
        <f t="shared" si="178"/>
        <v/>
      </c>
      <c r="CC104" s="46" t="str">
        <f t="shared" si="179"/>
        <v/>
      </c>
      <c r="CD104" s="44" t="str">
        <f t="shared" si="180"/>
        <v/>
      </c>
      <c r="CE104" t="str" cm="1">
        <f t="array" ref="CE104">_xlfn.IFS($CC104="","",$CC104&lt;=CE$69,"yes",$CC104&gt;CE$69,"no")</f>
        <v/>
      </c>
      <c r="CF104" s="42" t="str">
        <f t="shared" si="158"/>
        <v/>
      </c>
      <c r="CG104" s="1" t="str">
        <f t="shared" si="159"/>
        <v/>
      </c>
      <c r="CH104" s="1" t="str">
        <f t="shared" si="160"/>
        <v/>
      </c>
      <c r="CI104" s="76" t="str">
        <f>IF(CE104="yes",VLOOKUP(CH104,'z-Table'!$A$1:$K$74,7,TRUE)*$CE$68,"")</f>
        <v/>
      </c>
    </row>
    <row r="105" spans="1:87" ht="12" x14ac:dyDescent="0.2">
      <c r="A105" s="6" t="s">
        <v>61</v>
      </c>
      <c r="B105" s="18" cm="1">
        <f t="array" ref="B105">IFERROR(_xlfn.IFS(COUNTA($F$68:$K$68)=0,AVERAGE($F105:$K105),$F$68="X",AVERAGE(G105:$K105),$G$68="X",AVERAGE($F105,$H105:$K105),$H$68="X",AVERAGE($F105:$G105,$I105:$K105),$I$68="X",AVERAGE($F105:$H105,$J105:$K105),$J$68="X",AVERAGE($F105:$I105,$K105:$K105),$K$68="X",AVERAGE($F105:$J105)),"")</f>
        <v>0</v>
      </c>
      <c r="C105" s="19" cm="1">
        <f t="array" ref="C105">IFERROR(_xlfn.IFS(COUNTA($F$68:$K$68)=0,STDEV($F105:$K105)/SQRT(COUNT($F105:$K105)),$F$68="X",STDEV(G105:$K105)/SQRT(COUNT(G105:$K105)),$G$68="X",STDEV($F105,$H105:$K105)/SQRT(COUNT($F105,$H105:$K105)),$H$68="X",STDEV($F105:$G105,$I105:$K105)/SQRT(COUNT($F105:$G105,$I105:$K105)),$I$68="X",STDEV($F105:$H105,$J105:$K105)/SQRT(COUNT($F105:$H105,$J105:$K105)),$J$68="X",STDEV($F105:$I105,$K105)/SQRT(COUNT($F105:$I105,$K105)),$K$68="X",STDEV($F105:$J105)/SQRT(COUNT($F105:$J105))),"")</f>
        <v>0</v>
      </c>
      <c r="D105" s="113" cm="1">
        <f t="array" ref="D105">IFERROR(_xlfn.IFS(COUNTA($L$68:$Q$68)=0,AVERAGE($L105:$Q105),$L$68="X",AVERAGE($M105:$Q105),$M$68="X",AVERAGE($L105,$N105:$Q105),$N$68="X",AVERAGE($L105:$M105,$O105:$Q105),$O$68="X",AVERAGE($L105:$N105,$P105:$Q105),$P$68="X",AVERAGE($L105:$O105,$Q105:$Q105),$Q$68="X",AVERAGE($L105:$P105)),"")</f>
        <v>0</v>
      </c>
      <c r="E105" s="111" cm="1">
        <f t="array" ref="E105">IFERROR(_xlfn.IFS(COUNTA($L$68:$Q$68)=0,STDEV($L105:$Q105)/SQRT(COUNT($L105:$Q105)),$L$68="X",STDEV($M105:$Q105)/SQRT(COUNT($M105:$Q105)),$M$68="X",STDEV($L105,$N105:$Q105)/SQRT(COUNT($L105,$N105:$Q105)),$N$68="X",STDEV($L105:$M105,$O105:$Q105)/SQRT(COUNT($L105:$M105,$O105:$Q105)),$O$68="X",STDEV($L105:$N105,$P105:$Q105)/SQRT(COUNT($L105:$N105,$P105:$Q105)),$P$68="X",STDEV($L105:$O105,$Q105)/SQRT(COUNT($L105:$O105,$Q105)),$Q$68="X",STDEV($L105:$P105)/SQRT(COUNT($L105:$P105))),"")</f>
        <v>0</v>
      </c>
      <c r="F105" cm="1">
        <f t="array" ref="F105">_xlfn.IFS(SUM($L105:$Q105)="","",L105="","",L105=0,0,L105&gt;0,L105/F$131*100)</f>
        <v>0</v>
      </c>
      <c r="G105" cm="1">
        <f t="array" ref="G105">_xlfn.IFS(SUM($L105:$Q105)="","",M105="","",M105=0,0,M105&gt;0,M105/G$131*100)</f>
        <v>0</v>
      </c>
      <c r="H105" cm="1">
        <f t="array" ref="H105">_xlfn.IFS(SUM($L105:$Q105)="","",N105="","",N105=0,0,N105&gt;0,N105/H$131*100)</f>
        <v>0</v>
      </c>
      <c r="I105" cm="1">
        <f t="array" ref="I105">_xlfn.IFS(SUM($L105:$Q105)="","",O105="","",O105=0,0,O105&gt;0,O105/I$131*100)</f>
        <v>0</v>
      </c>
      <c r="J105" cm="1">
        <f t="array" ref="J105">_xlfn.IFS(SUM($L105:$Q105)="","",P105="","",P105=0,0,P105&gt;0,P105/J$131*100)</f>
        <v>0</v>
      </c>
      <c r="K105" s="1" cm="1">
        <f t="array" ref="K105">_xlfn.IFS(SUM($L105:$Q105)="","",Q105="","",Q105=0,0,Q105&gt;0,Q105/K$131*100)</f>
        <v>0</v>
      </c>
      <c r="L105" s="42">
        <f t="shared" si="102"/>
        <v>0</v>
      </c>
      <c r="M105">
        <f t="shared" si="103"/>
        <v>0</v>
      </c>
      <c r="N105">
        <f t="shared" si="104"/>
        <v>0</v>
      </c>
      <c r="O105">
        <f t="shared" si="105"/>
        <v>0</v>
      </c>
      <c r="P105">
        <f t="shared" si="106"/>
        <v>0</v>
      </c>
      <c r="Q105" s="96">
        <f t="shared" si="107"/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1"/>
      <c r="Y105" s="1"/>
      <c r="Z105" s="6" t="s">
        <v>61</v>
      </c>
      <c r="AA105" s="18" cm="1">
        <f t="array" ref="AA105">IFERROR(_xlfn.IFS(COUNTA($AE$68:$AJ$68)=0,AVERAGE($AE105:$AJ105),$AE$68="X",AVERAGE($AF105:$AJ105),$AF$68="X",AVERAGE($AE105,$AG105:$AJ105),$AG$68="X",AVERAGE($AE105:$AF105,$AH105:$AJ105),$AH$68="X",AVERAGE($AE105:$AG105,$AI105:$AJ105),$AI$68="X",AVERAGE($AE105:$AH105,$AJ105:$AJ105),$AJ$68="X",AVERAGE($AE105:$AI105)),"")</f>
        <v>0</v>
      </c>
      <c r="AB105" s="19" cm="1">
        <f t="array" ref="AB105">IFERROR(_xlfn.IFS(COUNTA($AE$68:$AJ$68)=0,STDEV($AE105:$AJ105)/SQRT(COUNT($AE105:$AJ105)),$AE$68="X",STDEV($AF105:$AJ105)/SQRT(COUNT($AF105:$AJ105)),$AF$68="X",STDEV($AE105,$AG105:$AJ105)/SQRT(COUNT($AE105,$AG105:$AJ105)),$AG$68="X",STDEV($AE105:$AF105,$AH105:$AJ105)/SQRT(COUNT($AE105:$AF105,$AH105:$AJ105)),$AH$68="X",STDEV($AE105:$AG105,$AI105:$AJ105)/SQRT(COUNT($AE105:$AG105,$AI105:$AJ105)),$AI$68="X",STDEV($AE105:$AH105,$AJ105)/SQRT(COUNT($AE105:$AH105,$AJ105)),$AJ$68="X",STDEV($AE105:$AI105)/SQRT(COUNT($AE105:$AI105))),"")</f>
        <v>0</v>
      </c>
      <c r="AC105" s="113" cm="1">
        <f t="array" ref="AC105">IFERROR(_xlfn.IFS(COUNTA($AK$68:$AP$68)=0,AVERAGE($AK105:$AP105),$AK$68="X",AVERAGE($AL105:$AP105),$AL$68="X",AVERAGE($AK105,$AM105:$AP105),$AM$68="X",AVERAGE($AK105:$AL105,$AN105:$AP105),$AN$68="X",AVERAGE($AK105:$AM105,$AO105:$AP105),$AO$68="X",AVERAGE($AK105:$AN105,$AP105:$AP105),$AP$68="X",AVERAGE($AK105:$AO105)),"")</f>
        <v>0</v>
      </c>
      <c r="AD105" s="111" cm="1">
        <f t="array" ref="AD105">IFERROR(_xlfn.IFS(COUNTA($AK$68:$AP$68)=0,STDEV($AK105:$AP105)/SQRT(COUNT($AK105:$AP105)),$AK$68="X",STDEV($AL105:$AP105)/SQRT(COUNT($AL105:$AP105)),$AL$68="X",STDEV($AK105,$AM105:$AP105)/SQRT(COUNT($AK105,$AM105:$AP105)),$AM$68="X",STDEV($AK105:$AL105,$AN105:$AP105)/SQRT(COUNT($AK105:$AL105,$AN105:$AP105)),$AN$68="X",STDEV($AK105:$AM105,$AO105:$AP105)/SQRT(COUNT($AK105:$AM105,$AO105:$AP105)),$AO$68="X",STDEV($AK105:$AN105,$AP105)/SQRT(COUNT($AK105:$AN105,$AP105)),$AP$68="X",STDEV($AK105:$AO105)/SQRT(COUNT($AK105:$AO105))),"")</f>
        <v>0</v>
      </c>
      <c r="AE105" cm="1">
        <f t="array" ref="AE105">_xlfn.IFS(SUM($AK105:$AP105)="","",AK105="","",AK105=0,0,AK105&gt;0,AK105/AE$131*100)</f>
        <v>0</v>
      </c>
      <c r="AF105" cm="1">
        <f t="array" ref="AF105">_xlfn.IFS(SUM($AK105:$AP105)="","",AL105="","",AL105=0,0,AL105&gt;0,AL105/AF$131*100)</f>
        <v>0</v>
      </c>
      <c r="AG105" cm="1">
        <f t="array" ref="AG105">_xlfn.IFS(SUM($AK105:$AP105)="","",AM105="","",AM105=0,0,AM105&gt;0,AM105/AG$131*100)</f>
        <v>0</v>
      </c>
      <c r="AH105" cm="1">
        <f t="array" ref="AH105">_xlfn.IFS(SUM($AK105:$AP105)="","",AN105="","",AN105=0,0,AN105&gt;0,AN105/AH$131*100)</f>
        <v>0</v>
      </c>
      <c r="AI105" cm="1">
        <f t="array" ref="AI105">_xlfn.IFS(SUM($AK105:$AP105)="","",AO105="","",AO105=0,0,AO105&gt;0,AO105/AI$131*100)</f>
        <v>0</v>
      </c>
      <c r="AJ105" s="1" cm="1">
        <f t="array" ref="AJ105">_xlfn.IFS(SUM($AK105:$AP105)="","",AP105="","",AP105=0,0,AP105&gt;0,AP105/AJ$131*100)</f>
        <v>0</v>
      </c>
      <c r="AK105" s="85">
        <f t="shared" si="108"/>
        <v>0</v>
      </c>
      <c r="AL105" s="39">
        <f t="shared" si="108"/>
        <v>0</v>
      </c>
      <c r="AM105" s="39">
        <f t="shared" si="108"/>
        <v>0</v>
      </c>
      <c r="AN105" s="39">
        <f t="shared" si="108"/>
        <v>0</v>
      </c>
      <c r="AO105" s="39">
        <f t="shared" si="108"/>
        <v>0</v>
      </c>
      <c r="AP105" s="98">
        <f t="shared" si="108"/>
        <v>0</v>
      </c>
      <c r="AQ105" s="89">
        <v>0</v>
      </c>
      <c r="AR105" s="89">
        <v>0</v>
      </c>
      <c r="AS105" s="89">
        <v>0</v>
      </c>
      <c r="AT105" s="89">
        <v>0</v>
      </c>
      <c r="AU105" s="89">
        <v>0</v>
      </c>
      <c r="AV105" s="89">
        <v>0</v>
      </c>
      <c r="AW105" s="1"/>
      <c r="AX105" s="1"/>
      <c r="AY105" s="39" t="str">
        <f t="shared" si="144"/>
        <v/>
      </c>
      <c r="AZ105" s="39" t="str">
        <f t="shared" si="149"/>
        <v/>
      </c>
      <c r="BA105" s="39" t="str">
        <f t="shared" si="150"/>
        <v/>
      </c>
      <c r="BB105" s="39" t="str">
        <f t="shared" si="151"/>
        <v/>
      </c>
      <c r="BC105" s="39" t="str">
        <f t="shared" si="152"/>
        <v/>
      </c>
      <c r="BD105" s="39" t="str">
        <f t="shared" si="153"/>
        <v/>
      </c>
      <c r="BE105" s="39" t="str">
        <f t="shared" si="145"/>
        <v/>
      </c>
      <c r="BF105" s="39" t="str">
        <f t="shared" si="154"/>
        <v/>
      </c>
      <c r="BG105" s="39" t="str">
        <f t="shared" si="155"/>
        <v/>
      </c>
      <c r="BH105" s="39" t="str">
        <f t="shared" si="156"/>
        <v/>
      </c>
      <c r="BI105" s="39" t="str">
        <f t="shared" si="157"/>
        <v/>
      </c>
      <c r="BJ105" s="39" t="str">
        <f t="shared" si="147"/>
        <v/>
      </c>
      <c r="BK105" s="42" t="str">
        <f t="shared" si="161"/>
        <v/>
      </c>
      <c r="BL105" t="str">
        <f t="shared" si="162"/>
        <v/>
      </c>
      <c r="BM105" t="str">
        <f t="shared" si="163"/>
        <v/>
      </c>
      <c r="BN105" t="str">
        <f t="shared" si="164"/>
        <v/>
      </c>
      <c r="BO105" t="str">
        <f t="shared" si="165"/>
        <v/>
      </c>
      <c r="BP105" t="str">
        <f t="shared" si="166"/>
        <v/>
      </c>
      <c r="BQ105" t="str">
        <f t="shared" si="167"/>
        <v/>
      </c>
      <c r="BR105" t="str">
        <f t="shared" si="168"/>
        <v/>
      </c>
      <c r="BS105" t="str">
        <f t="shared" si="169"/>
        <v/>
      </c>
      <c r="BT105" t="str">
        <f t="shared" si="170"/>
        <v/>
      </c>
      <c r="BU105" t="str">
        <f t="shared" si="171"/>
        <v/>
      </c>
      <c r="BV105" t="str">
        <f t="shared" si="172"/>
        <v/>
      </c>
      <c r="BW105" t="str">
        <f t="shared" si="173"/>
        <v/>
      </c>
      <c r="BX105" t="str">
        <f t="shared" si="174"/>
        <v/>
      </c>
      <c r="BY105" t="str">
        <f t="shared" si="175"/>
        <v/>
      </c>
      <c r="BZ105" t="str">
        <f t="shared" si="176"/>
        <v/>
      </c>
      <c r="CA105" t="str">
        <f t="shared" si="177"/>
        <v/>
      </c>
      <c r="CB105" s="39" t="str">
        <f t="shared" si="178"/>
        <v/>
      </c>
      <c r="CC105" s="46" t="str">
        <f t="shared" si="179"/>
        <v/>
      </c>
      <c r="CD105" s="44" t="str">
        <f t="shared" si="180"/>
        <v/>
      </c>
      <c r="CE105" t="str" cm="1">
        <f t="array" ref="CE105">_xlfn.IFS($CC105="","",$CC105&lt;=CE$69,"yes",$CC105&gt;CE$69,"no")</f>
        <v/>
      </c>
      <c r="CF105" s="42" t="str">
        <f t="shared" si="158"/>
        <v/>
      </c>
      <c r="CG105" s="1" t="str">
        <f t="shared" si="159"/>
        <v/>
      </c>
      <c r="CH105" s="1" t="str">
        <f t="shared" si="160"/>
        <v/>
      </c>
      <c r="CI105" s="76" t="str">
        <f>IF(CE105="yes",VLOOKUP(CH105,'z-Table'!$A$1:$K$74,7,TRUE)*$CE$68,"")</f>
        <v/>
      </c>
    </row>
    <row r="106" spans="1:87" ht="12" x14ac:dyDescent="0.2">
      <c r="A106" s="6" t="s">
        <v>62</v>
      </c>
      <c r="B106" s="18" cm="1">
        <f t="array" ref="B106">IFERROR(_xlfn.IFS(COUNTA($F$68:$K$68)=0,AVERAGE($F106:$K106),$F$68="X",AVERAGE(G106:$K106),$G$68="X",AVERAGE($F106,$H106:$K106),$H$68="X",AVERAGE($F106:$G106,$I106:$K106),$I$68="X",AVERAGE($F106:$H106,$J106:$K106),$J$68="X",AVERAGE($F106:$I106,$K106:$K106),$K$68="X",AVERAGE($F106:$J106)),"")</f>
        <v>0</v>
      </c>
      <c r="C106" s="19" cm="1">
        <f t="array" ref="C106">IFERROR(_xlfn.IFS(COUNTA($F$68:$K$68)=0,STDEV($F106:$K106)/SQRT(COUNT($F106:$K106)),$F$68="X",STDEV(G106:$K106)/SQRT(COUNT(G106:$K106)),$G$68="X",STDEV($F106,$H106:$K106)/SQRT(COUNT($F106,$H106:$K106)),$H$68="X",STDEV($F106:$G106,$I106:$K106)/SQRT(COUNT($F106:$G106,$I106:$K106)),$I$68="X",STDEV($F106:$H106,$J106:$K106)/SQRT(COUNT($F106:$H106,$J106:$K106)),$J$68="X",STDEV($F106:$I106,$K106)/SQRT(COUNT($F106:$I106,$K106)),$K$68="X",STDEV($F106:$J106)/SQRT(COUNT($F106:$J106))),"")</f>
        <v>0</v>
      </c>
      <c r="D106" s="113" cm="1">
        <f t="array" ref="D106">IFERROR(_xlfn.IFS(COUNTA($L$68:$Q$68)=0,AVERAGE($L106:$Q106),$L$68="X",AVERAGE($M106:$Q106),$M$68="X",AVERAGE($L106,$N106:$Q106),$N$68="X",AVERAGE($L106:$M106,$O106:$Q106),$O$68="X",AVERAGE($L106:$N106,$P106:$Q106),$P$68="X",AVERAGE($L106:$O106,$Q106:$Q106),$Q$68="X",AVERAGE($L106:$P106)),"")</f>
        <v>0</v>
      </c>
      <c r="E106" s="111" cm="1">
        <f t="array" ref="E106">IFERROR(_xlfn.IFS(COUNTA($L$68:$Q$68)=0,STDEV($L106:$Q106)/SQRT(COUNT($L106:$Q106)),$L$68="X",STDEV($M106:$Q106)/SQRT(COUNT($M106:$Q106)),$M$68="X",STDEV($L106,$N106:$Q106)/SQRT(COUNT($L106,$N106:$Q106)),$N$68="X",STDEV($L106:$M106,$O106:$Q106)/SQRT(COUNT($L106:$M106,$O106:$Q106)),$O$68="X",STDEV($L106:$N106,$P106:$Q106)/SQRT(COUNT($L106:$N106,$P106:$Q106)),$P$68="X",STDEV($L106:$O106,$Q106)/SQRT(COUNT($L106:$O106,$Q106)),$Q$68="X",STDEV($L106:$P106)/SQRT(COUNT($L106:$P106))),"")</f>
        <v>0</v>
      </c>
      <c r="F106" cm="1">
        <f t="array" ref="F106">_xlfn.IFS(SUM($L106:$Q106)="","",L106="","",L106=0,0,L106&gt;0,L106/F$131*100)</f>
        <v>0</v>
      </c>
      <c r="G106" cm="1">
        <f t="array" ref="G106">_xlfn.IFS(SUM($L106:$Q106)="","",M106="","",M106=0,0,M106&gt;0,M106/G$131*100)</f>
        <v>0</v>
      </c>
      <c r="H106" cm="1">
        <f t="array" ref="H106">_xlfn.IFS(SUM($L106:$Q106)="","",N106="","",N106=0,0,N106&gt;0,N106/H$131*100)</f>
        <v>0</v>
      </c>
      <c r="I106" cm="1">
        <f t="array" ref="I106">_xlfn.IFS(SUM($L106:$Q106)="","",O106="","",O106=0,0,O106&gt;0,O106/I$131*100)</f>
        <v>0</v>
      </c>
      <c r="J106" cm="1">
        <f t="array" ref="J106">_xlfn.IFS(SUM($L106:$Q106)="","",P106="","",P106=0,0,P106&gt;0,P106/J$131*100)</f>
        <v>0</v>
      </c>
      <c r="K106" s="1" cm="1">
        <f t="array" ref="K106">_xlfn.IFS(SUM($L106:$Q106)="","",Q106="","",Q106=0,0,Q106&gt;0,Q106/K$131*100)</f>
        <v>0</v>
      </c>
      <c r="L106" s="42">
        <f t="shared" si="102"/>
        <v>0</v>
      </c>
      <c r="M106">
        <f t="shared" si="103"/>
        <v>0</v>
      </c>
      <c r="N106">
        <f t="shared" si="104"/>
        <v>0</v>
      </c>
      <c r="O106">
        <f t="shared" si="105"/>
        <v>0</v>
      </c>
      <c r="P106">
        <f t="shared" si="106"/>
        <v>0</v>
      </c>
      <c r="Q106" s="96">
        <f t="shared" si="107"/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1"/>
      <c r="Y106" s="1"/>
      <c r="Z106" s="6" t="s">
        <v>62</v>
      </c>
      <c r="AA106" s="18" cm="1">
        <f t="array" ref="AA106">IFERROR(_xlfn.IFS(COUNTA($AE$68:$AJ$68)=0,AVERAGE($AE106:$AJ106),$AE$68="X",AVERAGE($AF106:$AJ106),$AF$68="X",AVERAGE($AE106,$AG106:$AJ106),$AG$68="X",AVERAGE($AE106:$AF106,$AH106:$AJ106),$AH$68="X",AVERAGE($AE106:$AG106,$AI106:$AJ106),$AI$68="X",AVERAGE($AE106:$AH106,$AJ106:$AJ106),$AJ$68="X",AVERAGE($AE106:$AI106)),"")</f>
        <v>0</v>
      </c>
      <c r="AB106" s="19" cm="1">
        <f t="array" ref="AB106">IFERROR(_xlfn.IFS(COUNTA($AE$68:$AJ$68)=0,STDEV($AE106:$AJ106)/SQRT(COUNT($AE106:$AJ106)),$AE$68="X",STDEV($AF106:$AJ106)/SQRT(COUNT($AF106:$AJ106)),$AF$68="X",STDEV($AE106,$AG106:$AJ106)/SQRT(COUNT($AE106,$AG106:$AJ106)),$AG$68="X",STDEV($AE106:$AF106,$AH106:$AJ106)/SQRT(COUNT($AE106:$AF106,$AH106:$AJ106)),$AH$68="X",STDEV($AE106:$AG106,$AI106:$AJ106)/SQRT(COUNT($AE106:$AG106,$AI106:$AJ106)),$AI$68="X",STDEV($AE106:$AH106,$AJ106)/SQRT(COUNT($AE106:$AH106,$AJ106)),$AJ$68="X",STDEV($AE106:$AI106)/SQRT(COUNT($AE106:$AI106))),"")</f>
        <v>0</v>
      </c>
      <c r="AC106" s="113" cm="1">
        <f t="array" ref="AC106">IFERROR(_xlfn.IFS(COUNTA($AK$68:$AP$68)=0,AVERAGE($AK106:$AP106),$AK$68="X",AVERAGE($AL106:$AP106),$AL$68="X",AVERAGE($AK106,$AM106:$AP106),$AM$68="X",AVERAGE($AK106:$AL106,$AN106:$AP106),$AN$68="X",AVERAGE($AK106:$AM106,$AO106:$AP106),$AO$68="X",AVERAGE($AK106:$AN106,$AP106:$AP106),$AP$68="X",AVERAGE($AK106:$AO106)),"")</f>
        <v>0</v>
      </c>
      <c r="AD106" s="111" cm="1">
        <f t="array" ref="AD106">IFERROR(_xlfn.IFS(COUNTA($AK$68:$AP$68)=0,STDEV($AK106:$AP106)/SQRT(COUNT($AK106:$AP106)),$AK$68="X",STDEV($AL106:$AP106)/SQRT(COUNT($AL106:$AP106)),$AL$68="X",STDEV($AK106,$AM106:$AP106)/SQRT(COUNT($AK106,$AM106:$AP106)),$AM$68="X",STDEV($AK106:$AL106,$AN106:$AP106)/SQRT(COUNT($AK106:$AL106,$AN106:$AP106)),$AN$68="X",STDEV($AK106:$AM106,$AO106:$AP106)/SQRT(COUNT($AK106:$AM106,$AO106:$AP106)),$AO$68="X",STDEV($AK106:$AN106,$AP106)/SQRT(COUNT($AK106:$AN106,$AP106)),$AP$68="X",STDEV($AK106:$AO106)/SQRT(COUNT($AK106:$AO106))),"")</f>
        <v>0</v>
      </c>
      <c r="AE106" cm="1">
        <f t="array" ref="AE106">_xlfn.IFS(SUM($AK106:$AP106)="","",AK106="","",AK106=0,0,AK106&gt;0,AK106/AE$131*100)</f>
        <v>0</v>
      </c>
      <c r="AF106" cm="1">
        <f t="array" ref="AF106">_xlfn.IFS(SUM($AK106:$AP106)="","",AL106="","",AL106=0,0,AL106&gt;0,AL106/AF$131*100)</f>
        <v>0</v>
      </c>
      <c r="AG106" cm="1">
        <f t="array" ref="AG106">_xlfn.IFS(SUM($AK106:$AP106)="","",AM106="","",AM106=0,0,AM106&gt;0,AM106/AG$131*100)</f>
        <v>0</v>
      </c>
      <c r="AH106" cm="1">
        <f t="array" ref="AH106">_xlfn.IFS(SUM($AK106:$AP106)="","",AN106="","",AN106=0,0,AN106&gt;0,AN106/AH$131*100)</f>
        <v>0</v>
      </c>
      <c r="AI106" cm="1">
        <f t="array" ref="AI106">_xlfn.IFS(SUM($AK106:$AP106)="","",AO106="","",AO106=0,0,AO106&gt;0,AO106/AI$131*100)</f>
        <v>0</v>
      </c>
      <c r="AJ106" s="1" cm="1">
        <f t="array" ref="AJ106">_xlfn.IFS(SUM($AK106:$AP106)="","",AP106="","",AP106=0,0,AP106&gt;0,AP106/AJ$131*100)</f>
        <v>0</v>
      </c>
      <c r="AK106" s="85">
        <f t="shared" si="108"/>
        <v>0</v>
      </c>
      <c r="AL106" s="39">
        <f t="shared" si="108"/>
        <v>0</v>
      </c>
      <c r="AM106" s="39">
        <f t="shared" si="108"/>
        <v>0</v>
      </c>
      <c r="AN106" s="39">
        <f t="shared" si="108"/>
        <v>0</v>
      </c>
      <c r="AO106" s="39">
        <f t="shared" si="108"/>
        <v>0</v>
      </c>
      <c r="AP106" s="98">
        <f t="shared" si="108"/>
        <v>0</v>
      </c>
      <c r="AQ106" s="89">
        <v>0</v>
      </c>
      <c r="AR106" s="89">
        <v>0</v>
      </c>
      <c r="AS106" s="89">
        <v>0</v>
      </c>
      <c r="AT106" s="89">
        <v>0</v>
      </c>
      <c r="AU106" s="89">
        <v>0</v>
      </c>
      <c r="AV106" s="89">
        <v>0</v>
      </c>
      <c r="AW106" s="1"/>
      <c r="AX106" s="1"/>
      <c r="AY106" s="39" t="str">
        <f t="shared" si="144"/>
        <v/>
      </c>
      <c r="AZ106" s="39" t="str">
        <f t="shared" si="149"/>
        <v/>
      </c>
      <c r="BA106" s="39" t="str">
        <f t="shared" si="150"/>
        <v/>
      </c>
      <c r="BB106" s="39" t="str">
        <f t="shared" si="151"/>
        <v/>
      </c>
      <c r="BC106" s="39" t="str">
        <f t="shared" si="152"/>
        <v/>
      </c>
      <c r="BD106" s="39" t="str">
        <f t="shared" si="153"/>
        <v/>
      </c>
      <c r="BE106" s="39" t="str">
        <f t="shared" si="145"/>
        <v/>
      </c>
      <c r="BF106" s="39" t="str">
        <f t="shared" si="154"/>
        <v/>
      </c>
      <c r="BG106" s="39" t="str">
        <f t="shared" si="155"/>
        <v/>
      </c>
      <c r="BH106" s="39" t="str">
        <f t="shared" si="156"/>
        <v/>
      </c>
      <c r="BI106" s="39" t="str">
        <f t="shared" si="157"/>
        <v/>
      </c>
      <c r="BJ106" s="39" t="str">
        <f t="shared" si="147"/>
        <v/>
      </c>
      <c r="BK106" s="42" t="str">
        <f t="shared" si="161"/>
        <v/>
      </c>
      <c r="BL106" t="str">
        <f t="shared" si="162"/>
        <v/>
      </c>
      <c r="BM106" t="str">
        <f t="shared" si="163"/>
        <v/>
      </c>
      <c r="BN106" t="str">
        <f t="shared" si="164"/>
        <v/>
      </c>
      <c r="BO106" t="str">
        <f t="shared" si="165"/>
        <v/>
      </c>
      <c r="BP106" t="str">
        <f t="shared" si="166"/>
        <v/>
      </c>
      <c r="BQ106" t="str">
        <f t="shared" si="167"/>
        <v/>
      </c>
      <c r="BR106" t="str">
        <f t="shared" si="168"/>
        <v/>
      </c>
      <c r="BS106" t="str">
        <f t="shared" si="169"/>
        <v/>
      </c>
      <c r="BT106" t="str">
        <f t="shared" si="170"/>
        <v/>
      </c>
      <c r="BU106" t="str">
        <f t="shared" si="171"/>
        <v/>
      </c>
      <c r="BV106" t="str">
        <f t="shared" si="172"/>
        <v/>
      </c>
      <c r="BW106" t="str">
        <f t="shared" si="173"/>
        <v/>
      </c>
      <c r="BX106" t="str">
        <f t="shared" si="174"/>
        <v/>
      </c>
      <c r="BY106" t="str">
        <f t="shared" si="175"/>
        <v/>
      </c>
      <c r="BZ106" t="str">
        <f t="shared" si="176"/>
        <v/>
      </c>
      <c r="CA106" t="str">
        <f t="shared" si="177"/>
        <v/>
      </c>
      <c r="CB106" s="39" t="str">
        <f t="shared" si="178"/>
        <v/>
      </c>
      <c r="CC106" s="46" t="str">
        <f t="shared" si="179"/>
        <v/>
      </c>
      <c r="CD106" s="44" t="str">
        <f t="shared" si="180"/>
        <v/>
      </c>
      <c r="CE106" t="str" cm="1">
        <f t="array" ref="CE106">_xlfn.IFS($CC106="","",$CC106&lt;=CE$69,"yes",$CC106&gt;CE$69,"no")</f>
        <v/>
      </c>
      <c r="CF106" s="42" t="str">
        <f t="shared" si="158"/>
        <v/>
      </c>
      <c r="CG106" s="1" t="str">
        <f t="shared" si="159"/>
        <v/>
      </c>
      <c r="CH106" s="1" t="str">
        <f t="shared" si="160"/>
        <v/>
      </c>
      <c r="CI106" s="76" t="str">
        <f>IF(CE106="yes",VLOOKUP(CH106,'z-Table'!$A$1:$K$74,7,TRUE)*$CE$68,"")</f>
        <v/>
      </c>
    </row>
    <row r="107" spans="1:87" ht="12" x14ac:dyDescent="0.2">
      <c r="A107" s="6" t="s">
        <v>63</v>
      </c>
      <c r="B107" s="18" cm="1">
        <f t="array" ref="B107">IFERROR(_xlfn.IFS(COUNTA($F$68:$K$68)=0,AVERAGE($F107:$K107),$F$68="X",AVERAGE(G107:$K107),$G$68="X",AVERAGE($F107,$H107:$K107),$H$68="X",AVERAGE($F107:$G107,$I107:$K107),$I$68="X",AVERAGE($F107:$H107,$J107:$K107),$J$68="X",AVERAGE($F107:$I107,$K107:$K107),$K$68="X",AVERAGE($F107:$J107)),"")</f>
        <v>0</v>
      </c>
      <c r="C107" s="19" cm="1">
        <f t="array" ref="C107">IFERROR(_xlfn.IFS(COUNTA($F$68:$K$68)=0,STDEV($F107:$K107)/SQRT(COUNT($F107:$K107)),$F$68="X",STDEV(G107:$K107)/SQRT(COUNT(G107:$K107)),$G$68="X",STDEV($F107,$H107:$K107)/SQRT(COUNT($F107,$H107:$K107)),$H$68="X",STDEV($F107:$G107,$I107:$K107)/SQRT(COUNT($F107:$G107,$I107:$K107)),$I$68="X",STDEV($F107:$H107,$J107:$K107)/SQRT(COUNT($F107:$H107,$J107:$K107)),$J$68="X",STDEV($F107:$I107,$K107)/SQRT(COUNT($F107:$I107,$K107)),$K$68="X",STDEV($F107:$J107)/SQRT(COUNT($F107:$J107))),"")</f>
        <v>0</v>
      </c>
      <c r="D107" s="113" cm="1">
        <f t="array" ref="D107">IFERROR(_xlfn.IFS(COUNTA($L$68:$Q$68)=0,AVERAGE($L107:$Q107),$L$68="X",AVERAGE($M107:$Q107),$M$68="X",AVERAGE($L107,$N107:$Q107),$N$68="X",AVERAGE($L107:$M107,$O107:$Q107),$O$68="X",AVERAGE($L107:$N107,$P107:$Q107),$P$68="X",AVERAGE($L107:$O107,$Q107:$Q107),$Q$68="X",AVERAGE($L107:$P107)),"")</f>
        <v>0</v>
      </c>
      <c r="E107" s="111" cm="1">
        <f t="array" ref="E107">IFERROR(_xlfn.IFS(COUNTA($L$68:$Q$68)=0,STDEV($L107:$Q107)/SQRT(COUNT($L107:$Q107)),$L$68="X",STDEV($M107:$Q107)/SQRT(COUNT($M107:$Q107)),$M$68="X",STDEV($L107,$N107:$Q107)/SQRT(COUNT($L107,$N107:$Q107)),$N$68="X",STDEV($L107:$M107,$O107:$Q107)/SQRT(COUNT($L107:$M107,$O107:$Q107)),$O$68="X",STDEV($L107:$N107,$P107:$Q107)/SQRT(COUNT($L107:$N107,$P107:$Q107)),$P$68="X",STDEV($L107:$O107,$Q107)/SQRT(COUNT($L107:$O107,$Q107)),$Q$68="X",STDEV($L107:$P107)/SQRT(COUNT($L107:$P107))),"")</f>
        <v>0</v>
      </c>
      <c r="F107" cm="1">
        <f t="array" ref="F107">_xlfn.IFS(SUM($L107:$Q107)="","",L107="","",L107=0,0,L107&gt;0,L107/F$131*100)</f>
        <v>0</v>
      </c>
      <c r="G107" cm="1">
        <f t="array" ref="G107">_xlfn.IFS(SUM($L107:$Q107)="","",M107="","",M107=0,0,M107&gt;0,M107/G$131*100)</f>
        <v>0</v>
      </c>
      <c r="H107" cm="1">
        <f t="array" ref="H107">_xlfn.IFS(SUM($L107:$Q107)="","",N107="","",N107=0,0,N107&gt;0,N107/H$131*100)</f>
        <v>0</v>
      </c>
      <c r="I107" cm="1">
        <f t="array" ref="I107">_xlfn.IFS(SUM($L107:$Q107)="","",O107="","",O107=0,0,O107&gt;0,O107/I$131*100)</f>
        <v>0</v>
      </c>
      <c r="J107" cm="1">
        <f t="array" ref="J107">_xlfn.IFS(SUM($L107:$Q107)="","",P107="","",P107=0,0,P107&gt;0,P107/J$131*100)</f>
        <v>0</v>
      </c>
      <c r="K107" s="1" cm="1">
        <f t="array" ref="K107">_xlfn.IFS(SUM($L107:$Q107)="","",Q107="","",Q107=0,0,Q107&gt;0,Q107/K$131*100)</f>
        <v>0</v>
      </c>
      <c r="L107" s="42">
        <f t="shared" si="102"/>
        <v>0</v>
      </c>
      <c r="M107">
        <f t="shared" si="103"/>
        <v>0</v>
      </c>
      <c r="N107">
        <f t="shared" si="104"/>
        <v>0</v>
      </c>
      <c r="O107">
        <f t="shared" si="105"/>
        <v>0</v>
      </c>
      <c r="P107">
        <f t="shared" si="106"/>
        <v>0</v>
      </c>
      <c r="Q107" s="96">
        <f t="shared" si="107"/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1"/>
      <c r="Y107" s="1"/>
      <c r="Z107" s="6" t="s">
        <v>63</v>
      </c>
      <c r="AA107" s="18" cm="1">
        <f t="array" ref="AA107">IFERROR(_xlfn.IFS(COUNTA($AE$68:$AJ$68)=0,AVERAGE($AE107:$AJ107),$AE$68="X",AVERAGE($AF107:$AJ107),$AF$68="X",AVERAGE($AE107,$AG107:$AJ107),$AG$68="X",AVERAGE($AE107:$AF107,$AH107:$AJ107),$AH$68="X",AVERAGE($AE107:$AG107,$AI107:$AJ107),$AI$68="X",AVERAGE($AE107:$AH107,$AJ107:$AJ107),$AJ$68="X",AVERAGE($AE107:$AI107)),"")</f>
        <v>0</v>
      </c>
      <c r="AB107" s="19" cm="1">
        <f t="array" ref="AB107">IFERROR(_xlfn.IFS(COUNTA($AE$68:$AJ$68)=0,STDEV($AE107:$AJ107)/SQRT(COUNT($AE107:$AJ107)),$AE$68="X",STDEV($AF107:$AJ107)/SQRT(COUNT($AF107:$AJ107)),$AF$68="X",STDEV($AE107,$AG107:$AJ107)/SQRT(COUNT($AE107,$AG107:$AJ107)),$AG$68="X",STDEV($AE107:$AF107,$AH107:$AJ107)/SQRT(COUNT($AE107:$AF107,$AH107:$AJ107)),$AH$68="X",STDEV($AE107:$AG107,$AI107:$AJ107)/SQRT(COUNT($AE107:$AG107,$AI107:$AJ107)),$AI$68="X",STDEV($AE107:$AH107,$AJ107)/SQRT(COUNT($AE107:$AH107,$AJ107)),$AJ$68="X",STDEV($AE107:$AI107)/SQRT(COUNT($AE107:$AI107))),"")</f>
        <v>0</v>
      </c>
      <c r="AC107" s="113" cm="1">
        <f t="array" ref="AC107">IFERROR(_xlfn.IFS(COUNTA($AK$68:$AP$68)=0,AVERAGE($AK107:$AP107),$AK$68="X",AVERAGE($AL107:$AP107),$AL$68="X",AVERAGE($AK107,$AM107:$AP107),$AM$68="X",AVERAGE($AK107:$AL107,$AN107:$AP107),$AN$68="X",AVERAGE($AK107:$AM107,$AO107:$AP107),$AO$68="X",AVERAGE($AK107:$AN107,$AP107:$AP107),$AP$68="X",AVERAGE($AK107:$AO107)),"")</f>
        <v>0</v>
      </c>
      <c r="AD107" s="111" cm="1">
        <f t="array" ref="AD107">IFERROR(_xlfn.IFS(COUNTA($AK$68:$AP$68)=0,STDEV($AK107:$AP107)/SQRT(COUNT($AK107:$AP107)),$AK$68="X",STDEV($AL107:$AP107)/SQRT(COUNT($AL107:$AP107)),$AL$68="X",STDEV($AK107,$AM107:$AP107)/SQRT(COUNT($AK107,$AM107:$AP107)),$AM$68="X",STDEV($AK107:$AL107,$AN107:$AP107)/SQRT(COUNT($AK107:$AL107,$AN107:$AP107)),$AN$68="X",STDEV($AK107:$AM107,$AO107:$AP107)/SQRT(COUNT($AK107:$AM107,$AO107:$AP107)),$AO$68="X",STDEV($AK107:$AN107,$AP107)/SQRT(COUNT($AK107:$AN107,$AP107)),$AP$68="X",STDEV($AK107:$AO107)/SQRT(COUNT($AK107:$AO107))),"")</f>
        <v>0</v>
      </c>
      <c r="AE107" cm="1">
        <f t="array" ref="AE107">_xlfn.IFS(SUM($AK107:$AP107)="","",AK107="","",AK107=0,0,AK107&gt;0,AK107/AE$131*100)</f>
        <v>0</v>
      </c>
      <c r="AF107" cm="1">
        <f t="array" ref="AF107">_xlfn.IFS(SUM($AK107:$AP107)="","",AL107="","",AL107=0,0,AL107&gt;0,AL107/AF$131*100)</f>
        <v>0</v>
      </c>
      <c r="AG107" cm="1">
        <f t="array" ref="AG107">_xlfn.IFS(SUM($AK107:$AP107)="","",AM107="","",AM107=0,0,AM107&gt;0,AM107/AG$131*100)</f>
        <v>0</v>
      </c>
      <c r="AH107" cm="1">
        <f t="array" ref="AH107">_xlfn.IFS(SUM($AK107:$AP107)="","",AN107="","",AN107=0,0,AN107&gt;0,AN107/AH$131*100)</f>
        <v>0</v>
      </c>
      <c r="AI107" cm="1">
        <f t="array" ref="AI107">_xlfn.IFS(SUM($AK107:$AP107)="","",AO107="","",AO107=0,0,AO107&gt;0,AO107/AI$131*100)</f>
        <v>0</v>
      </c>
      <c r="AJ107" s="1" cm="1">
        <f t="array" ref="AJ107">_xlfn.IFS(SUM($AK107:$AP107)="","",AP107="","",AP107=0,0,AP107&gt;0,AP107/AJ$131*100)</f>
        <v>0</v>
      </c>
      <c r="AK107" s="85">
        <f t="shared" si="108"/>
        <v>0</v>
      </c>
      <c r="AL107" s="39">
        <f t="shared" si="108"/>
        <v>0</v>
      </c>
      <c r="AM107" s="39">
        <f t="shared" si="108"/>
        <v>0</v>
      </c>
      <c r="AN107" s="39">
        <f t="shared" si="108"/>
        <v>0</v>
      </c>
      <c r="AO107" s="39">
        <f t="shared" si="108"/>
        <v>0</v>
      </c>
      <c r="AP107" s="98">
        <f t="shared" si="108"/>
        <v>0</v>
      </c>
      <c r="AQ107" s="89">
        <v>0</v>
      </c>
      <c r="AR107" s="89">
        <v>0</v>
      </c>
      <c r="AS107" s="89">
        <v>0</v>
      </c>
      <c r="AT107" s="89">
        <v>0</v>
      </c>
      <c r="AU107" s="89">
        <v>0</v>
      </c>
      <c r="AV107" s="89">
        <v>0</v>
      </c>
      <c r="AW107" s="1"/>
      <c r="AX107" s="1"/>
      <c r="AY107" s="39" t="str">
        <f t="shared" si="144"/>
        <v/>
      </c>
      <c r="AZ107" s="39" t="str">
        <f t="shared" si="149"/>
        <v/>
      </c>
      <c r="BA107" s="39" t="str">
        <f t="shared" si="150"/>
        <v/>
      </c>
      <c r="BB107" s="39" t="str">
        <f t="shared" si="151"/>
        <v/>
      </c>
      <c r="BC107" s="39" t="str">
        <f t="shared" si="152"/>
        <v/>
      </c>
      <c r="BD107" s="39" t="str">
        <f t="shared" si="153"/>
        <v/>
      </c>
      <c r="BE107" s="39" t="str">
        <f t="shared" si="145"/>
        <v/>
      </c>
      <c r="BF107" s="39" t="str">
        <f t="shared" si="154"/>
        <v/>
      </c>
      <c r="BG107" s="39" t="str">
        <f t="shared" si="155"/>
        <v/>
      </c>
      <c r="BH107" s="39" t="str">
        <f t="shared" si="156"/>
        <v/>
      </c>
      <c r="BI107" s="39" t="str">
        <f t="shared" si="157"/>
        <v/>
      </c>
      <c r="BJ107" s="39" t="str">
        <f t="shared" si="147"/>
        <v/>
      </c>
      <c r="BK107" s="42" t="str">
        <f t="shared" si="161"/>
        <v/>
      </c>
      <c r="BL107" t="str">
        <f t="shared" si="162"/>
        <v/>
      </c>
      <c r="BM107" t="str">
        <f t="shared" si="163"/>
        <v/>
      </c>
      <c r="BN107" t="str">
        <f t="shared" si="164"/>
        <v/>
      </c>
      <c r="BO107" t="str">
        <f t="shared" si="165"/>
        <v/>
      </c>
      <c r="BP107" t="str">
        <f t="shared" si="166"/>
        <v/>
      </c>
      <c r="BQ107" t="str">
        <f t="shared" si="167"/>
        <v/>
      </c>
      <c r="BR107" t="str">
        <f t="shared" si="168"/>
        <v/>
      </c>
      <c r="BS107" t="str">
        <f t="shared" si="169"/>
        <v/>
      </c>
      <c r="BT107" t="str">
        <f t="shared" si="170"/>
        <v/>
      </c>
      <c r="BU107" t="str">
        <f t="shared" si="171"/>
        <v/>
      </c>
      <c r="BV107" t="str">
        <f t="shared" si="172"/>
        <v/>
      </c>
      <c r="BW107" t="str">
        <f t="shared" si="173"/>
        <v/>
      </c>
      <c r="BX107" t="str">
        <f t="shared" si="174"/>
        <v/>
      </c>
      <c r="BY107" t="str">
        <f t="shared" si="175"/>
        <v/>
      </c>
      <c r="BZ107" t="str">
        <f t="shared" si="176"/>
        <v/>
      </c>
      <c r="CA107" t="str">
        <f t="shared" si="177"/>
        <v/>
      </c>
      <c r="CB107" s="39" t="str">
        <f t="shared" si="178"/>
        <v/>
      </c>
      <c r="CC107" s="46" t="str">
        <f t="shared" si="179"/>
        <v/>
      </c>
      <c r="CD107" s="44" t="str">
        <f t="shared" si="180"/>
        <v/>
      </c>
      <c r="CE107" t="str" cm="1">
        <f t="array" ref="CE107">_xlfn.IFS($CC107="","",$CC107&lt;=CE$69,"yes",$CC107&gt;CE$69,"no")</f>
        <v/>
      </c>
      <c r="CF107" s="42" t="str">
        <f t="shared" si="158"/>
        <v/>
      </c>
      <c r="CG107" s="1" t="str">
        <f t="shared" si="159"/>
        <v/>
      </c>
      <c r="CH107" s="1" t="str">
        <f t="shared" si="160"/>
        <v/>
      </c>
      <c r="CI107" s="76" t="str">
        <f>IF(CE107="yes",VLOOKUP(CH107,'z-Table'!$A$1:$K$74,7,TRUE)*$CE$68,"")</f>
        <v/>
      </c>
    </row>
    <row r="108" spans="1:87" ht="12" x14ac:dyDescent="0.2">
      <c r="A108" s="7" t="s">
        <v>64</v>
      </c>
      <c r="B108" s="18" cm="1">
        <f t="array" ref="B108">IFERROR(_xlfn.IFS(COUNTA($F$68:$K$68)=0,AVERAGE($F108:$K108),$F$68="X",AVERAGE(G108:$K108),$G$68="X",AVERAGE($F108,$H108:$K108),$H$68="X",AVERAGE($F108:$G108,$I108:$K108),$I$68="X",AVERAGE($F108:$H108,$J108:$K108),$J$68="X",AVERAGE($F108:$I108,$K108:$K108),$K$68="X",AVERAGE($F108:$J108)),"")</f>
        <v>13.746822514518476</v>
      </c>
      <c r="C108" s="19" cm="1">
        <f t="array" ref="C108">IFERROR(_xlfn.IFS(COUNTA($F$68:$K$68)=0,STDEV($F108:$K108)/SQRT(COUNT($F108:$K108)),$F$68="X",STDEV(G108:$K108)/SQRT(COUNT(G108:$K108)),$G$68="X",STDEV($F108,$H108:$K108)/SQRT(COUNT($F108,$H108:$K108)),$H$68="X",STDEV($F108:$G108,$I108:$K108)/SQRT(COUNT($F108:$G108,$I108:$K108)),$I$68="X",STDEV($F108:$H108,$J108:$K108)/SQRT(COUNT($F108:$H108,$J108:$K108)),$J$68="X",STDEV($F108:$I108,$K108)/SQRT(COUNT($F108:$I108,$K108)),$K$68="X",STDEV($F108:$J108)/SQRT(COUNT($F108:$J108))),"")</f>
        <v>5.8450675945152533</v>
      </c>
      <c r="D108" s="113" cm="1">
        <f t="array" ref="D108">IFERROR(_xlfn.IFS(COUNTA($L$68:$Q$68)=0,AVERAGE($L108:$Q108),$L$68="X",AVERAGE($M108:$Q108),$M$68="X",AVERAGE($L108,$N108:$Q108),$N$68="X",AVERAGE($L108:$M108,$O108:$Q108),$O$68="X",AVERAGE($L108:$N108,$P108:$Q108),$P$68="X",AVERAGE($L108:$O108,$Q108:$Q108),$Q$68="X",AVERAGE($L108:$P108)),"")</f>
        <v>18094578.149999999</v>
      </c>
      <c r="E108" s="111" cm="1">
        <f t="array" ref="E108">IFERROR(_xlfn.IFS(COUNTA($L$68:$Q$68)=0,STDEV($L108:$Q108)/SQRT(COUNT($L108:$Q108)),$L$68="X",STDEV($M108:$Q108)/SQRT(COUNT($M108:$Q108)),$M$68="X",STDEV($L108,$N108:$Q108)/SQRT(COUNT($L108,$N108:$Q108)),$N$68="X",STDEV($L108:$M108,$O108:$Q108)/SQRT(COUNT($L108:$M108,$O108:$Q108)),$O$68="X",STDEV($L108:$N108,$P108:$Q108)/SQRT(COUNT($L108:$N108,$P108:$Q108)),$P$68="X",STDEV($L108:$O108,$Q108)/SQRT(COUNT($L108:$O108,$Q108)),$Q$68="X",STDEV($L108:$P108)/SQRT(COUNT($L108:$P108))),"")</f>
        <v>5782160.5217449889</v>
      </c>
      <c r="F108" cm="1">
        <f t="array" ref="F108">_xlfn.IFS(SUM($L108:$Q108)="","",L108="","",L108=0,0,L108&gt;0,L108/F$131*100)</f>
        <v>8.2384216202786611</v>
      </c>
      <c r="G108" cm="1">
        <f t="array" ref="G108">_xlfn.IFS(SUM($L108:$Q108)="","",M108="","",M108=0,0,M108&gt;0,M108/G$131*100)</f>
        <v>5.1383160481738051</v>
      </c>
      <c r="H108" cm="1">
        <f t="array" ref="H108">_xlfn.IFS(SUM($L108:$Q108)="","",N108="","",N108=0,0,N108&gt;0,N108/H$131*100)</f>
        <v>6.6842438020378578</v>
      </c>
      <c r="I108" cm="1">
        <f t="array" ref="I108">_xlfn.IFS(SUM($L108:$Q108)="","",O108="","",O108=0,0,O108&gt;0,O108/I$131*100)</f>
        <v>11.993913760071859</v>
      </c>
      <c r="J108" cm="1">
        <f t="array" ref="J108">_xlfn.IFS(SUM($L108:$Q108)="","",P108="","",P108=0,0,P108&gt;0,P108/J$131*100)</f>
        <v>36.679217342030199</v>
      </c>
      <c r="K108" s="1" cm="1">
        <f t="array" ref="K108">_xlfn.IFS(SUM($L108:$Q108)="","",Q108="","",Q108=0,0,Q108&gt;0,Q108/K$131*100)</f>
        <v>3.852780866932711</v>
      </c>
      <c r="L108" s="42">
        <f t="shared" si="102"/>
        <v>18861154.5</v>
      </c>
      <c r="M108">
        <f t="shared" si="103"/>
        <v>2567536.5</v>
      </c>
      <c r="N108">
        <f t="shared" si="104"/>
        <v>10860649.5</v>
      </c>
      <c r="O108">
        <f t="shared" si="105"/>
        <v>20943630</v>
      </c>
      <c r="P108">
        <f t="shared" si="106"/>
        <v>37239920.25</v>
      </c>
      <c r="Q108" s="96">
        <f t="shared" si="107"/>
        <v>302393</v>
      </c>
      <c r="R108" s="89">
        <v>37722309</v>
      </c>
      <c r="S108" s="89">
        <v>5135073</v>
      </c>
      <c r="T108" s="89">
        <v>21721299</v>
      </c>
      <c r="U108" s="89">
        <v>62830890</v>
      </c>
      <c r="V108" s="89">
        <v>148959681</v>
      </c>
      <c r="W108" s="89">
        <v>604786</v>
      </c>
      <c r="X108" s="1"/>
      <c r="Y108" s="1"/>
      <c r="Z108" s="7" t="s">
        <v>64</v>
      </c>
      <c r="AA108" s="18" cm="1">
        <f t="array" ref="AA108">IFERROR(_xlfn.IFS(COUNTA($AE$68:$AJ$68)=0,AVERAGE($AE108:$AJ108),$AE$68="X",AVERAGE($AF108:$AJ108),$AF$68="X",AVERAGE($AE108,$AG108:$AJ108),$AG$68="X",AVERAGE($AE108:$AF108,$AH108:$AJ108),$AH$68="X",AVERAGE($AE108:$AG108,$AI108:$AJ108),$AI$68="X",AVERAGE($AE108:$AH108,$AJ108:$AJ108),$AJ$68="X",AVERAGE($AE108:$AI108)),"")</f>
        <v>21.297518557365969</v>
      </c>
      <c r="AB108" s="19" cm="1">
        <f t="array" ref="AB108">IFERROR(_xlfn.IFS(COUNTA($AE$68:$AJ$68)=0,STDEV($AE108:$AJ108)/SQRT(COUNT($AE108:$AJ108)),$AE$68="X",STDEV($AF108:$AJ108)/SQRT(COUNT($AF108:$AJ108)),$AF$68="X",STDEV($AE108,$AG108:$AJ108)/SQRT(COUNT($AE108,$AG108:$AJ108)),$AG$68="X",STDEV($AE108:$AF108,$AH108:$AJ108)/SQRT(COUNT($AE108:$AF108,$AH108:$AJ108)),$AH$68="X",STDEV($AE108:$AG108,$AI108:$AJ108)/SQRT(COUNT($AE108:$AG108,$AI108:$AJ108)),$AI$68="X",STDEV($AE108:$AH108,$AJ108)/SQRT(COUNT($AE108:$AH108,$AJ108)),$AJ$68="X",STDEV($AE108:$AI108)/SQRT(COUNT($AE108:$AI108))),"")</f>
        <v>7.1480180180160628</v>
      </c>
      <c r="AC108" s="113" cm="1">
        <f t="array" ref="AC108">IFERROR(_xlfn.IFS(COUNTA($AK$68:$AP$68)=0,AVERAGE($AK108:$AP108),$AK$68="X",AVERAGE($AL108:$AP108),$AL$68="X",AVERAGE($AK108,$AM108:$AP108),$AM$68="X",AVERAGE($AK108:$AL108,$AN108:$AP108),$AN$68="X",AVERAGE($AK108:$AM108,$AO108:$AP108),$AO$68="X",AVERAGE($AK108:$AN108,$AP108:$AP108),$AP$68="X",AVERAGE($AK108:$AO108)),"")</f>
        <v>14817649.861111112</v>
      </c>
      <c r="AD108" s="111" cm="1">
        <f t="array" ref="AD108">IFERROR(_xlfn.IFS(COUNTA($AK$68:$AP$68)=0,STDEV($AK108:$AP108)/SQRT(COUNT($AK108:$AP108)),$AK$68="X",STDEV($AL108:$AP108)/SQRT(COUNT($AL108:$AP108)),$AL$68="X",STDEV($AK108,$AM108:$AP108)/SQRT(COUNT($AK108,$AM108:$AP108)),$AM$68="X",STDEV($AK108:$AL108,$AN108:$AP108)/SQRT(COUNT($AK108:$AL108,$AN108:$AP108)),$AN$68="X",STDEV($AK108:$AM108,$AO108:$AP108)/SQRT(COUNT($AK108:$AM108,$AO108:$AP108)),$AO$68="X",STDEV($AK108:$AN108,$AP108)/SQRT(COUNT($AK108:$AN108,$AP108)),$AP$68="X",STDEV($AK108:$AO108)/SQRT(COUNT($AK108:$AO108))),"")</f>
        <v>6446881.740568175</v>
      </c>
      <c r="AE108" cm="1">
        <f t="array" ref="AE108">_xlfn.IFS(SUM($AK108:$AP108)="","",AK108="","",AK108=0,0,AK108&gt;0,AK108/AE$131*100)</f>
        <v>24.485473289432253</v>
      </c>
      <c r="AF108" cm="1">
        <f t="array" ref="AF108">_xlfn.IFS(SUM($AK108:$AP108)="","",AL108="","",AL108=0,0,AL108&gt;0,AL108/AF$131*100)</f>
        <v>8.6656399254519005</v>
      </c>
      <c r="AG108" cm="1">
        <f t="array" ref="AG108">_xlfn.IFS(SUM($AK108:$AP108)="","",AM108="","",AM108=0,0,AM108&gt;0,AM108/AG$131*100)</f>
        <v>10.99032850608903</v>
      </c>
      <c r="AH108" cm="1">
        <f t="array" ref="AH108">_xlfn.IFS(SUM($AK108:$AP108)="","",AN108="","",AN108=0,0,AN108&gt;0,AN108/AH$131*100)</f>
        <v>0.94137556177518367</v>
      </c>
      <c r="AI108" cm="1">
        <f t="array" ref="AI108">_xlfn.IFS(SUM($AK108:$AP108)="","",AO108="","",AO108=0,0,AO108&gt;0,AO108/AI$131*100)</f>
        <v>45.720968544604204</v>
      </c>
      <c r="AJ108" s="1" cm="1">
        <f t="array" ref="AJ108">_xlfn.IFS(SUM($AK108:$AP108)="","",AP108="","",AP108=0,0,AP108&gt;0,AP108/AJ$131*100)</f>
        <v>36.981325516843242</v>
      </c>
      <c r="AK108" s="85">
        <f t="shared" si="108"/>
        <v>10214572</v>
      </c>
      <c r="AL108" s="39">
        <f t="shared" si="108"/>
        <v>4111210</v>
      </c>
      <c r="AM108" s="39">
        <f t="shared" si="108"/>
        <v>6862864</v>
      </c>
      <c r="AN108" s="39">
        <f t="shared" si="108"/>
        <v>258641.5</v>
      </c>
      <c r="AO108" s="39">
        <f t="shared" si="108"/>
        <v>41491636</v>
      </c>
      <c r="AP108" s="98">
        <f t="shared" si="108"/>
        <v>25966975.666666668</v>
      </c>
      <c r="AQ108" s="89">
        <v>30643716</v>
      </c>
      <c r="AR108" s="89">
        <v>12333630</v>
      </c>
      <c r="AS108" s="89">
        <v>20588592</v>
      </c>
      <c r="AT108" s="89">
        <v>517283</v>
      </c>
      <c r="AU108" s="89">
        <v>124474908</v>
      </c>
      <c r="AV108" s="89">
        <v>77900927</v>
      </c>
      <c r="AW108" s="1"/>
      <c r="AX108" s="1" t="str">
        <f>A108</f>
        <v>pulegone</v>
      </c>
      <c r="AY108" s="39">
        <f t="shared" si="144"/>
        <v>18861154.5</v>
      </c>
      <c r="AZ108" s="39">
        <f t="shared" si="149"/>
        <v>2567536.5</v>
      </c>
      <c r="BA108" s="39">
        <f t="shared" si="150"/>
        <v>10860649.5</v>
      </c>
      <c r="BB108" s="39">
        <f t="shared" si="151"/>
        <v>20943630</v>
      </c>
      <c r="BC108" s="39">
        <f t="shared" si="152"/>
        <v>37239920.25</v>
      </c>
      <c r="BD108" s="39" t="str">
        <f t="shared" si="153"/>
        <v/>
      </c>
      <c r="BE108" s="39">
        <f t="shared" si="145"/>
        <v>10214572</v>
      </c>
      <c r="BF108" s="39">
        <f t="shared" si="154"/>
        <v>4111210</v>
      </c>
      <c r="BG108" s="39">
        <f t="shared" si="155"/>
        <v>6862864</v>
      </c>
      <c r="BH108" s="39">
        <f t="shared" si="156"/>
        <v>258641.5</v>
      </c>
      <c r="BI108" s="39">
        <f t="shared" si="157"/>
        <v>41491636</v>
      </c>
      <c r="BJ108" s="39">
        <f t="shared" si="147"/>
        <v>25966975.666666668</v>
      </c>
      <c r="BK108" s="42">
        <f t="shared" si="161"/>
        <v>7</v>
      </c>
      <c r="BL108">
        <f t="shared" si="162"/>
        <v>2</v>
      </c>
      <c r="BM108">
        <f t="shared" si="163"/>
        <v>6</v>
      </c>
      <c r="BN108">
        <f t="shared" si="164"/>
        <v>8</v>
      </c>
      <c r="BO108">
        <f t="shared" si="165"/>
        <v>10</v>
      </c>
      <c r="BP108" t="str">
        <f t="shared" si="166"/>
        <v/>
      </c>
      <c r="BQ108">
        <f t="shared" si="167"/>
        <v>5</v>
      </c>
      <c r="BR108">
        <f t="shared" si="168"/>
        <v>3</v>
      </c>
      <c r="BS108">
        <f t="shared" si="169"/>
        <v>4</v>
      </c>
      <c r="BT108">
        <f t="shared" si="170"/>
        <v>1</v>
      </c>
      <c r="BU108">
        <f t="shared" si="171"/>
        <v>11</v>
      </c>
      <c r="BV108">
        <f t="shared" si="172"/>
        <v>9</v>
      </c>
      <c r="BW108">
        <f t="shared" si="173"/>
        <v>33</v>
      </c>
      <c r="BX108">
        <f t="shared" si="174"/>
        <v>33</v>
      </c>
      <c r="BY108">
        <f t="shared" si="175"/>
        <v>5</v>
      </c>
      <c r="BZ108">
        <f t="shared" si="176"/>
        <v>6</v>
      </c>
      <c r="CA108">
        <f t="shared" si="177"/>
        <v>12</v>
      </c>
      <c r="CB108" s="39">
        <f t="shared" si="178"/>
        <v>18</v>
      </c>
      <c r="CC108" s="46">
        <f t="shared" si="179"/>
        <v>12</v>
      </c>
      <c r="CD108" s="44" t="str">
        <f t="shared" si="180"/>
        <v xml:space="preserve">sig = </v>
      </c>
      <c r="CE108" t="str" cm="1">
        <f t="array" ref="CE108">_xlfn.IFS($CC108="","",$CC108&lt;=CE$69,"yes",$CC108&gt;CE$69,"no")</f>
        <v>no</v>
      </c>
      <c r="CF108" s="42" t="str">
        <f t="shared" si="158"/>
        <v/>
      </c>
      <c r="CG108" s="1" t="str">
        <f t="shared" si="159"/>
        <v/>
      </c>
      <c r="CH108" s="1" t="str">
        <f t="shared" si="160"/>
        <v/>
      </c>
      <c r="CI108" s="76" t="str">
        <f>IF(CE108="yes",VLOOKUP(CH108,'z-Table'!$A$1:$K$74,7,TRUE)*$CE$68,"")</f>
        <v/>
      </c>
    </row>
    <row r="109" spans="1:87" ht="12" x14ac:dyDescent="0.2">
      <c r="A109" s="7" t="s">
        <v>65</v>
      </c>
      <c r="B109" s="18" cm="1">
        <f t="array" ref="B109">IFERROR(_xlfn.IFS(COUNTA($F$68:$K$68)=0,AVERAGE($F109:$K109),$F$68="X",AVERAGE(G109:$K109),$G$68="X",AVERAGE($F109,$H109:$K109),$H$68="X",AVERAGE($F109:$G109,$I109:$K109),$I$68="X",AVERAGE($F109:$H109,$J109:$K109),$J$68="X",AVERAGE($F109:$I109,$K109:$K109),$K$68="X",AVERAGE($F109:$J109)),"")</f>
        <v>2.8861142397749562E-2</v>
      </c>
      <c r="C109" s="19" cm="1">
        <f t="array" ref="C109">IFERROR(_xlfn.IFS(COUNTA($F$68:$K$68)=0,STDEV($F109:$K109)/SQRT(COUNT($F109:$K109)),$F$68="X",STDEV(G109:$K109)/SQRT(COUNT(G109:$K109)),$G$68="X",STDEV($F109,$H109:$K109)/SQRT(COUNT($F109,$H109:$K109)),$H$68="X",STDEV($F109:$G109,$I109:$K109)/SQRT(COUNT($F109:$G109,$I109:$K109)),$I$68="X",STDEV($F109:$H109,$J109:$K109)/SQRT(COUNT($F109:$H109,$J109:$K109)),$J$68="X",STDEV($F109:$I109,$K109)/SQRT(COUNT($F109:$I109,$K109)),$K$68="X",STDEV($F109:$J109)/SQRT(COUNT($F109:$J109))),"")</f>
        <v>1.6684426985879377E-2</v>
      </c>
      <c r="D109" s="113" cm="1">
        <f t="array" ref="D109">IFERROR(_xlfn.IFS(COUNTA($L$68:$Q$68)=0,AVERAGE($L109:$Q109),$L$68="X",AVERAGE($M109:$Q109),$M$68="X",AVERAGE($L109,$N109:$Q109),$N$68="X",AVERAGE($L109:$M109,$O109:$Q109),$O$68="X",AVERAGE($L109:$N109,$P109:$Q109),$P$68="X",AVERAGE($L109:$O109,$Q109:$Q109),$Q$68="X",AVERAGE($L109:$P109)),"")</f>
        <v>39562.416666666672</v>
      </c>
      <c r="E109" s="111" cm="1">
        <f t="array" ref="E109">IFERROR(_xlfn.IFS(COUNTA($L$68:$Q$68)=0,STDEV($L109:$Q109)/SQRT(COUNT($L109:$Q109)),$L$68="X",STDEV($M109:$Q109)/SQRT(COUNT($M109:$Q109)),$M$68="X",STDEV($L109,$N109:$Q109)/SQRT(COUNT($L109,$N109:$Q109)),$N$68="X",STDEV($L109:$M109,$O109:$Q109)/SQRT(COUNT($L109:$M109,$O109:$Q109)),$O$68="X",STDEV($L109:$N109,$P109:$Q109)/SQRT(COUNT($L109:$N109,$P109:$Q109)),$P$68="X",STDEV($L109:$O109,$Q109)/SQRT(COUNT($L109:$O109,$Q109)),$Q$68="X",STDEV($L109:$P109)/SQRT(COUNT($L109:$P109))),"")</f>
        <v>28306.745028251557</v>
      </c>
      <c r="F109" cm="1">
        <f t="array" ref="F109">_xlfn.IFS(SUM($L109:$Q109)="","",L109="","",L109=0,0,L109&gt;0,L109/F$131*100)</f>
        <v>0</v>
      </c>
      <c r="G109" cm="1">
        <f t="array" ref="G109">_xlfn.IFS(SUM($L109:$Q109)="","",M109="","",M109=0,0,M109&gt;0,M109/G$131*100)</f>
        <v>2.3800021383496194E-2</v>
      </c>
      <c r="H109" cm="1">
        <f t="array" ref="H109">_xlfn.IFS(SUM($L109:$Q109)="","",N109="","",N109=0,0,N109&gt;0,N109/H$131*100)</f>
        <v>9.3610744209170732E-2</v>
      </c>
      <c r="I109" cm="1">
        <f t="array" ref="I109">_xlfn.IFS(SUM($L109:$Q109)="","",O109="","",O109=0,0,O109&gt;0,O109/I$131*100)</f>
        <v>8.9116017610954522E-3</v>
      </c>
      <c r="J109" cm="1">
        <f t="array" ref="J109">_xlfn.IFS(SUM($L109:$Q109)="","",P109="","",P109=0,0,P109&gt;0,P109/J$131*100)</f>
        <v>1.7983344634985431E-2</v>
      </c>
      <c r="K109" s="1" cm="1">
        <f t="array" ref="K109">_xlfn.IFS(SUM($L109:$Q109)="","",Q109="","",Q109=0,0,Q109&gt;0,Q109/K$131*100)</f>
        <v>0.18701836337240543</v>
      </c>
      <c r="L109" s="42">
        <f t="shared" si="102"/>
        <v>0</v>
      </c>
      <c r="M109">
        <f t="shared" si="103"/>
        <v>11892.5</v>
      </c>
      <c r="N109">
        <f t="shared" si="104"/>
        <v>152100</v>
      </c>
      <c r="O109">
        <f t="shared" si="105"/>
        <v>15561.333333333334</v>
      </c>
      <c r="P109">
        <f t="shared" si="106"/>
        <v>18258.25</v>
      </c>
      <c r="Q109" s="96">
        <f t="shared" si="107"/>
        <v>14678.5</v>
      </c>
      <c r="R109" s="89">
        <v>0</v>
      </c>
      <c r="S109" s="89">
        <v>23785</v>
      </c>
      <c r="T109" s="89">
        <v>304200</v>
      </c>
      <c r="U109" s="89">
        <v>46684</v>
      </c>
      <c r="V109" s="89">
        <v>73033</v>
      </c>
      <c r="W109" s="89">
        <v>29357</v>
      </c>
      <c r="X109" s="1"/>
      <c r="Y109" s="1"/>
      <c r="Z109" s="7" t="s">
        <v>65</v>
      </c>
      <c r="AA109" s="18" cm="1">
        <f t="array" ref="AA109">IFERROR(_xlfn.IFS(COUNTA($AE$68:$AJ$68)=0,AVERAGE($AE109:$AJ109),$AE$68="X",AVERAGE($AF109:$AJ109),$AF$68="X",AVERAGE($AE109,$AG109:$AJ109),$AG$68="X",AVERAGE($AE109:$AF109,$AH109:$AJ109),$AH$68="X",AVERAGE($AE109:$AG109,$AI109:$AJ109),$AI$68="X",AVERAGE($AE109:$AH109,$AJ109:$AJ109),$AJ$68="X",AVERAGE($AE109:$AI109)),"")</f>
        <v>2.1299618678749424E-2</v>
      </c>
      <c r="AB109" s="19" cm="1">
        <f t="array" ref="AB109">IFERROR(_xlfn.IFS(COUNTA($AE$68:$AJ$68)=0,STDEV($AE109:$AJ109)/SQRT(COUNT($AE109:$AJ109)),$AE$68="X",STDEV($AF109:$AJ109)/SQRT(COUNT($AF109:$AJ109)),$AF$68="X",STDEV($AE109,$AG109:$AJ109)/SQRT(COUNT($AE109,$AG109:$AJ109)),$AG$68="X",STDEV($AE109:$AF109,$AH109:$AJ109)/SQRT(COUNT($AE109:$AF109,$AH109:$AJ109)),$AH$68="X",STDEV($AE109:$AG109,$AI109:$AJ109)/SQRT(COUNT($AE109:$AG109,$AI109:$AJ109)),$AI$68="X",STDEV($AE109:$AH109,$AJ109)/SQRT(COUNT($AE109:$AH109,$AJ109)),$AJ$68="X",STDEV($AE109:$AI109)/SQRT(COUNT($AE109:$AI109))),"")</f>
        <v>9.7065596366192365E-3</v>
      </c>
      <c r="AC109" s="113" cm="1">
        <f t="array" ref="AC109">IFERROR(_xlfn.IFS(COUNTA($AK$68:$AP$68)=0,AVERAGE($AK109:$AP109),$AK$68="X",AVERAGE($AL109:$AP109),$AL$68="X",AVERAGE($AK109,$AM109:$AP109),$AM$68="X",AVERAGE($AK109:$AL109,$AN109:$AP109),$AN$68="X",AVERAGE($AK109:$AM109,$AO109:$AP109),$AO$68="X",AVERAGE($AK109:$AN109,$AP109:$AP109),$AP$68="X",AVERAGE($AK109:$AO109)),"")</f>
        <v>11417.111111111111</v>
      </c>
      <c r="AD109" s="111" cm="1">
        <f t="array" ref="AD109">IFERROR(_xlfn.IFS(COUNTA($AK$68:$AP$68)=0,STDEV($AK109:$AP109)/SQRT(COUNT($AK109:$AP109)),$AK$68="X",STDEV($AL109:$AP109)/SQRT(COUNT($AL109:$AP109)),$AL$68="X",STDEV($AK109,$AM109:$AP109)/SQRT(COUNT($AK109,$AM109:$AP109)),$AM$68="X",STDEV($AK109:$AL109,$AN109:$AP109)/SQRT(COUNT($AK109:$AL109,$AN109:$AP109)),$AN$68="X",STDEV($AK109:$AM109,$AO109:$AP109)/SQRT(COUNT($AK109:$AM109,$AO109:$AP109)),$AO$68="X",STDEV($AK109:$AN109,$AP109)/SQRT(COUNT($AK109:$AN109,$AP109)),$AP$68="X",STDEV($AK109:$AO109)/SQRT(COUNT($AK109:$AO109))),"")</f>
        <v>5867.2979822355783</v>
      </c>
      <c r="AE109" cm="1">
        <f t="array" ref="AE109">_xlfn.IFS(SUM($AK109:$AP109)="","",AK109="","",AK109=0,0,AK109&gt;0,AK109/AE$131*100)</f>
        <v>0</v>
      </c>
      <c r="AF109" cm="1">
        <f t="array" ref="AF109">_xlfn.IFS(SUM($AK109:$AP109)="","",AL109="","",AL109=0,0,AL109&gt;0,AL109/AF$131*100)</f>
        <v>5.068785597929211E-2</v>
      </c>
      <c r="AG109" cm="1">
        <f t="array" ref="AG109">_xlfn.IFS(SUM($AK109:$AP109)="","",AM109="","",AM109=0,0,AM109&gt;0,AM109/AG$131*100)</f>
        <v>0</v>
      </c>
      <c r="AH109" cm="1">
        <f t="array" ref="AH109">_xlfn.IFS(SUM($AK109:$AP109)="","",AN109="","",AN109=0,0,AN109&gt;0,AN109/AH$131*100)</f>
        <v>4.0335073743357444E-2</v>
      </c>
      <c r="AI109" cm="1">
        <f t="array" ref="AI109">_xlfn.IFS(SUM($AK109:$AP109)="","",AO109="","",AO109=0,0,AO109&gt;0,AO109/AI$131*100)</f>
        <v>3.6774782349846998E-2</v>
      </c>
      <c r="AJ109" s="1" cm="1">
        <f t="array" ref="AJ109">_xlfn.IFS(SUM($AK109:$AP109)="","",AP109="","",AP109=0,0,AP109&gt;0,AP109/AJ$131*100)</f>
        <v>0</v>
      </c>
      <c r="AK109" s="85">
        <f t="shared" si="108"/>
        <v>0</v>
      </c>
      <c r="AL109" s="39">
        <f t="shared" si="108"/>
        <v>24047.666666666668</v>
      </c>
      <c r="AM109" s="39">
        <f t="shared" si="108"/>
        <v>0</v>
      </c>
      <c r="AN109" s="39">
        <f t="shared" si="108"/>
        <v>11082</v>
      </c>
      <c r="AO109" s="39">
        <f t="shared" si="108"/>
        <v>33373</v>
      </c>
      <c r="AP109" s="98">
        <f t="shared" si="108"/>
        <v>0</v>
      </c>
      <c r="AQ109" s="89">
        <v>0</v>
      </c>
      <c r="AR109" s="89">
        <v>72143</v>
      </c>
      <c r="AS109" s="89">
        <v>0</v>
      </c>
      <c r="AT109" s="89">
        <v>22164</v>
      </c>
      <c r="AU109" s="89">
        <v>100119</v>
      </c>
      <c r="AV109" s="89">
        <v>0</v>
      </c>
      <c r="AW109" s="1"/>
      <c r="AX109" s="1"/>
      <c r="AY109" s="39" t="str">
        <f t="shared" si="144"/>
        <v/>
      </c>
      <c r="AZ109" s="39" t="str">
        <f t="shared" si="149"/>
        <v/>
      </c>
      <c r="BA109" s="39" t="str">
        <f t="shared" si="150"/>
        <v/>
      </c>
      <c r="BB109" s="39" t="str">
        <f t="shared" si="151"/>
        <v/>
      </c>
      <c r="BC109" s="39" t="str">
        <f t="shared" si="152"/>
        <v/>
      </c>
      <c r="BD109" s="39" t="str">
        <f t="shared" si="153"/>
        <v/>
      </c>
      <c r="BE109" s="39" t="str">
        <f t="shared" si="145"/>
        <v/>
      </c>
      <c r="BF109" s="39" t="str">
        <f t="shared" si="154"/>
        <v/>
      </c>
      <c r="BG109" s="39" t="str">
        <f t="shared" si="155"/>
        <v/>
      </c>
      <c r="BH109" s="39" t="str">
        <f t="shared" si="156"/>
        <v/>
      </c>
      <c r="BI109" s="39" t="str">
        <f t="shared" si="157"/>
        <v/>
      </c>
      <c r="BJ109" s="39" t="str">
        <f t="shared" si="147"/>
        <v/>
      </c>
      <c r="BK109" s="42" t="str">
        <f t="shared" si="161"/>
        <v/>
      </c>
      <c r="BL109" t="str">
        <f t="shared" si="162"/>
        <v/>
      </c>
      <c r="BM109" t="str">
        <f t="shared" si="163"/>
        <v/>
      </c>
      <c r="BN109" t="str">
        <f t="shared" si="164"/>
        <v/>
      </c>
      <c r="BO109" t="str">
        <f t="shared" si="165"/>
        <v/>
      </c>
      <c r="BP109" t="str">
        <f t="shared" si="166"/>
        <v/>
      </c>
      <c r="BQ109" t="str">
        <f t="shared" si="167"/>
        <v/>
      </c>
      <c r="BR109" t="str">
        <f t="shared" si="168"/>
        <v/>
      </c>
      <c r="BS109" t="str">
        <f t="shared" si="169"/>
        <v/>
      </c>
      <c r="BT109" t="str">
        <f t="shared" si="170"/>
        <v/>
      </c>
      <c r="BU109" t="str">
        <f t="shared" si="171"/>
        <v/>
      </c>
      <c r="BV109" t="str">
        <f t="shared" si="172"/>
        <v/>
      </c>
      <c r="BW109" t="str">
        <f t="shared" si="173"/>
        <v/>
      </c>
      <c r="BX109" t="str">
        <f t="shared" si="174"/>
        <v/>
      </c>
      <c r="BY109" t="str">
        <f t="shared" si="175"/>
        <v/>
      </c>
      <c r="BZ109" t="str">
        <f t="shared" si="176"/>
        <v/>
      </c>
      <c r="CA109" t="str">
        <f t="shared" si="177"/>
        <v/>
      </c>
      <c r="CB109" s="39" t="str">
        <f t="shared" si="178"/>
        <v/>
      </c>
      <c r="CC109" s="46" t="str">
        <f t="shared" si="179"/>
        <v/>
      </c>
      <c r="CD109" s="44" t="str">
        <f t="shared" si="180"/>
        <v/>
      </c>
      <c r="CE109" t="str" cm="1">
        <f t="array" ref="CE109">_xlfn.IFS($CC109="","",$CC109&lt;=CE$69,"yes",$CC109&gt;CE$69,"no")</f>
        <v/>
      </c>
      <c r="CF109" s="42" t="str">
        <f t="shared" si="158"/>
        <v/>
      </c>
      <c r="CG109" s="1" t="str">
        <f t="shared" si="159"/>
        <v/>
      </c>
      <c r="CH109" s="1" t="str">
        <f t="shared" si="160"/>
        <v/>
      </c>
      <c r="CI109" s="76" t="str">
        <f>IF(CE109="yes",VLOOKUP(CH109,'z-Table'!$A$1:$K$74,7,TRUE)*$CE$68,"")</f>
        <v/>
      </c>
    </row>
    <row r="110" spans="1:87" ht="12" x14ac:dyDescent="0.2">
      <c r="A110" s="7" t="s">
        <v>66</v>
      </c>
      <c r="B110" s="18" cm="1">
        <f t="array" ref="B110">IFERROR(_xlfn.IFS(COUNTA($F$68:$K$68)=0,AVERAGE($F110:$K110),$F$68="X",AVERAGE(G110:$K110),$G$68="X",AVERAGE($F110,$H110:$K110),$H$68="X",AVERAGE($F110:$G110,$I110:$K110),$I$68="X",AVERAGE($F110:$H110,$J110:$K110),$J$68="X",AVERAGE($F110:$I110,$K110:$K110),$K$68="X",AVERAGE($F110:$J110)),"")</f>
        <v>9.9409735313881246E-4</v>
      </c>
      <c r="C110" s="19" cm="1">
        <f t="array" ref="C110">IFERROR(_xlfn.IFS(COUNTA($F$68:$K$68)=0,STDEV($F110:$K110)/SQRT(COUNT($F110:$K110)),$F$68="X",STDEV(G110:$K110)/SQRT(COUNT(G110:$K110)),$G$68="X",STDEV($F110,$H110:$K110)/SQRT(COUNT($F110,$H110:$K110)),$H$68="X",STDEV($F110:$G110,$I110:$K110)/SQRT(COUNT($F110:$G110,$I110:$K110)),$I$68="X",STDEV($F110:$H110,$J110:$K110)/SQRT(COUNT($F110:$H110,$J110:$K110)),$J$68="X",STDEV($F110:$I110,$K110)/SQRT(COUNT($F110:$I110,$K110)),$K$68="X",STDEV($F110:$J110)/SQRT(COUNT($F110:$J110))),"")</f>
        <v>9.9409735313881246E-4</v>
      </c>
      <c r="D110" s="113" cm="1">
        <f t="array" ref="D110">IFERROR(_xlfn.IFS(COUNTA($L$68:$Q$68)=0,AVERAGE($L110:$Q110),$L$68="X",AVERAGE($M110:$Q110),$M$68="X",AVERAGE($L110,$N110:$Q110),$N$68="X",AVERAGE($L110:$M110,$O110:$Q110),$O$68="X",AVERAGE($L110:$N110,$P110:$Q110),$P$68="X",AVERAGE($L110:$O110,$Q110:$Q110),$Q$68="X",AVERAGE($L110:$P110)),"")</f>
        <v>2275.9</v>
      </c>
      <c r="E110" s="111" cm="1">
        <f t="array" ref="E110">IFERROR(_xlfn.IFS(COUNTA($L$68:$Q$68)=0,STDEV($L110:$Q110)/SQRT(COUNT($L110:$Q110)),$L$68="X",STDEV($M110:$Q110)/SQRT(COUNT($M110:$Q110)),$M$68="X",STDEV($L110,$N110:$Q110)/SQRT(COUNT($L110,$N110:$Q110)),$N$68="X",STDEV($L110:$M110,$O110:$Q110)/SQRT(COUNT($L110:$M110,$O110:$Q110)),$O$68="X",STDEV($L110:$N110,$P110:$Q110)/SQRT(COUNT($L110:$N110,$P110:$Q110)),$P$68="X",STDEV($L110:$O110,$Q110)/SQRT(COUNT($L110:$O110,$Q110)),$Q$68="X",STDEV($L110:$P110)/SQRT(COUNT($L110:$P110))),"")</f>
        <v>2275.9</v>
      </c>
      <c r="F110" cm="1">
        <f t="array" ref="F110">_xlfn.IFS(SUM($L110:$Q110)="","",L110="","",L110=0,0,L110&gt;0,L110/F$131*100)</f>
        <v>4.9704867656940625E-3</v>
      </c>
      <c r="G110" cm="1">
        <f t="array" ref="G110">_xlfn.IFS(SUM($L110:$Q110)="","",M110="","",M110=0,0,M110&gt;0,M110/G$131*100)</f>
        <v>0</v>
      </c>
      <c r="H110" cm="1">
        <f t="array" ref="H110">_xlfn.IFS(SUM($L110:$Q110)="","",N110="","",N110=0,0,N110&gt;0,N110/H$131*100)</f>
        <v>0</v>
      </c>
      <c r="I110" cm="1">
        <f t="array" ref="I110">_xlfn.IFS(SUM($L110:$Q110)="","",O110="","",O110=0,0,O110&gt;0,O110/I$131*100)</f>
        <v>0</v>
      </c>
      <c r="J110" cm="1">
        <f t="array" ref="J110">_xlfn.IFS(SUM($L110:$Q110)="","",P110="","",P110=0,0,P110&gt;0,P110/J$131*100)</f>
        <v>0</v>
      </c>
      <c r="K110" s="1" cm="1">
        <f t="array" ref="K110">_xlfn.IFS(SUM($L110:$Q110)="","",Q110="","",Q110=0,0,Q110&gt;0,Q110/K$131*100)</f>
        <v>0</v>
      </c>
      <c r="L110" s="42">
        <f t="shared" si="102"/>
        <v>11379.5</v>
      </c>
      <c r="M110">
        <f t="shared" si="103"/>
        <v>0</v>
      </c>
      <c r="N110">
        <f t="shared" si="104"/>
        <v>0</v>
      </c>
      <c r="O110">
        <f t="shared" si="105"/>
        <v>0</v>
      </c>
      <c r="P110">
        <f t="shared" si="106"/>
        <v>0</v>
      </c>
      <c r="Q110" s="96">
        <f t="shared" si="107"/>
        <v>0</v>
      </c>
      <c r="R110" s="89">
        <v>22759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1"/>
      <c r="Y110" s="1"/>
      <c r="Z110" s="7" t="s">
        <v>66</v>
      </c>
      <c r="AA110" s="18" cm="1">
        <f t="array" ref="AA110">IFERROR(_xlfn.IFS(COUNTA($AE$68:$AJ$68)=0,AVERAGE($AE110:$AJ110),$AE$68="X",AVERAGE($AF110:$AJ110),$AF$68="X",AVERAGE($AE110,$AG110:$AJ110),$AG$68="X",AVERAGE($AE110:$AF110,$AH110:$AJ110),$AH$68="X",AVERAGE($AE110:$AG110,$AI110:$AJ110),$AI$68="X",AVERAGE($AE110:$AH110,$AJ110:$AJ110),$AJ$68="X",AVERAGE($AE110:$AI110)),"")</f>
        <v>0</v>
      </c>
      <c r="AB110" s="19" cm="1">
        <f t="array" ref="AB110">IFERROR(_xlfn.IFS(COUNTA($AE$68:$AJ$68)=0,STDEV($AE110:$AJ110)/SQRT(COUNT($AE110:$AJ110)),$AE$68="X",STDEV($AF110:$AJ110)/SQRT(COUNT($AF110:$AJ110)),$AF$68="X",STDEV($AE110,$AG110:$AJ110)/SQRT(COUNT($AE110,$AG110:$AJ110)),$AG$68="X",STDEV($AE110:$AF110,$AH110:$AJ110)/SQRT(COUNT($AE110:$AF110,$AH110:$AJ110)),$AH$68="X",STDEV($AE110:$AG110,$AI110:$AJ110)/SQRT(COUNT($AE110:$AG110,$AI110:$AJ110)),$AI$68="X",STDEV($AE110:$AH110,$AJ110)/SQRT(COUNT($AE110:$AH110,$AJ110)),$AJ$68="X",STDEV($AE110:$AI110)/SQRT(COUNT($AE110:$AI110))),"")</f>
        <v>0</v>
      </c>
      <c r="AC110" s="113" cm="1">
        <f t="array" ref="AC110">IFERROR(_xlfn.IFS(COUNTA($AK$68:$AP$68)=0,AVERAGE($AK110:$AP110),$AK$68="X",AVERAGE($AL110:$AP110),$AL$68="X",AVERAGE($AK110,$AM110:$AP110),$AM$68="X",AVERAGE($AK110:$AL110,$AN110:$AP110),$AN$68="X",AVERAGE($AK110:$AM110,$AO110:$AP110),$AO$68="X",AVERAGE($AK110:$AN110,$AP110:$AP110),$AP$68="X",AVERAGE($AK110:$AO110)),"")</f>
        <v>0</v>
      </c>
      <c r="AD110" s="111" cm="1">
        <f t="array" ref="AD110">IFERROR(_xlfn.IFS(COUNTA($AK$68:$AP$68)=0,STDEV($AK110:$AP110)/SQRT(COUNT($AK110:$AP110)),$AK$68="X",STDEV($AL110:$AP110)/SQRT(COUNT($AL110:$AP110)),$AL$68="X",STDEV($AK110,$AM110:$AP110)/SQRT(COUNT($AK110,$AM110:$AP110)),$AM$68="X",STDEV($AK110:$AL110,$AN110:$AP110)/SQRT(COUNT($AK110:$AL110,$AN110:$AP110)),$AN$68="X",STDEV($AK110:$AM110,$AO110:$AP110)/SQRT(COUNT($AK110:$AM110,$AO110:$AP110)),$AO$68="X",STDEV($AK110:$AN110,$AP110)/SQRT(COUNT($AK110:$AN110,$AP110)),$AP$68="X",STDEV($AK110:$AO110)/SQRT(COUNT($AK110:$AO110))),"")</f>
        <v>0</v>
      </c>
      <c r="AE110" cm="1">
        <f t="array" ref="AE110">_xlfn.IFS(SUM($AK110:$AP110)="","",AK110="","",AK110=0,0,AK110&gt;0,AK110/AE$131*100)</f>
        <v>0</v>
      </c>
      <c r="AF110" cm="1">
        <f t="array" ref="AF110">_xlfn.IFS(SUM($AK110:$AP110)="","",AL110="","",AL110=0,0,AL110&gt;0,AL110/AF$131*100)</f>
        <v>0</v>
      </c>
      <c r="AG110" cm="1">
        <f t="array" ref="AG110">_xlfn.IFS(SUM($AK110:$AP110)="","",AM110="","",AM110=0,0,AM110&gt;0,AM110/AG$131*100)</f>
        <v>0</v>
      </c>
      <c r="AH110" cm="1">
        <f t="array" ref="AH110">_xlfn.IFS(SUM($AK110:$AP110)="","",AN110="","",AN110=0,0,AN110&gt;0,AN110/AH$131*100)</f>
        <v>0</v>
      </c>
      <c r="AI110" cm="1">
        <f t="array" ref="AI110">_xlfn.IFS(SUM($AK110:$AP110)="","",AO110="","",AO110=0,0,AO110&gt;0,AO110/AI$131*100)</f>
        <v>0</v>
      </c>
      <c r="AJ110" s="1" cm="1">
        <f t="array" ref="AJ110">_xlfn.IFS(SUM($AK110:$AP110)="","",AP110="","",AP110=0,0,AP110&gt;0,AP110/AJ$131*100)</f>
        <v>0</v>
      </c>
      <c r="AK110" s="85">
        <f t="shared" si="108"/>
        <v>0</v>
      </c>
      <c r="AL110" s="39">
        <f t="shared" si="108"/>
        <v>0</v>
      </c>
      <c r="AM110" s="39">
        <f t="shared" si="108"/>
        <v>0</v>
      </c>
      <c r="AN110" s="39">
        <f t="shared" si="108"/>
        <v>0</v>
      </c>
      <c r="AO110" s="39">
        <f t="shared" si="108"/>
        <v>0</v>
      </c>
      <c r="AP110" s="98">
        <f t="shared" si="108"/>
        <v>0</v>
      </c>
      <c r="AQ110" s="89">
        <v>0</v>
      </c>
      <c r="AR110" s="89">
        <v>0</v>
      </c>
      <c r="AS110" s="89">
        <v>0</v>
      </c>
      <c r="AT110" s="89">
        <v>0</v>
      </c>
      <c r="AU110" s="89">
        <v>0</v>
      </c>
      <c r="AV110" s="89">
        <v>0</v>
      </c>
      <c r="AW110" s="1"/>
      <c r="AX110" s="1"/>
      <c r="AY110" s="39" t="str">
        <f t="shared" si="144"/>
        <v/>
      </c>
      <c r="AZ110" s="39" t="str">
        <f t="shared" si="149"/>
        <v/>
      </c>
      <c r="BA110" s="39" t="str">
        <f t="shared" si="150"/>
        <v/>
      </c>
      <c r="BB110" s="39" t="str">
        <f t="shared" si="151"/>
        <v/>
      </c>
      <c r="BC110" s="39" t="str">
        <f t="shared" si="152"/>
        <v/>
      </c>
      <c r="BD110" s="39" t="str">
        <f t="shared" si="153"/>
        <v/>
      </c>
      <c r="BE110" s="39" t="str">
        <f t="shared" si="145"/>
        <v/>
      </c>
      <c r="BF110" s="39" t="str">
        <f t="shared" si="154"/>
        <v/>
      </c>
      <c r="BG110" s="39" t="str">
        <f t="shared" si="155"/>
        <v/>
      </c>
      <c r="BH110" s="39" t="str">
        <f t="shared" si="156"/>
        <v/>
      </c>
      <c r="BI110" s="39" t="str">
        <f t="shared" si="157"/>
        <v/>
      </c>
      <c r="BJ110" s="39" t="str">
        <f t="shared" si="147"/>
        <v/>
      </c>
      <c r="BK110" s="42" t="str">
        <f t="shared" si="161"/>
        <v/>
      </c>
      <c r="BL110" t="str">
        <f t="shared" si="162"/>
        <v/>
      </c>
      <c r="BM110" t="str">
        <f t="shared" si="163"/>
        <v/>
      </c>
      <c r="BN110" t="str">
        <f t="shared" si="164"/>
        <v/>
      </c>
      <c r="BO110" t="str">
        <f t="shared" si="165"/>
        <v/>
      </c>
      <c r="BP110" t="str">
        <f t="shared" si="166"/>
        <v/>
      </c>
      <c r="BQ110" t="str">
        <f t="shared" si="167"/>
        <v/>
      </c>
      <c r="BR110" t="str">
        <f t="shared" si="168"/>
        <v/>
      </c>
      <c r="BS110" t="str">
        <f t="shared" si="169"/>
        <v/>
      </c>
      <c r="BT110" t="str">
        <f t="shared" si="170"/>
        <v/>
      </c>
      <c r="BU110" t="str">
        <f t="shared" si="171"/>
        <v/>
      </c>
      <c r="BV110" t="str">
        <f t="shared" si="172"/>
        <v/>
      </c>
      <c r="BW110" t="str">
        <f t="shared" si="173"/>
        <v/>
      </c>
      <c r="BX110" t="str">
        <f t="shared" si="174"/>
        <v/>
      </c>
      <c r="BY110" t="str">
        <f t="shared" si="175"/>
        <v/>
      </c>
      <c r="BZ110" t="str">
        <f t="shared" si="176"/>
        <v/>
      </c>
      <c r="CA110" t="str">
        <f t="shared" si="177"/>
        <v/>
      </c>
      <c r="CB110" s="39" t="str">
        <f t="shared" si="178"/>
        <v/>
      </c>
      <c r="CC110" s="46" t="str">
        <f t="shared" si="179"/>
        <v/>
      </c>
      <c r="CD110" s="44" t="str">
        <f t="shared" si="180"/>
        <v/>
      </c>
      <c r="CE110" t="str" cm="1">
        <f t="array" ref="CE110">_xlfn.IFS($CC110="","",$CC110&lt;=CE$69,"yes",$CC110&gt;CE$69,"no")</f>
        <v/>
      </c>
      <c r="CF110" s="42" t="str">
        <f t="shared" si="158"/>
        <v/>
      </c>
      <c r="CG110" s="1" t="str">
        <f t="shared" si="159"/>
        <v/>
      </c>
      <c r="CH110" s="1" t="str">
        <f t="shared" si="160"/>
        <v/>
      </c>
      <c r="CI110" s="76" t="str">
        <f>IF(CE110="yes",VLOOKUP(CH110,'z-Table'!$A$1:$K$74,7,TRUE)*$CE$68,"")</f>
        <v/>
      </c>
    </row>
    <row r="111" spans="1:87" ht="12" x14ac:dyDescent="0.2">
      <c r="A111" s="7" t="s">
        <v>67</v>
      </c>
      <c r="B111" s="18" cm="1">
        <f t="array" ref="B111">IFERROR(_xlfn.IFS(COUNTA($F$68:$K$68)=0,AVERAGE($F111:$K111),$F$68="X",AVERAGE(G111:$K111),$G$68="X",AVERAGE($F111,$H111:$K111),$H$68="X",AVERAGE($F111:$G111,$I111:$K111),$I$68="X",AVERAGE($F111:$H111,$J111:$K111),$J$68="X",AVERAGE($F111:$I111,$K111:$K111),$K$68="X",AVERAGE($F111:$J111)),"")</f>
        <v>1.8417076471278233</v>
      </c>
      <c r="C111" s="19" cm="1">
        <f t="array" ref="C111">IFERROR(_xlfn.IFS(COUNTA($F$68:$K$68)=0,STDEV($F111:$K111)/SQRT(COUNT($F111:$K111)),$F$68="X",STDEV(G111:$K111)/SQRT(COUNT(G111:$K111)),$G$68="X",STDEV($F111,$H111:$K111)/SQRT(COUNT($F111,$H111:$K111)),$H$68="X",STDEV($F111:$G111,$I111:$K111)/SQRT(COUNT($F111:$G111,$I111:$K111)),$I$68="X",STDEV($F111:$H111,$J111:$K111)/SQRT(COUNT($F111:$H111,$J111:$K111)),$J$68="X",STDEV($F111:$I111,$K111)/SQRT(COUNT($F111:$I111,$K111)),$K$68="X",STDEV($F111:$J111)/SQRT(COUNT($F111:$J111))),"")</f>
        <v>0.2096153799128366</v>
      </c>
      <c r="D111" s="113" cm="1">
        <f t="array" ref="D111">IFERROR(_xlfn.IFS(COUNTA($L$68:$Q$68)=0,AVERAGE($L111:$Q111),$L$68="X",AVERAGE($M111:$Q111),$M$68="X",AVERAGE($L111,$N111:$Q111),$N$68="X",AVERAGE($L111:$M111,$O111:$Q111),$O$68="X",AVERAGE($L111:$N111,$P111:$Q111),$P$68="X",AVERAGE($L111:$O111,$Q111:$Q111),$Q$68="X",AVERAGE($L111:$P111)),"")</f>
        <v>2642018.916666667</v>
      </c>
      <c r="E111" s="111" cm="1">
        <f t="array" ref="E111">IFERROR(_xlfn.IFS(COUNTA($L$68:$Q$68)=0,STDEV($L111:$Q111)/SQRT(COUNT($L111:$Q111)),$L$68="X",STDEV($M111:$Q111)/SQRT(COUNT($M111:$Q111)),$M$68="X",STDEV($L111,$N111:$Q111)/SQRT(COUNT($L111,$N111:$Q111)),$N$68="X",STDEV($L111:$M111,$O111:$Q111)/SQRT(COUNT($L111:$M111,$O111:$Q111)),$O$68="X",STDEV($L111:$N111,$P111:$Q111)/SQRT(COUNT($L111:$N111,$P111:$Q111)),$P$68="X",STDEV($L111:$O111,$Q111)/SQRT(COUNT($L111:$O111,$Q111)),$Q$68="X",STDEV($L111:$P111)/SQRT(COUNT($L111:$P111))),"")</f>
        <v>653864.73246382561</v>
      </c>
      <c r="F111" cm="1">
        <f t="array" ref="F111">_xlfn.IFS(SUM($L111:$Q111)="","",L111="","",L111=0,0,L111&gt;0,L111/F$131*100)</f>
        <v>1.9033022255131185</v>
      </c>
      <c r="G111" cm="1">
        <f t="array" ref="G111">_xlfn.IFS(SUM($L111:$Q111)="","",M111="","",M111=0,0,M111&gt;0,M111/G$131*100)</f>
        <v>2.2736880382053135</v>
      </c>
      <c r="H111" cm="1">
        <f t="array" ref="H111">_xlfn.IFS(SUM($L111:$Q111)="","",N111="","",N111=0,0,N111&gt;0,N111/H$131*100)</f>
        <v>2.1957033973173128</v>
      </c>
      <c r="I111" cm="1">
        <f t="array" ref="I111">_xlfn.IFS(SUM($L111:$Q111)="","",O111="","",O111=0,0,O111&gt;0,O111/I$131*100)</f>
        <v>1.7371950124129714</v>
      </c>
      <c r="J111" cm="1">
        <f t="array" ref="J111">_xlfn.IFS(SUM($L111:$Q111)="","",P111="","",P111=0,0,P111&gt;0,P111/J$131*100)</f>
        <v>1.0986495621903987</v>
      </c>
      <c r="K111" s="1" cm="1">
        <f t="array" ref="K111">_xlfn.IFS(SUM($L111:$Q111)="","",Q111="","",Q111=0,0,Q111&gt;0,Q111/K$131*100)</f>
        <v>1.003007570239866</v>
      </c>
      <c r="L111" s="42">
        <f t="shared" si="102"/>
        <v>4357446</v>
      </c>
      <c r="M111">
        <f t="shared" si="103"/>
        <v>1136126.5</v>
      </c>
      <c r="N111">
        <f t="shared" si="104"/>
        <v>3567608.5</v>
      </c>
      <c r="O111">
        <f t="shared" si="105"/>
        <v>3033469.3333333335</v>
      </c>
      <c r="P111">
        <f t="shared" si="106"/>
        <v>1115444.25</v>
      </c>
      <c r="Q111" s="96">
        <f t="shared" si="107"/>
        <v>78723</v>
      </c>
      <c r="R111" s="89">
        <v>8714892</v>
      </c>
      <c r="S111" s="89">
        <v>2272253</v>
      </c>
      <c r="T111" s="89">
        <v>7135217</v>
      </c>
      <c r="U111" s="89">
        <v>9100408</v>
      </c>
      <c r="V111" s="89">
        <v>4461777</v>
      </c>
      <c r="W111" s="89">
        <v>157446</v>
      </c>
      <c r="X111" s="1"/>
      <c r="Y111" s="1"/>
      <c r="Z111" s="7" t="s">
        <v>67</v>
      </c>
      <c r="AA111" s="18" cm="1">
        <f t="array" ref="AA111">IFERROR(_xlfn.IFS(COUNTA($AE$68:$AJ$68)=0,AVERAGE($AE111:$AJ111),$AE$68="X",AVERAGE($AF111:$AJ111),$AF$68="X",AVERAGE($AE111,$AG111:$AJ111),$AG$68="X",AVERAGE($AE111:$AF111,$AH111:$AJ111),$AH$68="X",AVERAGE($AE111:$AG111,$AI111:$AJ111),$AI$68="X",AVERAGE($AE111:$AH111,$AJ111:$AJ111),$AJ$68="X",AVERAGE($AE111:$AI111)),"")</f>
        <v>1.0569671531605331</v>
      </c>
      <c r="AB111" s="19" cm="1">
        <f t="array" ref="AB111">IFERROR(_xlfn.IFS(COUNTA($AE$68:$AJ$68)=0,STDEV($AE111:$AJ111)/SQRT(COUNT($AE111:$AJ111)),$AE$68="X",STDEV($AF111:$AJ111)/SQRT(COUNT($AF111:$AJ111)),$AF$68="X",STDEV($AE111,$AG111:$AJ111)/SQRT(COUNT($AE111,$AG111:$AJ111)),$AG$68="X",STDEV($AE111:$AF111,$AH111:$AJ111)/SQRT(COUNT($AE111:$AF111,$AH111:$AJ111)),$AH$68="X",STDEV($AE111:$AG111,$AI111:$AJ111)/SQRT(COUNT($AE111:$AG111,$AI111:$AJ111)),$AI$68="X",STDEV($AE111:$AH111,$AJ111)/SQRT(COUNT($AE111:$AH111,$AJ111)),$AJ$68="X",STDEV($AE111:$AI111)/SQRT(COUNT($AE111:$AI111))),"")</f>
        <v>0.18484732783834487</v>
      </c>
      <c r="AC111" s="113" cm="1">
        <f t="array" ref="AC111">IFERROR(_xlfn.IFS(COUNTA($AK$68:$AP$68)=0,AVERAGE($AK111:$AP111),$AK$68="X",AVERAGE($AL111:$AP111),$AL$68="X",AVERAGE($AK111,$AM111:$AP111),$AM$68="X",AVERAGE($AK111:$AL111,$AN111:$AP111),$AN$68="X",AVERAGE($AK111:$AM111,$AO111:$AP111),$AO$68="X",AVERAGE($AK111:$AN111,$AP111:$AP111),$AP$68="X",AVERAGE($AK111:$AO111)),"")</f>
        <v>593921.30555555562</v>
      </c>
      <c r="AD111" s="111" cm="1">
        <f t="array" ref="AD111">IFERROR(_xlfn.IFS(COUNTA($AK$68:$AP$68)=0,STDEV($AK111:$AP111)/SQRT(COUNT($AK111:$AP111)),$AK$68="X",STDEV($AL111:$AP111)/SQRT(COUNT($AL111:$AP111)),$AL$68="X",STDEV($AK111,$AM111:$AP111)/SQRT(COUNT($AK111,$AM111:$AP111)),$AM$68="X",STDEV($AK111:$AL111,$AN111:$AP111)/SQRT(COUNT($AK111:$AL111,$AN111:$AP111)),$AN$68="X",STDEV($AK111:$AM111,$AO111:$AP111)/SQRT(COUNT($AK111:$AM111,$AO111:$AP111)),$AO$68="X",STDEV($AK111:$AN111,$AP111)/SQRT(COUNT($AK111:$AN111,$AP111)),$AP$68="X",STDEV($AK111:$AO111)/SQRT(COUNT($AK111:$AO111))),"")</f>
        <v>106917.40419290458</v>
      </c>
      <c r="AE111" cm="1">
        <f t="array" ref="AE111">_xlfn.IFS(SUM($AK111:$AP111)="","",AK111="","",AK111=0,0,AK111&gt;0,AK111/AE$131*100)</f>
        <v>1.1435382925101027</v>
      </c>
      <c r="AF111" cm="1">
        <f t="array" ref="AF111">_xlfn.IFS(SUM($AK111:$AP111)="","",AL111="","",AL111=0,0,AL111&gt;0,AL111/AF$131*100)</f>
        <v>1.7755693949054019</v>
      </c>
      <c r="AG111" cm="1">
        <f t="array" ref="AG111">_xlfn.IFS(SUM($AK111:$AP111)="","",AM111="","",AM111=0,0,AM111&gt;0,AM111/AG$131*100)</f>
        <v>1.1555933011464616</v>
      </c>
      <c r="AH111" cm="1">
        <f t="array" ref="AH111">_xlfn.IFS(SUM($AK111:$AP111)="","",AN111="","",AN111=0,0,AN111&gt;0,AN111/AH$131*100)</f>
        <v>0.48086345156237903</v>
      </c>
      <c r="AI111" cm="1">
        <f t="array" ref="AI111">_xlfn.IFS(SUM($AK111:$AP111)="","",AO111="","",AO111=0,0,AO111&gt;0,AO111/AI$131*100)</f>
        <v>0.66305682992582726</v>
      </c>
      <c r="AJ111" s="1" cm="1">
        <f t="array" ref="AJ111">_xlfn.IFS(SUM($AK111:$AP111)="","",AP111="","",AP111=0,0,AP111&gt;0,AP111/AJ$131*100)</f>
        <v>1.1231816489130249</v>
      </c>
      <c r="AK111" s="85">
        <f t="shared" si="108"/>
        <v>477048.33333333331</v>
      </c>
      <c r="AL111" s="39">
        <f t="shared" si="108"/>
        <v>842377.33333333337</v>
      </c>
      <c r="AM111" s="39">
        <f t="shared" si="108"/>
        <v>721605.33333333337</v>
      </c>
      <c r="AN111" s="39">
        <f t="shared" si="108"/>
        <v>132116.5</v>
      </c>
      <c r="AO111" s="39">
        <f t="shared" si="108"/>
        <v>601722</v>
      </c>
      <c r="AP111" s="98">
        <f t="shared" si="108"/>
        <v>788658.33333333337</v>
      </c>
      <c r="AQ111" s="89">
        <v>1431145</v>
      </c>
      <c r="AR111" s="89">
        <v>2527132</v>
      </c>
      <c r="AS111" s="89">
        <v>2164816</v>
      </c>
      <c r="AT111" s="89">
        <v>264233</v>
      </c>
      <c r="AU111" s="89">
        <v>1805166</v>
      </c>
      <c r="AV111" s="89">
        <v>2365975</v>
      </c>
      <c r="AW111" s="1"/>
      <c r="AX111" s="1"/>
      <c r="AY111" s="39" t="str">
        <f t="shared" si="144"/>
        <v/>
      </c>
      <c r="AZ111" s="39" t="str">
        <f t="shared" si="149"/>
        <v/>
      </c>
      <c r="BA111" s="39" t="str">
        <f t="shared" si="150"/>
        <v/>
      </c>
      <c r="BB111" s="39" t="str">
        <f t="shared" si="151"/>
        <v/>
      </c>
      <c r="BC111" s="39" t="str">
        <f t="shared" si="152"/>
        <v/>
      </c>
      <c r="BD111" s="39" t="str">
        <f t="shared" si="153"/>
        <v/>
      </c>
      <c r="BE111" s="39" t="str">
        <f t="shared" si="145"/>
        <v/>
      </c>
      <c r="BF111" s="39" t="str">
        <f t="shared" si="154"/>
        <v/>
      </c>
      <c r="BG111" s="39" t="str">
        <f t="shared" si="155"/>
        <v/>
      </c>
      <c r="BH111" s="39" t="str">
        <f t="shared" si="156"/>
        <v/>
      </c>
      <c r="BI111" s="39" t="str">
        <f t="shared" si="157"/>
        <v/>
      </c>
      <c r="BJ111" s="39" t="str">
        <f t="shared" si="147"/>
        <v/>
      </c>
      <c r="BK111" s="42" t="str">
        <f t="shared" si="161"/>
        <v/>
      </c>
      <c r="BL111" t="str">
        <f t="shared" si="162"/>
        <v/>
      </c>
      <c r="BM111" t="str">
        <f t="shared" si="163"/>
        <v/>
      </c>
      <c r="BN111" t="str">
        <f t="shared" si="164"/>
        <v/>
      </c>
      <c r="BO111" t="str">
        <f t="shared" si="165"/>
        <v/>
      </c>
      <c r="BP111" t="str">
        <f t="shared" si="166"/>
        <v/>
      </c>
      <c r="BQ111" t="str">
        <f t="shared" si="167"/>
        <v/>
      </c>
      <c r="BR111" t="str">
        <f t="shared" si="168"/>
        <v/>
      </c>
      <c r="BS111" t="str">
        <f t="shared" si="169"/>
        <v/>
      </c>
      <c r="BT111" t="str">
        <f t="shared" si="170"/>
        <v/>
      </c>
      <c r="BU111" t="str">
        <f t="shared" si="171"/>
        <v/>
      </c>
      <c r="BV111" t="str">
        <f t="shared" si="172"/>
        <v/>
      </c>
      <c r="BW111" t="str">
        <f t="shared" si="173"/>
        <v/>
      </c>
      <c r="BX111" t="str">
        <f t="shared" si="174"/>
        <v/>
      </c>
      <c r="BY111" t="str">
        <f t="shared" si="175"/>
        <v/>
      </c>
      <c r="BZ111" t="str">
        <f t="shared" si="176"/>
        <v/>
      </c>
      <c r="CA111" t="str">
        <f t="shared" si="177"/>
        <v/>
      </c>
      <c r="CB111" s="39" t="str">
        <f t="shared" si="178"/>
        <v/>
      </c>
      <c r="CC111" s="46" t="str">
        <f t="shared" si="179"/>
        <v/>
      </c>
      <c r="CD111" s="44" t="str">
        <f t="shared" si="180"/>
        <v/>
      </c>
      <c r="CE111" t="str" cm="1">
        <f t="array" ref="CE111">_xlfn.IFS($CC111="","",$CC111&lt;=CE$69,"yes",$CC111&gt;CE$69,"no")</f>
        <v/>
      </c>
      <c r="CF111" s="42" t="str">
        <f t="shared" si="158"/>
        <v/>
      </c>
      <c r="CG111" s="1" t="str">
        <f t="shared" si="159"/>
        <v/>
      </c>
      <c r="CH111" s="1" t="str">
        <f t="shared" si="160"/>
        <v/>
      </c>
      <c r="CI111" s="76" t="str">
        <f>IF(CE111="yes",VLOOKUP(CH111,'z-Table'!$A$1:$K$74,7,TRUE)*$CE$68,"")</f>
        <v/>
      </c>
    </row>
    <row r="112" spans="1:87" ht="12" x14ac:dyDescent="0.2">
      <c r="A112" s="7" t="s">
        <v>68</v>
      </c>
      <c r="B112" s="18" cm="1">
        <f t="array" ref="B112">IFERROR(_xlfn.IFS(COUNTA($F$68:$K$68)=0,AVERAGE($F112:$K112),$F$68="X",AVERAGE(G112:$K112),$G$68="X",AVERAGE($F112,$H112:$K112),$H$68="X",AVERAGE($F112:$G112,$I112:$K112),$I$68="X",AVERAGE($F112:$H112,$J112:$K112),$J$68="X",AVERAGE($F112:$I112,$K112:$K112),$K$68="X",AVERAGE($F112:$J112)),"")</f>
        <v>0</v>
      </c>
      <c r="C112" s="19" cm="1">
        <f t="array" ref="C112">IFERROR(_xlfn.IFS(COUNTA($F$68:$K$68)=0,STDEV($F112:$K112)/SQRT(COUNT($F112:$K112)),$F$68="X",STDEV(G112:$K112)/SQRT(COUNT(G112:$K112)),$G$68="X",STDEV($F112,$H112:$K112)/SQRT(COUNT($F112,$H112:$K112)),$H$68="X",STDEV($F112:$G112,$I112:$K112)/SQRT(COUNT($F112:$G112,$I112:$K112)),$I$68="X",STDEV($F112:$H112,$J112:$K112)/SQRT(COUNT($F112:$H112,$J112:$K112)),$J$68="X",STDEV($F112:$I112,$K112)/SQRT(COUNT($F112:$I112,$K112)),$K$68="X",STDEV($F112:$J112)/SQRT(COUNT($F112:$J112))),"")</f>
        <v>0</v>
      </c>
      <c r="D112" s="113" cm="1">
        <f t="array" ref="D112">IFERROR(_xlfn.IFS(COUNTA($L$68:$Q$68)=0,AVERAGE($L112:$Q112),$L$68="X",AVERAGE($M112:$Q112),$M$68="X",AVERAGE($L112,$N112:$Q112),$N$68="X",AVERAGE($L112:$M112,$O112:$Q112),$O$68="X",AVERAGE($L112:$N112,$P112:$Q112),$P$68="X",AVERAGE($L112:$O112,$Q112:$Q112),$Q$68="X",AVERAGE($L112:$P112)),"")</f>
        <v>0</v>
      </c>
      <c r="E112" s="111" cm="1">
        <f t="array" ref="E112">IFERROR(_xlfn.IFS(COUNTA($L$68:$Q$68)=0,STDEV($L112:$Q112)/SQRT(COUNT($L112:$Q112)),$L$68="X",STDEV($M112:$Q112)/SQRT(COUNT($M112:$Q112)),$M$68="X",STDEV($L112,$N112:$Q112)/SQRT(COUNT($L112,$N112:$Q112)),$N$68="X",STDEV($L112:$M112,$O112:$Q112)/SQRT(COUNT($L112:$M112,$O112:$Q112)),$O$68="X",STDEV($L112:$N112,$P112:$Q112)/SQRT(COUNT($L112:$N112,$P112:$Q112)),$P$68="X",STDEV($L112:$O112,$Q112)/SQRT(COUNT($L112:$O112,$Q112)),$Q$68="X",STDEV($L112:$P112)/SQRT(COUNT($L112:$P112))),"")</f>
        <v>0</v>
      </c>
      <c r="F112" cm="1">
        <f t="array" ref="F112">_xlfn.IFS(SUM($L112:$Q112)="","",L112="","",L112=0,0,L112&gt;0,L112/F$131*100)</f>
        <v>0</v>
      </c>
      <c r="G112" cm="1">
        <f t="array" ref="G112">_xlfn.IFS(SUM($L112:$Q112)="","",M112="","",M112=0,0,M112&gt;0,M112/G$131*100)</f>
        <v>0</v>
      </c>
      <c r="H112" cm="1">
        <f t="array" ref="H112">_xlfn.IFS(SUM($L112:$Q112)="","",N112="","",N112=0,0,N112&gt;0,N112/H$131*100)</f>
        <v>0</v>
      </c>
      <c r="I112" cm="1">
        <f t="array" ref="I112">_xlfn.IFS(SUM($L112:$Q112)="","",O112="","",O112=0,0,O112&gt;0,O112/I$131*100)</f>
        <v>0</v>
      </c>
      <c r="J112" cm="1">
        <f t="array" ref="J112">_xlfn.IFS(SUM($L112:$Q112)="","",P112="","",P112=0,0,P112&gt;0,P112/J$131*100)</f>
        <v>0</v>
      </c>
      <c r="K112" s="1" cm="1">
        <f t="array" ref="K112">_xlfn.IFS(SUM($L112:$Q112)="","",Q112="","",Q112=0,0,Q112&gt;0,Q112/K$131*100)</f>
        <v>0</v>
      </c>
      <c r="L112" s="42">
        <f t="shared" si="102"/>
        <v>0</v>
      </c>
      <c r="M112">
        <f t="shared" si="103"/>
        <v>0</v>
      </c>
      <c r="N112">
        <f t="shared" si="104"/>
        <v>0</v>
      </c>
      <c r="O112">
        <f t="shared" si="105"/>
        <v>0</v>
      </c>
      <c r="P112">
        <f t="shared" si="106"/>
        <v>0</v>
      </c>
      <c r="Q112" s="96">
        <f t="shared" si="107"/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1"/>
      <c r="Y112" s="1"/>
      <c r="Z112" s="7" t="s">
        <v>68</v>
      </c>
      <c r="AA112" s="18" cm="1">
        <f t="array" ref="AA112">IFERROR(_xlfn.IFS(COUNTA($AE$68:$AJ$68)=0,AVERAGE($AE112:$AJ112),$AE$68="X",AVERAGE($AF112:$AJ112),$AF$68="X",AVERAGE($AE112,$AG112:$AJ112),$AG$68="X",AVERAGE($AE112:$AF112,$AH112:$AJ112),$AH$68="X",AVERAGE($AE112:$AG112,$AI112:$AJ112),$AI$68="X",AVERAGE($AE112:$AH112,$AJ112:$AJ112),$AJ$68="X",AVERAGE($AE112:$AI112)),"")</f>
        <v>0</v>
      </c>
      <c r="AB112" s="19" cm="1">
        <f t="array" ref="AB112">IFERROR(_xlfn.IFS(COUNTA($AE$68:$AJ$68)=0,STDEV($AE112:$AJ112)/SQRT(COUNT($AE112:$AJ112)),$AE$68="X",STDEV($AF112:$AJ112)/SQRT(COUNT($AF112:$AJ112)),$AF$68="X",STDEV($AE112,$AG112:$AJ112)/SQRT(COUNT($AE112,$AG112:$AJ112)),$AG$68="X",STDEV($AE112:$AF112,$AH112:$AJ112)/SQRT(COUNT($AE112:$AF112,$AH112:$AJ112)),$AH$68="X",STDEV($AE112:$AG112,$AI112:$AJ112)/SQRT(COUNT($AE112:$AG112,$AI112:$AJ112)),$AI$68="X",STDEV($AE112:$AH112,$AJ112)/SQRT(COUNT($AE112:$AH112,$AJ112)),$AJ$68="X",STDEV($AE112:$AI112)/SQRT(COUNT($AE112:$AI112))),"")</f>
        <v>0</v>
      </c>
      <c r="AC112" s="113" cm="1">
        <f t="array" ref="AC112">IFERROR(_xlfn.IFS(COUNTA($AK$68:$AP$68)=0,AVERAGE($AK112:$AP112),$AK$68="X",AVERAGE($AL112:$AP112),$AL$68="X",AVERAGE($AK112,$AM112:$AP112),$AM$68="X",AVERAGE($AK112:$AL112,$AN112:$AP112),$AN$68="X",AVERAGE($AK112:$AM112,$AO112:$AP112),$AO$68="X",AVERAGE($AK112:$AN112,$AP112:$AP112),$AP$68="X",AVERAGE($AK112:$AO112)),"")</f>
        <v>0</v>
      </c>
      <c r="AD112" s="111" cm="1">
        <f t="array" ref="AD112">IFERROR(_xlfn.IFS(COUNTA($AK$68:$AP$68)=0,STDEV($AK112:$AP112)/SQRT(COUNT($AK112:$AP112)),$AK$68="X",STDEV($AL112:$AP112)/SQRT(COUNT($AL112:$AP112)),$AL$68="X",STDEV($AK112,$AM112:$AP112)/SQRT(COUNT($AK112,$AM112:$AP112)),$AM$68="X",STDEV($AK112:$AL112,$AN112:$AP112)/SQRT(COUNT($AK112:$AL112,$AN112:$AP112)),$AN$68="X",STDEV($AK112:$AM112,$AO112:$AP112)/SQRT(COUNT($AK112:$AM112,$AO112:$AP112)),$AO$68="X",STDEV($AK112:$AN112,$AP112)/SQRT(COUNT($AK112:$AN112,$AP112)),$AP$68="X",STDEV($AK112:$AO112)/SQRT(COUNT($AK112:$AO112))),"")</f>
        <v>0</v>
      </c>
      <c r="AE112" cm="1">
        <f t="array" ref="AE112">_xlfn.IFS(SUM($AK112:$AP112)="","",AK112="","",AK112=0,0,AK112&gt;0,AK112/AE$131*100)</f>
        <v>0</v>
      </c>
      <c r="AF112" cm="1">
        <f t="array" ref="AF112">_xlfn.IFS(SUM($AK112:$AP112)="","",AL112="","",AL112=0,0,AL112&gt;0,AL112/AF$131*100)</f>
        <v>0</v>
      </c>
      <c r="AG112" cm="1">
        <f t="array" ref="AG112">_xlfn.IFS(SUM($AK112:$AP112)="","",AM112="","",AM112=0,0,AM112&gt;0,AM112/AG$131*100)</f>
        <v>0</v>
      </c>
      <c r="AH112" cm="1">
        <f t="array" ref="AH112">_xlfn.IFS(SUM($AK112:$AP112)="","",AN112="","",AN112=0,0,AN112&gt;0,AN112/AH$131*100)</f>
        <v>0</v>
      </c>
      <c r="AI112" cm="1">
        <f t="array" ref="AI112">_xlfn.IFS(SUM($AK112:$AP112)="","",AO112="","",AO112=0,0,AO112&gt;0,AO112/AI$131*100)</f>
        <v>0</v>
      </c>
      <c r="AJ112" s="1" cm="1">
        <f t="array" ref="AJ112">_xlfn.IFS(SUM($AK112:$AP112)="","",AP112="","",AP112=0,0,AP112&gt;0,AP112/AJ$131*100)</f>
        <v>0</v>
      </c>
      <c r="AK112" s="85">
        <f t="shared" si="108"/>
        <v>0</v>
      </c>
      <c r="AL112" s="39">
        <f t="shared" si="108"/>
        <v>0</v>
      </c>
      <c r="AM112" s="39">
        <f t="shared" si="108"/>
        <v>0</v>
      </c>
      <c r="AN112" s="39">
        <f t="shared" ref="AN112:AP129" si="181">IF(AT112="","",AT112/AT$68)</f>
        <v>0</v>
      </c>
      <c r="AO112" s="39">
        <f t="shared" si="181"/>
        <v>0</v>
      </c>
      <c r="AP112" s="98">
        <f t="shared" si="181"/>
        <v>0</v>
      </c>
      <c r="AQ112" s="89">
        <v>0</v>
      </c>
      <c r="AR112" s="89">
        <v>0</v>
      </c>
      <c r="AS112" s="89">
        <v>0</v>
      </c>
      <c r="AT112" s="89">
        <v>0</v>
      </c>
      <c r="AU112" s="89">
        <v>0</v>
      </c>
      <c r="AV112" s="89">
        <v>0</v>
      </c>
      <c r="AW112" s="1"/>
      <c r="AX112" s="1"/>
      <c r="AY112" s="39" t="str">
        <f t="shared" si="144"/>
        <v/>
      </c>
      <c r="AZ112" s="39" t="str">
        <f t="shared" si="149"/>
        <v/>
      </c>
      <c r="BA112" s="39" t="str">
        <f t="shared" si="150"/>
        <v/>
      </c>
      <c r="BB112" s="39" t="str">
        <f t="shared" si="151"/>
        <v/>
      </c>
      <c r="BC112" s="39" t="str">
        <f t="shared" si="152"/>
        <v/>
      </c>
      <c r="BD112" s="39" t="str">
        <f t="shared" si="153"/>
        <v/>
      </c>
      <c r="BE112" s="39" t="str">
        <f t="shared" si="145"/>
        <v/>
      </c>
      <c r="BF112" s="39" t="str">
        <f t="shared" si="154"/>
        <v/>
      </c>
      <c r="BG112" s="39" t="str">
        <f t="shared" si="155"/>
        <v/>
      </c>
      <c r="BH112" s="39" t="str">
        <f t="shared" si="156"/>
        <v/>
      </c>
      <c r="BI112" s="39" t="str">
        <f t="shared" si="157"/>
        <v/>
      </c>
      <c r="BJ112" s="39" t="str">
        <f t="shared" si="147"/>
        <v/>
      </c>
      <c r="BK112" s="42" t="str">
        <f t="shared" si="161"/>
        <v/>
      </c>
      <c r="BL112" t="str">
        <f t="shared" si="162"/>
        <v/>
      </c>
      <c r="BM112" t="str">
        <f t="shared" si="163"/>
        <v/>
      </c>
      <c r="BN112" t="str">
        <f t="shared" si="164"/>
        <v/>
      </c>
      <c r="BO112" t="str">
        <f t="shared" si="165"/>
        <v/>
      </c>
      <c r="BP112" t="str">
        <f t="shared" si="166"/>
        <v/>
      </c>
      <c r="BQ112" t="str">
        <f t="shared" si="167"/>
        <v/>
      </c>
      <c r="BR112" t="str">
        <f t="shared" si="168"/>
        <v/>
      </c>
      <c r="BS112" t="str">
        <f t="shared" si="169"/>
        <v/>
      </c>
      <c r="BT112" t="str">
        <f t="shared" si="170"/>
        <v/>
      </c>
      <c r="BU112" t="str">
        <f t="shared" si="171"/>
        <v/>
      </c>
      <c r="BV112" t="str">
        <f t="shared" si="172"/>
        <v/>
      </c>
      <c r="BW112" t="str">
        <f t="shared" si="173"/>
        <v/>
      </c>
      <c r="BX112" t="str">
        <f t="shared" si="174"/>
        <v/>
      </c>
      <c r="BY112" t="str">
        <f t="shared" si="175"/>
        <v/>
      </c>
      <c r="BZ112" t="str">
        <f t="shared" si="176"/>
        <v/>
      </c>
      <c r="CA112" t="str">
        <f t="shared" si="177"/>
        <v/>
      </c>
      <c r="CB112" s="39" t="str">
        <f t="shared" si="178"/>
        <v/>
      </c>
      <c r="CC112" s="46" t="str">
        <f t="shared" si="179"/>
        <v/>
      </c>
      <c r="CD112" s="44" t="str">
        <f t="shared" si="180"/>
        <v/>
      </c>
      <c r="CE112" t="str" cm="1">
        <f t="array" ref="CE112">_xlfn.IFS($CC112="","",$CC112&lt;=CE$69,"yes",$CC112&gt;CE$69,"no")</f>
        <v/>
      </c>
      <c r="CF112" s="42" t="str">
        <f t="shared" si="158"/>
        <v/>
      </c>
      <c r="CG112" s="1" t="str">
        <f t="shared" si="159"/>
        <v/>
      </c>
      <c r="CH112" s="1" t="str">
        <f t="shared" si="160"/>
        <v/>
      </c>
      <c r="CI112" s="76" t="str">
        <f>IF(CE112="yes",VLOOKUP(CH112,'z-Table'!$A$1:$K$74,7,TRUE)*$CE$68,"")</f>
        <v/>
      </c>
    </row>
    <row r="113" spans="1:87" ht="12" x14ac:dyDescent="0.2">
      <c r="A113" s="7" t="s">
        <v>69</v>
      </c>
      <c r="B113" s="18" cm="1">
        <f t="array" ref="B113">IFERROR(_xlfn.IFS(COUNTA($F$68:$K$68)=0,AVERAGE($F113:$K113),$F$68="X",AVERAGE(G113:$K113),$G$68="X",AVERAGE($F113,$H113:$K113),$H$68="X",AVERAGE($F113:$G113,$I113:$K113),$I$68="X",AVERAGE($F113:$H113,$J113:$K113),$J$68="X",AVERAGE($F113:$I113,$K113:$K113),$K$68="X",AVERAGE($F113:$J113)),"")</f>
        <v>4.9971548639722127E-2</v>
      </c>
      <c r="C113" s="19" cm="1">
        <f t="array" ref="C113">IFERROR(_xlfn.IFS(COUNTA($F$68:$K$68)=0,STDEV($F113:$K113)/SQRT(COUNT($F113:$K113)),$F$68="X",STDEV(G113:$K113)/SQRT(COUNT(G113:$K113)),$G$68="X",STDEV($F113,$H113:$K113)/SQRT(COUNT($F113,$H113:$K113)),$H$68="X",STDEV($F113:$G113,$I113:$K113)/SQRT(COUNT($F113:$G113,$I113:$K113)),$I$68="X",STDEV($F113:$H113,$J113:$K113)/SQRT(COUNT($F113:$H113,$J113:$K113)),$J$68="X",STDEV($F113:$I113,$K113)/SQRT(COUNT($F113:$I113,$K113)),$K$68="X",STDEV($F113:$J113)/SQRT(COUNT($F113:$J113))),"")</f>
        <v>1.7991716535178184E-2</v>
      </c>
      <c r="D113" s="113" cm="1">
        <f t="array" ref="D113">IFERROR(_xlfn.IFS(COUNTA($L$68:$Q$68)=0,AVERAGE($L113:$Q113),$L$68="X",AVERAGE($M113:$Q113),$M$68="X",AVERAGE($L113,$N113:$Q113),$N$68="X",AVERAGE($L113:$M113,$O113:$Q113),$O$68="X",AVERAGE($L113:$N113,$P113:$Q113),$P$68="X",AVERAGE($L113:$O113,$Q113:$Q113),$Q$68="X",AVERAGE($L113:$P113)),"")</f>
        <v>67206.233333333323</v>
      </c>
      <c r="E113" s="111" cm="1">
        <f t="array" ref="E113">IFERROR(_xlfn.IFS(COUNTA($L$68:$Q$68)=0,STDEV($L113:$Q113)/SQRT(COUNT($L113:$Q113)),$L$68="X",STDEV($M113:$Q113)/SQRT(COUNT($M113:$Q113)),$M$68="X",STDEV($L113,$N113:$Q113)/SQRT(COUNT($L113,$N113:$Q113)),$N$68="X",STDEV($L113:$M113,$O113:$Q113)/SQRT(COUNT($L113:$M113,$O113:$Q113)),$O$68="X",STDEV($L113:$N113,$P113:$Q113)/SQRT(COUNT($L113:$N113,$P113:$Q113)),$P$68="X",STDEV($L113:$O113,$Q113)/SQRT(COUNT($L113:$O113,$Q113)),$Q$68="X",STDEV($L113:$P113)/SQRT(COUNT($L113:$P113))),"")</f>
        <v>20835.041452949194</v>
      </c>
      <c r="F113" cm="1">
        <f t="array" ref="F113">_xlfn.IFS(SUM($L113:$Q113)="","",L113="","",L113=0,0,L113&gt;0,L113/F$131*100)</f>
        <v>4.7045453036533028E-2</v>
      </c>
      <c r="G113" cm="1">
        <f t="array" ref="G113">_xlfn.IFS(SUM($L113:$Q113)="","",M113="","",M113=0,0,M113&gt;0,M113/G$131*100)</f>
        <v>2.8869220808713417E-2</v>
      </c>
      <c r="H113" cm="1">
        <f t="array" ref="H113">_xlfn.IFS(SUM($L113:$Q113)="","",N113="","",N113=0,0,N113&gt;0,N113/H$131*100)</f>
        <v>1.9469926976049417E-2</v>
      </c>
      <c r="I113" cm="1">
        <f t="array" ref="I113">_xlfn.IFS(SUM($L113:$Q113)="","",O113="","",O113=0,0,O113&gt;0,O113/I$131*100)</f>
        <v>3.4792165379552271E-2</v>
      </c>
      <c r="J113" cm="1">
        <f t="array" ref="J113">_xlfn.IFS(SUM($L113:$Q113)="","",P113="","",P113=0,0,P113&gt;0,P113/J$131*100)</f>
        <v>0.11968097699776249</v>
      </c>
      <c r="K113" s="1" cm="1">
        <f t="array" ref="K113">_xlfn.IFS(SUM($L113:$Q113)="","",Q113="","",Q113=0,0,Q113&gt;0,Q113/K$131*100)</f>
        <v>0</v>
      </c>
      <c r="L113" s="42">
        <f t="shared" si="102"/>
        <v>107706.5</v>
      </c>
      <c r="M113">
        <f t="shared" si="103"/>
        <v>14425.5</v>
      </c>
      <c r="N113">
        <f t="shared" si="104"/>
        <v>31635</v>
      </c>
      <c r="O113">
        <f t="shared" si="105"/>
        <v>60753.666666666664</v>
      </c>
      <c r="P113">
        <f t="shared" si="106"/>
        <v>121510.5</v>
      </c>
      <c r="Q113" s="96">
        <f t="shared" si="107"/>
        <v>0</v>
      </c>
      <c r="R113" s="89">
        <v>215413</v>
      </c>
      <c r="S113" s="89">
        <v>28851</v>
      </c>
      <c r="T113" s="89">
        <v>63270</v>
      </c>
      <c r="U113" s="89">
        <v>182261</v>
      </c>
      <c r="V113" s="89">
        <v>486042</v>
      </c>
      <c r="W113" s="89">
        <v>0</v>
      </c>
      <c r="X113" s="1"/>
      <c r="Y113" s="1"/>
      <c r="Z113" s="7" t="s">
        <v>69</v>
      </c>
      <c r="AA113" s="18" cm="1">
        <f t="array" ref="AA113">IFERROR(_xlfn.IFS(COUNTA($AE$68:$AJ$68)=0,AVERAGE($AE113:$AJ113),$AE$68="X",AVERAGE($AF113:$AJ113),$AF$68="X",AVERAGE($AE113,$AG113:$AJ113),$AG$68="X",AVERAGE($AE113:$AF113,$AH113:$AJ113),$AH$68="X",AVERAGE($AE113:$AG113,$AI113:$AJ113),$AI$68="X",AVERAGE($AE113:$AH113,$AJ113:$AJ113),$AJ$68="X",AVERAGE($AE113:$AI113)),"")</f>
        <v>5.8695171310854589E-2</v>
      </c>
      <c r="AB113" s="19" cm="1">
        <f t="array" ref="AB113">IFERROR(_xlfn.IFS(COUNTA($AE$68:$AJ$68)=0,STDEV($AE113:$AJ113)/SQRT(COUNT($AE113:$AJ113)),$AE$68="X",STDEV($AF113:$AJ113)/SQRT(COUNT($AF113:$AJ113)),$AF$68="X",STDEV($AE113,$AG113:$AJ113)/SQRT(COUNT($AE113,$AG113:$AJ113)),$AG$68="X",STDEV($AE113:$AF113,$AH113:$AJ113)/SQRT(COUNT($AE113:$AF113,$AH113:$AJ113)),$AH$68="X",STDEV($AE113:$AG113,$AI113:$AJ113)/SQRT(COUNT($AE113:$AG113,$AI113:$AJ113)),$AI$68="X",STDEV($AE113:$AH113,$AJ113)/SQRT(COUNT($AE113:$AH113,$AJ113)),$AJ$68="X",STDEV($AE113:$AI113)/SQRT(COUNT($AE113:$AI113))),"")</f>
        <v>1.2999591433129542E-2</v>
      </c>
      <c r="AC113" s="113" cm="1">
        <f t="array" ref="AC113">IFERROR(_xlfn.IFS(COUNTA($AK$68:$AP$68)=0,AVERAGE($AK113:$AP113),$AK$68="X",AVERAGE($AL113:$AP113),$AL$68="X",AVERAGE($AK113,$AM113:$AP113),$AM$68="X",AVERAGE($AK113:$AL113,$AN113:$AP113),$AN$68="X",AVERAGE($AK113:$AM113,$AO113:$AP113),$AO$68="X",AVERAGE($AK113:$AN113,$AP113:$AP113),$AP$68="X",AVERAGE($AK113:$AO113)),"")</f>
        <v>37890.833333333336</v>
      </c>
      <c r="AD113" s="111" cm="1">
        <f t="array" ref="AD113">IFERROR(_xlfn.IFS(COUNTA($AK$68:$AP$68)=0,STDEV($AK113:$AP113)/SQRT(COUNT($AK113:$AP113)),$AK$68="X",STDEV($AL113:$AP113)/SQRT(COUNT($AL113:$AP113)),$AL$68="X",STDEV($AK113,$AM113:$AP113)/SQRT(COUNT($AK113,$AM113:$AP113)),$AM$68="X",STDEV($AK113:$AL113,$AN113:$AP113)/SQRT(COUNT($AK113:$AL113,$AN113:$AP113)),$AN$68="X",STDEV($AK113:$AM113,$AO113:$AP113)/SQRT(COUNT($AK113:$AM113,$AO113:$AP113)),$AO$68="X",STDEV($AK113:$AN113,$AP113)/SQRT(COUNT($AK113:$AN113,$AP113)),$AP$68="X",STDEV($AK113:$AO113)/SQRT(COUNT($AK113:$AO113))),"")</f>
        <v>10498.326872252868</v>
      </c>
      <c r="AE113" cm="1">
        <f t="array" ref="AE113">_xlfn.IFS(SUM($AK113:$AP113)="","",AK113="","",AK113=0,0,AK113&gt;0,AK113/AE$131*100)</f>
        <v>5.3803179220950903E-2</v>
      </c>
      <c r="AF113" cm="1">
        <f t="array" ref="AF113">_xlfn.IFS(SUM($AK113:$AP113)="","",AL113="","",AL113=0,0,AL113&gt;0,AL113/AF$131*100)</f>
        <v>5.7789059982212766E-2</v>
      </c>
      <c r="AG113" cm="1">
        <f t="array" ref="AG113">_xlfn.IFS(SUM($AK113:$AP113)="","",AM113="","",AM113=0,0,AM113&gt;0,AM113/AG$131*100)</f>
        <v>7.7940583544787959E-2</v>
      </c>
      <c r="AH113" cm="1">
        <f t="array" ref="AH113">_xlfn.IFS(SUM($AK113:$AP113)="","",AN113="","",AN113=0,0,AN113&gt;0,AN113/AH$131*100)</f>
        <v>0</v>
      </c>
      <c r="AI113" cm="1">
        <f t="array" ref="AI113">_xlfn.IFS(SUM($AK113:$AP113)="","",AO113="","",AO113=0,0,AO113&gt;0,AO113/AI$131*100)</f>
        <v>7.117673742435153E-2</v>
      </c>
      <c r="AJ113" s="1" cm="1">
        <f t="array" ref="AJ113">_xlfn.IFS(SUM($AK113:$AP113)="","",AP113="","",AP113=0,0,AP113&gt;0,AP113/AJ$131*100)</f>
        <v>9.1461467692824358E-2</v>
      </c>
      <c r="AK113" s="85">
        <f t="shared" ref="AK113:AM129" si="182">IF(AQ113="","",AQ113/AQ$68)</f>
        <v>22445</v>
      </c>
      <c r="AL113" s="39">
        <f t="shared" si="182"/>
        <v>27416.666666666668</v>
      </c>
      <c r="AM113" s="39">
        <f t="shared" si="182"/>
        <v>48669.666666666664</v>
      </c>
      <c r="AN113" s="39">
        <f t="shared" si="181"/>
        <v>0</v>
      </c>
      <c r="AO113" s="39">
        <f t="shared" si="181"/>
        <v>64592.666666666664</v>
      </c>
      <c r="AP113" s="98">
        <f t="shared" si="181"/>
        <v>64221</v>
      </c>
      <c r="AQ113" s="89">
        <v>67335</v>
      </c>
      <c r="AR113" s="89">
        <v>82250</v>
      </c>
      <c r="AS113" s="89">
        <v>146009</v>
      </c>
      <c r="AT113" s="89">
        <v>0</v>
      </c>
      <c r="AU113" s="89">
        <v>193778</v>
      </c>
      <c r="AV113" s="89">
        <v>192663</v>
      </c>
      <c r="AW113" s="1"/>
      <c r="AX113" s="1"/>
      <c r="AY113" s="39" t="str">
        <f t="shared" si="144"/>
        <v/>
      </c>
      <c r="AZ113" s="39" t="str">
        <f t="shared" si="149"/>
        <v/>
      </c>
      <c r="BA113" s="39" t="str">
        <f t="shared" si="150"/>
        <v/>
      </c>
      <c r="BB113" s="39" t="str">
        <f t="shared" si="151"/>
        <v/>
      </c>
      <c r="BC113" s="39" t="str">
        <f t="shared" si="152"/>
        <v/>
      </c>
      <c r="BD113" s="39" t="str">
        <f t="shared" si="153"/>
        <v/>
      </c>
      <c r="BE113" s="39" t="str">
        <f t="shared" si="145"/>
        <v/>
      </c>
      <c r="BF113" s="39" t="str">
        <f t="shared" si="154"/>
        <v/>
      </c>
      <c r="BG113" s="39" t="str">
        <f t="shared" si="155"/>
        <v/>
      </c>
      <c r="BH113" s="39" t="str">
        <f t="shared" si="156"/>
        <v/>
      </c>
      <c r="BI113" s="39" t="str">
        <f t="shared" si="157"/>
        <v/>
      </c>
      <c r="BJ113" s="39" t="str">
        <f t="shared" si="147"/>
        <v/>
      </c>
      <c r="BK113" s="42" t="str">
        <f t="shared" si="161"/>
        <v/>
      </c>
      <c r="BL113" t="str">
        <f t="shared" si="162"/>
        <v/>
      </c>
      <c r="BM113" t="str">
        <f t="shared" si="163"/>
        <v/>
      </c>
      <c r="BN113" t="str">
        <f t="shared" si="164"/>
        <v/>
      </c>
      <c r="BO113" t="str">
        <f t="shared" si="165"/>
        <v/>
      </c>
      <c r="BP113" t="str">
        <f t="shared" si="166"/>
        <v/>
      </c>
      <c r="BQ113" t="str">
        <f t="shared" si="167"/>
        <v/>
      </c>
      <c r="BR113" t="str">
        <f t="shared" si="168"/>
        <v/>
      </c>
      <c r="BS113" t="str">
        <f t="shared" si="169"/>
        <v/>
      </c>
      <c r="BT113" t="str">
        <f t="shared" si="170"/>
        <v/>
      </c>
      <c r="BU113" t="str">
        <f t="shared" si="171"/>
        <v/>
      </c>
      <c r="BV113" t="str">
        <f t="shared" si="172"/>
        <v/>
      </c>
      <c r="BW113" t="str">
        <f t="shared" si="173"/>
        <v/>
      </c>
      <c r="BX113" t="str">
        <f t="shared" si="174"/>
        <v/>
      </c>
      <c r="BY113" t="str">
        <f t="shared" si="175"/>
        <v/>
      </c>
      <c r="BZ113" t="str">
        <f t="shared" si="176"/>
        <v/>
      </c>
      <c r="CA113" t="str">
        <f t="shared" si="177"/>
        <v/>
      </c>
      <c r="CB113" s="39" t="str">
        <f t="shared" si="178"/>
        <v/>
      </c>
      <c r="CC113" s="46" t="str">
        <f t="shared" si="179"/>
        <v/>
      </c>
      <c r="CD113" s="44" t="str">
        <f t="shared" si="180"/>
        <v/>
      </c>
      <c r="CE113" t="str" cm="1">
        <f t="array" ref="CE113">_xlfn.IFS($CC113="","",$CC113&lt;=CE$69,"yes",$CC113&gt;CE$69,"no")</f>
        <v/>
      </c>
      <c r="CF113" s="42" t="str">
        <f t="shared" si="158"/>
        <v/>
      </c>
      <c r="CG113" s="1" t="str">
        <f t="shared" si="159"/>
        <v/>
      </c>
      <c r="CH113" s="1" t="str">
        <f t="shared" si="160"/>
        <v/>
      </c>
      <c r="CI113" s="76" t="str">
        <f>IF(CE113="yes",VLOOKUP(CH113,'z-Table'!$A$1:$K$74,7,TRUE)*$CE$68,"")</f>
        <v/>
      </c>
    </row>
    <row r="114" spans="1:87" ht="12" x14ac:dyDescent="0.2">
      <c r="A114" s="7" t="s">
        <v>70</v>
      </c>
      <c r="B114" s="18" cm="1">
        <f t="array" ref="B114">IFERROR(_xlfn.IFS(COUNTA($F$68:$K$68)=0,AVERAGE($F114:$K114),$F$68="X",AVERAGE(G114:$K114),$G$68="X",AVERAGE($F114,$H114:$K114),$H$68="X",AVERAGE($F114:$G114,$I114:$K114),$I$68="X",AVERAGE($F114:$H114,$J114:$K114),$J$68="X",AVERAGE($F114:$I114,$K114:$K114),$K$68="X",AVERAGE($F114:$J114)),"")</f>
        <v>0</v>
      </c>
      <c r="C114" s="19" cm="1">
        <f t="array" ref="C114">IFERROR(_xlfn.IFS(COUNTA($F$68:$K$68)=0,STDEV($F114:$K114)/SQRT(COUNT($F114:$K114)),$F$68="X",STDEV(G114:$K114)/SQRT(COUNT(G114:$K114)),$G$68="X",STDEV($F114,$H114:$K114)/SQRT(COUNT($F114,$H114:$K114)),$H$68="X",STDEV($F114:$G114,$I114:$K114)/SQRT(COUNT($F114:$G114,$I114:$K114)),$I$68="X",STDEV($F114:$H114,$J114:$K114)/SQRT(COUNT($F114:$H114,$J114:$K114)),$J$68="X",STDEV($F114:$I114,$K114)/SQRT(COUNT($F114:$I114,$K114)),$K$68="X",STDEV($F114:$J114)/SQRT(COUNT($F114:$J114))),"")</f>
        <v>0</v>
      </c>
      <c r="D114" s="113" cm="1">
        <f t="array" ref="D114">IFERROR(_xlfn.IFS(COUNTA($L$68:$Q$68)=0,AVERAGE($L114:$Q114),$L$68="X",AVERAGE($M114:$Q114),$M$68="X",AVERAGE($L114,$N114:$Q114),$N$68="X",AVERAGE($L114:$M114,$O114:$Q114),$O$68="X",AVERAGE($L114:$N114,$P114:$Q114),$P$68="X",AVERAGE($L114:$O114,$Q114:$Q114),$Q$68="X",AVERAGE($L114:$P114)),"")</f>
        <v>0</v>
      </c>
      <c r="E114" s="111" cm="1">
        <f t="array" ref="E114">IFERROR(_xlfn.IFS(COUNTA($L$68:$Q$68)=0,STDEV($L114:$Q114)/SQRT(COUNT($L114:$Q114)),$L$68="X",STDEV($M114:$Q114)/SQRT(COUNT($M114:$Q114)),$M$68="X",STDEV($L114,$N114:$Q114)/SQRT(COUNT($L114,$N114:$Q114)),$N$68="X",STDEV($L114:$M114,$O114:$Q114)/SQRT(COUNT($L114:$M114,$O114:$Q114)),$O$68="X",STDEV($L114:$N114,$P114:$Q114)/SQRT(COUNT($L114:$N114,$P114:$Q114)),$P$68="X",STDEV($L114:$O114,$Q114)/SQRT(COUNT($L114:$O114,$Q114)),$Q$68="X",STDEV($L114:$P114)/SQRT(COUNT($L114:$P114))),"")</f>
        <v>0</v>
      </c>
      <c r="F114" cm="1">
        <f t="array" ref="F114">_xlfn.IFS(SUM($L114:$Q114)="","",L114="","",L114=0,0,L114&gt;0,L114/F$131*100)</f>
        <v>0</v>
      </c>
      <c r="G114" cm="1">
        <f t="array" ref="G114">_xlfn.IFS(SUM($L114:$Q114)="","",M114="","",M114=0,0,M114&gt;0,M114/G$131*100)</f>
        <v>0</v>
      </c>
      <c r="H114" cm="1">
        <f t="array" ref="H114">_xlfn.IFS(SUM($L114:$Q114)="","",N114="","",N114=0,0,N114&gt;0,N114/H$131*100)</f>
        <v>0</v>
      </c>
      <c r="I114" cm="1">
        <f t="array" ref="I114">_xlfn.IFS(SUM($L114:$Q114)="","",O114="","",O114=0,0,O114&gt;0,O114/I$131*100)</f>
        <v>0</v>
      </c>
      <c r="J114" cm="1">
        <f t="array" ref="J114">_xlfn.IFS(SUM($L114:$Q114)="","",P114="","",P114=0,0,P114&gt;0,P114/J$131*100)</f>
        <v>0</v>
      </c>
      <c r="K114" s="1" cm="1">
        <f t="array" ref="K114">_xlfn.IFS(SUM($L114:$Q114)="","",Q114="","",Q114=0,0,Q114&gt;0,Q114/K$131*100)</f>
        <v>0</v>
      </c>
      <c r="L114" s="42">
        <f t="shared" si="102"/>
        <v>0</v>
      </c>
      <c r="M114">
        <f t="shared" si="103"/>
        <v>0</v>
      </c>
      <c r="N114">
        <f t="shared" si="104"/>
        <v>0</v>
      </c>
      <c r="O114">
        <f t="shared" si="105"/>
        <v>0</v>
      </c>
      <c r="P114">
        <f t="shared" si="106"/>
        <v>0</v>
      </c>
      <c r="Q114" s="96">
        <f t="shared" si="107"/>
        <v>0</v>
      </c>
      <c r="R114" s="89">
        <v>0</v>
      </c>
      <c r="S114" s="89">
        <v>0</v>
      </c>
      <c r="T114" s="89">
        <v>0</v>
      </c>
      <c r="U114" s="89">
        <v>0</v>
      </c>
      <c r="V114" s="89">
        <v>0</v>
      </c>
      <c r="W114" s="89">
        <v>0</v>
      </c>
      <c r="X114" s="1"/>
      <c r="Y114" s="1"/>
      <c r="Z114" s="7" t="s">
        <v>70</v>
      </c>
      <c r="AA114" s="18" cm="1">
        <f t="array" ref="AA114">IFERROR(_xlfn.IFS(COUNTA($AE$68:$AJ$68)=0,AVERAGE($AE114:$AJ114),$AE$68="X",AVERAGE($AF114:$AJ114),$AF$68="X",AVERAGE($AE114,$AG114:$AJ114),$AG$68="X",AVERAGE($AE114:$AF114,$AH114:$AJ114),$AH$68="X",AVERAGE($AE114:$AG114,$AI114:$AJ114),$AI$68="X",AVERAGE($AE114:$AH114,$AJ114:$AJ114),$AJ$68="X",AVERAGE($AE114:$AI114)),"")</f>
        <v>0</v>
      </c>
      <c r="AB114" s="19" cm="1">
        <f t="array" ref="AB114">IFERROR(_xlfn.IFS(COUNTA($AE$68:$AJ$68)=0,STDEV($AE114:$AJ114)/SQRT(COUNT($AE114:$AJ114)),$AE$68="X",STDEV($AF114:$AJ114)/SQRT(COUNT($AF114:$AJ114)),$AF$68="X",STDEV($AE114,$AG114:$AJ114)/SQRT(COUNT($AE114,$AG114:$AJ114)),$AG$68="X",STDEV($AE114:$AF114,$AH114:$AJ114)/SQRT(COUNT($AE114:$AF114,$AH114:$AJ114)),$AH$68="X",STDEV($AE114:$AG114,$AI114:$AJ114)/SQRT(COUNT($AE114:$AG114,$AI114:$AJ114)),$AI$68="X",STDEV($AE114:$AH114,$AJ114)/SQRT(COUNT($AE114:$AH114,$AJ114)),$AJ$68="X",STDEV($AE114:$AI114)/SQRT(COUNT($AE114:$AI114))),"")</f>
        <v>0</v>
      </c>
      <c r="AC114" s="113" cm="1">
        <f t="array" ref="AC114">IFERROR(_xlfn.IFS(COUNTA($AK$68:$AP$68)=0,AVERAGE($AK114:$AP114),$AK$68="X",AVERAGE($AL114:$AP114),$AL$68="X",AVERAGE($AK114,$AM114:$AP114),$AM$68="X",AVERAGE($AK114:$AL114,$AN114:$AP114),$AN$68="X",AVERAGE($AK114:$AM114,$AO114:$AP114),$AO$68="X",AVERAGE($AK114:$AN114,$AP114:$AP114),$AP$68="X",AVERAGE($AK114:$AO114)),"")</f>
        <v>0</v>
      </c>
      <c r="AD114" s="111" cm="1">
        <f t="array" ref="AD114">IFERROR(_xlfn.IFS(COUNTA($AK$68:$AP$68)=0,STDEV($AK114:$AP114)/SQRT(COUNT($AK114:$AP114)),$AK$68="X",STDEV($AL114:$AP114)/SQRT(COUNT($AL114:$AP114)),$AL$68="X",STDEV($AK114,$AM114:$AP114)/SQRT(COUNT($AK114,$AM114:$AP114)),$AM$68="X",STDEV($AK114:$AL114,$AN114:$AP114)/SQRT(COUNT($AK114:$AL114,$AN114:$AP114)),$AN$68="X",STDEV($AK114:$AM114,$AO114:$AP114)/SQRT(COUNT($AK114:$AM114,$AO114:$AP114)),$AO$68="X",STDEV($AK114:$AN114,$AP114)/SQRT(COUNT($AK114:$AN114,$AP114)),$AP$68="X",STDEV($AK114:$AO114)/SQRT(COUNT($AK114:$AO114))),"")</f>
        <v>0</v>
      </c>
      <c r="AE114" cm="1">
        <f t="array" ref="AE114">_xlfn.IFS(SUM($AK114:$AP114)="","",AK114="","",AK114=0,0,AK114&gt;0,AK114/AE$131*100)</f>
        <v>0</v>
      </c>
      <c r="AF114" cm="1">
        <f t="array" ref="AF114">_xlfn.IFS(SUM($AK114:$AP114)="","",AL114="","",AL114=0,0,AL114&gt;0,AL114/AF$131*100)</f>
        <v>0</v>
      </c>
      <c r="AG114" cm="1">
        <f t="array" ref="AG114">_xlfn.IFS(SUM($AK114:$AP114)="","",AM114="","",AM114=0,0,AM114&gt;0,AM114/AG$131*100)</f>
        <v>0</v>
      </c>
      <c r="AH114" cm="1">
        <f t="array" ref="AH114">_xlfn.IFS(SUM($AK114:$AP114)="","",AN114="","",AN114=0,0,AN114&gt;0,AN114/AH$131*100)</f>
        <v>0</v>
      </c>
      <c r="AI114" cm="1">
        <f t="array" ref="AI114">_xlfn.IFS(SUM($AK114:$AP114)="","",AO114="","",AO114=0,0,AO114&gt;0,AO114/AI$131*100)</f>
        <v>0</v>
      </c>
      <c r="AJ114" s="1" cm="1">
        <f t="array" ref="AJ114">_xlfn.IFS(SUM($AK114:$AP114)="","",AP114="","",AP114=0,0,AP114&gt;0,AP114/AJ$131*100)</f>
        <v>0</v>
      </c>
      <c r="AK114" s="85">
        <f t="shared" si="182"/>
        <v>0</v>
      </c>
      <c r="AL114" s="39">
        <f t="shared" si="182"/>
        <v>0</v>
      </c>
      <c r="AM114" s="39">
        <f t="shared" si="182"/>
        <v>0</v>
      </c>
      <c r="AN114" s="39">
        <f t="shared" si="181"/>
        <v>0</v>
      </c>
      <c r="AO114" s="39">
        <f t="shared" si="181"/>
        <v>0</v>
      </c>
      <c r="AP114" s="98">
        <f t="shared" si="181"/>
        <v>0</v>
      </c>
      <c r="AQ114" s="89">
        <v>0</v>
      </c>
      <c r="AR114" s="89">
        <v>0</v>
      </c>
      <c r="AS114" s="89">
        <v>0</v>
      </c>
      <c r="AT114" s="89">
        <v>0</v>
      </c>
      <c r="AU114" s="89">
        <v>0</v>
      </c>
      <c r="AV114" s="89">
        <v>0</v>
      </c>
      <c r="AW114" s="1"/>
      <c r="AX114" s="1"/>
      <c r="AY114" s="39" t="str">
        <f t="shared" si="144"/>
        <v/>
      </c>
      <c r="AZ114" s="39" t="str">
        <f t="shared" si="149"/>
        <v/>
      </c>
      <c r="BA114" s="39" t="str">
        <f t="shared" si="150"/>
        <v/>
      </c>
      <c r="BB114" s="39" t="str">
        <f t="shared" si="151"/>
        <v/>
      </c>
      <c r="BC114" s="39" t="str">
        <f t="shared" si="152"/>
        <v/>
      </c>
      <c r="BD114" s="39" t="str">
        <f t="shared" si="153"/>
        <v/>
      </c>
      <c r="BE114" s="39" t="str">
        <f t="shared" si="145"/>
        <v/>
      </c>
      <c r="BF114" s="39" t="str">
        <f t="shared" si="154"/>
        <v/>
      </c>
      <c r="BG114" s="39" t="str">
        <f t="shared" si="155"/>
        <v/>
      </c>
      <c r="BH114" s="39" t="str">
        <f t="shared" si="156"/>
        <v/>
      </c>
      <c r="BI114" s="39" t="str">
        <f t="shared" si="157"/>
        <v/>
      </c>
      <c r="BJ114" s="39" t="str">
        <f t="shared" si="147"/>
        <v/>
      </c>
      <c r="BK114" s="42" t="str">
        <f t="shared" si="161"/>
        <v/>
      </c>
      <c r="BL114" t="str">
        <f t="shared" si="162"/>
        <v/>
      </c>
      <c r="BM114" t="str">
        <f t="shared" si="163"/>
        <v/>
      </c>
      <c r="BN114" t="str">
        <f t="shared" si="164"/>
        <v/>
      </c>
      <c r="BO114" t="str">
        <f t="shared" si="165"/>
        <v/>
      </c>
      <c r="BP114" t="str">
        <f t="shared" si="166"/>
        <v/>
      </c>
      <c r="BQ114" t="str">
        <f t="shared" si="167"/>
        <v/>
      </c>
      <c r="BR114" t="str">
        <f t="shared" si="168"/>
        <v/>
      </c>
      <c r="BS114" t="str">
        <f t="shared" si="169"/>
        <v/>
      </c>
      <c r="BT114" t="str">
        <f t="shared" si="170"/>
        <v/>
      </c>
      <c r="BU114" t="str">
        <f t="shared" si="171"/>
        <v/>
      </c>
      <c r="BV114" t="str">
        <f t="shared" si="172"/>
        <v/>
      </c>
      <c r="BW114" t="str">
        <f t="shared" si="173"/>
        <v/>
      </c>
      <c r="BX114" t="str">
        <f t="shared" si="174"/>
        <v/>
      </c>
      <c r="BY114" t="str">
        <f t="shared" si="175"/>
        <v/>
      </c>
      <c r="BZ114" t="str">
        <f t="shared" si="176"/>
        <v/>
      </c>
      <c r="CA114" t="str">
        <f t="shared" si="177"/>
        <v/>
      </c>
      <c r="CB114" s="39" t="str">
        <f t="shared" si="178"/>
        <v/>
      </c>
      <c r="CC114" s="46" t="str">
        <f t="shared" si="179"/>
        <v/>
      </c>
      <c r="CD114" s="44" t="str">
        <f t="shared" si="180"/>
        <v/>
      </c>
      <c r="CE114" t="str" cm="1">
        <f t="array" ref="CE114">_xlfn.IFS($CC114="","",$CC114&lt;=CE$69,"yes",$CC114&gt;CE$69,"no")</f>
        <v/>
      </c>
      <c r="CF114" s="42" t="str">
        <f t="shared" si="158"/>
        <v/>
      </c>
      <c r="CG114" s="1" t="str">
        <f t="shared" si="159"/>
        <v/>
      </c>
      <c r="CH114" s="1" t="str">
        <f t="shared" si="160"/>
        <v/>
      </c>
      <c r="CI114" s="76" t="str">
        <f>IF(CE114="yes",VLOOKUP(CH114,'z-Table'!$A$1:$K$74,7,TRUE)*$CE$68,"")</f>
        <v/>
      </c>
    </row>
    <row r="115" spans="1:87" ht="12" x14ac:dyDescent="0.2">
      <c r="A115" s="7" t="s">
        <v>71</v>
      </c>
      <c r="B115" s="18" cm="1">
        <f t="array" ref="B115">IFERROR(_xlfn.IFS(COUNTA($F$68:$K$68)=0,AVERAGE($F115:$K115),$F$68="X",AVERAGE(G115:$K115),$G$68="X",AVERAGE($F115,$H115:$K115),$H$68="X",AVERAGE($F115:$G115,$I115:$K115),$I$68="X",AVERAGE($F115:$H115,$J115:$K115),$J$68="X",AVERAGE($F115:$I115,$K115:$K115),$K$68="X",AVERAGE($F115:$J115)),"")</f>
        <v>0</v>
      </c>
      <c r="C115" s="19" cm="1">
        <f t="array" ref="C115">IFERROR(_xlfn.IFS(COUNTA($F$68:$K$68)=0,STDEV($F115:$K115)/SQRT(COUNT($F115:$K115)),$F$68="X",STDEV(G115:$K115)/SQRT(COUNT(G115:$K115)),$G$68="X",STDEV($F115,$H115:$K115)/SQRT(COUNT($F115,$H115:$K115)),$H$68="X",STDEV($F115:$G115,$I115:$K115)/SQRT(COUNT($F115:$G115,$I115:$K115)),$I$68="X",STDEV($F115:$H115,$J115:$K115)/SQRT(COUNT($F115:$H115,$J115:$K115)),$J$68="X",STDEV($F115:$I115,$K115)/SQRT(COUNT($F115:$I115,$K115)),$K$68="X",STDEV($F115:$J115)/SQRT(COUNT($F115:$J115))),"")</f>
        <v>0</v>
      </c>
      <c r="D115" s="113" cm="1">
        <f t="array" ref="D115">IFERROR(_xlfn.IFS(COUNTA($L$68:$Q$68)=0,AVERAGE($L115:$Q115),$L$68="X",AVERAGE($M115:$Q115),$M$68="X",AVERAGE($L115,$N115:$Q115),$N$68="X",AVERAGE($L115:$M115,$O115:$Q115),$O$68="X",AVERAGE($L115:$N115,$P115:$Q115),$P$68="X",AVERAGE($L115:$O115,$Q115:$Q115),$Q$68="X",AVERAGE($L115:$P115)),"")</f>
        <v>0</v>
      </c>
      <c r="E115" s="111" cm="1">
        <f t="array" ref="E115">IFERROR(_xlfn.IFS(COUNTA($L$68:$Q$68)=0,STDEV($L115:$Q115)/SQRT(COUNT($L115:$Q115)),$L$68="X",STDEV($M115:$Q115)/SQRT(COUNT($M115:$Q115)),$M$68="X",STDEV($L115,$N115:$Q115)/SQRT(COUNT($L115,$N115:$Q115)),$N$68="X",STDEV($L115:$M115,$O115:$Q115)/SQRT(COUNT($L115:$M115,$O115:$Q115)),$O$68="X",STDEV($L115:$N115,$P115:$Q115)/SQRT(COUNT($L115:$N115,$P115:$Q115)),$P$68="X",STDEV($L115:$O115,$Q115)/SQRT(COUNT($L115:$O115,$Q115)),$Q$68="X",STDEV($L115:$P115)/SQRT(COUNT($L115:$P115))),"")</f>
        <v>0</v>
      </c>
      <c r="F115" cm="1">
        <f t="array" ref="F115">_xlfn.IFS(SUM($L115:$Q115)="","",L115="","",L115=0,0,L115&gt;0,L115/F$131*100)</f>
        <v>0</v>
      </c>
      <c r="G115" cm="1">
        <f t="array" ref="G115">_xlfn.IFS(SUM($L115:$Q115)="","",M115="","",M115=0,0,M115&gt;0,M115/G$131*100)</f>
        <v>0</v>
      </c>
      <c r="H115" cm="1">
        <f t="array" ref="H115">_xlfn.IFS(SUM($L115:$Q115)="","",N115="","",N115=0,0,N115&gt;0,N115/H$131*100)</f>
        <v>0</v>
      </c>
      <c r="I115" cm="1">
        <f t="array" ref="I115">_xlfn.IFS(SUM($L115:$Q115)="","",O115="","",O115=0,0,O115&gt;0,O115/I$131*100)</f>
        <v>0</v>
      </c>
      <c r="J115" cm="1">
        <f t="array" ref="J115">_xlfn.IFS(SUM($L115:$Q115)="","",P115="","",P115=0,0,P115&gt;0,P115/J$131*100)</f>
        <v>0</v>
      </c>
      <c r="K115" s="1" cm="1">
        <f t="array" ref="K115">_xlfn.IFS(SUM($L115:$Q115)="","",Q115="","",Q115=0,0,Q115&gt;0,Q115/K$131*100)</f>
        <v>0</v>
      </c>
      <c r="L115" s="42">
        <f t="shared" si="102"/>
        <v>0</v>
      </c>
      <c r="M115">
        <f t="shared" si="103"/>
        <v>0</v>
      </c>
      <c r="N115">
        <f t="shared" si="104"/>
        <v>0</v>
      </c>
      <c r="O115">
        <f t="shared" si="105"/>
        <v>0</v>
      </c>
      <c r="P115">
        <f t="shared" si="106"/>
        <v>0</v>
      </c>
      <c r="Q115" s="96">
        <f t="shared" si="107"/>
        <v>0</v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>
        <v>0</v>
      </c>
      <c r="X115" s="1"/>
      <c r="Y115" s="1"/>
      <c r="Z115" s="7" t="s">
        <v>71</v>
      </c>
      <c r="AA115" s="18" cm="1">
        <f t="array" ref="AA115">IFERROR(_xlfn.IFS(COUNTA($AE$68:$AJ$68)=0,AVERAGE($AE115:$AJ115),$AE$68="X",AVERAGE($AF115:$AJ115),$AF$68="X",AVERAGE($AE115,$AG115:$AJ115),$AG$68="X",AVERAGE($AE115:$AF115,$AH115:$AJ115),$AH$68="X",AVERAGE($AE115:$AG115,$AI115:$AJ115),$AI$68="X",AVERAGE($AE115:$AH115,$AJ115:$AJ115),$AJ$68="X",AVERAGE($AE115:$AI115)),"")</f>
        <v>0</v>
      </c>
      <c r="AB115" s="19" cm="1">
        <f t="array" ref="AB115">IFERROR(_xlfn.IFS(COUNTA($AE$68:$AJ$68)=0,STDEV($AE115:$AJ115)/SQRT(COUNT($AE115:$AJ115)),$AE$68="X",STDEV($AF115:$AJ115)/SQRT(COUNT($AF115:$AJ115)),$AF$68="X",STDEV($AE115,$AG115:$AJ115)/SQRT(COUNT($AE115,$AG115:$AJ115)),$AG$68="X",STDEV($AE115:$AF115,$AH115:$AJ115)/SQRT(COUNT($AE115:$AF115,$AH115:$AJ115)),$AH$68="X",STDEV($AE115:$AG115,$AI115:$AJ115)/SQRT(COUNT($AE115:$AG115,$AI115:$AJ115)),$AI$68="X",STDEV($AE115:$AH115,$AJ115)/SQRT(COUNT($AE115:$AH115,$AJ115)),$AJ$68="X",STDEV($AE115:$AI115)/SQRT(COUNT($AE115:$AI115))),"")</f>
        <v>0</v>
      </c>
      <c r="AC115" s="113" cm="1">
        <f t="array" ref="AC115">IFERROR(_xlfn.IFS(COUNTA($AK$68:$AP$68)=0,AVERAGE($AK115:$AP115),$AK$68="X",AVERAGE($AL115:$AP115),$AL$68="X",AVERAGE($AK115,$AM115:$AP115),$AM$68="X",AVERAGE($AK115:$AL115,$AN115:$AP115),$AN$68="X",AVERAGE($AK115:$AM115,$AO115:$AP115),$AO$68="X",AVERAGE($AK115:$AN115,$AP115:$AP115),$AP$68="X",AVERAGE($AK115:$AO115)),"")</f>
        <v>0</v>
      </c>
      <c r="AD115" s="111" cm="1">
        <f t="array" ref="AD115">IFERROR(_xlfn.IFS(COUNTA($AK$68:$AP$68)=0,STDEV($AK115:$AP115)/SQRT(COUNT($AK115:$AP115)),$AK$68="X",STDEV($AL115:$AP115)/SQRT(COUNT($AL115:$AP115)),$AL$68="X",STDEV($AK115,$AM115:$AP115)/SQRT(COUNT($AK115,$AM115:$AP115)),$AM$68="X",STDEV($AK115:$AL115,$AN115:$AP115)/SQRT(COUNT($AK115:$AL115,$AN115:$AP115)),$AN$68="X",STDEV($AK115:$AM115,$AO115:$AP115)/SQRT(COUNT($AK115:$AM115,$AO115:$AP115)),$AO$68="X",STDEV($AK115:$AN115,$AP115)/SQRT(COUNT($AK115:$AN115,$AP115)),$AP$68="X",STDEV($AK115:$AO115)/SQRT(COUNT($AK115:$AO115))),"")</f>
        <v>0</v>
      </c>
      <c r="AE115" cm="1">
        <f t="array" ref="AE115">_xlfn.IFS(SUM($AK115:$AP115)="","",AK115="","",AK115=0,0,AK115&gt;0,AK115/AE$131*100)</f>
        <v>0</v>
      </c>
      <c r="AF115" cm="1">
        <f t="array" ref="AF115">_xlfn.IFS(SUM($AK115:$AP115)="","",AL115="","",AL115=0,0,AL115&gt;0,AL115/AF$131*100)</f>
        <v>0</v>
      </c>
      <c r="AG115" cm="1">
        <f t="array" ref="AG115">_xlfn.IFS(SUM($AK115:$AP115)="","",AM115="","",AM115=0,0,AM115&gt;0,AM115/AG$131*100)</f>
        <v>0</v>
      </c>
      <c r="AH115" cm="1">
        <f t="array" ref="AH115">_xlfn.IFS(SUM($AK115:$AP115)="","",AN115="","",AN115=0,0,AN115&gt;0,AN115/AH$131*100)</f>
        <v>0</v>
      </c>
      <c r="AI115" cm="1">
        <f t="array" ref="AI115">_xlfn.IFS(SUM($AK115:$AP115)="","",AO115="","",AO115=0,0,AO115&gt;0,AO115/AI$131*100)</f>
        <v>0</v>
      </c>
      <c r="AJ115" s="1" cm="1">
        <f t="array" ref="AJ115">_xlfn.IFS(SUM($AK115:$AP115)="","",AP115="","",AP115=0,0,AP115&gt;0,AP115/AJ$131*100)</f>
        <v>0</v>
      </c>
      <c r="AK115" s="85">
        <f t="shared" si="182"/>
        <v>0</v>
      </c>
      <c r="AL115" s="39">
        <f t="shared" si="182"/>
        <v>0</v>
      </c>
      <c r="AM115" s="39">
        <f t="shared" si="182"/>
        <v>0</v>
      </c>
      <c r="AN115" s="39">
        <f t="shared" si="181"/>
        <v>0</v>
      </c>
      <c r="AO115" s="39">
        <f t="shared" si="181"/>
        <v>0</v>
      </c>
      <c r="AP115" s="98">
        <f t="shared" si="181"/>
        <v>0</v>
      </c>
      <c r="AQ115" s="89">
        <v>0</v>
      </c>
      <c r="AR115" s="89">
        <v>0</v>
      </c>
      <c r="AS115" s="89">
        <v>0</v>
      </c>
      <c r="AT115" s="89">
        <v>0</v>
      </c>
      <c r="AU115" s="89">
        <v>0</v>
      </c>
      <c r="AV115" s="89">
        <v>0</v>
      </c>
      <c r="AW115" s="1"/>
      <c r="AX115" s="1"/>
      <c r="AY115" s="39" t="str">
        <f t="shared" si="144"/>
        <v/>
      </c>
      <c r="AZ115" s="39" t="str">
        <f t="shared" si="149"/>
        <v/>
      </c>
      <c r="BA115" s="39" t="str">
        <f t="shared" si="150"/>
        <v/>
      </c>
      <c r="BB115" s="39" t="str">
        <f t="shared" si="151"/>
        <v/>
      </c>
      <c r="BC115" s="39" t="str">
        <f t="shared" si="152"/>
        <v/>
      </c>
      <c r="BD115" s="39" t="str">
        <f t="shared" si="153"/>
        <v/>
      </c>
      <c r="BE115" s="39" t="str">
        <f t="shared" si="145"/>
        <v/>
      </c>
      <c r="BF115" s="39" t="str">
        <f t="shared" si="154"/>
        <v/>
      </c>
      <c r="BG115" s="39" t="str">
        <f t="shared" si="155"/>
        <v/>
      </c>
      <c r="BH115" s="39" t="str">
        <f t="shared" si="156"/>
        <v/>
      </c>
      <c r="BI115" s="39" t="str">
        <f t="shared" si="157"/>
        <v/>
      </c>
      <c r="BJ115" s="39" t="str">
        <f t="shared" si="147"/>
        <v/>
      </c>
      <c r="BK115" s="42" t="str">
        <f t="shared" si="161"/>
        <v/>
      </c>
      <c r="BL115" t="str">
        <f t="shared" si="162"/>
        <v/>
      </c>
      <c r="BM115" t="str">
        <f t="shared" si="163"/>
        <v/>
      </c>
      <c r="BN115" t="str">
        <f t="shared" si="164"/>
        <v/>
      </c>
      <c r="BO115" t="str">
        <f t="shared" si="165"/>
        <v/>
      </c>
      <c r="BP115" t="str">
        <f t="shared" si="166"/>
        <v/>
      </c>
      <c r="BQ115" t="str">
        <f t="shared" si="167"/>
        <v/>
      </c>
      <c r="BR115" t="str">
        <f t="shared" si="168"/>
        <v/>
      </c>
      <c r="BS115" t="str">
        <f t="shared" si="169"/>
        <v/>
      </c>
      <c r="BT115" t="str">
        <f t="shared" si="170"/>
        <v/>
      </c>
      <c r="BU115" t="str">
        <f t="shared" si="171"/>
        <v/>
      </c>
      <c r="BV115" t="str">
        <f t="shared" si="172"/>
        <v/>
      </c>
      <c r="BW115" t="str">
        <f t="shared" si="173"/>
        <v/>
      </c>
      <c r="BX115" t="str">
        <f t="shared" si="174"/>
        <v/>
      </c>
      <c r="BY115" t="str">
        <f t="shared" si="175"/>
        <v/>
      </c>
      <c r="BZ115" t="str">
        <f t="shared" si="176"/>
        <v/>
      </c>
      <c r="CA115" t="str">
        <f t="shared" si="177"/>
        <v/>
      </c>
      <c r="CB115" s="39" t="str">
        <f t="shared" si="178"/>
        <v/>
      </c>
      <c r="CC115" s="46" t="str">
        <f t="shared" si="179"/>
        <v/>
      </c>
      <c r="CD115" s="44" t="str">
        <f t="shared" si="180"/>
        <v/>
      </c>
      <c r="CE115" t="str" cm="1">
        <f t="array" ref="CE115">_xlfn.IFS($CC115="","",$CC115&lt;=CE$69,"yes",$CC115&gt;CE$69,"no")</f>
        <v/>
      </c>
      <c r="CF115" s="42" t="str">
        <f t="shared" si="158"/>
        <v/>
      </c>
      <c r="CG115" s="1" t="str">
        <f t="shared" si="159"/>
        <v/>
      </c>
      <c r="CH115" s="1" t="str">
        <f t="shared" si="160"/>
        <v/>
      </c>
      <c r="CI115" s="76" t="str">
        <f>IF(CE115="yes",VLOOKUP(CH115,'z-Table'!$A$1:$K$74,7,TRUE)*$CE$68,"")</f>
        <v/>
      </c>
    </row>
    <row r="116" spans="1:87" ht="12" x14ac:dyDescent="0.2">
      <c r="A116" s="7" t="s">
        <v>72</v>
      </c>
      <c r="B116" s="18" cm="1">
        <f t="array" ref="B116">IFERROR(_xlfn.IFS(COUNTA($F$68:$K$68)=0,AVERAGE($F116:$K116),$F$68="X",AVERAGE(G116:$K116),$G$68="X",AVERAGE($F116,$H116:$K116),$H$68="X",AVERAGE($F116:$G116,$I116:$K116),$I$68="X",AVERAGE($F116:$H116,$J116:$K116),$J$68="X",AVERAGE($F116:$I116,$K116:$K116),$K$68="X",AVERAGE($F116:$J116)),"")</f>
        <v>0</v>
      </c>
      <c r="C116" s="19" cm="1">
        <f t="array" ref="C116">IFERROR(_xlfn.IFS(COUNTA($F$68:$K$68)=0,STDEV($F116:$K116)/SQRT(COUNT($F116:$K116)),$F$68="X",STDEV(G116:$K116)/SQRT(COUNT(G116:$K116)),$G$68="X",STDEV($F116,$H116:$K116)/SQRT(COUNT($F116,$H116:$K116)),$H$68="X",STDEV($F116:$G116,$I116:$K116)/SQRT(COUNT($F116:$G116,$I116:$K116)),$I$68="X",STDEV($F116:$H116,$J116:$K116)/SQRT(COUNT($F116:$H116,$J116:$K116)),$J$68="X",STDEV($F116:$I116,$K116)/SQRT(COUNT($F116:$I116,$K116)),$K$68="X",STDEV($F116:$J116)/SQRT(COUNT($F116:$J116))),"")</f>
        <v>0</v>
      </c>
      <c r="D116" s="113" cm="1">
        <f t="array" ref="D116">IFERROR(_xlfn.IFS(COUNTA($L$68:$Q$68)=0,AVERAGE($L116:$Q116),$L$68="X",AVERAGE($M116:$Q116),$M$68="X",AVERAGE($L116,$N116:$Q116),$N$68="X",AVERAGE($L116:$M116,$O116:$Q116),$O$68="X",AVERAGE($L116:$N116,$P116:$Q116),$P$68="X",AVERAGE($L116:$O116,$Q116:$Q116),$Q$68="X",AVERAGE($L116:$P116)),"")</f>
        <v>0</v>
      </c>
      <c r="E116" s="111" cm="1">
        <f t="array" ref="E116">IFERROR(_xlfn.IFS(COUNTA($L$68:$Q$68)=0,STDEV($L116:$Q116)/SQRT(COUNT($L116:$Q116)),$L$68="X",STDEV($M116:$Q116)/SQRT(COUNT($M116:$Q116)),$M$68="X",STDEV($L116,$N116:$Q116)/SQRT(COUNT($L116,$N116:$Q116)),$N$68="X",STDEV($L116:$M116,$O116:$Q116)/SQRT(COUNT($L116:$M116,$O116:$Q116)),$O$68="X",STDEV($L116:$N116,$P116:$Q116)/SQRT(COUNT($L116:$N116,$P116:$Q116)),$P$68="X",STDEV($L116:$O116,$Q116)/SQRT(COUNT($L116:$O116,$Q116)),$Q$68="X",STDEV($L116:$P116)/SQRT(COUNT($L116:$P116))),"")</f>
        <v>0</v>
      </c>
      <c r="F116" cm="1">
        <f t="array" ref="F116">_xlfn.IFS(SUM($L116:$Q116)="","",L116="","",L116=0,0,L116&gt;0,L116/F$131*100)</f>
        <v>0</v>
      </c>
      <c r="G116" cm="1">
        <f t="array" ref="G116">_xlfn.IFS(SUM($L116:$Q116)="","",M116="","",M116=0,0,M116&gt;0,M116/G$131*100)</f>
        <v>0</v>
      </c>
      <c r="H116" cm="1">
        <f t="array" ref="H116">_xlfn.IFS(SUM($L116:$Q116)="","",N116="","",N116=0,0,N116&gt;0,N116/H$131*100)</f>
        <v>0</v>
      </c>
      <c r="I116" cm="1">
        <f t="array" ref="I116">_xlfn.IFS(SUM($L116:$Q116)="","",O116="","",O116=0,0,O116&gt;0,O116/I$131*100)</f>
        <v>0</v>
      </c>
      <c r="J116" cm="1">
        <f t="array" ref="J116">_xlfn.IFS(SUM($L116:$Q116)="","",P116="","",P116=0,0,P116&gt;0,P116/J$131*100)</f>
        <v>0</v>
      </c>
      <c r="K116" s="1" cm="1">
        <f t="array" ref="K116">_xlfn.IFS(SUM($L116:$Q116)="","",Q116="","",Q116=0,0,Q116&gt;0,Q116/K$131*100)</f>
        <v>0</v>
      </c>
      <c r="L116" s="42">
        <f t="shared" si="102"/>
        <v>0</v>
      </c>
      <c r="M116">
        <f t="shared" si="103"/>
        <v>0</v>
      </c>
      <c r="N116">
        <f t="shared" si="104"/>
        <v>0</v>
      </c>
      <c r="O116">
        <f t="shared" si="105"/>
        <v>0</v>
      </c>
      <c r="P116">
        <f t="shared" si="106"/>
        <v>0</v>
      </c>
      <c r="Q116" s="96">
        <f t="shared" si="107"/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1"/>
      <c r="Y116" s="1"/>
      <c r="Z116" s="7" t="s">
        <v>72</v>
      </c>
      <c r="AA116" s="18" cm="1">
        <f t="array" ref="AA116">IFERROR(_xlfn.IFS(COUNTA($AE$68:$AJ$68)=0,AVERAGE($AE116:$AJ116),$AE$68="X",AVERAGE($AF116:$AJ116),$AF$68="X",AVERAGE($AE116,$AG116:$AJ116),$AG$68="X",AVERAGE($AE116:$AF116,$AH116:$AJ116),$AH$68="X",AVERAGE($AE116:$AG116,$AI116:$AJ116),$AI$68="X",AVERAGE($AE116:$AH116,$AJ116:$AJ116),$AJ$68="X",AVERAGE($AE116:$AI116)),"")</f>
        <v>0</v>
      </c>
      <c r="AB116" s="19" cm="1">
        <f t="array" ref="AB116">IFERROR(_xlfn.IFS(COUNTA($AE$68:$AJ$68)=0,STDEV($AE116:$AJ116)/SQRT(COUNT($AE116:$AJ116)),$AE$68="X",STDEV($AF116:$AJ116)/SQRT(COUNT($AF116:$AJ116)),$AF$68="X",STDEV($AE116,$AG116:$AJ116)/SQRT(COUNT($AE116,$AG116:$AJ116)),$AG$68="X",STDEV($AE116:$AF116,$AH116:$AJ116)/SQRT(COUNT($AE116:$AF116,$AH116:$AJ116)),$AH$68="X",STDEV($AE116:$AG116,$AI116:$AJ116)/SQRT(COUNT($AE116:$AG116,$AI116:$AJ116)),$AI$68="X",STDEV($AE116:$AH116,$AJ116)/SQRT(COUNT($AE116:$AH116,$AJ116)),$AJ$68="X",STDEV($AE116:$AI116)/SQRT(COUNT($AE116:$AI116))),"")</f>
        <v>0</v>
      </c>
      <c r="AC116" s="113" cm="1">
        <f t="array" ref="AC116">IFERROR(_xlfn.IFS(COUNTA($AK$68:$AP$68)=0,AVERAGE($AK116:$AP116),$AK$68="X",AVERAGE($AL116:$AP116),$AL$68="X",AVERAGE($AK116,$AM116:$AP116),$AM$68="X",AVERAGE($AK116:$AL116,$AN116:$AP116),$AN$68="X",AVERAGE($AK116:$AM116,$AO116:$AP116),$AO$68="X",AVERAGE($AK116:$AN116,$AP116:$AP116),$AP$68="X",AVERAGE($AK116:$AO116)),"")</f>
        <v>0</v>
      </c>
      <c r="AD116" s="111" cm="1">
        <f t="array" ref="AD116">IFERROR(_xlfn.IFS(COUNTA($AK$68:$AP$68)=0,STDEV($AK116:$AP116)/SQRT(COUNT($AK116:$AP116)),$AK$68="X",STDEV($AL116:$AP116)/SQRT(COUNT($AL116:$AP116)),$AL$68="X",STDEV($AK116,$AM116:$AP116)/SQRT(COUNT($AK116,$AM116:$AP116)),$AM$68="X",STDEV($AK116:$AL116,$AN116:$AP116)/SQRT(COUNT($AK116:$AL116,$AN116:$AP116)),$AN$68="X",STDEV($AK116:$AM116,$AO116:$AP116)/SQRT(COUNT($AK116:$AM116,$AO116:$AP116)),$AO$68="X",STDEV($AK116:$AN116,$AP116)/SQRT(COUNT($AK116:$AN116,$AP116)),$AP$68="X",STDEV($AK116:$AO116)/SQRT(COUNT($AK116:$AO116))),"")</f>
        <v>0</v>
      </c>
      <c r="AE116" cm="1">
        <f t="array" ref="AE116">_xlfn.IFS(SUM($AK116:$AP116)="","",AK116="","",AK116=0,0,AK116&gt;0,AK116/AE$131*100)</f>
        <v>0</v>
      </c>
      <c r="AF116" cm="1">
        <f t="array" ref="AF116">_xlfn.IFS(SUM($AK116:$AP116)="","",AL116="","",AL116=0,0,AL116&gt;0,AL116/AF$131*100)</f>
        <v>0</v>
      </c>
      <c r="AG116" cm="1">
        <f t="array" ref="AG116">_xlfn.IFS(SUM($AK116:$AP116)="","",AM116="","",AM116=0,0,AM116&gt;0,AM116/AG$131*100)</f>
        <v>0</v>
      </c>
      <c r="AH116" cm="1">
        <f t="array" ref="AH116">_xlfn.IFS(SUM($AK116:$AP116)="","",AN116="","",AN116=0,0,AN116&gt;0,AN116/AH$131*100)</f>
        <v>0</v>
      </c>
      <c r="AI116" cm="1">
        <f t="array" ref="AI116">_xlfn.IFS(SUM($AK116:$AP116)="","",AO116="","",AO116=0,0,AO116&gt;0,AO116/AI$131*100)</f>
        <v>0</v>
      </c>
      <c r="AJ116" s="1" cm="1">
        <f t="array" ref="AJ116">_xlfn.IFS(SUM($AK116:$AP116)="","",AP116="","",AP116=0,0,AP116&gt;0,AP116/AJ$131*100)</f>
        <v>0</v>
      </c>
      <c r="AK116" s="85">
        <f t="shared" si="182"/>
        <v>0</v>
      </c>
      <c r="AL116" s="39">
        <f t="shared" si="182"/>
        <v>0</v>
      </c>
      <c r="AM116" s="39">
        <f t="shared" si="182"/>
        <v>0</v>
      </c>
      <c r="AN116" s="39">
        <f t="shared" si="181"/>
        <v>0</v>
      </c>
      <c r="AO116" s="39">
        <f t="shared" si="181"/>
        <v>0</v>
      </c>
      <c r="AP116" s="98">
        <f t="shared" si="181"/>
        <v>0</v>
      </c>
      <c r="AQ116" s="89">
        <v>0</v>
      </c>
      <c r="AR116" s="89">
        <v>0</v>
      </c>
      <c r="AS116" s="89">
        <v>0</v>
      </c>
      <c r="AT116" s="89">
        <v>0</v>
      </c>
      <c r="AU116" s="89">
        <v>0</v>
      </c>
      <c r="AV116" s="89">
        <v>0</v>
      </c>
      <c r="AW116" s="1"/>
      <c r="AX116" s="1"/>
      <c r="AY116" s="39" t="str">
        <f t="shared" si="144"/>
        <v/>
      </c>
      <c r="AZ116" s="39" t="str">
        <f t="shared" si="149"/>
        <v/>
      </c>
      <c r="BA116" s="39" t="str">
        <f t="shared" si="150"/>
        <v/>
      </c>
      <c r="BB116" s="39" t="str">
        <f t="shared" si="151"/>
        <v/>
      </c>
      <c r="BC116" s="39" t="str">
        <f t="shared" si="152"/>
        <v/>
      </c>
      <c r="BD116" s="39" t="str">
        <f t="shared" si="153"/>
        <v/>
      </c>
      <c r="BE116" s="39" t="str">
        <f t="shared" si="145"/>
        <v/>
      </c>
      <c r="BF116" s="39" t="str">
        <f t="shared" si="154"/>
        <v/>
      </c>
      <c r="BG116" s="39" t="str">
        <f t="shared" si="155"/>
        <v/>
      </c>
      <c r="BH116" s="39" t="str">
        <f t="shared" si="156"/>
        <v/>
      </c>
      <c r="BI116" s="39" t="str">
        <f t="shared" si="157"/>
        <v/>
      </c>
      <c r="BJ116" s="39" t="str">
        <f t="shared" si="147"/>
        <v/>
      </c>
      <c r="BK116" s="42" t="str">
        <f t="shared" si="161"/>
        <v/>
      </c>
      <c r="BL116" t="str">
        <f t="shared" si="162"/>
        <v/>
      </c>
      <c r="BM116" t="str">
        <f t="shared" si="163"/>
        <v/>
      </c>
      <c r="BN116" t="str">
        <f t="shared" si="164"/>
        <v/>
      </c>
      <c r="BO116" t="str">
        <f t="shared" si="165"/>
        <v/>
      </c>
      <c r="BP116" t="str">
        <f t="shared" si="166"/>
        <v/>
      </c>
      <c r="BQ116" t="str">
        <f t="shared" si="167"/>
        <v/>
      </c>
      <c r="BR116" t="str">
        <f t="shared" si="168"/>
        <v/>
      </c>
      <c r="BS116" t="str">
        <f t="shared" si="169"/>
        <v/>
      </c>
      <c r="BT116" t="str">
        <f t="shared" si="170"/>
        <v/>
      </c>
      <c r="BU116" t="str">
        <f t="shared" si="171"/>
        <v/>
      </c>
      <c r="BV116" t="str">
        <f t="shared" si="172"/>
        <v/>
      </c>
      <c r="BW116" t="str">
        <f t="shared" si="173"/>
        <v/>
      </c>
      <c r="BX116" t="str">
        <f t="shared" si="174"/>
        <v/>
      </c>
      <c r="BY116" t="str">
        <f t="shared" si="175"/>
        <v/>
      </c>
      <c r="BZ116" t="str">
        <f t="shared" si="176"/>
        <v/>
      </c>
      <c r="CA116" t="str">
        <f t="shared" si="177"/>
        <v/>
      </c>
      <c r="CB116" s="39" t="str">
        <f t="shared" si="178"/>
        <v/>
      </c>
      <c r="CC116" s="46" t="str">
        <f t="shared" si="179"/>
        <v/>
      </c>
      <c r="CD116" s="44" t="str">
        <f t="shared" si="180"/>
        <v/>
      </c>
      <c r="CE116" t="str" cm="1">
        <f t="array" ref="CE116">_xlfn.IFS($CC116="","",$CC116&lt;=CE$69,"yes",$CC116&gt;CE$69,"no")</f>
        <v/>
      </c>
      <c r="CF116" s="42" t="str">
        <f t="shared" si="158"/>
        <v/>
      </c>
      <c r="CG116" s="1" t="str">
        <f t="shared" si="159"/>
        <v/>
      </c>
      <c r="CH116" s="1" t="str">
        <f t="shared" si="160"/>
        <v/>
      </c>
      <c r="CI116" s="76" t="str">
        <f>IF(CE116="yes",VLOOKUP(CH116,'z-Table'!$A$1:$K$74,7,TRUE)*$CE$68,"")</f>
        <v/>
      </c>
    </row>
    <row r="117" spans="1:87" ht="12" x14ac:dyDescent="0.2">
      <c r="A117" s="7" t="s">
        <v>73</v>
      </c>
      <c r="B117" s="18" cm="1">
        <f t="array" ref="B117">IFERROR(_xlfn.IFS(COUNTA($F$68:$K$68)=0,AVERAGE($F117:$K117),$F$68="X",AVERAGE(G117:$K117),$G$68="X",AVERAGE($F117,$H117:$K117),$H$68="X",AVERAGE($F117:$G117,$I117:$K117),$I$68="X",AVERAGE($F117:$H117,$J117:$K117),$J$68="X",AVERAGE($F117:$I117,$K117:$K117),$K$68="X",AVERAGE($F117:$J117)),"")</f>
        <v>0</v>
      </c>
      <c r="C117" s="19" cm="1">
        <f t="array" ref="C117">IFERROR(_xlfn.IFS(COUNTA($F$68:$K$68)=0,STDEV($F117:$K117)/SQRT(COUNT($F117:$K117)),$F$68="X",STDEV(G117:$K117)/SQRT(COUNT(G117:$K117)),$G$68="X",STDEV($F117,$H117:$K117)/SQRT(COUNT($F117,$H117:$K117)),$H$68="X",STDEV($F117:$G117,$I117:$K117)/SQRT(COUNT($F117:$G117,$I117:$K117)),$I$68="X",STDEV($F117:$H117,$J117:$K117)/SQRT(COUNT($F117:$H117,$J117:$K117)),$J$68="X",STDEV($F117:$I117,$K117)/SQRT(COUNT($F117:$I117,$K117)),$K$68="X",STDEV($F117:$J117)/SQRT(COUNT($F117:$J117))),"")</f>
        <v>0</v>
      </c>
      <c r="D117" s="113" cm="1">
        <f t="array" ref="D117">IFERROR(_xlfn.IFS(COUNTA($L$68:$Q$68)=0,AVERAGE($L117:$Q117),$L$68="X",AVERAGE($M117:$Q117),$M$68="X",AVERAGE($L117,$N117:$Q117),$N$68="X",AVERAGE($L117:$M117,$O117:$Q117),$O$68="X",AVERAGE($L117:$N117,$P117:$Q117),$P$68="X",AVERAGE($L117:$O117,$Q117:$Q117),$Q$68="X",AVERAGE($L117:$P117)),"")</f>
        <v>0</v>
      </c>
      <c r="E117" s="111" cm="1">
        <f t="array" ref="E117">IFERROR(_xlfn.IFS(COUNTA($L$68:$Q$68)=0,STDEV($L117:$Q117)/SQRT(COUNT($L117:$Q117)),$L$68="X",STDEV($M117:$Q117)/SQRT(COUNT($M117:$Q117)),$M$68="X",STDEV($L117,$N117:$Q117)/SQRT(COUNT($L117,$N117:$Q117)),$N$68="X",STDEV($L117:$M117,$O117:$Q117)/SQRT(COUNT($L117:$M117,$O117:$Q117)),$O$68="X",STDEV($L117:$N117,$P117:$Q117)/SQRT(COUNT($L117:$N117,$P117:$Q117)),$P$68="X",STDEV($L117:$O117,$Q117)/SQRT(COUNT($L117:$O117,$Q117)),$Q$68="X",STDEV($L117:$P117)/SQRT(COUNT($L117:$P117))),"")</f>
        <v>0</v>
      </c>
      <c r="F117" cm="1">
        <f t="array" ref="F117">_xlfn.IFS(SUM($L117:$Q117)="","",L117="","",L117=0,0,L117&gt;0,L117/F$131*100)</f>
        <v>0</v>
      </c>
      <c r="G117" cm="1">
        <f t="array" ref="G117">_xlfn.IFS(SUM($L117:$Q117)="","",M117="","",M117=0,0,M117&gt;0,M117/G$131*100)</f>
        <v>0</v>
      </c>
      <c r="H117" cm="1">
        <f t="array" ref="H117">_xlfn.IFS(SUM($L117:$Q117)="","",N117="","",N117=0,0,N117&gt;0,N117/H$131*100)</f>
        <v>0</v>
      </c>
      <c r="I117" cm="1">
        <f t="array" ref="I117">_xlfn.IFS(SUM($L117:$Q117)="","",O117="","",O117=0,0,O117&gt;0,O117/I$131*100)</f>
        <v>0</v>
      </c>
      <c r="J117" cm="1">
        <f t="array" ref="J117">_xlfn.IFS(SUM($L117:$Q117)="","",P117="","",P117=0,0,P117&gt;0,P117/J$131*100)</f>
        <v>0</v>
      </c>
      <c r="K117" s="1" cm="1">
        <f t="array" ref="K117">_xlfn.IFS(SUM($L117:$Q117)="","",Q117="","",Q117=0,0,Q117&gt;0,Q117/K$131*100)</f>
        <v>0</v>
      </c>
      <c r="L117" s="42">
        <f t="shared" si="102"/>
        <v>0</v>
      </c>
      <c r="M117">
        <f t="shared" si="103"/>
        <v>0</v>
      </c>
      <c r="N117">
        <f t="shared" si="104"/>
        <v>0</v>
      </c>
      <c r="O117">
        <f t="shared" si="105"/>
        <v>0</v>
      </c>
      <c r="P117">
        <f t="shared" si="106"/>
        <v>0</v>
      </c>
      <c r="Q117" s="96">
        <f t="shared" si="107"/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>
        <v>0</v>
      </c>
      <c r="X117" s="1"/>
      <c r="Y117" s="1"/>
      <c r="Z117" s="7" t="s">
        <v>73</v>
      </c>
      <c r="AA117" s="18" cm="1">
        <f t="array" ref="AA117">IFERROR(_xlfn.IFS(COUNTA($AE$68:$AJ$68)=0,AVERAGE($AE117:$AJ117),$AE$68="X",AVERAGE($AF117:$AJ117),$AF$68="X",AVERAGE($AE117,$AG117:$AJ117),$AG$68="X",AVERAGE($AE117:$AF117,$AH117:$AJ117),$AH$68="X",AVERAGE($AE117:$AG117,$AI117:$AJ117),$AI$68="X",AVERAGE($AE117:$AH117,$AJ117:$AJ117),$AJ$68="X",AVERAGE($AE117:$AI117)),"")</f>
        <v>0</v>
      </c>
      <c r="AB117" s="19" cm="1">
        <f t="array" ref="AB117">IFERROR(_xlfn.IFS(COUNTA($AE$68:$AJ$68)=0,STDEV($AE117:$AJ117)/SQRT(COUNT($AE117:$AJ117)),$AE$68="X",STDEV($AF117:$AJ117)/SQRT(COUNT($AF117:$AJ117)),$AF$68="X",STDEV($AE117,$AG117:$AJ117)/SQRT(COUNT($AE117,$AG117:$AJ117)),$AG$68="X",STDEV($AE117:$AF117,$AH117:$AJ117)/SQRT(COUNT($AE117:$AF117,$AH117:$AJ117)),$AH$68="X",STDEV($AE117:$AG117,$AI117:$AJ117)/SQRT(COUNT($AE117:$AG117,$AI117:$AJ117)),$AI$68="X",STDEV($AE117:$AH117,$AJ117)/SQRT(COUNT($AE117:$AH117,$AJ117)),$AJ$68="X",STDEV($AE117:$AI117)/SQRT(COUNT($AE117:$AI117))),"")</f>
        <v>0</v>
      </c>
      <c r="AC117" s="113" cm="1">
        <f t="array" ref="AC117">IFERROR(_xlfn.IFS(COUNTA($AK$68:$AP$68)=0,AVERAGE($AK117:$AP117),$AK$68="X",AVERAGE($AL117:$AP117),$AL$68="X",AVERAGE($AK117,$AM117:$AP117),$AM$68="X",AVERAGE($AK117:$AL117,$AN117:$AP117),$AN$68="X",AVERAGE($AK117:$AM117,$AO117:$AP117),$AO$68="X",AVERAGE($AK117:$AN117,$AP117:$AP117),$AP$68="X",AVERAGE($AK117:$AO117)),"")</f>
        <v>0</v>
      </c>
      <c r="AD117" s="111" cm="1">
        <f t="array" ref="AD117">IFERROR(_xlfn.IFS(COUNTA($AK$68:$AP$68)=0,STDEV($AK117:$AP117)/SQRT(COUNT($AK117:$AP117)),$AK$68="X",STDEV($AL117:$AP117)/SQRT(COUNT($AL117:$AP117)),$AL$68="X",STDEV($AK117,$AM117:$AP117)/SQRT(COUNT($AK117,$AM117:$AP117)),$AM$68="X",STDEV($AK117:$AL117,$AN117:$AP117)/SQRT(COUNT($AK117:$AL117,$AN117:$AP117)),$AN$68="X",STDEV($AK117:$AM117,$AO117:$AP117)/SQRT(COUNT($AK117:$AM117,$AO117:$AP117)),$AO$68="X",STDEV($AK117:$AN117,$AP117)/SQRT(COUNT($AK117:$AN117,$AP117)),$AP$68="X",STDEV($AK117:$AO117)/SQRT(COUNT($AK117:$AO117))),"")</f>
        <v>0</v>
      </c>
      <c r="AE117" cm="1">
        <f t="array" ref="AE117">_xlfn.IFS(SUM($AK117:$AP117)="","",AK117="","",AK117=0,0,AK117&gt;0,AK117/AE$131*100)</f>
        <v>0</v>
      </c>
      <c r="AF117" cm="1">
        <f t="array" ref="AF117">_xlfn.IFS(SUM($AK117:$AP117)="","",AL117="","",AL117=0,0,AL117&gt;0,AL117/AF$131*100)</f>
        <v>0</v>
      </c>
      <c r="AG117" cm="1">
        <f t="array" ref="AG117">_xlfn.IFS(SUM($AK117:$AP117)="","",AM117="","",AM117=0,0,AM117&gt;0,AM117/AG$131*100)</f>
        <v>0</v>
      </c>
      <c r="AH117" cm="1">
        <f t="array" ref="AH117">_xlfn.IFS(SUM($AK117:$AP117)="","",AN117="","",AN117=0,0,AN117&gt;0,AN117/AH$131*100)</f>
        <v>0</v>
      </c>
      <c r="AI117" cm="1">
        <f t="array" ref="AI117">_xlfn.IFS(SUM($AK117:$AP117)="","",AO117="","",AO117=0,0,AO117&gt;0,AO117/AI$131*100)</f>
        <v>0</v>
      </c>
      <c r="AJ117" s="1" cm="1">
        <f t="array" ref="AJ117">_xlfn.IFS(SUM($AK117:$AP117)="","",AP117="","",AP117=0,0,AP117&gt;0,AP117/AJ$131*100)</f>
        <v>0</v>
      </c>
      <c r="AK117" s="85">
        <f t="shared" si="182"/>
        <v>0</v>
      </c>
      <c r="AL117" s="39">
        <f t="shared" si="182"/>
        <v>0</v>
      </c>
      <c r="AM117" s="39">
        <f t="shared" si="182"/>
        <v>0</v>
      </c>
      <c r="AN117" s="39">
        <f t="shared" si="181"/>
        <v>0</v>
      </c>
      <c r="AO117" s="39">
        <f t="shared" si="181"/>
        <v>0</v>
      </c>
      <c r="AP117" s="98">
        <f t="shared" si="181"/>
        <v>0</v>
      </c>
      <c r="AQ117" s="89">
        <v>0</v>
      </c>
      <c r="AR117" s="89">
        <v>0</v>
      </c>
      <c r="AS117" s="89">
        <v>0</v>
      </c>
      <c r="AT117" s="89">
        <v>0</v>
      </c>
      <c r="AU117" s="89">
        <v>0</v>
      </c>
      <c r="AV117" s="89">
        <v>0</v>
      </c>
      <c r="AW117" s="1"/>
      <c r="AX117" s="1"/>
      <c r="AY117" s="39" t="str">
        <f t="shared" si="144"/>
        <v/>
      </c>
      <c r="AZ117" s="39" t="str">
        <f t="shared" si="149"/>
        <v/>
      </c>
      <c r="BA117" s="39" t="str">
        <f t="shared" si="150"/>
        <v/>
      </c>
      <c r="BB117" s="39" t="str">
        <f t="shared" si="151"/>
        <v/>
      </c>
      <c r="BC117" s="39" t="str">
        <f t="shared" si="152"/>
        <v/>
      </c>
      <c r="BD117" s="39" t="str">
        <f t="shared" si="153"/>
        <v/>
      </c>
      <c r="BE117" s="39" t="str">
        <f t="shared" si="145"/>
        <v/>
      </c>
      <c r="BF117" s="39" t="str">
        <f t="shared" si="154"/>
        <v/>
      </c>
      <c r="BG117" s="39" t="str">
        <f t="shared" si="155"/>
        <v/>
      </c>
      <c r="BH117" s="39" t="str">
        <f t="shared" si="156"/>
        <v/>
      </c>
      <c r="BI117" s="39" t="str">
        <f t="shared" si="157"/>
        <v/>
      </c>
      <c r="BJ117" s="39" t="str">
        <f t="shared" si="147"/>
        <v/>
      </c>
      <c r="BK117" s="42" t="str">
        <f t="shared" si="161"/>
        <v/>
      </c>
      <c r="BL117" t="str">
        <f t="shared" si="162"/>
        <v/>
      </c>
      <c r="BM117" t="str">
        <f t="shared" si="163"/>
        <v/>
      </c>
      <c r="BN117" t="str">
        <f t="shared" si="164"/>
        <v/>
      </c>
      <c r="BO117" t="str">
        <f t="shared" si="165"/>
        <v/>
      </c>
      <c r="BP117" t="str">
        <f t="shared" si="166"/>
        <v/>
      </c>
      <c r="BQ117" t="str">
        <f t="shared" si="167"/>
        <v/>
      </c>
      <c r="BR117" t="str">
        <f t="shared" si="168"/>
        <v/>
      </c>
      <c r="BS117" t="str">
        <f t="shared" si="169"/>
        <v/>
      </c>
      <c r="BT117" t="str">
        <f t="shared" si="170"/>
        <v/>
      </c>
      <c r="BU117" t="str">
        <f t="shared" si="171"/>
        <v/>
      </c>
      <c r="BV117" t="str">
        <f t="shared" si="172"/>
        <v/>
      </c>
      <c r="BW117" t="str">
        <f t="shared" si="173"/>
        <v/>
      </c>
      <c r="BX117" t="str">
        <f t="shared" si="174"/>
        <v/>
      </c>
      <c r="BY117" t="str">
        <f t="shared" si="175"/>
        <v/>
      </c>
      <c r="BZ117" t="str">
        <f t="shared" si="176"/>
        <v/>
      </c>
      <c r="CA117" t="str">
        <f t="shared" si="177"/>
        <v/>
      </c>
      <c r="CB117" s="39" t="str">
        <f t="shared" si="178"/>
        <v/>
      </c>
      <c r="CC117" s="46" t="str">
        <f t="shared" si="179"/>
        <v/>
      </c>
      <c r="CD117" s="44" t="str">
        <f t="shared" si="180"/>
        <v/>
      </c>
      <c r="CE117" t="str" cm="1">
        <f t="array" ref="CE117">_xlfn.IFS($CC117="","",$CC117&lt;=CE$69,"yes",$CC117&gt;CE$69,"no")</f>
        <v/>
      </c>
      <c r="CF117" s="42" t="str">
        <f t="shared" si="158"/>
        <v/>
      </c>
      <c r="CG117" s="1" t="str">
        <f t="shared" si="159"/>
        <v/>
      </c>
      <c r="CH117" s="1" t="str">
        <f t="shared" si="160"/>
        <v/>
      </c>
      <c r="CI117" s="76" t="str">
        <f>IF(CE117="yes",VLOOKUP(CH117,'z-Table'!$A$1:$K$74,7,TRUE)*$CE$68,"")</f>
        <v/>
      </c>
    </row>
    <row r="118" spans="1:87" ht="12" x14ac:dyDescent="0.2">
      <c r="A118" s="6" t="s">
        <v>74</v>
      </c>
      <c r="B118" s="18" cm="1">
        <f t="array" ref="B118">IFERROR(_xlfn.IFS(COUNTA($F$68:$K$68)=0,AVERAGE($F118:$K118),$F$68="X",AVERAGE(G118:$K118),$G$68="X",AVERAGE($F118,$H118:$K118),$H$68="X",AVERAGE($F118:$G118,$I118:$K118),$I$68="X",AVERAGE($F118:$H118,$J118:$K118),$J$68="X",AVERAGE($F118:$I118,$K118:$K118),$K$68="X",AVERAGE($F118:$J118)),"")</f>
        <v>8.8893557795002853E-2</v>
      </c>
      <c r="C118" s="19" cm="1">
        <f t="array" ref="C118">IFERROR(_xlfn.IFS(COUNTA($F$68:$K$68)=0,STDEV($F118:$K118)/SQRT(COUNT($F118:$K118)),$F$68="X",STDEV(G118:$K118)/SQRT(COUNT(G118:$K118)),$G$68="X",STDEV($F118,$H118:$K118)/SQRT(COUNT($F118,$H118:$K118)),$H$68="X",STDEV($F118:$G118,$I118:$K118)/SQRT(COUNT($F118:$G118,$I118:$K118)),$I$68="X",STDEV($F118:$H118,$J118:$K118)/SQRT(COUNT($F118:$H118,$J118:$K118)),$J$68="X",STDEV($F118:$I118,$K118)/SQRT(COUNT($F118:$I118,$K118)),$K$68="X",STDEV($F118:$J118)/SQRT(COUNT($F118:$J118))),"")</f>
        <v>6.8753770792561536E-2</v>
      </c>
      <c r="D118" s="113" cm="1">
        <f t="array" ref="D118">IFERROR(_xlfn.IFS(COUNTA($L$68:$Q$68)=0,AVERAGE($L118:$Q118),$L$68="X",AVERAGE($M118:$Q118),$M$68="X",AVERAGE($L118,$N118:$Q118),$N$68="X",AVERAGE($L118:$M118,$O118:$Q118),$O$68="X",AVERAGE($L118:$N118,$P118:$Q118),$P$68="X",AVERAGE($L118:$O118,$Q118:$Q118),$Q$68="X",AVERAGE($L118:$P118)),"")</f>
        <v>104009.88333333333</v>
      </c>
      <c r="E118" s="111" cm="1">
        <f t="array" ref="E118">IFERROR(_xlfn.IFS(COUNTA($L$68:$Q$68)=0,STDEV($L118:$Q118)/SQRT(COUNT($L118:$Q118)),$L$68="X",STDEV($M118:$Q118)/SQRT(COUNT($M118:$Q118)),$M$68="X",STDEV($L118,$N118:$Q118)/SQRT(COUNT($L118,$N118:$Q118)),$N$68="X",STDEV($L118:$M118,$O118:$Q118)/SQRT(COUNT($L118:$M118,$O118:$Q118)),$O$68="X",STDEV($L118:$N118,$P118:$Q118)/SQRT(COUNT($L118:$N118,$P118:$Q118)),$P$68="X",STDEV($L118:$O118,$Q118)/SQRT(COUNT($L118:$O118,$Q118)),$Q$68="X",STDEV($L118:$P118)/SQRT(COUNT($L118:$P118))),"")</f>
        <v>68326.484995060862</v>
      </c>
      <c r="F118" cm="1">
        <f t="array" ref="F118">_xlfn.IFS(SUM($L118:$Q118)="","",L118="","",L118=0,0,L118&gt;0,L118/F$131*100)</f>
        <v>1.4374204818211965E-2</v>
      </c>
      <c r="G118" cm="1">
        <f t="array" ref="G118">_xlfn.IFS(SUM($L118:$Q118)="","",M118="","",M118=0,0,M118&gt;0,M118/G$131*100)</f>
        <v>0</v>
      </c>
      <c r="H118" cm="1">
        <f t="array" ref="H118">_xlfn.IFS(SUM($L118:$Q118)="","",N118="","",N118=0,0,N118&gt;0,N118/H$131*100)</f>
        <v>5.6440324113754131E-3</v>
      </c>
      <c r="I118" cm="1">
        <f t="array" ref="I118">_xlfn.IFS(SUM($L118:$Q118)="","",O118="","",O118=0,0,O118&gt;0,O118/I$131*100)</f>
        <v>6.4348545198670004E-2</v>
      </c>
      <c r="J118" cm="1">
        <f t="array" ref="J118">_xlfn.IFS(SUM($L118:$Q118)="","",P118="","",P118=0,0,P118&gt;0,P118/J$131*100)</f>
        <v>0.36010100654675692</v>
      </c>
      <c r="K118" s="1" cm="1">
        <f t="array" ref="K118">_xlfn.IFS(SUM($L118:$Q118)="","",Q118="","",Q118=0,0,Q118&gt;0,Q118/K$131*100)</f>
        <v>0</v>
      </c>
      <c r="L118" s="42">
        <f t="shared" si="102"/>
        <v>32908.5</v>
      </c>
      <c r="M118">
        <f t="shared" si="103"/>
        <v>0</v>
      </c>
      <c r="N118">
        <f t="shared" si="104"/>
        <v>9170.5</v>
      </c>
      <c r="O118">
        <f t="shared" si="105"/>
        <v>112364.66666666667</v>
      </c>
      <c r="P118">
        <f t="shared" si="106"/>
        <v>365605.75</v>
      </c>
      <c r="Q118" s="96">
        <f t="shared" si="107"/>
        <v>0</v>
      </c>
      <c r="R118" s="89">
        <v>65817</v>
      </c>
      <c r="S118" s="89">
        <v>0</v>
      </c>
      <c r="T118" s="89">
        <v>18341</v>
      </c>
      <c r="U118" s="89">
        <v>337094</v>
      </c>
      <c r="V118" s="89">
        <v>1462423</v>
      </c>
      <c r="W118" s="89">
        <v>0</v>
      </c>
      <c r="X118" s="1"/>
      <c r="Y118" s="1"/>
      <c r="Z118" s="6" t="s">
        <v>74</v>
      </c>
      <c r="AA118" s="18" cm="1">
        <f t="array" ref="AA118">IFERROR(_xlfn.IFS(COUNTA($AE$68:$AJ$68)=0,AVERAGE($AE118:$AJ118),$AE$68="X",AVERAGE($AF118:$AJ118),$AF$68="X",AVERAGE($AE118,$AG118:$AJ118),$AG$68="X",AVERAGE($AE118:$AF118,$AH118:$AJ118),$AH$68="X",AVERAGE($AE118:$AG118,$AI118:$AJ118),$AI$68="X",AVERAGE($AE118:$AH118,$AJ118:$AJ118),$AJ$68="X",AVERAGE($AE118:$AI118)),"")</f>
        <v>0.1244033818104338</v>
      </c>
      <c r="AB118" s="19" cm="1">
        <f t="array" ref="AB118">IFERROR(_xlfn.IFS(COUNTA($AE$68:$AJ$68)=0,STDEV($AE118:$AJ118)/SQRT(COUNT($AE118:$AJ118)),$AE$68="X",STDEV($AF118:$AJ118)/SQRT(COUNT($AF118:$AJ118)),$AF$68="X",STDEV($AE118,$AG118:$AJ118)/SQRT(COUNT($AE118,$AG118:$AJ118)),$AG$68="X",STDEV($AE118:$AF118,$AH118:$AJ118)/SQRT(COUNT($AE118:$AF118,$AH118:$AJ118)),$AH$68="X",STDEV($AE118:$AG118,$AI118:$AJ118)/SQRT(COUNT($AE118:$AG118,$AI118:$AJ118)),$AI$68="X",STDEV($AE118:$AH118,$AJ118)/SQRT(COUNT($AE118:$AH118,$AJ118)),$AJ$68="X",STDEV($AE118:$AI118)/SQRT(COUNT($AE118:$AI118))),"")</f>
        <v>6.257949335541016E-2</v>
      </c>
      <c r="AC118" s="113" cm="1">
        <f t="array" ref="AC118">IFERROR(_xlfn.IFS(COUNTA($AK$68:$AP$68)=0,AVERAGE($AK118:$AP118),$AK$68="X",AVERAGE($AL118:$AP118),$AL$68="X",AVERAGE($AK118,$AM118:$AP118),$AM$68="X",AVERAGE($AK118:$AL118,$AN118:$AP118),$AN$68="X",AVERAGE($AK118:$AM118,$AO118:$AP118),$AO$68="X",AVERAGE($AK118:$AN118,$AP118:$AP118),$AP$68="X",AVERAGE($AK118:$AO118)),"")</f>
        <v>95282.944444444438</v>
      </c>
      <c r="AD118" s="111" cm="1">
        <f t="array" ref="AD118">IFERROR(_xlfn.IFS(COUNTA($AK$68:$AP$68)=0,STDEV($AK118:$AP118)/SQRT(COUNT($AK118:$AP118)),$AK$68="X",STDEV($AL118:$AP118)/SQRT(COUNT($AL118:$AP118)),$AL$68="X",STDEV($AK118,$AM118:$AP118)/SQRT(COUNT($AK118,$AM118:$AP118)),$AM$68="X",STDEV($AK118:$AL118,$AN118:$AP118)/SQRT(COUNT($AK118:$AL118,$AN118:$AP118)),$AN$68="X",STDEV($AK118:$AM118,$AO118:$AP118)/SQRT(COUNT($AK118:$AM118,$AO118:$AP118)),$AO$68="X",STDEV($AK118:$AN118,$AP118)/SQRT(COUNT($AK118:$AN118,$AP118)),$AP$68="X",STDEV($AK118:$AO118)/SQRT(COUNT($AK118:$AO118))),"")</f>
        <v>54377.289470705189</v>
      </c>
      <c r="AE118" cm="1">
        <f t="array" ref="AE118">_xlfn.IFS(SUM($AK118:$AP118)="","",AK118="","",AK118=0,0,AK118&gt;0,AK118/AE$131*100)</f>
        <v>6.9066390470354691E-2</v>
      </c>
      <c r="AF118" cm="1">
        <f t="array" ref="AF118">_xlfn.IFS(SUM($AK118:$AP118)="","",AL118="","",AL118=0,0,AL118&gt;0,AL118/AF$131*100)</f>
        <v>1.288432561645979E-2</v>
      </c>
      <c r="AG118" cm="1">
        <f t="array" ref="AG118">_xlfn.IFS(SUM($AK118:$AP118)="","",AM118="","",AM118=0,0,AM118&gt;0,AM118/AG$131*100)</f>
        <v>2.8597092930308269E-2</v>
      </c>
      <c r="AH118" cm="1">
        <f t="array" ref="AH118">_xlfn.IFS(SUM($AK118:$AP118)="","",AN118="","",AN118=0,0,AN118&gt;0,AN118/AH$131*100)</f>
        <v>0</v>
      </c>
      <c r="AI118" cm="1">
        <f t="array" ref="AI118">_xlfn.IFS(SUM($AK118:$AP118)="","",AO118="","",AO118=0,0,AO118&gt;0,AO118/AI$131*100)</f>
        <v>0.35273656884077709</v>
      </c>
      <c r="AJ118" s="1" cm="1">
        <f t="array" ref="AJ118">_xlfn.IFS(SUM($AK118:$AP118)="","",AP118="","",AP118=0,0,AP118&gt;0,AP118/AJ$131*100)</f>
        <v>0.28313591300470292</v>
      </c>
      <c r="AK118" s="85">
        <f t="shared" si="182"/>
        <v>28812.333333333332</v>
      </c>
      <c r="AL118" s="39">
        <f t="shared" si="182"/>
        <v>6112.666666666667</v>
      </c>
      <c r="AM118" s="39">
        <f t="shared" si="182"/>
        <v>17857.333333333332</v>
      </c>
      <c r="AN118" s="39">
        <f t="shared" si="181"/>
        <v>0</v>
      </c>
      <c r="AO118" s="39">
        <f t="shared" si="181"/>
        <v>320107.33333333331</v>
      </c>
      <c r="AP118" s="98">
        <f t="shared" si="181"/>
        <v>198808</v>
      </c>
      <c r="AQ118" s="89">
        <v>86437</v>
      </c>
      <c r="AR118" s="89">
        <v>18338</v>
      </c>
      <c r="AS118" s="89">
        <v>53572</v>
      </c>
      <c r="AT118" s="89">
        <v>0</v>
      </c>
      <c r="AU118" s="89">
        <v>960322</v>
      </c>
      <c r="AV118" s="89">
        <v>596424</v>
      </c>
      <c r="AW118" s="1"/>
      <c r="AX118" s="1"/>
      <c r="AY118" s="39" t="str">
        <f t="shared" si="144"/>
        <v/>
      </c>
      <c r="AZ118" s="39" t="str">
        <f t="shared" si="149"/>
        <v/>
      </c>
      <c r="BA118" s="39" t="str">
        <f t="shared" si="150"/>
        <v/>
      </c>
      <c r="BB118" s="39" t="str">
        <f t="shared" si="151"/>
        <v/>
      </c>
      <c r="BC118" s="39" t="str">
        <f t="shared" si="152"/>
        <v/>
      </c>
      <c r="BD118" s="39" t="str">
        <f t="shared" si="153"/>
        <v/>
      </c>
      <c r="BE118" s="39" t="str">
        <f t="shared" si="145"/>
        <v/>
      </c>
      <c r="BF118" s="39" t="str">
        <f t="shared" si="154"/>
        <v/>
      </c>
      <c r="BG118" s="39" t="str">
        <f t="shared" si="155"/>
        <v/>
      </c>
      <c r="BH118" s="39" t="str">
        <f t="shared" si="156"/>
        <v/>
      </c>
      <c r="BI118" s="39" t="str">
        <f t="shared" si="157"/>
        <v/>
      </c>
      <c r="BJ118" s="39" t="str">
        <f t="shared" si="147"/>
        <v/>
      </c>
      <c r="BK118" s="42" t="str">
        <f t="shared" si="161"/>
        <v/>
      </c>
      <c r="BL118" t="str">
        <f t="shared" si="162"/>
        <v/>
      </c>
      <c r="BM118" t="str">
        <f t="shared" si="163"/>
        <v/>
      </c>
      <c r="BN118" t="str">
        <f t="shared" si="164"/>
        <v/>
      </c>
      <c r="BO118" t="str">
        <f t="shared" si="165"/>
        <v/>
      </c>
      <c r="BP118" t="str">
        <f t="shared" si="166"/>
        <v/>
      </c>
      <c r="BQ118" t="str">
        <f t="shared" si="167"/>
        <v/>
      </c>
      <c r="BR118" t="str">
        <f t="shared" si="168"/>
        <v/>
      </c>
      <c r="BS118" t="str">
        <f t="shared" si="169"/>
        <v/>
      </c>
      <c r="BT118" t="str">
        <f t="shared" si="170"/>
        <v/>
      </c>
      <c r="BU118" t="str">
        <f t="shared" si="171"/>
        <v/>
      </c>
      <c r="BV118" t="str">
        <f t="shared" si="172"/>
        <v/>
      </c>
      <c r="BW118" t="str">
        <f t="shared" si="173"/>
        <v/>
      </c>
      <c r="BX118" t="str">
        <f t="shared" si="174"/>
        <v/>
      </c>
      <c r="BY118" t="str">
        <f t="shared" si="175"/>
        <v/>
      </c>
      <c r="BZ118" t="str">
        <f t="shared" si="176"/>
        <v/>
      </c>
      <c r="CA118" t="str">
        <f t="shared" si="177"/>
        <v/>
      </c>
      <c r="CB118" s="39" t="str">
        <f t="shared" si="178"/>
        <v/>
      </c>
      <c r="CC118" s="46" t="str">
        <f t="shared" si="179"/>
        <v/>
      </c>
      <c r="CD118" s="44" t="str">
        <f t="shared" si="180"/>
        <v/>
      </c>
      <c r="CE118" t="str" cm="1">
        <f t="array" ref="CE118">_xlfn.IFS($CC118="","",$CC118&lt;=CE$69,"yes",$CC118&gt;CE$69,"no")</f>
        <v/>
      </c>
      <c r="CF118" s="42" t="str">
        <f t="shared" si="158"/>
        <v/>
      </c>
      <c r="CG118" s="1" t="str">
        <f t="shared" si="159"/>
        <v/>
      </c>
      <c r="CH118" s="1" t="str">
        <f t="shared" si="160"/>
        <v/>
      </c>
      <c r="CI118" s="76" t="str">
        <f>IF(CE118="yes",VLOOKUP(CH118,'z-Table'!$A$1:$K$74,7,TRUE)*$CE$68,"")</f>
        <v/>
      </c>
    </row>
    <row r="119" spans="1:87" ht="12" x14ac:dyDescent="0.2">
      <c r="A119" s="7" t="s">
        <v>75</v>
      </c>
      <c r="B119" s="18" cm="1">
        <f t="array" ref="B119">IFERROR(_xlfn.IFS(COUNTA($F$68:$K$68)=0,AVERAGE($F119:$K119),$F$68="X",AVERAGE(G119:$K119),$G$68="X",AVERAGE($F119,$H119:$K119),$H$68="X",AVERAGE($F119:$G119,$I119:$K119),$I$68="X",AVERAGE($F119:$H119,$J119:$K119),$J$68="X",AVERAGE($F119:$I119,$K119:$K119),$K$68="X",AVERAGE($F119:$J119)),"")</f>
        <v>0</v>
      </c>
      <c r="C119" s="19" cm="1">
        <f t="array" ref="C119">IFERROR(_xlfn.IFS(COUNTA($F$68:$K$68)=0,STDEV($F119:$K119)/SQRT(COUNT($F119:$K119)),$F$68="X",STDEV(G119:$K119)/SQRT(COUNT(G119:$K119)),$G$68="X",STDEV($F119,$H119:$K119)/SQRT(COUNT($F119,$H119:$K119)),$H$68="X",STDEV($F119:$G119,$I119:$K119)/SQRT(COUNT($F119:$G119,$I119:$K119)),$I$68="X",STDEV($F119:$H119,$J119:$K119)/SQRT(COUNT($F119:$H119,$J119:$K119)),$J$68="X",STDEV($F119:$I119,$K119)/SQRT(COUNT($F119:$I119,$K119)),$K$68="X",STDEV($F119:$J119)/SQRT(COUNT($F119:$J119))),"")</f>
        <v>0</v>
      </c>
      <c r="D119" s="113" cm="1">
        <f t="array" ref="D119">IFERROR(_xlfn.IFS(COUNTA($L$68:$Q$68)=0,AVERAGE($L119:$Q119),$L$68="X",AVERAGE($M119:$Q119),$M$68="X",AVERAGE($L119,$N119:$Q119),$N$68="X",AVERAGE($L119:$M119,$O119:$Q119),$O$68="X",AVERAGE($L119:$N119,$P119:$Q119),$P$68="X",AVERAGE($L119:$O119,$Q119:$Q119),$Q$68="X",AVERAGE($L119:$P119)),"")</f>
        <v>0</v>
      </c>
      <c r="E119" s="111" cm="1">
        <f t="array" ref="E119">IFERROR(_xlfn.IFS(COUNTA($L$68:$Q$68)=0,STDEV($L119:$Q119)/SQRT(COUNT($L119:$Q119)),$L$68="X",STDEV($M119:$Q119)/SQRT(COUNT($M119:$Q119)),$M$68="X",STDEV($L119,$N119:$Q119)/SQRT(COUNT($L119,$N119:$Q119)),$N$68="X",STDEV($L119:$M119,$O119:$Q119)/SQRT(COUNT($L119:$M119,$O119:$Q119)),$O$68="X",STDEV($L119:$N119,$P119:$Q119)/SQRT(COUNT($L119:$N119,$P119:$Q119)),$P$68="X",STDEV($L119:$O119,$Q119)/SQRT(COUNT($L119:$O119,$Q119)),$Q$68="X",STDEV($L119:$P119)/SQRT(COUNT($L119:$P119))),"")</f>
        <v>0</v>
      </c>
      <c r="F119" cm="1">
        <f t="array" ref="F119">_xlfn.IFS(SUM($L119:$Q119)="","",L119="","",L119=0,0,L119&gt;0,L119/F$131*100)</f>
        <v>0</v>
      </c>
      <c r="G119" cm="1">
        <f t="array" ref="G119">_xlfn.IFS(SUM($L119:$Q119)="","",M119="","",M119=0,0,M119&gt;0,M119/G$131*100)</f>
        <v>0</v>
      </c>
      <c r="H119" cm="1">
        <f t="array" ref="H119">_xlfn.IFS(SUM($L119:$Q119)="","",N119="","",N119=0,0,N119&gt;0,N119/H$131*100)</f>
        <v>0</v>
      </c>
      <c r="I119" cm="1">
        <f t="array" ref="I119">_xlfn.IFS(SUM($L119:$Q119)="","",O119="","",O119=0,0,O119&gt;0,O119/I$131*100)</f>
        <v>0</v>
      </c>
      <c r="J119" cm="1">
        <f t="array" ref="J119">_xlfn.IFS(SUM($L119:$Q119)="","",P119="","",P119=0,0,P119&gt;0,P119/J$131*100)</f>
        <v>0</v>
      </c>
      <c r="K119" s="1" cm="1">
        <f t="array" ref="K119">_xlfn.IFS(SUM($L119:$Q119)="","",Q119="","",Q119=0,0,Q119&gt;0,Q119/K$131*100)</f>
        <v>0</v>
      </c>
      <c r="L119" s="42">
        <f t="shared" si="102"/>
        <v>0</v>
      </c>
      <c r="M119">
        <f t="shared" si="103"/>
        <v>0</v>
      </c>
      <c r="N119">
        <f t="shared" si="104"/>
        <v>0</v>
      </c>
      <c r="O119">
        <f t="shared" si="105"/>
        <v>0</v>
      </c>
      <c r="P119">
        <f t="shared" si="106"/>
        <v>0</v>
      </c>
      <c r="Q119" s="96">
        <f t="shared" si="107"/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>
        <v>0</v>
      </c>
      <c r="X119" s="1"/>
      <c r="Y119" s="1"/>
      <c r="Z119" s="7" t="s">
        <v>75</v>
      </c>
      <c r="AA119" s="18" cm="1">
        <f t="array" ref="AA119">IFERROR(_xlfn.IFS(COUNTA($AE$68:$AJ$68)=0,AVERAGE($AE119:$AJ119),$AE$68="X",AVERAGE($AF119:$AJ119),$AF$68="X",AVERAGE($AE119,$AG119:$AJ119),$AG$68="X",AVERAGE($AE119:$AF119,$AH119:$AJ119),$AH$68="X",AVERAGE($AE119:$AG119,$AI119:$AJ119),$AI$68="X",AVERAGE($AE119:$AH119,$AJ119:$AJ119),$AJ$68="X",AVERAGE($AE119:$AI119)),"")</f>
        <v>0</v>
      </c>
      <c r="AB119" s="19" cm="1">
        <f t="array" ref="AB119">IFERROR(_xlfn.IFS(COUNTA($AE$68:$AJ$68)=0,STDEV($AE119:$AJ119)/SQRT(COUNT($AE119:$AJ119)),$AE$68="X",STDEV($AF119:$AJ119)/SQRT(COUNT($AF119:$AJ119)),$AF$68="X",STDEV($AE119,$AG119:$AJ119)/SQRT(COUNT($AE119,$AG119:$AJ119)),$AG$68="X",STDEV($AE119:$AF119,$AH119:$AJ119)/SQRT(COUNT($AE119:$AF119,$AH119:$AJ119)),$AH$68="X",STDEV($AE119:$AG119,$AI119:$AJ119)/SQRT(COUNT($AE119:$AG119,$AI119:$AJ119)),$AI$68="X",STDEV($AE119:$AH119,$AJ119)/SQRT(COUNT($AE119:$AH119,$AJ119)),$AJ$68="X",STDEV($AE119:$AI119)/SQRT(COUNT($AE119:$AI119))),"")</f>
        <v>0</v>
      </c>
      <c r="AC119" s="113" cm="1">
        <f t="array" ref="AC119">IFERROR(_xlfn.IFS(COUNTA($AK$68:$AP$68)=0,AVERAGE($AK119:$AP119),$AK$68="X",AVERAGE($AL119:$AP119),$AL$68="X",AVERAGE($AK119,$AM119:$AP119),$AM$68="X",AVERAGE($AK119:$AL119,$AN119:$AP119),$AN$68="X",AVERAGE($AK119:$AM119,$AO119:$AP119),$AO$68="X",AVERAGE($AK119:$AN119,$AP119:$AP119),$AP$68="X",AVERAGE($AK119:$AO119)),"")</f>
        <v>0</v>
      </c>
      <c r="AD119" s="111" cm="1">
        <f t="array" ref="AD119">IFERROR(_xlfn.IFS(COUNTA($AK$68:$AP$68)=0,STDEV($AK119:$AP119)/SQRT(COUNT($AK119:$AP119)),$AK$68="X",STDEV($AL119:$AP119)/SQRT(COUNT($AL119:$AP119)),$AL$68="X",STDEV($AK119,$AM119:$AP119)/SQRT(COUNT($AK119,$AM119:$AP119)),$AM$68="X",STDEV($AK119:$AL119,$AN119:$AP119)/SQRT(COUNT($AK119:$AL119,$AN119:$AP119)),$AN$68="X",STDEV($AK119:$AM119,$AO119:$AP119)/SQRT(COUNT($AK119:$AM119,$AO119:$AP119)),$AO$68="X",STDEV($AK119:$AN119,$AP119)/SQRT(COUNT($AK119:$AN119,$AP119)),$AP$68="X",STDEV($AK119:$AO119)/SQRT(COUNT($AK119:$AO119))),"")</f>
        <v>0</v>
      </c>
      <c r="AE119" cm="1">
        <f t="array" ref="AE119">_xlfn.IFS(SUM($AK119:$AP119)="","",AK119="","",AK119=0,0,AK119&gt;0,AK119/AE$131*100)</f>
        <v>0</v>
      </c>
      <c r="AF119" cm="1">
        <f t="array" ref="AF119">_xlfn.IFS(SUM($AK119:$AP119)="","",AL119="","",AL119=0,0,AL119&gt;0,AL119/AF$131*100)</f>
        <v>0</v>
      </c>
      <c r="AG119" cm="1">
        <f t="array" ref="AG119">_xlfn.IFS(SUM($AK119:$AP119)="","",AM119="","",AM119=0,0,AM119&gt;0,AM119/AG$131*100)</f>
        <v>0</v>
      </c>
      <c r="AH119" cm="1">
        <f t="array" ref="AH119">_xlfn.IFS(SUM($AK119:$AP119)="","",AN119="","",AN119=0,0,AN119&gt;0,AN119/AH$131*100)</f>
        <v>0</v>
      </c>
      <c r="AI119" cm="1">
        <f t="array" ref="AI119">_xlfn.IFS(SUM($AK119:$AP119)="","",AO119="","",AO119=0,0,AO119&gt;0,AO119/AI$131*100)</f>
        <v>0</v>
      </c>
      <c r="AJ119" s="1" cm="1">
        <f t="array" ref="AJ119">_xlfn.IFS(SUM($AK119:$AP119)="","",AP119="","",AP119=0,0,AP119&gt;0,AP119/AJ$131*100)</f>
        <v>0</v>
      </c>
      <c r="AK119" s="85">
        <f t="shared" si="182"/>
        <v>0</v>
      </c>
      <c r="AL119" s="39">
        <f t="shared" si="182"/>
        <v>0</v>
      </c>
      <c r="AM119" s="39">
        <f t="shared" si="182"/>
        <v>0</v>
      </c>
      <c r="AN119" s="39">
        <f t="shared" si="181"/>
        <v>0</v>
      </c>
      <c r="AO119" s="39">
        <f t="shared" si="181"/>
        <v>0</v>
      </c>
      <c r="AP119" s="98">
        <f t="shared" si="181"/>
        <v>0</v>
      </c>
      <c r="AQ119" s="89">
        <v>0</v>
      </c>
      <c r="AR119" s="89">
        <v>0</v>
      </c>
      <c r="AS119" s="89">
        <v>0</v>
      </c>
      <c r="AT119" s="89">
        <v>0</v>
      </c>
      <c r="AU119" s="89">
        <v>0</v>
      </c>
      <c r="AV119" s="89">
        <v>0</v>
      </c>
      <c r="AW119" s="1"/>
      <c r="AX119" s="1"/>
      <c r="AY119" s="39" t="str">
        <f t="shared" si="144"/>
        <v/>
      </c>
      <c r="AZ119" s="39" t="str">
        <f t="shared" si="149"/>
        <v/>
      </c>
      <c r="BA119" s="39" t="str">
        <f t="shared" si="150"/>
        <v/>
      </c>
      <c r="BB119" s="39" t="str">
        <f t="shared" si="151"/>
        <v/>
      </c>
      <c r="BC119" s="39" t="str">
        <f t="shared" si="152"/>
        <v/>
      </c>
      <c r="BD119" s="39" t="str">
        <f t="shared" si="153"/>
        <v/>
      </c>
      <c r="BE119" s="39" t="str">
        <f t="shared" si="145"/>
        <v/>
      </c>
      <c r="BF119" s="39" t="str">
        <f t="shared" si="154"/>
        <v/>
      </c>
      <c r="BG119" s="39" t="str">
        <f t="shared" si="155"/>
        <v/>
      </c>
      <c r="BH119" s="39" t="str">
        <f t="shared" si="156"/>
        <v/>
      </c>
      <c r="BI119" s="39" t="str">
        <f t="shared" si="157"/>
        <v/>
      </c>
      <c r="BJ119" s="39" t="str">
        <f t="shared" si="147"/>
        <v/>
      </c>
      <c r="BK119" s="42" t="str">
        <f t="shared" si="161"/>
        <v/>
      </c>
      <c r="BL119" t="str">
        <f t="shared" si="162"/>
        <v/>
      </c>
      <c r="BM119" t="str">
        <f t="shared" si="163"/>
        <v/>
      </c>
      <c r="BN119" t="str">
        <f t="shared" si="164"/>
        <v/>
      </c>
      <c r="BO119" t="str">
        <f t="shared" si="165"/>
        <v/>
      </c>
      <c r="BP119" t="str">
        <f t="shared" si="166"/>
        <v/>
      </c>
      <c r="BQ119" t="str">
        <f t="shared" si="167"/>
        <v/>
      </c>
      <c r="BR119" t="str">
        <f t="shared" si="168"/>
        <v/>
      </c>
      <c r="BS119" t="str">
        <f t="shared" si="169"/>
        <v/>
      </c>
      <c r="BT119" t="str">
        <f t="shared" si="170"/>
        <v/>
      </c>
      <c r="BU119" t="str">
        <f t="shared" si="171"/>
        <v/>
      </c>
      <c r="BV119" t="str">
        <f t="shared" si="172"/>
        <v/>
      </c>
      <c r="BW119" t="str">
        <f t="shared" si="173"/>
        <v/>
      </c>
      <c r="BX119" t="str">
        <f t="shared" si="174"/>
        <v/>
      </c>
      <c r="BY119" t="str">
        <f t="shared" si="175"/>
        <v/>
      </c>
      <c r="BZ119" t="str">
        <f t="shared" si="176"/>
        <v/>
      </c>
      <c r="CA119" t="str">
        <f t="shared" si="177"/>
        <v/>
      </c>
      <c r="CB119" s="39" t="str">
        <f t="shared" si="178"/>
        <v/>
      </c>
      <c r="CC119" s="46" t="str">
        <f t="shared" si="179"/>
        <v/>
      </c>
      <c r="CD119" s="44" t="str">
        <f t="shared" si="180"/>
        <v/>
      </c>
      <c r="CE119" t="str" cm="1">
        <f t="array" ref="CE119">_xlfn.IFS($CC119="","",$CC119&lt;=CE$69,"yes",$CC119&gt;CE$69,"no")</f>
        <v/>
      </c>
      <c r="CF119" s="42" t="str">
        <f t="shared" si="158"/>
        <v/>
      </c>
      <c r="CG119" s="1" t="str">
        <f t="shared" si="159"/>
        <v/>
      </c>
      <c r="CH119" s="1" t="str">
        <f t="shared" si="160"/>
        <v/>
      </c>
      <c r="CI119" s="76" t="str">
        <f>IF(CE119="yes",VLOOKUP(CH119,'z-Table'!$A$1:$K$74,7,TRUE)*$CE$68,"")</f>
        <v/>
      </c>
    </row>
    <row r="120" spans="1:87" ht="12" x14ac:dyDescent="0.2">
      <c r="A120" s="7" t="s">
        <v>76</v>
      </c>
      <c r="B120" s="18" cm="1">
        <f t="array" ref="B120">IFERROR(_xlfn.IFS(COUNTA($F$68:$K$68)=0,AVERAGE($F120:$K120),$F$68="X",AVERAGE(G120:$K120),$G$68="X",AVERAGE($F120,$H120:$K120),$H$68="X",AVERAGE($F120:$G120,$I120:$K120),$I$68="X",AVERAGE($F120:$H120,$J120:$K120),$J$68="X",AVERAGE($F120:$I120,$K120:$K120),$K$68="X",AVERAGE($F120:$J120)),"")</f>
        <v>1.5893177885753069E-3</v>
      </c>
      <c r="C120" s="19" cm="1">
        <f t="array" ref="C120">IFERROR(_xlfn.IFS(COUNTA($F$68:$K$68)=0,STDEV($F120:$K120)/SQRT(COUNT($F120:$K120)),$F$68="X",STDEV(G120:$K120)/SQRT(COUNT(G120:$K120)),$G$68="X",STDEV($F120,$H120:$K120)/SQRT(COUNT($F120,$H120:$K120)),$H$68="X",STDEV($F120:$G120,$I120:$K120)/SQRT(COUNT($F120:$G120,$I120:$K120)),$I$68="X",STDEV($F120:$H120,$J120:$K120)/SQRT(COUNT($F120:$H120,$J120:$K120)),$J$68="X",STDEV($F120:$I120,$K120)/SQRT(COUNT($F120:$I120,$K120)),$K$68="X",STDEV($F120:$J120)/SQRT(COUNT($F120:$J120))),"")</f>
        <v>1.1955841406895052E-3</v>
      </c>
      <c r="D120" s="113" cm="1">
        <f t="array" ref="D120">IFERROR(_xlfn.IFS(COUNTA($L$68:$Q$68)=0,AVERAGE($L120:$Q120),$L$68="X",AVERAGE($M120:$Q120),$M$68="X",AVERAGE($L120,$N120:$Q120),$N$68="X",AVERAGE($L120:$M120,$O120:$Q120),$O$68="X",AVERAGE($L120:$N120,$P120:$Q120),$P$68="X",AVERAGE($L120:$O120,$Q120:$Q120),$Q$68="X",AVERAGE($L120:$P120)),"")</f>
        <v>1873.4333333333332</v>
      </c>
      <c r="E120" s="111" cm="1">
        <f t="array" ref="E120">IFERROR(_xlfn.IFS(COUNTA($L$68:$Q$68)=0,STDEV($L120:$Q120)/SQRT(COUNT($L120:$Q120)),$L$68="X",STDEV($M120:$Q120)/SQRT(COUNT($M120:$Q120)),$M$68="X",STDEV($L120,$N120:$Q120)/SQRT(COUNT($L120,$N120:$Q120)),$N$68="X",STDEV($L120:$M120,$O120:$Q120)/SQRT(COUNT($L120:$M120,$O120:$Q120)),$O$68="X",STDEV($L120:$N120,$P120:$Q120)/SQRT(COUNT($L120:$N120,$P120:$Q120)),$P$68="X",STDEV($L120:$O120,$Q120)/SQRT(COUNT($L120:$O120,$Q120)),$Q$68="X",STDEV($L120:$P120)/SQRT(COUNT($L120:$P120))),"")</f>
        <v>1251.3076511305194</v>
      </c>
      <c r="F120" cm="1">
        <f t="array" ref="F120">_xlfn.IFS(SUM($L120:$Q120)="","",L120="","",L120=0,0,L120&gt;0,L120/F$131*100)</f>
        <v>0</v>
      </c>
      <c r="G120" cm="1">
        <f t="array" ref="G120">_xlfn.IFS(SUM($L120:$Q120)="","",M120="","",M120=0,0,M120&gt;0,M120/G$131*100)</f>
        <v>0</v>
      </c>
      <c r="H120" cm="1">
        <f t="array" ref="H120">_xlfn.IFS(SUM($L120:$Q120)="","",N120="","",N120=0,0,N120&gt;0,N120/H$131*100)</f>
        <v>0</v>
      </c>
      <c r="I120" cm="1">
        <f t="array" ref="I120">_xlfn.IFS(SUM($L120:$Q120)="","",O120="","",O120=0,0,O120&gt;0,O120/I$131*100)</f>
        <v>1.7773953388218609E-3</v>
      </c>
      <c r="J120" cm="1">
        <f t="array" ref="J120">_xlfn.IFS(SUM($L120:$Q120)="","",P120="","",P120=0,0,P120&gt;0,P120/J$131*100)</f>
        <v>6.1691936040546742E-3</v>
      </c>
      <c r="K120" s="1" cm="1">
        <f t="array" ref="K120">_xlfn.IFS(SUM($L120:$Q120)="","",Q120="","",Q120=0,0,Q120&gt;0,Q120/K$131*100)</f>
        <v>0</v>
      </c>
      <c r="L120" s="42">
        <f t="shared" si="102"/>
        <v>0</v>
      </c>
      <c r="M120">
        <f t="shared" si="103"/>
        <v>0</v>
      </c>
      <c r="N120">
        <f t="shared" si="104"/>
        <v>0</v>
      </c>
      <c r="O120">
        <f t="shared" si="105"/>
        <v>3103.6666666666665</v>
      </c>
      <c r="P120">
        <f t="shared" si="106"/>
        <v>6263.5</v>
      </c>
      <c r="Q120" s="96">
        <f t="shared" si="107"/>
        <v>0</v>
      </c>
      <c r="R120" s="89">
        <v>0</v>
      </c>
      <c r="S120" s="89">
        <v>0</v>
      </c>
      <c r="T120" s="89">
        <v>0</v>
      </c>
      <c r="U120" s="89">
        <v>9311</v>
      </c>
      <c r="V120" s="89">
        <v>25054</v>
      </c>
      <c r="W120" s="89">
        <v>0</v>
      </c>
      <c r="X120" s="1"/>
      <c r="Y120" s="1"/>
      <c r="Z120" s="7" t="s">
        <v>76</v>
      </c>
      <c r="AA120" s="18" cm="1">
        <f t="array" ref="AA120">IFERROR(_xlfn.IFS(COUNTA($AE$68:$AJ$68)=0,AVERAGE($AE120:$AJ120),$AE$68="X",AVERAGE($AF120:$AJ120),$AF$68="X",AVERAGE($AE120,$AG120:$AJ120),$AG$68="X",AVERAGE($AE120:$AF120,$AH120:$AJ120),$AH$68="X",AVERAGE($AE120:$AG120,$AI120:$AJ120),$AI$68="X",AVERAGE($AE120:$AH120,$AJ120:$AJ120),$AJ$68="X",AVERAGE($AE120:$AI120)),"")</f>
        <v>0</v>
      </c>
      <c r="AB120" s="19" cm="1">
        <f t="array" ref="AB120">IFERROR(_xlfn.IFS(COUNTA($AE$68:$AJ$68)=0,STDEV($AE120:$AJ120)/SQRT(COUNT($AE120:$AJ120)),$AE$68="X",STDEV($AF120:$AJ120)/SQRT(COUNT($AF120:$AJ120)),$AF$68="X",STDEV($AE120,$AG120:$AJ120)/SQRT(COUNT($AE120,$AG120:$AJ120)),$AG$68="X",STDEV($AE120:$AF120,$AH120:$AJ120)/SQRT(COUNT($AE120:$AF120,$AH120:$AJ120)),$AH$68="X",STDEV($AE120:$AG120,$AI120:$AJ120)/SQRT(COUNT($AE120:$AG120,$AI120:$AJ120)),$AI$68="X",STDEV($AE120:$AH120,$AJ120)/SQRT(COUNT($AE120:$AH120,$AJ120)),$AJ$68="X",STDEV($AE120:$AI120)/SQRT(COUNT($AE120:$AI120))),"")</f>
        <v>0</v>
      </c>
      <c r="AC120" s="113" cm="1">
        <f t="array" ref="AC120">IFERROR(_xlfn.IFS(COUNTA($AK$68:$AP$68)=0,AVERAGE($AK120:$AP120),$AK$68="X",AVERAGE($AL120:$AP120),$AL$68="X",AVERAGE($AK120,$AM120:$AP120),$AM$68="X",AVERAGE($AK120:$AL120,$AN120:$AP120),$AN$68="X",AVERAGE($AK120:$AM120,$AO120:$AP120),$AO$68="X",AVERAGE($AK120:$AN120,$AP120:$AP120),$AP$68="X",AVERAGE($AK120:$AO120)),"")</f>
        <v>0</v>
      </c>
      <c r="AD120" s="111" cm="1">
        <f t="array" ref="AD120">IFERROR(_xlfn.IFS(COUNTA($AK$68:$AP$68)=0,STDEV($AK120:$AP120)/SQRT(COUNT($AK120:$AP120)),$AK$68="X",STDEV($AL120:$AP120)/SQRT(COUNT($AL120:$AP120)),$AL$68="X",STDEV($AK120,$AM120:$AP120)/SQRT(COUNT($AK120,$AM120:$AP120)),$AM$68="X",STDEV($AK120:$AL120,$AN120:$AP120)/SQRT(COUNT($AK120:$AL120,$AN120:$AP120)),$AN$68="X",STDEV($AK120:$AM120,$AO120:$AP120)/SQRT(COUNT($AK120:$AM120,$AO120:$AP120)),$AO$68="X",STDEV($AK120:$AN120,$AP120)/SQRT(COUNT($AK120:$AN120,$AP120)),$AP$68="X",STDEV($AK120:$AO120)/SQRT(COUNT($AK120:$AO120))),"")</f>
        <v>0</v>
      </c>
      <c r="AE120" cm="1">
        <f t="array" ref="AE120">_xlfn.IFS(SUM($AK120:$AP120)="","",AK120="","",AK120=0,0,AK120&gt;0,AK120/AE$131*100)</f>
        <v>0</v>
      </c>
      <c r="AF120" cm="1">
        <f t="array" ref="AF120">_xlfn.IFS(SUM($AK120:$AP120)="","",AL120="","",AL120=0,0,AL120&gt;0,AL120/AF$131*100)</f>
        <v>0</v>
      </c>
      <c r="AG120" cm="1">
        <f t="array" ref="AG120">_xlfn.IFS(SUM($AK120:$AP120)="","",AM120="","",AM120=0,0,AM120&gt;0,AM120/AG$131*100)</f>
        <v>0</v>
      </c>
      <c r="AH120" cm="1">
        <f t="array" ref="AH120">_xlfn.IFS(SUM($AK120:$AP120)="","",AN120="","",AN120=0,0,AN120&gt;0,AN120/AH$131*100)</f>
        <v>0</v>
      </c>
      <c r="AI120" cm="1">
        <f t="array" ref="AI120">_xlfn.IFS(SUM($AK120:$AP120)="","",AO120="","",AO120=0,0,AO120&gt;0,AO120/AI$131*100)</f>
        <v>0</v>
      </c>
      <c r="AJ120" s="1" cm="1">
        <f t="array" ref="AJ120">_xlfn.IFS(SUM($AK120:$AP120)="","",AP120="","",AP120=0,0,AP120&gt;0,AP120/AJ$131*100)</f>
        <v>0</v>
      </c>
      <c r="AK120" s="85">
        <f t="shared" si="182"/>
        <v>0</v>
      </c>
      <c r="AL120" s="39">
        <f t="shared" si="182"/>
        <v>0</v>
      </c>
      <c r="AM120" s="39">
        <f t="shared" si="182"/>
        <v>0</v>
      </c>
      <c r="AN120" s="39">
        <f t="shared" si="181"/>
        <v>0</v>
      </c>
      <c r="AO120" s="39">
        <f t="shared" si="181"/>
        <v>0</v>
      </c>
      <c r="AP120" s="98">
        <f t="shared" si="181"/>
        <v>0</v>
      </c>
      <c r="AQ120" s="89">
        <v>0</v>
      </c>
      <c r="AR120" s="89">
        <v>0</v>
      </c>
      <c r="AS120" s="89">
        <v>0</v>
      </c>
      <c r="AT120" s="89">
        <v>0</v>
      </c>
      <c r="AU120" s="89">
        <v>0</v>
      </c>
      <c r="AV120" s="89">
        <v>0</v>
      </c>
      <c r="AW120" s="1"/>
      <c r="AX120" s="1"/>
      <c r="AY120" s="39" t="str">
        <f t="shared" si="144"/>
        <v/>
      </c>
      <c r="AZ120" s="39" t="str">
        <f t="shared" si="149"/>
        <v/>
      </c>
      <c r="BA120" s="39" t="str">
        <f t="shared" si="150"/>
        <v/>
      </c>
      <c r="BB120" s="39" t="str">
        <f t="shared" si="151"/>
        <v/>
      </c>
      <c r="BC120" s="39" t="str">
        <f t="shared" si="152"/>
        <v/>
      </c>
      <c r="BD120" s="39" t="str">
        <f t="shared" si="153"/>
        <v/>
      </c>
      <c r="BE120" s="39" t="str">
        <f t="shared" si="145"/>
        <v/>
      </c>
      <c r="BF120" s="39" t="str">
        <f t="shared" si="154"/>
        <v/>
      </c>
      <c r="BG120" s="39" t="str">
        <f t="shared" si="155"/>
        <v/>
      </c>
      <c r="BH120" s="39" t="str">
        <f t="shared" si="156"/>
        <v/>
      </c>
      <c r="BI120" s="39" t="str">
        <f t="shared" si="157"/>
        <v/>
      </c>
      <c r="BJ120" s="39" t="str">
        <f t="shared" si="147"/>
        <v/>
      </c>
      <c r="BK120" s="42" t="str">
        <f t="shared" si="161"/>
        <v/>
      </c>
      <c r="BL120" t="str">
        <f t="shared" si="162"/>
        <v/>
      </c>
      <c r="BM120" t="str">
        <f t="shared" si="163"/>
        <v/>
      </c>
      <c r="BN120" t="str">
        <f t="shared" si="164"/>
        <v/>
      </c>
      <c r="BO120" t="str">
        <f t="shared" si="165"/>
        <v/>
      </c>
      <c r="BP120" t="str">
        <f t="shared" si="166"/>
        <v/>
      </c>
      <c r="BQ120" t="str">
        <f t="shared" si="167"/>
        <v/>
      </c>
      <c r="BR120" t="str">
        <f t="shared" si="168"/>
        <v/>
      </c>
      <c r="BS120" t="str">
        <f t="shared" si="169"/>
        <v/>
      </c>
      <c r="BT120" t="str">
        <f t="shared" si="170"/>
        <v/>
      </c>
      <c r="BU120" t="str">
        <f t="shared" si="171"/>
        <v/>
      </c>
      <c r="BV120" t="str">
        <f t="shared" si="172"/>
        <v/>
      </c>
      <c r="BW120" t="str">
        <f t="shared" si="173"/>
        <v/>
      </c>
      <c r="BX120" t="str">
        <f t="shared" si="174"/>
        <v/>
      </c>
      <c r="BY120" t="str">
        <f t="shared" si="175"/>
        <v/>
      </c>
      <c r="BZ120" t="str">
        <f t="shared" si="176"/>
        <v/>
      </c>
      <c r="CA120" t="str">
        <f t="shared" si="177"/>
        <v/>
      </c>
      <c r="CB120" s="39" t="str">
        <f t="shared" si="178"/>
        <v/>
      </c>
      <c r="CC120" s="46" t="str">
        <f t="shared" si="179"/>
        <v/>
      </c>
      <c r="CD120" s="44" t="str">
        <f t="shared" si="180"/>
        <v/>
      </c>
      <c r="CE120" t="str" cm="1">
        <f t="array" ref="CE120">_xlfn.IFS($CC120="","",$CC120&lt;=CE$69,"yes",$CC120&gt;CE$69,"no")</f>
        <v/>
      </c>
      <c r="CF120" s="42" t="str">
        <f t="shared" si="158"/>
        <v/>
      </c>
      <c r="CG120" s="1" t="str">
        <f t="shared" si="159"/>
        <v/>
      </c>
      <c r="CH120" s="1" t="str">
        <f t="shared" si="160"/>
        <v/>
      </c>
      <c r="CI120" s="76" t="str">
        <f>IF(CE120="yes",VLOOKUP(CH120,'z-Table'!$A$1:$K$74,7,TRUE)*$CE$68,"")</f>
        <v/>
      </c>
    </row>
    <row r="121" spans="1:87" ht="12" x14ac:dyDescent="0.2">
      <c r="A121" s="7" t="s">
        <v>77</v>
      </c>
      <c r="B121" s="18" cm="1">
        <f t="array" ref="B121">IFERROR(_xlfn.IFS(COUNTA($F$68:$K$68)=0,AVERAGE($F121:$K121),$F$68="X",AVERAGE(G121:$K121),$G$68="X",AVERAGE($F121,$H121:$K121),$H$68="X",AVERAGE($F121:$G121,$I121:$K121),$I$68="X",AVERAGE($F121:$H121,$J121:$K121),$J$68="X",AVERAGE($F121:$I121,$K121:$K121),$K$68="X",AVERAGE($F121:$J121)),"")</f>
        <v>8.4814337386621055E-3</v>
      </c>
      <c r="C121" s="19" cm="1">
        <f t="array" ref="C121">IFERROR(_xlfn.IFS(COUNTA($F$68:$K$68)=0,STDEV($F121:$K121)/SQRT(COUNT($F121:$K121)),$F$68="X",STDEV(G121:$K121)/SQRT(COUNT(G121:$K121)),$G$68="X",STDEV($F121,$H121:$K121)/SQRT(COUNT($F121,$H121:$K121)),$H$68="X",STDEV($F121:$G121,$I121:$K121)/SQRT(COUNT($F121:$G121,$I121:$K121)),$I$68="X",STDEV($F121:$H121,$J121:$K121)/SQRT(COUNT($F121:$H121,$J121:$K121)),$J$68="X",STDEV($F121:$I121,$K121)/SQRT(COUNT($F121:$I121,$K121)),$K$68="X",STDEV($F121:$J121)/SQRT(COUNT($F121:$J121))),"")</f>
        <v>6.1404594530200659E-3</v>
      </c>
      <c r="D121" s="113" cm="1">
        <f t="array" ref="D121">IFERROR(_xlfn.IFS(COUNTA($L$68:$Q$68)=0,AVERAGE($L121:$Q121),$L$68="X",AVERAGE($M121:$Q121),$M$68="X",AVERAGE($L121,$N121:$Q121),$N$68="X",AVERAGE($L121:$M121,$O121:$Q121),$O$68="X",AVERAGE($L121:$N121,$P121:$Q121),$P$68="X",AVERAGE($L121:$O121,$Q121:$Q121),$Q$68="X",AVERAGE($L121:$P121)),"")</f>
        <v>10196.433333333334</v>
      </c>
      <c r="E121" s="111" cm="1">
        <f t="array" ref="E121">IFERROR(_xlfn.IFS(COUNTA($L$68:$Q$68)=0,STDEV($L121:$Q121)/SQRT(COUNT($L121:$Q121)),$L$68="X",STDEV($M121:$Q121)/SQRT(COUNT($M121:$Q121)),$M$68="X",STDEV($L121,$N121:$Q121)/SQRT(COUNT($L121,$N121:$Q121)),$N$68="X",STDEV($L121:$M121,$O121:$Q121)/SQRT(COUNT($L121:$M121,$O121:$Q121)),$O$68="X",STDEV($L121:$N121,$P121:$Q121)/SQRT(COUNT($L121:$N121,$P121:$Q121)),$P$68="X",STDEV($L121:$O121,$Q121)/SQRT(COUNT($L121:$O121,$Q121)),$Q$68="X",STDEV($L121:$P121)/SQRT(COUNT($L121:$P121))),"")</f>
        <v>6578.9396388104296</v>
      </c>
      <c r="F121" cm="1">
        <f t="array" ref="F121">_xlfn.IFS(SUM($L121:$Q121)="","",L121="","",L121=0,0,L121&gt;0,L121/F$131*100)</f>
        <v>0</v>
      </c>
      <c r="G121" cm="1">
        <f t="array" ref="G121">_xlfn.IFS(SUM($L121:$Q121)="","",M121="","",M121=0,0,M121&gt;0,M121/G$131*100)</f>
        <v>0</v>
      </c>
      <c r="H121" cm="1">
        <f t="array" ref="H121">_xlfn.IFS(SUM($L121:$Q121)="","",N121="","",N121=0,0,N121&gt;0,N121/H$131*100)</f>
        <v>0</v>
      </c>
      <c r="I121" cm="1">
        <f t="array" ref="I121">_xlfn.IFS(SUM($L121:$Q121)="","",O121="","",O121=0,0,O121&gt;0,O121/I$131*100)</f>
        <v>1.084514674948839E-2</v>
      </c>
      <c r="J121" cm="1">
        <f t="array" ref="J121">_xlfn.IFS(SUM($L121:$Q121)="","",P121="","",P121=0,0,P121&gt;0,P121/J$131*100)</f>
        <v>3.1562021943822141E-2</v>
      </c>
      <c r="K121" s="1" cm="1">
        <f t="array" ref="K121">_xlfn.IFS(SUM($L121:$Q121)="","",Q121="","",Q121=0,0,Q121&gt;0,Q121/K$131*100)</f>
        <v>0</v>
      </c>
      <c r="L121" s="42">
        <f t="shared" si="102"/>
        <v>0</v>
      </c>
      <c r="M121">
        <f t="shared" si="103"/>
        <v>0</v>
      </c>
      <c r="N121">
        <f t="shared" si="104"/>
        <v>0</v>
      </c>
      <c r="O121">
        <f t="shared" si="105"/>
        <v>18937.666666666668</v>
      </c>
      <c r="P121">
        <f t="shared" si="106"/>
        <v>32044.5</v>
      </c>
      <c r="Q121" s="96">
        <f t="shared" si="107"/>
        <v>0</v>
      </c>
      <c r="R121" s="89">
        <v>0</v>
      </c>
      <c r="S121" s="89">
        <v>0</v>
      </c>
      <c r="T121" s="89">
        <v>0</v>
      </c>
      <c r="U121" s="89">
        <v>56813</v>
      </c>
      <c r="V121" s="89">
        <v>128178</v>
      </c>
      <c r="W121" s="89">
        <v>0</v>
      </c>
      <c r="X121" s="1"/>
      <c r="Y121" s="1"/>
      <c r="Z121" s="7" t="s">
        <v>77</v>
      </c>
      <c r="AA121" s="18" cm="1">
        <f t="array" ref="AA121">IFERROR(_xlfn.IFS(COUNTA($AE$68:$AJ$68)=0,AVERAGE($AE121:$AJ121),$AE$68="X",AVERAGE($AF121:$AJ121),$AF$68="X",AVERAGE($AE121,$AG121:$AJ121),$AG$68="X",AVERAGE($AE121:$AF121,$AH121:$AJ121),$AH$68="X",AVERAGE($AE121:$AG121,$AI121:$AJ121),$AI$68="X",AVERAGE($AE121:$AH121,$AJ121:$AJ121),$AJ$68="X",AVERAGE($AE121:$AI121)),"")</f>
        <v>8.6164665723269408E-3</v>
      </c>
      <c r="AB121" s="19" cm="1">
        <f t="array" ref="AB121">IFERROR(_xlfn.IFS(COUNTA($AE$68:$AJ$68)=0,STDEV($AE121:$AJ121)/SQRT(COUNT($AE121:$AJ121)),$AE$68="X",STDEV($AF121:$AJ121)/SQRT(COUNT($AF121:$AJ121)),$AF$68="X",STDEV($AE121,$AG121:$AJ121)/SQRT(COUNT($AE121,$AG121:$AJ121)),$AG$68="X",STDEV($AE121:$AF121,$AH121:$AJ121)/SQRT(COUNT($AE121:$AF121,$AH121:$AJ121)),$AH$68="X",STDEV($AE121:$AG121,$AI121:$AJ121)/SQRT(COUNT($AE121:$AG121,$AI121:$AJ121)),$AI$68="X",STDEV($AE121:$AH121,$AJ121)/SQRT(COUNT($AE121:$AH121,$AJ121)),$AJ$68="X",STDEV($AE121:$AI121)/SQRT(COUNT($AE121:$AI121))),"")</f>
        <v>5.4580815734363766E-3</v>
      </c>
      <c r="AC121" s="113" cm="1">
        <f t="array" ref="AC121">IFERROR(_xlfn.IFS(COUNTA($AK$68:$AP$68)=0,AVERAGE($AK121:$AP121),$AK$68="X",AVERAGE($AL121:$AP121),$AL$68="X",AVERAGE($AK121,$AM121:$AP121),$AM$68="X",AVERAGE($AK121:$AL121,$AN121:$AP121),$AN$68="X",AVERAGE($AK121:$AM121,$AO121:$AP121),$AO$68="X",AVERAGE($AK121:$AN121,$AP121:$AP121),$AP$68="X",AVERAGE($AK121:$AO121)),"")</f>
        <v>5730.666666666667</v>
      </c>
      <c r="AD121" s="111" cm="1">
        <f t="array" ref="AD121">IFERROR(_xlfn.IFS(COUNTA($AK$68:$AP$68)=0,STDEV($AK121:$AP121)/SQRT(COUNT($AK121:$AP121)),$AK$68="X",STDEV($AL121:$AP121)/SQRT(COUNT($AL121:$AP121)),$AL$68="X",STDEV($AK121,$AM121:$AP121)/SQRT(COUNT($AK121,$AM121:$AP121)),$AM$68="X",STDEV($AK121:$AL121,$AN121:$AP121)/SQRT(COUNT($AK121:$AL121,$AN121:$AP121)),$AN$68="X",STDEV($AK121:$AM121,$AO121:$AP121)/SQRT(COUNT($AK121:$AM121,$AO121:$AP121)),$AO$68="X",STDEV($AK121:$AN121,$AP121)/SQRT(COUNT($AK121:$AN121,$AP121)),$AP$68="X",STDEV($AK121:$AO121)/SQRT(COUNT($AK121:$AO121))),"")</f>
        <v>3653.7082867197328</v>
      </c>
      <c r="AE121" cm="1">
        <f t="array" ref="AE121">_xlfn.IFS(SUM($AK121:$AP121)="","",AK121="","",AK121=0,0,AK121&gt;0,AK121/AE$131*100)</f>
        <v>0</v>
      </c>
      <c r="AF121" cm="1">
        <f t="array" ref="AF121">_xlfn.IFS(SUM($AK121:$AP121)="","",AL121="","",AL121=0,0,AL121&gt;0,AL121/AF$131*100)</f>
        <v>0</v>
      </c>
      <c r="AG121" cm="1">
        <f t="array" ref="AG121">_xlfn.IFS(SUM($AK121:$AP121)="","",AM121="","",AM121=0,0,AM121&gt;0,AM121/AG$131*100)</f>
        <v>2.4666674143519286E-2</v>
      </c>
      <c r="AH121" cm="1">
        <f t="array" ref="AH121">_xlfn.IFS(SUM($AK121:$AP121)="","",AN121="","",AN121=0,0,AN121&gt;0,AN121/AH$131*100)</f>
        <v>0</v>
      </c>
      <c r="AI121" cm="1">
        <f t="array" ref="AI121">_xlfn.IFS(SUM($AK121:$AP121)="","",AO121="","",AO121=0,0,AO121&gt;0,AO121/AI$131*100)</f>
        <v>0</v>
      </c>
      <c r="AJ121" s="1" cm="1">
        <f t="array" ref="AJ121">_xlfn.IFS(SUM($AK121:$AP121)="","",AP121="","",AP121=0,0,AP121&gt;0,AP121/AJ$131*100)</f>
        <v>2.7032125290442365E-2</v>
      </c>
      <c r="AK121" s="85">
        <f t="shared" si="182"/>
        <v>0</v>
      </c>
      <c r="AL121" s="39">
        <f t="shared" si="182"/>
        <v>0</v>
      </c>
      <c r="AM121" s="39">
        <f t="shared" si="182"/>
        <v>15403</v>
      </c>
      <c r="AN121" s="39">
        <f t="shared" si="181"/>
        <v>0</v>
      </c>
      <c r="AO121" s="39">
        <f t="shared" si="181"/>
        <v>0</v>
      </c>
      <c r="AP121" s="98">
        <f t="shared" si="181"/>
        <v>18981</v>
      </c>
      <c r="AQ121" s="89">
        <v>0</v>
      </c>
      <c r="AR121" s="89">
        <v>0</v>
      </c>
      <c r="AS121" s="89">
        <v>46209</v>
      </c>
      <c r="AT121" s="89">
        <v>0</v>
      </c>
      <c r="AU121" s="89">
        <v>0</v>
      </c>
      <c r="AV121" s="89">
        <v>56943</v>
      </c>
      <c r="AW121" s="1"/>
      <c r="AX121" s="1"/>
      <c r="AY121" s="39" t="str">
        <f t="shared" si="144"/>
        <v/>
      </c>
      <c r="AZ121" s="39" t="str">
        <f t="shared" si="149"/>
        <v/>
      </c>
      <c r="BA121" s="39" t="str">
        <f t="shared" si="150"/>
        <v/>
      </c>
      <c r="BB121" s="39" t="str">
        <f t="shared" si="151"/>
        <v/>
      </c>
      <c r="BC121" s="39" t="str">
        <f t="shared" si="152"/>
        <v/>
      </c>
      <c r="BD121" s="39" t="str">
        <f t="shared" si="153"/>
        <v/>
      </c>
      <c r="BE121" s="39" t="str">
        <f t="shared" si="145"/>
        <v/>
      </c>
      <c r="BF121" s="39" t="str">
        <f t="shared" si="154"/>
        <v/>
      </c>
      <c r="BG121" s="39" t="str">
        <f t="shared" si="155"/>
        <v/>
      </c>
      <c r="BH121" s="39" t="str">
        <f t="shared" si="156"/>
        <v/>
      </c>
      <c r="BI121" s="39" t="str">
        <f t="shared" si="157"/>
        <v/>
      </c>
      <c r="BJ121" s="39" t="str">
        <f t="shared" si="147"/>
        <v/>
      </c>
      <c r="BK121" s="42" t="str">
        <f t="shared" si="161"/>
        <v/>
      </c>
      <c r="BL121" t="str">
        <f t="shared" si="162"/>
        <v/>
      </c>
      <c r="BM121" t="str">
        <f t="shared" si="163"/>
        <v/>
      </c>
      <c r="BN121" t="str">
        <f t="shared" si="164"/>
        <v/>
      </c>
      <c r="BO121" t="str">
        <f t="shared" si="165"/>
        <v/>
      </c>
      <c r="BP121" t="str">
        <f t="shared" si="166"/>
        <v/>
      </c>
      <c r="BQ121" t="str">
        <f t="shared" si="167"/>
        <v/>
      </c>
      <c r="BR121" t="str">
        <f t="shared" si="168"/>
        <v/>
      </c>
      <c r="BS121" t="str">
        <f t="shared" si="169"/>
        <v/>
      </c>
      <c r="BT121" t="str">
        <f t="shared" si="170"/>
        <v/>
      </c>
      <c r="BU121" t="str">
        <f t="shared" si="171"/>
        <v/>
      </c>
      <c r="BV121" t="str">
        <f t="shared" si="172"/>
        <v/>
      </c>
      <c r="BW121" t="str">
        <f t="shared" si="173"/>
        <v/>
      </c>
      <c r="BX121" t="str">
        <f t="shared" si="174"/>
        <v/>
      </c>
      <c r="BY121" t="str">
        <f t="shared" si="175"/>
        <v/>
      </c>
      <c r="BZ121" t="str">
        <f t="shared" si="176"/>
        <v/>
      </c>
      <c r="CA121" t="str">
        <f t="shared" si="177"/>
        <v/>
      </c>
      <c r="CB121" s="39" t="str">
        <f t="shared" si="178"/>
        <v/>
      </c>
      <c r="CC121" s="46" t="str">
        <f t="shared" si="179"/>
        <v/>
      </c>
      <c r="CD121" s="44" t="str">
        <f t="shared" si="180"/>
        <v/>
      </c>
      <c r="CE121" t="str" cm="1">
        <f t="array" ref="CE121">_xlfn.IFS($CC121="","",$CC121&lt;=CE$69,"yes",$CC121&gt;CE$69,"no")</f>
        <v/>
      </c>
      <c r="CF121" s="42" t="str">
        <f t="shared" si="158"/>
        <v/>
      </c>
      <c r="CG121" s="1" t="str">
        <f t="shared" si="159"/>
        <v/>
      </c>
      <c r="CH121" s="1" t="str">
        <f t="shared" si="160"/>
        <v/>
      </c>
      <c r="CI121" s="76" t="str">
        <f>IF(CE121="yes",VLOOKUP(CH121,'z-Table'!$A$1:$K$74,7,TRUE)*$CE$68,"")</f>
        <v/>
      </c>
    </row>
    <row r="122" spans="1:87" ht="12" x14ac:dyDescent="0.2">
      <c r="A122" s="7" t="s">
        <v>78</v>
      </c>
      <c r="B122" s="18" cm="1">
        <f t="array" ref="B122">IFERROR(_xlfn.IFS(COUNTA($F$68:$K$68)=0,AVERAGE($F122:$K122),$F$68="X",AVERAGE(G122:$K122),$G$68="X",AVERAGE($F122,$H122:$K122),$H$68="X",AVERAGE($F122:$G122,$I122:$K122),$I$68="X",AVERAGE($F122:$H122,$J122:$K122),$J$68="X",AVERAGE($F122:$I122,$K122:$K122),$K$68="X",AVERAGE($F122:$J122)),"")</f>
        <v>0</v>
      </c>
      <c r="C122" s="19" cm="1">
        <f t="array" ref="C122">IFERROR(_xlfn.IFS(COUNTA($F$68:$K$68)=0,STDEV($F122:$K122)/SQRT(COUNT($F122:$K122)),$F$68="X",STDEV(G122:$K122)/SQRT(COUNT(G122:$K122)),$G$68="X",STDEV($F122,$H122:$K122)/SQRT(COUNT($F122,$H122:$K122)),$H$68="X",STDEV($F122:$G122,$I122:$K122)/SQRT(COUNT($F122:$G122,$I122:$K122)),$I$68="X",STDEV($F122:$H122,$J122:$K122)/SQRT(COUNT($F122:$H122,$J122:$K122)),$J$68="X",STDEV($F122:$I122,$K122)/SQRT(COUNT($F122:$I122,$K122)),$K$68="X",STDEV($F122:$J122)/SQRT(COUNT($F122:$J122))),"")</f>
        <v>0</v>
      </c>
      <c r="D122" s="113" cm="1">
        <f t="array" ref="D122">IFERROR(_xlfn.IFS(COUNTA($L$68:$Q$68)=0,AVERAGE($L122:$Q122),$L$68="X",AVERAGE($M122:$Q122),$M$68="X",AVERAGE($L122,$N122:$Q122),$N$68="X",AVERAGE($L122:$M122,$O122:$Q122),$O$68="X",AVERAGE($L122:$N122,$P122:$Q122),$P$68="X",AVERAGE($L122:$O122,$Q122:$Q122),$Q$68="X",AVERAGE($L122:$P122)),"")</f>
        <v>0</v>
      </c>
      <c r="E122" s="111" cm="1">
        <f t="array" ref="E122">IFERROR(_xlfn.IFS(COUNTA($L$68:$Q$68)=0,STDEV($L122:$Q122)/SQRT(COUNT($L122:$Q122)),$L$68="X",STDEV($M122:$Q122)/SQRT(COUNT($M122:$Q122)),$M$68="X",STDEV($L122,$N122:$Q122)/SQRT(COUNT($L122,$N122:$Q122)),$N$68="X",STDEV($L122:$M122,$O122:$Q122)/SQRT(COUNT($L122:$M122,$O122:$Q122)),$O$68="X",STDEV($L122:$N122,$P122:$Q122)/SQRT(COUNT($L122:$N122,$P122:$Q122)),$P$68="X",STDEV($L122:$O122,$Q122)/SQRT(COUNT($L122:$O122,$Q122)),$Q$68="X",STDEV($L122:$P122)/SQRT(COUNT($L122:$P122))),"")</f>
        <v>0</v>
      </c>
      <c r="F122" cm="1">
        <f t="array" ref="F122">_xlfn.IFS(SUM($L122:$Q122)="","",L122="","",L122=0,0,L122&gt;0,L122/F$131*100)</f>
        <v>0</v>
      </c>
      <c r="G122" cm="1">
        <f t="array" ref="G122">_xlfn.IFS(SUM($L122:$Q122)="","",M122="","",M122=0,0,M122&gt;0,M122/G$131*100)</f>
        <v>0</v>
      </c>
      <c r="H122" cm="1">
        <f t="array" ref="H122">_xlfn.IFS(SUM($L122:$Q122)="","",N122="","",N122=0,0,N122&gt;0,N122/H$131*100)</f>
        <v>0</v>
      </c>
      <c r="I122" cm="1">
        <f t="array" ref="I122">_xlfn.IFS(SUM($L122:$Q122)="","",O122="","",O122=0,0,O122&gt;0,O122/I$131*100)</f>
        <v>0</v>
      </c>
      <c r="J122" cm="1">
        <f t="array" ref="J122">_xlfn.IFS(SUM($L122:$Q122)="","",P122="","",P122=0,0,P122&gt;0,P122/J$131*100)</f>
        <v>0</v>
      </c>
      <c r="K122" s="1" cm="1">
        <f t="array" ref="K122">_xlfn.IFS(SUM($L122:$Q122)="","",Q122="","",Q122=0,0,Q122&gt;0,Q122/K$131*100)</f>
        <v>0</v>
      </c>
      <c r="L122" s="42">
        <f t="shared" si="102"/>
        <v>0</v>
      </c>
      <c r="M122">
        <f t="shared" si="103"/>
        <v>0</v>
      </c>
      <c r="N122">
        <f t="shared" si="104"/>
        <v>0</v>
      </c>
      <c r="O122">
        <f t="shared" si="105"/>
        <v>0</v>
      </c>
      <c r="P122">
        <f t="shared" si="106"/>
        <v>0</v>
      </c>
      <c r="Q122" s="96">
        <f t="shared" si="107"/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1"/>
      <c r="Y122" s="1"/>
      <c r="Z122" s="7" t="s">
        <v>78</v>
      </c>
      <c r="AA122" s="18" cm="1">
        <f t="array" ref="AA122">IFERROR(_xlfn.IFS(COUNTA($AE$68:$AJ$68)=0,AVERAGE($AE122:$AJ122),$AE$68="X",AVERAGE($AF122:$AJ122),$AF$68="X",AVERAGE($AE122,$AG122:$AJ122),$AG$68="X",AVERAGE($AE122:$AF122,$AH122:$AJ122),$AH$68="X",AVERAGE($AE122:$AG122,$AI122:$AJ122),$AI$68="X",AVERAGE($AE122:$AH122,$AJ122:$AJ122),$AJ$68="X",AVERAGE($AE122:$AI122)),"")</f>
        <v>0</v>
      </c>
      <c r="AB122" s="19" cm="1">
        <f t="array" ref="AB122">IFERROR(_xlfn.IFS(COUNTA($AE$68:$AJ$68)=0,STDEV($AE122:$AJ122)/SQRT(COUNT($AE122:$AJ122)),$AE$68="X",STDEV($AF122:$AJ122)/SQRT(COUNT($AF122:$AJ122)),$AF$68="X",STDEV($AE122,$AG122:$AJ122)/SQRT(COUNT($AE122,$AG122:$AJ122)),$AG$68="X",STDEV($AE122:$AF122,$AH122:$AJ122)/SQRT(COUNT($AE122:$AF122,$AH122:$AJ122)),$AH$68="X",STDEV($AE122:$AG122,$AI122:$AJ122)/SQRT(COUNT($AE122:$AG122,$AI122:$AJ122)),$AI$68="X",STDEV($AE122:$AH122,$AJ122)/SQRT(COUNT($AE122:$AH122,$AJ122)),$AJ$68="X",STDEV($AE122:$AI122)/SQRT(COUNT($AE122:$AI122))),"")</f>
        <v>0</v>
      </c>
      <c r="AC122" s="113" cm="1">
        <f t="array" ref="AC122">IFERROR(_xlfn.IFS(COUNTA($AK$68:$AP$68)=0,AVERAGE($AK122:$AP122),$AK$68="X",AVERAGE($AL122:$AP122),$AL$68="X",AVERAGE($AK122,$AM122:$AP122),$AM$68="X",AVERAGE($AK122:$AL122,$AN122:$AP122),$AN$68="X",AVERAGE($AK122:$AM122,$AO122:$AP122),$AO$68="X",AVERAGE($AK122:$AN122,$AP122:$AP122),$AP$68="X",AVERAGE($AK122:$AO122)),"")</f>
        <v>0</v>
      </c>
      <c r="AD122" s="111" cm="1">
        <f t="array" ref="AD122">IFERROR(_xlfn.IFS(COUNTA($AK$68:$AP$68)=0,STDEV($AK122:$AP122)/SQRT(COUNT($AK122:$AP122)),$AK$68="X",STDEV($AL122:$AP122)/SQRT(COUNT($AL122:$AP122)),$AL$68="X",STDEV($AK122,$AM122:$AP122)/SQRT(COUNT($AK122,$AM122:$AP122)),$AM$68="X",STDEV($AK122:$AL122,$AN122:$AP122)/SQRT(COUNT($AK122:$AL122,$AN122:$AP122)),$AN$68="X",STDEV($AK122:$AM122,$AO122:$AP122)/SQRT(COUNT($AK122:$AM122,$AO122:$AP122)),$AO$68="X",STDEV($AK122:$AN122,$AP122)/SQRT(COUNT($AK122:$AN122,$AP122)),$AP$68="X",STDEV($AK122:$AO122)/SQRT(COUNT($AK122:$AO122))),"")</f>
        <v>0</v>
      </c>
      <c r="AE122" cm="1">
        <f t="array" ref="AE122">_xlfn.IFS(SUM($AK122:$AP122)="","",AK122="","",AK122=0,0,AK122&gt;0,AK122/AE$131*100)</f>
        <v>0</v>
      </c>
      <c r="AF122" cm="1">
        <f t="array" ref="AF122">_xlfn.IFS(SUM($AK122:$AP122)="","",AL122="","",AL122=0,0,AL122&gt;0,AL122/AF$131*100)</f>
        <v>0</v>
      </c>
      <c r="AG122" cm="1">
        <f t="array" ref="AG122">_xlfn.IFS(SUM($AK122:$AP122)="","",AM122="","",AM122=0,0,AM122&gt;0,AM122/AG$131*100)</f>
        <v>0</v>
      </c>
      <c r="AH122" cm="1">
        <f t="array" ref="AH122">_xlfn.IFS(SUM($AK122:$AP122)="","",AN122="","",AN122=0,0,AN122&gt;0,AN122/AH$131*100)</f>
        <v>0</v>
      </c>
      <c r="AI122" cm="1">
        <f t="array" ref="AI122">_xlfn.IFS(SUM($AK122:$AP122)="","",AO122="","",AO122=0,0,AO122&gt;0,AO122/AI$131*100)</f>
        <v>0</v>
      </c>
      <c r="AJ122" s="1" cm="1">
        <f t="array" ref="AJ122">_xlfn.IFS(SUM($AK122:$AP122)="","",AP122="","",AP122=0,0,AP122&gt;0,AP122/AJ$131*100)</f>
        <v>0</v>
      </c>
      <c r="AK122" s="85">
        <f t="shared" si="182"/>
        <v>0</v>
      </c>
      <c r="AL122" s="39">
        <f t="shared" si="182"/>
        <v>0</v>
      </c>
      <c r="AM122" s="39">
        <f t="shared" si="182"/>
        <v>0</v>
      </c>
      <c r="AN122" s="39">
        <f t="shared" si="181"/>
        <v>0</v>
      </c>
      <c r="AO122" s="39">
        <f t="shared" si="181"/>
        <v>0</v>
      </c>
      <c r="AP122" s="98">
        <f t="shared" si="181"/>
        <v>0</v>
      </c>
      <c r="AQ122" s="89">
        <v>0</v>
      </c>
      <c r="AR122" s="89">
        <v>0</v>
      </c>
      <c r="AS122" s="89">
        <v>0</v>
      </c>
      <c r="AT122" s="89">
        <v>0</v>
      </c>
      <c r="AU122" s="89">
        <v>0</v>
      </c>
      <c r="AV122" s="89">
        <v>0</v>
      </c>
      <c r="AW122" s="1"/>
      <c r="AX122" s="1"/>
      <c r="AY122" s="39" t="str">
        <f t="shared" si="144"/>
        <v/>
      </c>
      <c r="AZ122" s="39" t="str">
        <f t="shared" si="149"/>
        <v/>
      </c>
      <c r="BA122" s="39" t="str">
        <f t="shared" si="150"/>
        <v/>
      </c>
      <c r="BB122" s="39" t="str">
        <f t="shared" si="151"/>
        <v/>
      </c>
      <c r="BC122" s="39" t="str">
        <f t="shared" si="152"/>
        <v/>
      </c>
      <c r="BD122" s="39" t="str">
        <f t="shared" si="153"/>
        <v/>
      </c>
      <c r="BE122" s="39" t="str">
        <f t="shared" si="145"/>
        <v/>
      </c>
      <c r="BF122" s="39" t="str">
        <f t="shared" si="154"/>
        <v/>
      </c>
      <c r="BG122" s="39" t="str">
        <f t="shared" si="155"/>
        <v/>
      </c>
      <c r="BH122" s="39" t="str">
        <f t="shared" si="156"/>
        <v/>
      </c>
      <c r="BI122" s="39" t="str">
        <f t="shared" si="157"/>
        <v/>
      </c>
      <c r="BJ122" s="39" t="str">
        <f t="shared" si="147"/>
        <v/>
      </c>
      <c r="BK122" s="42" t="str">
        <f t="shared" si="161"/>
        <v/>
      </c>
      <c r="BL122" t="str">
        <f t="shared" si="162"/>
        <v/>
      </c>
      <c r="BM122" t="str">
        <f t="shared" si="163"/>
        <v/>
      </c>
      <c r="BN122" t="str">
        <f t="shared" si="164"/>
        <v/>
      </c>
      <c r="BO122" t="str">
        <f t="shared" si="165"/>
        <v/>
      </c>
      <c r="BP122" t="str">
        <f t="shared" si="166"/>
        <v/>
      </c>
      <c r="BQ122" t="str">
        <f t="shared" si="167"/>
        <v/>
      </c>
      <c r="BR122" t="str">
        <f t="shared" si="168"/>
        <v/>
      </c>
      <c r="BS122" t="str">
        <f t="shared" si="169"/>
        <v/>
      </c>
      <c r="BT122" t="str">
        <f t="shared" si="170"/>
        <v/>
      </c>
      <c r="BU122" t="str">
        <f t="shared" si="171"/>
        <v/>
      </c>
      <c r="BV122" t="str">
        <f t="shared" si="172"/>
        <v/>
      </c>
      <c r="BW122" t="str">
        <f t="shared" si="173"/>
        <v/>
      </c>
      <c r="BX122" t="str">
        <f t="shared" si="174"/>
        <v/>
      </c>
      <c r="BY122" t="str">
        <f t="shared" si="175"/>
        <v/>
      </c>
      <c r="BZ122" t="str">
        <f t="shared" si="176"/>
        <v/>
      </c>
      <c r="CA122" t="str">
        <f t="shared" si="177"/>
        <v/>
      </c>
      <c r="CB122" s="39" t="str">
        <f t="shared" si="178"/>
        <v/>
      </c>
      <c r="CC122" s="46" t="str">
        <f t="shared" si="179"/>
        <v/>
      </c>
      <c r="CD122" s="44" t="str">
        <f t="shared" si="180"/>
        <v/>
      </c>
      <c r="CE122" t="str" cm="1">
        <f t="array" ref="CE122">_xlfn.IFS($CC122="","",$CC122&lt;=CE$69,"yes",$CC122&gt;CE$69,"no")</f>
        <v/>
      </c>
      <c r="CF122" s="42" t="str">
        <f t="shared" si="158"/>
        <v/>
      </c>
      <c r="CG122" s="1" t="str">
        <f t="shared" si="159"/>
        <v/>
      </c>
      <c r="CH122" s="1" t="str">
        <f t="shared" si="160"/>
        <v/>
      </c>
      <c r="CI122" s="76" t="str">
        <f>IF(CE122="yes",VLOOKUP(CH122,'z-Table'!$A$1:$K$74,7,TRUE)*$CE$68,"")</f>
        <v/>
      </c>
    </row>
    <row r="123" spans="1:87" ht="12" x14ac:dyDescent="0.2">
      <c r="A123" s="7" t="s">
        <v>79</v>
      </c>
      <c r="B123" s="18" cm="1">
        <f t="array" ref="B123">IFERROR(_xlfn.IFS(COUNTA($F$68:$K$68)=0,AVERAGE($F123:$K123),$F$68="X",AVERAGE(G123:$K123),$G$68="X",AVERAGE($F123,$H123:$K123),$H$68="X",AVERAGE($F123:$G123,$I123:$K123),$I$68="X",AVERAGE($F123:$H123,$J123:$K123),$J$68="X",AVERAGE($F123:$I123,$K123:$K123),$K$68="X",AVERAGE($F123:$J123)),"")</f>
        <v>5.3123211591320066E-2</v>
      </c>
      <c r="C123" s="19" cm="1">
        <f t="array" ref="C123">IFERROR(_xlfn.IFS(COUNTA($F$68:$K$68)=0,STDEV($F123:$K123)/SQRT(COUNT($F123:$K123)),$F$68="X",STDEV(G123:$K123)/SQRT(COUNT(G123:$K123)),$G$68="X",STDEV($F123,$H123:$K123)/SQRT(COUNT($F123,$H123:$K123)),$H$68="X",STDEV($F123:$G123,$I123:$K123)/SQRT(COUNT($F123:$G123,$I123:$K123)),$I$68="X",STDEV($F123:$H123,$J123:$K123)/SQRT(COUNT($F123:$H123,$J123:$K123)),$J$68="X",STDEV($F123:$I123,$K123)/SQRT(COUNT($F123:$I123,$K123)),$K$68="X",STDEV($F123:$J123)/SQRT(COUNT($F123:$J123))),"")</f>
        <v>2.65186209289789E-2</v>
      </c>
      <c r="D123" s="113" cm="1">
        <f t="array" ref="D123">IFERROR(_xlfn.IFS(COUNTA($L$68:$Q$68)=0,AVERAGE($L123:$Q123),$L$68="X",AVERAGE($M123:$Q123),$M$68="X",AVERAGE($L123,$N123:$Q123),$N$68="X",AVERAGE($L123:$M123,$O123:$Q123),$O$68="X",AVERAGE($L123:$N123,$P123:$Q123),$P$68="X",AVERAGE($L123:$O123,$Q123:$Q123),$Q$68="X",AVERAGE($L123:$P123)),"")</f>
        <v>71276.2</v>
      </c>
      <c r="E123" s="111" cm="1">
        <f t="array" ref="E123">IFERROR(_xlfn.IFS(COUNTA($L$68:$Q$68)=0,STDEV($L123:$Q123)/SQRT(COUNT($L123:$Q123)),$L$68="X",STDEV($M123:$Q123)/SQRT(COUNT($M123:$Q123)),$M$68="X",STDEV($L123,$N123:$Q123)/SQRT(COUNT($L123,$N123:$Q123)),$N$68="X",STDEV($L123:$M123,$O123:$Q123)/SQRT(COUNT($L123:$M123,$O123:$Q123)),$O$68="X",STDEV($L123:$N123,$P123:$Q123)/SQRT(COUNT($L123:$N123,$P123:$Q123)),$P$68="X",STDEV($L123:$O123,$Q123)/SQRT(COUNT($L123:$O123,$Q123)),$Q$68="X",STDEV($L123:$P123)/SQRT(COUNT($L123:$P123))),"")</f>
        <v>27366.525874505882</v>
      </c>
      <c r="F123" cm="1">
        <f t="array" ref="F123">_xlfn.IFS(SUM($L123:$Q123)="","",L123="","",L123=0,0,L123&gt;0,L123/F$131*100)</f>
        <v>4.3847254161502314E-2</v>
      </c>
      <c r="G123" cm="1">
        <f t="array" ref="G123">_xlfn.IFS(SUM($L123:$Q123)="","",M123="","",M123=0,0,M123&gt;0,M123/G$131*100)</f>
        <v>1.2290757311477139E-2</v>
      </c>
      <c r="H123" cm="1">
        <f t="array" ref="H123">_xlfn.IFS(SUM($L123:$Q123)="","",N123="","",N123=0,0,N123&gt;0,N123/H$131*100)</f>
        <v>1.464875823993805E-2</v>
      </c>
      <c r="I123" cm="1">
        <f t="array" ref="I123">_xlfn.IFS(SUM($L123:$Q123)="","",O123="","",O123=0,0,O123&gt;0,O123/I$131*100)</f>
        <v>3.8645320240911878E-2</v>
      </c>
      <c r="J123" cm="1">
        <f t="array" ref="J123">_xlfn.IFS(SUM($L123:$Q123)="","",P123="","",P123=0,0,P123&gt;0,P123/J$131*100)</f>
        <v>0.15618396800277093</v>
      </c>
      <c r="K123" s="1" cm="1">
        <f t="array" ref="K123">_xlfn.IFS(SUM($L123:$Q123)="","",Q123="","",Q123=0,0,Q123&gt;0,Q123/K$131*100)</f>
        <v>4.770220066534632E-2</v>
      </c>
      <c r="L123" s="42">
        <f t="shared" si="102"/>
        <v>100384.5</v>
      </c>
      <c r="M123">
        <f t="shared" si="103"/>
        <v>6141.5</v>
      </c>
      <c r="N123">
        <f t="shared" si="104"/>
        <v>23801.5</v>
      </c>
      <c r="O123">
        <f t="shared" si="105"/>
        <v>67482</v>
      </c>
      <c r="P123">
        <f t="shared" si="106"/>
        <v>158571.5</v>
      </c>
      <c r="Q123" s="96">
        <f t="shared" si="107"/>
        <v>3744</v>
      </c>
      <c r="R123" s="89">
        <v>200769</v>
      </c>
      <c r="S123" s="89">
        <v>12283</v>
      </c>
      <c r="T123" s="89">
        <v>47603</v>
      </c>
      <c r="U123" s="89">
        <v>202446</v>
      </c>
      <c r="V123" s="89">
        <v>634286</v>
      </c>
      <c r="W123" s="89">
        <v>7488</v>
      </c>
      <c r="X123" s="1"/>
      <c r="Y123" s="1"/>
      <c r="Z123" s="7" t="s">
        <v>79</v>
      </c>
      <c r="AA123" s="18" cm="1">
        <f t="array" ref="AA123">IFERROR(_xlfn.IFS(COUNTA($AE$68:$AJ$68)=0,AVERAGE($AE123:$AJ123),$AE$68="X",AVERAGE($AF123:$AJ123),$AF$68="X",AVERAGE($AE123,$AG123:$AJ123),$AG$68="X",AVERAGE($AE123:$AF123,$AH123:$AJ123),$AH$68="X",AVERAGE($AE123:$AG123,$AI123:$AJ123),$AI$68="X",AVERAGE($AE123:$AH123,$AJ123:$AJ123),$AJ$68="X",AVERAGE($AE123:$AI123)),"")</f>
        <v>6.8882934592632797E-2</v>
      </c>
      <c r="AB123" s="19" cm="1">
        <f t="array" ref="AB123">IFERROR(_xlfn.IFS(COUNTA($AE$68:$AJ$68)=0,STDEV($AE123:$AJ123)/SQRT(COUNT($AE123:$AJ123)),$AE$68="X",STDEV($AF123:$AJ123)/SQRT(COUNT($AF123:$AJ123)),$AF$68="X",STDEV($AE123,$AG123:$AJ123)/SQRT(COUNT($AE123,$AG123:$AJ123)),$AG$68="X",STDEV($AE123:$AF123,$AH123:$AJ123)/SQRT(COUNT($AE123:$AF123,$AH123:$AJ123)),$AH$68="X",STDEV($AE123:$AG123,$AI123:$AJ123)/SQRT(COUNT($AE123:$AG123,$AI123:$AJ123)),$AI$68="X",STDEV($AE123:$AH123,$AJ123)/SQRT(COUNT($AE123:$AH123,$AJ123)),$AJ$68="X",STDEV($AE123:$AI123)/SQRT(COUNT($AE123:$AI123))),"")</f>
        <v>1.4498787319194044E-2</v>
      </c>
      <c r="AC123" s="113" cm="1">
        <f t="array" ref="AC123">IFERROR(_xlfn.IFS(COUNTA($AK$68:$AP$68)=0,AVERAGE($AK123:$AP123),$AK$68="X",AVERAGE($AL123:$AP123),$AL$68="X",AVERAGE($AK123,$AM123:$AP123),$AM$68="X",AVERAGE($AK123:$AL123,$AN123:$AP123),$AN$68="X",AVERAGE($AK123:$AM123,$AO123:$AP123),$AO$68="X",AVERAGE($AK123:$AN123,$AP123:$AP123),$AP$68="X",AVERAGE($AK123:$AO123)),"")</f>
        <v>35203.916666666664</v>
      </c>
      <c r="AD123" s="111" cm="1">
        <f t="array" ref="AD123">IFERROR(_xlfn.IFS(COUNTA($AK$68:$AP$68)=0,STDEV($AK123:$AP123)/SQRT(COUNT($AK123:$AP123)),$AK$68="X",STDEV($AL123:$AP123)/SQRT(COUNT($AL123:$AP123)),$AL$68="X",STDEV($AK123,$AM123:$AP123)/SQRT(COUNT($AK123,$AM123:$AP123)),$AM$68="X",STDEV($AK123:$AL123,$AN123:$AP123)/SQRT(COUNT($AK123:$AL123,$AN123:$AP123)),$AN$68="X",STDEV($AK123:$AM123,$AO123:$AP123)/SQRT(COUNT($AK123:$AM123,$AO123:$AP123)),$AO$68="X",STDEV($AK123:$AN123,$AP123)/SQRT(COUNT($AK123:$AN123,$AP123)),$AP$68="X",STDEV($AK123:$AO123)/SQRT(COUNT($AK123:$AO123))),"")</f>
        <v>6049.4528068660866</v>
      </c>
      <c r="AE123" cm="1">
        <f t="array" ref="AE123">_xlfn.IFS(SUM($AK123:$AP123)="","",AK123="","",AK123=0,0,AK123&gt;0,AK123/AE$131*100)</f>
        <v>4.1009792386367927E-2</v>
      </c>
      <c r="AF123" cm="1">
        <f t="array" ref="AF123">_xlfn.IFS(SUM($AK123:$AP123)="","",AL123="","",AL123=0,0,AL123&gt;0,AL123/AF$131*100)</f>
        <v>7.2565494273834852E-2</v>
      </c>
      <c r="AG123" cm="1">
        <f t="array" ref="AG123">_xlfn.IFS(SUM($AK123:$AP123)="","",AM123="","",AM123=0,0,AM123&gt;0,AM123/AG$131*100)</f>
        <v>4.4699906066567499E-2</v>
      </c>
      <c r="AH123" cm="1">
        <f t="array" ref="AH123">_xlfn.IFS(SUM($AK123:$AP123)="","",AN123="","",AN123=0,0,AN123&gt;0,AN123/AH$131*100)</f>
        <v>0.12886149777537437</v>
      </c>
      <c r="AI123" cm="1">
        <f t="array" ref="AI123">_xlfn.IFS(SUM($AK123:$AP123)="","",AO123="","",AO123=0,0,AO123&gt;0,AO123/AI$131*100)</f>
        <v>3.7917118700669751E-2</v>
      </c>
      <c r="AJ123" s="1" cm="1">
        <f t="array" ref="AJ123">_xlfn.IFS(SUM($AK123:$AP123)="","",AP123="","",AP123=0,0,AP123&gt;0,AP123/AJ$131*100)</f>
        <v>8.8243798352982433E-2</v>
      </c>
      <c r="AK123" s="85">
        <f t="shared" si="182"/>
        <v>17108</v>
      </c>
      <c r="AL123" s="39">
        <f t="shared" si="182"/>
        <v>34427</v>
      </c>
      <c r="AM123" s="39">
        <f t="shared" si="182"/>
        <v>27912.666666666668</v>
      </c>
      <c r="AN123" s="39">
        <f t="shared" si="181"/>
        <v>35404.5</v>
      </c>
      <c r="AO123" s="39">
        <f t="shared" si="181"/>
        <v>34409.666666666664</v>
      </c>
      <c r="AP123" s="98">
        <f t="shared" si="181"/>
        <v>61961.666666666664</v>
      </c>
      <c r="AQ123" s="89">
        <v>51324</v>
      </c>
      <c r="AR123" s="89">
        <v>103281</v>
      </c>
      <c r="AS123" s="89">
        <v>83738</v>
      </c>
      <c r="AT123" s="89">
        <v>70809</v>
      </c>
      <c r="AU123" s="89">
        <v>103229</v>
      </c>
      <c r="AV123" s="89">
        <v>185885</v>
      </c>
      <c r="AW123" s="1"/>
      <c r="AX123" s="1"/>
      <c r="AY123" s="39" t="str">
        <f t="shared" si="144"/>
        <v/>
      </c>
      <c r="AZ123" s="39" t="str">
        <f t="shared" si="149"/>
        <v/>
      </c>
      <c r="BA123" s="39" t="str">
        <f t="shared" si="150"/>
        <v/>
      </c>
      <c r="BB123" s="39" t="str">
        <f t="shared" si="151"/>
        <v/>
      </c>
      <c r="BC123" s="39" t="str">
        <f t="shared" si="152"/>
        <v/>
      </c>
      <c r="BD123" s="39" t="str">
        <f t="shared" si="153"/>
        <v/>
      </c>
      <c r="BE123" s="39" t="str">
        <f t="shared" si="145"/>
        <v/>
      </c>
      <c r="BF123" s="39" t="str">
        <f t="shared" si="154"/>
        <v/>
      </c>
      <c r="BG123" s="39" t="str">
        <f t="shared" si="155"/>
        <v/>
      </c>
      <c r="BH123" s="39" t="str">
        <f t="shared" si="156"/>
        <v/>
      </c>
      <c r="BI123" s="39" t="str">
        <f t="shared" si="157"/>
        <v/>
      </c>
      <c r="BJ123" s="39" t="str">
        <f t="shared" si="147"/>
        <v/>
      </c>
      <c r="BK123" s="42" t="str">
        <f t="shared" si="161"/>
        <v/>
      </c>
      <c r="BL123" t="str">
        <f t="shared" si="162"/>
        <v/>
      </c>
      <c r="BM123" t="str">
        <f t="shared" si="163"/>
        <v/>
      </c>
      <c r="BN123" t="str">
        <f t="shared" si="164"/>
        <v/>
      </c>
      <c r="BO123" t="str">
        <f t="shared" si="165"/>
        <v/>
      </c>
      <c r="BP123" t="str">
        <f t="shared" si="166"/>
        <v/>
      </c>
      <c r="BQ123" t="str">
        <f t="shared" si="167"/>
        <v/>
      </c>
      <c r="BR123" t="str">
        <f t="shared" si="168"/>
        <v/>
      </c>
      <c r="BS123" t="str">
        <f t="shared" si="169"/>
        <v/>
      </c>
      <c r="BT123" t="str">
        <f t="shared" si="170"/>
        <v/>
      </c>
      <c r="BU123" t="str">
        <f t="shared" si="171"/>
        <v/>
      </c>
      <c r="BV123" t="str">
        <f t="shared" si="172"/>
        <v/>
      </c>
      <c r="BW123" t="str">
        <f t="shared" si="173"/>
        <v/>
      </c>
      <c r="BX123" t="str">
        <f t="shared" si="174"/>
        <v/>
      </c>
      <c r="BY123" t="str">
        <f t="shared" si="175"/>
        <v/>
      </c>
      <c r="BZ123" t="str">
        <f t="shared" si="176"/>
        <v/>
      </c>
      <c r="CA123" t="str">
        <f t="shared" si="177"/>
        <v/>
      </c>
      <c r="CB123" s="39" t="str">
        <f t="shared" si="178"/>
        <v/>
      </c>
      <c r="CC123" s="46" t="str">
        <f t="shared" si="179"/>
        <v/>
      </c>
      <c r="CD123" s="44" t="str">
        <f t="shared" si="180"/>
        <v/>
      </c>
      <c r="CE123" t="str" cm="1">
        <f t="array" ref="CE123">_xlfn.IFS($CC123="","",$CC123&lt;=CE$69,"yes",$CC123&gt;CE$69,"no")</f>
        <v/>
      </c>
      <c r="CF123" s="42" t="str">
        <f t="shared" si="158"/>
        <v/>
      </c>
      <c r="CG123" s="1" t="str">
        <f t="shared" si="159"/>
        <v/>
      </c>
      <c r="CH123" s="1" t="str">
        <f t="shared" si="160"/>
        <v/>
      </c>
      <c r="CI123" s="76" t="str">
        <f>IF(CE123="yes",VLOOKUP(CH123,'z-Table'!$A$1:$K$74,7,TRUE)*$CE$68,"")</f>
        <v/>
      </c>
    </row>
    <row r="124" spans="1:87" ht="12" x14ac:dyDescent="0.2">
      <c r="A124" s="7" t="s">
        <v>80</v>
      </c>
      <c r="B124" s="18" cm="1">
        <f t="array" ref="B124">IFERROR(_xlfn.IFS(COUNTA($F$68:$K$68)=0,AVERAGE($F124:$K124),$F$68="X",AVERAGE(G124:$K124),$G$68="X",AVERAGE($F124,$H124:$K124),$H$68="X",AVERAGE($F124:$G124,$I124:$K124),$I$68="X",AVERAGE($F124:$H124,$J124:$K124),$J$68="X",AVERAGE($F124:$I124,$K124:$K124),$K$68="X",AVERAGE($F124:$J124)),"")</f>
        <v>0.24085958291530432</v>
      </c>
      <c r="C124" s="19" cm="1">
        <f t="array" ref="C124">IFERROR(_xlfn.IFS(COUNTA($F$68:$K$68)=0,STDEV($F124:$K124)/SQRT(COUNT($F124:$K124)),$F$68="X",STDEV(G124:$K124)/SQRT(COUNT(G124:$K124)),$G$68="X",STDEV($F124,$H124:$K124)/SQRT(COUNT($F124,$H124:$K124)),$H$68="X",STDEV($F124:$G124,$I124:$K124)/SQRT(COUNT($F124:$G124,$I124:$K124)),$I$68="X",STDEV($F124:$H124,$J124:$K124)/SQRT(COUNT($F124:$H124,$J124:$K124)),$J$68="X",STDEV($F124:$I124,$K124)/SQRT(COUNT($F124:$I124,$K124)),$K$68="X",STDEV($F124:$J124)/SQRT(COUNT($F124:$J124))),"")</f>
        <v>0.13604674241155632</v>
      </c>
      <c r="D124" s="113" cm="1">
        <f t="array" ref="D124">IFERROR(_xlfn.IFS(COUNTA($L$68:$Q$68)=0,AVERAGE($L124:$Q124),$L$68="X",AVERAGE($M124:$Q124),$M$68="X",AVERAGE($L124,$N124:$Q124),$N$68="X",AVERAGE($L124:$M124,$O124:$Q124),$O$68="X",AVERAGE($L124:$N124,$P124:$Q124),$P$68="X",AVERAGE($L124:$O124,$Q124:$Q124),$Q$68="X",AVERAGE($L124:$P124)),"")</f>
        <v>316549.68333333335</v>
      </c>
      <c r="E124" s="111" cm="1">
        <f t="array" ref="E124">IFERROR(_xlfn.IFS(COUNTA($L$68:$Q$68)=0,STDEV($L124:$Q124)/SQRT(COUNT($L124:$Q124)),$L$68="X",STDEV($M124:$Q124)/SQRT(COUNT($M124:$Q124)),$M$68="X",STDEV($L124,$N124:$Q124)/SQRT(COUNT($L124,$N124:$Q124)),$N$68="X",STDEV($L124:$M124,$O124:$Q124)/SQRT(COUNT($L124:$M124,$O124:$Q124)),$O$68="X",STDEV($L124:$N124,$P124:$Q124)/SQRT(COUNT($L124:$N124,$P124:$Q124)),$P$68="X",STDEV($L124:$O124,$Q124)/SQRT(COUNT($L124:$O124,$Q124)),$Q$68="X",STDEV($L124:$P124)/SQRT(COUNT($L124:$P124))),"")</f>
        <v>136014.56845376079</v>
      </c>
      <c r="F124" cm="1">
        <f t="array" ref="F124">_xlfn.IFS(SUM($L124:$Q124)="","",L124="","",L124=0,0,L124&gt;0,L124/F$131*100)</f>
        <v>0.17279271862454212</v>
      </c>
      <c r="G124" cm="1">
        <f t="array" ref="G124">_xlfn.IFS(SUM($L124:$Q124)="","",M124="","",M124=0,0,M124&gt;0,M124/G$131*100)</f>
        <v>3.5082142093982617E-2</v>
      </c>
      <c r="H124" cm="1">
        <f t="array" ref="H124">_xlfn.IFS(SUM($L124:$Q124)="","",N124="","",N124=0,0,N124&gt;0,N124/H$131*100)</f>
        <v>4.94269037611203E-2</v>
      </c>
      <c r="I124" cm="1">
        <f t="array" ref="I124">_xlfn.IFS(SUM($L124:$Q124)="","",O124="","",O124=0,0,O124&gt;0,O124/I$131*100)</f>
        <v>0.17491051455866125</v>
      </c>
      <c r="J124" cm="1">
        <f t="array" ref="J124">_xlfn.IFS(SUM($L124:$Q124)="","",P124="","",P124=0,0,P124&gt;0,P124/J$131*100)</f>
        <v>0.7720856355382153</v>
      </c>
      <c r="K124" s="1" cm="1">
        <f t="array" ref="K124">_xlfn.IFS(SUM($L124:$Q124)="","",Q124="","",Q124=0,0,Q124&gt;0,Q124/K$131*100)</f>
        <v>0.14197902593864495</v>
      </c>
      <c r="L124" s="42">
        <f t="shared" si="102"/>
        <v>395594</v>
      </c>
      <c r="M124">
        <f t="shared" si="103"/>
        <v>17530</v>
      </c>
      <c r="N124">
        <f t="shared" si="104"/>
        <v>80309.5</v>
      </c>
      <c r="O124">
        <f t="shared" si="105"/>
        <v>305426.66666666669</v>
      </c>
      <c r="P124">
        <f t="shared" si="106"/>
        <v>783888.25</v>
      </c>
      <c r="Q124" s="96">
        <f t="shared" si="107"/>
        <v>11143.5</v>
      </c>
      <c r="R124" s="89">
        <v>791188</v>
      </c>
      <c r="S124" s="89">
        <v>35060</v>
      </c>
      <c r="T124" s="89">
        <v>160619</v>
      </c>
      <c r="U124" s="89">
        <v>916280</v>
      </c>
      <c r="V124" s="89">
        <v>3135553</v>
      </c>
      <c r="W124" s="89">
        <v>22287</v>
      </c>
      <c r="X124" s="1"/>
      <c r="Y124" s="1"/>
      <c r="Z124" s="7" t="s">
        <v>80</v>
      </c>
      <c r="AA124" s="18" cm="1">
        <f t="array" ref="AA124">IFERROR(_xlfn.IFS(COUNTA($AE$68:$AJ$68)=0,AVERAGE($AE124:$AJ124),$AE$68="X",AVERAGE($AF124:$AJ124),$AF$68="X",AVERAGE($AE124,$AG124:$AJ124),$AG$68="X",AVERAGE($AE124:$AF124,$AH124:$AJ124),$AH$68="X",AVERAGE($AE124:$AG124,$AI124:$AJ124),$AI$68="X",AVERAGE($AE124:$AH124,$AJ124:$AJ124),$AJ$68="X",AVERAGE($AE124:$AI124)),"")</f>
        <v>0.20368807505133849</v>
      </c>
      <c r="AB124" s="19" cm="1">
        <f t="array" ref="AB124">IFERROR(_xlfn.IFS(COUNTA($AE$68:$AJ$68)=0,STDEV($AE124:$AJ124)/SQRT(COUNT($AE124:$AJ124)),$AE$68="X",STDEV($AF124:$AJ124)/SQRT(COUNT($AF124:$AJ124)),$AF$68="X",STDEV($AE124,$AG124:$AJ124)/SQRT(COUNT($AE124,$AG124:$AJ124)),$AG$68="X",STDEV($AE124:$AF124,$AH124:$AJ124)/SQRT(COUNT($AE124:$AF124,$AH124:$AJ124)),$AH$68="X",STDEV($AE124:$AG124,$AI124:$AJ124)/SQRT(COUNT($AE124:$AG124,$AI124:$AJ124)),$AI$68="X",STDEV($AE124:$AH124,$AJ124)/SQRT(COUNT($AE124:$AH124,$AJ124)),$AJ$68="X",STDEV($AE124:$AI124)/SQRT(COUNT($AE124:$AI124))),"")</f>
        <v>4.6144267044479804E-2</v>
      </c>
      <c r="AC124" s="113" cm="1">
        <f t="array" ref="AC124">IFERROR(_xlfn.IFS(COUNTA($AK$68:$AP$68)=0,AVERAGE($AK124:$AP124),$AK$68="X",AVERAGE($AL124:$AP124),$AL$68="X",AVERAGE($AK124,$AM124:$AP124),$AM$68="X",AVERAGE($AK124:$AL124,$AN124:$AP124),$AN$68="X",AVERAGE($AK124:$AM124,$AO124:$AP124),$AO$68="X",AVERAGE($AK124:$AN124,$AP124:$AP124),$AP$68="X",AVERAGE($AK124:$AO124)),"")</f>
        <v>102352.94444444444</v>
      </c>
      <c r="AD124" s="111" cm="1">
        <f t="array" ref="AD124">IFERROR(_xlfn.IFS(COUNTA($AK$68:$AP$68)=0,STDEV($AK124:$AP124)/SQRT(COUNT($AK124:$AP124)),$AK$68="X",STDEV($AL124:$AP124)/SQRT(COUNT($AL124:$AP124)),$AL$68="X",STDEV($AK124,$AM124:$AP124)/SQRT(COUNT($AK124,$AM124:$AP124)),$AM$68="X",STDEV($AK124:$AL124,$AN124:$AP124)/SQRT(COUNT($AK124:$AL124,$AN124:$AP124)),$AN$68="X",STDEV($AK124:$AM124,$AO124:$AP124)/SQRT(COUNT($AK124:$AM124,$AO124:$AP124)),$AO$68="X",STDEV($AK124:$AN124,$AP124)/SQRT(COUNT($AK124:$AN124,$AP124)),$AP$68="X",STDEV($AK124:$AO124)/SQRT(COUNT($AK124:$AO124))),"")</f>
        <v>16372.525614671868</v>
      </c>
      <c r="AE124" cm="1">
        <f t="array" ref="AE124">_xlfn.IFS(SUM($AK124:$AP124)="","",AK124="","",AK124=0,0,AK124&gt;0,AK124/AE$131*100)</f>
        <v>0.12480004390230755</v>
      </c>
      <c r="AF124" cm="1">
        <f t="array" ref="AF124">_xlfn.IFS(SUM($AK124:$AP124)="","",AL124="","",AL124=0,0,AL124&gt;0,AL124/AF$131*100)</f>
        <v>0.23528332732502757</v>
      </c>
      <c r="AG124" cm="1">
        <f t="array" ref="AG124">_xlfn.IFS(SUM($AK124:$AP124)="","",AM124="","",AM124=0,0,AM124&gt;0,AM124/AG$131*100)</f>
        <v>0.10496935236867413</v>
      </c>
      <c r="AH124" cm="1">
        <f t="array" ref="AH124">_xlfn.IFS(SUM($AK124:$AP124)="","",AN124="","",AN124=0,0,AN124&gt;0,AN124/AH$131*100)</f>
        <v>0.40114872339145835</v>
      </c>
      <c r="AI124" cm="1">
        <f t="array" ref="AI124">_xlfn.IFS(SUM($AK124:$AP124)="","",AO124="","",AO124=0,0,AO124&gt;0,AO124/AI$131*100)</f>
        <v>0.12052823895496102</v>
      </c>
      <c r="AJ124" s="1" cm="1">
        <f t="array" ref="AJ124">_xlfn.IFS(SUM($AK124:$AP124)="","",AP124="","",AP124=0,0,AP124&gt;0,AP124/AJ$131*100)</f>
        <v>0.23539876436560231</v>
      </c>
      <c r="AK124" s="85">
        <f t="shared" si="182"/>
        <v>52062.666666666664</v>
      </c>
      <c r="AL124" s="39">
        <f t="shared" si="182"/>
        <v>111624.66666666667</v>
      </c>
      <c r="AM124" s="39">
        <f t="shared" si="182"/>
        <v>65547.666666666672</v>
      </c>
      <c r="AN124" s="39">
        <f t="shared" si="181"/>
        <v>110215</v>
      </c>
      <c r="AO124" s="39">
        <f t="shared" si="181"/>
        <v>109379</v>
      </c>
      <c r="AP124" s="98">
        <f t="shared" si="181"/>
        <v>165288.66666666666</v>
      </c>
      <c r="AQ124" s="89">
        <v>156188</v>
      </c>
      <c r="AR124" s="89">
        <v>334874</v>
      </c>
      <c r="AS124" s="89">
        <v>196643</v>
      </c>
      <c r="AT124" s="89">
        <v>220430</v>
      </c>
      <c r="AU124" s="89">
        <v>328137</v>
      </c>
      <c r="AV124" s="89">
        <v>495866</v>
      </c>
      <c r="AW124" s="1"/>
      <c r="AX124" s="1"/>
      <c r="AY124" s="39" t="str">
        <f t="shared" si="144"/>
        <v/>
      </c>
      <c r="AZ124" s="39" t="str">
        <f t="shared" si="149"/>
        <v/>
      </c>
      <c r="BA124" s="39" t="str">
        <f t="shared" si="150"/>
        <v/>
      </c>
      <c r="BB124" s="39" t="str">
        <f t="shared" si="151"/>
        <v/>
      </c>
      <c r="BC124" s="39" t="str">
        <f t="shared" si="152"/>
        <v/>
      </c>
      <c r="BD124" s="39" t="str">
        <f t="shared" si="153"/>
        <v/>
      </c>
      <c r="BE124" s="39" t="str">
        <f t="shared" si="145"/>
        <v/>
      </c>
      <c r="BF124" s="39" t="str">
        <f t="shared" si="154"/>
        <v/>
      </c>
      <c r="BG124" s="39" t="str">
        <f t="shared" si="155"/>
        <v/>
      </c>
      <c r="BH124" s="39" t="str">
        <f t="shared" si="156"/>
        <v/>
      </c>
      <c r="BI124" s="39" t="str">
        <f t="shared" si="157"/>
        <v/>
      </c>
      <c r="BJ124" s="39" t="str">
        <f t="shared" si="147"/>
        <v/>
      </c>
      <c r="BK124" s="42" t="str">
        <f t="shared" si="161"/>
        <v/>
      </c>
      <c r="BL124" t="str">
        <f t="shared" si="162"/>
        <v/>
      </c>
      <c r="BM124" t="str">
        <f t="shared" si="163"/>
        <v/>
      </c>
      <c r="BN124" t="str">
        <f t="shared" si="164"/>
        <v/>
      </c>
      <c r="BO124" t="str">
        <f t="shared" si="165"/>
        <v/>
      </c>
      <c r="BP124" t="str">
        <f t="shared" si="166"/>
        <v/>
      </c>
      <c r="BQ124" t="str">
        <f t="shared" si="167"/>
        <v/>
      </c>
      <c r="BR124" t="str">
        <f t="shared" si="168"/>
        <v/>
      </c>
      <c r="BS124" t="str">
        <f t="shared" si="169"/>
        <v/>
      </c>
      <c r="BT124" t="str">
        <f t="shared" si="170"/>
        <v/>
      </c>
      <c r="BU124" t="str">
        <f t="shared" si="171"/>
        <v/>
      </c>
      <c r="BV124" t="str">
        <f t="shared" si="172"/>
        <v/>
      </c>
      <c r="BW124" t="str">
        <f t="shared" si="173"/>
        <v/>
      </c>
      <c r="BX124" t="str">
        <f t="shared" si="174"/>
        <v/>
      </c>
      <c r="BY124" t="str">
        <f t="shared" si="175"/>
        <v/>
      </c>
      <c r="BZ124" t="str">
        <f t="shared" si="176"/>
        <v/>
      </c>
      <c r="CA124" t="str">
        <f t="shared" si="177"/>
        <v/>
      </c>
      <c r="CB124" s="39" t="str">
        <f t="shared" si="178"/>
        <v/>
      </c>
      <c r="CC124" s="46" t="str">
        <f t="shared" si="179"/>
        <v/>
      </c>
      <c r="CD124" s="44" t="str">
        <f t="shared" si="180"/>
        <v/>
      </c>
      <c r="CE124" t="str" cm="1">
        <f t="array" ref="CE124">_xlfn.IFS($CC124="","",$CC124&lt;=CE$69,"yes",$CC124&gt;CE$69,"no")</f>
        <v/>
      </c>
      <c r="CF124" s="42" t="str">
        <f t="shared" si="158"/>
        <v/>
      </c>
      <c r="CG124" s="1" t="str">
        <f t="shared" si="159"/>
        <v/>
      </c>
      <c r="CH124" s="1" t="str">
        <f t="shared" si="160"/>
        <v/>
      </c>
      <c r="CI124" s="76" t="str">
        <f>IF(CE124="yes",VLOOKUP(CH124,'z-Table'!$A$1:$K$74,7,TRUE)*$CE$68,"")</f>
        <v/>
      </c>
    </row>
    <row r="125" spans="1:87" ht="12" x14ac:dyDescent="0.2">
      <c r="A125" s="6" t="s">
        <v>81</v>
      </c>
      <c r="B125" s="18" cm="1">
        <f t="array" ref="B125">IFERROR(_xlfn.IFS(COUNTA($F$68:$K$68)=0,AVERAGE($F125:$K125),$F$68="X",AVERAGE(G125:$K125),$G$68="X",AVERAGE($F125,$H125:$K125),$H$68="X",AVERAGE($F125:$G125,$I125:$K125),$I$68="X",AVERAGE($F125:$H125,$J125:$K125),$J$68="X",AVERAGE($F125:$I125,$K125:$K125),$K$68="X",AVERAGE($F125:$J125)),"")</f>
        <v>0</v>
      </c>
      <c r="C125" s="19" cm="1">
        <f t="array" ref="C125">IFERROR(_xlfn.IFS(COUNTA($F$68:$K$68)=0,STDEV($F125:$K125)/SQRT(COUNT($F125:$K125)),$F$68="X",STDEV(G125:$K125)/SQRT(COUNT(G125:$K125)),$G$68="X",STDEV($F125,$H125:$K125)/SQRT(COUNT($F125,$H125:$K125)),$H$68="X",STDEV($F125:$G125,$I125:$K125)/SQRT(COUNT($F125:$G125,$I125:$K125)),$I$68="X",STDEV($F125:$H125,$J125:$K125)/SQRT(COUNT($F125:$H125,$J125:$K125)),$J$68="X",STDEV($F125:$I125,$K125)/SQRT(COUNT($F125:$I125,$K125)),$K$68="X",STDEV($F125:$J125)/SQRT(COUNT($F125:$J125))),"")</f>
        <v>0</v>
      </c>
      <c r="D125" s="113" cm="1">
        <f t="array" ref="D125">IFERROR(_xlfn.IFS(COUNTA($L$68:$Q$68)=0,AVERAGE($L125:$Q125),$L$68="X",AVERAGE($M125:$Q125),$M$68="X",AVERAGE($L125,$N125:$Q125),$N$68="X",AVERAGE($L125:$M125,$O125:$Q125),$O$68="X",AVERAGE($L125:$N125,$P125:$Q125),$P$68="X",AVERAGE($L125:$O125,$Q125:$Q125),$Q$68="X",AVERAGE($L125:$P125)),"")</f>
        <v>0</v>
      </c>
      <c r="E125" s="111" cm="1">
        <f t="array" ref="E125">IFERROR(_xlfn.IFS(COUNTA($L$68:$Q$68)=0,STDEV($L125:$Q125)/SQRT(COUNT($L125:$Q125)),$L$68="X",STDEV($M125:$Q125)/SQRT(COUNT($M125:$Q125)),$M$68="X",STDEV($L125,$N125:$Q125)/SQRT(COUNT($L125,$N125:$Q125)),$N$68="X",STDEV($L125:$M125,$O125:$Q125)/SQRT(COUNT($L125:$M125,$O125:$Q125)),$O$68="X",STDEV($L125:$N125,$P125:$Q125)/SQRT(COUNT($L125:$N125,$P125:$Q125)),$P$68="X",STDEV($L125:$O125,$Q125)/SQRT(COUNT($L125:$O125,$Q125)),$Q$68="X",STDEV($L125:$P125)/SQRT(COUNT($L125:$P125))),"")</f>
        <v>0</v>
      </c>
      <c r="F125" cm="1">
        <f t="array" ref="F125">_xlfn.IFS(SUM($L125:$Q125)="","",L125="","",L125=0,0,L125&gt;0,L125/F$131*100)</f>
        <v>0</v>
      </c>
      <c r="G125" cm="1">
        <f t="array" ref="G125">_xlfn.IFS(SUM($L125:$Q125)="","",M125="","",M125=0,0,M125&gt;0,M125/G$131*100)</f>
        <v>0</v>
      </c>
      <c r="H125" cm="1">
        <f t="array" ref="H125">_xlfn.IFS(SUM($L125:$Q125)="","",N125="","",N125=0,0,N125&gt;0,N125/H$131*100)</f>
        <v>0</v>
      </c>
      <c r="I125" cm="1">
        <f t="array" ref="I125">_xlfn.IFS(SUM($L125:$Q125)="","",O125="","",O125=0,0,O125&gt;0,O125/I$131*100)</f>
        <v>0</v>
      </c>
      <c r="J125" cm="1">
        <f t="array" ref="J125">_xlfn.IFS(SUM($L125:$Q125)="","",P125="","",P125=0,0,P125&gt;0,P125/J$131*100)</f>
        <v>0</v>
      </c>
      <c r="K125" s="1" cm="1">
        <f t="array" ref="K125">_xlfn.IFS(SUM($L125:$Q125)="","",Q125="","",Q125=0,0,Q125&gt;0,Q125/K$131*100)</f>
        <v>0</v>
      </c>
      <c r="L125" s="42">
        <f t="shared" si="102"/>
        <v>0</v>
      </c>
      <c r="M125">
        <f t="shared" si="103"/>
        <v>0</v>
      </c>
      <c r="N125">
        <f t="shared" si="104"/>
        <v>0</v>
      </c>
      <c r="O125">
        <f t="shared" si="105"/>
        <v>0</v>
      </c>
      <c r="P125">
        <f t="shared" si="106"/>
        <v>0</v>
      </c>
      <c r="Q125" s="96">
        <f t="shared" si="107"/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>
        <v>0</v>
      </c>
      <c r="X125" s="1"/>
      <c r="Y125" s="1"/>
      <c r="Z125" s="6" t="s">
        <v>81</v>
      </c>
      <c r="AA125" s="18" cm="1">
        <f t="array" ref="AA125">IFERROR(_xlfn.IFS(COUNTA($AE$68:$AJ$68)=0,AVERAGE($AE125:$AJ125),$AE$68="X",AVERAGE($AF125:$AJ125),$AF$68="X",AVERAGE($AE125,$AG125:$AJ125),$AG$68="X",AVERAGE($AE125:$AF125,$AH125:$AJ125),$AH$68="X",AVERAGE($AE125:$AG125,$AI125:$AJ125),$AI$68="X",AVERAGE($AE125:$AH125,$AJ125:$AJ125),$AJ$68="X",AVERAGE($AE125:$AI125)),"")</f>
        <v>0</v>
      </c>
      <c r="AB125" s="19" cm="1">
        <f t="array" ref="AB125">IFERROR(_xlfn.IFS(COUNTA($AE$68:$AJ$68)=0,STDEV($AE125:$AJ125)/SQRT(COUNT($AE125:$AJ125)),$AE$68="X",STDEV($AF125:$AJ125)/SQRT(COUNT($AF125:$AJ125)),$AF$68="X",STDEV($AE125,$AG125:$AJ125)/SQRT(COUNT($AE125,$AG125:$AJ125)),$AG$68="X",STDEV($AE125:$AF125,$AH125:$AJ125)/SQRT(COUNT($AE125:$AF125,$AH125:$AJ125)),$AH$68="X",STDEV($AE125:$AG125,$AI125:$AJ125)/SQRT(COUNT($AE125:$AG125,$AI125:$AJ125)),$AI$68="X",STDEV($AE125:$AH125,$AJ125)/SQRT(COUNT($AE125:$AH125,$AJ125)),$AJ$68="X",STDEV($AE125:$AI125)/SQRT(COUNT($AE125:$AI125))),"")</f>
        <v>0</v>
      </c>
      <c r="AC125" s="113" cm="1">
        <f t="array" ref="AC125">IFERROR(_xlfn.IFS(COUNTA($AK$68:$AP$68)=0,AVERAGE($AK125:$AP125),$AK$68="X",AVERAGE($AL125:$AP125),$AL$68="X",AVERAGE($AK125,$AM125:$AP125),$AM$68="X",AVERAGE($AK125:$AL125,$AN125:$AP125),$AN$68="X",AVERAGE($AK125:$AM125,$AO125:$AP125),$AO$68="X",AVERAGE($AK125:$AN125,$AP125:$AP125),$AP$68="X",AVERAGE($AK125:$AO125)),"")</f>
        <v>0</v>
      </c>
      <c r="AD125" s="111" cm="1">
        <f t="array" ref="AD125">IFERROR(_xlfn.IFS(COUNTA($AK$68:$AP$68)=0,STDEV($AK125:$AP125)/SQRT(COUNT($AK125:$AP125)),$AK$68="X",STDEV($AL125:$AP125)/SQRT(COUNT($AL125:$AP125)),$AL$68="X",STDEV($AK125,$AM125:$AP125)/SQRT(COUNT($AK125,$AM125:$AP125)),$AM$68="X",STDEV($AK125:$AL125,$AN125:$AP125)/SQRT(COUNT($AK125:$AL125,$AN125:$AP125)),$AN$68="X",STDEV($AK125:$AM125,$AO125:$AP125)/SQRT(COUNT($AK125:$AM125,$AO125:$AP125)),$AO$68="X",STDEV($AK125:$AN125,$AP125)/SQRT(COUNT($AK125:$AN125,$AP125)),$AP$68="X",STDEV($AK125:$AO125)/SQRT(COUNT($AK125:$AO125))),"")</f>
        <v>0</v>
      </c>
      <c r="AE125" cm="1">
        <f t="array" ref="AE125">_xlfn.IFS(SUM($AK125:$AP125)="","",AK125="","",AK125=0,0,AK125&gt;0,AK125/AE$131*100)</f>
        <v>0</v>
      </c>
      <c r="AF125" cm="1">
        <f t="array" ref="AF125">_xlfn.IFS(SUM($AK125:$AP125)="","",AL125="","",AL125=0,0,AL125&gt;0,AL125/AF$131*100)</f>
        <v>0</v>
      </c>
      <c r="AG125" cm="1">
        <f t="array" ref="AG125">_xlfn.IFS(SUM($AK125:$AP125)="","",AM125="","",AM125=0,0,AM125&gt;0,AM125/AG$131*100)</f>
        <v>0</v>
      </c>
      <c r="AH125" cm="1">
        <f t="array" ref="AH125">_xlfn.IFS(SUM($AK125:$AP125)="","",AN125="","",AN125=0,0,AN125&gt;0,AN125/AH$131*100)</f>
        <v>0</v>
      </c>
      <c r="AI125" cm="1">
        <f t="array" ref="AI125">_xlfn.IFS(SUM($AK125:$AP125)="","",AO125="","",AO125=0,0,AO125&gt;0,AO125/AI$131*100)</f>
        <v>0</v>
      </c>
      <c r="AJ125" s="1" cm="1">
        <f t="array" ref="AJ125">_xlfn.IFS(SUM($AK125:$AP125)="","",AP125="","",AP125=0,0,AP125&gt;0,AP125/AJ$131*100)</f>
        <v>0</v>
      </c>
      <c r="AK125" s="85">
        <f t="shared" si="182"/>
        <v>0</v>
      </c>
      <c r="AL125" s="39">
        <f t="shared" si="182"/>
        <v>0</v>
      </c>
      <c r="AM125" s="39">
        <f t="shared" si="182"/>
        <v>0</v>
      </c>
      <c r="AN125" s="39">
        <f t="shared" si="181"/>
        <v>0</v>
      </c>
      <c r="AO125" s="39">
        <f t="shared" si="181"/>
        <v>0</v>
      </c>
      <c r="AP125" s="98">
        <f t="shared" si="181"/>
        <v>0</v>
      </c>
      <c r="AQ125" s="89">
        <v>0</v>
      </c>
      <c r="AR125" s="89">
        <v>0</v>
      </c>
      <c r="AS125" s="89">
        <v>0</v>
      </c>
      <c r="AT125" s="89">
        <v>0</v>
      </c>
      <c r="AU125" s="89">
        <v>0</v>
      </c>
      <c r="AV125" s="89">
        <v>0</v>
      </c>
      <c r="AW125" s="1"/>
      <c r="AX125" s="1"/>
      <c r="AY125" s="39" t="str">
        <f t="shared" si="144"/>
        <v/>
      </c>
      <c r="AZ125" s="39" t="str">
        <f t="shared" si="149"/>
        <v/>
      </c>
      <c r="BA125" s="39" t="str">
        <f t="shared" si="150"/>
        <v/>
      </c>
      <c r="BB125" s="39" t="str">
        <f t="shared" si="151"/>
        <v/>
      </c>
      <c r="BC125" s="39" t="str">
        <f t="shared" si="152"/>
        <v/>
      </c>
      <c r="BD125" s="39" t="str">
        <f t="shared" si="153"/>
        <v/>
      </c>
      <c r="BE125" s="39" t="str">
        <f t="shared" si="145"/>
        <v/>
      </c>
      <c r="BF125" s="39" t="str">
        <f t="shared" si="154"/>
        <v/>
      </c>
      <c r="BG125" s="39" t="str">
        <f t="shared" si="155"/>
        <v/>
      </c>
      <c r="BH125" s="39" t="str">
        <f t="shared" si="156"/>
        <v/>
      </c>
      <c r="BI125" s="39" t="str">
        <f t="shared" si="157"/>
        <v/>
      </c>
      <c r="BJ125" s="39" t="str">
        <f t="shared" si="147"/>
        <v/>
      </c>
      <c r="BK125" s="42" t="str">
        <f t="shared" si="161"/>
        <v/>
      </c>
      <c r="BL125" t="str">
        <f t="shared" si="162"/>
        <v/>
      </c>
      <c r="BM125" t="str">
        <f t="shared" si="163"/>
        <v/>
      </c>
      <c r="BN125" t="str">
        <f t="shared" si="164"/>
        <v/>
      </c>
      <c r="BO125" t="str">
        <f t="shared" si="165"/>
        <v/>
      </c>
      <c r="BP125" t="str">
        <f t="shared" si="166"/>
        <v/>
      </c>
      <c r="BQ125" t="str">
        <f t="shared" si="167"/>
        <v/>
      </c>
      <c r="BR125" t="str">
        <f t="shared" si="168"/>
        <v/>
      </c>
      <c r="BS125" t="str">
        <f t="shared" si="169"/>
        <v/>
      </c>
      <c r="BT125" t="str">
        <f t="shared" si="170"/>
        <v/>
      </c>
      <c r="BU125" t="str">
        <f t="shared" si="171"/>
        <v/>
      </c>
      <c r="BV125" t="str">
        <f t="shared" si="172"/>
        <v/>
      </c>
      <c r="BW125" t="str">
        <f t="shared" si="173"/>
        <v/>
      </c>
      <c r="BX125" t="str">
        <f t="shared" si="174"/>
        <v/>
      </c>
      <c r="BY125" t="str">
        <f t="shared" si="175"/>
        <v/>
      </c>
      <c r="BZ125" t="str">
        <f t="shared" si="176"/>
        <v/>
      </c>
      <c r="CA125" t="str">
        <f t="shared" si="177"/>
        <v/>
      </c>
      <c r="CB125" s="39" t="str">
        <f t="shared" si="178"/>
        <v/>
      </c>
      <c r="CC125" s="46" t="str">
        <f t="shared" si="179"/>
        <v/>
      </c>
      <c r="CD125" s="44" t="str">
        <f t="shared" si="180"/>
        <v/>
      </c>
      <c r="CE125" t="str" cm="1">
        <f t="array" ref="CE125">_xlfn.IFS($CC125="","",$CC125&lt;=CE$69,"yes",$CC125&gt;CE$69,"no")</f>
        <v/>
      </c>
      <c r="CF125" s="42" t="str">
        <f t="shared" si="158"/>
        <v/>
      </c>
      <c r="CG125" s="1" t="str">
        <f t="shared" si="159"/>
        <v/>
      </c>
      <c r="CH125" s="1" t="str">
        <f t="shared" si="160"/>
        <v/>
      </c>
      <c r="CI125" s="76" t="str">
        <f>IF(CE125="yes",VLOOKUP(CH125,'z-Table'!$A$1:$K$74,7,TRUE)*$CE$68,"")</f>
        <v/>
      </c>
    </row>
    <row r="126" spans="1:87" ht="12" x14ac:dyDescent="0.2">
      <c r="A126" s="6" t="s">
        <v>82</v>
      </c>
      <c r="B126" s="18" cm="1">
        <f t="array" ref="B126">IFERROR(_xlfn.IFS(COUNTA($F$68:$K$68)=0,AVERAGE($F126:$K126),$F$68="X",AVERAGE(G126:$K126),$G$68="X",AVERAGE($F126,$H126:$K126),$H$68="X",AVERAGE($F126:$G126,$I126:$K126),$I$68="X",AVERAGE($F126:$H126,$J126:$K126),$J$68="X",AVERAGE($F126:$I126,$K126:$K126),$K$68="X",AVERAGE($F126:$J126)),"")</f>
        <v>1.9037420180762793E-2</v>
      </c>
      <c r="C126" s="19" cm="1">
        <f t="array" ref="C126">IFERROR(_xlfn.IFS(COUNTA($F$68:$K$68)=0,STDEV($F126:$K126)/SQRT(COUNT($F126:$K126)),$F$68="X",STDEV(G126:$K126)/SQRT(COUNT(G126:$K126)),$G$68="X",STDEV($F126,$H126:$K126)/SQRT(COUNT($F126,$H126:$K126)),$H$68="X",STDEV($F126:$G126,$I126:$K126)/SQRT(COUNT($F126:$G126,$I126:$K126)),$I$68="X",STDEV($F126:$H126,$J126:$K126)/SQRT(COUNT($F126:$H126,$J126:$K126)),$J$68="X",STDEV($F126:$I126,$K126)/SQRT(COUNT($F126:$I126,$K126)),$K$68="X",STDEV($F126:$J126)/SQRT(COUNT($F126:$J126))),"")</f>
        <v>1.0114548887812864E-2</v>
      </c>
      <c r="D126" s="113" cm="1">
        <f t="array" ref="D126">IFERROR(_xlfn.IFS(COUNTA($L$68:$Q$68)=0,AVERAGE($L126:$Q126),$L$68="X",AVERAGE($M126:$Q126),$M$68="X",AVERAGE($L126,$N126:$Q126),$N$68="X",AVERAGE($L126:$M126,$O126:$Q126),$O$68="X",AVERAGE($L126:$N126,$P126:$Q126),$P$68="X",AVERAGE($L126:$O126,$Q126:$Q126),$Q$68="X",AVERAGE($L126:$P126)),"")</f>
        <v>26626.683333333338</v>
      </c>
      <c r="E126" s="111" cm="1">
        <f t="array" ref="E126">IFERROR(_xlfn.IFS(COUNTA($L$68:$Q$68)=0,STDEV($L126:$Q126)/SQRT(COUNT($L126:$Q126)),$L$68="X",STDEV($M126:$Q126)/SQRT(COUNT($M126:$Q126)),$M$68="X",STDEV($L126,$N126:$Q126)/SQRT(COUNT($L126,$N126:$Q126)),$N$68="X",STDEV($L126:$M126,$O126:$Q126)/SQRT(COUNT($L126:$M126,$O126:$Q126)),$O$68="X",STDEV($L126:$N126,$P126:$Q126)/SQRT(COUNT($L126:$N126,$P126:$Q126)),$P$68="X",STDEV($L126:$O126,$Q126)/SQRT(COUNT($L126:$O126,$Q126)),$Q$68="X",STDEV($L126:$P126)/SQRT(COUNT($L126:$P126))),"")</f>
        <v>10541.742577341964</v>
      </c>
      <c r="F126" cm="1">
        <f t="array" ref="F126">_xlfn.IFS(SUM($L126:$Q126)="","",L126="","",L126=0,0,L126&gt;0,L126/F$131*100)</f>
        <v>1.7663911841879508E-2</v>
      </c>
      <c r="G126" cm="1">
        <f t="array" ref="G126">_xlfn.IFS(SUM($L126:$Q126)="","",M126="","",M126=0,0,M126&gt;0,M126/G$131*100)</f>
        <v>0</v>
      </c>
      <c r="H126" cm="1">
        <f t="array" ref="H126">_xlfn.IFS(SUM($L126:$Q126)="","",N126="","",N126=0,0,N126&gt;0,N126/H$131*100)</f>
        <v>5.4738590335066699E-3</v>
      </c>
      <c r="I126" cm="1">
        <f t="array" ref="I126">_xlfn.IFS(SUM($L126:$Q126)="","",O126="","",O126=0,0,O126&gt;0,O126/I$131*100)</f>
        <v>1.4569258624160895E-2</v>
      </c>
      <c r="J126" cm="1">
        <f t="array" ref="J126">_xlfn.IFS(SUM($L126:$Q126)="","",P126="","",P126=0,0,P126&gt;0,P126/J$131*100)</f>
        <v>5.7480071404266891E-2</v>
      </c>
      <c r="K126" s="1" cm="1">
        <f t="array" ref="K126">_xlfn.IFS(SUM($L126:$Q126)="","",Q126="","",Q126=0,0,Q126&gt;0,Q126/K$131*100)</f>
        <v>5.3766903527714065E-2</v>
      </c>
      <c r="L126" s="42">
        <f t="shared" si="102"/>
        <v>40440</v>
      </c>
      <c r="M126">
        <f t="shared" si="103"/>
        <v>0</v>
      </c>
      <c r="N126">
        <f t="shared" si="104"/>
        <v>8894</v>
      </c>
      <c r="O126">
        <f t="shared" si="105"/>
        <v>25440.666666666668</v>
      </c>
      <c r="P126">
        <f t="shared" si="106"/>
        <v>58358.75</v>
      </c>
      <c r="Q126" s="96">
        <f t="shared" si="107"/>
        <v>4220</v>
      </c>
      <c r="R126" s="89">
        <v>80880</v>
      </c>
      <c r="S126" s="89">
        <v>0</v>
      </c>
      <c r="T126" s="89">
        <v>17788</v>
      </c>
      <c r="U126" s="89">
        <v>76322</v>
      </c>
      <c r="V126" s="89">
        <v>233435</v>
      </c>
      <c r="W126" s="89">
        <v>8440</v>
      </c>
      <c r="X126" s="1"/>
      <c r="Y126" s="1"/>
      <c r="Z126" s="6" t="s">
        <v>82</v>
      </c>
      <c r="AA126" s="18" cm="1">
        <f t="array" ref="AA126">IFERROR(_xlfn.IFS(COUNTA($AE$68:$AJ$68)=0,AVERAGE($AE126:$AJ126),$AE$68="X",AVERAGE($AF126:$AJ126),$AF$68="X",AVERAGE($AE126,$AG126:$AJ126),$AG$68="X",AVERAGE($AE126:$AF126,$AH126:$AJ126),$AH$68="X",AVERAGE($AE126:$AG126,$AI126:$AJ126),$AI$68="X",AVERAGE($AE126:$AH126,$AJ126:$AJ126),$AJ$68="X",AVERAGE($AE126:$AI126)),"")</f>
        <v>3.409036358002978E-2</v>
      </c>
      <c r="AB126" s="19" cm="1">
        <f t="array" ref="AB126">IFERROR(_xlfn.IFS(COUNTA($AE$68:$AJ$68)=0,STDEV($AE126:$AJ126)/SQRT(COUNT($AE126:$AJ126)),$AE$68="X",STDEV($AF126:$AJ126)/SQRT(COUNT($AF126:$AJ126)),$AF$68="X",STDEV($AE126,$AG126:$AJ126)/SQRT(COUNT($AE126,$AG126:$AJ126)),$AG$68="X",STDEV($AE126:$AF126,$AH126:$AJ126)/SQRT(COUNT($AE126:$AF126,$AH126:$AJ126)),$AH$68="X",STDEV($AE126:$AG126,$AI126:$AJ126)/SQRT(COUNT($AE126:$AG126,$AI126:$AJ126)),$AI$68="X",STDEV($AE126:$AH126,$AJ126)/SQRT(COUNT($AE126:$AH126,$AJ126)),$AJ$68="X",STDEV($AE126:$AI126)/SQRT(COUNT($AE126:$AI126))),"")</f>
        <v>6.5483948594379556E-3</v>
      </c>
      <c r="AC126" s="113" cm="1">
        <f t="array" ref="AC126">IFERROR(_xlfn.IFS(COUNTA($AK$68:$AP$68)=0,AVERAGE($AK126:$AP126),$AK$68="X",AVERAGE($AL126:$AP126),$AL$68="X",AVERAGE($AK126,$AM126:$AP126),$AM$68="X",AVERAGE($AK126:$AL126,$AN126:$AP126),$AN$68="X",AVERAGE($AK126:$AM126,$AO126:$AP126),$AO$68="X",AVERAGE($AK126:$AN126,$AP126:$AP126),$AP$68="X",AVERAGE($AK126:$AO126)),"")</f>
        <v>17183.777777777777</v>
      </c>
      <c r="AD126" s="111" cm="1">
        <f t="array" ref="AD126">IFERROR(_xlfn.IFS(COUNTA($AK$68:$AP$68)=0,STDEV($AK126:$AP126)/SQRT(COUNT($AK126:$AP126)),$AK$68="X",STDEV($AL126:$AP126)/SQRT(COUNT($AL126:$AP126)),$AL$68="X",STDEV($AK126,$AM126:$AP126)/SQRT(COUNT($AK126,$AM126:$AP126)),$AM$68="X",STDEV($AK126:$AL126,$AN126:$AP126)/SQRT(COUNT($AK126:$AL126,$AN126:$AP126)),$AN$68="X",STDEV($AK126:$AM126,$AO126:$AP126)/SQRT(COUNT($AK126:$AM126,$AO126:$AP126)),$AO$68="X",STDEV($AK126:$AN126,$AP126)/SQRT(COUNT($AK126:$AN126,$AP126)),$AP$68="X",STDEV($AK126:$AO126)/SQRT(COUNT($AK126:$AO126))),"")</f>
        <v>2424.2818435136874</v>
      </c>
      <c r="AE126" cm="1">
        <f t="array" ref="AE126">_xlfn.IFS(SUM($AK126:$AP126)="","",AK126="","",AK126=0,0,AK126&gt;0,AK126/AE$131*100)</f>
        <v>2.6425762875106382E-2</v>
      </c>
      <c r="AF126" cm="1">
        <f t="array" ref="AF126">_xlfn.IFS(SUM($AK126:$AP126)="","",AL126="","",AL126=0,0,AL126&gt;0,AL126/AF$131*100)</f>
        <v>3.8882727884202266E-2</v>
      </c>
      <c r="AG126" cm="1">
        <f t="array" ref="AG126">_xlfn.IFS(SUM($AK126:$AP126)="","",AM126="","",AM126=0,0,AM126&gt;0,AM126/AG$131*100)</f>
        <v>2.1151023168401492E-2</v>
      </c>
      <c r="AH126" cm="1">
        <f t="array" ref="AH126">_xlfn.IFS(SUM($AK126:$AP126)="","",AN126="","",AN126=0,0,AN126&gt;0,AN126/AH$131*100)</f>
        <v>6.0892057726617044E-2</v>
      </c>
      <c r="AI126" cm="1">
        <f t="array" ref="AI126">_xlfn.IFS(SUM($AK126:$AP126)="","",AO126="","",AO126=0,0,AO126&gt;0,AO126/AI$131*100)</f>
        <v>1.722466907893332E-2</v>
      </c>
      <c r="AJ126" s="1" cm="1">
        <f t="array" ref="AJ126">_xlfn.IFS(SUM($AK126:$AP126)="","",AP126="","",AP126=0,0,AP126&gt;0,AP126/AJ$131*100)</f>
        <v>3.9965940746918178E-2</v>
      </c>
      <c r="AK126" s="85">
        <f t="shared" si="182"/>
        <v>11024</v>
      </c>
      <c r="AL126" s="39">
        <f t="shared" si="182"/>
        <v>18447</v>
      </c>
      <c r="AM126" s="39">
        <f t="shared" si="182"/>
        <v>13207.666666666666</v>
      </c>
      <c r="AN126" s="39">
        <f t="shared" si="181"/>
        <v>16730</v>
      </c>
      <c r="AO126" s="39">
        <f t="shared" si="181"/>
        <v>15631.333333333334</v>
      </c>
      <c r="AP126" s="98">
        <f t="shared" si="181"/>
        <v>28062.666666666668</v>
      </c>
      <c r="AQ126" s="89">
        <v>33072</v>
      </c>
      <c r="AR126" s="89">
        <v>55341</v>
      </c>
      <c r="AS126" s="89">
        <v>39623</v>
      </c>
      <c r="AT126" s="89">
        <v>33460</v>
      </c>
      <c r="AU126" s="89">
        <v>46894</v>
      </c>
      <c r="AV126" s="89">
        <v>84188</v>
      </c>
      <c r="AW126" s="1"/>
      <c r="AX126" s="1"/>
      <c r="AY126" s="39" t="str">
        <f t="shared" si="144"/>
        <v/>
      </c>
      <c r="AZ126" s="39" t="str">
        <f t="shared" si="149"/>
        <v/>
      </c>
      <c r="BA126" s="39" t="str">
        <f t="shared" si="150"/>
        <v/>
      </c>
      <c r="BB126" s="39" t="str">
        <f t="shared" si="151"/>
        <v/>
      </c>
      <c r="BC126" s="39" t="str">
        <f t="shared" si="152"/>
        <v/>
      </c>
      <c r="BD126" s="39" t="str">
        <f t="shared" si="153"/>
        <v/>
      </c>
      <c r="BE126" s="39" t="str">
        <f t="shared" si="145"/>
        <v/>
      </c>
      <c r="BF126" s="39" t="str">
        <f t="shared" si="154"/>
        <v/>
      </c>
      <c r="BG126" s="39" t="str">
        <f t="shared" si="155"/>
        <v/>
      </c>
      <c r="BH126" s="39" t="str">
        <f t="shared" si="156"/>
        <v/>
      </c>
      <c r="BI126" s="39" t="str">
        <f t="shared" si="157"/>
        <v/>
      </c>
      <c r="BJ126" s="39" t="str">
        <f t="shared" si="147"/>
        <v/>
      </c>
      <c r="BK126" s="42" t="str">
        <f t="shared" si="161"/>
        <v/>
      </c>
      <c r="BL126" t="str">
        <f t="shared" si="162"/>
        <v/>
      </c>
      <c r="BM126" t="str">
        <f t="shared" si="163"/>
        <v/>
      </c>
      <c r="BN126" t="str">
        <f t="shared" si="164"/>
        <v/>
      </c>
      <c r="BO126" t="str">
        <f t="shared" si="165"/>
        <v/>
      </c>
      <c r="BP126" t="str">
        <f t="shared" si="166"/>
        <v/>
      </c>
      <c r="BQ126" t="str">
        <f t="shared" si="167"/>
        <v/>
      </c>
      <c r="BR126" t="str">
        <f t="shared" si="168"/>
        <v/>
      </c>
      <c r="BS126" t="str">
        <f t="shared" si="169"/>
        <v/>
      </c>
      <c r="BT126" t="str">
        <f t="shared" si="170"/>
        <v/>
      </c>
      <c r="BU126" t="str">
        <f t="shared" si="171"/>
        <v/>
      </c>
      <c r="BV126" t="str">
        <f t="shared" si="172"/>
        <v/>
      </c>
      <c r="BW126" t="str">
        <f t="shared" si="173"/>
        <v/>
      </c>
      <c r="BX126" t="str">
        <f t="shared" si="174"/>
        <v/>
      </c>
      <c r="BY126" t="str">
        <f t="shared" si="175"/>
        <v/>
      </c>
      <c r="BZ126" t="str">
        <f t="shared" si="176"/>
        <v/>
      </c>
      <c r="CA126" t="str">
        <f t="shared" si="177"/>
        <v/>
      </c>
      <c r="CB126" s="39" t="str">
        <f t="shared" si="178"/>
        <v/>
      </c>
      <c r="CC126" s="46" t="str">
        <f t="shared" si="179"/>
        <v/>
      </c>
      <c r="CD126" s="44" t="str">
        <f t="shared" si="180"/>
        <v/>
      </c>
      <c r="CE126" t="str" cm="1">
        <f t="array" ref="CE126">_xlfn.IFS($CC126="","",$CC126&lt;=CE$69,"yes",$CC126&gt;CE$69,"no")</f>
        <v/>
      </c>
      <c r="CF126" s="42" t="str">
        <f t="shared" si="158"/>
        <v/>
      </c>
      <c r="CG126" s="1" t="str">
        <f t="shared" si="159"/>
        <v/>
      </c>
      <c r="CH126" s="1" t="str">
        <f t="shared" si="160"/>
        <v/>
      </c>
      <c r="CI126" s="76" t="str">
        <f>IF(CE126="yes",VLOOKUP(CH126,'z-Table'!$A$1:$K$74,7,TRUE)*$CE$68,"")</f>
        <v/>
      </c>
    </row>
    <row r="127" spans="1:87" ht="12" x14ac:dyDescent="0.2">
      <c r="A127" s="6" t="s">
        <v>83</v>
      </c>
      <c r="B127" s="18" cm="1">
        <f t="array" ref="B127">IFERROR(_xlfn.IFS(COUNTA($F$68:$K$68)=0,AVERAGE($F127:$K127),$F$68="X",AVERAGE(G127:$K127),$G$68="X",AVERAGE($F127,$H127:$K127),$H$68="X",AVERAGE($F127:$G127,$I127:$K127),$I$68="X",AVERAGE($F127:$H127,$J127:$K127),$J$68="X",AVERAGE($F127:$I127,$K127:$K127),$K$68="X",AVERAGE($F127:$J127)),"")</f>
        <v>4.4088200183570313E-2</v>
      </c>
      <c r="C127" s="19" cm="1">
        <f t="array" ref="C127">IFERROR(_xlfn.IFS(COUNTA($F$68:$K$68)=0,STDEV($F127:$K127)/SQRT(COUNT($F127:$K127)),$F$68="X",STDEV(G127:$K127)/SQRT(COUNT(G127:$K127)),$G$68="X",STDEV($F127,$H127:$K127)/SQRT(COUNT($F127,$H127:$K127)),$H$68="X",STDEV($F127:$G127,$I127:$K127)/SQRT(COUNT($F127:$G127,$I127:$K127)),$I$68="X",STDEV($F127:$H127,$J127:$K127)/SQRT(COUNT($F127:$H127,$J127:$K127)),$J$68="X",STDEV($F127:$I127,$K127)/SQRT(COUNT($F127:$I127,$K127)),$K$68="X",STDEV($F127:$J127)/SQRT(COUNT($F127:$J127))),"")</f>
        <v>2.3498996487284034E-2</v>
      </c>
      <c r="D127" s="113" cm="1">
        <f t="array" ref="D127">IFERROR(_xlfn.IFS(COUNTA($L$68:$Q$68)=0,AVERAGE($L127:$Q127),$L$68="X",AVERAGE($M127:$Q127),$M$68="X",AVERAGE($L127,$N127:$Q127),$N$68="X",AVERAGE($L127:$M127,$O127:$Q127),$O$68="X",AVERAGE($L127:$N127,$P127:$Q127),$P$68="X",AVERAGE($L127:$O127,$Q127:$Q127),$Q$68="X",AVERAGE($L127:$P127)),"")</f>
        <v>61498.15</v>
      </c>
      <c r="E127" s="111" cm="1">
        <f t="array" ref="E127">IFERROR(_xlfn.IFS(COUNTA($L$68:$Q$68)=0,STDEV($L127:$Q127)/SQRT(COUNT($L127:$Q127)),$L$68="X",STDEV($M127:$Q127)/SQRT(COUNT($M127:$Q127)),$M$68="X",STDEV($L127,$N127:$Q127)/SQRT(COUNT($L127,$N127:$Q127)),$N$68="X",STDEV($L127:$M127,$O127:$Q127)/SQRT(COUNT($L127:$M127,$O127:$Q127)),$O$68="X",STDEV($L127:$N127,$P127:$Q127)/SQRT(COUNT($L127:$N127,$P127:$Q127)),$P$68="X",STDEV($L127:$O127,$Q127)/SQRT(COUNT($L127:$O127,$Q127)),$Q$68="X",STDEV($L127:$P127)/SQRT(COUNT($L127:$P127))),"")</f>
        <v>24339.448353136519</v>
      </c>
      <c r="F127" cm="1">
        <f t="array" ref="F127">_xlfn.IFS(SUM($L127:$Q127)="","",L127="","",L127=0,0,L127&gt;0,L127/F$131*100)</f>
        <v>3.9835964982474117E-2</v>
      </c>
      <c r="G127" cm="1">
        <f t="array" ref="G127">_xlfn.IFS(SUM($L127:$Q127)="","",M127="","",M127=0,0,M127&gt;0,M127/G$131*100)</f>
        <v>0</v>
      </c>
      <c r="H127" cm="1">
        <f t="array" ref="H127">_xlfn.IFS(SUM($L127:$Q127)="","",N127="","",N127=0,0,N127&gt;0,N127/H$131*100)</f>
        <v>1.2458352989179085E-2</v>
      </c>
      <c r="I127" cm="1">
        <f t="array" ref="I127">_xlfn.IFS(SUM($L127:$Q127)="","",O127="","",O127=0,0,O127&gt;0,O127/I$131*100)</f>
        <v>3.4656059389155967E-2</v>
      </c>
      <c r="J127" cm="1">
        <f t="array" ref="J127">_xlfn.IFS(SUM($L127:$Q127)="","",P127="","",P127=0,0,P127&gt;0,P127/J$131*100)</f>
        <v>0.13349062355704239</v>
      </c>
      <c r="K127" s="1" cm="1">
        <f t="array" ref="K127">_xlfn.IFS(SUM($L127:$Q127)="","",Q127="","",Q127=0,0,Q127&gt;0,Q127/K$131*100)</f>
        <v>7.9446333399777497E-2</v>
      </c>
      <c r="L127" s="42">
        <f t="shared" si="102"/>
        <v>91201</v>
      </c>
      <c r="M127">
        <f t="shared" si="103"/>
        <v>0</v>
      </c>
      <c r="N127">
        <f t="shared" si="104"/>
        <v>20242.5</v>
      </c>
      <c r="O127">
        <f t="shared" si="105"/>
        <v>60516</v>
      </c>
      <c r="P127">
        <f t="shared" si="106"/>
        <v>135531.25</v>
      </c>
      <c r="Q127" s="96">
        <f t="shared" si="107"/>
        <v>6235.5</v>
      </c>
      <c r="R127" s="89">
        <v>182402</v>
      </c>
      <c r="S127" s="89">
        <v>0</v>
      </c>
      <c r="T127" s="89">
        <v>40485</v>
      </c>
      <c r="U127" s="89">
        <v>181548</v>
      </c>
      <c r="V127" s="89">
        <v>542125</v>
      </c>
      <c r="W127" s="89">
        <v>12471</v>
      </c>
      <c r="X127" s="1"/>
      <c r="Y127" s="1"/>
      <c r="Z127" s="6" t="s">
        <v>83</v>
      </c>
      <c r="AA127" s="18" cm="1">
        <f t="array" ref="AA127">IFERROR(_xlfn.IFS(COUNTA($AE$68:$AJ$68)=0,AVERAGE($AE127:$AJ127),$AE$68="X",AVERAGE($AF127:$AJ127),$AF$68="X",AVERAGE($AE127,$AG127:$AJ127),$AG$68="X",AVERAGE($AE127:$AF127,$AH127:$AJ127),$AH$68="X",AVERAGE($AE127:$AG127,$AI127:$AJ127),$AI$68="X",AVERAGE($AE127:$AH127,$AJ127:$AJ127),$AJ$68="X",AVERAGE($AE127:$AI127)),"")</f>
        <v>6.1137448760497738E-2</v>
      </c>
      <c r="AB127" s="19" cm="1">
        <f t="array" ref="AB127">IFERROR(_xlfn.IFS(COUNTA($AE$68:$AJ$68)=0,STDEV($AE127:$AJ127)/SQRT(COUNT($AE127:$AJ127)),$AE$68="X",STDEV($AF127:$AJ127)/SQRT(COUNT($AF127:$AJ127)),$AF$68="X",STDEV($AE127,$AG127:$AJ127)/SQRT(COUNT($AE127,$AG127:$AJ127)),$AG$68="X",STDEV($AE127:$AF127,$AH127:$AJ127)/SQRT(COUNT($AE127:$AF127,$AH127:$AJ127)),$AH$68="X",STDEV($AE127:$AG127,$AI127:$AJ127)/SQRT(COUNT($AE127:$AG127,$AI127:$AJ127)),$AI$68="X",STDEV($AE127:$AH127,$AJ127)/SQRT(COUNT($AE127:$AH127,$AJ127)),$AJ$68="X",STDEV($AE127:$AI127)/SQRT(COUNT($AE127:$AI127))),"")</f>
        <v>1.157435636757727E-2</v>
      </c>
      <c r="AC127" s="113" cm="1">
        <f t="array" ref="AC127">IFERROR(_xlfn.IFS(COUNTA($AK$68:$AP$68)=0,AVERAGE($AK127:$AP127),$AK$68="X",AVERAGE($AL127:$AP127),$AL$68="X",AVERAGE($AK127,$AM127:$AP127),$AM$68="X",AVERAGE($AK127:$AL127,$AN127:$AP127),$AN$68="X",AVERAGE($AK127:$AM127,$AO127:$AP127),$AO$68="X",AVERAGE($AK127:$AN127,$AP127:$AP127),$AP$68="X",AVERAGE($AK127:$AO127)),"")</f>
        <v>31627.055555555558</v>
      </c>
      <c r="AD127" s="111" cm="1">
        <f t="array" ref="AD127">IFERROR(_xlfn.IFS(COUNTA($AK$68:$AP$68)=0,STDEV($AK127:$AP127)/SQRT(COUNT($AK127:$AP127)),$AK$68="X",STDEV($AL127:$AP127)/SQRT(COUNT($AL127:$AP127)),$AL$68="X",STDEV($AK127,$AM127:$AP127)/SQRT(COUNT($AK127,$AM127:$AP127)),$AM$68="X",STDEV($AK127:$AL127,$AN127:$AP127)/SQRT(COUNT($AK127:$AL127,$AN127:$AP127)),$AN$68="X",STDEV($AK127:$AM127,$AO127:$AP127)/SQRT(COUNT($AK127:$AM127,$AO127:$AP127)),$AO$68="X",STDEV($AK127:$AN127,$AP127)/SQRT(COUNT($AK127:$AN127,$AP127)),$AP$68="X",STDEV($AK127:$AO127)/SQRT(COUNT($AK127:$AO127))),"")</f>
        <v>5238.6941915630105</v>
      </c>
      <c r="AE127" cm="1">
        <f t="array" ref="AE127">_xlfn.IFS(SUM($AK127:$AP127)="","",AK127="","",AK127=0,0,AK127&gt;0,AK127/AE$131*100)</f>
        <v>3.8614278444073266E-2</v>
      </c>
      <c r="AF127" cm="1">
        <f t="array" ref="AF127">_xlfn.IFS(SUM($AK127:$AP127)="","",AL127="","",AL127=0,0,AL127&gt;0,AL127/AF$131*100)</f>
        <v>6.4313427289140759E-2</v>
      </c>
      <c r="AG127" cm="1">
        <f t="array" ref="AG127">_xlfn.IFS(SUM($AK127:$AP127)="","",AM127="","",AM127=0,0,AM127&gt;0,AM127/AG$131*100)</f>
        <v>4.2466992609398097E-2</v>
      </c>
      <c r="AH127" cm="1">
        <f t="array" ref="AH127">_xlfn.IFS(SUM($AK127:$AP127)="","",AN127="","",AN127=0,0,AN127&gt;0,AN127/AH$131*100)</f>
        <v>0.1078004163626386</v>
      </c>
      <c r="AI127" cm="1">
        <f t="array" ref="AI127">_xlfn.IFS(SUM($AK127:$AP127)="","",AO127="","",AO127=0,0,AO127&gt;0,AO127/AI$131*100)</f>
        <v>3.515604399033706E-2</v>
      </c>
      <c r="AJ127" s="1" cm="1">
        <f t="array" ref="AJ127">_xlfn.IFS(SUM($AK127:$AP127)="","",AP127="","",AP127=0,0,AP127&gt;0,AP127/AJ$131*100)</f>
        <v>7.8473533867398707E-2</v>
      </c>
      <c r="AK127" s="85">
        <f t="shared" si="182"/>
        <v>16108.666666666666</v>
      </c>
      <c r="AL127" s="39">
        <f t="shared" si="182"/>
        <v>30512</v>
      </c>
      <c r="AM127" s="39">
        <f t="shared" si="182"/>
        <v>26518.333333333332</v>
      </c>
      <c r="AN127" s="39">
        <f t="shared" si="181"/>
        <v>29618</v>
      </c>
      <c r="AO127" s="39">
        <f t="shared" si="181"/>
        <v>31904</v>
      </c>
      <c r="AP127" s="98">
        <f t="shared" si="181"/>
        <v>55101.333333333336</v>
      </c>
      <c r="AQ127" s="89">
        <v>48326</v>
      </c>
      <c r="AR127" s="89">
        <v>91536</v>
      </c>
      <c r="AS127" s="89">
        <v>79555</v>
      </c>
      <c r="AT127" s="89">
        <v>59236</v>
      </c>
      <c r="AU127" s="89">
        <v>95712</v>
      </c>
      <c r="AV127" s="89">
        <v>165304</v>
      </c>
      <c r="AW127" s="1"/>
      <c r="AX127" s="1"/>
      <c r="AY127" s="39" t="str">
        <f t="shared" si="144"/>
        <v/>
      </c>
      <c r="AZ127" s="39" t="str">
        <f t="shared" si="149"/>
        <v/>
      </c>
      <c r="BA127" s="39" t="str">
        <f t="shared" si="150"/>
        <v/>
      </c>
      <c r="BB127" s="39" t="str">
        <f t="shared" si="151"/>
        <v/>
      </c>
      <c r="BC127" s="39" t="str">
        <f t="shared" si="152"/>
        <v/>
      </c>
      <c r="BD127" s="39" t="str">
        <f t="shared" si="153"/>
        <v/>
      </c>
      <c r="BE127" s="39" t="str">
        <f t="shared" si="145"/>
        <v/>
      </c>
      <c r="BF127" s="39" t="str">
        <f t="shared" si="154"/>
        <v/>
      </c>
      <c r="BG127" s="39" t="str">
        <f t="shared" si="155"/>
        <v/>
      </c>
      <c r="BH127" s="39" t="str">
        <f t="shared" si="156"/>
        <v/>
      </c>
      <c r="BI127" s="39" t="str">
        <f t="shared" si="157"/>
        <v/>
      </c>
      <c r="BJ127" s="39" t="str">
        <f t="shared" si="147"/>
        <v/>
      </c>
      <c r="BK127" s="42" t="str">
        <f t="shared" si="161"/>
        <v/>
      </c>
      <c r="BL127" t="str">
        <f t="shared" si="162"/>
        <v/>
      </c>
      <c r="BM127" t="str">
        <f t="shared" si="163"/>
        <v/>
      </c>
      <c r="BN127" t="str">
        <f t="shared" si="164"/>
        <v/>
      </c>
      <c r="BO127" t="str">
        <f t="shared" si="165"/>
        <v/>
      </c>
      <c r="BP127" t="str">
        <f t="shared" si="166"/>
        <v/>
      </c>
      <c r="BQ127" t="str">
        <f t="shared" si="167"/>
        <v/>
      </c>
      <c r="BR127" t="str">
        <f t="shared" si="168"/>
        <v/>
      </c>
      <c r="BS127" t="str">
        <f t="shared" si="169"/>
        <v/>
      </c>
      <c r="BT127" t="str">
        <f t="shared" si="170"/>
        <v/>
      </c>
      <c r="BU127" t="str">
        <f t="shared" si="171"/>
        <v/>
      </c>
      <c r="BV127" t="str">
        <f t="shared" si="172"/>
        <v/>
      </c>
      <c r="BW127" t="str">
        <f t="shared" si="173"/>
        <v/>
      </c>
      <c r="BX127" t="str">
        <f t="shared" si="174"/>
        <v/>
      </c>
      <c r="BY127" t="str">
        <f t="shared" si="175"/>
        <v/>
      </c>
      <c r="BZ127" t="str">
        <f t="shared" si="176"/>
        <v/>
      </c>
      <c r="CA127" t="str">
        <f t="shared" si="177"/>
        <v/>
      </c>
      <c r="CB127" s="39" t="str">
        <f t="shared" si="178"/>
        <v/>
      </c>
      <c r="CC127" s="46" t="str">
        <f t="shared" si="179"/>
        <v/>
      </c>
      <c r="CD127" s="44" t="str">
        <f t="shared" si="180"/>
        <v/>
      </c>
      <c r="CE127" t="str" cm="1">
        <f t="array" ref="CE127">_xlfn.IFS($CC127="","",$CC127&lt;=CE$69,"yes",$CC127&gt;CE$69,"no")</f>
        <v/>
      </c>
      <c r="CF127" s="42" t="str">
        <f t="shared" si="158"/>
        <v/>
      </c>
      <c r="CG127" s="1" t="str">
        <f t="shared" si="159"/>
        <v/>
      </c>
      <c r="CH127" s="1" t="str">
        <f t="shared" si="160"/>
        <v/>
      </c>
      <c r="CI127" s="76" t="str">
        <f>IF(CE127="yes",VLOOKUP(CH127,'z-Table'!$A$1:$K$74,7,TRUE)*$CE$68,"")</f>
        <v/>
      </c>
    </row>
    <row r="128" spans="1:87" ht="12" x14ac:dyDescent="0.2">
      <c r="A128" s="6" t="s">
        <v>84</v>
      </c>
      <c r="B128" s="18" cm="1">
        <f t="array" ref="B128">IFERROR(_xlfn.IFS(COUNTA($F$68:$K$68)=0,AVERAGE($F128:$K128),$F$68="X",AVERAGE(G128:$K128),$G$68="X",AVERAGE($F128,$H128:$K128),$H$68="X",AVERAGE($F128:$G128,$I128:$K128),$I$68="X",AVERAGE($F128:$H128,$J128:$K128),$J$68="X",AVERAGE($F128:$I128,$K128:$K128),$K$68="X",AVERAGE($F128:$J128)),"")</f>
        <v>8.3077212237835082E-2</v>
      </c>
      <c r="C128" s="19" cm="1">
        <f t="array" ref="C128">IFERROR(_xlfn.IFS(COUNTA($F$68:$K$68)=0,STDEV($F128:$K128)/SQRT(COUNT($F128:$K128)),$F$68="X",STDEV(G128:$K128)/SQRT(COUNT(G128:$K128)),$G$68="X",STDEV($F128,$H128:$K128)/SQRT(COUNT($F128,$H128:$K128)),$H$68="X",STDEV($F128:$G128,$I128:$K128)/SQRT(COUNT($F128:$G128,$I128:$K128)),$I$68="X",STDEV($F128:$H128,$J128:$K128)/SQRT(COUNT($F128:$H128,$J128:$K128)),$J$68="X",STDEV($F128:$I128,$K128)/SQRT(COUNT($F128:$I128,$K128)),$K$68="X",STDEV($F128:$J128)/SQRT(COUNT($F128:$J128))),"")</f>
        <v>4.0262836828242388E-2</v>
      </c>
      <c r="D128" s="113" cm="1">
        <f t="array" ref="D128">IFERROR(_xlfn.IFS(COUNTA($L$68:$Q$68)=0,AVERAGE($L128:$Q128),$L$68="X",AVERAGE($M128:$Q128),$M$68="X",AVERAGE($L128,$N128:$Q128),$N$68="X",AVERAGE($L128:$M128,$O128:$Q128),$O$68="X",AVERAGE($L128:$N128,$P128:$Q128),$P$68="X",AVERAGE($L128:$O128,$Q128:$Q128),$Q$68="X",AVERAGE($L128:$P128)),"")</f>
        <v>116114.58333333334</v>
      </c>
      <c r="E128" s="111" cm="1">
        <f t="array" ref="E128">IFERROR(_xlfn.IFS(COUNTA($L$68:$Q$68)=0,STDEV($L128:$Q128)/SQRT(COUNT($L128:$Q128)),$L$68="X",STDEV($M128:$Q128)/SQRT(COUNT($M128:$Q128)),$M$68="X",STDEV($L128,$N128:$Q128)/SQRT(COUNT($L128,$N128:$Q128)),$N$68="X",STDEV($L128:$M128,$O128:$Q128)/SQRT(COUNT($L128:$M128,$O128:$Q128)),$O$68="X",STDEV($L128:$N128,$P128:$Q128)/SQRT(COUNT($L128:$N128,$P128:$Q128)),$P$68="X",STDEV($L128:$O128,$Q128)/SQRT(COUNT($L128:$O128,$Q128)),$Q$68="X",STDEV($L128:$P128)/SQRT(COUNT($L128:$P128))),"")</f>
        <v>42207.088524108636</v>
      </c>
      <c r="F128" cm="1">
        <f t="array" ref="F128">_xlfn.IFS(SUM($L128:$Q128)="","",L128="","",L128=0,0,L128&gt;0,L128/F$131*100)</f>
        <v>7.6489674037054728E-2</v>
      </c>
      <c r="G128" cm="1">
        <f t="array" ref="G128">_xlfn.IFS(SUM($L128:$Q128)="","",M128="","",M128=0,0,M128&gt;0,M128/G$131*100)</f>
        <v>7.3776564078418096E-3</v>
      </c>
      <c r="H128" cm="1">
        <f t="array" ref="H128">_xlfn.IFS(SUM($L128:$Q128)="","",N128="","",N128=0,0,N128&gt;0,N128/H$131*100)</f>
        <v>3.2709600410813923E-2</v>
      </c>
      <c r="I128" cm="1">
        <f t="array" ref="I128">_xlfn.IFS(SUM($L128:$Q128)="","",O128="","",O128=0,0,O128&gt;0,O128/I$131*100)</f>
        <v>6.1904364131300758E-2</v>
      </c>
      <c r="J128" cm="1">
        <f t="array" ref="J128">_xlfn.IFS(SUM($L128:$Q128)="","",P128="","",P128=0,0,P128&gt;0,P128/J$131*100)</f>
        <v>0.23690476620216419</v>
      </c>
      <c r="K128" s="1" cm="1">
        <f t="array" ref="K128">_xlfn.IFS(SUM($L128:$Q128)="","",Q128="","",Q128=0,0,Q128&gt;0,Q128/K$131*100)</f>
        <v>0.11791132907517295</v>
      </c>
      <c r="L128" s="42">
        <f t="shared" si="102"/>
        <v>175116.5</v>
      </c>
      <c r="M128">
        <f t="shared" si="103"/>
        <v>3686.5</v>
      </c>
      <c r="N128">
        <f t="shared" si="104"/>
        <v>53147</v>
      </c>
      <c r="O128">
        <f t="shared" si="105"/>
        <v>108096.66666666667</v>
      </c>
      <c r="P128">
        <f t="shared" si="106"/>
        <v>240526.25</v>
      </c>
      <c r="Q128" s="96">
        <f t="shared" si="107"/>
        <v>9254.5</v>
      </c>
      <c r="R128" s="89">
        <v>350233</v>
      </c>
      <c r="S128" s="89">
        <v>7373</v>
      </c>
      <c r="T128" s="89">
        <v>106294</v>
      </c>
      <c r="U128" s="89">
        <v>324290</v>
      </c>
      <c r="V128" s="89">
        <v>962105</v>
      </c>
      <c r="W128" s="89">
        <v>18509</v>
      </c>
      <c r="X128" s="1"/>
      <c r="Y128" s="1"/>
      <c r="Z128" s="6" t="s">
        <v>84</v>
      </c>
      <c r="AA128" s="18" cm="1">
        <f t="array" ref="AA128">IFERROR(_xlfn.IFS(COUNTA($AE$68:$AJ$68)=0,AVERAGE($AE128:$AJ128),$AE$68="X",AVERAGE($AF128:$AJ128),$AF$68="X",AVERAGE($AE128,$AG128:$AJ128),$AG$68="X",AVERAGE($AE128:$AF128,$AH128:$AJ128),$AH$68="X",AVERAGE($AE128:$AG128,$AI128:$AJ128),$AI$68="X",AVERAGE($AE128:$AH128,$AJ128:$AJ128),$AJ$68="X",AVERAGE($AE128:$AI128)),"")</f>
        <v>0.11817973701140712</v>
      </c>
      <c r="AB128" s="19" cm="1">
        <f t="array" ref="AB128">IFERROR(_xlfn.IFS(COUNTA($AE$68:$AJ$68)=0,STDEV($AE128:$AJ128)/SQRT(COUNT($AE128:$AJ128)),$AE$68="X",STDEV($AF128:$AJ128)/SQRT(COUNT($AF128:$AJ128)),$AF$68="X",STDEV($AE128,$AG128:$AJ128)/SQRT(COUNT($AE128,$AG128:$AJ128)),$AG$68="X",STDEV($AE128:$AF128,$AH128:$AJ128)/SQRT(COUNT($AE128:$AF128,$AH128:$AJ128)),$AH$68="X",STDEV($AE128:$AG128,$AI128:$AJ128)/SQRT(COUNT($AE128:$AG128,$AI128:$AJ128)),$AI$68="X",STDEV($AE128:$AH128,$AJ128)/SQRT(COUNT($AE128:$AH128,$AJ128)),$AJ$68="X",STDEV($AE128:$AI128)/SQRT(COUNT($AE128:$AI128))),"")</f>
        <v>2.2912504957693081E-2</v>
      </c>
      <c r="AC128" s="113" cm="1">
        <f t="array" ref="AC128">IFERROR(_xlfn.IFS(COUNTA($AK$68:$AP$68)=0,AVERAGE($AK128:$AP128),$AK$68="X",AVERAGE($AL128:$AP128),$AL$68="X",AVERAGE($AK128,$AM128:$AP128),$AM$68="X",AVERAGE($AK128:$AL128,$AN128:$AP128),$AN$68="X",AVERAGE($AK128:$AM128,$AO128:$AP128),$AO$68="X",AVERAGE($AK128:$AN128,$AP128:$AP128),$AP$68="X",AVERAGE($AK128:$AO128)),"")</f>
        <v>61003.694444444445</v>
      </c>
      <c r="AD128" s="111" cm="1">
        <f t="array" ref="AD128">IFERROR(_xlfn.IFS(COUNTA($AK$68:$AP$68)=0,STDEV($AK128:$AP128)/SQRT(COUNT($AK128:$AP128)),$AK$68="X",STDEV($AL128:$AP128)/SQRT(COUNT($AL128:$AP128)),$AL$68="X",STDEV($AK128,$AM128:$AP128)/SQRT(COUNT($AK128,$AM128:$AP128)),$AM$68="X",STDEV($AK128:$AL128,$AN128:$AP128)/SQRT(COUNT($AK128:$AL128,$AN128:$AP128)),$AN$68="X",STDEV($AK128:$AM128,$AO128:$AP128)/SQRT(COUNT($AK128:$AM128,$AO128:$AP128)),$AO$68="X",STDEV($AK128:$AN128,$AP128)/SQRT(COUNT($AK128:$AN128,$AP128)),$AP$68="X",STDEV($AK128:$AO128)/SQRT(COUNT($AK128:$AO128))),"")</f>
        <v>10265.678124884613</v>
      </c>
      <c r="AE128" cm="1">
        <f t="array" ref="AE128">_xlfn.IFS(SUM($AK128:$AP128)="","",AK128="","",AK128=0,0,AK128&gt;0,AK128/AE$131*100)</f>
        <v>7.2721187258898978E-2</v>
      </c>
      <c r="AF128" cm="1">
        <f t="array" ref="AF128">_xlfn.IFS(SUM($AK128:$AP128)="","",AL128="","",AL128=0,0,AL128&gt;0,AL128/AF$131*100)</f>
        <v>0.1239840569082212</v>
      </c>
      <c r="AG128" cm="1">
        <f t="array" ref="AG128">_xlfn.IFS(SUM($AK128:$AP128)="","",AM128="","",AM128=0,0,AM128&gt;0,AM128/AG$131*100)</f>
        <v>8.3274380165403963E-2</v>
      </c>
      <c r="AH128" cm="1">
        <f t="array" ref="AH128">_xlfn.IFS(SUM($AK128:$AP128)="","",AN128="","",AN128=0,0,AN128&gt;0,AN128/AH$131*100)</f>
        <v>0.21055075919893643</v>
      </c>
      <c r="AI128" cm="1">
        <f t="array" ref="AI128">_xlfn.IFS(SUM($AK128:$AP128)="","",AO128="","",AO128=0,0,AO128&gt;0,AO128/AI$131*100)</f>
        <v>6.6031081495516786E-2</v>
      </c>
      <c r="AJ128" s="1" cm="1">
        <f t="array" ref="AJ128">_xlfn.IFS(SUM($AK128:$AP128)="","",AP128="","",AP128=0,0,AP128&gt;0,AP128/AJ$131*100)</f>
        <v>0.15251695704146534</v>
      </c>
      <c r="AK128" s="85">
        <f t="shared" si="182"/>
        <v>30337</v>
      </c>
      <c r="AL128" s="39">
        <f t="shared" si="182"/>
        <v>58821.333333333336</v>
      </c>
      <c r="AM128" s="39">
        <f t="shared" si="182"/>
        <v>52000.333333333336</v>
      </c>
      <c r="AN128" s="39">
        <f t="shared" si="181"/>
        <v>57848.5</v>
      </c>
      <c r="AO128" s="39">
        <f t="shared" si="181"/>
        <v>59923</v>
      </c>
      <c r="AP128" s="98">
        <f t="shared" si="181"/>
        <v>107092</v>
      </c>
      <c r="AQ128" s="89">
        <v>91011</v>
      </c>
      <c r="AR128" s="89">
        <v>176464</v>
      </c>
      <c r="AS128" s="89">
        <v>156001</v>
      </c>
      <c r="AT128" s="89">
        <v>115697</v>
      </c>
      <c r="AU128" s="89">
        <v>179769</v>
      </c>
      <c r="AV128" s="89">
        <v>321276</v>
      </c>
      <c r="AW128" s="1"/>
      <c r="AX128" s="1"/>
      <c r="AY128" s="39" t="str">
        <f t="shared" si="144"/>
        <v/>
      </c>
      <c r="AZ128" s="39" t="str">
        <f t="shared" si="149"/>
        <v/>
      </c>
      <c r="BA128" s="39" t="str">
        <f t="shared" si="150"/>
        <v/>
      </c>
      <c r="BB128" s="39" t="str">
        <f t="shared" si="151"/>
        <v/>
      </c>
      <c r="BC128" s="39" t="str">
        <f t="shared" si="152"/>
        <v/>
      </c>
      <c r="BD128" s="39" t="str">
        <f t="shared" si="153"/>
        <v/>
      </c>
      <c r="BE128" s="39" t="str">
        <f t="shared" si="145"/>
        <v/>
      </c>
      <c r="BF128" s="39" t="str">
        <f t="shared" si="154"/>
        <v/>
      </c>
      <c r="BG128" s="39" t="str">
        <f t="shared" si="155"/>
        <v/>
      </c>
      <c r="BH128" s="39" t="str">
        <f t="shared" si="156"/>
        <v/>
      </c>
      <c r="BI128" s="39" t="str">
        <f t="shared" si="157"/>
        <v/>
      </c>
      <c r="BJ128" s="39" t="str">
        <f t="shared" si="147"/>
        <v/>
      </c>
      <c r="BK128" s="42" t="str">
        <f t="shared" si="161"/>
        <v/>
      </c>
      <c r="BL128" t="str">
        <f t="shared" si="162"/>
        <v/>
      </c>
      <c r="BM128" t="str">
        <f t="shared" si="163"/>
        <v/>
      </c>
      <c r="BN128" t="str">
        <f t="shared" si="164"/>
        <v/>
      </c>
      <c r="BO128" t="str">
        <f t="shared" si="165"/>
        <v/>
      </c>
      <c r="BP128" t="str">
        <f t="shared" si="166"/>
        <v/>
      </c>
      <c r="BQ128" t="str">
        <f t="shared" si="167"/>
        <v/>
      </c>
      <c r="BR128" t="str">
        <f t="shared" si="168"/>
        <v/>
      </c>
      <c r="BS128" t="str">
        <f t="shared" si="169"/>
        <v/>
      </c>
      <c r="BT128" t="str">
        <f t="shared" si="170"/>
        <v/>
      </c>
      <c r="BU128" t="str">
        <f t="shared" si="171"/>
        <v/>
      </c>
      <c r="BV128" t="str">
        <f t="shared" si="172"/>
        <v/>
      </c>
      <c r="BW128" t="str">
        <f t="shared" si="173"/>
        <v/>
      </c>
      <c r="BX128" t="str">
        <f t="shared" si="174"/>
        <v/>
      </c>
      <c r="BY128" t="str">
        <f t="shared" si="175"/>
        <v/>
      </c>
      <c r="BZ128" t="str">
        <f t="shared" si="176"/>
        <v/>
      </c>
      <c r="CA128" t="str">
        <f t="shared" si="177"/>
        <v/>
      </c>
      <c r="CB128" s="39" t="str">
        <f t="shared" si="178"/>
        <v/>
      </c>
      <c r="CC128" s="46" t="str">
        <f t="shared" si="179"/>
        <v/>
      </c>
      <c r="CD128" s="44" t="str">
        <f t="shared" si="180"/>
        <v/>
      </c>
      <c r="CE128" t="str" cm="1">
        <f t="array" ref="CE128">_xlfn.IFS($CC128="","",$CC128&lt;=CE$69,"yes",$CC128&gt;CE$69,"no")</f>
        <v/>
      </c>
      <c r="CF128" s="42" t="str">
        <f t="shared" si="158"/>
        <v/>
      </c>
      <c r="CG128" s="1" t="str">
        <f t="shared" si="159"/>
        <v/>
      </c>
      <c r="CH128" s="1" t="str">
        <f t="shared" si="160"/>
        <v/>
      </c>
      <c r="CI128" s="76" t="str">
        <f>IF(CE128="yes",VLOOKUP(CH128,'z-Table'!$A$1:$K$74,7,TRUE)*$CE$68,"")</f>
        <v/>
      </c>
    </row>
    <row r="129" spans="1:87" ht="12" x14ac:dyDescent="0.2">
      <c r="A129" s="6" t="s">
        <v>85</v>
      </c>
      <c r="B129" s="18" cm="1">
        <f t="array" ref="B129">IFERROR(_xlfn.IFS(COUNTA($F$68:$K$68)=0,AVERAGE($F129:$K129),$F$68="X",AVERAGE(G129:$K129),$G$68="X",AVERAGE($F129,$H129:$K129),$H$68="X",AVERAGE($F129:$G129,$I129:$K129),$I$68="X",AVERAGE($F129:$H129,$J129:$K129),$J$68="X",AVERAGE($F129:$I129,$K129:$K129),$K$68="X",AVERAGE($F129:$J129)),"")</f>
        <v>1.6054149804051066E-2</v>
      </c>
      <c r="C129" s="19" cm="1">
        <f t="array" ref="C129">IFERROR(_xlfn.IFS(COUNTA($F$68:$K$68)=0,STDEV($F129:$K129)/SQRT(COUNT($F129:$K129)),$F$68="X",STDEV(G129:$K129)/SQRT(COUNT(G129:$K129)),$G$68="X",STDEV($F129,$H129:$K129)/SQRT(COUNT($F129,$H129:$K129)),$H$68="X",STDEV($F129:$G129,$I129:$K129)/SQRT(COUNT($F129:$G129,$I129:$K129)),$I$68="X",STDEV($F129:$H129,$J129:$K129)/SQRT(COUNT($F129:$H129,$J129:$K129)),$J$68="X",STDEV($F129:$I129,$K129)/SQRT(COUNT($F129:$I129,$K129)),$K$68="X",STDEV($F129:$J129)/SQRT(COUNT($F129:$J129))),"")</f>
        <v>5.6921687759941041E-3</v>
      </c>
      <c r="D129" s="113" cm="1">
        <f t="array" ref="D129">IFERROR(_xlfn.IFS(COUNTA($L$68:$Q$68)=0,AVERAGE($L129:$Q129),$L$68="X",AVERAGE($M129:$Q129),$M$68="X",AVERAGE($L129,$N129:$Q129),$N$68="X",AVERAGE($L129:$M129,$O129:$Q129),$O$68="X",AVERAGE($L129:$N129,$P129:$Q129),$P$68="X",AVERAGE($L129:$O129,$Q129:$Q129),$Q$68="X",AVERAGE($L129:$P129)),"")</f>
        <v>19771.516666666666</v>
      </c>
      <c r="E129" s="111" cm="1">
        <f t="array" ref="E129">IFERROR(_xlfn.IFS(COUNTA($L$68:$Q$68)=0,STDEV($L129:$Q129)/SQRT(COUNT($L129:$Q129)),$L$68="X",STDEV($M129:$Q129)/SQRT(COUNT($M129:$Q129)),$M$68="X",STDEV($L129,$N129:$Q129)/SQRT(COUNT($L129,$N129:$Q129)),$N$68="X",STDEV($L129:$M129,$O129:$Q129)/SQRT(COUNT($L129:$M129,$O129:$Q129)),$O$68="X",STDEV($L129:$N129,$P129:$Q129)/SQRT(COUNT($L129:$N129,$P129:$Q129)),$P$68="X",STDEV($L129:$O129,$Q129)/SQRT(COUNT($L129:$O129,$Q129)),$Q$68="X",STDEV($L129:$P129)/SQRT(COUNT($L129:$P129))),"")</f>
        <v>5989.8886175185098</v>
      </c>
      <c r="F129" cm="1">
        <f t="array" ref="F129">_xlfn.IFS(SUM($L129:$Q129)="","",L129="","",L129=0,0,L129&gt;0,L129/F$131*100)</f>
        <v>1.2337657118836019E-2</v>
      </c>
      <c r="G129" cm="1">
        <f t="array" ref="G129">_xlfn.IFS(SUM($L129:$Q129)="","",M129="","",M129=0,0,M129&gt;0,M129/G$131*100)</f>
        <v>1.6174208351601112E-2</v>
      </c>
      <c r="H129" cm="1">
        <f t="array" ref="H129">_xlfn.IFS(SUM($L129:$Q129)="","",N129="","",N129=0,0,N129&gt;0,N129/H$131*100)</f>
        <v>4.0656974112148712E-3</v>
      </c>
      <c r="I129" cm="1">
        <f t="array" ref="I129">_xlfn.IFS(SUM($L129:$Q129)="","",O129="","",O129=0,0,O129&gt;0,O129/I$131*100)</f>
        <v>1.0263117065451459E-2</v>
      </c>
      <c r="J129" cm="1">
        <f t="array" ref="J129">_xlfn.IFS(SUM($L129:$Q129)="","",P129="","",P129=0,0,P129&gt;0,P129/J$131*100)</f>
        <v>3.743006907315187E-2</v>
      </c>
      <c r="K129" s="1" cm="1">
        <f t="array" ref="K129">_xlfn.IFS(SUM($L129:$Q129)="","",Q129="","",Q129=0,0,Q129&gt;0,Q129/K$131*100)</f>
        <v>0</v>
      </c>
      <c r="L129" s="42">
        <f>IF(R129="","",R129/R$68)</f>
        <v>28246</v>
      </c>
      <c r="M129">
        <f t="shared" si="103"/>
        <v>8082</v>
      </c>
      <c r="N129">
        <f t="shared" si="104"/>
        <v>6606</v>
      </c>
      <c r="O129">
        <f t="shared" si="105"/>
        <v>17921.333333333332</v>
      </c>
      <c r="P129">
        <f t="shared" si="106"/>
        <v>38002.25</v>
      </c>
      <c r="Q129" s="96">
        <f t="shared" si="107"/>
        <v>0</v>
      </c>
      <c r="R129" s="89">
        <v>56492</v>
      </c>
      <c r="S129" s="89">
        <v>16164</v>
      </c>
      <c r="T129" s="89">
        <v>13212</v>
      </c>
      <c r="U129" s="89">
        <v>53764</v>
      </c>
      <c r="V129" s="89">
        <v>152009</v>
      </c>
      <c r="W129" s="89">
        <v>0</v>
      </c>
      <c r="X129" s="1"/>
      <c r="Y129" s="1"/>
      <c r="Z129" s="6" t="s">
        <v>85</v>
      </c>
      <c r="AA129" s="18" cm="1">
        <f t="array" ref="AA129">IFERROR(_xlfn.IFS(COUNTA($AE$68:$AJ$68)=0,AVERAGE($AE129:$AJ129),$AE$68="X",AVERAGE($AF129:$AJ129),$AF$68="X",AVERAGE($AE129,$AG129:$AJ129),$AG$68="X",AVERAGE($AE129:$AF129,$AH129:$AJ129),$AH$68="X",AVERAGE($AE129:$AG129,$AI129:$AJ129),$AI$68="X",AVERAGE($AE129:$AH129,$AJ129:$AJ129),$AJ$68="X",AVERAGE($AE129:$AI129)),"")</f>
        <v>1.8688347427605192E-2</v>
      </c>
      <c r="AB129" s="19" cm="1">
        <f t="array" ref="AB129">IFERROR(_xlfn.IFS(COUNTA($AE$68:$AJ$68)=0,STDEV($AE129:$AJ129)/SQRT(COUNT($AE129:$AJ129)),$AE$68="X",STDEV($AF129:$AJ129)/SQRT(COUNT($AF129:$AJ129)),$AF$68="X",STDEV($AE129,$AG129:$AJ129)/SQRT(COUNT($AE129,$AG129:$AJ129)),$AG$68="X",STDEV($AE129:$AF129,$AH129:$AJ129)/SQRT(COUNT($AE129:$AF129,$AH129:$AJ129)),$AH$68="X",STDEV($AE129:$AG129,$AI129:$AJ129)/SQRT(COUNT($AE129:$AG129,$AI129:$AJ129)),$AI$68="X",STDEV($AE129:$AH129,$AJ129)/SQRT(COUNT($AE129:$AH129,$AJ129)),$AJ$68="X",STDEV($AE129:$AI129)/SQRT(COUNT($AE129:$AI129))),"")</f>
        <v>3.1261159563849405E-3</v>
      </c>
      <c r="AC129" s="113" cm="1">
        <f t="array" ref="AC129">IFERROR(_xlfn.IFS(COUNTA($AK$68:$AP$68)=0,AVERAGE($AK129:$AP129),$AK$68="X",AVERAGE($AL129:$AP129),$AL$68="X",AVERAGE($AK129,$AM129:$AP129),$AM$68="X",AVERAGE($AK129:$AL129,$AN129:$AP129),$AN$68="X",AVERAGE($AK129:$AM129,$AO129:$AP129),$AO$68="X",AVERAGE($AK129:$AN129,$AP129:$AP129),$AP$68="X",AVERAGE($AK129:$AO129)),"")</f>
        <v>9941.0555555555547</v>
      </c>
      <c r="AD129" s="111" cm="1">
        <f t="array" ref="AD129">IFERROR(_xlfn.IFS(COUNTA($AK$68:$AP$68)=0,STDEV($AK129:$AP129)/SQRT(COUNT($AK129:$AP129)),$AK$68="X",STDEV($AL129:$AP129)/SQRT(COUNT($AL129:$AP129)),$AL$68="X",STDEV($AK129,$AM129:$AP129)/SQRT(COUNT($AK129,$AM129:$AP129)),$AM$68="X",STDEV($AK129:$AL129,$AN129:$AP129)/SQRT(COUNT($AK129:$AL129,$AN129:$AP129)),$AN$68="X",STDEV($AK129:$AM129,$AO129:$AP129)/SQRT(COUNT($AK129:$AM129,$AO129:$AP129)),$AO$68="X",STDEV($AK129:$AN129,$AP129)/SQRT(COUNT($AK129:$AN129,$AP129)),$AP$68="X",STDEV($AK129:$AO129)/SQRT(COUNT($AK129:$AO129))),"")</f>
        <v>1743.5247896073379</v>
      </c>
      <c r="AE129" cm="1">
        <f t="array" ref="AE129">_xlfn.IFS(SUM($AK129:$AP129)="","",AK129="","",AK129=0,0,AK129&gt;0,AK129/AE$131*100)</f>
        <v>1.1125795908109012E-2</v>
      </c>
      <c r="AF129" cm="1">
        <f t="array" ref="AF129">_xlfn.IFS(SUM($AK129:$AP129)="","",AL129="","",AL129=0,0,AL129&gt;0,AL129/AF$131*100)</f>
        <v>2.0294674742689554E-2</v>
      </c>
      <c r="AG129" cm="1">
        <f t="array" ref="AG129">_xlfn.IFS(SUM($AK129:$AP129)="","",AM129="","",AM129=0,0,AM129&gt;0,AM129/AG$131*100)</f>
        <v>1.3167410052115176E-2</v>
      </c>
      <c r="AH129" cm="1">
        <f t="array" ref="AH129">_xlfn.IFS(SUM($AK129:$AP129)="","",AN129="","",AN129=0,0,AN129&gt;0,AN129/AH$131*100)</f>
        <v>3.0136654989622778E-2</v>
      </c>
      <c r="AI129" cm="1">
        <f t="array" ref="AI129">_xlfn.IFS(SUM($AK129:$AP129)="","",AO129="","",AO129=0,0,AO129&gt;0,AO129/AI$131*100)</f>
        <v>1.2708583730584167E-2</v>
      </c>
      <c r="AJ129" s="1" cm="1">
        <f t="array" ref="AJ129">_xlfn.IFS(SUM($AK129:$AP129)="","",AP129="","",AP129=0,0,AP129&gt;0,AP129/AJ$131*100)</f>
        <v>2.4696965142510467E-2</v>
      </c>
      <c r="AK129" s="85">
        <f>IF(AQ129="","",AQ129/AQ$68)</f>
        <v>4641.333333333333</v>
      </c>
      <c r="AL129" s="39">
        <f t="shared" si="182"/>
        <v>9628.3333333333339</v>
      </c>
      <c r="AM129" s="39">
        <f t="shared" si="182"/>
        <v>8222.3333333333339</v>
      </c>
      <c r="AN129" s="39">
        <f t="shared" si="181"/>
        <v>8280</v>
      </c>
      <c r="AO129" s="39">
        <f t="shared" si="181"/>
        <v>11533</v>
      </c>
      <c r="AP129" s="98">
        <f t="shared" si="181"/>
        <v>17341.333333333332</v>
      </c>
      <c r="AQ129" s="89">
        <v>13924</v>
      </c>
      <c r="AR129" s="89">
        <v>28885</v>
      </c>
      <c r="AS129" s="89">
        <v>24667</v>
      </c>
      <c r="AT129" s="89">
        <v>16560</v>
      </c>
      <c r="AU129" s="89">
        <v>34599</v>
      </c>
      <c r="AV129" s="89">
        <v>52024</v>
      </c>
      <c r="AW129" s="1"/>
      <c r="AX129" s="1"/>
      <c r="AY129" s="39" t="str">
        <f t="shared" si="144"/>
        <v/>
      </c>
      <c r="AZ129" s="39" t="str">
        <f t="shared" si="149"/>
        <v/>
      </c>
      <c r="BA129" s="39" t="str">
        <f t="shared" si="150"/>
        <v/>
      </c>
      <c r="BB129" s="39" t="str">
        <f t="shared" si="151"/>
        <v/>
      </c>
      <c r="BC129" s="39" t="str">
        <f t="shared" si="152"/>
        <v/>
      </c>
      <c r="BD129" s="39" t="str">
        <f t="shared" si="153"/>
        <v/>
      </c>
      <c r="BE129" s="39" t="str">
        <f t="shared" si="145"/>
        <v/>
      </c>
      <c r="BF129" s="39" t="str">
        <f t="shared" si="154"/>
        <v/>
      </c>
      <c r="BG129" s="39" t="str">
        <f t="shared" si="155"/>
        <v/>
      </c>
      <c r="BH129" s="39" t="str">
        <f t="shared" si="156"/>
        <v/>
      </c>
      <c r="BI129" s="39" t="str">
        <f t="shared" si="157"/>
        <v/>
      </c>
      <c r="BJ129" s="39" t="str">
        <f t="shared" si="147"/>
        <v/>
      </c>
      <c r="BK129" s="42" t="str">
        <f t="shared" si="161"/>
        <v/>
      </c>
      <c r="BL129" t="str">
        <f t="shared" si="162"/>
        <v/>
      </c>
      <c r="BM129" t="str">
        <f t="shared" si="163"/>
        <v/>
      </c>
      <c r="BN129" t="str">
        <f t="shared" si="164"/>
        <v/>
      </c>
      <c r="BO129" t="str">
        <f t="shared" si="165"/>
        <v/>
      </c>
      <c r="BP129" t="str">
        <f t="shared" si="166"/>
        <v/>
      </c>
      <c r="BQ129" t="str">
        <f t="shared" si="167"/>
        <v/>
      </c>
      <c r="BR129" t="str">
        <f t="shared" si="168"/>
        <v/>
      </c>
      <c r="BS129" t="str">
        <f t="shared" si="169"/>
        <v/>
      </c>
      <c r="BT129" t="str">
        <f t="shared" si="170"/>
        <v/>
      </c>
      <c r="BU129" t="str">
        <f t="shared" si="171"/>
        <v/>
      </c>
      <c r="BV129" t="str">
        <f t="shared" si="172"/>
        <v/>
      </c>
      <c r="BW129" t="str">
        <f t="shared" si="173"/>
        <v/>
      </c>
      <c r="BX129" t="str">
        <f t="shared" si="174"/>
        <v/>
      </c>
      <c r="BY129" t="str">
        <f t="shared" si="175"/>
        <v/>
      </c>
      <c r="BZ129" t="str">
        <f t="shared" si="176"/>
        <v/>
      </c>
      <c r="CA129" t="str">
        <f t="shared" si="177"/>
        <v/>
      </c>
      <c r="CB129" s="39" t="str">
        <f t="shared" si="178"/>
        <v/>
      </c>
      <c r="CC129" s="46" t="str">
        <f t="shared" si="179"/>
        <v/>
      </c>
      <c r="CD129" s="44" t="str">
        <f t="shared" si="180"/>
        <v/>
      </c>
      <c r="CE129" t="str" cm="1">
        <f t="array" ref="CE129">_xlfn.IFS($CC129="","",$CC129&lt;=CE$69,"yes",$CC129&gt;CE$69,"no")</f>
        <v/>
      </c>
      <c r="CF129" s="42" t="str">
        <f t="shared" si="158"/>
        <v/>
      </c>
      <c r="CG129" s="1" t="str">
        <f t="shared" si="159"/>
        <v/>
      </c>
      <c r="CH129" s="1" t="str">
        <f t="shared" si="160"/>
        <v/>
      </c>
      <c r="CI129" s="76" t="str">
        <f>IF(CE129="yes",VLOOKUP(CH129,'z-Table'!$A$1:$K$74,7,TRUE)*$CE$68,"")</f>
        <v/>
      </c>
    </row>
    <row r="130" spans="1:87" ht="12" x14ac:dyDescent="0.2">
      <c r="A130" s="6"/>
      <c r="B130" s="18"/>
      <c r="C130" s="19"/>
      <c r="D130" s="113"/>
      <c r="E130" s="111"/>
      <c r="K130" s="1"/>
      <c r="L130" s="42"/>
      <c r="Q130" s="96"/>
      <c r="R130" s="89"/>
      <c r="S130" s="89"/>
      <c r="T130" s="89"/>
      <c r="U130" s="89"/>
      <c r="V130" s="89"/>
      <c r="W130" s="89"/>
      <c r="X130" s="1"/>
      <c r="Y130" s="1"/>
      <c r="Z130" s="6"/>
      <c r="AA130" s="18"/>
      <c r="AB130" s="19"/>
      <c r="AC130" s="113"/>
      <c r="AD130" s="111"/>
      <c r="AJ130" s="1"/>
      <c r="AK130" s="85"/>
      <c r="AL130" s="39"/>
      <c r="AM130" s="39"/>
      <c r="AN130" s="39"/>
      <c r="AO130" s="39"/>
      <c r="AP130" s="98"/>
      <c r="AQ130" s="89"/>
      <c r="AR130" s="89"/>
      <c r="AS130" s="89"/>
      <c r="AT130" s="89"/>
      <c r="AU130" s="89"/>
      <c r="AV130" s="89"/>
      <c r="AW130" s="1"/>
      <c r="AX130" s="1" t="s">
        <v>86</v>
      </c>
      <c r="AY130" s="39">
        <f t="shared" ref="AY130:BD130" si="183">IF(AY69="","",F131-SUM(AY70:AY129))</f>
        <v>10370735.5</v>
      </c>
      <c r="AZ130" s="39">
        <f t="shared" si="183"/>
        <v>3467570.5</v>
      </c>
      <c r="BA130" s="39">
        <f t="shared" si="183"/>
        <v>6656876.5</v>
      </c>
      <c r="BB130" s="39">
        <f t="shared" si="183"/>
        <v>14822774.333333313</v>
      </c>
      <c r="BC130" s="39">
        <f t="shared" si="183"/>
        <v>6972002</v>
      </c>
      <c r="BD130" s="39" t="str">
        <f t="shared" si="183"/>
        <v/>
      </c>
      <c r="BE130" s="39">
        <f>IF(BE69="","",AE131-SUM(BE70:BE129))</f>
        <v>2714973</v>
      </c>
      <c r="BF130" s="39">
        <f t="shared" ref="BF130:BI130" si="184">IF(BF69="","",AF131-SUM(BF70:BF129))</f>
        <v>4838501.3333333358</v>
      </c>
      <c r="BG130" s="39">
        <f t="shared" si="184"/>
        <v>3642271.3333333358</v>
      </c>
      <c r="BH130" s="39">
        <f t="shared" si="184"/>
        <v>7370411</v>
      </c>
      <c r="BI130" s="39">
        <f t="shared" si="184"/>
        <v>5362478.6666666716</v>
      </c>
      <c r="BJ130" s="39">
        <f>IF(BJ69="","",AJ131-SUM(BJ70:BJ129))</f>
        <v>4444951.6666666567</v>
      </c>
      <c r="BK130" s="42">
        <f t="shared" ref="BK130" si="185">IFERROR(_xlfn.RANK.AVG(AY130,$AY130:$BJ130,1),"")</f>
        <v>10</v>
      </c>
      <c r="BL130">
        <f t="shared" ref="BL130" si="186">IFERROR(_xlfn.RANK.AVG(AZ130,$AY130:$BJ130,1),"")</f>
        <v>2</v>
      </c>
      <c r="BM130">
        <f t="shared" ref="BM130" si="187">IFERROR(_xlfn.RANK.AVG(BA130,$AY130:$BJ130,1),"")</f>
        <v>7</v>
      </c>
      <c r="BN130">
        <f t="shared" ref="BN130" si="188">IFERROR(_xlfn.RANK.AVG(BB130,$AY130:$BJ130,1),"")</f>
        <v>11</v>
      </c>
      <c r="BO130">
        <f t="shared" ref="BO130" si="189">IFERROR(_xlfn.RANK.AVG(BC130,$AY130:$BJ130,1),"")</f>
        <v>8</v>
      </c>
      <c r="BP130" t="str">
        <f t="shared" ref="BP130" si="190">IFERROR(_xlfn.RANK.AVG(BD130,$AY130:$BJ130,1),"")</f>
        <v/>
      </c>
      <c r="BQ130">
        <f t="shared" ref="BQ130" si="191">IFERROR(_xlfn.RANK.AVG(BE130,$AY130:$BJ130,1),"")</f>
        <v>1</v>
      </c>
      <c r="BR130">
        <f t="shared" ref="BR130" si="192">IFERROR(_xlfn.RANK.AVG(BF130,$AY130:$BJ130,1),"")</f>
        <v>5</v>
      </c>
      <c r="BS130">
        <f t="shared" ref="BS130" si="193">IFERROR(_xlfn.RANK.AVG(BG130,$AY130:$BJ130,1),"")</f>
        <v>3</v>
      </c>
      <c r="BT130">
        <f t="shared" ref="BT130" si="194">IFERROR(_xlfn.RANK.AVG(BH130,$AY130:$BJ130,1),"")</f>
        <v>9</v>
      </c>
      <c r="BU130">
        <f t="shared" ref="BU130" si="195">IFERROR(_xlfn.RANK.AVG(BI130,$AY130:$BJ130,1),"")</f>
        <v>6</v>
      </c>
      <c r="BV130">
        <f t="shared" ref="BV130" si="196">IFERROR(_xlfn.RANK.AVG(BJ130,$AY130:$BJ130,1),"")</f>
        <v>4</v>
      </c>
      <c r="BW130">
        <f t="shared" ref="BW130" si="197">IF($AX130&lt;&gt;0,SUM(BK130:BP130),"")</f>
        <v>38</v>
      </c>
      <c r="BX130">
        <f t="shared" ref="BX130" si="198">IF($AX130&lt;&gt;0,SUM(BQ130:BV130),"")</f>
        <v>28</v>
      </c>
      <c r="BY130">
        <f t="shared" si="175"/>
        <v>5</v>
      </c>
      <c r="BZ130">
        <f t="shared" si="176"/>
        <v>6</v>
      </c>
      <c r="CA130">
        <f t="shared" ref="CA130" si="199">IF($AX130&lt;&gt;0,IF(($BY130*$BZ130)+(BY130*(BY130+1)/2)-BW130&lt;0,0,($BY130*$BZ130)+(BY130*(BY130+1)/2)-BW130),"")</f>
        <v>7</v>
      </c>
      <c r="CB130" s="39">
        <f t="shared" ref="CB130" si="200">IF($AX130&lt;&gt;0,IF(($BY130*$BZ130)+(BZ130*(BZ130+1)/2)-BX130&lt;0,0,($BY130*$BZ130)+(BZ130*(BZ130+1)/2)-BX130),"")</f>
        <v>23</v>
      </c>
      <c r="CC130" s="46">
        <f t="shared" ref="CC130" si="201">IF($AX130&lt;&gt;0,MIN(CA130:CB130),"")</f>
        <v>7</v>
      </c>
      <c r="CD130" s="44" t="str">
        <f t="shared" ref="CD130" si="202">IF(CC130="","","sig = ")</f>
        <v xml:space="preserve">sig = </v>
      </c>
      <c r="CE130" t="str" cm="1">
        <f t="array" ref="CE130">_xlfn.IFS($CC130="","",$CC130&lt;=CE$69,"yes",$CC130&gt;CE$69,"no")</f>
        <v>no</v>
      </c>
      <c r="CF130" s="42"/>
      <c r="CG130" s="1"/>
      <c r="CH130" s="1"/>
      <c r="CI130" s="76"/>
    </row>
    <row r="131" spans="1:87" ht="12" x14ac:dyDescent="0.2">
      <c r="A131" s="6" t="s">
        <v>87</v>
      </c>
      <c r="B131" s="87" cm="1">
        <f t="array" ref="B131">IFERROR(ROUND(_xlfn.IFS(COUNTA($F$68:$K$68)=0,AVERAGE($F131:$K131),$F$68="X",AVERAGE(G131:$K131),$G$68="X",AVERAGE($F131,$H131:$K131),$H$68="X",AVERAGE($F131:$G131,$I131:$K131),$I$68="X",AVERAGE($F131:$H131,$J131:$K131),$J$68="X",AVERAGE($F131:$I131,$K131:$K131),$K$68="X",AVERAGE($F131:$J131)),0),"")</f>
        <v>143507726</v>
      </c>
      <c r="C131" s="88" cm="1">
        <f t="array" ref="C131">IFERROR(ROUND(_xlfn.IFS(COUNTA($F$68:$K$68)=0,STDEV($F131:$K131)/SQRT(COUNT($F131:$K131)),$F$68="X",STDEV(G131:$K131)/SQRT(COUNT(G131:$K131)),$G$68="X",STDEV($F131,$H131:$K131)/SQRT(COUNT($F131,$H131:$K131)),$H$68="X",STDEV($F131:$G131,$I131:$K131)/SQRT(COUNT($F131:$G131,$I131:$K131)),$I$68="X",STDEV($F131:$H131,$J131:$K131)/SQRT(COUNT($F131:$H131,$J131:$K131)),$J$68="X",STDEV($F131:$I131,$K131)/SQRT(COUNT($F131:$I131,$K131)),$K$68="X",STDEV($F131:$J131)/SQRT(COUNT($F131:$J131))),0),"")</f>
        <v>30934320</v>
      </c>
      <c r="D131" s="103" cm="1">
        <f t="array" ref="D131">IFERROR(ROUND(_xlfn.IFS(COUNTA($L$68:$Q$68)=0,AVERAGE($L131:$Q131),$L$68="X",AVERAGE($M131:$Q131),$M$68="X",AVERAGE($L131,$N131:$Q131),$N$68="X",AVERAGE($L131:$M131,$O131:$Q131),$O$68="X",AVERAGE($L131:$N131,$P131:$Q131),$P$68="X",AVERAGE($L131:$O131,$Q131:$Q131),$Q$68="X",AVERAGE($L131:$P131)),0),"")</f>
        <v>143507726</v>
      </c>
      <c r="E131" s="105" cm="1">
        <f t="array" ref="E131">IFERROR(ROUND(_xlfn.IFS(COUNTA($L$68:$Q$68)=0,STDEV($L131:$Q131)/SQRT(COUNT($L131:$Q131)),$L$68="X",STDEV($M131:$Q131)/SQRT(COUNT($M131:$Q131)),$M$68="X",STDEV($L131,$N131:$Q131)/SQRT(COUNT($L131,$N131:$Q131)),$N$68="X",STDEV($L131:$M131,$O131:$Q131)/SQRT(COUNT($L131:$M131,$O131:$Q131)),$O$68="X",STDEV($L131:$N131,$P131:$Q131)/SQRT(COUNT($L131:$N131,$P131:$Q131)),$P$68="X",STDEV($L131:$O131,$Q131)/SQRT(COUNT($L131:$O131,$Q131)),$Q$68="X",STDEV($L131:$P131)/SQRT(COUNT($L131:$P131))),0),"")</f>
        <v>30934320</v>
      </c>
      <c r="F131" s="1">
        <f t="shared" ref="F131:J131" si="203">IF(SUM(L70:L129)=0,"",SUM(L70:L129))</f>
        <v>228941360</v>
      </c>
      <c r="G131" s="1">
        <f t="shared" si="203"/>
        <v>49968442.5</v>
      </c>
      <c r="H131" s="1">
        <f t="shared" si="203"/>
        <v>162481349</v>
      </c>
      <c r="I131" s="1">
        <f t="shared" si="203"/>
        <v>174618814.33333334</v>
      </c>
      <c r="J131" s="1">
        <f t="shared" si="203"/>
        <v>101528666.5</v>
      </c>
      <c r="K131" s="1">
        <f>IF(SUM(Q70:Q129)=0,"",SUM(Q70:Q129))</f>
        <v>7848694.5</v>
      </c>
      <c r="L131" s="42">
        <f>IF(SUM(L70:L129)=0,"",SUM(L70:L129))</f>
        <v>228941360</v>
      </c>
      <c r="M131">
        <f t="shared" ref="M131:Q131" si="204">IF(SUM(M70:M129)=0,"",SUM(M70:M129))</f>
        <v>49968442.5</v>
      </c>
      <c r="N131">
        <f t="shared" si="204"/>
        <v>162481349</v>
      </c>
      <c r="O131">
        <f t="shared" si="204"/>
        <v>174618814.33333334</v>
      </c>
      <c r="P131">
        <f t="shared" si="204"/>
        <v>101528666.5</v>
      </c>
      <c r="Q131" s="95">
        <f t="shared" si="204"/>
        <v>7848694.5</v>
      </c>
      <c r="R131" s="92"/>
      <c r="S131" s="1"/>
      <c r="T131" s="1"/>
      <c r="U131" s="1"/>
      <c r="V131" s="1"/>
      <c r="W131" s="1"/>
      <c r="X131" s="1"/>
      <c r="Y131" s="1"/>
      <c r="Z131" s="6" t="s">
        <v>87</v>
      </c>
      <c r="AA131" s="87" cm="1">
        <f t="array" ref="AA131">IFERROR(ROUND(_xlfn.IFS(COUNTA($AE$68:$AJ$68)=0,AVERAGE($AE131:$AJ131),$AE$68="X",AVERAGE($AF131:$AJ131),$AF$68="X",AVERAGE($AE131,$AG131:$AJ131),$AG$68="X",AVERAGE($AE131:$AF131,$AH131:$AJ131),$AH$68="X",AVERAGE($AE131:$AG131,$AI131:$AJ131),$AI$68="X",AVERAGE($AE131:$AH131,$AJ131:$AJ131),$AJ$68="X",AVERAGE($AE131:$AI131)),0),"")</f>
        <v>56674182</v>
      </c>
      <c r="AB131" s="88" cm="1">
        <f t="array" ref="AB131">IFERROR(ROUND(_xlfn.IFS(COUNTA($AE$68:$AJ$68)=0,STDEV($AE131:$AJ131)/SQRT(COUNT($AE131:$AJ131)),$AE$68="X",STDEV($AF131:$AJ131)/SQRT(COUNT($AF131:$AJ131)),$AF$68="X",STDEV($AE131,$AG131:$AJ131)/SQRT(COUNT($AE131,$AG131:$AJ131)),$AG$68="X",STDEV($AE131:$AF131,$AH131:$AJ131)/SQRT(COUNT($AE131:$AF131,$AH131:$AJ131)),$AH$68="X",STDEV($AE131:$AG131,$AI131:$AJ131)/SQRT(COUNT($AE131:$AG131,$AI131:$AJ131)),$AI$68="X",STDEV($AE131:$AH131,$AJ131)/SQRT(COUNT($AE131:$AH131,$AJ131)),$AJ$68="X",STDEV($AE131:$AI131)/SQRT(COUNT($AE131:$AI131))),0),"")</f>
        <v>9200315</v>
      </c>
      <c r="AC131" s="103" cm="1">
        <f t="array" ref="AC131">IFERROR(ROUND(_xlfn.IFS(COUNTA($AK$68:$AP$68)=0,AVERAGE($AK131:$AP131),$AK$68="X",AVERAGE($AL131:$AP131),$AL$68="X",AVERAGE($AK131,$AM131:$AP131),$AM$68="X",AVERAGE($AK131:$AL131,$AN131:$AP131),$AN$68="X",AVERAGE($AK131:$AM131,$AO131:$AP131),$AO$68="X",AVERAGE($AK131:$AN131,$AP131:$AP131),$AP$68="X",AVERAGE($AK131:$AO131)),0),"")</f>
        <v>56674182</v>
      </c>
      <c r="AD131" s="105" cm="1">
        <f t="array" ref="AD131">IFERROR(ROUND(_xlfn.IFS(COUNTA($AK$68:$AP$68)=0,STDEV($AK131:$AP131)/SQRT(COUNT($AK131:$AP131)),$AK$68="X",STDEV($AL131:$AP131)/SQRT(COUNT($AL131:$AP131)),$AL$68="X",STDEV($AK131,$AM131:$AP131)/SQRT(COUNT($AK131,$AM131:$AP131)),$AM$68="X",STDEV($AK131:$AL131,$AN131:$AP131)/SQRT(COUNT($AK131:$AL131,$AN131:$AP131)),$AN$68="X",STDEV($AK131:$AM131,$AO131:$AP131)/SQRT(COUNT($AK131:$AM131,$AO131:$AP131)),$AO$68="X",STDEV($AK131:$AN131,$AP131)/SQRT(COUNT($AK131:$AN131,$AP131)),$AP$68="X",STDEV($AK131:$AO131)/SQRT(COUNT($AK131:$AO131))),0),"")</f>
        <v>9200315</v>
      </c>
      <c r="AE131" s="1">
        <f t="shared" ref="AE131:AI131" si="205">IF(SUM(AK70:AK129)=0,"",SUM(AK70:AK129))</f>
        <v>41716865.666666664</v>
      </c>
      <c r="AF131" s="1">
        <f t="shared" si="205"/>
        <v>47442659.000000007</v>
      </c>
      <c r="AG131" s="1">
        <f t="shared" si="205"/>
        <v>62444575.666666664</v>
      </c>
      <c r="AH131" s="1">
        <f t="shared" si="205"/>
        <v>27474847.5</v>
      </c>
      <c r="AI131" s="1">
        <f t="shared" si="205"/>
        <v>90749687.333333328</v>
      </c>
      <c r="AJ131" s="1">
        <f>IF(SUM(AP70:AP129)=0,"",SUM(AP70:AP129))</f>
        <v>70216454.666666672</v>
      </c>
      <c r="AK131" s="92">
        <f>IF(SUM(AK70:AK129)=0,"",SUM(AK70:AK129))</f>
        <v>41716865.666666664</v>
      </c>
      <c r="AL131">
        <f t="shared" ref="AL131:AP131" si="206">IF(SUM(AL70:AL129)=0,"",SUM(AL70:AL129))</f>
        <v>47442659.000000007</v>
      </c>
      <c r="AM131">
        <f t="shared" si="206"/>
        <v>62444575.666666664</v>
      </c>
      <c r="AN131">
        <f t="shared" si="206"/>
        <v>27474847.5</v>
      </c>
      <c r="AO131">
        <f t="shared" si="206"/>
        <v>90749687.333333328</v>
      </c>
      <c r="AP131" s="95">
        <f t="shared" si="206"/>
        <v>70216454.666666672</v>
      </c>
      <c r="AQ131" s="92"/>
      <c r="AR131" s="1"/>
      <c r="AS131" s="1"/>
      <c r="AT131" s="1"/>
      <c r="AU131" s="1"/>
      <c r="AV131" s="1"/>
      <c r="AW131" s="1"/>
      <c r="AX131" s="1" t="str">
        <f>A131</f>
        <v>Response ÷ d.w.</v>
      </c>
      <c r="AY131" s="39">
        <f t="shared" ref="AY131:BD131" si="207">IF($AX131&lt;&gt;0,IF(SUM(L$70:L$129)=0,"",IF(L$68="x","",F131)),"")</f>
        <v>228941360</v>
      </c>
      <c r="AZ131" s="39">
        <f t="shared" si="207"/>
        <v>49968442.5</v>
      </c>
      <c r="BA131" s="39">
        <f t="shared" si="207"/>
        <v>162481349</v>
      </c>
      <c r="BB131" s="39">
        <f t="shared" si="207"/>
        <v>174618814.33333334</v>
      </c>
      <c r="BC131" s="39">
        <f t="shared" si="207"/>
        <v>101528666.5</v>
      </c>
      <c r="BD131" s="39" t="str">
        <f t="shared" si="207"/>
        <v/>
      </c>
      <c r="BE131" s="39">
        <f>IF($AX131&lt;&gt;0,IF(SUM(AK$70:AK$129)=0,"",IF(AK$68="x","",AE131)),"")</f>
        <v>41716865.666666664</v>
      </c>
      <c r="BF131" s="39">
        <f t="shared" ref="BF131:BJ131" si="208">IF($AX131&lt;&gt;0,IF(SUM(AL$70:AL$129)=0,"",IF(AL$68="x","",AF131)),"")</f>
        <v>47442659.000000007</v>
      </c>
      <c r="BG131" s="39">
        <f t="shared" si="208"/>
        <v>62444575.666666664</v>
      </c>
      <c r="BH131" s="39">
        <f t="shared" si="208"/>
        <v>27474847.5</v>
      </c>
      <c r="BI131" s="39">
        <f t="shared" si="208"/>
        <v>90749687.333333328</v>
      </c>
      <c r="BJ131" s="39">
        <f t="shared" si="208"/>
        <v>70216454.666666672</v>
      </c>
      <c r="BK131" s="42">
        <f t="shared" si="161"/>
        <v>11</v>
      </c>
      <c r="BL131">
        <f t="shared" si="162"/>
        <v>4</v>
      </c>
      <c r="BM131">
        <f t="shared" si="163"/>
        <v>9</v>
      </c>
      <c r="BN131">
        <f t="shared" si="164"/>
        <v>10</v>
      </c>
      <c r="BO131">
        <f t="shared" si="165"/>
        <v>8</v>
      </c>
      <c r="BP131" t="str">
        <f t="shared" si="166"/>
        <v/>
      </c>
      <c r="BQ131">
        <f t="shared" si="167"/>
        <v>2</v>
      </c>
      <c r="BR131">
        <f t="shared" si="168"/>
        <v>3</v>
      </c>
      <c r="BS131">
        <f t="shared" si="169"/>
        <v>5</v>
      </c>
      <c r="BT131">
        <f t="shared" si="170"/>
        <v>1</v>
      </c>
      <c r="BU131">
        <f t="shared" si="171"/>
        <v>7</v>
      </c>
      <c r="BV131">
        <f t="shared" si="172"/>
        <v>6</v>
      </c>
      <c r="BW131">
        <f t="shared" si="173"/>
        <v>42</v>
      </c>
      <c r="BX131">
        <f t="shared" si="174"/>
        <v>24</v>
      </c>
      <c r="BY131">
        <f t="shared" si="175"/>
        <v>5</v>
      </c>
      <c r="BZ131">
        <f t="shared" si="176"/>
        <v>6</v>
      </c>
      <c r="CA131">
        <f t="shared" si="177"/>
        <v>3</v>
      </c>
      <c r="CB131" s="39">
        <f t="shared" si="178"/>
        <v>27</v>
      </c>
      <c r="CC131" s="46">
        <f t="shared" si="179"/>
        <v>3</v>
      </c>
      <c r="CD131" s="44" t="str">
        <f t="shared" si="180"/>
        <v xml:space="preserve">sig = </v>
      </c>
      <c r="CE131" t="str" cm="1">
        <f t="array" ref="CE131">_xlfn.IFS($CC131="","",$CC131&lt;=CE$69,"yes",$CC131&gt;CE$69,"no")</f>
        <v>yes</v>
      </c>
      <c r="CF131" s="42">
        <f t="shared" si="158"/>
        <v>15</v>
      </c>
      <c r="CG131" s="1">
        <f t="shared" si="159"/>
        <v>5.4772255750516612</v>
      </c>
      <c r="CH131" s="1">
        <f t="shared" si="160"/>
        <v>-2.1</v>
      </c>
      <c r="CI131" s="86">
        <f>IF(CE131="yes",VLOOKUP(CH131,'z-Table'!$A$1:$K$74,7,TRUE)*$CE$68,"")</f>
        <v>3.1600000000000003E-2</v>
      </c>
    </row>
    <row r="132" spans="1:87" ht="12" x14ac:dyDescent="0.2">
      <c r="A132" s="6" t="s">
        <v>88</v>
      </c>
      <c r="B132" s="20">
        <f>ROUND(AA131/$B131,2)</f>
        <v>0.39</v>
      </c>
      <c r="C132" s="10" t="str">
        <f>IFERROR(STDEV($F132:$J132)/SQRT(COUNT($F132:$J132)),"")</f>
        <v/>
      </c>
      <c r="D132" s="117">
        <f>ROUND($AC131/$D131,2)</f>
        <v>0.39</v>
      </c>
      <c r="E132" s="111" t="str">
        <f>IFERROR(STDEV($L132:$P132)/SQRT(COUNT($L132:$P132)),"")</f>
        <v/>
      </c>
      <c r="K132" s="1"/>
      <c r="L132" s="92"/>
      <c r="M132" s="1"/>
      <c r="N132" s="1"/>
      <c r="O132" s="1"/>
      <c r="P132" s="1"/>
      <c r="Q132" s="95"/>
      <c r="R132" s="92"/>
      <c r="S132" s="1"/>
      <c r="T132" s="1"/>
      <c r="U132" s="1"/>
      <c r="V132" s="1"/>
      <c r="W132" s="1"/>
      <c r="X132" s="1"/>
      <c r="Y132" s="1"/>
      <c r="Z132" s="6"/>
      <c r="AA132" s="20"/>
      <c r="AB132" s="10"/>
      <c r="AC132" s="113"/>
      <c r="AD132" s="111"/>
      <c r="AJ132" s="1"/>
      <c r="AK132" s="42"/>
      <c r="AP132" s="95"/>
      <c r="AQ132" s="92"/>
      <c r="AR132" s="1"/>
      <c r="AS132" s="1"/>
      <c r="AT132" s="1"/>
      <c r="AU132" s="1"/>
      <c r="AV132" s="1"/>
      <c r="AW132" s="1"/>
      <c r="CI132" s="74"/>
    </row>
    <row r="133" spans="1:87" ht="12" x14ac:dyDescent="0.2">
      <c r="A133" s="6" t="s">
        <v>90</v>
      </c>
      <c r="B133" s="12">
        <f>ROUND(B131/$B65,0)</f>
        <v>778</v>
      </c>
      <c r="C133" s="10" t="str">
        <f>IFERROR(STDEV($F133:$J133)/SQRT(COUNT($F133:$J133)),"")</f>
        <v/>
      </c>
      <c r="D133" s="21">
        <f>ROUND($D131/$D65,0)</f>
        <v>778</v>
      </c>
      <c r="E133" s="113" t="str">
        <f>IFERROR(STDEV($L133:$P133)/SQRT(COUNT($L133:$P133)),"")</f>
        <v/>
      </c>
      <c r="Z133" s="6" t="s">
        <v>90</v>
      </c>
      <c r="AA133" s="12">
        <f>ROUND($AA131/$AA65,0)</f>
        <v>336</v>
      </c>
      <c r="AB133" s="10" t="str">
        <f>IFERROR(STDEV($AE133:$AI133)/SQRT(COUNT($AE133:$AI133)),"")</f>
        <v/>
      </c>
      <c r="AC133" s="21">
        <f>ROUND($AC131/$AC65,0)</f>
        <v>336</v>
      </c>
      <c r="AD133" s="113" t="str">
        <f>IFERROR(STDEV($AK133:$AO133)/SQRT(COUNT($AK133:$AO133)),"")</f>
        <v/>
      </c>
      <c r="CI133" s="74"/>
    </row>
    <row r="134" spans="1:87" x14ac:dyDescent="0.2">
      <c r="F134" s="40" t="s">
        <v>3</v>
      </c>
      <c r="L134" s="40" t="s">
        <v>114</v>
      </c>
      <c r="R134" s="42" t="s">
        <v>0</v>
      </c>
      <c r="AE134" s="40" t="s">
        <v>3</v>
      </c>
      <c r="AK134" s="40" t="s">
        <v>114</v>
      </c>
      <c r="AQ134" s="42" t="s">
        <v>0</v>
      </c>
      <c r="CD134" s="101" t="s">
        <v>1</v>
      </c>
      <c r="CE134">
        <v>0.05</v>
      </c>
      <c r="CI134" s="74"/>
    </row>
    <row r="135" spans="1:87" ht="12.75" x14ac:dyDescent="0.25">
      <c r="A135" s="5" t="s">
        <v>91</v>
      </c>
      <c r="B135" s="40" t="s">
        <v>3</v>
      </c>
      <c r="D135" s="104" t="s">
        <v>114</v>
      </c>
      <c r="E135" s="105"/>
      <c r="L135" s="42"/>
      <c r="R135" s="41">
        <v>2</v>
      </c>
      <c r="S135" s="8">
        <v>1</v>
      </c>
      <c r="T135" s="8">
        <v>1</v>
      </c>
      <c r="U135" s="8">
        <v>2</v>
      </c>
      <c r="V135" s="8">
        <v>3</v>
      </c>
      <c r="W135" s="8">
        <v>2</v>
      </c>
      <c r="Z135" s="5" t="s">
        <v>91</v>
      </c>
      <c r="AA135" s="40" t="s">
        <v>3</v>
      </c>
      <c r="AB135" s="3"/>
      <c r="AC135" s="104" t="s">
        <v>114</v>
      </c>
      <c r="AD135" s="105"/>
      <c r="AK135" s="42"/>
      <c r="AQ135" s="41">
        <v>2</v>
      </c>
      <c r="AR135" s="8">
        <v>2</v>
      </c>
      <c r="AS135" s="8">
        <v>1</v>
      </c>
      <c r="AT135" s="8">
        <v>2</v>
      </c>
      <c r="AU135" s="8">
        <v>2</v>
      </c>
      <c r="AV135" s="8">
        <v>2</v>
      </c>
      <c r="BK135" s="40" t="s">
        <v>5</v>
      </c>
      <c r="BX135" s="38" t="s">
        <v>6</v>
      </c>
      <c r="BY135">
        <f>COUNT(F136:K136)-COUNTIF(F135:K135,"X")</f>
        <v>6</v>
      </c>
      <c r="BZ135" s="38" t="s">
        <v>7</v>
      </c>
      <c r="CA135">
        <f>COUNT(AE136:AJ136)-COUNTIF(AE135:AJ135,"X")</f>
        <v>6</v>
      </c>
      <c r="CD135" s="101" t="s">
        <v>8</v>
      </c>
      <c r="CE135">
        <v>2</v>
      </c>
      <c r="CI135" s="74"/>
    </row>
    <row r="136" spans="1:87" ht="12.75" x14ac:dyDescent="0.25">
      <c r="A136" s="2" t="s">
        <v>98</v>
      </c>
      <c r="B136" s="11" t="s">
        <v>10</v>
      </c>
      <c r="C136" s="9" t="s">
        <v>11</v>
      </c>
      <c r="D136" s="106" t="s">
        <v>10</v>
      </c>
      <c r="E136" s="107" t="s">
        <v>11</v>
      </c>
      <c r="F136" s="2">
        <v>1</v>
      </c>
      <c r="G136" s="2">
        <v>2</v>
      </c>
      <c r="H136" s="2">
        <v>3</v>
      </c>
      <c r="I136" s="2">
        <v>4</v>
      </c>
      <c r="J136" s="2">
        <v>5</v>
      </c>
      <c r="K136" s="2">
        <v>6</v>
      </c>
      <c r="L136" s="91">
        <v>1</v>
      </c>
      <c r="M136" s="2">
        <v>2</v>
      </c>
      <c r="N136" s="2">
        <v>3</v>
      </c>
      <c r="O136" s="2">
        <v>4</v>
      </c>
      <c r="P136" s="2">
        <v>5</v>
      </c>
      <c r="Q136" s="2">
        <v>6</v>
      </c>
      <c r="R136" s="91">
        <v>1</v>
      </c>
      <c r="S136" s="2">
        <v>2</v>
      </c>
      <c r="T136" s="2">
        <v>3</v>
      </c>
      <c r="U136" s="2">
        <v>4</v>
      </c>
      <c r="V136" s="2">
        <v>5</v>
      </c>
      <c r="W136" s="2">
        <v>6</v>
      </c>
      <c r="X136" s="5"/>
      <c r="Y136" s="5"/>
      <c r="Z136" s="2" t="s">
        <v>99</v>
      </c>
      <c r="AA136" s="11" t="s">
        <v>10</v>
      </c>
      <c r="AB136" s="9" t="s">
        <v>11</v>
      </c>
      <c r="AC136" s="116" t="s">
        <v>10</v>
      </c>
      <c r="AD136" s="107" t="s">
        <v>11</v>
      </c>
      <c r="AE136" s="2">
        <v>1</v>
      </c>
      <c r="AF136" s="2">
        <v>2</v>
      </c>
      <c r="AG136" s="2">
        <v>3</v>
      </c>
      <c r="AH136" s="2">
        <v>4</v>
      </c>
      <c r="AI136" s="2">
        <v>5</v>
      </c>
      <c r="AJ136" s="2">
        <v>6</v>
      </c>
      <c r="AK136" s="91">
        <v>1</v>
      </c>
      <c r="AL136" s="2">
        <v>2</v>
      </c>
      <c r="AM136" s="2">
        <v>3</v>
      </c>
      <c r="AN136" s="2">
        <v>4</v>
      </c>
      <c r="AO136" s="2">
        <v>5</v>
      </c>
      <c r="AP136" s="2">
        <v>6</v>
      </c>
      <c r="AQ136" s="91">
        <v>1</v>
      </c>
      <c r="AR136" s="2">
        <v>2</v>
      </c>
      <c r="AS136" s="2">
        <v>3</v>
      </c>
      <c r="AT136" s="2">
        <v>4</v>
      </c>
      <c r="AU136" s="2">
        <v>5</v>
      </c>
      <c r="AV136" s="2">
        <v>6</v>
      </c>
      <c r="AW136" s="5"/>
      <c r="AX136" s="8" t="s">
        <v>13</v>
      </c>
      <c r="AY136" s="90" cm="1">
        <f t="array" ref="AY136">_xlfn.IFS(F135="X","",F136="","",F136&gt;0,F136)</f>
        <v>1</v>
      </c>
      <c r="AZ136" s="90" cm="1">
        <f t="array" ref="AZ136">_xlfn.IFS(G135="X","",G136="","",G136&gt;0,G136)</f>
        <v>2</v>
      </c>
      <c r="BA136" s="90" cm="1">
        <f t="array" ref="BA136">_xlfn.IFS(H135="X","",H136="","",H136&gt;0,H136)</f>
        <v>3</v>
      </c>
      <c r="BB136" s="90" cm="1">
        <f t="array" ref="BB136">_xlfn.IFS(I135="X","",I136="","",I136&gt;0,I136)</f>
        <v>4</v>
      </c>
      <c r="BC136" s="90" cm="1">
        <f t="array" ref="BC136">_xlfn.IFS(J135="X","",J136="","",J136&gt;0,J136)</f>
        <v>5</v>
      </c>
      <c r="BD136" s="90" cm="1">
        <f t="array" ref="BD136">_xlfn.IFS(K135="X","",K136="","",K136&gt;0,K136)</f>
        <v>6</v>
      </c>
      <c r="BE136" s="90" cm="1">
        <f t="array" ref="BE136">_xlfn.IFS(AE135="X","",AE136="","",AE136&gt;0,AE136)</f>
        <v>1</v>
      </c>
      <c r="BF136" s="90" cm="1">
        <f t="array" ref="BF136">_xlfn.IFS(AF135="X","",AF136="","",AF136&gt;0,AF136)</f>
        <v>2</v>
      </c>
      <c r="BG136" s="90" cm="1">
        <f t="array" ref="BG136">_xlfn.IFS(AG135="X","",AG136="","",AG136&gt;0,AG136)</f>
        <v>3</v>
      </c>
      <c r="BH136" s="90" cm="1">
        <f t="array" ref="BH136">_xlfn.IFS(AH135="X","",AH136="","",AH136&gt;0,AH136)</f>
        <v>4</v>
      </c>
      <c r="BI136" s="90" cm="1">
        <f t="array" ref="BI136">_xlfn.IFS(AI135="X","",AI136="","",AI136&gt;0,AI136)</f>
        <v>5</v>
      </c>
      <c r="BJ136" s="90" cm="1">
        <f t="array" ref="BJ136">_xlfn.IFS(AJ135="X","",AJ136="","",AJ136&gt;0,AJ136)</f>
        <v>6</v>
      </c>
      <c r="BK136" s="41" t="str">
        <f>A136</f>
        <v>CM-585 - Control</v>
      </c>
      <c r="BL136" s="8"/>
      <c r="BM136" s="8"/>
      <c r="BN136" s="8"/>
      <c r="BO136" s="8"/>
      <c r="BP136" s="8"/>
      <c r="BQ136" s="8" t="str">
        <f>Z136</f>
        <v>CM-585 - Treamtent</v>
      </c>
      <c r="BR136" s="8"/>
      <c r="BS136" s="8"/>
      <c r="BT136" s="8"/>
      <c r="BU136" s="8"/>
      <c r="BV136" s="8"/>
      <c r="BW136" s="8" t="s">
        <v>14</v>
      </c>
      <c r="BX136" s="8" t="s">
        <v>15</v>
      </c>
      <c r="BY136" s="8" t="s">
        <v>16</v>
      </c>
      <c r="BZ136" s="8" t="s">
        <v>17</v>
      </c>
      <c r="CA136" s="8" t="s">
        <v>18</v>
      </c>
      <c r="CB136" s="8" t="s">
        <v>19</v>
      </c>
      <c r="CC136" s="45" t="s">
        <v>20</v>
      </c>
      <c r="CD136" s="43" t="s">
        <v>21</v>
      </c>
      <c r="CE136" s="8">
        <f>VLOOKUP(CA135,'Mann Table'!$A$10:$O$29,BY135,FALSE)</f>
        <v>5</v>
      </c>
      <c r="CF136" s="41" t="s">
        <v>22</v>
      </c>
      <c r="CG136" s="8" t="s">
        <v>23</v>
      </c>
      <c r="CH136" s="8" t="s">
        <v>24</v>
      </c>
      <c r="CI136" s="75" t="s">
        <v>25</v>
      </c>
    </row>
    <row r="137" spans="1:87" ht="12" x14ac:dyDescent="0.2">
      <c r="A137" s="6" t="s">
        <v>26</v>
      </c>
      <c r="B137" s="18" cm="1">
        <f t="array" ref="B137">IFERROR(_xlfn.IFS(COUNTA($F$135:$K$135)=0,AVERAGE($F137:$K137),$F$135="X",AVERAGE(G137:$K137),$G$135="X",AVERAGE($F137,$H137:$K137),$H$135="X",AVERAGE($F137:$G137,$I137:$K137),$I$135="X",AVERAGE($F137:$H137,$J137:$K137),$J$135="X",AVERAGE($F137:$I137,$K137:$K137),$K$135="X",AVERAGE($F137:$J137)),"")</f>
        <v>2.5960167610003377E-2</v>
      </c>
      <c r="C137" s="19" cm="1">
        <f t="array" ref="C137">IFERROR(_xlfn.IFS(COUNTA($F$135:$K$135)=0,STDEV($F137:$K137)/SQRT(COUNT($F137:$K137)),$F$135="X",STDEV(G137:$K137)/SQRT(COUNT(G137:$K137)),$G$135="X",STDEV($F137,$H137:$K137)/SQRT(COUNT($F137,$H137:$K137)),$H$135="X",STDEV($F137:$G137,$I137:$K137)/SQRT(COUNT($F137:$G137,$I137:$K137)),$I$135="X",STDEV($F137:$H137,$J137:$K137)/SQRT(COUNT($F137:$H137,$J137:$K137)),$J$135="X",STDEV($F137:$I137,$K137)/SQRT(COUNT($F137:$I137,$K137)),$K$135="X",STDEV($F137:$J137)/SQRT(COUNT($F137:$J137))),"")</f>
        <v>6.3562698391262567E-3</v>
      </c>
      <c r="D137" s="114" cm="1">
        <f t="array" ref="D137">IFERROR(_xlfn.IFS(COUNTA($L$135:$Q$135)=0,AVERAGE($L137:$Q137),$L$135="X",AVERAGE($M137:$Q137),$M$135="X",AVERAGE($L137,$N137:$Q137),$N$135="X",AVERAGE($L137:$M137,$O137:$Q137),$O$135="X",AVERAGE($L137:$N137,$P137:$Q137),$P$135="X",AVERAGE($L137:$O137,$Q137:$Q137),$Q$135="X",AVERAGE($L137:$P137)),"")</f>
        <v>67461.861111111109</v>
      </c>
      <c r="E137" s="109" cm="1">
        <f t="array" ref="E137">IFERROR(_xlfn.IFS(COUNTA($L$135:$Q$135)=0,STDEV($L137:$Q137)/SQRT(COUNT($L137:$Q137)),$L$135="X",STDEV($M137:$Q137)/SQRT(COUNT($M137:$Q137)),$M$135="X",STDEV($L137,$N137:$Q137)/SQRT(COUNT($L137,$N137:$Q137)),$N$135="X",STDEV($L137:$M137,$O137:$Q137)/SQRT(COUNT($L137:$M137,$O137:$Q137)),$O$135="X",STDEV($L137:$N137,$P137:$Q137)/SQRT(COUNT($L137:$N137,$P137:$Q137)),$P$135="X",STDEV($L137:$O137,$Q137)/SQRT(COUNT($L137:$O137,$Q137)),$Q$135="X",STDEV($L137:$P137)/SQRT(COUNT($L137:$P137))),"")</f>
        <v>12920.640160755755</v>
      </c>
      <c r="F137" s="1" cm="1">
        <f t="array" ref="F137">_xlfn.IFS(SUM($L137:$Q137)="","",L137="","",L137=0,0,L137&gt;0,L137/F$198*100)</f>
        <v>1.9105457874100278E-2</v>
      </c>
      <c r="G137" s="1" cm="1">
        <f t="array" ref="G137">_xlfn.IFS(SUM($L137:$Q137)="","",M137="","",M137=0,0,M137&gt;0,M137/G$198*100)</f>
        <v>5.1179509693653293E-2</v>
      </c>
      <c r="H137" s="1" cm="1">
        <f t="array" ref="H137">_xlfn.IFS(SUM($L137:$Q137)="","",N137="","",N137=0,0,N137&gt;0,N137/H$198*100)</f>
        <v>3.8608576448558508E-2</v>
      </c>
      <c r="I137" s="1" cm="1">
        <f t="array" ref="I137">_xlfn.IFS(SUM($L137:$Q137)="","",O137="","",O137=0,0,O137&gt;0,O137/I$198*100)</f>
        <v>2.0909247307030983E-2</v>
      </c>
      <c r="J137" s="1" cm="1">
        <f t="array" ref="J137">_xlfn.IFS(SUM($L137:$Q137)="","",P137="","",P137=0,0,P137&gt;0,P137/J$198*100)</f>
        <v>1.1169020857769859E-2</v>
      </c>
      <c r="K137" s="1" cm="1">
        <f t="array" ref="K137">_xlfn.IFS(SUM($L137:$Q137)="","",Q137="","",Q137=0,0,Q137&gt;0,Q137/K$198*100)</f>
        <v>1.4789193478907356E-2</v>
      </c>
      <c r="L137" s="85">
        <f>IF(R137="","",R137/R$135)</f>
        <v>72161.5</v>
      </c>
      <c r="M137" s="39">
        <f t="shared" ref="M137:M196" si="209">IF(S137="","",S137/S$135)</f>
        <v>65324</v>
      </c>
      <c r="N137" s="39">
        <f t="shared" ref="N137:N196" si="210">IF(T137="","",T137/T$135)</f>
        <v>113328</v>
      </c>
      <c r="O137" s="39">
        <f t="shared" ref="O137:O196" si="211">IF(U137="","",U137/U$135)</f>
        <v>87833</v>
      </c>
      <c r="P137" s="39">
        <f t="shared" ref="P137:P196" si="212">IF(V137="","",V137/V$135)</f>
        <v>26123.666666666668</v>
      </c>
      <c r="Q137" s="97">
        <f t="shared" ref="Q137:Q196" si="213">IF(W137="","",W137/W$135)</f>
        <v>40001</v>
      </c>
      <c r="R137" s="89">
        <v>144323</v>
      </c>
      <c r="S137" s="89">
        <v>65324</v>
      </c>
      <c r="T137" s="89">
        <v>113328</v>
      </c>
      <c r="U137" s="89">
        <v>175666</v>
      </c>
      <c r="V137" s="89">
        <v>78371</v>
      </c>
      <c r="W137" s="89">
        <v>80002</v>
      </c>
      <c r="X137" s="1"/>
      <c r="Y137" s="1"/>
      <c r="Z137" s="6" t="s">
        <v>26</v>
      </c>
      <c r="AA137" s="18" cm="1">
        <f t="array" ref="AA137">IFERROR(_xlfn.IFS(COUNTA($AE$135:$AJ$135)=0,AVERAGE($AE137:$AJ137),$AE$135="X",AVERAGE($AF137:$AJ137),$AF$135="X",AVERAGE($AE137,$AG137:$AJ137),$AG$135="X",AVERAGE($AE137:$AF137,$AH137:$AJ137),$AH$135="X",AVERAGE($AE137:$AG137,$AI137:$AJ137),$AI$135="X",AVERAGE($AE137:$AH137,$AJ137:$AJ137),$AJ$135="X",AVERAGE($AE137:$AI137)),"")</f>
        <v>3.1188257165220157E-2</v>
      </c>
      <c r="AB137" s="19" cm="1">
        <f t="array" ref="AB137">IFERROR(_xlfn.IFS(COUNTA($AE$135:$AJ$135)=0,STDEV($AE137:$AJ137)/SQRT(COUNT($AE137:$AJ137)),$AE$135="X",STDEV($AF137:$AJ137)/SQRT(COUNT($AF137:$AJ137)),$AF$135="X",STDEV($AE137,$AG137:$AJ137)/SQRT(COUNT($AE137,$AG137:$AJ137)),$AG$135="X",STDEV($AE137:$AF137,$AH137:$AJ137)/SQRT(COUNT($AE137:$AF137,$AH137:$AJ137)),$AH$135="X",STDEV($AE137:$AG137,$AI137:$AJ137)/SQRT(COUNT($AE137:$AG137,$AI137:$AJ137)),$AI$135="X",STDEV($AE137:$AH137,$AJ137)/SQRT(COUNT($AE137:$AH137,$AJ137)),$AJ$135="X",STDEV($AE137:$AI137)/SQRT(COUNT($AE137:$AI137))),"")</f>
        <v>6.4031067863556139E-3</v>
      </c>
      <c r="AC137" s="113" cm="1">
        <f t="array" ref="AC137">IFERROR(_xlfn.IFS(COUNTA($AK$135:$AP$135)=0,AVERAGE($AK137:$AP137),$AK$135="X",AVERAGE($AL137:$AP137),$AL$135="X",AVERAGE($AK137,$AM137:$AP137),$AM$135="X",AVERAGE($AK137:$AL137,$AN137:$AP137),$AN$135="X",AVERAGE($AK137:$AM137,$AO137:$AP137),$AO$135="X",AVERAGE($AK137:$AN137,$AP137:$AP137),$AP$135="X",AVERAGE($AK137:$AO137)),"")</f>
        <v>79586.166666666672</v>
      </c>
      <c r="AD137" s="111" cm="1">
        <f t="array" ref="AD137">IFERROR(_xlfn.IFS(COUNTA($AK$135:$AP$135)=0,STDEV($AK137:$AP137)/SQRT(COUNT($AK137:$AP137)),$AK$135="X",STDEV($AL137:$AP137)/SQRT(COUNT($AL137:$AP137)),$AL$135="X",STDEV($AK137,$AM137:$AP137)/SQRT(COUNT($AK137,$AM137:$AP137)),$AM$135="X",STDEV($AK137:$AL137,$AN137:$AP137)/SQRT(COUNT($AK137:$AL137,$AN137:$AP137)),$AN$135="X",STDEV($AK137:$AM137,$AO137:$AP137)/SQRT(COUNT($AK137:$AM137,$AO137:$AP137)),$AO$135="X",STDEV($AK137:$AN137,$AP137)/SQRT(COUNT($AK137:$AN137,$AP137)),$AP$135="X",STDEV($AK137:$AO137)/SQRT(COUNT($AK137:$AO137))),"")</f>
        <v>8380.2411636605793</v>
      </c>
      <c r="AE137" s="1" cm="1">
        <f t="array" ref="AE137">_xlfn.IFS(SUM($AK137:$AP137)="","",AK137="","",AK137=0,0,AK137&gt;0,AK137/AE$198*100)</f>
        <v>3.0723609568939783E-2</v>
      </c>
      <c r="AF137" s="1" cm="1">
        <f t="array" ref="AF137">_xlfn.IFS(SUM($AK137:$AP137)="","",AL137="","",AL137=0,0,AL137&gt;0,AL137/AF$198*100)</f>
        <v>2.9991062869934807E-2</v>
      </c>
      <c r="AG137" s="1" cm="1">
        <f t="array" ref="AG137">_xlfn.IFS(SUM($AK137:$AP137)="","",AM137="","",AM137=0,0,AM137&gt;0,AM137/AG$198*100)</f>
        <v>1.5937165183408309E-2</v>
      </c>
      <c r="AH137" s="1" cm="1">
        <f t="array" ref="AH137">_xlfn.IFS(SUM($AK137:$AP137)="","",AN137="","",AN137=0,0,AN137&gt;0,AN137/AH$198*100)</f>
        <v>1.5721240600468176E-2</v>
      </c>
      <c r="AI137" s="1" cm="1">
        <f t="array" ref="AI137">_xlfn.IFS(SUM($AK137:$AP137)="","",AO137="","",AO137=0,0,AO137&gt;0,AO137/AI$198*100)</f>
        <v>3.6601193813440389E-2</v>
      </c>
      <c r="AJ137" s="1" cm="1">
        <f t="array" ref="AJ137">_xlfn.IFS(SUM($AK137:$AP137)="","",AP137="","",AP137=0,0,AP137&gt;0,AP137/AJ$198*100)</f>
        <v>5.8155270955129512E-2</v>
      </c>
      <c r="AK137" s="85">
        <f>IF(AQ137="","",AQ137/AQ$135)</f>
        <v>71192.5</v>
      </c>
      <c r="AL137" s="39">
        <f t="shared" ref="AL137:AP137" si="214">IF(AR137="","",AR137/AR$135)</f>
        <v>116673</v>
      </c>
      <c r="AM137" s="39">
        <f t="shared" si="214"/>
        <v>71433</v>
      </c>
      <c r="AN137" s="39">
        <f t="shared" si="214"/>
        <v>81783.5</v>
      </c>
      <c r="AO137" s="39">
        <f t="shared" si="214"/>
        <v>55349.5</v>
      </c>
      <c r="AP137" s="97">
        <f t="shared" si="214"/>
        <v>81085.5</v>
      </c>
      <c r="AQ137" s="89">
        <v>142385</v>
      </c>
      <c r="AR137" s="89">
        <v>233346</v>
      </c>
      <c r="AS137" s="89">
        <v>71433</v>
      </c>
      <c r="AT137" s="89">
        <v>163567</v>
      </c>
      <c r="AU137" s="89">
        <v>110699</v>
      </c>
      <c r="AV137" s="89">
        <v>162171</v>
      </c>
      <c r="AW137" s="1"/>
      <c r="AX137" s="1"/>
      <c r="AY137" s="39" t="str">
        <f t="shared" ref="AY137:AY168" si="215">IF($AX137&lt;&gt;0,IF(SUM(L$137:L$198)=0,"",IF(L$135="x","",L137)),"")</f>
        <v/>
      </c>
      <c r="AZ137" s="39" t="str">
        <f>IF($AX137&lt;&gt;0,IF(SUM(M$137:M$198)=0,"",IF(M$135="x","",M137)),"")</f>
        <v/>
      </c>
      <c r="BA137" s="39" t="str">
        <f>IF($AX137&lt;&gt;0,IF(SUM(N$137:N$198)=0,"",IF(N$135="x","",N137)),"")</f>
        <v/>
      </c>
      <c r="BB137" s="39" t="str">
        <f>IF($AX137&lt;&gt;0,IF(SUM(O$137:O$198)=0,"",IF(O$135="x","",O137)),"")</f>
        <v/>
      </c>
      <c r="BC137" s="39" t="str">
        <f>IF($AX137&lt;&gt;0,IF(SUM(P$137:P$198)=0,"",IF(P$135="x","",P137)),"")</f>
        <v/>
      </c>
      <c r="BD137" s="39" t="str">
        <f>IF($AX137&lt;&gt;0,IF(SUM(Q$137:Q$198)=0,"",IF(Q$135="x","",Q137)),"")</f>
        <v/>
      </c>
      <c r="BE137" s="39" t="str">
        <f t="shared" ref="BE137:BE168" si="216">IF($AX137&lt;&gt;0,IF(SUM(AK$137:AK$198)=0,"",IF(AK$135="x","",AK137)),"")</f>
        <v/>
      </c>
      <c r="BF137" s="39" t="str">
        <f t="shared" ref="BF137:BJ137" si="217">IF($AX137&lt;&gt;0,IF(SUM(AL$137:AL$198)=0,"",IF(AL$135="x","",AL137)),"")</f>
        <v/>
      </c>
      <c r="BG137" s="39" t="str">
        <f t="shared" si="217"/>
        <v/>
      </c>
      <c r="BH137" s="39" t="str">
        <f t="shared" si="217"/>
        <v/>
      </c>
      <c r="BI137" s="39" t="str">
        <f t="shared" si="217"/>
        <v/>
      </c>
      <c r="BJ137" s="39" t="str">
        <f t="shared" si="217"/>
        <v/>
      </c>
      <c r="BK137" s="42" t="str">
        <f t="shared" ref="BK137:BK168" si="218">IFERROR(_xlfn.RANK.AVG(AY137,$AY137:$BJ137,1),"")</f>
        <v/>
      </c>
      <c r="BL137" t="str">
        <f t="shared" ref="BL137:BL168" si="219">IFERROR(_xlfn.RANK.AVG(AZ137,$AY137:$BJ137,1),"")</f>
        <v/>
      </c>
      <c r="BM137" t="str">
        <f t="shared" ref="BM137:BM168" si="220">IFERROR(_xlfn.RANK.AVG(BA137,$AY137:$BJ137,1),"")</f>
        <v/>
      </c>
      <c r="BN137" t="str">
        <f t="shared" ref="BN137:BN168" si="221">IFERROR(_xlfn.RANK.AVG(BB137,$AY137:$BJ137,1),"")</f>
        <v/>
      </c>
      <c r="BO137" t="str">
        <f t="shared" ref="BO137:BO168" si="222">IFERROR(_xlfn.RANK.AVG(BC137,$AY137:$BJ137,1),"")</f>
        <v/>
      </c>
      <c r="BP137" t="str">
        <f t="shared" ref="BP137:BP168" si="223">IFERROR(_xlfn.RANK.AVG(BD137,$AY137:$BJ137,1),"")</f>
        <v/>
      </c>
      <c r="BQ137" t="str">
        <f t="shared" ref="BQ137:BQ168" si="224">IFERROR(_xlfn.RANK.AVG(BE137,$AY137:$BJ137,1),"")</f>
        <v/>
      </c>
      <c r="BR137" t="str">
        <f t="shared" ref="BR137:BR168" si="225">IFERROR(_xlfn.RANK.AVG(BF137,$AY137:$BJ137,1),"")</f>
        <v/>
      </c>
      <c r="BS137" t="str">
        <f t="shared" ref="BS137:BS168" si="226">IFERROR(_xlfn.RANK.AVG(BG137,$AY137:$BJ137,1),"")</f>
        <v/>
      </c>
      <c r="BT137" t="str">
        <f t="shared" ref="BT137:BT168" si="227">IFERROR(_xlfn.RANK.AVG(BH137,$AY137:$BJ137,1),"")</f>
        <v/>
      </c>
      <c r="BU137" t="str">
        <f t="shared" ref="BU137:BU168" si="228">IFERROR(_xlfn.RANK.AVG(BI137,$AY137:$BJ137,1),"")</f>
        <v/>
      </c>
      <c r="BV137" t="str">
        <f t="shared" ref="BV137:BV168" si="229">IFERROR(_xlfn.RANK.AVG(BJ137,$AY137:$BJ137,1),"")</f>
        <v/>
      </c>
      <c r="BW137" t="str">
        <f t="shared" ref="BW137:BW168" si="230">IF($AX137&lt;&gt;0,SUM(BK137:BP137),"")</f>
        <v/>
      </c>
      <c r="BX137" t="str">
        <f t="shared" ref="BX137:BX168" si="231">IF($AX137&lt;&gt;0,SUM(BQ137:BV137),"")</f>
        <v/>
      </c>
      <c r="BY137" t="str">
        <f t="shared" ref="BY137:BY168" si="232">IF($AX137&lt;&gt;0,$BY$135,"")</f>
        <v/>
      </c>
      <c r="BZ137" t="str">
        <f t="shared" ref="BZ137:BZ168" si="233">IF($AX137&lt;&gt;0,$CA$135,"")</f>
        <v/>
      </c>
      <c r="CA137" t="str">
        <f t="shared" ref="CA137:CA168" si="234">IF($AX137&lt;&gt;0,IF(($BY137*$BZ137)+(BY137*(BY137+1)/2)-BW137&lt;0,0,($BY137*$BZ137)+(BY137*(BY137+1)/2)-BW137),"")</f>
        <v/>
      </c>
      <c r="CB137" s="39" t="str">
        <f t="shared" ref="CB137:CB168" si="235">IF($AX137&lt;&gt;0,IF(($BY137*$BZ137)+(BZ137*(BZ137+1)/2)-BX137&lt;0,0,($BY137*$BZ137)+(BZ137*(BZ137+1)/2)-BX137),"")</f>
        <v/>
      </c>
      <c r="CC137" s="46" t="str">
        <f t="shared" ref="CC137:CC168" si="236">IF($AX137&lt;&gt;0,MIN(CA137:CB137),"")</f>
        <v/>
      </c>
      <c r="CD137" s="44" t="str">
        <f t="shared" ref="CD137:CD168" si="237">IF(CC137="","","sig = ")</f>
        <v/>
      </c>
      <c r="CE137" t="str" cm="1">
        <f t="array" ref="CE137">_xlfn.IFS($CC137="","",$CC137&lt;=CE$136,"yes",$CC137&gt;CE$136,"no")</f>
        <v/>
      </c>
      <c r="CF137" s="42" t="str">
        <f t="shared" ref="CF137:CF161" si="238">IF(CE137="yes",(BY137*BZ137)/2,"")</f>
        <v/>
      </c>
      <c r="CG137" s="1" t="str">
        <f t="shared" ref="CG137:CG161" si="239">IF(CE137="yes",SQRT(((BY137*BZ137)*(BY137+BZ137+1))/12),"")</f>
        <v/>
      </c>
      <c r="CH137" s="1" t="str">
        <f t="shared" ref="CH137:CH161" si="240">IF(CE137="yes",ROUND(((CC137-CF137)+IF(CC137&gt;CF137,-0.5,0.5))/CG137,1),"")</f>
        <v/>
      </c>
      <c r="CI137" s="76" t="str">
        <f>IF(CE137="yes",VLOOKUP(CH137,'z-Table'!$A$1:$K$74,7,TRUE)*$CE$135,"")</f>
        <v/>
      </c>
    </row>
    <row r="138" spans="1:87" ht="12" x14ac:dyDescent="0.2">
      <c r="A138" s="7" t="s">
        <v>27</v>
      </c>
      <c r="B138" s="18" cm="1">
        <f t="array" ref="B138">IFERROR(_xlfn.IFS(COUNTA($F$135:$K$135)=0,AVERAGE($F138:$K138),$F$135="X",AVERAGE(G138:$K138),$G$135="X",AVERAGE($F138,$H138:$K138),$H$135="X",AVERAGE($F138:$G138,$I138:$K138),$I$135="X",AVERAGE($F138:$H138,$J138:$K138),$J$135="X",AVERAGE($F138:$I138,$K138:$K138),$K$135="X",AVERAGE($F138:$J138)),"")</f>
        <v>0.10973130245712831</v>
      </c>
      <c r="C138" s="19" cm="1">
        <f t="array" ref="C138">IFERROR(_xlfn.IFS(COUNTA($F$135:$K$135)=0,STDEV($F138:$K138)/SQRT(COUNT($F138:$K138)),$F$135="X",STDEV(G138:$K138)/SQRT(COUNT(G138:$K138)),$G$135="X",STDEV($F138,$H138:$K138)/SQRT(COUNT($F138,$H138:$K138)),$H$135="X",STDEV($F138:$G138,$I138:$K138)/SQRT(COUNT($F138:$G138,$I138:$K138)),$I$135="X",STDEV($F138:$H138,$J138:$K138)/SQRT(COUNT($F138:$H138,$J138:$K138)),$J$135="X",STDEV($F138:$I138,$K138)/SQRT(COUNT($F138:$I138,$K138)),$K$135="X",STDEV($F138:$J138)/SQRT(COUNT($F138:$J138))),"")</f>
        <v>2.9609761748050106E-2</v>
      </c>
      <c r="D138" s="113" cm="1">
        <f t="array" ref="D138">IFERROR(_xlfn.IFS(COUNTA($L$135:$Q$135)=0,AVERAGE($L138:$Q138),$L$135="X",AVERAGE($M138:$Q138),$M$135="X",AVERAGE($L138,$N138:$Q138),$N$135="X",AVERAGE($L138:$M138,$O138:$Q138),$O$135="X",AVERAGE($L138:$N138,$P138:$Q138),$P$135="X",AVERAGE($L138:$O138,$Q138:$Q138),$Q$135="X",AVERAGE($L138:$P138)),"")</f>
        <v>280491.19444444444</v>
      </c>
      <c r="E138" s="111" cm="1">
        <f t="array" ref="E138">IFERROR(_xlfn.IFS(COUNTA($L$135:$Q$135)=0,STDEV($L138:$Q138)/SQRT(COUNT($L138:$Q138)),$L$135="X",STDEV($M138:$Q138)/SQRT(COUNT($M138:$Q138)),$M$135="X",STDEV($L138,$N138:$Q138)/SQRT(COUNT($L138,$N138:$Q138)),$N$135="X",STDEV($L138:$M138,$O138:$Q138)/SQRT(COUNT($L138:$M138,$O138:$Q138)),$O$135="X",STDEV($L138:$N138,$P138:$Q138)/SQRT(COUNT($L138:$N138,$P138:$Q138)),$P$135="X",STDEV($L138:$O138,$Q138)/SQRT(COUNT($L138:$O138,$Q138)),$Q$135="X",STDEV($L138:$P138)/SQRT(COUNT($L138:$P138))),"")</f>
        <v>54083.137047245524</v>
      </c>
      <c r="F138" s="1" cm="1">
        <f t="array" ref="F138">_xlfn.IFS(SUM($L138:$Q138)="","",L138="","",L138=0,0,L138&gt;0,L138/F$198*100)</f>
        <v>7.2017818466214883E-2</v>
      </c>
      <c r="G138" s="1" cm="1">
        <f t="array" ref="G138">_xlfn.IFS(SUM($L138:$Q138)="","",M138="","",M138=0,0,M138&gt;0,M138/G$198*100)</f>
        <v>0.23523034673216828</v>
      </c>
      <c r="H138" s="1" cm="1">
        <f t="array" ref="H138">_xlfn.IFS(SUM($L138:$Q138)="","",N138="","",N138=0,0,N138&gt;0,N138/H$198*100)</f>
        <v>0.15282493374899375</v>
      </c>
      <c r="I138" s="1" cm="1">
        <f t="array" ref="I138">_xlfn.IFS(SUM($L138:$Q138)="","",O138="","",O138=0,0,O138&gt;0,O138/I$198*100)</f>
        <v>9.3168071332021096E-2</v>
      </c>
      <c r="J138" s="1" cm="1">
        <f t="array" ref="J138">_xlfn.IFS(SUM($L138:$Q138)="","",P138="","",P138=0,0,P138&gt;0,P138/J$198*100)</f>
        <v>3.7336005465268371E-2</v>
      </c>
      <c r="K138" s="1" cm="1">
        <f t="array" ref="K138">_xlfn.IFS(SUM($L138:$Q138)="","",Q138="","",Q138=0,0,Q138&gt;0,Q138/K$198*100)</f>
        <v>6.7810638998103481E-2</v>
      </c>
      <c r="L138" s="85">
        <f t="shared" ref="L138:L196" si="241">IF(R138="","",R138/R$135)</f>
        <v>272012</v>
      </c>
      <c r="M138" s="39">
        <f t="shared" si="209"/>
        <v>300241</v>
      </c>
      <c r="N138" s="39">
        <f t="shared" si="210"/>
        <v>448588</v>
      </c>
      <c r="O138" s="39">
        <f t="shared" si="211"/>
        <v>391369</v>
      </c>
      <c r="P138" s="39">
        <f t="shared" si="212"/>
        <v>87326.666666666672</v>
      </c>
      <c r="Q138" s="98">
        <f t="shared" si="213"/>
        <v>183410.5</v>
      </c>
      <c r="R138" s="89">
        <v>544024</v>
      </c>
      <c r="S138" s="89">
        <v>300241</v>
      </c>
      <c r="T138" s="89">
        <v>448588</v>
      </c>
      <c r="U138" s="89">
        <v>782738</v>
      </c>
      <c r="V138" s="89">
        <v>261980</v>
      </c>
      <c r="W138" s="89">
        <v>366821</v>
      </c>
      <c r="X138" s="1"/>
      <c r="Y138" s="1"/>
      <c r="Z138" s="7" t="s">
        <v>27</v>
      </c>
      <c r="AA138" s="18" cm="1">
        <f t="array" ref="AA138">IFERROR(_xlfn.IFS(COUNTA($AE$135:$AJ$135)=0,AVERAGE($AE138:$AJ138),$AE$135="X",AVERAGE($AF138:$AJ138),$AF$135="X",AVERAGE($AE138,$AG138:$AJ138),$AG$135="X",AVERAGE($AE138:$AF138,$AH138:$AJ138),$AH$135="X",AVERAGE($AE138:$AG138,$AI138:$AJ138),$AI$135="X",AVERAGE($AE138:$AH138,$AJ138:$AJ138),$AJ$135="X",AVERAGE($AE138:$AI138)),"")</f>
        <v>0.15006582657101863</v>
      </c>
      <c r="AB138" s="19" cm="1">
        <f t="array" ref="AB138">IFERROR(_xlfn.IFS(COUNTA($AE$135:$AJ$135)=0,STDEV($AE138:$AJ138)/SQRT(COUNT($AE138:$AJ138)),$AE$135="X",STDEV($AF138:$AJ138)/SQRT(COUNT($AF138:$AJ138)),$AF$135="X",STDEV($AE138,$AG138:$AJ138)/SQRT(COUNT($AE138,$AG138:$AJ138)),$AG$135="X",STDEV($AE138:$AF138,$AH138:$AJ138)/SQRT(COUNT($AE138:$AF138,$AH138:$AJ138)),$AH$135="X",STDEV($AE138:$AG138,$AI138:$AJ138)/SQRT(COUNT($AE138:$AG138,$AI138:$AJ138)),$AI$135="X",STDEV($AE138:$AH138,$AJ138)/SQRT(COUNT($AE138:$AH138,$AJ138)),$AJ$135="X",STDEV($AE138:$AI138)/SQRT(COUNT($AE138:$AI138))),"")</f>
        <v>2.9077942958358825E-2</v>
      </c>
      <c r="AC138" s="113" cm="1">
        <f t="array" ref="AC138">IFERROR(_xlfn.IFS(COUNTA($AK$135:$AP$135)=0,AVERAGE($AK138:$AP138),$AK$135="X",AVERAGE($AL138:$AP138),$AL$135="X",AVERAGE($AK138,$AM138:$AP138),$AM$135="X",AVERAGE($AK138:$AL138,$AN138:$AP138),$AN$135="X",AVERAGE($AK138:$AM138,$AO138:$AP138),$AO$135="X",AVERAGE($AK138:$AN138,$AP138:$AP138),$AP$135="X",AVERAGE($AK138:$AO138)),"")</f>
        <v>427721.83333333331</v>
      </c>
      <c r="AD138" s="111" cm="1">
        <f t="array" ref="AD138">IFERROR(_xlfn.IFS(COUNTA($AK$135:$AP$135)=0,STDEV($AK138:$AP138)/SQRT(COUNT($AK138:$AP138)),$AK$135="X",STDEV($AL138:$AP138)/SQRT(COUNT($AL138:$AP138)),$AL$135="X",STDEV($AK138,$AM138:$AP138)/SQRT(COUNT($AK138,$AM138:$AP138)),$AM$135="X",STDEV($AK138:$AL138,$AN138:$AP138)/SQRT(COUNT($AK138:$AL138,$AN138:$AP138)),$AN$135="X",STDEV($AK138:$AM138,$AO138:$AP138)/SQRT(COUNT($AK138:$AM138,$AO138:$AP138)),$AO$135="X",STDEV($AK138:$AN138,$AP138)/SQRT(COUNT($AK138:$AN138,$AP138)),$AP$135="X",STDEV($AK138:$AO138)/SQRT(COUNT($AK138:$AO138))),"")</f>
        <v>105998.46955684996</v>
      </c>
      <c r="AE138" s="1" cm="1">
        <f t="array" ref="AE138">_xlfn.IFS(SUM($AK138:$AP138)="","",AK138="","",AK138=0,0,AK138&gt;0,AK138/AE$198*100)</f>
        <v>0.10437957140731879</v>
      </c>
      <c r="AF138" s="1" cm="1">
        <f t="array" ref="AF138">_xlfn.IFS(SUM($AK138:$AP138)="","",AL138="","",AL138=0,0,AL138&gt;0,AL138/AF$198*100)</f>
        <v>0.11537394005207506</v>
      </c>
      <c r="AG138" s="1" cm="1">
        <f t="array" ref="AG138">_xlfn.IFS(SUM($AK138:$AP138)="","",AM138="","",AM138=0,0,AM138&gt;0,AM138/AG$198*100)</f>
        <v>7.3685154031877129E-2</v>
      </c>
      <c r="AH138" s="1" cm="1">
        <f t="array" ref="AH138">_xlfn.IFS(SUM($AK138:$AP138)="","",AN138="","",AN138=0,0,AN138&gt;0,AN138/AH$198*100)</f>
        <v>0.17882338097403538</v>
      </c>
      <c r="AI138" s="1" cm="1">
        <f t="array" ref="AI138">_xlfn.IFS(SUM($AK138:$AP138)="","",AO138="","",AO138=0,0,AO138&gt;0,AO138/AI$198*100)</f>
        <v>0.1539753724113361</v>
      </c>
      <c r="AJ138" s="1" cm="1">
        <f t="array" ref="AJ138">_xlfn.IFS(SUM($AK138:$AP138)="","",AP138="","",AP138=0,0,AP138&gt;0,AP138/AJ$198*100)</f>
        <v>0.27415754054946923</v>
      </c>
      <c r="AK138" s="85">
        <f t="shared" ref="AK138:AK196" si="242">IF(AQ138="","",AQ138/AQ$135)</f>
        <v>241867.5</v>
      </c>
      <c r="AL138" s="39">
        <f t="shared" ref="AL138:AL196" si="243">IF(AR138="","",AR138/AR$135)</f>
        <v>448834.5</v>
      </c>
      <c r="AM138" s="39">
        <f t="shared" ref="AM138:AM196" si="244">IF(AS138="","",AS138/AS$135)</f>
        <v>330269</v>
      </c>
      <c r="AN138" s="39">
        <f t="shared" ref="AN138:AN196" si="245">IF(AT138="","",AT138/AT$135)</f>
        <v>930257.5</v>
      </c>
      <c r="AO138" s="39">
        <f t="shared" ref="AO138:AO196" si="246">IF(AU138="","",AU138/AU$135)</f>
        <v>232846.5</v>
      </c>
      <c r="AP138" s="98">
        <f t="shared" ref="AP138:AP196" si="247">IF(AV138="","",AV138/AV$135)</f>
        <v>382256</v>
      </c>
      <c r="AQ138" s="89">
        <v>483735</v>
      </c>
      <c r="AR138" s="89">
        <v>897669</v>
      </c>
      <c r="AS138" s="89">
        <v>330269</v>
      </c>
      <c r="AT138" s="89">
        <v>1860515</v>
      </c>
      <c r="AU138" s="89">
        <v>465693</v>
      </c>
      <c r="AV138" s="89">
        <v>764512</v>
      </c>
      <c r="AW138" s="1"/>
      <c r="AX138" s="1"/>
      <c r="AY138" s="39" t="str">
        <f t="shared" si="215"/>
        <v/>
      </c>
      <c r="AZ138" s="39" t="str">
        <f t="shared" ref="AZ138:AZ169" si="248">IF($AX138&lt;&gt;0,IF(SUM(M$137:M$198)=0,"",IF(M$135="x","",M138)),"")</f>
        <v/>
      </c>
      <c r="BA138" s="39" t="str">
        <f t="shared" ref="BA138:BA169" si="249">IF($AX138&lt;&gt;0,IF(SUM(N$137:N$198)=0,"",IF(N$135="x","",N138)),"")</f>
        <v/>
      </c>
      <c r="BB138" s="39" t="str">
        <f t="shared" ref="BB138:BB169" si="250">IF($AX138&lt;&gt;0,IF(SUM(O$137:O$198)=0,"",IF(O$135="x","",O138)),"")</f>
        <v/>
      </c>
      <c r="BC138" s="39" t="str">
        <f t="shared" ref="BC138:BC169" si="251">IF($AX138&lt;&gt;0,IF(SUM(P$137:P$198)=0,"",IF(P$135="x","",P138)),"")</f>
        <v/>
      </c>
      <c r="BD138" s="39" t="str">
        <f t="shared" ref="BD138:BD169" si="252">IF($AX138&lt;&gt;0,IF(SUM(Q$137:Q$198)=0,"",IF(Q$135="x","",Q138)),"")</f>
        <v/>
      </c>
      <c r="BE138" s="39" t="str">
        <f t="shared" si="216"/>
        <v/>
      </c>
      <c r="BF138" s="39" t="str">
        <f t="shared" ref="BF138:BF169" si="253">IF($AX138&lt;&gt;0,IF(SUM(AL$137:AL$198)=0,"",IF(AL$135="x","",AL138)),"")</f>
        <v/>
      </c>
      <c r="BG138" s="39" t="str">
        <f t="shared" ref="BG138:BG169" si="254">IF($AX138&lt;&gt;0,IF(SUM(AM$137:AM$198)=0,"",IF(AM$135="x","",AM138)),"")</f>
        <v/>
      </c>
      <c r="BH138" s="39" t="str">
        <f t="shared" ref="BH138:BH169" si="255">IF($AX138&lt;&gt;0,IF(SUM(AN$137:AN$198)=0,"",IF(AN$135="x","",AN138)),"")</f>
        <v/>
      </c>
      <c r="BI138" s="39" t="str">
        <f t="shared" ref="BI138:BI169" si="256">IF($AX138&lt;&gt;0,IF(SUM(AO$137:AO$198)=0,"",IF(AO$135="x","",AO138)),"")</f>
        <v/>
      </c>
      <c r="BJ138" s="39" t="str">
        <f t="shared" ref="BJ138:BJ169" si="257">IF($AX138&lt;&gt;0,IF(SUM(AP$137:AP$198)=0,"",IF(AP$135="x","",AP138)),"")</f>
        <v/>
      </c>
      <c r="BK138" s="42" t="str">
        <f t="shared" si="218"/>
        <v/>
      </c>
      <c r="BL138" t="str">
        <f t="shared" si="219"/>
        <v/>
      </c>
      <c r="BM138" t="str">
        <f t="shared" si="220"/>
        <v/>
      </c>
      <c r="BN138" t="str">
        <f t="shared" si="221"/>
        <v/>
      </c>
      <c r="BO138" t="str">
        <f t="shared" si="222"/>
        <v/>
      </c>
      <c r="BP138" t="str">
        <f t="shared" si="223"/>
        <v/>
      </c>
      <c r="BQ138" t="str">
        <f t="shared" si="224"/>
        <v/>
      </c>
      <c r="BR138" t="str">
        <f t="shared" si="225"/>
        <v/>
      </c>
      <c r="BS138" t="str">
        <f t="shared" si="226"/>
        <v/>
      </c>
      <c r="BT138" t="str">
        <f t="shared" si="227"/>
        <v/>
      </c>
      <c r="BU138" t="str">
        <f t="shared" si="228"/>
        <v/>
      </c>
      <c r="BV138" t="str">
        <f t="shared" si="229"/>
        <v/>
      </c>
      <c r="BW138" t="str">
        <f t="shared" si="230"/>
        <v/>
      </c>
      <c r="BX138" t="str">
        <f t="shared" si="231"/>
        <v/>
      </c>
      <c r="BY138" t="str">
        <f t="shared" si="232"/>
        <v/>
      </c>
      <c r="BZ138" t="str">
        <f t="shared" si="233"/>
        <v/>
      </c>
      <c r="CA138" t="str">
        <f t="shared" si="234"/>
        <v/>
      </c>
      <c r="CB138" s="39" t="str">
        <f t="shared" si="235"/>
        <v/>
      </c>
      <c r="CC138" s="46" t="str">
        <f t="shared" si="236"/>
        <v/>
      </c>
      <c r="CD138" s="44" t="str">
        <f t="shared" si="237"/>
        <v/>
      </c>
      <c r="CE138" t="str" cm="1">
        <f t="array" ref="CE138">_xlfn.IFS($CC138="","",$CC138&lt;=CE$136,"yes",$CC138&gt;CE$136,"no")</f>
        <v/>
      </c>
      <c r="CF138" s="42" t="str">
        <f t="shared" si="238"/>
        <v/>
      </c>
      <c r="CG138" s="1" t="str">
        <f t="shared" si="239"/>
        <v/>
      </c>
      <c r="CH138" s="1" t="str">
        <f t="shared" si="240"/>
        <v/>
      </c>
      <c r="CI138" s="76" t="str">
        <f>IF(CE138="yes",VLOOKUP(CH138,'z-Table'!$A$1:$K$74,7,TRUE)*$CE$135,"")</f>
        <v/>
      </c>
    </row>
    <row r="139" spans="1:87" ht="12" x14ac:dyDescent="0.2">
      <c r="A139" s="7" t="s">
        <v>28</v>
      </c>
      <c r="B139" s="18" cm="1">
        <f t="array" ref="B139">IFERROR(_xlfn.IFS(COUNTA($F$135:$K$135)=0,AVERAGE($F139:$K139),$F$135="X",AVERAGE(G139:$K139),$G$135="X",AVERAGE($F139,$H139:$K139),$H$135="X",AVERAGE($F139:$G139,$I139:$K139),$I$135="X",AVERAGE($F139:$H139,$J139:$K139),$J$135="X",AVERAGE($F139:$I139,$K139:$K139),$K$135="X",AVERAGE($F139:$J139)),"")</f>
        <v>3.8119879898435849E-2</v>
      </c>
      <c r="C139" s="19" cm="1">
        <f t="array" ref="C139">IFERROR(_xlfn.IFS(COUNTA($F$135:$K$135)=0,STDEV($F139:$K139)/SQRT(COUNT($F139:$K139)),$F$135="X",STDEV(G139:$K139)/SQRT(COUNT(G139:$K139)),$G$135="X",STDEV($F139,$H139:$K139)/SQRT(COUNT($F139,$H139:$K139)),$H$135="X",STDEV($F139:$G139,$I139:$K139)/SQRT(COUNT($F139:$G139,$I139:$K139)),$I$135="X",STDEV($F139:$H139,$J139:$K139)/SQRT(COUNT($F139:$H139,$J139:$K139)),$J$135="X",STDEV($F139:$I139,$K139)/SQRT(COUNT($F139:$I139,$K139)),$K$135="X",STDEV($F139:$J139)/SQRT(COUNT($F139:$J139))),"")</f>
        <v>9.8554792016448574E-3</v>
      </c>
      <c r="D139" s="113" cm="1">
        <f t="array" ref="D139">IFERROR(_xlfn.IFS(COUNTA($L$135:$Q$135)=0,AVERAGE($L139:$Q139),$L$135="X",AVERAGE($M139:$Q139),$M$135="X",AVERAGE($L139,$N139:$Q139),$N$135="X",AVERAGE($L139:$M139,$O139:$Q139),$O$135="X",AVERAGE($L139:$N139,$P139:$Q139),$P$135="X",AVERAGE($L139:$O139,$Q139:$Q139),$Q$135="X",AVERAGE($L139:$P139)),"")</f>
        <v>98195.333333333328</v>
      </c>
      <c r="E139" s="111" cm="1">
        <f t="array" ref="E139">IFERROR(_xlfn.IFS(COUNTA($L$135:$Q$135)=0,STDEV($L139:$Q139)/SQRT(COUNT($L139:$Q139)),$L$135="X",STDEV($M139:$Q139)/SQRT(COUNT($M139:$Q139)),$M$135="X",STDEV($L139,$N139:$Q139)/SQRT(COUNT($L139,$N139:$Q139)),$N$135="X",STDEV($L139:$M139,$O139:$Q139)/SQRT(COUNT($L139:$M139,$O139:$Q139)),$O$135="X",STDEV($L139:$N139,$P139:$Q139)/SQRT(COUNT($L139:$N139,$P139:$Q139)),$P$135="X",STDEV($L139:$O139,$Q139)/SQRT(COUNT($L139:$O139,$Q139)),$Q$135="X",STDEV($L139:$P139)/SQRT(COUNT($L139:$P139))),"")</f>
        <v>18543.970180657408</v>
      </c>
      <c r="F139" s="1" cm="1">
        <f t="array" ref="F139">_xlfn.IFS(SUM($L139:$Q139)="","",L139="","",L139=0,0,L139&gt;0,L139/F$198*100)</f>
        <v>2.5051960979666162E-2</v>
      </c>
      <c r="G139" s="1" cm="1">
        <f t="array" ref="G139">_xlfn.IFS(SUM($L139:$Q139)="","",M139="","",M139=0,0,M139&gt;0,M139/G$198*100)</f>
        <v>8.0122523702332193E-2</v>
      </c>
      <c r="H139" s="1" cm="1">
        <f t="array" ref="H139">_xlfn.IFS(SUM($L139:$Q139)="","",N139="","",N139=0,0,N139&gt;0,N139/H$198*100)</f>
        <v>5.1292431363109917E-2</v>
      </c>
      <c r="I139" s="1" cm="1">
        <f t="array" ref="I139">_xlfn.IFS(SUM($L139:$Q139)="","",O139="","",O139=0,0,O139&gt;0,O139/I$198*100)</f>
        <v>3.4269830928632811E-2</v>
      </c>
      <c r="J139" s="1" cm="1">
        <f t="array" ref="J139">_xlfn.IFS(SUM($L139:$Q139)="","",P139="","",P139=0,0,P139&gt;0,P139/J$198*100)</f>
        <v>1.3570251318432147E-2</v>
      </c>
      <c r="K139" s="1" cm="1">
        <f t="array" ref="K139">_xlfn.IFS(SUM($L139:$Q139)="","",Q139="","",Q139=0,0,Q139&gt;0,Q139/K$198*100)</f>
        <v>2.4412281098441881E-2</v>
      </c>
      <c r="L139" s="85">
        <f t="shared" si="241"/>
        <v>94621.5</v>
      </c>
      <c r="M139" s="39">
        <f t="shared" si="209"/>
        <v>102266</v>
      </c>
      <c r="N139" s="39">
        <f t="shared" si="210"/>
        <v>150559</v>
      </c>
      <c r="O139" s="39">
        <f t="shared" si="211"/>
        <v>143956.5</v>
      </c>
      <c r="P139" s="39">
        <f t="shared" si="212"/>
        <v>31740</v>
      </c>
      <c r="Q139" s="98">
        <f t="shared" si="213"/>
        <v>66029</v>
      </c>
      <c r="R139" s="89">
        <v>189243</v>
      </c>
      <c r="S139" s="89">
        <v>102266</v>
      </c>
      <c r="T139" s="89">
        <v>150559</v>
      </c>
      <c r="U139" s="89">
        <v>287913</v>
      </c>
      <c r="V139" s="89">
        <v>95220</v>
      </c>
      <c r="W139" s="89">
        <v>132058</v>
      </c>
      <c r="X139" s="1"/>
      <c r="Y139" s="1"/>
      <c r="Z139" s="7" t="s">
        <v>28</v>
      </c>
      <c r="AA139" s="18" cm="1">
        <f t="array" ref="AA139">IFERROR(_xlfn.IFS(COUNTA($AE$135:$AJ$135)=0,AVERAGE($AE139:$AJ139),$AE$135="X",AVERAGE($AF139:$AJ139),$AF$135="X",AVERAGE($AE139,$AG139:$AJ139),$AG$135="X",AVERAGE($AE139:$AF139,$AH139:$AJ139),$AH$135="X",AVERAGE($AE139:$AG139,$AI139:$AJ139),$AI$135="X",AVERAGE($AE139:$AH139,$AJ139:$AJ139),$AJ$135="X",AVERAGE($AE139:$AI139)),"")</f>
        <v>5.5957600577555479E-2</v>
      </c>
      <c r="AB139" s="19" cm="1">
        <f t="array" ref="AB139">IFERROR(_xlfn.IFS(COUNTA($AE$135:$AJ$135)=0,STDEV($AE139:$AJ139)/SQRT(COUNT($AE139:$AJ139)),$AE$135="X",STDEV($AF139:$AJ139)/SQRT(COUNT($AF139:$AJ139)),$AF$135="X",STDEV($AE139,$AG139:$AJ139)/SQRT(COUNT($AE139,$AG139:$AJ139)),$AG$135="X",STDEV($AE139:$AF139,$AH139:$AJ139)/SQRT(COUNT($AE139:$AF139,$AH139:$AJ139)),$AH$135="X",STDEV($AE139:$AG139,$AI139:$AJ139)/SQRT(COUNT($AE139:$AG139,$AI139:$AJ139)),$AI$135="X",STDEV($AE139:$AH139,$AJ139)/SQRT(COUNT($AE139:$AH139,$AJ139)),$AJ$135="X",STDEV($AE139:$AI139)/SQRT(COUNT($AE139:$AI139))),"")</f>
        <v>9.9969182012402784E-3</v>
      </c>
      <c r="AC139" s="113" cm="1">
        <f t="array" ref="AC139">IFERROR(_xlfn.IFS(COUNTA($AK$135:$AP$135)=0,AVERAGE($AK139:$AP139),$AK$135="X",AVERAGE($AL139:$AP139),$AL$135="X",AVERAGE($AK139,$AM139:$AP139),$AM$135="X",AVERAGE($AK139:$AL139,$AN139:$AP139),$AN$135="X",AVERAGE($AK139:$AM139,$AO139:$AP139),$AO$135="X",AVERAGE($AK139:$AN139,$AP139:$AP139),$AP$135="X",AVERAGE($AK139:$AO139)),"")</f>
        <v>161054.83333333334</v>
      </c>
      <c r="AD139" s="111" cm="1">
        <f t="array" ref="AD139">IFERROR(_xlfn.IFS(COUNTA($AK$135:$AP$135)=0,STDEV($AK139:$AP139)/SQRT(COUNT($AK139:$AP139)),$AK$135="X",STDEV($AL139:$AP139)/SQRT(COUNT($AL139:$AP139)),$AL$135="X",STDEV($AK139,$AM139:$AP139)/SQRT(COUNT($AK139,$AM139:$AP139)),$AM$135="X",STDEV($AK139:$AL139,$AN139:$AP139)/SQRT(COUNT($AK139:$AL139,$AN139:$AP139)),$AN$135="X",STDEV($AK139:$AM139,$AO139:$AP139)/SQRT(COUNT($AK139:$AM139,$AO139:$AP139)),$AO$135="X",STDEV($AK139:$AN139,$AP139)/SQRT(COUNT($AK139:$AN139,$AP139)),$AP$135="X",STDEV($AK139:$AO139)/SQRT(COUNT($AK139:$AO139))),"")</f>
        <v>40010.420530712305</v>
      </c>
      <c r="AE139" s="1" cm="1">
        <f t="array" ref="AE139">_xlfn.IFS(SUM($AK139:$AP139)="","",AK139="","",AK139=0,0,AK139&gt;0,AK139/AE$198*100)</f>
        <v>4.0794419737156647E-2</v>
      </c>
      <c r="AF139" s="1" cm="1">
        <f t="array" ref="AF139">_xlfn.IFS(SUM($AK139:$AP139)="","",AL139="","",AL139=0,0,AL139&gt;0,AL139/AF$198*100)</f>
        <v>4.5766362453625115E-2</v>
      </c>
      <c r="AG139" s="1" cm="1">
        <f t="array" ref="AG139">_xlfn.IFS(SUM($AK139:$AP139)="","",AM139="","",AM139=0,0,AM139&gt;0,AM139/AG$198*100)</f>
        <v>2.7026003450676375E-2</v>
      </c>
      <c r="AH139" s="1" cm="1">
        <f t="array" ref="AH139">_xlfn.IFS(SUM($AK139:$AP139)="","",AN139="","",AN139=0,0,AN139&gt;0,AN139/AH$198*100)</f>
        <v>6.7244738356907863E-2</v>
      </c>
      <c r="AI139" s="1" cm="1">
        <f t="array" ref="AI139">_xlfn.IFS(SUM($AK139:$AP139)="","",AO139="","",AO139=0,0,AO139&gt;0,AO139/AI$198*100)</f>
        <v>5.7765934401755967E-2</v>
      </c>
      <c r="AJ139" s="1" cm="1">
        <f t="array" ref="AJ139">_xlfn.IFS(SUM($AK139:$AP139)="","",AP139="","",AP139=0,0,AP139&gt;0,AP139/AJ$198*100)</f>
        <v>9.7148145065210884E-2</v>
      </c>
      <c r="AK139" s="85">
        <f t="shared" si="242"/>
        <v>94528.5</v>
      </c>
      <c r="AL139" s="39">
        <f t="shared" si="243"/>
        <v>178043</v>
      </c>
      <c r="AM139" s="39">
        <f t="shared" si="244"/>
        <v>121135</v>
      </c>
      <c r="AN139" s="39">
        <f t="shared" si="245"/>
        <v>349814</v>
      </c>
      <c r="AO139" s="39">
        <f t="shared" si="246"/>
        <v>87355.5</v>
      </c>
      <c r="AP139" s="98">
        <f t="shared" si="247"/>
        <v>135453</v>
      </c>
      <c r="AQ139" s="89">
        <v>189057</v>
      </c>
      <c r="AR139" s="89">
        <v>356086</v>
      </c>
      <c r="AS139" s="89">
        <v>121135</v>
      </c>
      <c r="AT139" s="89">
        <v>699628</v>
      </c>
      <c r="AU139" s="89">
        <v>174711</v>
      </c>
      <c r="AV139" s="89">
        <v>270906</v>
      </c>
      <c r="AW139" s="1"/>
      <c r="AX139" s="1"/>
      <c r="AY139" s="39" t="str">
        <f t="shared" si="215"/>
        <v/>
      </c>
      <c r="AZ139" s="39" t="str">
        <f t="shared" si="248"/>
        <v/>
      </c>
      <c r="BA139" s="39" t="str">
        <f t="shared" si="249"/>
        <v/>
      </c>
      <c r="BB139" s="39" t="str">
        <f t="shared" si="250"/>
        <v/>
      </c>
      <c r="BC139" s="39" t="str">
        <f t="shared" si="251"/>
        <v/>
      </c>
      <c r="BD139" s="39" t="str">
        <f t="shared" si="252"/>
        <v/>
      </c>
      <c r="BE139" s="39" t="str">
        <f t="shared" si="216"/>
        <v/>
      </c>
      <c r="BF139" s="39" t="str">
        <f t="shared" si="253"/>
        <v/>
      </c>
      <c r="BG139" s="39" t="str">
        <f t="shared" si="254"/>
        <v/>
      </c>
      <c r="BH139" s="39" t="str">
        <f t="shared" si="255"/>
        <v/>
      </c>
      <c r="BI139" s="39" t="str">
        <f t="shared" si="256"/>
        <v/>
      </c>
      <c r="BJ139" s="39" t="str">
        <f t="shared" si="257"/>
        <v/>
      </c>
      <c r="BK139" s="42" t="str">
        <f t="shared" si="218"/>
        <v/>
      </c>
      <c r="BL139" t="str">
        <f t="shared" si="219"/>
        <v/>
      </c>
      <c r="BM139" t="str">
        <f t="shared" si="220"/>
        <v/>
      </c>
      <c r="BN139" t="str">
        <f t="shared" si="221"/>
        <v/>
      </c>
      <c r="BO139" t="str">
        <f t="shared" si="222"/>
        <v/>
      </c>
      <c r="BP139" t="str">
        <f t="shared" si="223"/>
        <v/>
      </c>
      <c r="BQ139" t="str">
        <f t="shared" si="224"/>
        <v/>
      </c>
      <c r="BR139" t="str">
        <f t="shared" si="225"/>
        <v/>
      </c>
      <c r="BS139" t="str">
        <f t="shared" si="226"/>
        <v/>
      </c>
      <c r="BT139" t="str">
        <f t="shared" si="227"/>
        <v/>
      </c>
      <c r="BU139" t="str">
        <f t="shared" si="228"/>
        <v/>
      </c>
      <c r="BV139" t="str">
        <f t="shared" si="229"/>
        <v/>
      </c>
      <c r="BW139" t="str">
        <f t="shared" si="230"/>
        <v/>
      </c>
      <c r="BX139" t="str">
        <f t="shared" si="231"/>
        <v/>
      </c>
      <c r="BY139" t="str">
        <f t="shared" si="232"/>
        <v/>
      </c>
      <c r="BZ139" t="str">
        <f t="shared" si="233"/>
        <v/>
      </c>
      <c r="CA139" t="str">
        <f t="shared" si="234"/>
        <v/>
      </c>
      <c r="CB139" s="39" t="str">
        <f t="shared" si="235"/>
        <v/>
      </c>
      <c r="CC139" s="46" t="str">
        <f t="shared" si="236"/>
        <v/>
      </c>
      <c r="CD139" s="44" t="str">
        <f t="shared" si="237"/>
        <v/>
      </c>
      <c r="CE139" t="str" cm="1">
        <f t="array" ref="CE139">_xlfn.IFS($CC139="","",$CC139&lt;=CE$136,"yes",$CC139&gt;CE$136,"no")</f>
        <v/>
      </c>
      <c r="CF139" s="42" t="str">
        <f t="shared" si="238"/>
        <v/>
      </c>
      <c r="CG139" s="1" t="str">
        <f t="shared" si="239"/>
        <v/>
      </c>
      <c r="CH139" s="1" t="str">
        <f t="shared" si="240"/>
        <v/>
      </c>
      <c r="CI139" s="76" t="str">
        <f>IF(CE139="yes",VLOOKUP(CH139,'z-Table'!$A$1:$K$74,7,TRUE)*$CE$135,"")</f>
        <v/>
      </c>
    </row>
    <row r="140" spans="1:87" ht="12" x14ac:dyDescent="0.2">
      <c r="A140" s="7" t="s">
        <v>29</v>
      </c>
      <c r="B140" s="18" cm="1">
        <f t="array" ref="B140">IFERROR(_xlfn.IFS(COUNTA($F$135:$K$135)=0,AVERAGE($F140:$K140),$F$135="X",AVERAGE(G140:$K140),$G$135="X",AVERAGE($F140,$H140:$K140),$H$135="X",AVERAGE($F140:$G140,$I140:$K140),$I$135="X",AVERAGE($F140:$H140,$J140:$K140),$J$135="X",AVERAGE($F140:$I140,$K140:$K140),$K$135="X",AVERAGE($F140:$J140)),"")</f>
        <v>9.4875936343753062E-2</v>
      </c>
      <c r="C140" s="19" cm="1">
        <f t="array" ref="C140">IFERROR(_xlfn.IFS(COUNTA($F$135:$K$135)=0,STDEV($F140:$K140)/SQRT(COUNT($F140:$K140)),$F$135="X",STDEV(G140:$K140)/SQRT(COUNT(G140:$K140)),$G$135="X",STDEV($F140,$H140:$K140)/SQRT(COUNT($F140,$H140:$K140)),$H$135="X",STDEV($F140:$G140,$I140:$K140)/SQRT(COUNT($F140:$G140,$I140:$K140)),$I$135="X",STDEV($F140:$H140,$J140:$K140)/SQRT(COUNT($F140:$H140,$J140:$K140)),$J$135="X",STDEV($F140:$I140,$K140)/SQRT(COUNT($F140:$I140,$K140)),$K$135="X",STDEV($F140:$J140)/SQRT(COUNT($F140:$J140))),"")</f>
        <v>1.8262922639063178E-2</v>
      </c>
      <c r="D140" s="113" cm="1">
        <f t="array" ref="D140">IFERROR(_xlfn.IFS(COUNTA($L$135:$Q$135)=0,AVERAGE($L140:$Q140),$L$135="X",AVERAGE($M140:$Q140),$M$135="X",AVERAGE($L140,$N140:$Q140),$N$135="X",AVERAGE($L140:$M140,$O140:$Q140),$O$135="X",AVERAGE($L140:$N140,$P140:$Q140),$P$135="X",AVERAGE($L140:$O140,$Q140:$Q140),$Q$135="X",AVERAGE($L140:$P140)),"")</f>
        <v>256403.02777777778</v>
      </c>
      <c r="E140" s="111" cm="1">
        <f t="array" ref="E140">IFERROR(_xlfn.IFS(COUNTA($L$135:$Q$135)=0,STDEV($L140:$Q140)/SQRT(COUNT($L140:$Q140)),$L$135="X",STDEV($M140:$Q140)/SQRT(COUNT($M140:$Q140)),$M$135="X",STDEV($L140,$N140:$Q140)/SQRT(COUNT($L140,$N140:$Q140)),$N$135="X",STDEV($L140:$M140,$O140:$Q140)/SQRT(COUNT($L140:$M140,$O140:$Q140)),$O$135="X",STDEV($L140:$N140,$P140:$Q140)/SQRT(COUNT($L140:$N140,$P140:$Q140)),$P$135="X",STDEV($L140:$O140,$Q140)/SQRT(COUNT($L140:$O140,$Q140)),$Q$135="X",STDEV($L140:$P140)/SQRT(COUNT($L140:$P140))),"")</f>
        <v>49043.588267543455</v>
      </c>
      <c r="F140" s="1" cm="1">
        <f t="array" ref="F140">_xlfn.IFS(SUM($L140:$Q140)="","",L140="","",L140=0,0,L140&gt;0,L140/F$198*100)</f>
        <v>6.8720765787069205E-2</v>
      </c>
      <c r="G140" s="1" cm="1">
        <f t="array" ref="G140">_xlfn.IFS(SUM($L140:$Q140)="","",M140="","",M140=0,0,M140&gt;0,M140/G$198*100)</f>
        <v>0.1626338528216007</v>
      </c>
      <c r="H140" s="1" cm="1">
        <f t="array" ref="H140">_xlfn.IFS(SUM($L140:$Q140)="","",N140="","",N140=0,0,N140&gt;0,N140/H$198*100)</f>
        <v>0.13218790559224625</v>
      </c>
      <c r="I140" s="1" cm="1">
        <f t="array" ref="I140">_xlfn.IFS(SUM($L140:$Q140)="","",O140="","",O140=0,0,O140&gt;0,O140/I$198*100)</f>
        <v>9.7450118921596995E-2</v>
      </c>
      <c r="J140" s="1" cm="1">
        <f t="array" ref="J140">_xlfn.IFS(SUM($L140:$Q140)="","",P140="","",P140=0,0,P140&gt;0,P140/J$198*100)</f>
        <v>5.1705336799899311E-2</v>
      </c>
      <c r="K140" s="1" cm="1">
        <f t="array" ref="K140">_xlfn.IFS(SUM($L140:$Q140)="","",Q140="","",Q140=0,0,Q140&gt;0,Q140/K$198*100)</f>
        <v>5.6557638140105837E-2</v>
      </c>
      <c r="L140" s="85">
        <f t="shared" si="241"/>
        <v>259559</v>
      </c>
      <c r="M140" s="39">
        <f t="shared" si="209"/>
        <v>207581</v>
      </c>
      <c r="N140" s="39">
        <f t="shared" si="210"/>
        <v>388012</v>
      </c>
      <c r="O140" s="39">
        <f t="shared" si="211"/>
        <v>409356.5</v>
      </c>
      <c r="P140" s="39">
        <f t="shared" si="212"/>
        <v>120935.66666666667</v>
      </c>
      <c r="Q140" s="98">
        <f t="shared" si="213"/>
        <v>152974</v>
      </c>
      <c r="R140" s="89">
        <v>519118</v>
      </c>
      <c r="S140" s="89">
        <v>207581</v>
      </c>
      <c r="T140" s="89">
        <v>388012</v>
      </c>
      <c r="U140" s="89">
        <v>818713</v>
      </c>
      <c r="V140" s="89">
        <v>362807</v>
      </c>
      <c r="W140" s="89">
        <v>305948</v>
      </c>
      <c r="X140" s="1"/>
      <c r="Y140" s="1"/>
      <c r="Z140" s="7" t="s">
        <v>29</v>
      </c>
      <c r="AA140" s="18" cm="1">
        <f t="array" ref="AA140">IFERROR(_xlfn.IFS(COUNTA($AE$135:$AJ$135)=0,AVERAGE($AE140:$AJ140),$AE$135="X",AVERAGE($AF140:$AJ140),$AF$135="X",AVERAGE($AE140,$AG140:$AJ140),$AG$135="X",AVERAGE($AE140:$AF140,$AH140:$AJ140),$AH$135="X",AVERAGE($AE140:$AG140,$AI140:$AJ140),$AI$135="X",AVERAGE($AE140:$AH140,$AJ140:$AJ140),$AJ$135="X",AVERAGE($AE140:$AI140)),"")</f>
        <v>0.13352517507229114</v>
      </c>
      <c r="AB140" s="19" cm="1">
        <f t="array" ref="AB140">IFERROR(_xlfn.IFS(COUNTA($AE$135:$AJ$135)=0,STDEV($AE140:$AJ140)/SQRT(COUNT($AE140:$AJ140)),$AE$135="X",STDEV($AF140:$AJ140)/SQRT(COUNT($AF140:$AJ140)),$AF$135="X",STDEV($AE140,$AG140:$AJ140)/SQRT(COUNT($AE140,$AG140:$AJ140)),$AG$135="X",STDEV($AE140:$AF140,$AH140:$AJ140)/SQRT(COUNT($AE140:$AF140,$AH140:$AJ140)),$AH$135="X",STDEV($AE140:$AG140,$AI140:$AJ140)/SQRT(COUNT($AE140:$AG140,$AI140:$AJ140)),$AI$135="X",STDEV($AE140:$AH140,$AJ140)/SQRT(COUNT($AE140:$AH140,$AJ140)),$AJ$135="X",STDEV($AE140:$AI140)/SQRT(COUNT($AE140:$AI140))),"")</f>
        <v>2.3407839764201917E-2</v>
      </c>
      <c r="AC140" s="113" cm="1">
        <f t="array" ref="AC140">IFERROR(_xlfn.IFS(COUNTA($AK$135:$AP$135)=0,AVERAGE($AK140:$AP140),$AK$135="X",AVERAGE($AL140:$AP140),$AL$135="X",AVERAGE($AK140,$AM140:$AP140),$AM$135="X",AVERAGE($AK140:$AL140,$AN140:$AP140),$AN$135="X",AVERAGE($AK140:$AM140,$AO140:$AP140),$AO$135="X",AVERAGE($AK140:$AN140,$AP140:$AP140),$AP$135="X",AVERAGE($AK140:$AO140)),"")</f>
        <v>386284.33333333331</v>
      </c>
      <c r="AD140" s="111" cm="1">
        <f t="array" ref="AD140">IFERROR(_xlfn.IFS(COUNTA($AK$135:$AP$135)=0,STDEV($AK140:$AP140)/SQRT(COUNT($AK140:$AP140)),$AK$135="X",STDEV($AL140:$AP140)/SQRT(COUNT($AL140:$AP140)),$AL$135="X",STDEV($AK140,$AM140:$AP140)/SQRT(COUNT($AK140,$AM140:$AP140)),$AM$135="X",STDEV($AK140:$AL140,$AN140:$AP140)/SQRT(COUNT($AK140:$AL140,$AN140:$AP140)),$AN$135="X",STDEV($AK140:$AM140,$AO140:$AP140)/SQRT(COUNT($AK140:$AM140,$AO140:$AP140)),$AO$135="X",STDEV($AK140:$AN140,$AP140)/SQRT(COUNT($AK140:$AN140,$AP140)),$AP$135="X",STDEV($AK140:$AO140)/SQRT(COUNT($AK140:$AO140))),"")</f>
        <v>90299.406141427346</v>
      </c>
      <c r="AE140" s="1" cm="1">
        <f t="array" ref="AE140">_xlfn.IFS(SUM($AK140:$AP140)="","",AK140="","",AK140=0,0,AK140&gt;0,AK140/AE$198*100)</f>
        <v>9.7774594135097384E-2</v>
      </c>
      <c r="AF140" s="1" cm="1">
        <f t="array" ref="AF140">_xlfn.IFS(SUM($AK140:$AP140)="","",AL140="","",AL140=0,0,AL140&gt;0,AL140/AF$198*100)</f>
        <v>0.11671459631700479</v>
      </c>
      <c r="AG140" s="1" cm="1">
        <f t="array" ref="AG140">_xlfn.IFS(SUM($AK140:$AP140)="","",AM140="","",AM140=0,0,AM140&gt;0,AM140/AG$198*100)</f>
        <v>7.1631681990270438E-2</v>
      </c>
      <c r="AH140" s="1" cm="1">
        <f t="array" ref="AH140">_xlfn.IFS(SUM($AK140:$AP140)="","",AN140="","",AN140=0,0,AN140&gt;0,AN140/AH$198*100)</f>
        <v>0.15314126336518827</v>
      </c>
      <c r="AI140" s="1" cm="1">
        <f t="array" ref="AI140">_xlfn.IFS(SUM($AK140:$AP140)="","",AO140="","",AO140=0,0,AO140&gt;0,AO140/AI$198*100)</f>
        <v>0.12542717525116409</v>
      </c>
      <c r="AJ140" s="1" cm="1">
        <f t="array" ref="AJ140">_xlfn.IFS(SUM($AK140:$AP140)="","",AP140="","",AP140=0,0,AP140&gt;0,AP140/AJ$198*100)</f>
        <v>0.23646173937502185</v>
      </c>
      <c r="AK140" s="85">
        <f t="shared" si="242"/>
        <v>226562.5</v>
      </c>
      <c r="AL140" s="39">
        <f t="shared" si="243"/>
        <v>454050</v>
      </c>
      <c r="AM140" s="39">
        <f t="shared" si="244"/>
        <v>321065</v>
      </c>
      <c r="AN140" s="39">
        <f t="shared" si="245"/>
        <v>796656.5</v>
      </c>
      <c r="AO140" s="39">
        <f t="shared" si="246"/>
        <v>189675</v>
      </c>
      <c r="AP140" s="98">
        <f t="shared" si="247"/>
        <v>329697</v>
      </c>
      <c r="AQ140" s="89">
        <v>453125</v>
      </c>
      <c r="AR140" s="89">
        <v>908100</v>
      </c>
      <c r="AS140" s="89">
        <v>321065</v>
      </c>
      <c r="AT140" s="89">
        <v>1593313</v>
      </c>
      <c r="AU140" s="89">
        <v>379350</v>
      </c>
      <c r="AV140" s="89">
        <v>659394</v>
      </c>
      <c r="AW140" s="1"/>
      <c r="AX140" s="1"/>
      <c r="AY140" s="39" t="str">
        <f t="shared" si="215"/>
        <v/>
      </c>
      <c r="AZ140" s="39" t="str">
        <f t="shared" si="248"/>
        <v/>
      </c>
      <c r="BA140" s="39" t="str">
        <f t="shared" si="249"/>
        <v/>
      </c>
      <c r="BB140" s="39" t="str">
        <f t="shared" si="250"/>
        <v/>
      </c>
      <c r="BC140" s="39" t="str">
        <f t="shared" si="251"/>
        <v/>
      </c>
      <c r="BD140" s="39" t="str">
        <f t="shared" si="252"/>
        <v/>
      </c>
      <c r="BE140" s="39" t="str">
        <f t="shared" si="216"/>
        <v/>
      </c>
      <c r="BF140" s="39" t="str">
        <f t="shared" si="253"/>
        <v/>
      </c>
      <c r="BG140" s="39" t="str">
        <f t="shared" si="254"/>
        <v/>
      </c>
      <c r="BH140" s="39" t="str">
        <f t="shared" si="255"/>
        <v/>
      </c>
      <c r="BI140" s="39" t="str">
        <f t="shared" si="256"/>
        <v/>
      </c>
      <c r="BJ140" s="39" t="str">
        <f t="shared" si="257"/>
        <v/>
      </c>
      <c r="BK140" s="42" t="str">
        <f t="shared" si="218"/>
        <v/>
      </c>
      <c r="BL140" t="str">
        <f t="shared" si="219"/>
        <v/>
      </c>
      <c r="BM140" t="str">
        <f t="shared" si="220"/>
        <v/>
      </c>
      <c r="BN140" t="str">
        <f t="shared" si="221"/>
        <v/>
      </c>
      <c r="BO140" t="str">
        <f t="shared" si="222"/>
        <v/>
      </c>
      <c r="BP140" t="str">
        <f t="shared" si="223"/>
        <v/>
      </c>
      <c r="BQ140" t="str">
        <f t="shared" si="224"/>
        <v/>
      </c>
      <c r="BR140" t="str">
        <f t="shared" si="225"/>
        <v/>
      </c>
      <c r="BS140" t="str">
        <f t="shared" si="226"/>
        <v/>
      </c>
      <c r="BT140" t="str">
        <f t="shared" si="227"/>
        <v/>
      </c>
      <c r="BU140" t="str">
        <f t="shared" si="228"/>
        <v/>
      </c>
      <c r="BV140" t="str">
        <f t="shared" si="229"/>
        <v/>
      </c>
      <c r="BW140" t="str">
        <f t="shared" si="230"/>
        <v/>
      </c>
      <c r="BX140" t="str">
        <f t="shared" si="231"/>
        <v/>
      </c>
      <c r="BY140" t="str">
        <f t="shared" si="232"/>
        <v/>
      </c>
      <c r="BZ140" t="str">
        <f t="shared" si="233"/>
        <v/>
      </c>
      <c r="CA140" t="str">
        <f t="shared" si="234"/>
        <v/>
      </c>
      <c r="CB140" s="39" t="str">
        <f t="shared" si="235"/>
        <v/>
      </c>
      <c r="CC140" s="46" t="str">
        <f t="shared" si="236"/>
        <v/>
      </c>
      <c r="CD140" s="44" t="str">
        <f t="shared" si="237"/>
        <v/>
      </c>
      <c r="CE140" t="str" cm="1">
        <f t="array" ref="CE140">_xlfn.IFS($CC140="","",$CC140&lt;=CE$136,"yes",$CC140&gt;CE$136,"no")</f>
        <v/>
      </c>
      <c r="CF140" s="42" t="str">
        <f t="shared" si="238"/>
        <v/>
      </c>
      <c r="CG140" s="1" t="str">
        <f t="shared" si="239"/>
        <v/>
      </c>
      <c r="CH140" s="1" t="str">
        <f t="shared" si="240"/>
        <v/>
      </c>
      <c r="CI140" s="76" t="str">
        <f>IF(CE140="yes",VLOOKUP(CH140,'z-Table'!$A$1:$K$74,7,TRUE)*$CE$135,"")</f>
        <v/>
      </c>
    </row>
    <row r="141" spans="1:87" ht="12" x14ac:dyDescent="0.2">
      <c r="A141" s="6" t="s">
        <v>30</v>
      </c>
      <c r="B141" s="18" cm="1">
        <f t="array" ref="B141">IFERROR(_xlfn.IFS(COUNTA($F$135:$K$135)=0,AVERAGE($F141:$K141),$F$135="X",AVERAGE(G141:$K141),$G$135="X",AVERAGE($F141,$H141:$K141),$H$135="X",AVERAGE($F141:$G141,$I141:$K141),$I$135="X",AVERAGE($F141:$H141,$J141:$K141),$J$135="X",AVERAGE($F141:$I141,$K141:$K141),$K$135="X",AVERAGE($F141:$J141)),"")</f>
        <v>0</v>
      </c>
      <c r="C141" s="19" cm="1">
        <f t="array" ref="C141">IFERROR(_xlfn.IFS(COUNTA($F$135:$K$135)=0,STDEV($F141:$K141)/SQRT(COUNT($F141:$K141)),$F$135="X",STDEV(G141:$K141)/SQRT(COUNT(G141:$K141)),$G$135="X",STDEV($F141,$H141:$K141)/SQRT(COUNT($F141,$H141:$K141)),$H$135="X",STDEV($F141:$G141,$I141:$K141)/SQRT(COUNT($F141:$G141,$I141:$K141)),$I$135="X",STDEV($F141:$H141,$J141:$K141)/SQRT(COUNT($F141:$H141,$J141:$K141)),$J$135="X",STDEV($F141:$I141,$K141)/SQRT(COUNT($F141:$I141,$K141)),$K$135="X",STDEV($F141:$J141)/SQRT(COUNT($F141:$J141))),"")</f>
        <v>0</v>
      </c>
      <c r="D141" s="113" cm="1">
        <f t="array" ref="D141">IFERROR(_xlfn.IFS(COUNTA($L$135:$Q$135)=0,AVERAGE($L141:$Q141),$L$135="X",AVERAGE($M141:$Q141),$M$135="X",AVERAGE($L141,$N141:$Q141),$N$135="X",AVERAGE($L141:$M141,$O141:$Q141),$O$135="X",AVERAGE($L141:$N141,$P141:$Q141),$P$135="X",AVERAGE($L141:$O141,$Q141:$Q141),$Q$135="X",AVERAGE($L141:$P141)),"")</f>
        <v>0</v>
      </c>
      <c r="E141" s="111" cm="1">
        <f t="array" ref="E141">IFERROR(_xlfn.IFS(COUNTA($L$135:$Q$135)=0,STDEV($L141:$Q141)/SQRT(COUNT($L141:$Q141)),$L$135="X",STDEV($M141:$Q141)/SQRT(COUNT($M141:$Q141)),$M$135="X",STDEV($L141,$N141:$Q141)/SQRT(COUNT($L141,$N141:$Q141)),$N$135="X",STDEV($L141:$M141,$O141:$Q141)/SQRT(COUNT($L141:$M141,$O141:$Q141)),$O$135="X",STDEV($L141:$N141,$P141:$Q141)/SQRT(COUNT($L141:$N141,$P141:$Q141)),$P$135="X",STDEV($L141:$O141,$Q141)/SQRT(COUNT($L141:$O141,$Q141)),$Q$135="X",STDEV($L141:$P141)/SQRT(COUNT($L141:$P141))),"")</f>
        <v>0</v>
      </c>
      <c r="F141" s="1" cm="1">
        <f t="array" ref="F141">_xlfn.IFS(SUM($L141:$Q141)="","",L141="","",L141=0,0,L141&gt;0,L141/F$198*100)</f>
        <v>0</v>
      </c>
      <c r="G141" s="1" cm="1">
        <f t="array" ref="G141">_xlfn.IFS(SUM($L141:$Q141)="","",M141="","",M141=0,0,M141&gt;0,M141/G$198*100)</f>
        <v>0</v>
      </c>
      <c r="H141" s="1" cm="1">
        <f t="array" ref="H141">_xlfn.IFS(SUM($L141:$Q141)="","",N141="","",N141=0,0,N141&gt;0,N141/H$198*100)</f>
        <v>0</v>
      </c>
      <c r="I141" s="1" cm="1">
        <f t="array" ref="I141">_xlfn.IFS(SUM($L141:$Q141)="","",O141="","",O141=0,0,O141&gt;0,O141/I$198*100)</f>
        <v>0</v>
      </c>
      <c r="J141" s="1" cm="1">
        <f t="array" ref="J141">_xlfn.IFS(SUM($L141:$Q141)="","",P141="","",P141=0,0,P141&gt;0,P141/J$198*100)</f>
        <v>0</v>
      </c>
      <c r="K141" s="1" cm="1">
        <f t="array" ref="K141">_xlfn.IFS(SUM($L141:$Q141)="","",Q141="","",Q141=0,0,Q141&gt;0,Q141/K$198*100)</f>
        <v>0</v>
      </c>
      <c r="L141" s="85">
        <f t="shared" si="241"/>
        <v>0</v>
      </c>
      <c r="M141" s="39">
        <f t="shared" si="209"/>
        <v>0</v>
      </c>
      <c r="N141" s="39">
        <f t="shared" si="210"/>
        <v>0</v>
      </c>
      <c r="O141" s="39">
        <f t="shared" si="211"/>
        <v>0</v>
      </c>
      <c r="P141" s="39">
        <f t="shared" si="212"/>
        <v>0</v>
      </c>
      <c r="Q141" s="98">
        <f t="shared" si="213"/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0</v>
      </c>
      <c r="W141" s="89">
        <v>0</v>
      </c>
      <c r="X141" s="1"/>
      <c r="Y141" s="1"/>
      <c r="Z141" s="6" t="s">
        <v>30</v>
      </c>
      <c r="AA141" s="18" cm="1">
        <f t="array" ref="AA141">IFERROR(_xlfn.IFS(COUNTA($AE$135:$AJ$135)=0,AVERAGE($AE141:$AJ141),$AE$135="X",AVERAGE($AF141:$AJ141),$AF$135="X",AVERAGE($AE141,$AG141:$AJ141),$AG$135="X",AVERAGE($AE141:$AF141,$AH141:$AJ141),$AH$135="X",AVERAGE($AE141:$AG141,$AI141:$AJ141),$AI$135="X",AVERAGE($AE141:$AH141,$AJ141:$AJ141),$AJ$135="X",AVERAGE($AE141:$AI141)),"")</f>
        <v>0</v>
      </c>
      <c r="AB141" s="19" cm="1">
        <f t="array" ref="AB141">IFERROR(_xlfn.IFS(COUNTA($AE$135:$AJ$135)=0,STDEV($AE141:$AJ141)/SQRT(COUNT($AE141:$AJ141)),$AE$135="X",STDEV($AF141:$AJ141)/SQRT(COUNT($AF141:$AJ141)),$AF$135="X",STDEV($AE141,$AG141:$AJ141)/SQRT(COUNT($AE141,$AG141:$AJ141)),$AG$135="X",STDEV($AE141:$AF141,$AH141:$AJ141)/SQRT(COUNT($AE141:$AF141,$AH141:$AJ141)),$AH$135="X",STDEV($AE141:$AG141,$AI141:$AJ141)/SQRT(COUNT($AE141:$AG141,$AI141:$AJ141)),$AI$135="X",STDEV($AE141:$AH141,$AJ141)/SQRT(COUNT($AE141:$AH141,$AJ141)),$AJ$135="X",STDEV($AE141:$AI141)/SQRT(COUNT($AE141:$AI141))),"")</f>
        <v>0</v>
      </c>
      <c r="AC141" s="113" cm="1">
        <f t="array" ref="AC141">IFERROR(_xlfn.IFS(COUNTA($AK$135:$AP$135)=0,AVERAGE($AK141:$AP141),$AK$135="X",AVERAGE($AL141:$AP141),$AL$135="X",AVERAGE($AK141,$AM141:$AP141),$AM$135="X",AVERAGE($AK141:$AL141,$AN141:$AP141),$AN$135="X",AVERAGE($AK141:$AM141,$AO141:$AP141),$AO$135="X",AVERAGE($AK141:$AN141,$AP141:$AP141),$AP$135="X",AVERAGE($AK141:$AO141)),"")</f>
        <v>0</v>
      </c>
      <c r="AD141" s="111" cm="1">
        <f t="array" ref="AD141">IFERROR(_xlfn.IFS(COUNTA($AK$135:$AP$135)=0,STDEV($AK141:$AP141)/SQRT(COUNT($AK141:$AP141)),$AK$135="X",STDEV($AL141:$AP141)/SQRT(COUNT($AL141:$AP141)),$AL$135="X",STDEV($AK141,$AM141:$AP141)/SQRT(COUNT($AK141,$AM141:$AP141)),$AM$135="X",STDEV($AK141:$AL141,$AN141:$AP141)/SQRT(COUNT($AK141:$AL141,$AN141:$AP141)),$AN$135="X",STDEV($AK141:$AM141,$AO141:$AP141)/SQRT(COUNT($AK141:$AM141,$AO141:$AP141)),$AO$135="X",STDEV($AK141:$AN141,$AP141)/SQRT(COUNT($AK141:$AN141,$AP141)),$AP$135="X",STDEV($AK141:$AO141)/SQRT(COUNT($AK141:$AO141))),"")</f>
        <v>0</v>
      </c>
      <c r="AE141" s="1" cm="1">
        <f t="array" ref="AE141">_xlfn.IFS(SUM($AK141:$AP141)="","",AK141="","",AK141=0,0,AK141&gt;0,AK141/AE$198*100)</f>
        <v>0</v>
      </c>
      <c r="AF141" s="1" cm="1">
        <f t="array" ref="AF141">_xlfn.IFS(SUM($AK141:$AP141)="","",AL141="","",AL141=0,0,AL141&gt;0,AL141/AF$198*100)</f>
        <v>0</v>
      </c>
      <c r="AG141" s="1" cm="1">
        <f t="array" ref="AG141">_xlfn.IFS(SUM($AK141:$AP141)="","",AM141="","",AM141=0,0,AM141&gt;0,AM141/AG$198*100)</f>
        <v>0</v>
      </c>
      <c r="AH141" s="1" cm="1">
        <f t="array" ref="AH141">_xlfn.IFS(SUM($AK141:$AP141)="","",AN141="","",AN141=0,0,AN141&gt;0,AN141/AH$198*100)</f>
        <v>0</v>
      </c>
      <c r="AI141" s="1" cm="1">
        <f t="array" ref="AI141">_xlfn.IFS(SUM($AK141:$AP141)="","",AO141="","",AO141=0,0,AO141&gt;0,AO141/AI$198*100)</f>
        <v>0</v>
      </c>
      <c r="AJ141" s="1" cm="1">
        <f t="array" ref="AJ141">_xlfn.IFS(SUM($AK141:$AP141)="","",AP141="","",AP141=0,0,AP141&gt;0,AP141/AJ$198*100)</f>
        <v>0</v>
      </c>
      <c r="AK141" s="85">
        <f t="shared" si="242"/>
        <v>0</v>
      </c>
      <c r="AL141" s="39">
        <f t="shared" si="243"/>
        <v>0</v>
      </c>
      <c r="AM141" s="39">
        <f t="shared" si="244"/>
        <v>0</v>
      </c>
      <c r="AN141" s="39">
        <f t="shared" si="245"/>
        <v>0</v>
      </c>
      <c r="AO141" s="39">
        <f t="shared" si="246"/>
        <v>0</v>
      </c>
      <c r="AP141" s="98">
        <f t="shared" si="247"/>
        <v>0</v>
      </c>
      <c r="AQ141" s="89">
        <v>0</v>
      </c>
      <c r="AR141" s="89">
        <v>0</v>
      </c>
      <c r="AS141" s="89">
        <v>0</v>
      </c>
      <c r="AT141" s="89">
        <v>0</v>
      </c>
      <c r="AU141" s="89">
        <v>0</v>
      </c>
      <c r="AV141" s="89">
        <v>0</v>
      </c>
      <c r="AW141" s="1"/>
      <c r="AX141" s="1"/>
      <c r="AY141" s="39" t="str">
        <f t="shared" si="215"/>
        <v/>
      </c>
      <c r="AZ141" s="39" t="str">
        <f t="shared" si="248"/>
        <v/>
      </c>
      <c r="BA141" s="39" t="str">
        <f t="shared" si="249"/>
        <v/>
      </c>
      <c r="BB141" s="39" t="str">
        <f t="shared" si="250"/>
        <v/>
      </c>
      <c r="BC141" s="39" t="str">
        <f t="shared" si="251"/>
        <v/>
      </c>
      <c r="BD141" s="39" t="str">
        <f t="shared" si="252"/>
        <v/>
      </c>
      <c r="BE141" s="39" t="str">
        <f t="shared" si="216"/>
        <v/>
      </c>
      <c r="BF141" s="39" t="str">
        <f t="shared" si="253"/>
        <v/>
      </c>
      <c r="BG141" s="39" t="str">
        <f t="shared" si="254"/>
        <v/>
      </c>
      <c r="BH141" s="39" t="str">
        <f t="shared" si="255"/>
        <v/>
      </c>
      <c r="BI141" s="39" t="str">
        <f t="shared" si="256"/>
        <v/>
      </c>
      <c r="BJ141" s="39" t="str">
        <f t="shared" si="257"/>
        <v/>
      </c>
      <c r="BK141" s="42" t="str">
        <f t="shared" si="218"/>
        <v/>
      </c>
      <c r="BL141" t="str">
        <f t="shared" si="219"/>
        <v/>
      </c>
      <c r="BM141" t="str">
        <f t="shared" si="220"/>
        <v/>
      </c>
      <c r="BN141" t="str">
        <f t="shared" si="221"/>
        <v/>
      </c>
      <c r="BO141" t="str">
        <f t="shared" si="222"/>
        <v/>
      </c>
      <c r="BP141" t="str">
        <f t="shared" si="223"/>
        <v/>
      </c>
      <c r="BQ141" t="str">
        <f t="shared" si="224"/>
        <v/>
      </c>
      <c r="BR141" t="str">
        <f t="shared" si="225"/>
        <v/>
      </c>
      <c r="BS141" t="str">
        <f t="shared" si="226"/>
        <v/>
      </c>
      <c r="BT141" t="str">
        <f t="shared" si="227"/>
        <v/>
      </c>
      <c r="BU141" t="str">
        <f t="shared" si="228"/>
        <v/>
      </c>
      <c r="BV141" t="str">
        <f t="shared" si="229"/>
        <v/>
      </c>
      <c r="BW141" t="str">
        <f t="shared" si="230"/>
        <v/>
      </c>
      <c r="BX141" t="str">
        <f t="shared" si="231"/>
        <v/>
      </c>
      <c r="BY141" t="str">
        <f t="shared" si="232"/>
        <v/>
      </c>
      <c r="BZ141" t="str">
        <f t="shared" si="233"/>
        <v/>
      </c>
      <c r="CA141" t="str">
        <f t="shared" si="234"/>
        <v/>
      </c>
      <c r="CB141" s="39" t="str">
        <f t="shared" si="235"/>
        <v/>
      </c>
      <c r="CC141" s="46" t="str">
        <f t="shared" si="236"/>
        <v/>
      </c>
      <c r="CD141" s="44" t="str">
        <f t="shared" si="237"/>
        <v/>
      </c>
      <c r="CE141" t="str" cm="1">
        <f t="array" ref="CE141">_xlfn.IFS($CC141="","",$CC141&lt;=CE$136,"yes",$CC141&gt;CE$136,"no")</f>
        <v/>
      </c>
      <c r="CF141" s="42" t="str">
        <f t="shared" si="238"/>
        <v/>
      </c>
      <c r="CG141" s="1" t="str">
        <f t="shared" si="239"/>
        <v/>
      </c>
      <c r="CH141" s="1" t="str">
        <f t="shared" si="240"/>
        <v/>
      </c>
      <c r="CI141" s="76" t="str">
        <f>IF(CE141="yes",VLOOKUP(CH141,'z-Table'!$A$1:$K$74,7,TRUE)*$CE$135,"")</f>
        <v/>
      </c>
    </row>
    <row r="142" spans="1:87" ht="12" x14ac:dyDescent="0.2">
      <c r="A142" s="7" t="s">
        <v>31</v>
      </c>
      <c r="B142" s="18" cm="1">
        <f t="array" ref="B142">IFERROR(_xlfn.IFS(COUNTA($F$135:$K$135)=0,AVERAGE($F142:$K142),$F$135="X",AVERAGE(G142:$K142),$G$135="X",AVERAGE($F142,$H142:$K142),$H$135="X",AVERAGE($F142:$G142,$I142:$K142),$I$135="X",AVERAGE($F142:$H142,$J142:$K142),$J$135="X",AVERAGE($F142:$I142,$K142:$K142),$K$135="X",AVERAGE($F142:$J142)),"")</f>
        <v>0.33504244294900348</v>
      </c>
      <c r="C142" s="19" cm="1">
        <f t="array" ref="C142">IFERROR(_xlfn.IFS(COUNTA($F$135:$K$135)=0,STDEV($F142:$K142)/SQRT(COUNT($F142:$K142)),$F$135="X",STDEV(G142:$K142)/SQRT(COUNT(G142:$K142)),$G$135="X",STDEV($F142,$H142:$K142)/SQRT(COUNT($F142,$H142:$K142)),$H$135="X",STDEV($F142:$G142,$I142:$K142)/SQRT(COUNT($F142:$G142,$I142:$K142)),$I$135="X",STDEV($F142:$H142,$J142:$K142)/SQRT(COUNT($F142:$H142,$J142:$K142)),$J$135="X",STDEV($F142:$I142,$K142)/SQRT(COUNT($F142:$I142,$K142)),$K$135="X",STDEV($F142:$J142)/SQRT(COUNT($F142:$J142))),"")</f>
        <v>5.0932946953112346E-2</v>
      </c>
      <c r="D142" s="113" cm="1">
        <f t="array" ref="D142">IFERROR(_xlfn.IFS(COUNTA($L$135:$Q$135)=0,AVERAGE($L142:$Q142),$L$135="X",AVERAGE($M142:$Q142),$M$135="X",AVERAGE($L142,$N142:$Q142),$N$135="X",AVERAGE($L142:$M142,$O142:$Q142),$O$135="X",AVERAGE($L142:$N142,$P142:$Q142),$P$135="X",AVERAGE($L142:$O142,$Q142:$Q142),$Q$135="X",AVERAGE($L142:$P142)),"")</f>
        <v>928509.63888888888</v>
      </c>
      <c r="E142" s="111" cm="1">
        <f t="array" ref="E142">IFERROR(_xlfn.IFS(COUNTA($L$135:$Q$135)=0,STDEV($L142:$Q142)/SQRT(COUNT($L142:$Q142)),$L$135="X",STDEV($M142:$Q142)/SQRT(COUNT($M142:$Q142)),$M$135="X",STDEV($L142,$N142:$Q142)/SQRT(COUNT($L142,$N142:$Q142)),$N$135="X",STDEV($L142:$M142,$O142:$Q142)/SQRT(COUNT($L142:$M142,$O142:$Q142)),$O$135="X",STDEV($L142:$N142,$P142:$Q142)/SQRT(COUNT($L142:$N142,$P142:$Q142)),$P$135="X",STDEV($L142:$O142,$Q142)/SQRT(COUNT($L142:$O142,$Q142)),$Q$135="X",STDEV($L142:$P142)/SQRT(COUNT($L142:$P142))),"")</f>
        <v>166202.85935151449</v>
      </c>
      <c r="F142" s="1" cm="1">
        <f t="array" ref="F142">_xlfn.IFS(SUM($L142:$Q142)="","",L142="","",L142=0,0,L142&gt;0,L142/F$198*100)</f>
        <v>0.31348198425271989</v>
      </c>
      <c r="G142" s="1" cm="1">
        <f t="array" ref="G142">_xlfn.IFS(SUM($L142:$Q142)="","",M142="","",M142=0,0,M142&gt;0,M142/G$198*100)</f>
        <v>0.52045951120544043</v>
      </c>
      <c r="H142" s="1" cm="1">
        <f t="array" ref="H142">_xlfn.IFS(SUM($L142:$Q142)="","",N142="","",N142=0,0,N142&gt;0,N142/H$198*100)</f>
        <v>0.42336602984091926</v>
      </c>
      <c r="I142" s="1" cm="1">
        <f t="array" ref="I142">_xlfn.IFS(SUM($L142:$Q142)="","",O142="","",O142=0,0,O142&gt;0,O142/I$198*100)</f>
        <v>0.33851255569258171</v>
      </c>
      <c r="J142" s="1" cm="1">
        <f t="array" ref="J142">_xlfn.IFS(SUM($L142:$Q142)="","",P142="","",P142=0,0,P142&gt;0,P142/J$198*100)</f>
        <v>0.17194001521373103</v>
      </c>
      <c r="K142" s="1" cm="1">
        <f t="array" ref="K142">_xlfn.IFS(SUM($L142:$Q142)="","",Q142="","",Q142=0,0,Q142&gt;0,Q142/K$198*100)</f>
        <v>0.2424945614886285</v>
      </c>
      <c r="L142" s="85">
        <f t="shared" si="241"/>
        <v>1184024.5</v>
      </c>
      <c r="M142" s="39">
        <f t="shared" si="209"/>
        <v>664299</v>
      </c>
      <c r="N142" s="39">
        <f t="shared" si="210"/>
        <v>1242709</v>
      </c>
      <c r="O142" s="39">
        <f t="shared" si="211"/>
        <v>1421982</v>
      </c>
      <c r="P142" s="39">
        <f t="shared" si="212"/>
        <v>402157.33333333331</v>
      </c>
      <c r="Q142" s="98">
        <f t="shared" si="213"/>
        <v>655886</v>
      </c>
      <c r="R142" s="89">
        <v>2368049</v>
      </c>
      <c r="S142" s="89">
        <v>664299</v>
      </c>
      <c r="T142" s="89">
        <v>1242709</v>
      </c>
      <c r="U142" s="89">
        <v>2843964</v>
      </c>
      <c r="V142" s="89">
        <v>1206472</v>
      </c>
      <c r="W142" s="89">
        <v>1311772</v>
      </c>
      <c r="X142" s="1"/>
      <c r="Y142" s="1"/>
      <c r="Z142" s="7" t="s">
        <v>31</v>
      </c>
      <c r="AA142" s="18" cm="1">
        <f t="array" ref="AA142">IFERROR(_xlfn.IFS(COUNTA($AE$135:$AJ$135)=0,AVERAGE($AE142:$AJ142),$AE$135="X",AVERAGE($AF142:$AJ142),$AF$135="X",AVERAGE($AE142,$AG142:$AJ142),$AG$135="X",AVERAGE($AE142:$AF142,$AH142:$AJ142),$AH$135="X",AVERAGE($AE142:$AG142,$AI142:$AJ142),$AI$135="X",AVERAGE($AE142:$AH142,$AJ142:$AJ142),$AJ$135="X",AVERAGE($AE142:$AI142)),"")</f>
        <v>0.36960151869748636</v>
      </c>
      <c r="AB142" s="19" cm="1">
        <f t="array" ref="AB142">IFERROR(_xlfn.IFS(COUNTA($AE$135:$AJ$135)=0,STDEV($AE142:$AJ142)/SQRT(COUNT($AE142:$AJ142)),$AE$135="X",STDEV($AF142:$AJ142)/SQRT(COUNT($AF142:$AJ142)),$AF$135="X",STDEV($AE142,$AG142:$AJ142)/SQRT(COUNT($AE142,$AG142:$AJ142)),$AG$135="X",STDEV($AE142:$AF142,$AH142:$AJ142)/SQRT(COUNT($AE142:$AF142,$AH142:$AJ142)),$AH$135="X",STDEV($AE142:$AG142,$AI142:$AJ142)/SQRT(COUNT($AE142:$AG142,$AI142:$AJ142)),$AI$135="X",STDEV($AE142:$AH142,$AJ142)/SQRT(COUNT($AE142:$AH142,$AJ142)),$AJ$135="X",STDEV($AE142:$AI142)/SQRT(COUNT($AE142:$AI142))),"")</f>
        <v>6.5614812360113434E-2</v>
      </c>
      <c r="AC142" s="113" cm="1">
        <f t="array" ref="AC142">IFERROR(_xlfn.IFS(COUNTA($AK$135:$AP$135)=0,AVERAGE($AK142:$AP142),$AK$135="X",AVERAGE($AL142:$AP142),$AL$135="X",AVERAGE($AK142,$AM142:$AP142),$AM$135="X",AVERAGE($AK142:$AL142,$AN142:$AP142),$AN$135="X",AVERAGE($AK142:$AM142,$AO142:$AP142),$AO$135="X",AVERAGE($AK142:$AN142,$AP142:$AP142),$AP$135="X",AVERAGE($AK142:$AO142)),"")</f>
        <v>1103896.1666666667</v>
      </c>
      <c r="AD142" s="111" cm="1">
        <f t="array" ref="AD142">IFERROR(_xlfn.IFS(COUNTA($AK$135:$AP$135)=0,STDEV($AK142:$AP142)/SQRT(COUNT($AK142:$AP142)),$AK$135="X",STDEV($AL142:$AP142)/SQRT(COUNT($AL142:$AP142)),$AL$135="X",STDEV($AK142,$AM142:$AP142)/SQRT(COUNT($AK142,$AM142:$AP142)),$AM$135="X",STDEV($AK142:$AL142,$AN142:$AP142)/SQRT(COUNT($AK142:$AL142,$AN142:$AP142)),$AN$135="X",STDEV($AK142:$AM142,$AO142:$AP142)/SQRT(COUNT($AK142:$AM142,$AO142:$AP142)),$AO$135="X",STDEV($AK142:$AN142,$AP142)/SQRT(COUNT($AK142:$AN142,$AP142)),$AP$135="X",STDEV($AK142:$AO142)/SQRT(COUNT($AK142:$AO142))),"")</f>
        <v>295975.51878223161</v>
      </c>
      <c r="AE142" s="1" cm="1">
        <f t="array" ref="AE142">_xlfn.IFS(SUM($AK142:$AP142)="","",AK142="","",AK142=0,0,AK142&gt;0,AK142/AE$198*100)</f>
        <v>0.29449934320826704</v>
      </c>
      <c r="AF142" s="1" cm="1">
        <f t="array" ref="AF142">_xlfn.IFS(SUM($AK142:$AP142)="","",AL142="","",AL142=0,0,AL142&gt;0,AL142/AF$198*100)</f>
        <v>0.25875681269724221</v>
      </c>
      <c r="AG142" s="1" cm="1">
        <f t="array" ref="AG142">_xlfn.IFS(SUM($AK142:$AP142)="","",AM142="","",AM142=0,0,AM142&gt;0,AM142/AG$198*100)</f>
        <v>0.24104624891354118</v>
      </c>
      <c r="AH142" s="1" cm="1">
        <f t="array" ref="AH142">_xlfn.IFS(SUM($AK142:$AP142)="","",AN142="","",AN142=0,0,AN142&gt;0,AN142/AH$198*100)</f>
        <v>0.4818008976517259</v>
      </c>
      <c r="AI142" s="1" cm="1">
        <f t="array" ref="AI142">_xlfn.IFS(SUM($AK142:$AP142)="","",AO142="","",AO142=0,0,AO142&gt;0,AO142/AI$198*100)</f>
        <v>0.29517691198056473</v>
      </c>
      <c r="AJ142" s="1" cm="1">
        <f t="array" ref="AJ142">_xlfn.IFS(SUM($AK142:$AP142)="","",AP142="","",AP142=0,0,AP142&gt;0,AP142/AJ$198*100)</f>
        <v>0.64632889773357716</v>
      </c>
      <c r="AK142" s="85">
        <f t="shared" si="242"/>
        <v>682411.5</v>
      </c>
      <c r="AL142" s="39">
        <f t="shared" si="243"/>
        <v>1006631</v>
      </c>
      <c r="AM142" s="39">
        <f t="shared" si="244"/>
        <v>1080409</v>
      </c>
      <c r="AN142" s="39">
        <f t="shared" si="245"/>
        <v>2506377.5</v>
      </c>
      <c r="AO142" s="39">
        <f t="shared" si="246"/>
        <v>446376</v>
      </c>
      <c r="AP142" s="98">
        <f t="shared" si="247"/>
        <v>901172</v>
      </c>
      <c r="AQ142" s="89">
        <v>1364823</v>
      </c>
      <c r="AR142" s="89">
        <v>2013262</v>
      </c>
      <c r="AS142" s="89">
        <v>1080409</v>
      </c>
      <c r="AT142" s="89">
        <v>5012755</v>
      </c>
      <c r="AU142" s="89">
        <v>892752</v>
      </c>
      <c r="AV142" s="89">
        <v>1802344</v>
      </c>
      <c r="AW142" s="1"/>
      <c r="AX142" s="1"/>
      <c r="AY142" s="39" t="str">
        <f t="shared" si="215"/>
        <v/>
      </c>
      <c r="AZ142" s="39" t="str">
        <f t="shared" si="248"/>
        <v/>
      </c>
      <c r="BA142" s="39" t="str">
        <f t="shared" si="249"/>
        <v/>
      </c>
      <c r="BB142" s="39" t="str">
        <f t="shared" si="250"/>
        <v/>
      </c>
      <c r="BC142" s="39" t="str">
        <f t="shared" si="251"/>
        <v/>
      </c>
      <c r="BD142" s="39" t="str">
        <f t="shared" si="252"/>
        <v/>
      </c>
      <c r="BE142" s="39" t="str">
        <f t="shared" si="216"/>
        <v/>
      </c>
      <c r="BF142" s="39" t="str">
        <f t="shared" si="253"/>
        <v/>
      </c>
      <c r="BG142" s="39" t="str">
        <f t="shared" si="254"/>
        <v/>
      </c>
      <c r="BH142" s="39" t="str">
        <f t="shared" si="255"/>
        <v/>
      </c>
      <c r="BI142" s="39" t="str">
        <f t="shared" si="256"/>
        <v/>
      </c>
      <c r="BJ142" s="39" t="str">
        <f t="shared" si="257"/>
        <v/>
      </c>
      <c r="BK142" s="42" t="str">
        <f t="shared" si="218"/>
        <v/>
      </c>
      <c r="BL142" t="str">
        <f t="shared" si="219"/>
        <v/>
      </c>
      <c r="BM142" t="str">
        <f t="shared" si="220"/>
        <v/>
      </c>
      <c r="BN142" t="str">
        <f t="shared" si="221"/>
        <v/>
      </c>
      <c r="BO142" t="str">
        <f t="shared" si="222"/>
        <v/>
      </c>
      <c r="BP142" t="str">
        <f t="shared" si="223"/>
        <v/>
      </c>
      <c r="BQ142" t="str">
        <f t="shared" si="224"/>
        <v/>
      </c>
      <c r="BR142" t="str">
        <f t="shared" si="225"/>
        <v/>
      </c>
      <c r="BS142" t="str">
        <f t="shared" si="226"/>
        <v/>
      </c>
      <c r="BT142" t="str">
        <f t="shared" si="227"/>
        <v/>
      </c>
      <c r="BU142" t="str">
        <f t="shared" si="228"/>
        <v/>
      </c>
      <c r="BV142" t="str">
        <f t="shared" si="229"/>
        <v/>
      </c>
      <c r="BW142" t="str">
        <f t="shared" si="230"/>
        <v/>
      </c>
      <c r="BX142" t="str">
        <f t="shared" si="231"/>
        <v/>
      </c>
      <c r="BY142" t="str">
        <f t="shared" si="232"/>
        <v/>
      </c>
      <c r="BZ142" t="str">
        <f t="shared" si="233"/>
        <v/>
      </c>
      <c r="CA142" t="str">
        <f t="shared" si="234"/>
        <v/>
      </c>
      <c r="CB142" s="39" t="str">
        <f t="shared" si="235"/>
        <v/>
      </c>
      <c r="CC142" s="46" t="str">
        <f t="shared" si="236"/>
        <v/>
      </c>
      <c r="CD142" s="44" t="str">
        <f t="shared" si="237"/>
        <v/>
      </c>
      <c r="CE142" t="str" cm="1">
        <f t="array" ref="CE142">_xlfn.IFS($CC142="","",$CC142&lt;=CE$136,"yes",$CC142&gt;CE$136,"no")</f>
        <v/>
      </c>
      <c r="CF142" s="42" t="str">
        <f t="shared" si="238"/>
        <v/>
      </c>
      <c r="CG142" s="1" t="str">
        <f t="shared" si="239"/>
        <v/>
      </c>
      <c r="CH142" s="1" t="str">
        <f t="shared" si="240"/>
        <v/>
      </c>
      <c r="CI142" s="76" t="str">
        <f>IF(CE142="yes",VLOOKUP(CH142,'z-Table'!$A$1:$K$74,7,TRUE)*$CE$135,"")</f>
        <v/>
      </c>
    </row>
    <row r="143" spans="1:87" ht="12" x14ac:dyDescent="0.2">
      <c r="A143" s="7" t="s">
        <v>32</v>
      </c>
      <c r="B143" s="18" cm="1">
        <f t="array" ref="B143">IFERROR(_xlfn.IFS(COUNTA($F$135:$K$135)=0,AVERAGE($F143:$K143),$F$135="X",AVERAGE(G143:$K143),$G$135="X",AVERAGE($F143,$H143:$K143),$H$135="X",AVERAGE($F143:$G143,$I143:$K143),$I$135="X",AVERAGE($F143:$H143,$J143:$K143),$J$135="X",AVERAGE($F143:$I143,$K143:$K143),$K$135="X",AVERAGE($F143:$J143)),"")</f>
        <v>0</v>
      </c>
      <c r="C143" s="19" cm="1">
        <f t="array" ref="C143">IFERROR(_xlfn.IFS(COUNTA($F$135:$K$135)=0,STDEV($F143:$K143)/SQRT(COUNT($F143:$K143)),$F$135="X",STDEV(G143:$K143)/SQRT(COUNT(G143:$K143)),$G$135="X",STDEV($F143,$H143:$K143)/SQRT(COUNT($F143,$H143:$K143)),$H$135="X",STDEV($F143:$G143,$I143:$K143)/SQRT(COUNT($F143:$G143,$I143:$K143)),$I$135="X",STDEV($F143:$H143,$J143:$K143)/SQRT(COUNT($F143:$H143,$J143:$K143)),$J$135="X",STDEV($F143:$I143,$K143)/SQRT(COUNT($F143:$I143,$K143)),$K$135="X",STDEV($F143:$J143)/SQRT(COUNT($F143:$J143))),"")</f>
        <v>0</v>
      </c>
      <c r="D143" s="113" cm="1">
        <f t="array" ref="D143">IFERROR(_xlfn.IFS(COUNTA($L$135:$Q$135)=0,AVERAGE($L143:$Q143),$L$135="X",AVERAGE($M143:$Q143),$M$135="X",AVERAGE($L143,$N143:$Q143),$N$135="X",AVERAGE($L143:$M143,$O143:$Q143),$O$135="X",AVERAGE($L143:$N143,$P143:$Q143),$P$135="X",AVERAGE($L143:$O143,$Q143:$Q143),$Q$135="X",AVERAGE($L143:$P143)),"")</f>
        <v>0</v>
      </c>
      <c r="E143" s="111" cm="1">
        <f t="array" ref="E143">IFERROR(_xlfn.IFS(COUNTA($L$135:$Q$135)=0,STDEV($L143:$Q143)/SQRT(COUNT($L143:$Q143)),$L$135="X",STDEV($M143:$Q143)/SQRT(COUNT($M143:$Q143)),$M$135="X",STDEV($L143,$N143:$Q143)/SQRT(COUNT($L143,$N143:$Q143)),$N$135="X",STDEV($L143:$M143,$O143:$Q143)/SQRT(COUNT($L143:$M143,$O143:$Q143)),$O$135="X",STDEV($L143:$N143,$P143:$Q143)/SQRT(COUNT($L143:$N143,$P143:$Q143)),$P$135="X",STDEV($L143:$O143,$Q143)/SQRT(COUNT($L143:$O143,$Q143)),$Q$135="X",STDEV($L143:$P143)/SQRT(COUNT($L143:$P143))),"")</f>
        <v>0</v>
      </c>
      <c r="F143" s="1" cm="1">
        <f t="array" ref="F143">_xlfn.IFS(SUM($L143:$Q143)="","",L143="","",L143=0,0,L143&gt;0,L143/F$198*100)</f>
        <v>0</v>
      </c>
      <c r="G143" s="1" cm="1">
        <f t="array" ref="G143">_xlfn.IFS(SUM($L143:$Q143)="","",M143="","",M143=0,0,M143&gt;0,M143/G$198*100)</f>
        <v>0</v>
      </c>
      <c r="H143" s="1" cm="1">
        <f t="array" ref="H143">_xlfn.IFS(SUM($L143:$Q143)="","",N143="","",N143=0,0,N143&gt;0,N143/H$198*100)</f>
        <v>0</v>
      </c>
      <c r="I143" s="1" cm="1">
        <f t="array" ref="I143">_xlfn.IFS(SUM($L143:$Q143)="","",O143="","",O143=0,0,O143&gt;0,O143/I$198*100)</f>
        <v>0</v>
      </c>
      <c r="J143" s="1" cm="1">
        <f t="array" ref="J143">_xlfn.IFS(SUM($L143:$Q143)="","",P143="","",P143=0,0,P143&gt;0,P143/J$198*100)</f>
        <v>0</v>
      </c>
      <c r="K143" s="1" cm="1">
        <f t="array" ref="K143">_xlfn.IFS(SUM($L143:$Q143)="","",Q143="","",Q143=0,0,Q143&gt;0,Q143/K$198*100)</f>
        <v>0</v>
      </c>
      <c r="L143" s="85">
        <f t="shared" si="241"/>
        <v>0</v>
      </c>
      <c r="M143" s="39">
        <f t="shared" si="209"/>
        <v>0</v>
      </c>
      <c r="N143" s="39">
        <f t="shared" si="210"/>
        <v>0</v>
      </c>
      <c r="O143" s="39">
        <f t="shared" si="211"/>
        <v>0</v>
      </c>
      <c r="P143" s="39">
        <f t="shared" si="212"/>
        <v>0</v>
      </c>
      <c r="Q143" s="98">
        <f t="shared" si="213"/>
        <v>0</v>
      </c>
      <c r="R143" s="89">
        <v>0</v>
      </c>
      <c r="S143" s="89">
        <v>0</v>
      </c>
      <c r="T143" s="89">
        <v>0</v>
      </c>
      <c r="U143" s="89">
        <v>0</v>
      </c>
      <c r="V143" s="89">
        <v>0</v>
      </c>
      <c r="W143" s="89">
        <v>0</v>
      </c>
      <c r="X143" s="1"/>
      <c r="Y143" s="1"/>
      <c r="Z143" s="7" t="s">
        <v>32</v>
      </c>
      <c r="AA143" s="18" cm="1">
        <f t="array" ref="AA143">IFERROR(_xlfn.IFS(COUNTA($AE$135:$AJ$135)=0,AVERAGE($AE143:$AJ143),$AE$135="X",AVERAGE($AF143:$AJ143),$AF$135="X",AVERAGE($AE143,$AG143:$AJ143),$AG$135="X",AVERAGE($AE143:$AF143,$AH143:$AJ143),$AH$135="X",AVERAGE($AE143:$AG143,$AI143:$AJ143),$AI$135="X",AVERAGE($AE143:$AH143,$AJ143:$AJ143),$AJ$135="X",AVERAGE($AE143:$AI143)),"")</f>
        <v>2.1864124104397499E-3</v>
      </c>
      <c r="AB143" s="19" cm="1">
        <f t="array" ref="AB143">IFERROR(_xlfn.IFS(COUNTA($AE$135:$AJ$135)=0,STDEV($AE143:$AJ143)/SQRT(COUNT($AE143:$AJ143)),$AE$135="X",STDEV($AF143:$AJ143)/SQRT(COUNT($AF143:$AJ143)),$AF$135="X",STDEV($AE143,$AG143:$AJ143)/SQRT(COUNT($AE143,$AG143:$AJ143)),$AG$135="X",STDEV($AE143:$AF143,$AH143:$AJ143)/SQRT(COUNT($AE143:$AF143,$AH143:$AJ143)),$AH$135="X",STDEV($AE143:$AG143,$AI143:$AJ143)/SQRT(COUNT($AE143:$AG143,$AI143:$AJ143)),$AI$135="X",STDEV($AE143:$AH143,$AJ143)/SQRT(COUNT($AE143:$AH143,$AJ143)),$AJ$135="X",STDEV($AE143:$AI143)/SQRT(COUNT($AE143:$AI143))),"")</f>
        <v>2.1864124104397503E-3</v>
      </c>
      <c r="AC143" s="113" cm="1">
        <f t="array" ref="AC143">IFERROR(_xlfn.IFS(COUNTA($AK$135:$AP$135)=0,AVERAGE($AK143:$AP143),$AK$135="X",AVERAGE($AL143:$AP143),$AL$135="X",AVERAGE($AK143,$AM143:$AP143),$AM$135="X",AVERAGE($AK143:$AL143,$AN143:$AP143),$AN$135="X",AVERAGE($AK143:$AM143,$AO143:$AP143),$AO$135="X",AVERAGE($AK143:$AN143,$AP143:$AP143),$AP$135="X",AVERAGE($AK143:$AO143)),"")</f>
        <v>3048.5</v>
      </c>
      <c r="AD143" s="111" cm="1">
        <f t="array" ref="AD143">IFERROR(_xlfn.IFS(COUNTA($AK$135:$AP$135)=0,STDEV($AK143:$AP143)/SQRT(COUNT($AK143:$AP143)),$AK$135="X",STDEV($AL143:$AP143)/SQRT(COUNT($AL143:$AP143)),$AL$135="X",STDEV($AK143,$AM143:$AP143)/SQRT(COUNT($AK143,$AM143:$AP143)),$AM$135="X",STDEV($AK143:$AL143,$AN143:$AP143)/SQRT(COUNT($AK143:$AL143,$AN143:$AP143)),$AN$135="X",STDEV($AK143:$AM143,$AO143:$AP143)/SQRT(COUNT($AK143:$AM143,$AO143:$AP143)),$AO$135="X",STDEV($AK143:$AN143,$AP143)/SQRT(COUNT($AK143:$AN143,$AP143)),$AP$135="X",STDEV($AK143:$AO143)/SQRT(COUNT($AK143:$AO143))),"")</f>
        <v>3048.5</v>
      </c>
      <c r="AE143" s="1" cm="1">
        <f t="array" ref="AE143">_xlfn.IFS(SUM($AK143:$AP143)="","",AK143="","",AK143=0,0,AK143&gt;0,AK143/AE$198*100)</f>
        <v>0</v>
      </c>
      <c r="AF143" s="1" cm="1">
        <f t="array" ref="AF143">_xlfn.IFS(SUM($AK143:$AP143)="","",AL143="","",AL143=0,0,AL143&gt;0,AL143/AF$198*100)</f>
        <v>0</v>
      </c>
      <c r="AG143" s="1" cm="1">
        <f t="array" ref="AG143">_xlfn.IFS(SUM($AK143:$AP143)="","",AM143="","",AM143=0,0,AM143&gt;0,AM143/AG$198*100)</f>
        <v>0</v>
      </c>
      <c r="AH143" s="1" cm="1">
        <f t="array" ref="AH143">_xlfn.IFS(SUM($AK143:$AP143)="","",AN143="","",AN143=0,0,AN143&gt;0,AN143/AH$198*100)</f>
        <v>0</v>
      </c>
      <c r="AI143" s="1" cm="1">
        <f t="array" ref="AI143">_xlfn.IFS(SUM($AK143:$AP143)="","",AO143="","",AO143=0,0,AO143&gt;0,AO143/AI$198*100)</f>
        <v>0</v>
      </c>
      <c r="AJ143" s="1" cm="1">
        <f t="array" ref="AJ143">_xlfn.IFS(SUM($AK143:$AP143)="","",AP143="","",AP143=0,0,AP143&gt;0,AP143/AJ$198*100)</f>
        <v>1.3118474462638498E-2</v>
      </c>
      <c r="AK143" s="85">
        <f t="shared" si="242"/>
        <v>0</v>
      </c>
      <c r="AL143" s="39">
        <f t="shared" si="243"/>
        <v>0</v>
      </c>
      <c r="AM143" s="39">
        <f t="shared" si="244"/>
        <v>0</v>
      </c>
      <c r="AN143" s="39">
        <f t="shared" si="245"/>
        <v>0</v>
      </c>
      <c r="AO143" s="39">
        <f t="shared" si="246"/>
        <v>0</v>
      </c>
      <c r="AP143" s="98">
        <f t="shared" si="247"/>
        <v>18291</v>
      </c>
      <c r="AQ143" s="89">
        <v>0</v>
      </c>
      <c r="AR143" s="89">
        <v>0</v>
      </c>
      <c r="AS143" s="89">
        <v>0</v>
      </c>
      <c r="AT143" s="89">
        <v>0</v>
      </c>
      <c r="AU143" s="89">
        <v>0</v>
      </c>
      <c r="AV143" s="89">
        <v>36582</v>
      </c>
      <c r="AW143" s="1"/>
      <c r="AX143" s="1"/>
      <c r="AY143" s="39" t="str">
        <f t="shared" si="215"/>
        <v/>
      </c>
      <c r="AZ143" s="39" t="str">
        <f t="shared" si="248"/>
        <v/>
      </c>
      <c r="BA143" s="39" t="str">
        <f t="shared" si="249"/>
        <v/>
      </c>
      <c r="BB143" s="39" t="str">
        <f t="shared" si="250"/>
        <v/>
      </c>
      <c r="BC143" s="39" t="str">
        <f t="shared" si="251"/>
        <v/>
      </c>
      <c r="BD143" s="39" t="str">
        <f t="shared" si="252"/>
        <v/>
      </c>
      <c r="BE143" s="39" t="str">
        <f t="shared" si="216"/>
        <v/>
      </c>
      <c r="BF143" s="39" t="str">
        <f t="shared" si="253"/>
        <v/>
      </c>
      <c r="BG143" s="39" t="str">
        <f t="shared" si="254"/>
        <v/>
      </c>
      <c r="BH143" s="39" t="str">
        <f t="shared" si="255"/>
        <v/>
      </c>
      <c r="BI143" s="39" t="str">
        <f t="shared" si="256"/>
        <v/>
      </c>
      <c r="BJ143" s="39" t="str">
        <f t="shared" si="257"/>
        <v/>
      </c>
      <c r="BK143" s="42" t="str">
        <f t="shared" si="218"/>
        <v/>
      </c>
      <c r="BL143" t="str">
        <f t="shared" si="219"/>
        <v/>
      </c>
      <c r="BM143" t="str">
        <f t="shared" si="220"/>
        <v/>
      </c>
      <c r="BN143" t="str">
        <f t="shared" si="221"/>
        <v/>
      </c>
      <c r="BO143" t="str">
        <f t="shared" si="222"/>
        <v/>
      </c>
      <c r="BP143" t="str">
        <f t="shared" si="223"/>
        <v/>
      </c>
      <c r="BQ143" t="str">
        <f t="shared" si="224"/>
        <v/>
      </c>
      <c r="BR143" t="str">
        <f t="shared" si="225"/>
        <v/>
      </c>
      <c r="BS143" t="str">
        <f t="shared" si="226"/>
        <v/>
      </c>
      <c r="BT143" t="str">
        <f t="shared" si="227"/>
        <v/>
      </c>
      <c r="BU143" t="str">
        <f t="shared" si="228"/>
        <v/>
      </c>
      <c r="BV143" t="str">
        <f t="shared" si="229"/>
        <v/>
      </c>
      <c r="BW143" t="str">
        <f t="shared" si="230"/>
        <v/>
      </c>
      <c r="BX143" t="str">
        <f t="shared" si="231"/>
        <v/>
      </c>
      <c r="BY143" t="str">
        <f t="shared" si="232"/>
        <v/>
      </c>
      <c r="BZ143" t="str">
        <f t="shared" si="233"/>
        <v/>
      </c>
      <c r="CA143" t="str">
        <f t="shared" si="234"/>
        <v/>
      </c>
      <c r="CB143" s="39" t="str">
        <f t="shared" si="235"/>
        <v/>
      </c>
      <c r="CC143" s="46" t="str">
        <f t="shared" si="236"/>
        <v/>
      </c>
      <c r="CD143" s="44" t="str">
        <f t="shared" si="237"/>
        <v/>
      </c>
      <c r="CE143" t="str" cm="1">
        <f t="array" ref="CE143">_xlfn.IFS($CC143="","",$CC143&lt;=CE$136,"yes",$CC143&gt;CE$136,"no")</f>
        <v/>
      </c>
      <c r="CF143" s="42" t="str">
        <f t="shared" si="238"/>
        <v/>
      </c>
      <c r="CG143" s="1" t="str">
        <f t="shared" si="239"/>
        <v/>
      </c>
      <c r="CH143" s="1" t="str">
        <f t="shared" si="240"/>
        <v/>
      </c>
      <c r="CI143" s="76" t="str">
        <f>IF(CE143="yes",VLOOKUP(CH143,'z-Table'!$A$1:$K$74,7,TRUE)*$CE$135,"")</f>
        <v/>
      </c>
    </row>
    <row r="144" spans="1:87" ht="12" x14ac:dyDescent="0.2">
      <c r="A144" s="7" t="s">
        <v>33</v>
      </c>
      <c r="B144" s="18" cm="1">
        <f t="array" ref="B144">IFERROR(_xlfn.IFS(COUNTA($F$135:$K$135)=0,AVERAGE($F144:$K144),$F$135="X",AVERAGE(G144:$K144),$G$135="X",AVERAGE($F144,$H144:$K144),$H$135="X",AVERAGE($F144:$G144,$I144:$K144),$I$135="X",AVERAGE($F144:$H144,$J144:$K144),$J$135="X",AVERAGE($F144:$I144,$K144:$K144),$K$135="X",AVERAGE($F144:$J144)),"")</f>
        <v>4.6988537651201902E-2</v>
      </c>
      <c r="C144" s="19" cm="1">
        <f t="array" ref="C144">IFERROR(_xlfn.IFS(COUNTA($F$135:$K$135)=0,STDEV($F144:$K144)/SQRT(COUNT($F144:$K144)),$F$135="X",STDEV(G144:$K144)/SQRT(COUNT(G144:$K144)),$G$135="X",STDEV($F144,$H144:$K144)/SQRT(COUNT($F144,$H144:$K144)),$H$135="X",STDEV($F144:$G144,$I144:$K144)/SQRT(COUNT($F144:$G144,$I144:$K144)),$I$135="X",STDEV($F144:$H144,$J144:$K144)/SQRT(COUNT($F144:$H144,$J144:$K144)),$J$135="X",STDEV($F144:$I144,$K144)/SQRT(COUNT($F144:$I144,$K144)),$K$135="X",STDEV($F144:$J144)/SQRT(COUNT($F144:$J144))),"")</f>
        <v>1.0088860128678266E-2</v>
      </c>
      <c r="D144" s="113" cm="1">
        <f t="array" ref="D144">IFERROR(_xlfn.IFS(COUNTA($L$135:$Q$135)=0,AVERAGE($L144:$Q144),$L$135="X",AVERAGE($M144:$Q144),$M$135="X",AVERAGE($L144,$N144:$Q144),$N$135="X",AVERAGE($L144:$M144,$O144:$Q144),$O$135="X",AVERAGE($L144:$N144,$P144:$Q144),$P$135="X",AVERAGE($L144:$O144,$Q144:$Q144),$Q$135="X",AVERAGE($L144:$P144)),"")</f>
        <v>126050.80555555556</v>
      </c>
      <c r="E144" s="111" cm="1">
        <f t="array" ref="E144">IFERROR(_xlfn.IFS(COUNTA($L$135:$Q$135)=0,STDEV($L144:$Q144)/SQRT(COUNT($L144:$Q144)),$L$135="X",STDEV($M144:$Q144)/SQRT(COUNT($M144:$Q144)),$M$135="X",STDEV($L144,$N144:$Q144)/SQRT(COUNT($L144,$N144:$Q144)),$N$135="X",STDEV($L144:$M144,$O144:$Q144)/SQRT(COUNT($L144:$M144,$O144:$Q144)),$O$135="X",STDEV($L144:$N144,$P144:$Q144)/SQRT(COUNT($L144:$N144,$P144:$Q144)),$P$135="X",STDEV($L144:$O144,$Q144)/SQRT(COUNT($L144:$O144,$Q144)),$Q$135="X",STDEV($L144:$P144)/SQRT(COUNT($L144:$P144))),"")</f>
        <v>25345.969382922212</v>
      </c>
      <c r="F144" s="1" cm="1">
        <f t="array" ref="F144">_xlfn.IFS(SUM($L144:$Q144)="","",L144="","",L144=0,0,L144&gt;0,L144/F$198*100)</f>
        <v>3.2181807612851214E-2</v>
      </c>
      <c r="G144" s="1" cm="1">
        <f t="array" ref="G144">_xlfn.IFS(SUM($L144:$Q144)="","",M144="","",M144=0,0,M144&gt;0,M144/G$198*100)</f>
        <v>8.0621595217776093E-2</v>
      </c>
      <c r="H144" s="1" cm="1">
        <f t="array" ref="H144">_xlfn.IFS(SUM($L144:$Q144)="","",N144="","",N144=0,0,N144&gt;0,N144/H$198*100)</f>
        <v>7.2787632293346033E-2</v>
      </c>
      <c r="I144" s="1" cm="1">
        <f t="array" ref="I144">_xlfn.IFS(SUM($L144:$Q144)="","",O144="","",O144=0,0,O144&gt;0,O144/I$198*100)</f>
        <v>4.2590155893373172E-2</v>
      </c>
      <c r="J144" s="1" cm="1">
        <f t="array" ref="J144">_xlfn.IFS(SUM($L144:$Q144)="","",P144="","",P144=0,0,P144&gt;0,P144/J$198*100)</f>
        <v>1.6650421889165965E-2</v>
      </c>
      <c r="K144" s="1" cm="1">
        <f t="array" ref="K144">_xlfn.IFS(SUM($L144:$Q144)="","",Q144="","",Q144=0,0,Q144&gt;0,Q144/K$198*100)</f>
        <v>3.7099613000698944E-2</v>
      </c>
      <c r="L144" s="85">
        <f t="shared" si="241"/>
        <v>121551</v>
      </c>
      <c r="M144" s="39">
        <f t="shared" si="209"/>
        <v>102903</v>
      </c>
      <c r="N144" s="39">
        <f t="shared" si="210"/>
        <v>213654</v>
      </c>
      <c r="O144" s="39">
        <f t="shared" si="211"/>
        <v>178907.5</v>
      </c>
      <c r="P144" s="39">
        <f t="shared" si="212"/>
        <v>38944.333333333336</v>
      </c>
      <c r="Q144" s="98">
        <f t="shared" si="213"/>
        <v>100345</v>
      </c>
      <c r="R144" s="89">
        <v>243102</v>
      </c>
      <c r="S144" s="89">
        <v>102903</v>
      </c>
      <c r="T144" s="89">
        <v>213654</v>
      </c>
      <c r="U144" s="89">
        <v>357815</v>
      </c>
      <c r="V144" s="89">
        <v>116833</v>
      </c>
      <c r="W144" s="89">
        <v>200690</v>
      </c>
      <c r="X144" s="1"/>
      <c r="Y144" s="1"/>
      <c r="Z144" s="7" t="s">
        <v>33</v>
      </c>
      <c r="AA144" s="18" cm="1">
        <f t="array" ref="AA144">IFERROR(_xlfn.IFS(COUNTA($AE$135:$AJ$135)=0,AVERAGE($AE144:$AJ144),$AE$135="X",AVERAGE($AF144:$AJ144),$AF$135="X",AVERAGE($AE144,$AG144:$AJ144),$AG$135="X",AVERAGE($AE144:$AF144,$AH144:$AJ144),$AH$135="X",AVERAGE($AE144:$AG144,$AI144:$AJ144),$AI$135="X",AVERAGE($AE144:$AH144,$AJ144:$AJ144),$AJ$135="X",AVERAGE($AE144:$AI144)),"")</f>
        <v>8.3657629581336171E-2</v>
      </c>
      <c r="AB144" s="19" cm="1">
        <f t="array" ref="AB144">IFERROR(_xlfn.IFS(COUNTA($AE$135:$AJ$135)=0,STDEV($AE144:$AJ144)/SQRT(COUNT($AE144:$AJ144)),$AE$135="X",STDEV($AF144:$AJ144)/SQRT(COUNT($AF144:$AJ144)),$AF$135="X",STDEV($AE144,$AG144:$AJ144)/SQRT(COUNT($AE144,$AG144:$AJ144)),$AG$135="X",STDEV($AE144:$AF144,$AH144:$AJ144)/SQRT(COUNT($AE144:$AF144,$AH144:$AJ144)),$AH$135="X",STDEV($AE144:$AG144,$AI144:$AJ144)/SQRT(COUNT($AE144:$AG144,$AI144:$AJ144)),$AI$135="X",STDEV($AE144:$AH144,$AJ144)/SQRT(COUNT($AE144:$AH144,$AJ144)),$AJ$135="X",STDEV($AE144:$AI144)/SQRT(COUNT($AE144:$AI144))),"")</f>
        <v>1.239258274541234E-2</v>
      </c>
      <c r="AC144" s="113" cm="1">
        <f t="array" ref="AC144">IFERROR(_xlfn.IFS(COUNTA($AK$135:$AP$135)=0,AVERAGE($AK144:$AP144),$AK$135="X",AVERAGE($AL144:$AP144),$AL$135="X",AVERAGE($AK144,$AM144:$AP144),$AM$135="X",AVERAGE($AK144:$AL144,$AN144:$AP144),$AN$135="X",AVERAGE($AK144:$AM144,$AO144:$AP144),$AO$135="X",AVERAGE($AK144:$AN144,$AP144:$AP144),$AP$135="X",AVERAGE($AK144:$AO144)),"")</f>
        <v>255144.91666666666</v>
      </c>
      <c r="AD144" s="111" cm="1">
        <f t="array" ref="AD144">IFERROR(_xlfn.IFS(COUNTA($AK$135:$AP$135)=0,STDEV($AK144:$AP144)/SQRT(COUNT($AK144:$AP144)),$AK$135="X",STDEV($AL144:$AP144)/SQRT(COUNT($AL144:$AP144)),$AL$135="X",STDEV($AK144,$AM144:$AP144)/SQRT(COUNT($AK144,$AM144:$AP144)),$AM$135="X",STDEV($AK144:$AL144,$AN144:$AP144)/SQRT(COUNT($AK144:$AL144,$AN144:$AP144)),$AN$135="X",STDEV($AK144:$AM144,$AO144:$AP144)/SQRT(COUNT($AK144:$AM144,$AO144:$AP144)),$AO$135="X",STDEV($AK144:$AN144,$AP144)/SQRT(COUNT($AK144:$AN144,$AP144)),$AP$135="X",STDEV($AK144:$AO144)/SQRT(COUNT($AK144:$AO144))),"")</f>
        <v>67419.868275162604</v>
      </c>
      <c r="AE144" s="1" cm="1">
        <f t="array" ref="AE144">_xlfn.IFS(SUM($AK144:$AP144)="","",AK144="","",AK144=0,0,AK144&gt;0,AK144/AE$198*100)</f>
        <v>5.7960671514078403E-2</v>
      </c>
      <c r="AF144" s="1" cm="1">
        <f t="array" ref="AF144">_xlfn.IFS(SUM($AK144:$AP144)="","",AL144="","",AL144=0,0,AL144&gt;0,AL144/AF$198*100)</f>
        <v>7.6262533090904736E-2</v>
      </c>
      <c r="AG144" s="1" cm="1">
        <f t="array" ref="AG144">_xlfn.IFS(SUM($AK144:$AP144)="","",AM144="","",AM144=0,0,AM144&gt;0,AM144/AG$198*100)</f>
        <v>5.4124070294381751E-2</v>
      </c>
      <c r="AH144" s="1" cm="1">
        <f t="array" ref="AH144">_xlfn.IFS(SUM($AK144:$AP144)="","",AN144="","",AN144=0,0,AN144&gt;0,AN144/AH$198*100)</f>
        <v>0.10802844322446584</v>
      </c>
      <c r="AI144" s="1" cm="1">
        <f t="array" ref="AI144">_xlfn.IFS(SUM($AK144:$AP144)="","",AO144="","",AO144=0,0,AO144&gt;0,AO144/AI$198*100)</f>
        <v>7.3678505018107021E-2</v>
      </c>
      <c r="AJ144" s="1" cm="1">
        <f t="array" ref="AJ144">_xlfn.IFS(SUM($AK144:$AP144)="","",AP144="","",AP144=0,0,AP144&gt;0,AP144/AJ$198*100)</f>
        <v>0.13189155434607935</v>
      </c>
      <c r="AK144" s="85">
        <f t="shared" si="242"/>
        <v>134306</v>
      </c>
      <c r="AL144" s="39">
        <f t="shared" si="243"/>
        <v>296681</v>
      </c>
      <c r="AM144" s="39">
        <f t="shared" si="244"/>
        <v>242593</v>
      </c>
      <c r="AN144" s="39">
        <f t="shared" si="245"/>
        <v>561975</v>
      </c>
      <c r="AO144" s="39">
        <f t="shared" si="246"/>
        <v>111419</v>
      </c>
      <c r="AP144" s="98">
        <f t="shared" si="247"/>
        <v>183895.5</v>
      </c>
      <c r="AQ144" s="89">
        <v>268612</v>
      </c>
      <c r="AR144" s="89">
        <v>593362</v>
      </c>
      <c r="AS144" s="89">
        <v>242593</v>
      </c>
      <c r="AT144" s="89">
        <v>1123950</v>
      </c>
      <c r="AU144" s="89">
        <v>222838</v>
      </c>
      <c r="AV144" s="89">
        <v>367791</v>
      </c>
      <c r="AW144" s="1"/>
      <c r="AX144" s="1"/>
      <c r="AY144" s="39" t="str">
        <f t="shared" si="215"/>
        <v/>
      </c>
      <c r="AZ144" s="39" t="str">
        <f t="shared" si="248"/>
        <v/>
      </c>
      <c r="BA144" s="39" t="str">
        <f t="shared" si="249"/>
        <v/>
      </c>
      <c r="BB144" s="39" t="str">
        <f t="shared" si="250"/>
        <v/>
      </c>
      <c r="BC144" s="39" t="str">
        <f t="shared" si="251"/>
        <v/>
      </c>
      <c r="BD144" s="39" t="str">
        <f t="shared" si="252"/>
        <v/>
      </c>
      <c r="BE144" s="39" t="str">
        <f t="shared" si="216"/>
        <v/>
      </c>
      <c r="BF144" s="39" t="str">
        <f t="shared" si="253"/>
        <v/>
      </c>
      <c r="BG144" s="39" t="str">
        <f t="shared" si="254"/>
        <v/>
      </c>
      <c r="BH144" s="39" t="str">
        <f t="shared" si="255"/>
        <v/>
      </c>
      <c r="BI144" s="39" t="str">
        <f t="shared" si="256"/>
        <v/>
      </c>
      <c r="BJ144" s="39" t="str">
        <f t="shared" si="257"/>
        <v/>
      </c>
      <c r="BK144" s="42" t="str">
        <f t="shared" si="218"/>
        <v/>
      </c>
      <c r="BL144" t="str">
        <f t="shared" si="219"/>
        <v/>
      </c>
      <c r="BM144" t="str">
        <f t="shared" si="220"/>
        <v/>
      </c>
      <c r="BN144" t="str">
        <f t="shared" si="221"/>
        <v/>
      </c>
      <c r="BO144" t="str">
        <f t="shared" si="222"/>
        <v/>
      </c>
      <c r="BP144" t="str">
        <f t="shared" si="223"/>
        <v/>
      </c>
      <c r="BQ144" t="str">
        <f t="shared" si="224"/>
        <v/>
      </c>
      <c r="BR144" t="str">
        <f t="shared" si="225"/>
        <v/>
      </c>
      <c r="BS144" t="str">
        <f t="shared" si="226"/>
        <v/>
      </c>
      <c r="BT144" t="str">
        <f t="shared" si="227"/>
        <v/>
      </c>
      <c r="BU144" t="str">
        <f t="shared" si="228"/>
        <v/>
      </c>
      <c r="BV144" t="str">
        <f t="shared" si="229"/>
        <v/>
      </c>
      <c r="BW144" t="str">
        <f t="shared" si="230"/>
        <v/>
      </c>
      <c r="BX144" t="str">
        <f t="shared" si="231"/>
        <v/>
      </c>
      <c r="BY144" t="str">
        <f t="shared" si="232"/>
        <v/>
      </c>
      <c r="BZ144" t="str">
        <f t="shared" si="233"/>
        <v/>
      </c>
      <c r="CA144" t="str">
        <f t="shared" si="234"/>
        <v/>
      </c>
      <c r="CB144" s="39" t="str">
        <f t="shared" si="235"/>
        <v/>
      </c>
      <c r="CC144" s="46" t="str">
        <f t="shared" si="236"/>
        <v/>
      </c>
      <c r="CD144" s="44" t="str">
        <f t="shared" si="237"/>
        <v/>
      </c>
      <c r="CE144" t="str" cm="1">
        <f t="array" ref="CE144">_xlfn.IFS($CC144="","",$CC144&lt;=CE$136,"yes",$CC144&gt;CE$136,"no")</f>
        <v/>
      </c>
      <c r="CF144" s="42" t="str">
        <f t="shared" si="238"/>
        <v/>
      </c>
      <c r="CG144" s="1" t="str">
        <f t="shared" si="239"/>
        <v/>
      </c>
      <c r="CH144" s="1" t="str">
        <f t="shared" si="240"/>
        <v/>
      </c>
      <c r="CI144" s="76" t="str">
        <f>IF(CE144="yes",VLOOKUP(CH144,'z-Table'!$A$1:$K$74,7,TRUE)*$CE$135,"")</f>
        <v/>
      </c>
    </row>
    <row r="145" spans="1:87" ht="12" x14ac:dyDescent="0.2">
      <c r="A145" s="7" t="s">
        <v>34</v>
      </c>
      <c r="B145" s="18" cm="1">
        <f t="array" ref="B145">IFERROR(_xlfn.IFS(COUNTA($F$135:$K$135)=0,AVERAGE($F145:$K145),$F$135="X",AVERAGE(G145:$K145),$G$135="X",AVERAGE($F145,$H145:$K145),$H$135="X",AVERAGE($F145:$G145,$I145:$K145),$I$135="X",AVERAGE($F145:$H145,$J145:$K145),$J$135="X",AVERAGE($F145:$I145,$K145:$K145),$K$135="X",AVERAGE($F145:$J145)),"")</f>
        <v>0.17781404988772734</v>
      </c>
      <c r="C145" s="19" cm="1">
        <f t="array" ref="C145">IFERROR(_xlfn.IFS(COUNTA($F$135:$K$135)=0,STDEV($F145:$K145)/SQRT(COUNT($F145:$K145)),$F$135="X",STDEV(G145:$K145)/SQRT(COUNT(G145:$K145)),$G$135="X",STDEV($F145,$H145:$K145)/SQRT(COUNT($F145,$H145:$K145)),$H$135="X",STDEV($F145:$G145,$I145:$K145)/SQRT(COUNT($F145:$G145,$I145:$K145)),$I$135="X",STDEV($F145:$H145,$J145:$K145)/SQRT(COUNT($F145:$H145,$J145:$K145)),$J$135="X",STDEV($F145:$I145,$K145)/SQRT(COUNT($F145:$I145,$K145)),$K$135="X",STDEV($F145:$J145)/SQRT(COUNT($F145:$J145))),"")</f>
        <v>1.0903470067002808E-2</v>
      </c>
      <c r="D145" s="113" cm="1">
        <f t="array" ref="D145">IFERROR(_xlfn.IFS(COUNTA($L$135:$Q$135)=0,AVERAGE($L145:$Q145),$L$135="X",AVERAGE($M145:$Q145),$M$135="X",AVERAGE($L145,$N145:$Q145),$N$135="X",AVERAGE($L145:$M145,$O145:$Q145),$O$135="X",AVERAGE($L145:$N145,$P145:$Q145),$P$135="X",AVERAGE($L145:$O145,$Q145:$Q145),$Q$135="X",AVERAGE($L145:$P145)),"")</f>
        <v>523103.05555555556</v>
      </c>
      <c r="E145" s="111" cm="1">
        <f t="array" ref="E145">IFERROR(_xlfn.IFS(COUNTA($L$135:$Q$135)=0,STDEV($L145:$Q145)/SQRT(COUNT($L145:$Q145)),$L$135="X",STDEV($M145:$Q145)/SQRT(COUNT($M145:$Q145)),$M$135="X",STDEV($L145,$N145:$Q145)/SQRT(COUNT($L145,$N145:$Q145)),$N$135="X",STDEV($L145:$M145,$O145:$Q145)/SQRT(COUNT($L145:$M145,$O145:$Q145)),$O$135="X",STDEV($L145:$N145,$P145:$Q145)/SQRT(COUNT($L145:$N145,$P145:$Q145)),$P$135="X",STDEV($L145:$O145,$Q145)/SQRT(COUNT($L145:$O145,$Q145)),$Q$135="X",STDEV($L145:$P145)/SQRT(COUNT($L145:$P145))),"")</f>
        <v>100697.35044267704</v>
      </c>
      <c r="F145" s="1" cm="1">
        <f t="array" ref="F145">_xlfn.IFS(SUM($L145:$Q145)="","",L145="","",L145=0,0,L145&gt;0,L145/F$198*100)</f>
        <v>0.19035892260075904</v>
      </c>
      <c r="G145" s="1" cm="1">
        <f t="array" ref="G145">_xlfn.IFS(SUM($L145:$Q145)="","",M145="","",M145=0,0,M145&gt;0,M145/G$198*100)</f>
        <v>0.16723831639501324</v>
      </c>
      <c r="H145" s="1" cm="1">
        <f t="array" ref="H145">_xlfn.IFS(SUM($L145:$Q145)="","",N145="","",N145=0,0,N145&gt;0,N145/H$198*100)</f>
        <v>0.13525743186820199</v>
      </c>
      <c r="I145" s="1" cm="1">
        <f t="array" ref="I145">_xlfn.IFS(SUM($L145:$Q145)="","",O145="","",O145=0,0,O145&gt;0,O145/I$198*100)</f>
        <v>0.21299374872829285</v>
      </c>
      <c r="J145" s="1" cm="1">
        <f t="array" ref="J145">_xlfn.IFS(SUM($L145:$Q145)="","",P145="","",P145=0,0,P145&gt;0,P145/J$198*100)</f>
        <v>0.1697001114123049</v>
      </c>
      <c r="K145" s="1" cm="1">
        <f t="array" ref="K145">_xlfn.IFS(SUM($L145:$Q145)="","",Q145="","",Q145=0,0,Q145&gt;0,Q145/K$198*100)</f>
        <v>0.19133576832179197</v>
      </c>
      <c r="L145" s="85">
        <f t="shared" si="241"/>
        <v>718987.5</v>
      </c>
      <c r="M145" s="39">
        <f t="shared" si="209"/>
        <v>213458</v>
      </c>
      <c r="N145" s="39">
        <f t="shared" si="210"/>
        <v>397022</v>
      </c>
      <c r="O145" s="39">
        <f t="shared" si="211"/>
        <v>894718</v>
      </c>
      <c r="P145" s="39">
        <f t="shared" si="212"/>
        <v>396918.33333333331</v>
      </c>
      <c r="Q145" s="98">
        <f t="shared" si="213"/>
        <v>517514.5</v>
      </c>
      <c r="R145" s="89">
        <v>1437975</v>
      </c>
      <c r="S145" s="89">
        <v>213458</v>
      </c>
      <c r="T145" s="89">
        <v>397022</v>
      </c>
      <c r="U145" s="89">
        <v>1789436</v>
      </c>
      <c r="V145" s="89">
        <v>1190755</v>
      </c>
      <c r="W145" s="89">
        <v>1035029</v>
      </c>
      <c r="X145" s="1"/>
      <c r="Y145" s="1"/>
      <c r="Z145" s="7" t="s">
        <v>34</v>
      </c>
      <c r="AA145" s="18" cm="1">
        <f t="array" ref="AA145">IFERROR(_xlfn.IFS(COUNTA($AE$135:$AJ$135)=0,AVERAGE($AE145:$AJ145),$AE$135="X",AVERAGE($AF145:$AJ145),$AF$135="X",AVERAGE($AE145,$AG145:$AJ145),$AG$135="X",AVERAGE($AE145:$AF145,$AH145:$AJ145),$AH$135="X",AVERAGE($AE145:$AG145,$AI145:$AJ145),$AI$135="X",AVERAGE($AE145:$AH145,$AJ145:$AJ145),$AJ$135="X",AVERAGE($AE145:$AI145)),"")</f>
        <v>0.18755916887345117</v>
      </c>
      <c r="AB145" s="19" cm="1">
        <f t="array" ref="AB145">IFERROR(_xlfn.IFS(COUNTA($AE$135:$AJ$135)=0,STDEV($AE145:$AJ145)/SQRT(COUNT($AE145:$AJ145)),$AE$135="X",STDEV($AF145:$AJ145)/SQRT(COUNT($AF145:$AJ145)),$AF$135="X",STDEV($AE145,$AG145:$AJ145)/SQRT(COUNT($AE145,$AG145:$AJ145)),$AG$135="X",STDEV($AE145:$AF145,$AH145:$AJ145)/SQRT(COUNT($AE145:$AF145,$AH145:$AJ145)),$AH$135="X",STDEV($AE145:$AG145,$AI145:$AJ145)/SQRT(COUNT($AE145:$AG145,$AI145:$AJ145)),$AI$135="X",STDEV($AE145:$AH145,$AJ145)/SQRT(COUNT($AE145:$AH145,$AJ145)),$AJ$135="X",STDEV($AE145:$AI145)/SQRT(COUNT($AE145:$AI145))),"")</f>
        <v>4.1824090573633892E-2</v>
      </c>
      <c r="AC145" s="113" cm="1">
        <f t="array" ref="AC145">IFERROR(_xlfn.IFS(COUNTA($AK$135:$AP$135)=0,AVERAGE($AK145:$AP145),$AK$135="X",AVERAGE($AL145:$AP145),$AL$135="X",AVERAGE($AK145,$AM145:$AP145),$AM$135="X",AVERAGE($AK145:$AL145,$AN145:$AP145),$AN$135="X",AVERAGE($AK145:$AM145,$AO145:$AP145),$AO$135="X",AVERAGE($AK145:$AN145,$AP145:$AP145),$AP$135="X",AVERAGE($AK145:$AO145)),"")</f>
        <v>506861.91666666669</v>
      </c>
      <c r="AD145" s="111" cm="1">
        <f t="array" ref="AD145">IFERROR(_xlfn.IFS(COUNTA($AK$135:$AP$135)=0,STDEV($AK145:$AP145)/SQRT(COUNT($AK145:$AP145)),$AK$135="X",STDEV($AL145:$AP145)/SQRT(COUNT($AL145:$AP145)),$AL$135="X",STDEV($AK145,$AM145:$AP145)/SQRT(COUNT($AK145,$AM145:$AP145)),$AM$135="X",STDEV($AK145:$AL145,$AN145:$AP145)/SQRT(COUNT($AK145:$AL145,$AN145:$AP145)),$AN$135="X",STDEV($AK145:$AM145,$AO145:$AP145)/SQRT(COUNT($AK145:$AM145,$AO145:$AP145)),$AO$135="X",STDEV($AK145:$AN145,$AP145)/SQRT(COUNT($AK145:$AN145,$AP145)),$AP$135="X",STDEV($AK145:$AO145)/SQRT(COUNT($AK145:$AO145))),"")</f>
        <v>110333.28827424182</v>
      </c>
      <c r="AE145" s="1" cm="1">
        <f t="array" ref="AE145">_xlfn.IFS(SUM($AK145:$AP145)="","",AK145="","",AK145=0,0,AK145&gt;0,AK145/AE$198*100)</f>
        <v>0.34716934377371439</v>
      </c>
      <c r="AF145" s="1" cm="1">
        <f t="array" ref="AF145">_xlfn.IFS(SUM($AK145:$AP145)="","",AL145="","",AL145=0,0,AL145&gt;0,AL145/AF$198*100)</f>
        <v>0.18841804983456212</v>
      </c>
      <c r="AG145" s="1" cm="1">
        <f t="array" ref="AG145">_xlfn.IFS(SUM($AK145:$AP145)="","",AM145="","",AM145=0,0,AM145&gt;0,AM145/AG$198*100)</f>
        <v>4.5254918396295002E-2</v>
      </c>
      <c r="AH145" s="1" cm="1">
        <f t="array" ref="AH145">_xlfn.IFS(SUM($AK145:$AP145)="","",AN145="","",AN145=0,0,AN145&gt;0,AN145/AH$198*100)</f>
        <v>0.13463749379870887</v>
      </c>
      <c r="AI145" s="1" cm="1">
        <f t="array" ref="AI145">_xlfn.IFS(SUM($AK145:$AP145)="","",AO145="","",AO145=0,0,AO145&gt;0,AO145/AI$198*100)</f>
        <v>0.24584156177428571</v>
      </c>
      <c r="AJ145" s="1" cm="1">
        <f t="array" ref="AJ145">_xlfn.IFS(SUM($AK145:$AP145)="","",AP145="","",AP145=0,0,AP145&gt;0,AP145/AJ$198*100)</f>
        <v>0.16403364566314108</v>
      </c>
      <c r="AK145" s="85">
        <f t="shared" si="242"/>
        <v>804458</v>
      </c>
      <c r="AL145" s="39">
        <f t="shared" si="243"/>
        <v>732995</v>
      </c>
      <c r="AM145" s="39">
        <f t="shared" si="244"/>
        <v>202840</v>
      </c>
      <c r="AN145" s="39">
        <f t="shared" si="245"/>
        <v>700398</v>
      </c>
      <c r="AO145" s="39">
        <f t="shared" si="246"/>
        <v>371769.5</v>
      </c>
      <c r="AP145" s="98">
        <f t="shared" si="247"/>
        <v>228711</v>
      </c>
      <c r="AQ145" s="89">
        <v>1608916</v>
      </c>
      <c r="AR145" s="89">
        <v>1465990</v>
      </c>
      <c r="AS145" s="89">
        <v>202840</v>
      </c>
      <c r="AT145" s="89">
        <v>1400796</v>
      </c>
      <c r="AU145" s="89">
        <v>743539</v>
      </c>
      <c r="AV145" s="89">
        <v>457422</v>
      </c>
      <c r="AW145" s="1"/>
      <c r="AX145" s="1"/>
      <c r="AY145" s="39" t="str">
        <f t="shared" si="215"/>
        <v/>
      </c>
      <c r="AZ145" s="39" t="str">
        <f t="shared" si="248"/>
        <v/>
      </c>
      <c r="BA145" s="39" t="str">
        <f t="shared" si="249"/>
        <v/>
      </c>
      <c r="BB145" s="39" t="str">
        <f t="shared" si="250"/>
        <v/>
      </c>
      <c r="BC145" s="39" t="str">
        <f t="shared" si="251"/>
        <v/>
      </c>
      <c r="BD145" s="39" t="str">
        <f t="shared" si="252"/>
        <v/>
      </c>
      <c r="BE145" s="39" t="str">
        <f t="shared" si="216"/>
        <v/>
      </c>
      <c r="BF145" s="39" t="str">
        <f t="shared" si="253"/>
        <v/>
      </c>
      <c r="BG145" s="39" t="str">
        <f t="shared" si="254"/>
        <v/>
      </c>
      <c r="BH145" s="39" t="str">
        <f t="shared" si="255"/>
        <v/>
      </c>
      <c r="BI145" s="39" t="str">
        <f t="shared" si="256"/>
        <v/>
      </c>
      <c r="BJ145" s="39" t="str">
        <f t="shared" si="257"/>
        <v/>
      </c>
      <c r="BK145" s="42" t="str">
        <f t="shared" si="218"/>
        <v/>
      </c>
      <c r="BL145" t="str">
        <f t="shared" si="219"/>
        <v/>
      </c>
      <c r="BM145" t="str">
        <f t="shared" si="220"/>
        <v/>
      </c>
      <c r="BN145" t="str">
        <f t="shared" si="221"/>
        <v/>
      </c>
      <c r="BO145" t="str">
        <f t="shared" si="222"/>
        <v/>
      </c>
      <c r="BP145" t="str">
        <f t="shared" si="223"/>
        <v/>
      </c>
      <c r="BQ145" t="str">
        <f t="shared" si="224"/>
        <v/>
      </c>
      <c r="BR145" t="str">
        <f t="shared" si="225"/>
        <v/>
      </c>
      <c r="BS145" t="str">
        <f t="shared" si="226"/>
        <v/>
      </c>
      <c r="BT145" t="str">
        <f t="shared" si="227"/>
        <v/>
      </c>
      <c r="BU145" t="str">
        <f t="shared" si="228"/>
        <v/>
      </c>
      <c r="BV145" t="str">
        <f t="shared" si="229"/>
        <v/>
      </c>
      <c r="BW145" t="str">
        <f t="shared" si="230"/>
        <v/>
      </c>
      <c r="BX145" t="str">
        <f t="shared" si="231"/>
        <v/>
      </c>
      <c r="BY145" t="str">
        <f t="shared" si="232"/>
        <v/>
      </c>
      <c r="BZ145" t="str">
        <f t="shared" si="233"/>
        <v/>
      </c>
      <c r="CA145" t="str">
        <f t="shared" si="234"/>
        <v/>
      </c>
      <c r="CB145" s="39" t="str">
        <f t="shared" si="235"/>
        <v/>
      </c>
      <c r="CC145" s="46" t="str">
        <f t="shared" si="236"/>
        <v/>
      </c>
      <c r="CD145" s="44" t="str">
        <f t="shared" si="237"/>
        <v/>
      </c>
      <c r="CE145" t="str" cm="1">
        <f t="array" ref="CE145">_xlfn.IFS($CC145="","",$CC145&lt;=CE$136,"yes",$CC145&gt;CE$136,"no")</f>
        <v/>
      </c>
      <c r="CF145" s="42" t="str">
        <f t="shared" si="238"/>
        <v/>
      </c>
      <c r="CG145" s="1" t="str">
        <f t="shared" si="239"/>
        <v/>
      </c>
      <c r="CH145" s="1" t="str">
        <f t="shared" si="240"/>
        <v/>
      </c>
      <c r="CI145" s="76" t="str">
        <f>IF(CE145="yes",VLOOKUP(CH145,'z-Table'!$A$1:$K$74,7,TRUE)*$CE$135,"")</f>
        <v/>
      </c>
    </row>
    <row r="146" spans="1:87" ht="12" x14ac:dyDescent="0.2">
      <c r="A146" s="7" t="s">
        <v>35</v>
      </c>
      <c r="B146" s="18" cm="1">
        <f t="array" ref="B146">IFERROR(_xlfn.IFS(COUNTA($F$135:$K$135)=0,AVERAGE($F146:$K146),$F$135="X",AVERAGE(G146:$K146),$G$135="X",AVERAGE($F146,$H146:$K146),$H$135="X",AVERAGE($F146:$G146,$I146:$K146),$I$135="X",AVERAGE($F146:$H146,$J146:$K146),$J$135="X",AVERAGE($F146:$I146,$K146:$K146),$K$135="X",AVERAGE($F146:$J146)),"")</f>
        <v>6.1532999641035827E-3</v>
      </c>
      <c r="C146" s="19" cm="1">
        <f t="array" ref="C146">IFERROR(_xlfn.IFS(COUNTA($F$135:$K$135)=0,STDEV($F146:$K146)/SQRT(COUNT($F146:$K146)),$F$135="X",STDEV(G146:$K146)/SQRT(COUNT(G146:$K146)),$G$135="X",STDEV($F146,$H146:$K146)/SQRT(COUNT($F146,$H146:$K146)),$H$135="X",STDEV($F146:$G146,$I146:$K146)/SQRT(COUNT($F146:$G146,$I146:$K146)),$I$135="X",STDEV($F146:$H146,$J146:$K146)/SQRT(COUNT($F146:$H146,$J146:$K146)),$J$135="X",STDEV($F146:$I146,$K146)/SQRT(COUNT($F146:$I146,$K146)),$K$135="X",STDEV($F146:$J146)/SQRT(COUNT($F146:$J146))),"")</f>
        <v>1.5722420357880741E-3</v>
      </c>
      <c r="D146" s="113" cm="1">
        <f t="array" ref="D146">IFERROR(_xlfn.IFS(COUNTA($L$135:$Q$135)=0,AVERAGE($L146:$Q146),$L$135="X",AVERAGE($M146:$Q146),$M$135="X",AVERAGE($L146,$N146:$Q146),$N$135="X",AVERAGE($L146:$M146,$O146:$Q146),$O$135="X",AVERAGE($L146:$N146,$P146:$Q146),$P$135="X",AVERAGE($L146:$O146,$Q146:$Q146),$Q$135="X",AVERAGE($L146:$P146)),"")</f>
        <v>18737.277777777777</v>
      </c>
      <c r="E146" s="111" cm="1">
        <f t="array" ref="E146">IFERROR(_xlfn.IFS(COUNTA($L$135:$Q$135)=0,STDEV($L146:$Q146)/SQRT(COUNT($L146:$Q146)),$L$135="X",STDEV($M146:$Q146)/SQRT(COUNT($M146:$Q146)),$M$135="X",STDEV($L146,$N146:$Q146)/SQRT(COUNT($L146,$N146:$Q146)),$N$135="X",STDEV($L146:$M146,$O146:$Q146)/SQRT(COUNT($L146:$M146,$O146:$Q146)),$O$135="X",STDEV($L146:$N146,$P146:$Q146)/SQRT(COUNT($L146:$N146,$P146:$Q146)),$P$135="X",STDEV($L146:$O146,$Q146)/SQRT(COUNT($L146:$O146,$Q146)),$Q$135="X",STDEV($L146:$P146)/SQRT(COUNT($L146:$P146))),"")</f>
        <v>5901.1201765657679</v>
      </c>
      <c r="F146" s="1" cm="1">
        <f t="array" ref="F146">_xlfn.IFS(SUM($L146:$Q146)="","",L146="","",L146=0,0,L146&gt;0,L146/F$198*100)</f>
        <v>1.048766166596953E-2</v>
      </c>
      <c r="G146" s="1" cm="1">
        <f t="array" ref="G146">_xlfn.IFS(SUM($L146:$Q146)="","",M146="","",M146=0,0,M146&gt;0,M146/G$198*100)</f>
        <v>4.7650752856040557E-3</v>
      </c>
      <c r="H146" s="1" cm="1">
        <f t="array" ref="H146">_xlfn.IFS(SUM($L146:$Q146)="","",N146="","",N146=0,0,N146&gt;0,N146/H$198*100)</f>
        <v>3.0221717640403298E-3</v>
      </c>
      <c r="I146" s="1" cm="1">
        <f t="array" ref="I146">_xlfn.IFS(SUM($L146:$Q146)="","",O146="","",O146=0,0,O146&gt;0,O146/I$198*100)</f>
        <v>5.4490022683306464E-3</v>
      </c>
      <c r="J146" s="1" cm="1">
        <f t="array" ref="J146">_xlfn.IFS(SUM($L146:$Q146)="","",P146="","",P146=0,0,P146&gt;0,P146/J$198*100)</f>
        <v>1.9746839137596704E-3</v>
      </c>
      <c r="K146" s="1" cm="1">
        <f t="array" ref="K146">_xlfn.IFS(SUM($L146:$Q146)="","",Q146="","",Q146=0,0,Q146&gt;0,Q146/K$198*100)</f>
        <v>1.1221204886917267E-2</v>
      </c>
      <c r="L146" s="85">
        <f t="shared" si="241"/>
        <v>39612</v>
      </c>
      <c r="M146" s="39">
        <f t="shared" si="209"/>
        <v>6082</v>
      </c>
      <c r="N146" s="39">
        <f t="shared" si="210"/>
        <v>8871</v>
      </c>
      <c r="O146" s="39">
        <f t="shared" si="211"/>
        <v>22889.5</v>
      </c>
      <c r="P146" s="39">
        <f t="shared" si="212"/>
        <v>4618.666666666667</v>
      </c>
      <c r="Q146" s="98">
        <f t="shared" si="213"/>
        <v>30350.5</v>
      </c>
      <c r="R146" s="89">
        <v>79224</v>
      </c>
      <c r="S146" s="89">
        <v>6082</v>
      </c>
      <c r="T146" s="89">
        <v>8871</v>
      </c>
      <c r="U146" s="89">
        <v>45779</v>
      </c>
      <c r="V146" s="89">
        <v>13856</v>
      </c>
      <c r="W146" s="89">
        <v>60701</v>
      </c>
      <c r="X146" s="1"/>
      <c r="Y146" s="1"/>
      <c r="Z146" s="7" t="s">
        <v>35</v>
      </c>
      <c r="AA146" s="18" cm="1">
        <f t="array" ref="AA146">IFERROR(_xlfn.IFS(COUNTA($AE$135:$AJ$135)=0,AVERAGE($AE146:$AJ146),$AE$135="X",AVERAGE($AF146:$AJ146),$AF$135="X",AVERAGE($AE146,$AG146:$AJ146),$AG$135="X",AVERAGE($AE146:$AF146,$AH146:$AJ146),$AH$135="X",AVERAGE($AE146:$AG146,$AI146:$AJ146),$AI$135="X",AVERAGE($AE146:$AH146,$AJ146:$AJ146),$AJ$135="X",AVERAGE($AE146:$AI146)),"")</f>
        <v>5.3747369858825221E-3</v>
      </c>
      <c r="AB146" s="19" cm="1">
        <f t="array" ref="AB146">IFERROR(_xlfn.IFS(COUNTA($AE$135:$AJ$135)=0,STDEV($AE146:$AJ146)/SQRT(COUNT($AE146:$AJ146)),$AE$135="X",STDEV($AF146:$AJ146)/SQRT(COUNT($AF146:$AJ146)),$AF$135="X",STDEV($AE146,$AG146:$AJ146)/SQRT(COUNT($AE146,$AG146:$AJ146)),$AG$135="X",STDEV($AE146:$AF146,$AH146:$AJ146)/SQRT(COUNT($AE146:$AF146,$AH146:$AJ146)),$AH$135="X",STDEV($AE146:$AG146,$AI146:$AJ146)/SQRT(COUNT($AE146:$AG146,$AI146:$AJ146)),$AI$135="X",STDEV($AE146:$AH146,$AJ146)/SQRT(COUNT($AE146:$AH146,$AJ146)),$AJ$135="X",STDEV($AE146:$AI146)/SQRT(COUNT($AE146:$AI146))),"")</f>
        <v>9.1324699126143962E-4</v>
      </c>
      <c r="AC146" s="113" cm="1">
        <f t="array" ref="AC146">IFERROR(_xlfn.IFS(COUNTA($AK$135:$AP$135)=0,AVERAGE($AK146:$AP146),$AK$135="X",AVERAGE($AL146:$AP146),$AL$135="X",AVERAGE($AK146,$AM146:$AP146),$AM$135="X",AVERAGE($AK146:$AL146,$AN146:$AP146),$AN$135="X",AVERAGE($AK146:$AM146,$AO146:$AP146),$AO$135="X",AVERAGE($AK146:$AN146,$AP146:$AP146),$AP$135="X",AVERAGE($AK146:$AO146)),"")</f>
        <v>14984.5</v>
      </c>
      <c r="AD146" s="111" cm="1">
        <f t="array" ref="AD146">IFERROR(_xlfn.IFS(COUNTA($AK$135:$AP$135)=0,STDEV($AK146:$AP146)/SQRT(COUNT($AK146:$AP146)),$AK$135="X",STDEV($AL146:$AP146)/SQRT(COUNT($AL146:$AP146)),$AL$135="X",STDEV($AK146,$AM146:$AP146)/SQRT(COUNT($AK146,$AM146:$AP146)),$AM$135="X",STDEV($AK146:$AL146,$AN146:$AP146)/SQRT(COUNT($AK146:$AL146,$AN146:$AP146)),$AN$135="X",STDEV($AK146:$AM146,$AO146:$AP146)/SQRT(COUNT($AK146:$AM146,$AO146:$AP146)),$AO$135="X",STDEV($AK146:$AN146,$AP146)/SQRT(COUNT($AK146:$AN146,$AP146)),$AP$135="X",STDEV($AK146:$AO146)/SQRT(COUNT($AK146:$AO146))),"")</f>
        <v>2391.6385108679506</v>
      </c>
      <c r="AE146" s="1" cm="1">
        <f t="array" ref="AE146">_xlfn.IFS(SUM($AK146:$AP146)="","",AK146="","",AK146=0,0,AK146&gt;0,AK146/AE$198*100)</f>
        <v>4.171428311877964E-3</v>
      </c>
      <c r="AF146" s="1" cm="1">
        <f t="array" ref="AF146">_xlfn.IFS(SUM($AK146:$AP146)="","",AL146="","",AL146=0,0,AL146&gt;0,AL146/AF$198*100)</f>
        <v>5.7928020819334024E-3</v>
      </c>
      <c r="AG146" s="1" cm="1">
        <f t="array" ref="AG146">_xlfn.IFS(SUM($AK146:$AP146)="","",AM146="","",AM146=0,0,AM146&gt;0,AM146/AG$198*100)</f>
        <v>4.4775239464368193E-3</v>
      </c>
      <c r="AH146" s="1" cm="1">
        <f t="array" ref="AH146">_xlfn.IFS(SUM($AK146:$AP146)="","",AN146="","",AN146=0,0,AN146&gt;0,AN146/AH$198*100)</f>
        <v>3.2087028325152966E-3</v>
      </c>
      <c r="AI146" s="1" cm="1">
        <f t="array" ref="AI146">_xlfn.IFS(SUM($AK146:$AP146)="","",AO146="","",AO146=0,0,AO146&gt;0,AO146/AI$198*100)</f>
        <v>5.0081598089610716E-3</v>
      </c>
      <c r="AJ146" s="1" cm="1">
        <f t="array" ref="AJ146">_xlfn.IFS(SUM($AK146:$AP146)="","",AP146="","",AP146=0,0,AP146&gt;0,AP146/AJ$198*100)</f>
        <v>9.5898049335705719E-3</v>
      </c>
      <c r="AK146" s="85">
        <f t="shared" si="242"/>
        <v>9666</v>
      </c>
      <c r="AL146" s="39">
        <f t="shared" si="243"/>
        <v>22535.5</v>
      </c>
      <c r="AM146" s="39">
        <f t="shared" si="244"/>
        <v>20069</v>
      </c>
      <c r="AN146" s="39">
        <f t="shared" si="245"/>
        <v>16692</v>
      </c>
      <c r="AO146" s="39">
        <f t="shared" si="246"/>
        <v>7573.5</v>
      </c>
      <c r="AP146" s="98">
        <f t="shared" si="247"/>
        <v>13371</v>
      </c>
      <c r="AQ146" s="89">
        <v>19332</v>
      </c>
      <c r="AR146" s="89">
        <v>45071</v>
      </c>
      <c r="AS146" s="89">
        <v>20069</v>
      </c>
      <c r="AT146" s="89">
        <v>33384</v>
      </c>
      <c r="AU146" s="89">
        <v>15147</v>
      </c>
      <c r="AV146" s="89">
        <v>26742</v>
      </c>
      <c r="AW146" s="1"/>
      <c r="AX146" s="1"/>
      <c r="AY146" s="39" t="str">
        <f t="shared" si="215"/>
        <v/>
      </c>
      <c r="AZ146" s="39" t="str">
        <f t="shared" si="248"/>
        <v/>
      </c>
      <c r="BA146" s="39" t="str">
        <f t="shared" si="249"/>
        <v/>
      </c>
      <c r="BB146" s="39" t="str">
        <f t="shared" si="250"/>
        <v/>
      </c>
      <c r="BC146" s="39" t="str">
        <f t="shared" si="251"/>
        <v/>
      </c>
      <c r="BD146" s="39" t="str">
        <f t="shared" si="252"/>
        <v/>
      </c>
      <c r="BE146" s="39" t="str">
        <f t="shared" si="216"/>
        <v/>
      </c>
      <c r="BF146" s="39" t="str">
        <f t="shared" si="253"/>
        <v/>
      </c>
      <c r="BG146" s="39" t="str">
        <f t="shared" si="254"/>
        <v/>
      </c>
      <c r="BH146" s="39" t="str">
        <f t="shared" si="255"/>
        <v/>
      </c>
      <c r="BI146" s="39" t="str">
        <f t="shared" si="256"/>
        <v/>
      </c>
      <c r="BJ146" s="39" t="str">
        <f t="shared" si="257"/>
        <v/>
      </c>
      <c r="BK146" s="42" t="str">
        <f t="shared" si="218"/>
        <v/>
      </c>
      <c r="BL146" t="str">
        <f t="shared" si="219"/>
        <v/>
      </c>
      <c r="BM146" t="str">
        <f t="shared" si="220"/>
        <v/>
      </c>
      <c r="BN146" t="str">
        <f t="shared" si="221"/>
        <v/>
      </c>
      <c r="BO146" t="str">
        <f t="shared" si="222"/>
        <v/>
      </c>
      <c r="BP146" t="str">
        <f t="shared" si="223"/>
        <v/>
      </c>
      <c r="BQ146" t="str">
        <f t="shared" si="224"/>
        <v/>
      </c>
      <c r="BR146" t="str">
        <f t="shared" si="225"/>
        <v/>
      </c>
      <c r="BS146" t="str">
        <f t="shared" si="226"/>
        <v/>
      </c>
      <c r="BT146" t="str">
        <f t="shared" si="227"/>
        <v/>
      </c>
      <c r="BU146" t="str">
        <f t="shared" si="228"/>
        <v/>
      </c>
      <c r="BV146" t="str">
        <f t="shared" si="229"/>
        <v/>
      </c>
      <c r="BW146" t="str">
        <f t="shared" si="230"/>
        <v/>
      </c>
      <c r="BX146" t="str">
        <f t="shared" si="231"/>
        <v/>
      </c>
      <c r="BY146" t="str">
        <f t="shared" si="232"/>
        <v/>
      </c>
      <c r="BZ146" t="str">
        <f t="shared" si="233"/>
        <v/>
      </c>
      <c r="CA146" t="str">
        <f t="shared" si="234"/>
        <v/>
      </c>
      <c r="CB146" s="39" t="str">
        <f t="shared" si="235"/>
        <v/>
      </c>
      <c r="CC146" s="46" t="str">
        <f t="shared" si="236"/>
        <v/>
      </c>
      <c r="CD146" s="44" t="str">
        <f t="shared" si="237"/>
        <v/>
      </c>
      <c r="CE146" t="str" cm="1">
        <f t="array" ref="CE146">_xlfn.IFS($CC146="","",$CC146&lt;=CE$136,"yes",$CC146&gt;CE$136,"no")</f>
        <v/>
      </c>
      <c r="CF146" s="42" t="str">
        <f t="shared" si="238"/>
        <v/>
      </c>
      <c r="CG146" s="1" t="str">
        <f t="shared" si="239"/>
        <v/>
      </c>
      <c r="CH146" s="1" t="str">
        <f t="shared" si="240"/>
        <v/>
      </c>
      <c r="CI146" s="76" t="str">
        <f>IF(CE146="yes",VLOOKUP(CH146,'z-Table'!$A$1:$K$74,7,TRUE)*$CE$135,"")</f>
        <v/>
      </c>
    </row>
    <row r="147" spans="1:87" ht="12" x14ac:dyDescent="0.2">
      <c r="A147" s="6" t="s">
        <v>36</v>
      </c>
      <c r="B147" s="18" cm="1">
        <f t="array" ref="B147">IFERROR(_xlfn.IFS(COUNTA($F$135:$K$135)=0,AVERAGE($F147:$K147),$F$135="X",AVERAGE(G147:$K147),$G$135="X",AVERAGE($F147,$H147:$K147),$H$135="X",AVERAGE($F147:$G147,$I147:$K147),$I$135="X",AVERAGE($F147:$H147,$J147:$K147),$J$135="X",AVERAGE($F147:$I147,$K147:$K147),$K$135="X",AVERAGE($F147:$J147)),"")</f>
        <v>2.0949204385623144E-2</v>
      </c>
      <c r="C147" s="19" cm="1">
        <f t="array" ref="C147">IFERROR(_xlfn.IFS(COUNTA($F$135:$K$135)=0,STDEV($F147:$K147)/SQRT(COUNT($F147:$K147)),$F$135="X",STDEV(G147:$K147)/SQRT(COUNT(G147:$K147)),$G$135="X",STDEV($F147,$H147:$K147)/SQRT(COUNT($F147,$H147:$K147)),$H$135="X",STDEV($F147:$G147,$I147:$K147)/SQRT(COUNT($F147:$G147,$I147:$K147)),$I$135="X",STDEV($F147:$H147,$J147:$K147)/SQRT(COUNT($F147:$H147,$J147:$K147)),$J$135="X",STDEV($F147:$I147,$K147)/SQRT(COUNT($F147:$I147,$K147)),$K$135="X",STDEV($F147:$J147)/SQRT(COUNT($F147:$J147))),"")</f>
        <v>3.5608593484613158E-3</v>
      </c>
      <c r="D147" s="113" cm="1">
        <f t="array" ref="D147">IFERROR(_xlfn.IFS(COUNTA($L$135:$Q$135)=0,AVERAGE($L147:$Q147),$L$135="X",AVERAGE($M147:$Q147),$M$135="X",AVERAGE($L147,$N147:$Q147),$N$135="X",AVERAGE($L147:$M147,$O147:$Q147),$O$135="X",AVERAGE($L147:$N147,$P147:$Q147),$P$135="X",AVERAGE($L147:$O147,$Q147:$Q147),$Q$135="X",AVERAGE($L147:$P147)),"")</f>
        <v>56613.583333333336</v>
      </c>
      <c r="E147" s="111" cm="1">
        <f t="array" ref="E147">IFERROR(_xlfn.IFS(COUNTA($L$135:$Q$135)=0,STDEV($L147:$Q147)/SQRT(COUNT($L147:$Q147)),$L$135="X",STDEV($M147:$Q147)/SQRT(COUNT($M147:$Q147)),$M$135="X",STDEV($L147,$N147:$Q147)/SQRT(COUNT($L147,$N147:$Q147)),$N$135="X",STDEV($L147:$M147,$O147:$Q147)/SQRT(COUNT($L147:$M147,$O147:$Q147)),$O$135="X",STDEV($L147:$N147,$P147:$Q147)/SQRT(COUNT($L147:$N147,$P147:$Q147)),$P$135="X",STDEV($L147:$O147,$Q147)/SQRT(COUNT($L147:$O147,$Q147)),$Q$135="X",STDEV($L147:$P147)/SQRT(COUNT($L147:$P147))),"")</f>
        <v>8877.6652865648048</v>
      </c>
      <c r="F147" s="1" cm="1">
        <f t="array" ref="F147">_xlfn.IFS(SUM($L147:$Q147)="","",L147="","",L147=0,0,L147&gt;0,L147/F$198*100)</f>
        <v>2.1269471370687219E-2</v>
      </c>
      <c r="G147" s="1" cm="1">
        <f t="array" ref="G147">_xlfn.IFS(SUM($L147:$Q147)="","",M147="","",M147=0,0,M147&gt;0,M147/G$198*100)</f>
        <v>3.4705448853403958E-2</v>
      </c>
      <c r="H147" s="1" cm="1">
        <f t="array" ref="H147">_xlfn.IFS(SUM($L147:$Q147)="","",N147="","",N147=0,0,N147&gt;0,N147/H$198*100)</f>
        <v>2.0660875752676122E-2</v>
      </c>
      <c r="I147" s="1" cm="1">
        <f t="array" ref="I147">_xlfn.IFS(SUM($L147:$Q147)="","",O147="","",O147=0,0,O147&gt;0,O147/I$198*100)</f>
        <v>1.6536500057600833E-2</v>
      </c>
      <c r="J147" s="1" cm="1">
        <f t="array" ref="J147">_xlfn.IFS(SUM($L147:$Q147)="","",P147="","",P147=0,0,P147&gt;0,P147/J$198*100)</f>
        <v>8.2755445658340473E-3</v>
      </c>
      <c r="K147" s="1" cm="1">
        <f t="array" ref="K147">_xlfn.IFS(SUM($L147:$Q147)="","",Q147="","",Q147=0,0,Q147&gt;0,Q147/K$198*100)</f>
        <v>2.4247385713536684E-2</v>
      </c>
      <c r="L147" s="85">
        <f t="shared" si="241"/>
        <v>80335</v>
      </c>
      <c r="M147" s="39">
        <f t="shared" si="209"/>
        <v>44297</v>
      </c>
      <c r="N147" s="39">
        <f t="shared" si="210"/>
        <v>60646</v>
      </c>
      <c r="O147" s="39">
        <f t="shared" si="211"/>
        <v>69464.5</v>
      </c>
      <c r="P147" s="39">
        <f t="shared" si="212"/>
        <v>19356</v>
      </c>
      <c r="Q147" s="98">
        <f t="shared" si="213"/>
        <v>65583</v>
      </c>
      <c r="R147" s="89">
        <v>160670</v>
      </c>
      <c r="S147" s="89">
        <v>44297</v>
      </c>
      <c r="T147" s="89">
        <v>60646</v>
      </c>
      <c r="U147" s="89">
        <v>138929</v>
      </c>
      <c r="V147" s="89">
        <v>58068</v>
      </c>
      <c r="W147" s="89">
        <v>131166</v>
      </c>
      <c r="X147" s="1"/>
      <c r="Y147" s="1"/>
      <c r="Z147" s="6" t="s">
        <v>36</v>
      </c>
      <c r="AA147" s="18" cm="1">
        <f t="array" ref="AA147">IFERROR(_xlfn.IFS(COUNTA($AE$135:$AJ$135)=0,AVERAGE($AE147:$AJ147),$AE$135="X",AVERAGE($AF147:$AJ147),$AF$135="X",AVERAGE($AE147,$AG147:$AJ147),$AG$135="X",AVERAGE($AE147:$AF147,$AH147:$AJ147),$AH$135="X",AVERAGE($AE147:$AG147,$AI147:$AJ147),$AI$135="X",AVERAGE($AE147:$AH147,$AJ147:$AJ147),$AJ$135="X",AVERAGE($AE147:$AI147)),"")</f>
        <v>1.9945612024335719E-2</v>
      </c>
      <c r="AB147" s="19" cm="1">
        <f t="array" ref="AB147">IFERROR(_xlfn.IFS(COUNTA($AE$135:$AJ$135)=0,STDEV($AE147:$AJ147)/SQRT(COUNT($AE147:$AJ147)),$AE$135="X",STDEV($AF147:$AJ147)/SQRT(COUNT($AF147:$AJ147)),$AF$135="X",STDEV($AE147,$AG147:$AJ147)/SQRT(COUNT($AE147,$AG147:$AJ147)),$AG$135="X",STDEV($AE147:$AF147,$AH147:$AJ147)/SQRT(COUNT($AE147:$AF147,$AH147:$AJ147)),$AH$135="X",STDEV($AE147:$AG147,$AI147:$AJ147)/SQRT(COUNT($AE147:$AG147,$AI147:$AJ147)),$AI$135="X",STDEV($AE147:$AH147,$AJ147)/SQRT(COUNT($AE147:$AH147,$AJ147)),$AJ$135="X",STDEV($AE147:$AI147)/SQRT(COUNT($AE147:$AI147))),"")</f>
        <v>3.1447803488414239E-3</v>
      </c>
      <c r="AC147" s="113" cm="1">
        <f t="array" ref="AC147">IFERROR(_xlfn.IFS(COUNTA($AK$135:$AP$135)=0,AVERAGE($AK147:$AP147),$AK$135="X",AVERAGE($AL147:$AP147),$AL$135="X",AVERAGE($AK147,$AM147:$AP147),$AM$135="X",AVERAGE($AK147:$AL147,$AN147:$AP147),$AN$135="X",AVERAGE($AK147:$AM147,$AO147:$AP147),$AO$135="X",AVERAGE($AK147:$AN147,$AP147:$AP147),$AP$135="X",AVERAGE($AK147:$AO147)),"")</f>
        <v>53652.166666666664</v>
      </c>
      <c r="AD147" s="111" cm="1">
        <f t="array" ref="AD147">IFERROR(_xlfn.IFS(COUNTA($AK$135:$AP$135)=0,STDEV($AK147:$AP147)/SQRT(COUNT($AK147:$AP147)),$AK$135="X",STDEV($AL147:$AP147)/SQRT(COUNT($AL147:$AP147)),$AL$135="X",STDEV($AK147,$AM147:$AP147)/SQRT(COUNT($AK147,$AM147:$AP147)),$AM$135="X",STDEV($AK147:$AL147,$AN147:$AP147)/SQRT(COUNT($AK147:$AL147,$AN147:$AP147)),$AN$135="X",STDEV($AK147:$AM147,$AO147:$AP147)/SQRT(COUNT($AK147:$AM147,$AO147:$AP147)),$AO$135="X",STDEV($AK147:$AN147,$AP147)/SQRT(COUNT($AK147:$AN147,$AP147)),$AP$135="X",STDEV($AK147:$AO147)/SQRT(COUNT($AK147:$AO147))),"")</f>
        <v>7221.943948442442</v>
      </c>
      <c r="AE147" s="1" cm="1">
        <f t="array" ref="AE147">_xlfn.IFS(SUM($AK147:$AP147)="","",AK147="","",AK147=0,0,AK147&gt;0,AK147/AE$198*100)</f>
        <v>2.151008704209946E-2</v>
      </c>
      <c r="AF147" s="1" cm="1">
        <f t="array" ref="AF147">_xlfn.IFS(SUM($AK147:$AP147)="","",AL147="","",AL147=0,0,AL147&gt;0,AL147/AF$198*100)</f>
        <v>2.2041077895605624E-2</v>
      </c>
      <c r="AG147" s="1" cm="1">
        <f t="array" ref="AG147">_xlfn.IFS(SUM($AK147:$AP147)="","",AM147="","",AM147=0,0,AM147&gt;0,AM147/AG$198*100)</f>
        <v>1.1894252659945174E-2</v>
      </c>
      <c r="AH147" s="1" cm="1">
        <f t="array" ref="AH147">_xlfn.IFS(SUM($AK147:$AP147)="","",AN147="","",AN147=0,0,AN147&gt;0,AN147/AH$198*100)</f>
        <v>1.0736140519254467E-2</v>
      </c>
      <c r="AI147" s="1" cm="1">
        <f t="array" ref="AI147">_xlfn.IFS(SUM($AK147:$AP147)="","",AO147="","",AO147=0,0,AO147&gt;0,AO147/AI$198*100)</f>
        <v>2.1861392910061204E-2</v>
      </c>
      <c r="AJ147" s="1" cm="1">
        <f t="array" ref="AJ147">_xlfn.IFS(SUM($AK147:$AP147)="","",AP147="","",AP147=0,0,AP147&gt;0,AP147/AJ$198*100)</f>
        <v>3.1630721119048404E-2</v>
      </c>
      <c r="AK147" s="85">
        <f t="shared" si="242"/>
        <v>49843</v>
      </c>
      <c r="AL147" s="39">
        <f t="shared" si="243"/>
        <v>85745.5</v>
      </c>
      <c r="AM147" s="39">
        <f t="shared" si="244"/>
        <v>53312</v>
      </c>
      <c r="AN147" s="39">
        <f t="shared" si="245"/>
        <v>55850.5</v>
      </c>
      <c r="AO147" s="39">
        <f t="shared" si="246"/>
        <v>33059.5</v>
      </c>
      <c r="AP147" s="98">
        <f t="shared" si="247"/>
        <v>44102.5</v>
      </c>
      <c r="AQ147" s="89">
        <v>99686</v>
      </c>
      <c r="AR147" s="89">
        <v>171491</v>
      </c>
      <c r="AS147" s="89">
        <v>53312</v>
      </c>
      <c r="AT147" s="89">
        <v>111701</v>
      </c>
      <c r="AU147" s="89">
        <v>66119</v>
      </c>
      <c r="AV147" s="89">
        <v>88205</v>
      </c>
      <c r="AW147" s="1"/>
      <c r="AX147" s="1"/>
      <c r="AY147" s="39" t="str">
        <f t="shared" si="215"/>
        <v/>
      </c>
      <c r="AZ147" s="39" t="str">
        <f t="shared" si="248"/>
        <v/>
      </c>
      <c r="BA147" s="39" t="str">
        <f t="shared" si="249"/>
        <v/>
      </c>
      <c r="BB147" s="39" t="str">
        <f t="shared" si="250"/>
        <v/>
      </c>
      <c r="BC147" s="39" t="str">
        <f t="shared" si="251"/>
        <v/>
      </c>
      <c r="BD147" s="39" t="str">
        <f t="shared" si="252"/>
        <v/>
      </c>
      <c r="BE147" s="39" t="str">
        <f t="shared" si="216"/>
        <v/>
      </c>
      <c r="BF147" s="39" t="str">
        <f t="shared" si="253"/>
        <v/>
      </c>
      <c r="BG147" s="39" t="str">
        <f t="shared" si="254"/>
        <v/>
      </c>
      <c r="BH147" s="39" t="str">
        <f t="shared" si="255"/>
        <v/>
      </c>
      <c r="BI147" s="39" t="str">
        <f t="shared" si="256"/>
        <v/>
      </c>
      <c r="BJ147" s="39" t="str">
        <f t="shared" si="257"/>
        <v/>
      </c>
      <c r="BK147" s="42" t="str">
        <f t="shared" si="218"/>
        <v/>
      </c>
      <c r="BL147" t="str">
        <f t="shared" si="219"/>
        <v/>
      </c>
      <c r="BM147" t="str">
        <f t="shared" si="220"/>
        <v/>
      </c>
      <c r="BN147" t="str">
        <f t="shared" si="221"/>
        <v/>
      </c>
      <c r="BO147" t="str">
        <f t="shared" si="222"/>
        <v/>
      </c>
      <c r="BP147" t="str">
        <f t="shared" si="223"/>
        <v/>
      </c>
      <c r="BQ147" t="str">
        <f t="shared" si="224"/>
        <v/>
      </c>
      <c r="BR147" t="str">
        <f t="shared" si="225"/>
        <v/>
      </c>
      <c r="BS147" t="str">
        <f t="shared" si="226"/>
        <v/>
      </c>
      <c r="BT147" t="str">
        <f t="shared" si="227"/>
        <v/>
      </c>
      <c r="BU147" t="str">
        <f t="shared" si="228"/>
        <v/>
      </c>
      <c r="BV147" t="str">
        <f t="shared" si="229"/>
        <v/>
      </c>
      <c r="BW147" t="str">
        <f t="shared" si="230"/>
        <v/>
      </c>
      <c r="BX147" t="str">
        <f t="shared" si="231"/>
        <v/>
      </c>
      <c r="BY147" t="str">
        <f t="shared" si="232"/>
        <v/>
      </c>
      <c r="BZ147" t="str">
        <f t="shared" si="233"/>
        <v/>
      </c>
      <c r="CA147" t="str">
        <f t="shared" si="234"/>
        <v/>
      </c>
      <c r="CB147" s="39" t="str">
        <f t="shared" si="235"/>
        <v/>
      </c>
      <c r="CC147" s="46" t="str">
        <f t="shared" si="236"/>
        <v/>
      </c>
      <c r="CD147" s="44" t="str">
        <f t="shared" si="237"/>
        <v/>
      </c>
      <c r="CE147" t="str" cm="1">
        <f t="array" ref="CE147">_xlfn.IFS($CC147="","",$CC147&lt;=CE$136,"yes",$CC147&gt;CE$136,"no")</f>
        <v/>
      </c>
      <c r="CF147" s="42" t="str">
        <f t="shared" si="238"/>
        <v/>
      </c>
      <c r="CG147" s="1" t="str">
        <f t="shared" si="239"/>
        <v/>
      </c>
      <c r="CH147" s="1" t="str">
        <f t="shared" si="240"/>
        <v/>
      </c>
      <c r="CI147" s="76" t="str">
        <f>IF(CE147="yes",VLOOKUP(CH147,'z-Table'!$A$1:$K$74,7,TRUE)*$CE$135,"")</f>
        <v/>
      </c>
    </row>
    <row r="148" spans="1:87" ht="12" x14ac:dyDescent="0.2">
      <c r="A148" s="6" t="s">
        <v>37</v>
      </c>
      <c r="B148" s="18" cm="1">
        <f t="array" ref="B148">IFERROR(_xlfn.IFS(COUNTA($F$135:$K$135)=0,AVERAGE($F148:$K148),$F$135="X",AVERAGE(G148:$K148),$G$135="X",AVERAGE($F148,$H148:$K148),$H$135="X",AVERAGE($F148:$G148,$I148:$K148),$I$135="X",AVERAGE($F148:$H148,$J148:$K148),$J$135="X",AVERAGE($F148:$I148,$K148:$K148),$K$135="X",AVERAGE($F148:$J148)),"")</f>
        <v>3.9987036759984718E-2</v>
      </c>
      <c r="C148" s="19" cm="1">
        <f t="array" ref="C148">IFERROR(_xlfn.IFS(COUNTA($F$135:$K$135)=0,STDEV($F148:$K148)/SQRT(COUNT($F148:$K148)),$F$135="X",STDEV(G148:$K148)/SQRT(COUNT(G148:$K148)),$G$135="X",STDEV($F148,$H148:$K148)/SQRT(COUNT($F148,$H148:$K148)),$H$135="X",STDEV($F148:$G148,$I148:$K148)/SQRT(COUNT($F148:$G148,$I148:$K148)),$I$135="X",STDEV($F148:$H148,$J148:$K148)/SQRT(COUNT($F148:$H148,$J148:$K148)),$J$135="X",STDEV($F148:$I148,$K148)/SQRT(COUNT($F148:$I148,$K148)),$K$135="X",STDEV($F148:$J148)/SQRT(COUNT($F148:$J148))),"")</f>
        <v>6.4800605092800922E-3</v>
      </c>
      <c r="D148" s="113" cm="1">
        <f t="array" ref="D148">IFERROR(_xlfn.IFS(COUNTA($L$135:$Q$135)=0,AVERAGE($L148:$Q148),$L$135="X",AVERAGE($M148:$Q148),$M$135="X",AVERAGE($L148,$N148:$Q148),$N$135="X",AVERAGE($L148:$M148,$O148:$Q148),$O$135="X",AVERAGE($L148:$N148,$P148:$Q148),$P$135="X",AVERAGE($L148:$O148,$Q148:$Q148),$Q$135="X",AVERAGE($L148:$P148)),"")</f>
        <v>107639.97222222223</v>
      </c>
      <c r="E148" s="111" cm="1">
        <f t="array" ref="E148">IFERROR(_xlfn.IFS(COUNTA($L$135:$Q$135)=0,STDEV($L148:$Q148)/SQRT(COUNT($L148:$Q148)),$L$135="X",STDEV($M148:$Q148)/SQRT(COUNT($M148:$Q148)),$M$135="X",STDEV($L148,$N148:$Q148)/SQRT(COUNT($L148,$N148:$Q148)),$N$135="X",STDEV($L148:$M148,$O148:$Q148)/SQRT(COUNT($L148:$M148,$O148:$Q148)),$O$135="X",STDEV($L148:$N148,$P148:$Q148)/SQRT(COUNT($L148:$N148,$P148:$Q148)),$P$135="X",STDEV($L148:$O148,$Q148)/SQRT(COUNT($L148:$O148,$Q148)),$Q$135="X",STDEV($L148:$P148)/SQRT(COUNT($L148:$P148))),"")</f>
        <v>15338.171717816171</v>
      </c>
      <c r="F148" s="1" cm="1">
        <f t="array" ref="F148">_xlfn.IFS(SUM($L148:$Q148)="","",L148="","",L148=0,0,L148&gt;0,L148/F$198*100)</f>
        <v>3.7717800786752805E-2</v>
      </c>
      <c r="G148" s="1" cm="1">
        <f t="array" ref="G148">_xlfn.IFS(SUM($L148:$Q148)="","",M148="","",M148=0,0,M148&gt;0,M148/G$198*100)</f>
        <v>6.7974010486518882E-2</v>
      </c>
      <c r="H148" s="1" cm="1">
        <f t="array" ref="H148">_xlfn.IFS(SUM($L148:$Q148)="","",N148="","",N148=0,0,N148&gt;0,N148/H$198*100)</f>
        <v>4.072590228707848E-2</v>
      </c>
      <c r="I148" s="1" cm="1">
        <f t="array" ref="I148">_xlfn.IFS(SUM($L148:$Q148)="","",O148="","",O148=0,0,O148&gt;0,O148/I$198*100)</f>
        <v>3.4192581480804188E-2</v>
      </c>
      <c r="J148" s="1" cm="1">
        <f t="array" ref="J148">_xlfn.IFS(SUM($L148:$Q148)="","",P148="","",P148=0,0,P148&gt;0,P148/J$198*100)</f>
        <v>1.9079300204856358E-2</v>
      </c>
      <c r="K148" s="1" cm="1">
        <f t="array" ref="K148">_xlfn.IFS(SUM($L148:$Q148)="","",Q148="","",Q148=0,0,Q148&gt;0,Q148/K$198*100)</f>
        <v>4.0232625313897638E-2</v>
      </c>
      <c r="L148" s="85">
        <f t="shared" si="241"/>
        <v>142460.5</v>
      </c>
      <c r="M148" s="39">
        <f t="shared" si="209"/>
        <v>86760</v>
      </c>
      <c r="N148" s="39">
        <f t="shared" si="210"/>
        <v>119543</v>
      </c>
      <c r="O148" s="39">
        <f t="shared" si="211"/>
        <v>143632</v>
      </c>
      <c r="P148" s="39">
        <f t="shared" si="212"/>
        <v>44625.333333333336</v>
      </c>
      <c r="Q148" s="98">
        <f t="shared" si="213"/>
        <v>108819</v>
      </c>
      <c r="R148" s="89">
        <v>284921</v>
      </c>
      <c r="S148" s="89">
        <v>86760</v>
      </c>
      <c r="T148" s="89">
        <v>119543</v>
      </c>
      <c r="U148" s="89">
        <v>287264</v>
      </c>
      <c r="V148" s="89">
        <v>133876</v>
      </c>
      <c r="W148" s="89">
        <v>217638</v>
      </c>
      <c r="X148" s="1"/>
      <c r="Y148" s="1"/>
      <c r="Z148" s="6" t="s">
        <v>37</v>
      </c>
      <c r="AA148" s="18" cm="1">
        <f t="array" ref="AA148">IFERROR(_xlfn.IFS(COUNTA($AE$135:$AJ$135)=0,AVERAGE($AE148:$AJ148),$AE$135="X",AVERAGE($AF148:$AJ148),$AF$135="X",AVERAGE($AE148,$AG148:$AJ148),$AG$135="X",AVERAGE($AE148:$AF148,$AH148:$AJ148),$AH$135="X",AVERAGE($AE148:$AG148,$AI148:$AJ148),$AI$135="X",AVERAGE($AE148:$AH148,$AJ148:$AJ148),$AJ$135="X",AVERAGE($AE148:$AI148)),"")</f>
        <v>3.6746602031324731E-2</v>
      </c>
      <c r="AB148" s="19" cm="1">
        <f t="array" ref="AB148">IFERROR(_xlfn.IFS(COUNTA($AE$135:$AJ$135)=0,STDEV($AE148:$AJ148)/SQRT(COUNT($AE148:$AJ148)),$AE$135="X",STDEV($AF148:$AJ148)/SQRT(COUNT($AF148:$AJ148)),$AF$135="X",STDEV($AE148,$AG148:$AJ148)/SQRT(COUNT($AE148,$AG148:$AJ148)),$AG$135="X",STDEV($AE148:$AF148,$AH148:$AJ148)/SQRT(COUNT($AE148:$AF148,$AH148:$AJ148)),$AH$135="X",STDEV($AE148:$AG148,$AI148:$AJ148)/SQRT(COUNT($AE148:$AG148,$AI148:$AJ148)),$AI$135="X",STDEV($AE148:$AH148,$AJ148)/SQRT(COUNT($AE148:$AH148,$AJ148)),$AJ$135="X",STDEV($AE148:$AI148)/SQRT(COUNT($AE148:$AI148))),"")</f>
        <v>4.3976189701873114E-3</v>
      </c>
      <c r="AC148" s="113" cm="1">
        <f t="array" ref="AC148">IFERROR(_xlfn.IFS(COUNTA($AK$135:$AP$135)=0,AVERAGE($AK148:$AP148),$AK$135="X",AVERAGE($AL148:$AP148),$AL$135="X",AVERAGE($AK148,$AM148:$AP148),$AM$135="X",AVERAGE($AK148:$AL148,$AN148:$AP148),$AN$135="X",AVERAGE($AK148:$AM148,$AO148:$AP148),$AO$135="X",AVERAGE($AK148:$AN148,$AP148:$AP148),$AP$135="X",AVERAGE($AK148:$AO148)),"")</f>
        <v>103975.08333333333</v>
      </c>
      <c r="AD148" s="111" cm="1">
        <f t="array" ref="AD148">IFERROR(_xlfn.IFS(COUNTA($AK$135:$AP$135)=0,STDEV($AK148:$AP148)/SQRT(COUNT($AK148:$AP148)),$AK$135="X",STDEV($AL148:$AP148)/SQRT(COUNT($AL148:$AP148)),$AL$135="X",STDEV($AK148,$AM148:$AP148)/SQRT(COUNT($AK148,$AM148:$AP148)),$AM$135="X",STDEV($AK148:$AL148,$AN148:$AP148)/SQRT(COUNT($AK148:$AL148,$AN148:$AP148)),$AN$135="X",STDEV($AK148:$AM148,$AO148:$AP148)/SQRT(COUNT($AK148:$AM148,$AO148:$AP148)),$AO$135="X",STDEV($AK148:$AN148,$AP148)/SQRT(COUNT($AK148:$AN148,$AP148)),$AP$135="X",STDEV($AK148:$AO148)/SQRT(COUNT($AK148:$AO148))),"")</f>
        <v>17433.432877384705</v>
      </c>
      <c r="AE148" s="1" cm="1">
        <f t="array" ref="AE148">_xlfn.IFS(SUM($AK148:$AP148)="","",AK148="","",AK148=0,0,AK148&gt;0,AK148/AE$198*100)</f>
        <v>4.0052789326028744E-2</v>
      </c>
      <c r="AF148" s="1" cm="1">
        <f t="array" ref="AF148">_xlfn.IFS(SUM($AK148:$AP148)="","",AL148="","",AL148=0,0,AL148&gt;0,AL148/AF$198*100)</f>
        <v>4.548758923546458E-2</v>
      </c>
      <c r="AG148" s="1" cm="1">
        <f t="array" ref="AG148">_xlfn.IFS(SUM($AK148:$AP148)="","",AM148="","",AM148=0,0,AM148&gt;0,AM148/AG$198*100)</f>
        <v>2.7262496319440287E-2</v>
      </c>
      <c r="AH148" s="1" cm="1">
        <f t="array" ref="AH148">_xlfn.IFS(SUM($AK148:$AP148)="","",AN148="","",AN148=0,0,AN148&gt;0,AN148/AH$198*100)</f>
        <v>2.0242489739023158E-2</v>
      </c>
      <c r="AI148" s="1" cm="1">
        <f t="array" ref="AI148">_xlfn.IFS(SUM($AK148:$AP148)="","",AO148="","",AO148=0,0,AO148&gt;0,AO148/AI$198*100)</f>
        <v>3.9635119634198746E-2</v>
      </c>
      <c r="AJ148" s="1" cm="1">
        <f t="array" ref="AJ148">_xlfn.IFS(SUM($AK148:$AP148)="","",AP148="","",AP148=0,0,AP148&gt;0,AP148/AJ$198*100)</f>
        <v>4.7799127933792866E-2</v>
      </c>
      <c r="AK148" s="85">
        <f t="shared" si="242"/>
        <v>92810</v>
      </c>
      <c r="AL148" s="39">
        <f t="shared" si="243"/>
        <v>176958.5</v>
      </c>
      <c r="AM148" s="39">
        <f t="shared" si="244"/>
        <v>122195</v>
      </c>
      <c r="AN148" s="39">
        <f t="shared" si="245"/>
        <v>105303.5</v>
      </c>
      <c r="AO148" s="39">
        <f t="shared" si="246"/>
        <v>59937.5</v>
      </c>
      <c r="AP148" s="98">
        <f t="shared" si="247"/>
        <v>66646</v>
      </c>
      <c r="AQ148" s="89">
        <v>185620</v>
      </c>
      <c r="AR148" s="89">
        <v>353917</v>
      </c>
      <c r="AS148" s="89">
        <v>122195</v>
      </c>
      <c r="AT148" s="89">
        <v>210607</v>
      </c>
      <c r="AU148" s="89">
        <v>119875</v>
      </c>
      <c r="AV148" s="89">
        <v>133292</v>
      </c>
      <c r="AW148" s="1"/>
      <c r="AX148" s="1"/>
      <c r="AY148" s="39" t="str">
        <f t="shared" si="215"/>
        <v/>
      </c>
      <c r="AZ148" s="39" t="str">
        <f t="shared" si="248"/>
        <v/>
      </c>
      <c r="BA148" s="39" t="str">
        <f t="shared" si="249"/>
        <v/>
      </c>
      <c r="BB148" s="39" t="str">
        <f t="shared" si="250"/>
        <v/>
      </c>
      <c r="BC148" s="39" t="str">
        <f t="shared" si="251"/>
        <v/>
      </c>
      <c r="BD148" s="39" t="str">
        <f t="shared" si="252"/>
        <v/>
      </c>
      <c r="BE148" s="39" t="str">
        <f t="shared" si="216"/>
        <v/>
      </c>
      <c r="BF148" s="39" t="str">
        <f t="shared" si="253"/>
        <v/>
      </c>
      <c r="BG148" s="39" t="str">
        <f t="shared" si="254"/>
        <v/>
      </c>
      <c r="BH148" s="39" t="str">
        <f t="shared" si="255"/>
        <v/>
      </c>
      <c r="BI148" s="39" t="str">
        <f t="shared" si="256"/>
        <v/>
      </c>
      <c r="BJ148" s="39" t="str">
        <f t="shared" si="257"/>
        <v/>
      </c>
      <c r="BK148" s="42" t="str">
        <f t="shared" si="218"/>
        <v/>
      </c>
      <c r="BL148" t="str">
        <f t="shared" si="219"/>
        <v/>
      </c>
      <c r="BM148" t="str">
        <f t="shared" si="220"/>
        <v/>
      </c>
      <c r="BN148" t="str">
        <f t="shared" si="221"/>
        <v/>
      </c>
      <c r="BO148" t="str">
        <f t="shared" si="222"/>
        <v/>
      </c>
      <c r="BP148" t="str">
        <f t="shared" si="223"/>
        <v/>
      </c>
      <c r="BQ148" t="str">
        <f t="shared" si="224"/>
        <v/>
      </c>
      <c r="BR148" t="str">
        <f t="shared" si="225"/>
        <v/>
      </c>
      <c r="BS148" t="str">
        <f t="shared" si="226"/>
        <v/>
      </c>
      <c r="BT148" t="str">
        <f t="shared" si="227"/>
        <v/>
      </c>
      <c r="BU148" t="str">
        <f t="shared" si="228"/>
        <v/>
      </c>
      <c r="BV148" t="str">
        <f t="shared" si="229"/>
        <v/>
      </c>
      <c r="BW148" t="str">
        <f t="shared" si="230"/>
        <v/>
      </c>
      <c r="BX148" t="str">
        <f t="shared" si="231"/>
        <v/>
      </c>
      <c r="BY148" t="str">
        <f t="shared" si="232"/>
        <v/>
      </c>
      <c r="BZ148" t="str">
        <f t="shared" si="233"/>
        <v/>
      </c>
      <c r="CA148" t="str">
        <f t="shared" si="234"/>
        <v/>
      </c>
      <c r="CB148" s="39" t="str">
        <f t="shared" si="235"/>
        <v/>
      </c>
      <c r="CC148" s="46" t="str">
        <f t="shared" si="236"/>
        <v/>
      </c>
      <c r="CD148" s="44" t="str">
        <f t="shared" si="237"/>
        <v/>
      </c>
      <c r="CE148" t="str" cm="1">
        <f t="array" ref="CE148">_xlfn.IFS($CC148="","",$CC148&lt;=CE$136,"yes",$CC148&gt;CE$136,"no")</f>
        <v/>
      </c>
      <c r="CF148" s="42" t="str">
        <f t="shared" si="238"/>
        <v/>
      </c>
      <c r="CG148" s="1" t="str">
        <f t="shared" si="239"/>
        <v/>
      </c>
      <c r="CH148" s="1" t="str">
        <f t="shared" si="240"/>
        <v/>
      </c>
      <c r="CI148" s="76" t="str">
        <f>IF(CE148="yes",VLOOKUP(CH148,'z-Table'!$A$1:$K$74,7,TRUE)*$CE$135,"")</f>
        <v/>
      </c>
    </row>
    <row r="149" spans="1:87" ht="12" x14ac:dyDescent="0.2">
      <c r="A149" s="7" t="s">
        <v>38</v>
      </c>
      <c r="B149" s="18" cm="1">
        <f t="array" ref="B149">IFERROR(_xlfn.IFS(COUNTA($F$135:$K$135)=0,AVERAGE($F149:$K149),$F$135="X",AVERAGE(G149:$K149),$G$135="X",AVERAGE($F149,$H149:$K149),$H$135="X",AVERAGE($F149:$G149,$I149:$K149),$I$135="X",AVERAGE($F149:$H149,$J149:$K149),$J$135="X",AVERAGE($F149:$I149,$K149:$K149),$K$135="X",AVERAGE($F149:$J149)),"")</f>
        <v>6.5123392650522235E-2</v>
      </c>
      <c r="C149" s="19" cm="1">
        <f t="array" ref="C149">IFERROR(_xlfn.IFS(COUNTA($F$135:$K$135)=0,STDEV($F149:$K149)/SQRT(COUNT($F149:$K149)),$F$135="X",STDEV(G149:$K149)/SQRT(COUNT(G149:$K149)),$G$135="X",STDEV($F149,$H149:$K149)/SQRT(COUNT($F149,$H149:$K149)),$H$135="X",STDEV($F149:$G149,$I149:$K149)/SQRT(COUNT($F149:$G149,$I149:$K149)),$I$135="X",STDEV($F149:$H149,$J149:$K149)/SQRT(COUNT($F149:$H149,$J149:$K149)),$J$135="X",STDEV($F149:$I149,$K149)/SQRT(COUNT($F149:$I149,$K149)),$K$135="X",STDEV($F149:$J149)/SQRT(COUNT($F149:$J149))),"")</f>
        <v>1.7022353895772672E-2</v>
      </c>
      <c r="D149" s="113" cm="1">
        <f t="array" ref="D149">IFERROR(_xlfn.IFS(COUNTA($L$135:$Q$135)=0,AVERAGE($L149:$Q149),$L$135="X",AVERAGE($M149:$Q149),$M$135="X",AVERAGE($L149,$N149:$Q149),$N$135="X",AVERAGE($L149:$M149,$O149:$Q149),$O$135="X",AVERAGE($L149:$N149,$P149:$Q149),$P$135="X",AVERAGE($L149:$O149,$Q149:$Q149),$Q$135="X",AVERAGE($L149:$P149)),"")</f>
        <v>165591.52777777778</v>
      </c>
      <c r="E149" s="111" cm="1">
        <f t="array" ref="E149">IFERROR(_xlfn.IFS(COUNTA($L$135:$Q$135)=0,STDEV($L149:$Q149)/SQRT(COUNT($L149:$Q149)),$L$135="X",STDEV($M149:$Q149)/SQRT(COUNT($M149:$Q149)),$M$135="X",STDEV($L149,$N149:$Q149)/SQRT(COUNT($L149,$N149:$Q149)),$N$135="X",STDEV($L149:$M149,$O149:$Q149)/SQRT(COUNT($L149:$M149,$O149:$Q149)),$O$135="X",STDEV($L149:$N149,$P149:$Q149)/SQRT(COUNT($L149:$N149,$P149:$Q149)),$P$135="X",STDEV($L149:$O149,$Q149)/SQRT(COUNT($L149:$O149,$Q149)),$Q$135="X",STDEV($L149:$P149)/SQRT(COUNT($L149:$P149))),"")</f>
        <v>32945.421079427295</v>
      </c>
      <c r="F149" cm="1">
        <f t="array" ref="F149">_xlfn.IFS(SUM($L149:$Q149)="","",L149="","",L149=0,0,L149&gt;0,L149/F$198*100)</f>
        <v>3.5459135693538986E-2</v>
      </c>
      <c r="G149" cm="1">
        <f t="array" ref="G149">_xlfn.IFS(SUM($L149:$Q149)="","",M149="","",M149=0,0,M149&gt;0,M149/G$198*100)</f>
        <v>0.13080296188054158</v>
      </c>
      <c r="H149" cm="1">
        <f t="array" ref="H149">_xlfn.IFS(SUM($L149:$Q149)="","",N149="","",N149=0,0,N149&gt;0,N149/H$198*100)</f>
        <v>0.10227961349833345</v>
      </c>
      <c r="I149" cm="1">
        <f t="array" ref="I149">_xlfn.IFS(SUM($L149:$Q149)="","",O149="","",O149=0,0,O149&gt;0,O149/I$198*100)</f>
        <v>4.7713258334038527E-2</v>
      </c>
      <c r="J149" cm="1">
        <f t="array" ref="J149">_xlfn.IFS(SUM($L149:$Q149)="","",P149="","",P149=0,0,P149&gt;0,P149/J$198*100)</f>
        <v>2.5826089405296352E-2</v>
      </c>
      <c r="K149" s="1" cm="1">
        <f t="array" ref="K149">_xlfn.IFS(SUM($L149:$Q149)="","",Q149="","",Q149=0,0,Q149&gt;0,Q149/K$198*100)</f>
        <v>4.8659297091384612E-2</v>
      </c>
      <c r="L149" s="85">
        <f t="shared" si="241"/>
        <v>133929.5</v>
      </c>
      <c r="M149" s="39">
        <f t="shared" si="209"/>
        <v>166953</v>
      </c>
      <c r="N149" s="39">
        <f t="shared" si="210"/>
        <v>300222</v>
      </c>
      <c r="O149" s="39">
        <f t="shared" si="211"/>
        <v>200428</v>
      </c>
      <c r="P149" s="39">
        <f t="shared" si="212"/>
        <v>60405.666666666664</v>
      </c>
      <c r="Q149" s="98">
        <f t="shared" si="213"/>
        <v>131611</v>
      </c>
      <c r="R149" s="89">
        <v>267859</v>
      </c>
      <c r="S149" s="89">
        <v>166953</v>
      </c>
      <c r="T149" s="89">
        <v>300222</v>
      </c>
      <c r="U149" s="89">
        <v>400856</v>
      </c>
      <c r="V149" s="89">
        <v>181217</v>
      </c>
      <c r="W149" s="89">
        <v>263222</v>
      </c>
      <c r="X149" s="1"/>
      <c r="Y149" s="1"/>
      <c r="Z149" s="7" t="s">
        <v>38</v>
      </c>
      <c r="AA149" s="18" cm="1">
        <f t="array" ref="AA149">IFERROR(_xlfn.IFS(COUNTA($AE$135:$AJ$135)=0,AVERAGE($AE149:$AJ149),$AE$135="X",AVERAGE($AF149:$AJ149),$AF$135="X",AVERAGE($AE149,$AG149:$AJ149),$AG$135="X",AVERAGE($AE149:$AF149,$AH149:$AJ149),$AH$135="X",AVERAGE($AE149:$AG149,$AI149:$AJ149),$AI$135="X",AVERAGE($AE149:$AH149,$AJ149:$AJ149),$AJ$135="X",AVERAGE($AE149:$AI149)),"")</f>
        <v>0.10834521028029277</v>
      </c>
      <c r="AB149" s="19" cm="1">
        <f t="array" ref="AB149">IFERROR(_xlfn.IFS(COUNTA($AE$135:$AJ$135)=0,STDEV($AE149:$AJ149)/SQRT(COUNT($AE149:$AJ149)),$AE$135="X",STDEV($AF149:$AJ149)/SQRT(COUNT($AF149:$AJ149)),$AF$135="X",STDEV($AE149,$AG149:$AJ149)/SQRT(COUNT($AE149,$AG149:$AJ149)),$AG$135="X",STDEV($AE149:$AF149,$AH149:$AJ149)/SQRT(COUNT($AE149:$AF149,$AH149:$AJ149)),$AH$135="X",STDEV($AE149:$AG149,$AI149:$AJ149)/SQRT(COUNT($AE149:$AG149,$AI149:$AJ149)),$AI$135="X",STDEV($AE149:$AH149,$AJ149)/SQRT(COUNT($AE149:$AH149,$AJ149)),$AJ$135="X",STDEV($AE149:$AI149)/SQRT(COUNT($AE149:$AI149))),"")</f>
        <v>1.661965888435326E-2</v>
      </c>
      <c r="AC149" s="113" cm="1">
        <f t="array" ref="AC149">IFERROR(_xlfn.IFS(COUNTA($AK$135:$AP$135)=0,AVERAGE($AK149:$AP149),$AK$135="X",AVERAGE($AL149:$AP149),$AL$135="X",AVERAGE($AK149,$AM149:$AP149),$AM$135="X",AVERAGE($AK149:$AL149,$AN149:$AP149),$AN$135="X",AVERAGE($AK149:$AM149,$AO149:$AP149),$AO$135="X",AVERAGE($AK149:$AN149,$AP149:$AP149),$AP$135="X",AVERAGE($AK149:$AO149)),"")</f>
        <v>360794.91666666669</v>
      </c>
      <c r="AD149" s="111" cm="1">
        <f t="array" ref="AD149">IFERROR(_xlfn.IFS(COUNTA($AK$135:$AP$135)=0,STDEV($AK149:$AP149)/SQRT(COUNT($AK149:$AP149)),$AK$135="X",STDEV($AL149:$AP149)/SQRT(COUNT($AL149:$AP149)),$AL$135="X",STDEV($AK149,$AM149:$AP149)/SQRT(COUNT($AK149,$AM149:$AP149)),$AM$135="X",STDEV($AK149:$AL149,$AN149:$AP149)/SQRT(COUNT($AK149:$AL149,$AN149:$AP149)),$AN$135="X",STDEV($AK149:$AM149,$AO149:$AP149)/SQRT(COUNT($AK149:$AM149,$AO149:$AP149)),$AO$135="X",STDEV($AK149:$AN149,$AP149)/SQRT(COUNT($AK149:$AN149,$AP149)),$AP$135="X",STDEV($AK149:$AO149)/SQRT(COUNT($AK149:$AO149))),"")</f>
        <v>124408.08929884857</v>
      </c>
      <c r="AE149" cm="1">
        <f t="array" ref="AE149">_xlfn.IFS(SUM($AK149:$AP149)="","",AK149="","",AK149=0,0,AK149&gt;0,AK149/AE$198*100)</f>
        <v>0.10425765660304551</v>
      </c>
      <c r="AF149" cm="1">
        <f t="array" ref="AF149">_xlfn.IFS(SUM($AK149:$AP149)="","",AL149="","",AL149=0,0,AL149&gt;0,AL149/AF$198*100)</f>
        <v>0.11665418902676253</v>
      </c>
      <c r="AG149" cm="1">
        <f t="array" ref="AG149">_xlfn.IFS(SUM($AK149:$AP149)="","",AM149="","",AM149=0,0,AM149&gt;0,AM149/AG$198*100)</f>
        <v>5.6093877406001191E-2</v>
      </c>
      <c r="AH149" cm="1">
        <f t="array" ref="AH149">_xlfn.IFS(SUM($AK149:$AP149)="","",AN149="","",AN149=0,0,AN149&gt;0,AN149/AH$198*100)</f>
        <v>0.1801345816702124</v>
      </c>
      <c r="AI149" cm="1">
        <f t="array" ref="AI149">_xlfn.IFS(SUM($AK149:$AP149)="","",AO149="","",AO149=0,0,AO149&gt;0,AO149/AI$198*100)</f>
        <v>0.10061716088627255</v>
      </c>
      <c r="AJ149" s="1" cm="1">
        <f t="array" ref="AJ149">_xlfn.IFS(SUM($AK149:$AP149)="","",AP149="","",AP149=0,0,AP149&gt;0,AP149/AJ$198*100)</f>
        <v>9.2313796089462455E-2</v>
      </c>
      <c r="AK149" s="85">
        <f t="shared" si="242"/>
        <v>241585</v>
      </c>
      <c r="AL149" s="39">
        <f t="shared" si="243"/>
        <v>453815</v>
      </c>
      <c r="AM149" s="39">
        <f t="shared" si="244"/>
        <v>251422</v>
      </c>
      <c r="AN149" s="39">
        <f t="shared" si="245"/>
        <v>937078.5</v>
      </c>
      <c r="AO149" s="39">
        <f t="shared" si="246"/>
        <v>152156.5</v>
      </c>
      <c r="AP149" s="98">
        <f t="shared" si="247"/>
        <v>128712.5</v>
      </c>
      <c r="AQ149" s="89">
        <v>483170</v>
      </c>
      <c r="AR149" s="89">
        <v>907630</v>
      </c>
      <c r="AS149" s="89">
        <v>251422</v>
      </c>
      <c r="AT149" s="89">
        <v>1874157</v>
      </c>
      <c r="AU149" s="89">
        <v>304313</v>
      </c>
      <c r="AV149" s="89">
        <v>257425</v>
      </c>
      <c r="AW149" s="1"/>
      <c r="AX149" s="1"/>
      <c r="AY149" s="39" t="str">
        <f t="shared" si="215"/>
        <v/>
      </c>
      <c r="AZ149" s="39" t="str">
        <f t="shared" si="248"/>
        <v/>
      </c>
      <c r="BA149" s="39" t="str">
        <f t="shared" si="249"/>
        <v/>
      </c>
      <c r="BB149" s="39" t="str">
        <f t="shared" si="250"/>
        <v/>
      </c>
      <c r="BC149" s="39" t="str">
        <f t="shared" si="251"/>
        <v/>
      </c>
      <c r="BD149" s="39" t="str">
        <f t="shared" si="252"/>
        <v/>
      </c>
      <c r="BE149" s="39" t="str">
        <f t="shared" si="216"/>
        <v/>
      </c>
      <c r="BF149" s="39" t="str">
        <f t="shared" si="253"/>
        <v/>
      </c>
      <c r="BG149" s="39" t="str">
        <f t="shared" si="254"/>
        <v/>
      </c>
      <c r="BH149" s="39" t="str">
        <f t="shared" si="255"/>
        <v/>
      </c>
      <c r="BI149" s="39" t="str">
        <f t="shared" si="256"/>
        <v/>
      </c>
      <c r="BJ149" s="39" t="str">
        <f t="shared" si="257"/>
        <v/>
      </c>
      <c r="BK149" s="42" t="str">
        <f t="shared" si="218"/>
        <v/>
      </c>
      <c r="BL149" t="str">
        <f t="shared" si="219"/>
        <v/>
      </c>
      <c r="BM149" t="str">
        <f t="shared" si="220"/>
        <v/>
      </c>
      <c r="BN149" t="str">
        <f t="shared" si="221"/>
        <v/>
      </c>
      <c r="BO149" t="str">
        <f t="shared" si="222"/>
        <v/>
      </c>
      <c r="BP149" t="str">
        <f t="shared" si="223"/>
        <v/>
      </c>
      <c r="BQ149" t="str">
        <f t="shared" si="224"/>
        <v/>
      </c>
      <c r="BR149" t="str">
        <f t="shared" si="225"/>
        <v/>
      </c>
      <c r="BS149" t="str">
        <f t="shared" si="226"/>
        <v/>
      </c>
      <c r="BT149" t="str">
        <f t="shared" si="227"/>
        <v/>
      </c>
      <c r="BU149" t="str">
        <f t="shared" si="228"/>
        <v/>
      </c>
      <c r="BV149" t="str">
        <f t="shared" si="229"/>
        <v/>
      </c>
      <c r="BW149" t="str">
        <f t="shared" si="230"/>
        <v/>
      </c>
      <c r="BX149" t="str">
        <f t="shared" si="231"/>
        <v/>
      </c>
      <c r="BY149" t="str">
        <f t="shared" si="232"/>
        <v/>
      </c>
      <c r="BZ149" t="str">
        <f t="shared" si="233"/>
        <v/>
      </c>
      <c r="CA149" t="str">
        <f t="shared" si="234"/>
        <v/>
      </c>
      <c r="CB149" s="39" t="str">
        <f t="shared" si="235"/>
        <v/>
      </c>
      <c r="CC149" s="46" t="str">
        <f t="shared" si="236"/>
        <v/>
      </c>
      <c r="CD149" s="44" t="str">
        <f t="shared" si="237"/>
        <v/>
      </c>
      <c r="CE149" t="str" cm="1">
        <f t="array" ref="CE149">_xlfn.IFS($CC149="","",$CC149&lt;=CE$136,"yes",$CC149&gt;CE$136,"no")</f>
        <v/>
      </c>
      <c r="CF149" s="42" t="str">
        <f t="shared" si="238"/>
        <v/>
      </c>
      <c r="CG149" s="1" t="str">
        <f t="shared" si="239"/>
        <v/>
      </c>
      <c r="CH149" s="1" t="str">
        <f t="shared" si="240"/>
        <v/>
      </c>
      <c r="CI149" s="76" t="str">
        <f>IF(CE149="yes",VLOOKUP(CH149,'z-Table'!$A$1:$K$74,7,TRUE)*$CE$135,"")</f>
        <v/>
      </c>
    </row>
    <row r="150" spans="1:87" ht="12" x14ac:dyDescent="0.2">
      <c r="A150" s="7" t="s">
        <v>39</v>
      </c>
      <c r="B150" s="18" cm="1">
        <f t="array" ref="B150">IFERROR(_xlfn.IFS(COUNTA($F$135:$K$135)=0,AVERAGE($F150:$K150),$F$135="X",AVERAGE(G150:$K150),$G$135="X",AVERAGE($F150,$H150:$K150),$H$135="X",AVERAGE($F150:$G150,$I150:$K150),$I$135="X",AVERAGE($F150:$H150,$J150:$K150),$J$135="X",AVERAGE($F150:$I150,$K150:$K150),$K$135="X",AVERAGE($F150:$J150)),"")</f>
        <v>1.0405261649248205</v>
      </c>
      <c r="C150" s="19" cm="1">
        <f t="array" ref="C150">IFERROR(_xlfn.IFS(COUNTA($F$135:$K$135)=0,STDEV($F150:$K150)/SQRT(COUNT($F150:$K150)),$F$135="X",STDEV(G150:$K150)/SQRT(COUNT(G150:$K150)),$G$135="X",STDEV($F150,$H150:$K150)/SQRT(COUNT($F150,$H150:$K150)),$H$135="X",STDEV($F150:$G150,$I150:$K150)/SQRT(COUNT($F150:$G150,$I150:$K150)),$I$135="X",STDEV($F150:$H150,$J150:$K150)/SQRT(COUNT($F150:$H150,$J150:$K150)),$J$135="X",STDEV($F150:$I150,$K150)/SQRT(COUNT($F150:$I150,$K150)),$K$135="X",STDEV($F150:$J150)/SQRT(COUNT($F150:$J150))),"")</f>
        <v>0.14197921185080797</v>
      </c>
      <c r="D150" s="113" cm="1">
        <f t="array" ref="D150">IFERROR(_xlfn.IFS(COUNTA($L$135:$Q$135)=0,AVERAGE($L150:$Q150),$L$135="X",AVERAGE($M150:$Q150),$M$135="X",AVERAGE($L150,$N150:$Q150),$N$135="X",AVERAGE($L150:$M150,$O150:$Q150),$O$135="X",AVERAGE($L150:$N150,$P150:$Q150),$P$135="X",AVERAGE($L150:$O150,$Q150:$Q150),$Q$135="X",AVERAGE($L150:$P150)),"")</f>
        <v>2782923.388888889</v>
      </c>
      <c r="E150" s="111" cm="1">
        <f t="array" ref="E150">IFERROR(_xlfn.IFS(COUNTA($L$135:$Q$135)=0,STDEV($L150:$Q150)/SQRT(COUNT($L150:$Q150)),$L$135="X",STDEV($M150:$Q150)/SQRT(COUNT($M150:$Q150)),$M$135="X",STDEV($L150,$N150:$Q150)/SQRT(COUNT($L150,$N150:$Q150)),$N$135="X",STDEV($L150:$M150,$O150:$Q150)/SQRT(COUNT($L150:$M150,$O150:$Q150)),$O$135="X",STDEV($L150:$N150,$P150:$Q150)/SQRT(COUNT($L150:$N150,$P150:$Q150)),$P$135="X",STDEV($L150:$O150,$Q150)/SQRT(COUNT($L150:$O150,$Q150)),$Q$135="X",STDEV($L150:$P150)/SQRT(COUNT($L150:$P150))),"")</f>
        <v>342055.44684002467</v>
      </c>
      <c r="F150" cm="1">
        <f t="array" ref="F150">_xlfn.IFS(SUM($L150:$Q150)="","",L150="","",L150=0,0,L150&gt;0,L150/F$198*100)</f>
        <v>0.83495522594916072</v>
      </c>
      <c r="G150" cm="1">
        <f t="array" ref="G150">_xlfn.IFS(SUM($L150:$Q150)="","",M150="","",M150=0,0,M150&gt;0,M150/G$198*100)</f>
        <v>1.5706548393350901</v>
      </c>
      <c r="H150" cm="1">
        <f t="array" ref="H150">_xlfn.IFS(SUM($L150:$Q150)="","",N150="","",N150=0,0,N150&gt;0,N150/H$198*100)</f>
        <v>1.3813208921742668</v>
      </c>
      <c r="I150" cm="1">
        <f t="array" ref="I150">_xlfn.IFS(SUM($L150:$Q150)="","",O150="","",O150=0,0,O150&gt;0,O150/I$198*100)</f>
        <v>0.75234725095609734</v>
      </c>
      <c r="J150" cm="1">
        <f t="array" ref="J150">_xlfn.IFS(SUM($L150:$Q150)="","",P150="","",P150=0,0,P150&gt;0,P150/J$198*100)</f>
        <v>0.77734381413162246</v>
      </c>
      <c r="K150" s="1" cm="1">
        <f t="array" ref="K150">_xlfn.IFS(SUM($L150:$Q150)="","",Q150="","",Q150=0,0,Q150&gt;0,Q150/K$198*100)</f>
        <v>0.92653496700268645</v>
      </c>
      <c r="L150" s="85">
        <f t="shared" si="241"/>
        <v>3153634</v>
      </c>
      <c r="M150" s="39">
        <f t="shared" si="209"/>
        <v>2004737</v>
      </c>
      <c r="N150" s="39">
        <f t="shared" si="210"/>
        <v>4054600</v>
      </c>
      <c r="O150" s="39">
        <f t="shared" si="211"/>
        <v>3160368</v>
      </c>
      <c r="P150" s="39">
        <f t="shared" si="212"/>
        <v>1818160.3333333333</v>
      </c>
      <c r="Q150" s="98">
        <f t="shared" si="213"/>
        <v>2506041</v>
      </c>
      <c r="R150" s="89">
        <v>6307268</v>
      </c>
      <c r="S150" s="89">
        <v>2004737</v>
      </c>
      <c r="T150" s="89">
        <v>4054600</v>
      </c>
      <c r="U150" s="89">
        <v>6320736</v>
      </c>
      <c r="V150" s="89">
        <v>5454481</v>
      </c>
      <c r="W150" s="89">
        <v>5012082</v>
      </c>
      <c r="X150" s="1"/>
      <c r="Y150" s="1"/>
      <c r="Z150" s="7" t="s">
        <v>39</v>
      </c>
      <c r="AA150" s="18" cm="1">
        <f t="array" ref="AA150">IFERROR(_xlfn.IFS(COUNTA($AE$135:$AJ$135)=0,AVERAGE($AE150:$AJ150),$AE$135="X",AVERAGE($AF150:$AJ150),$AF$135="X",AVERAGE($AE150,$AG150:$AJ150),$AG$135="X",AVERAGE($AE150:$AF150,$AH150:$AJ150),$AH$135="X",AVERAGE($AE150:$AG150,$AI150:$AJ150),$AI$135="X",AVERAGE($AE150:$AH150,$AJ150:$AJ150),$AJ$135="X",AVERAGE($AE150:$AI150)),"")</f>
        <v>1.4138125486667825</v>
      </c>
      <c r="AB150" s="19" cm="1">
        <f t="array" ref="AB150">IFERROR(_xlfn.IFS(COUNTA($AE$135:$AJ$135)=0,STDEV($AE150:$AJ150)/SQRT(COUNT($AE150:$AJ150)),$AE$135="X",STDEV($AF150:$AJ150)/SQRT(COUNT($AF150:$AJ150)),$AF$135="X",STDEV($AE150,$AG150:$AJ150)/SQRT(COUNT($AE150,$AG150:$AJ150)),$AG$135="X",STDEV($AE150:$AF150,$AH150:$AJ150)/SQRT(COUNT($AE150:$AF150,$AH150:$AJ150)),$AH$135="X",STDEV($AE150:$AG150,$AI150:$AJ150)/SQRT(COUNT($AE150:$AG150,$AI150:$AJ150)),$AI$135="X",STDEV($AE150:$AH150,$AJ150)/SQRT(COUNT($AE150:$AH150,$AJ150)),$AJ$135="X",STDEV($AE150:$AI150)/SQRT(COUNT($AE150:$AI150))),"")</f>
        <v>0.21904072467464053</v>
      </c>
      <c r="AC150" s="113" cm="1">
        <f t="array" ref="AC150">IFERROR(_xlfn.IFS(COUNTA($AK$135:$AP$135)=0,AVERAGE($AK150:$AP150),$AK$135="X",AVERAGE($AL150:$AP150),$AL$135="X",AVERAGE($AK150,$AM150:$AP150),$AM$135="X",AVERAGE($AK150:$AL150,$AN150:$AP150),$AN$135="X",AVERAGE($AK150:$AM150,$AO150:$AP150),$AO$135="X",AVERAGE($AK150:$AN150,$AP150:$AP150),$AP$135="X",AVERAGE($AK150:$AO150)),"")</f>
        <v>4029420.25</v>
      </c>
      <c r="AD150" s="111" cm="1">
        <f t="array" ref="AD150">IFERROR(_xlfn.IFS(COUNTA($AK$135:$AP$135)=0,STDEV($AK150:$AP150)/SQRT(COUNT($AK150:$AP150)),$AK$135="X",STDEV($AL150:$AP150)/SQRT(COUNT($AL150:$AP150)),$AL$135="X",STDEV($AK150,$AM150:$AP150)/SQRT(COUNT($AK150,$AM150:$AP150)),$AM$135="X",STDEV($AK150:$AL150,$AN150:$AP150)/SQRT(COUNT($AK150:$AL150,$AN150:$AP150)),$AN$135="X",STDEV($AK150:$AM150,$AO150:$AP150)/SQRT(COUNT($AK150:$AM150,$AO150:$AP150)),$AO$135="X",STDEV($AK150:$AN150,$AP150)/SQRT(COUNT($AK150:$AN150,$AP150)),$AP$135="X",STDEV($AK150:$AO150)/SQRT(COUNT($AK150:$AO150))),"")</f>
        <v>654679.51181577845</v>
      </c>
      <c r="AE150" cm="1">
        <f t="array" ref="AE150">_xlfn.IFS(SUM($AK150:$AP150)="","",AK150="","",AK150=0,0,AK150&gt;0,AK150/AE$198*100)</f>
        <v>1.2442931329479754</v>
      </c>
      <c r="AF150" cm="1">
        <f t="array" ref="AF150">_xlfn.IFS(SUM($AK150:$AP150)="","",AL150="","",AL150=0,0,AL150&gt;0,AL150/AF$198*100)</f>
        <v>1.2208873731971452</v>
      </c>
      <c r="AG150" cm="1">
        <f t="array" ref="AG150">_xlfn.IFS(SUM($AK150:$AP150)="","",AM150="","",AM150=0,0,AM150&gt;0,AM150/AG$198*100)</f>
        <v>1.1171722324575419</v>
      </c>
      <c r="AH150" cm="1">
        <f t="array" ref="AH150">_xlfn.IFS(SUM($AK150:$AP150)="","",AN150="","",AN150=0,0,AN150&gt;0,AN150/AH$198*100)</f>
        <v>1.1981745618076267</v>
      </c>
      <c r="AI150" cm="1">
        <f t="array" ref="AI150">_xlfn.IFS(SUM($AK150:$AP150)="","",AO150="","",AO150=0,0,AO150&gt;0,AO150/AI$198*100)</f>
        <v>1.1968258748006535</v>
      </c>
      <c r="AJ150" s="1" cm="1">
        <f t="array" ref="AJ150">_xlfn.IFS(SUM($AK150:$AP150)="","",AP150="","",AP150=0,0,AP150&gt;0,AP150/AJ$198*100)</f>
        <v>2.5055221167897526</v>
      </c>
      <c r="AK150" s="85">
        <f t="shared" si="242"/>
        <v>2883266</v>
      </c>
      <c r="AL150" s="39">
        <f t="shared" si="243"/>
        <v>4749568</v>
      </c>
      <c r="AM150" s="39">
        <f t="shared" si="244"/>
        <v>5007350</v>
      </c>
      <c r="AN150" s="39">
        <f t="shared" si="245"/>
        <v>6233026.5</v>
      </c>
      <c r="AO150" s="39">
        <f t="shared" si="246"/>
        <v>1809878.5</v>
      </c>
      <c r="AP150" s="98">
        <f t="shared" si="247"/>
        <v>3493432.5</v>
      </c>
      <c r="AQ150" s="89">
        <v>5766532</v>
      </c>
      <c r="AR150" s="89">
        <v>9499136</v>
      </c>
      <c r="AS150" s="89">
        <v>5007350</v>
      </c>
      <c r="AT150" s="89">
        <v>12466053</v>
      </c>
      <c r="AU150" s="89">
        <v>3619757</v>
      </c>
      <c r="AV150" s="89">
        <v>6986865</v>
      </c>
      <c r="AW150" s="1"/>
      <c r="AX150" s="1" t="str">
        <f>A150</f>
        <v>1,8-cineole</v>
      </c>
      <c r="AY150" s="39">
        <f t="shared" si="215"/>
        <v>3153634</v>
      </c>
      <c r="AZ150" s="39">
        <f t="shared" si="248"/>
        <v>2004737</v>
      </c>
      <c r="BA150" s="39">
        <f t="shared" si="249"/>
        <v>4054600</v>
      </c>
      <c r="BB150" s="39">
        <f t="shared" si="250"/>
        <v>3160368</v>
      </c>
      <c r="BC150" s="39">
        <f t="shared" si="251"/>
        <v>1818160.3333333333</v>
      </c>
      <c r="BD150" s="39">
        <f t="shared" si="252"/>
        <v>2506041</v>
      </c>
      <c r="BE150" s="39">
        <f t="shared" si="216"/>
        <v>2883266</v>
      </c>
      <c r="BF150" s="39">
        <f t="shared" si="253"/>
        <v>4749568</v>
      </c>
      <c r="BG150" s="39">
        <f t="shared" si="254"/>
        <v>5007350</v>
      </c>
      <c r="BH150" s="39">
        <f t="shared" si="255"/>
        <v>6233026.5</v>
      </c>
      <c r="BI150" s="39">
        <f t="shared" si="256"/>
        <v>1809878.5</v>
      </c>
      <c r="BJ150" s="39">
        <f t="shared" si="257"/>
        <v>3493432.5</v>
      </c>
      <c r="BK150" s="42">
        <f t="shared" si="218"/>
        <v>6</v>
      </c>
      <c r="BL150">
        <f t="shared" si="219"/>
        <v>3</v>
      </c>
      <c r="BM150">
        <f t="shared" si="220"/>
        <v>9</v>
      </c>
      <c r="BN150">
        <f t="shared" si="221"/>
        <v>7</v>
      </c>
      <c r="BO150">
        <f t="shared" si="222"/>
        <v>2</v>
      </c>
      <c r="BP150">
        <f t="shared" si="223"/>
        <v>4</v>
      </c>
      <c r="BQ150">
        <f t="shared" si="224"/>
        <v>5</v>
      </c>
      <c r="BR150">
        <f t="shared" si="225"/>
        <v>10</v>
      </c>
      <c r="BS150">
        <f t="shared" si="226"/>
        <v>11</v>
      </c>
      <c r="BT150">
        <f t="shared" si="227"/>
        <v>12</v>
      </c>
      <c r="BU150">
        <f t="shared" si="228"/>
        <v>1</v>
      </c>
      <c r="BV150">
        <f t="shared" si="229"/>
        <v>8</v>
      </c>
      <c r="BW150">
        <f t="shared" si="230"/>
        <v>31</v>
      </c>
      <c r="BX150">
        <f t="shared" si="231"/>
        <v>47</v>
      </c>
      <c r="BY150">
        <f t="shared" si="232"/>
        <v>6</v>
      </c>
      <c r="BZ150">
        <f t="shared" si="233"/>
        <v>6</v>
      </c>
      <c r="CA150">
        <f t="shared" si="234"/>
        <v>26</v>
      </c>
      <c r="CB150" s="39">
        <f t="shared" si="235"/>
        <v>10</v>
      </c>
      <c r="CC150" s="46">
        <f t="shared" si="236"/>
        <v>10</v>
      </c>
      <c r="CD150" s="44" t="str">
        <f t="shared" si="237"/>
        <v xml:space="preserve">sig = </v>
      </c>
      <c r="CE150" t="str" cm="1">
        <f t="array" ref="CE150">_xlfn.IFS($CC150="","",$CC150&lt;=CE$136,"yes",$CC150&gt;CE$136,"no")</f>
        <v>no</v>
      </c>
      <c r="CF150" s="42" t="str">
        <f t="shared" si="238"/>
        <v/>
      </c>
      <c r="CG150" s="1" t="str">
        <f t="shared" si="239"/>
        <v/>
      </c>
      <c r="CH150" s="1" t="str">
        <f t="shared" si="240"/>
        <v/>
      </c>
      <c r="CI150" s="76" t="str">
        <f>IF(CE150="yes",VLOOKUP(CH150,'z-Table'!$A$1:$K$74,7,TRUE)*$CE$135,"")</f>
        <v/>
      </c>
    </row>
    <row r="151" spans="1:87" ht="12" x14ac:dyDescent="0.2">
      <c r="A151" s="7" t="s">
        <v>40</v>
      </c>
      <c r="B151" s="18" cm="1">
        <f t="array" ref="B151">IFERROR(_xlfn.IFS(COUNTA($F$135:$K$135)=0,AVERAGE($F151:$K151),$F$135="X",AVERAGE(G151:$K151),$G$135="X",AVERAGE($F151,$H151:$K151),$H$135="X",AVERAGE($F151:$G151,$I151:$K151),$I$135="X",AVERAGE($F151:$H151,$J151:$K151),$J$135="X",AVERAGE($F151:$I151,$K151:$K151),$K$135="X",AVERAGE($F151:$J151)),"")</f>
        <v>3.9947434292400462E-2</v>
      </c>
      <c r="C151" s="19" cm="1">
        <f t="array" ref="C151">IFERROR(_xlfn.IFS(COUNTA($F$135:$K$135)=0,STDEV($F151:$K151)/SQRT(COUNT($F151:$K151)),$F$135="X",STDEV(G151:$K151)/SQRT(COUNT(G151:$K151)),$G$135="X",STDEV($F151,$H151:$K151)/SQRT(COUNT($F151,$H151:$K151)),$H$135="X",STDEV($F151:$G151,$I151:$K151)/SQRT(COUNT($F151:$G151,$I151:$K151)),$I$135="X",STDEV($F151:$H151,$J151:$K151)/SQRT(COUNT($F151:$H151,$J151:$K151)),$J$135="X",STDEV($F151:$I151,$K151)/SQRT(COUNT($F151:$I151,$K151)),$K$135="X",STDEV($F151:$J151)/SQRT(COUNT($F151:$J151))),"")</f>
        <v>6.051078568099175E-3</v>
      </c>
      <c r="D151" s="113" cm="1">
        <f t="array" ref="D151">IFERROR(_xlfn.IFS(COUNTA($L$135:$Q$135)=0,AVERAGE($L151:$Q151),$L$135="X",AVERAGE($M151:$Q151),$M$135="X",AVERAGE($L151,$N151:$Q151),$N$135="X",AVERAGE($L151:$M151,$O151:$Q151),$O$135="X",AVERAGE($L151:$N151,$P151:$Q151),$P$135="X",AVERAGE($L151:$O151,$Q151:$Q151),$Q$135="X",AVERAGE($L151:$P151)),"")</f>
        <v>109343</v>
      </c>
      <c r="E151" s="111" cm="1">
        <f t="array" ref="E151">IFERROR(_xlfn.IFS(COUNTA($L$135:$Q$135)=0,STDEV($L151:$Q151)/SQRT(COUNT($L151:$Q151)),$L$135="X",STDEV($M151:$Q151)/SQRT(COUNT($M151:$Q151)),$M$135="X",STDEV($L151,$N151:$Q151)/SQRT(COUNT($L151,$N151:$Q151)),$N$135="X",STDEV($L151:$M151,$O151:$Q151)/SQRT(COUNT($L151:$M151,$O151:$Q151)),$O$135="X",STDEV($L151:$N151,$P151:$Q151)/SQRT(COUNT($L151:$N151,$P151:$Q151)),$P$135="X",STDEV($L151:$O151,$Q151)/SQRT(COUNT($L151:$O151,$Q151)),$Q$135="X",STDEV($L151:$P151)/SQRT(COUNT($L151:$P151))),"")</f>
        <v>17150.12651411062</v>
      </c>
      <c r="F151" cm="1">
        <f t="array" ref="F151">_xlfn.IFS(SUM($L151:$Q151)="","",L151="","",L151=0,0,L151&gt;0,L151/F$198*100)</f>
        <v>3.9046894535191841E-2</v>
      </c>
      <c r="G151" cm="1">
        <f t="array" ref="G151">_xlfn.IFS(SUM($L151:$Q151)="","",M151="","",M151=0,0,M151&gt;0,M151/G$198*100)</f>
        <v>6.2246048399532496E-2</v>
      </c>
      <c r="H151" cm="1">
        <f t="array" ref="H151">_xlfn.IFS(SUM($L151:$Q151)="","",N151="","",N151=0,0,N151&gt;0,N151/H$198*100)</f>
        <v>4.3569557761595969E-2</v>
      </c>
      <c r="I151" cm="1">
        <f t="array" ref="I151">_xlfn.IFS(SUM($L151:$Q151)="","",O151="","",O151=0,0,O151&gt;0,O151/I$198*100)</f>
        <v>3.4034273675546761E-2</v>
      </c>
      <c r="J151" cm="1">
        <f t="array" ref="J151">_xlfn.IFS(SUM($L151:$Q151)="","",P151="","",P151=0,0,P151&gt;0,P151/J$198*100)</f>
        <v>1.6796071929571738E-2</v>
      </c>
      <c r="K151" s="1" cm="1">
        <f t="array" ref="K151">_xlfn.IFS(SUM($L151:$Q151)="","",Q151="","",Q151=0,0,Q151&gt;0,Q151/K$198*100)</f>
        <v>4.3991759452963922E-2</v>
      </c>
      <c r="L151" s="85">
        <f t="shared" si="241"/>
        <v>147480.5</v>
      </c>
      <c r="M151" s="39">
        <f t="shared" si="209"/>
        <v>79449</v>
      </c>
      <c r="N151" s="39">
        <f t="shared" si="210"/>
        <v>127890</v>
      </c>
      <c r="O151" s="39">
        <f t="shared" si="211"/>
        <v>142967</v>
      </c>
      <c r="P151" s="39">
        <f t="shared" si="212"/>
        <v>39285</v>
      </c>
      <c r="Q151" s="98">
        <f t="shared" si="213"/>
        <v>118986.5</v>
      </c>
      <c r="R151" s="89">
        <v>294961</v>
      </c>
      <c r="S151" s="89">
        <v>79449</v>
      </c>
      <c r="T151" s="89">
        <v>127890</v>
      </c>
      <c r="U151" s="89">
        <v>285934</v>
      </c>
      <c r="V151" s="89">
        <v>117855</v>
      </c>
      <c r="W151" s="89">
        <v>237973</v>
      </c>
      <c r="X151" s="1"/>
      <c r="Y151" s="1"/>
      <c r="Z151" s="7" t="s">
        <v>40</v>
      </c>
      <c r="AA151" s="18" cm="1">
        <f t="array" ref="AA151">IFERROR(_xlfn.IFS(COUNTA($AE$135:$AJ$135)=0,AVERAGE($AE151:$AJ151),$AE$135="X",AVERAGE($AF151:$AJ151),$AF$135="X",AVERAGE($AE151,$AG151:$AJ151),$AG$135="X",AVERAGE($AE151:$AF151,$AH151:$AJ151),$AH$135="X",AVERAGE($AE151:$AG151,$AI151:$AJ151),$AI$135="X",AVERAGE($AE151:$AH151,$AJ151:$AJ151),$AJ$135="X",AVERAGE($AE151:$AI151)),"")</f>
        <v>4.3245287129955116E-2</v>
      </c>
      <c r="AB151" s="19" cm="1">
        <f t="array" ref="AB151">IFERROR(_xlfn.IFS(COUNTA($AE$135:$AJ$135)=0,STDEV($AE151:$AJ151)/SQRT(COUNT($AE151:$AJ151)),$AE$135="X",STDEV($AF151:$AJ151)/SQRT(COUNT($AF151:$AJ151)),$AF$135="X",STDEV($AE151,$AG151:$AJ151)/SQRT(COUNT($AE151,$AG151:$AJ151)),$AG$135="X",STDEV($AE151:$AF151,$AH151:$AJ151)/SQRT(COUNT($AE151:$AF151,$AH151:$AJ151)),$AH$135="X",STDEV($AE151:$AG151,$AI151:$AJ151)/SQRT(COUNT($AE151:$AG151,$AI151:$AJ151)),$AI$135="X",STDEV($AE151:$AH151,$AJ151)/SQRT(COUNT($AE151:$AH151,$AJ151)),$AJ$135="X",STDEV($AE151:$AI151)/SQRT(COUNT($AE151:$AI151))),"")</f>
        <v>6.3410165937099923E-3</v>
      </c>
      <c r="AC151" s="113" cm="1">
        <f t="array" ref="AC151">IFERROR(_xlfn.IFS(COUNTA($AK$135:$AP$135)=0,AVERAGE($AK151:$AP151),$AK$135="X",AVERAGE($AL151:$AP151),$AL$135="X",AVERAGE($AK151,$AM151:$AP151),$AM$135="X",AVERAGE($AK151:$AL151,$AN151:$AP151),$AN$135="X",AVERAGE($AK151:$AM151,$AO151:$AP151),$AO$135="X",AVERAGE($AK151:$AN151,$AP151:$AP151),$AP$135="X",AVERAGE($AK151:$AO151)),"")</f>
        <v>117153.83333333333</v>
      </c>
      <c r="AD151" s="111" cm="1">
        <f t="array" ref="AD151">IFERROR(_xlfn.IFS(COUNTA($AK$135:$AP$135)=0,STDEV($AK151:$AP151)/SQRT(COUNT($AK151:$AP151)),$AK$135="X",STDEV($AL151:$AP151)/SQRT(COUNT($AL151:$AP151)),$AL$135="X",STDEV($AK151,$AM151:$AP151)/SQRT(COUNT($AK151,$AM151:$AP151)),$AM$135="X",STDEV($AK151:$AL151,$AN151:$AP151)/SQRT(COUNT($AK151:$AL151,$AN151:$AP151)),$AN$135="X",STDEV($AK151:$AM151,$AO151:$AP151)/SQRT(COUNT($AK151:$AM151,$AO151:$AP151)),$AO$135="X",STDEV($AK151:$AN151,$AP151)/SQRT(COUNT($AK151:$AN151,$AP151)),$AP$135="X",STDEV($AK151:$AO151)/SQRT(COUNT($AK151:$AO151))),"")</f>
        <v>13812.838118134074</v>
      </c>
      <c r="AE151" cm="1">
        <f t="array" ref="AE151">_xlfn.IFS(SUM($AK151:$AP151)="","",AK151="","",AK151=0,0,AK151&gt;0,AK151/AE$198*100)</f>
        <v>4.7897845147203334E-2</v>
      </c>
      <c r="AF151" cm="1">
        <f t="array" ref="AF151">_xlfn.IFS(SUM($AK151:$AP151)="","",AL151="","",AL151=0,0,AL151&gt;0,AL151/AF$198*100)</f>
        <v>4.3399424885324313E-2</v>
      </c>
      <c r="AG151" cm="1">
        <f t="array" ref="AG151">_xlfn.IFS(SUM($AK151:$AP151)="","",AM151="","",AM151=0,0,AM151&gt;0,AM151/AG$198*100)</f>
        <v>2.6914896423653325E-2</v>
      </c>
      <c r="AH151" cm="1">
        <f t="array" ref="AH151">_xlfn.IFS(SUM($AK151:$AP151)="","",AN151="","",AN151=0,0,AN151&gt;0,AN151/AH$198*100)</f>
        <v>2.6253328995548487E-2</v>
      </c>
      <c r="AI151" cm="1">
        <f t="array" ref="AI151">_xlfn.IFS(SUM($AK151:$AP151)="","",AO151="","",AO151=0,0,AO151&gt;0,AO151/AI$198*100)</f>
        <v>4.6953110064761584E-2</v>
      </c>
      <c r="AJ151" s="1" cm="1">
        <f t="array" ref="AJ151">_xlfn.IFS(SUM($AK151:$AP151)="","",AP151="","",AP151=0,0,AP151&gt;0,AP151/AJ$198*100)</f>
        <v>6.8053117263239649E-2</v>
      </c>
      <c r="AK151" s="85">
        <f t="shared" si="242"/>
        <v>110988.5</v>
      </c>
      <c r="AL151" s="39">
        <f t="shared" si="243"/>
        <v>168835</v>
      </c>
      <c r="AM151" s="39">
        <f t="shared" si="244"/>
        <v>120637</v>
      </c>
      <c r="AN151" s="39">
        <f t="shared" si="245"/>
        <v>136572.5</v>
      </c>
      <c r="AO151" s="39">
        <f t="shared" si="246"/>
        <v>71004</v>
      </c>
      <c r="AP151" s="98">
        <f t="shared" si="247"/>
        <v>94886</v>
      </c>
      <c r="AQ151" s="89">
        <v>221977</v>
      </c>
      <c r="AR151" s="89">
        <v>337670</v>
      </c>
      <c r="AS151" s="89">
        <v>120637</v>
      </c>
      <c r="AT151" s="89">
        <v>273145</v>
      </c>
      <c r="AU151" s="89">
        <v>142008</v>
      </c>
      <c r="AV151" s="89">
        <v>189772</v>
      </c>
      <c r="AW151" s="1"/>
      <c r="AX151" s="1"/>
      <c r="AY151" s="39" t="str">
        <f t="shared" si="215"/>
        <v/>
      </c>
      <c r="AZ151" s="39" t="str">
        <f t="shared" si="248"/>
        <v/>
      </c>
      <c r="BA151" s="39" t="str">
        <f t="shared" si="249"/>
        <v/>
      </c>
      <c r="BB151" s="39" t="str">
        <f t="shared" si="250"/>
        <v/>
      </c>
      <c r="BC151" s="39" t="str">
        <f t="shared" si="251"/>
        <v/>
      </c>
      <c r="BD151" s="39" t="str">
        <f t="shared" si="252"/>
        <v/>
      </c>
      <c r="BE151" s="39" t="str">
        <f t="shared" si="216"/>
        <v/>
      </c>
      <c r="BF151" s="39" t="str">
        <f t="shared" si="253"/>
        <v/>
      </c>
      <c r="BG151" s="39" t="str">
        <f t="shared" si="254"/>
        <v/>
      </c>
      <c r="BH151" s="39" t="str">
        <f t="shared" si="255"/>
        <v/>
      </c>
      <c r="BI151" s="39" t="str">
        <f t="shared" si="256"/>
        <v/>
      </c>
      <c r="BJ151" s="39" t="str">
        <f t="shared" si="257"/>
        <v/>
      </c>
      <c r="BK151" s="42" t="str">
        <f t="shared" si="218"/>
        <v/>
      </c>
      <c r="BL151" t="str">
        <f t="shared" si="219"/>
        <v/>
      </c>
      <c r="BM151" t="str">
        <f t="shared" si="220"/>
        <v/>
      </c>
      <c r="BN151" t="str">
        <f t="shared" si="221"/>
        <v/>
      </c>
      <c r="BO151" t="str">
        <f t="shared" si="222"/>
        <v/>
      </c>
      <c r="BP151" t="str">
        <f t="shared" si="223"/>
        <v/>
      </c>
      <c r="BQ151" t="str">
        <f t="shared" si="224"/>
        <v/>
      </c>
      <c r="BR151" t="str">
        <f t="shared" si="225"/>
        <v/>
      </c>
      <c r="BS151" t="str">
        <f t="shared" si="226"/>
        <v/>
      </c>
      <c r="BT151" t="str">
        <f t="shared" si="227"/>
        <v/>
      </c>
      <c r="BU151" t="str">
        <f t="shared" si="228"/>
        <v/>
      </c>
      <c r="BV151" t="str">
        <f t="shared" si="229"/>
        <v/>
      </c>
      <c r="BW151" t="str">
        <f t="shared" si="230"/>
        <v/>
      </c>
      <c r="BX151" t="str">
        <f t="shared" si="231"/>
        <v/>
      </c>
      <c r="BY151" t="str">
        <f t="shared" si="232"/>
        <v/>
      </c>
      <c r="BZ151" t="str">
        <f t="shared" si="233"/>
        <v/>
      </c>
      <c r="CA151" t="str">
        <f t="shared" si="234"/>
        <v/>
      </c>
      <c r="CB151" s="39" t="str">
        <f t="shared" si="235"/>
        <v/>
      </c>
      <c r="CC151" s="46" t="str">
        <f t="shared" si="236"/>
        <v/>
      </c>
      <c r="CD151" s="44" t="str">
        <f t="shared" si="237"/>
        <v/>
      </c>
      <c r="CE151" t="str" cm="1">
        <f t="array" ref="CE151">_xlfn.IFS($CC151="","",$CC151&lt;=CE$136,"yes",$CC151&gt;CE$136,"no")</f>
        <v/>
      </c>
      <c r="CF151" s="42" t="str">
        <f t="shared" si="238"/>
        <v/>
      </c>
      <c r="CG151" s="1" t="str">
        <f t="shared" si="239"/>
        <v/>
      </c>
      <c r="CH151" s="1" t="str">
        <f t="shared" si="240"/>
        <v/>
      </c>
      <c r="CI151" s="76" t="str">
        <f>IF(CE151="yes",VLOOKUP(CH151,'z-Table'!$A$1:$K$74,7,TRUE)*$CE$135,"")</f>
        <v/>
      </c>
    </row>
    <row r="152" spans="1:87" ht="12" x14ac:dyDescent="0.2">
      <c r="A152" s="7" t="s">
        <v>41</v>
      </c>
      <c r="B152" s="18" cm="1">
        <f t="array" ref="B152">IFERROR(_xlfn.IFS(COUNTA($F$135:$K$135)=0,AVERAGE($F152:$K152),$F$135="X",AVERAGE(G152:$K152),$G$135="X",AVERAGE($F152,$H152:$K152),$H$135="X",AVERAGE($F152:$G152,$I152:$K152),$I$135="X",AVERAGE($F152:$H152,$J152:$K152),$J$135="X",AVERAGE($F152:$I152,$K152:$K152),$K$135="X",AVERAGE($F152:$J152)),"")</f>
        <v>7.9067223031542046E-3</v>
      </c>
      <c r="C152" s="19" cm="1">
        <f t="array" ref="C152">IFERROR(_xlfn.IFS(COUNTA($F$135:$K$135)=0,STDEV($F152:$K152)/SQRT(COUNT($F152:$K152)),$F$135="X",STDEV(G152:$K152)/SQRT(COUNT(G152:$K152)),$G$135="X",STDEV($F152,$H152:$K152)/SQRT(COUNT($F152,$H152:$K152)),$H$135="X",STDEV($F152:$G152,$I152:$K152)/SQRT(COUNT($F152:$G152,$I152:$K152)),$I$135="X",STDEV($F152:$H152,$J152:$K152)/SQRT(COUNT($F152:$H152,$J152:$K152)),$J$135="X",STDEV($F152:$I152,$K152)/SQRT(COUNT($F152:$I152,$K152)),$K$135="X",STDEV($F152:$J152)/SQRT(COUNT($F152:$J152))),"")</f>
        <v>2.0245608373600306E-3</v>
      </c>
      <c r="D152" s="113" cm="1">
        <f t="array" ref="D152">IFERROR(_xlfn.IFS(COUNTA($L$135:$Q$135)=0,AVERAGE($L152:$Q152),$L$135="X",AVERAGE($M152:$Q152),$M$135="X",AVERAGE($L152,$N152:$Q152),$N$135="X",AVERAGE($L152:$M152,$O152:$Q152),$O$135="X",AVERAGE($L152:$N152,$P152:$Q152),$P$135="X",AVERAGE($L152:$O152,$Q152:$Q152),$Q$135="X",AVERAGE($L152:$P152)),"")</f>
        <v>24851.888888888891</v>
      </c>
      <c r="E152" s="111" cm="1">
        <f t="array" ref="E152">IFERROR(_xlfn.IFS(COUNTA($L$135:$Q$135)=0,STDEV($L152:$Q152)/SQRT(COUNT($L152:$Q152)),$L$135="X",STDEV($M152:$Q152)/SQRT(COUNT($M152:$Q152)),$M$135="X",STDEV($L152,$N152:$Q152)/SQRT(COUNT($L152,$N152:$Q152)),$N$135="X",STDEV($L152:$M152,$O152:$Q152)/SQRT(COUNT($L152:$M152,$O152:$Q152)),$O$135="X",STDEV($L152:$N152,$P152:$Q152)/SQRT(COUNT($L152:$N152,$P152:$Q152)),$P$135="X",STDEV($L152:$O152,$Q152)/SQRT(COUNT($L152:$O152,$Q152)),$Q$135="X",STDEV($L152:$P152)/SQRT(COUNT($L152:$P152))),"")</f>
        <v>6437.6941641580452</v>
      </c>
      <c r="F152" cm="1">
        <f t="array" ref="F152">_xlfn.IFS(SUM($L152:$Q152)="","",L152="","",L152=0,0,L152&gt;0,L152/F$198*100)</f>
        <v>6.7818199932800551E-3</v>
      </c>
      <c r="G152" cm="1">
        <f t="array" ref="G152">_xlfn.IFS(SUM($L152:$Q152)="","",M152="","",M152=0,0,M152&gt;0,M152/G$198*100)</f>
        <v>0</v>
      </c>
      <c r="H152" cm="1">
        <f t="array" ref="H152">_xlfn.IFS(SUM($L152:$Q152)="","",N152="","",N152=0,0,N152&gt;0,N152/H$198*100)</f>
        <v>1.2395639683756895E-2</v>
      </c>
      <c r="I152" cm="1">
        <f t="array" ref="I152">_xlfn.IFS(SUM($L152:$Q152)="","",O152="","",O152=0,0,O152&gt;0,O152/I$198*100)</f>
        <v>1.029131665440783E-2</v>
      </c>
      <c r="J152" cm="1">
        <f t="array" ref="J152">_xlfn.IFS(SUM($L152:$Q152)="","",P152="","",P152=0,0,P152&gt;0,P152/J$198*100)</f>
        <v>1.2923947078471111E-2</v>
      </c>
      <c r="K152" s="1" cm="1">
        <f t="array" ref="K152">_xlfn.IFS(SUM($L152:$Q152)="","",Q152="","",Q152=0,0,Q152&gt;0,Q152/K$198*100)</f>
        <v>5.0476104090093413E-3</v>
      </c>
      <c r="L152" s="85">
        <f t="shared" si="241"/>
        <v>25615</v>
      </c>
      <c r="M152" s="39">
        <f t="shared" si="209"/>
        <v>0</v>
      </c>
      <c r="N152" s="39">
        <f t="shared" si="210"/>
        <v>36385</v>
      </c>
      <c r="O152" s="39">
        <f t="shared" si="211"/>
        <v>43230.5</v>
      </c>
      <c r="P152" s="39">
        <f t="shared" si="212"/>
        <v>30228.333333333332</v>
      </c>
      <c r="Q152" s="98">
        <f t="shared" si="213"/>
        <v>13652.5</v>
      </c>
      <c r="R152" s="89">
        <v>51230</v>
      </c>
      <c r="S152" s="89">
        <v>0</v>
      </c>
      <c r="T152" s="89">
        <v>36385</v>
      </c>
      <c r="U152" s="89">
        <v>86461</v>
      </c>
      <c r="V152" s="89">
        <v>90685</v>
      </c>
      <c r="W152" s="89">
        <v>27305</v>
      </c>
      <c r="X152" s="1"/>
      <c r="Y152" s="1"/>
      <c r="Z152" s="7" t="s">
        <v>41</v>
      </c>
      <c r="AA152" s="18" cm="1">
        <f t="array" ref="AA152">IFERROR(_xlfn.IFS(COUNTA($AE$135:$AJ$135)=0,AVERAGE($AE152:$AJ152),$AE$135="X",AVERAGE($AF152:$AJ152),$AF$135="X",AVERAGE($AE152,$AG152:$AJ152),$AG$135="X",AVERAGE($AE152:$AF152,$AH152:$AJ152),$AH$135="X",AVERAGE($AE152:$AG152,$AI152:$AJ152),$AI$135="X",AVERAGE($AE152:$AH152,$AJ152:$AJ152),$AJ$135="X",AVERAGE($AE152:$AI152)),"")</f>
        <v>5.6987079307209312E-4</v>
      </c>
      <c r="AB152" s="19" cm="1">
        <f t="array" ref="AB152">IFERROR(_xlfn.IFS(COUNTA($AE$135:$AJ$135)=0,STDEV($AE152:$AJ152)/SQRT(COUNT($AE152:$AJ152)),$AE$135="X",STDEV($AF152:$AJ152)/SQRT(COUNT($AF152:$AJ152)),$AF$135="X",STDEV($AE152,$AG152:$AJ152)/SQRT(COUNT($AE152,$AG152:$AJ152)),$AG$135="X",STDEV($AE152:$AF152,$AH152:$AJ152)/SQRT(COUNT($AE152:$AF152,$AH152:$AJ152)),$AH$135="X",STDEV($AE152:$AG152,$AI152:$AJ152)/SQRT(COUNT($AE152:$AG152,$AI152:$AJ152)),$AI$135="X",STDEV($AE152:$AH152,$AJ152)/SQRT(COUNT($AE152:$AH152,$AJ152)),$AJ$135="X",STDEV($AE152:$AI152)/SQRT(COUNT($AE152:$AI152))),"")</f>
        <v>5.6987079307209312E-4</v>
      </c>
      <c r="AC152" s="113" cm="1">
        <f t="array" ref="AC152">IFERROR(_xlfn.IFS(COUNTA($AK$135:$AP$135)=0,AVERAGE($AK152:$AP152),$AK$135="X",AVERAGE($AL152:$AP152),$AL$135="X",AVERAGE($AK152,$AM152:$AP152),$AM$135="X",AVERAGE($AK152:$AL152,$AN152:$AP152),$AN$135="X",AVERAGE($AK152:$AM152,$AO152:$AP152),$AO$135="X",AVERAGE($AK152:$AN152,$AP152:$AP152),$AP$135="X",AVERAGE($AK152:$AO152)),"")</f>
        <v>1320.5</v>
      </c>
      <c r="AD152" s="111" cm="1">
        <f t="array" ref="AD152">IFERROR(_xlfn.IFS(COUNTA($AK$135:$AP$135)=0,STDEV($AK152:$AP152)/SQRT(COUNT($AK152:$AP152)),$AK$135="X",STDEV($AL152:$AP152)/SQRT(COUNT($AL152:$AP152)),$AL$135="X",STDEV($AK152,$AM152:$AP152)/SQRT(COUNT($AK152,$AM152:$AP152)),$AM$135="X",STDEV($AK152:$AL152,$AN152:$AP152)/SQRT(COUNT($AK152:$AL152,$AN152:$AP152)),$AN$135="X",STDEV($AK152:$AM152,$AO152:$AP152)/SQRT(COUNT($AK152:$AM152,$AO152:$AP152)),$AO$135="X",STDEV($AK152:$AN152,$AP152)/SQRT(COUNT($AK152:$AN152,$AP152)),$AP$135="X",STDEV($AK152:$AO152)/SQRT(COUNT($AK152:$AO152))),"")</f>
        <v>1320.5</v>
      </c>
      <c r="AE152" cm="1">
        <f t="array" ref="AE152">_xlfn.IFS(SUM($AK152:$AP152)="","",AK152="","",AK152=0,0,AK152&gt;0,AK152/AE$198*100)</f>
        <v>3.4192247584325587E-3</v>
      </c>
      <c r="AF152" cm="1">
        <f t="array" ref="AF152">_xlfn.IFS(SUM($AK152:$AP152)="","",AL152="","",AL152=0,0,AL152&gt;0,AL152/AF$198*100)</f>
        <v>0</v>
      </c>
      <c r="AG152" cm="1">
        <f t="array" ref="AG152">_xlfn.IFS(SUM($AK152:$AP152)="","",AM152="","",AM152=0,0,AM152&gt;0,AM152/AG$198*100)</f>
        <v>0</v>
      </c>
      <c r="AH152" cm="1">
        <f t="array" ref="AH152">_xlfn.IFS(SUM($AK152:$AP152)="","",AN152="","",AN152=0,0,AN152&gt;0,AN152/AH$198*100)</f>
        <v>0</v>
      </c>
      <c r="AI152" cm="1">
        <f t="array" ref="AI152">_xlfn.IFS(SUM($AK152:$AP152)="","",AO152="","",AO152=0,0,AO152&gt;0,AO152/AI$198*100)</f>
        <v>0</v>
      </c>
      <c r="AJ152" s="1" cm="1">
        <f t="array" ref="AJ152">_xlfn.IFS(SUM($AK152:$AP152)="","",AP152="","",AP152=0,0,AP152&gt;0,AP152/AJ$198*100)</f>
        <v>0</v>
      </c>
      <c r="AK152" s="85">
        <f t="shared" si="242"/>
        <v>7923</v>
      </c>
      <c r="AL152" s="39">
        <f t="shared" si="243"/>
        <v>0</v>
      </c>
      <c r="AM152" s="39">
        <f t="shared" si="244"/>
        <v>0</v>
      </c>
      <c r="AN152" s="39">
        <f t="shared" si="245"/>
        <v>0</v>
      </c>
      <c r="AO152" s="39">
        <f t="shared" si="246"/>
        <v>0</v>
      </c>
      <c r="AP152" s="98">
        <f t="shared" si="247"/>
        <v>0</v>
      </c>
      <c r="AQ152" s="89">
        <v>15846</v>
      </c>
      <c r="AR152" s="89">
        <v>0</v>
      </c>
      <c r="AS152" s="89">
        <v>0</v>
      </c>
      <c r="AT152" s="89">
        <v>0</v>
      </c>
      <c r="AU152" s="89">
        <v>0</v>
      </c>
      <c r="AV152" s="89">
        <v>0</v>
      </c>
      <c r="AW152" s="1"/>
      <c r="AX152" s="1"/>
      <c r="AY152" s="39" t="str">
        <f t="shared" si="215"/>
        <v/>
      </c>
      <c r="AZ152" s="39" t="str">
        <f t="shared" si="248"/>
        <v/>
      </c>
      <c r="BA152" s="39" t="str">
        <f t="shared" si="249"/>
        <v/>
      </c>
      <c r="BB152" s="39" t="str">
        <f t="shared" si="250"/>
        <v/>
      </c>
      <c r="BC152" s="39" t="str">
        <f t="shared" si="251"/>
        <v/>
      </c>
      <c r="BD152" s="39" t="str">
        <f t="shared" si="252"/>
        <v/>
      </c>
      <c r="BE152" s="39" t="str">
        <f t="shared" si="216"/>
        <v/>
      </c>
      <c r="BF152" s="39" t="str">
        <f t="shared" si="253"/>
        <v/>
      </c>
      <c r="BG152" s="39" t="str">
        <f t="shared" si="254"/>
        <v/>
      </c>
      <c r="BH152" s="39" t="str">
        <f t="shared" si="255"/>
        <v/>
      </c>
      <c r="BI152" s="39" t="str">
        <f t="shared" si="256"/>
        <v/>
      </c>
      <c r="BJ152" s="39" t="str">
        <f t="shared" si="257"/>
        <v/>
      </c>
      <c r="BK152" s="42" t="str">
        <f t="shared" si="218"/>
        <v/>
      </c>
      <c r="BL152" t="str">
        <f t="shared" si="219"/>
        <v/>
      </c>
      <c r="BM152" t="str">
        <f t="shared" si="220"/>
        <v/>
      </c>
      <c r="BN152" t="str">
        <f t="shared" si="221"/>
        <v/>
      </c>
      <c r="BO152" t="str">
        <f t="shared" si="222"/>
        <v/>
      </c>
      <c r="BP152" t="str">
        <f t="shared" si="223"/>
        <v/>
      </c>
      <c r="BQ152" t="str">
        <f t="shared" si="224"/>
        <v/>
      </c>
      <c r="BR152" t="str">
        <f t="shared" si="225"/>
        <v/>
      </c>
      <c r="BS152" t="str">
        <f t="shared" si="226"/>
        <v/>
      </c>
      <c r="BT152" t="str">
        <f t="shared" si="227"/>
        <v/>
      </c>
      <c r="BU152" t="str">
        <f t="shared" si="228"/>
        <v/>
      </c>
      <c r="BV152" t="str">
        <f t="shared" si="229"/>
        <v/>
      </c>
      <c r="BW152" t="str">
        <f t="shared" si="230"/>
        <v/>
      </c>
      <c r="BX152" t="str">
        <f t="shared" si="231"/>
        <v/>
      </c>
      <c r="BY152" t="str">
        <f t="shared" si="232"/>
        <v/>
      </c>
      <c r="BZ152" t="str">
        <f t="shared" si="233"/>
        <v/>
      </c>
      <c r="CA152" t="str">
        <f t="shared" si="234"/>
        <v/>
      </c>
      <c r="CB152" s="39" t="str">
        <f t="shared" si="235"/>
        <v/>
      </c>
      <c r="CC152" s="46" t="str">
        <f t="shared" si="236"/>
        <v/>
      </c>
      <c r="CD152" s="44" t="str">
        <f t="shared" si="237"/>
        <v/>
      </c>
      <c r="CE152" t="str" cm="1">
        <f t="array" ref="CE152">_xlfn.IFS($CC152="","",$CC152&lt;=CE$136,"yes",$CC152&gt;CE$136,"no")</f>
        <v/>
      </c>
      <c r="CF152" s="42" t="str">
        <f t="shared" si="238"/>
        <v/>
      </c>
      <c r="CG152" s="1" t="str">
        <f t="shared" si="239"/>
        <v/>
      </c>
      <c r="CH152" s="1" t="str">
        <f t="shared" si="240"/>
        <v/>
      </c>
      <c r="CI152" s="76" t="str">
        <f>IF(CE152="yes",VLOOKUP(CH152,'z-Table'!$A$1:$K$74,7,TRUE)*$CE$135,"")</f>
        <v/>
      </c>
    </row>
    <row r="153" spans="1:87" ht="12" x14ac:dyDescent="0.2">
      <c r="A153" s="7" t="s">
        <v>42</v>
      </c>
      <c r="B153" s="18" cm="1">
        <f t="array" ref="B153">IFERROR(_xlfn.IFS(COUNTA($F$135:$K$135)=0,AVERAGE($F153:$K153),$F$135="X",AVERAGE(G153:$K153),$G$135="X",AVERAGE($F153,$H153:$K153),$H$135="X",AVERAGE($F153:$G153,$I153:$K153),$I$135="X",AVERAGE($F153:$H153,$J153:$K153),$J$135="X",AVERAGE($F153:$I153,$K153:$K153),$K$135="X",AVERAGE($F153:$J153)),"")</f>
        <v>2.5444100551370436E-2</v>
      </c>
      <c r="C153" s="19" cm="1">
        <f t="array" ref="C153">IFERROR(_xlfn.IFS(COUNTA($F$135:$K$135)=0,STDEV($F153:$K153)/SQRT(COUNT($F153:$K153)),$F$135="X",STDEV(G153:$K153)/SQRT(COUNT(G153:$K153)),$G$135="X",STDEV($F153,$H153:$K153)/SQRT(COUNT($F153,$H153:$K153)),$H$135="X",STDEV($F153:$G153,$I153:$K153)/SQRT(COUNT($F153:$G153,$I153:$K153)),$I$135="X",STDEV($F153:$H153,$J153:$K153)/SQRT(COUNT($F153:$H153,$J153:$K153)),$J$135="X",STDEV($F153:$I153,$K153)/SQRT(COUNT($F153:$I153,$K153)),$K$135="X",STDEV($F153:$J153)/SQRT(COUNT($F153:$J153))),"")</f>
        <v>3.0606299443614315E-3</v>
      </c>
      <c r="D153" s="113" cm="1">
        <f t="array" ref="D153">IFERROR(_xlfn.IFS(COUNTA($L$135:$Q$135)=0,AVERAGE($L153:$Q153),$L$135="X",AVERAGE($M153:$Q153),$M$135="X",AVERAGE($L153,$N153:$Q153),$N$135="X",AVERAGE($L153:$M153,$O153:$Q153),$O$135="X",AVERAGE($L153:$N153,$P153:$Q153),$P$135="X",AVERAGE($L153:$O153,$Q153:$Q153),$Q$135="X",AVERAGE($L153:$P153)),"")</f>
        <v>70455.111111111109</v>
      </c>
      <c r="E153" s="111" cm="1">
        <f t="array" ref="E153">IFERROR(_xlfn.IFS(COUNTA($L$135:$Q$135)=0,STDEV($L153:$Q153)/SQRT(COUNT($L153:$Q153)),$L$135="X",STDEV($M153:$Q153)/SQRT(COUNT($M153:$Q153)),$M$135="X",STDEV($L153,$N153:$Q153)/SQRT(COUNT($L153,$N153:$Q153)),$N$135="X",STDEV($L153:$M153,$O153:$Q153)/SQRT(COUNT($L153:$M153,$O153:$Q153)),$O$135="X",STDEV($L153:$N153,$P153:$Q153)/SQRT(COUNT($L153:$N153,$P153:$Q153)),$P$135="X",STDEV($L153:$O153,$Q153)/SQRT(COUNT($L153:$O153,$Q153)),$Q$135="X",STDEV($L153:$P153)/SQRT(COUNT($L153:$P153))),"")</f>
        <v>10797.653301430877</v>
      </c>
      <c r="F153" cm="1">
        <f t="array" ref="F153">_xlfn.IFS(SUM($L153:$Q153)="","",L153="","",L153=0,0,L153&gt;0,L153/F$198*100)</f>
        <v>2.2702483305632695E-2</v>
      </c>
      <c r="G153" cm="1">
        <f t="array" ref="G153">_xlfn.IFS(SUM($L153:$Q153)="","",M153="","",M153=0,0,M153&gt;0,M153/G$198*100)</f>
        <v>3.7090336911506344E-2</v>
      </c>
      <c r="H153" cm="1">
        <f t="array" ref="H153">_xlfn.IFS(SUM($L153:$Q153)="","",N153="","",N153=0,0,N153&gt;0,N153/H$198*100)</f>
        <v>2.9524005119520129E-2</v>
      </c>
      <c r="I153" cm="1">
        <f t="array" ref="I153">_xlfn.IFS(SUM($L153:$Q153)="","",O153="","",O153=0,0,O153&gt;0,O153/I$198*100)</f>
        <v>2.470684920683415E-2</v>
      </c>
      <c r="J153" cm="1">
        <f t="array" ref="J153">_xlfn.IFS(SUM($L153:$Q153)="","",P153="","",P153=0,0,P153&gt;0,P153/J$198*100)</f>
        <v>1.4541061568181777E-2</v>
      </c>
      <c r="K153" s="1" cm="1">
        <f t="array" ref="K153">_xlfn.IFS(SUM($L153:$Q153)="","",Q153="","",Q153=0,0,Q153&gt;0,Q153/K$198*100)</f>
        <v>2.4099867196547511E-2</v>
      </c>
      <c r="L153" s="85">
        <f t="shared" si="241"/>
        <v>85747.5</v>
      </c>
      <c r="M153" s="39">
        <f t="shared" si="209"/>
        <v>47341</v>
      </c>
      <c r="N153" s="39">
        <f t="shared" si="210"/>
        <v>86662</v>
      </c>
      <c r="O153" s="39">
        <f t="shared" si="211"/>
        <v>103785.5</v>
      </c>
      <c r="P153" s="39">
        <f t="shared" si="212"/>
        <v>34010.666666666664</v>
      </c>
      <c r="Q153" s="98">
        <f t="shared" si="213"/>
        <v>65184</v>
      </c>
      <c r="R153" s="89">
        <v>171495</v>
      </c>
      <c r="S153" s="89">
        <v>47341</v>
      </c>
      <c r="T153" s="89">
        <v>86662</v>
      </c>
      <c r="U153" s="89">
        <v>207571</v>
      </c>
      <c r="V153" s="89">
        <v>102032</v>
      </c>
      <c r="W153" s="89">
        <v>130368</v>
      </c>
      <c r="X153" s="1"/>
      <c r="Y153" s="1"/>
      <c r="Z153" s="7" t="s">
        <v>42</v>
      </c>
      <c r="AA153" s="18" cm="1">
        <f t="array" ref="AA153">IFERROR(_xlfn.IFS(COUNTA($AE$135:$AJ$135)=0,AVERAGE($AE153:$AJ153),$AE$135="X",AVERAGE($AF153:$AJ153),$AF$135="X",AVERAGE($AE153,$AG153:$AJ153),$AG$135="X",AVERAGE($AE153:$AF153,$AH153:$AJ153),$AH$135="X",AVERAGE($AE153:$AG153,$AI153:$AJ153),$AI$135="X",AVERAGE($AE153:$AH153,$AJ153:$AJ153),$AJ$135="X",AVERAGE($AE153:$AI153)),"")</f>
        <v>3.1018351144184258E-2</v>
      </c>
      <c r="AB153" s="19" cm="1">
        <f t="array" ref="AB153">IFERROR(_xlfn.IFS(COUNTA($AE$135:$AJ$135)=0,STDEV($AE153:$AJ153)/SQRT(COUNT($AE153:$AJ153)),$AE$135="X",STDEV($AF153:$AJ153)/SQRT(COUNT($AF153:$AJ153)),$AF$135="X",STDEV($AE153,$AG153:$AJ153)/SQRT(COUNT($AE153,$AG153:$AJ153)),$AG$135="X",STDEV($AE153:$AF153,$AH153:$AJ153)/SQRT(COUNT($AE153:$AF153,$AH153:$AJ153)),$AH$135="X",STDEV($AE153:$AG153,$AI153:$AJ153)/SQRT(COUNT($AE153:$AG153,$AI153:$AJ153)),$AI$135="X",STDEV($AE153:$AH153,$AJ153)/SQRT(COUNT($AE153:$AH153,$AJ153)),$AJ$135="X",STDEV($AE153:$AI153)/SQRT(COUNT($AE153:$AI153))),"")</f>
        <v>3.5894232753961005E-3</v>
      </c>
      <c r="AC153" s="113" cm="1">
        <f t="array" ref="AC153">IFERROR(_xlfn.IFS(COUNTA($AK$135:$AP$135)=0,AVERAGE($AK153:$AP153),$AK$135="X",AVERAGE($AL153:$AP153),$AL$135="X",AVERAGE($AK153,$AM153:$AP153),$AM$135="X",AVERAGE($AK153:$AL153,$AN153:$AP153),$AN$135="X",AVERAGE($AK153:$AM153,$AO153:$AP153),$AO$135="X",AVERAGE($AK153:$AN153,$AP153:$AP153),$AP$135="X",AVERAGE($AK153:$AO153)),"")</f>
        <v>89512.583333333328</v>
      </c>
      <c r="AD153" s="111" cm="1">
        <f t="array" ref="AD153">IFERROR(_xlfn.IFS(COUNTA($AK$135:$AP$135)=0,STDEV($AK153:$AP153)/SQRT(COUNT($AK153:$AP153)),$AK$135="X",STDEV($AL153:$AP153)/SQRT(COUNT($AL153:$AP153)),$AL$135="X",STDEV($AK153,$AM153:$AP153)/SQRT(COUNT($AK153,$AM153:$AP153)),$AM$135="X",STDEV($AK153:$AL153,$AN153:$AP153)/SQRT(COUNT($AK153:$AL153,$AN153:$AP153)),$AN$135="X",STDEV($AK153:$AM153,$AO153:$AP153)/SQRT(COUNT($AK153:$AM153,$AO153:$AP153)),$AO$135="X",STDEV($AK153:$AN153,$AP153)/SQRT(COUNT($AK153:$AN153,$AP153)),$AP$135="X",STDEV($AK153:$AO153)/SQRT(COUNT($AK153:$AO153))),"")</f>
        <v>14721.276288882402</v>
      </c>
      <c r="AE153" cm="1">
        <f t="array" ref="AE153">_xlfn.IFS(SUM($AK153:$AP153)="","",AK153="","",AK153=0,0,AK153&gt;0,AK153/AE$198*100)</f>
        <v>2.7656750961619205E-2</v>
      </c>
      <c r="AF153" cm="1">
        <f t="array" ref="AF153">_xlfn.IFS(SUM($AK153:$AP153)="","",AL153="","",AL153=0,0,AL153&gt;0,AL153/AF$198*100)</f>
        <v>2.8993185845592528E-2</v>
      </c>
      <c r="AG153" cm="1">
        <f t="array" ref="AG153">_xlfn.IFS(SUM($AK153:$AP153)="","",AM153="","",AM153=0,0,AM153&gt;0,AM153/AG$198*100)</f>
        <v>2.3560267390885174E-2</v>
      </c>
      <c r="AH153" cm="1">
        <f t="array" ref="AH153">_xlfn.IFS(SUM($AK153:$AP153)="","",AN153="","",AN153=0,0,AN153&gt;0,AN153/AH$198*100)</f>
        <v>2.7142873229760358E-2</v>
      </c>
      <c r="AI153" cm="1">
        <f t="array" ref="AI153">_xlfn.IFS(SUM($AK153:$AP153)="","",AO153="","",AO153=0,0,AO153&gt;0,AO153/AI$198*100)</f>
        <v>3.0414974098271604E-2</v>
      </c>
      <c r="AJ153" s="1" cm="1">
        <f t="array" ref="AJ153">_xlfn.IFS(SUM($AK153:$AP153)="","",AP153="","",AP153=0,0,AP153&gt;0,AP153/AJ$198*100)</f>
        <v>4.8342055338976689E-2</v>
      </c>
      <c r="AK153" s="85">
        <f t="shared" si="242"/>
        <v>64086</v>
      </c>
      <c r="AL153" s="39">
        <f t="shared" si="243"/>
        <v>112791</v>
      </c>
      <c r="AM153" s="39">
        <f t="shared" si="244"/>
        <v>105601</v>
      </c>
      <c r="AN153" s="39">
        <f t="shared" si="245"/>
        <v>141200</v>
      </c>
      <c r="AO153" s="39">
        <f t="shared" si="246"/>
        <v>45994.5</v>
      </c>
      <c r="AP153" s="98">
        <f t="shared" si="247"/>
        <v>67403</v>
      </c>
      <c r="AQ153" s="89">
        <v>128172</v>
      </c>
      <c r="AR153" s="89">
        <v>225582</v>
      </c>
      <c r="AS153" s="89">
        <v>105601</v>
      </c>
      <c r="AT153" s="89">
        <v>282400</v>
      </c>
      <c r="AU153" s="89">
        <v>91989</v>
      </c>
      <c r="AV153" s="89">
        <v>134806</v>
      </c>
      <c r="AW153" s="1"/>
      <c r="AX153" s="1"/>
      <c r="AY153" s="39" t="str">
        <f t="shared" si="215"/>
        <v/>
      </c>
      <c r="AZ153" s="39" t="str">
        <f t="shared" si="248"/>
        <v/>
      </c>
      <c r="BA153" s="39" t="str">
        <f t="shared" si="249"/>
        <v/>
      </c>
      <c r="BB153" s="39" t="str">
        <f t="shared" si="250"/>
        <v/>
      </c>
      <c r="BC153" s="39" t="str">
        <f t="shared" si="251"/>
        <v/>
      </c>
      <c r="BD153" s="39" t="str">
        <f t="shared" si="252"/>
        <v/>
      </c>
      <c r="BE153" s="39" t="str">
        <f t="shared" si="216"/>
        <v/>
      </c>
      <c r="BF153" s="39" t="str">
        <f t="shared" si="253"/>
        <v/>
      </c>
      <c r="BG153" s="39" t="str">
        <f t="shared" si="254"/>
        <v/>
      </c>
      <c r="BH153" s="39" t="str">
        <f t="shared" si="255"/>
        <v/>
      </c>
      <c r="BI153" s="39" t="str">
        <f t="shared" si="256"/>
        <v/>
      </c>
      <c r="BJ153" s="39" t="str">
        <f t="shared" si="257"/>
        <v/>
      </c>
      <c r="BK153" s="42" t="str">
        <f t="shared" si="218"/>
        <v/>
      </c>
      <c r="BL153" t="str">
        <f t="shared" si="219"/>
        <v/>
      </c>
      <c r="BM153" t="str">
        <f t="shared" si="220"/>
        <v/>
      </c>
      <c r="BN153" t="str">
        <f t="shared" si="221"/>
        <v/>
      </c>
      <c r="BO153" t="str">
        <f t="shared" si="222"/>
        <v/>
      </c>
      <c r="BP153" t="str">
        <f t="shared" si="223"/>
        <v/>
      </c>
      <c r="BQ153" t="str">
        <f t="shared" si="224"/>
        <v/>
      </c>
      <c r="BR153" t="str">
        <f t="shared" si="225"/>
        <v/>
      </c>
      <c r="BS153" t="str">
        <f t="shared" si="226"/>
        <v/>
      </c>
      <c r="BT153" t="str">
        <f t="shared" si="227"/>
        <v/>
      </c>
      <c r="BU153" t="str">
        <f t="shared" si="228"/>
        <v/>
      </c>
      <c r="BV153" t="str">
        <f t="shared" si="229"/>
        <v/>
      </c>
      <c r="BW153" t="str">
        <f t="shared" si="230"/>
        <v/>
      </c>
      <c r="BX153" t="str">
        <f t="shared" si="231"/>
        <v/>
      </c>
      <c r="BY153" t="str">
        <f t="shared" si="232"/>
        <v/>
      </c>
      <c r="BZ153" t="str">
        <f t="shared" si="233"/>
        <v/>
      </c>
      <c r="CA153" t="str">
        <f t="shared" si="234"/>
        <v/>
      </c>
      <c r="CB153" s="39" t="str">
        <f t="shared" si="235"/>
        <v/>
      </c>
      <c r="CC153" s="46" t="str">
        <f t="shared" si="236"/>
        <v/>
      </c>
      <c r="CD153" s="44" t="str">
        <f t="shared" si="237"/>
        <v/>
      </c>
      <c r="CE153" t="str" cm="1">
        <f t="array" ref="CE153">_xlfn.IFS($CC153="","",$CC153&lt;=CE$136,"yes",$CC153&gt;CE$136,"no")</f>
        <v/>
      </c>
      <c r="CF153" s="42" t="str">
        <f t="shared" si="238"/>
        <v/>
      </c>
      <c r="CG153" s="1" t="str">
        <f t="shared" si="239"/>
        <v/>
      </c>
      <c r="CH153" s="1" t="str">
        <f t="shared" si="240"/>
        <v/>
      </c>
      <c r="CI153" s="76" t="str">
        <f>IF(CE153="yes",VLOOKUP(CH153,'z-Table'!$A$1:$K$74,7,TRUE)*$CE$135,"")</f>
        <v/>
      </c>
    </row>
    <row r="154" spans="1:87" ht="12" x14ac:dyDescent="0.2">
      <c r="A154" s="7" t="s">
        <v>43</v>
      </c>
      <c r="B154" s="18" cm="1">
        <f t="array" ref="B154">IFERROR(_xlfn.IFS(COUNTA($F$135:$K$135)=0,AVERAGE($F154:$K154),$F$135="X",AVERAGE(G154:$K154),$G$135="X",AVERAGE($F154,$H154:$K154),$H$135="X",AVERAGE($F154:$G154,$I154:$K154),$I$135="X",AVERAGE($F154:$H154,$J154:$K154),$J$135="X",AVERAGE($F154:$I154,$K154:$K154),$K$135="X",AVERAGE($F154:$J154)),"")</f>
        <v>0.28294798871129262</v>
      </c>
      <c r="C154" s="19" cm="1">
        <f t="array" ref="C154">IFERROR(_xlfn.IFS(COUNTA($F$135:$K$135)=0,STDEV($F154:$K154)/SQRT(COUNT($F154:$K154)),$F$135="X",STDEV(G154:$K154)/SQRT(COUNT(G154:$K154)),$G$135="X",STDEV($F154,$H154:$K154)/SQRT(COUNT($F154,$H154:$K154)),$H$135="X",STDEV($F154:$G154,$I154:$K154)/SQRT(COUNT($F154:$G154,$I154:$K154)),$I$135="X",STDEV($F154:$H154,$J154:$K154)/SQRT(COUNT($F154:$H154,$J154:$K154)),$J$135="X",STDEV($F154:$I154,$K154)/SQRT(COUNT($F154:$I154,$K154)),$K$135="X",STDEV($F154:$J154)/SQRT(COUNT($F154:$J154))),"")</f>
        <v>3.5040638624647701E-2</v>
      </c>
      <c r="D154" s="113" cm="1">
        <f t="array" ref="D154">IFERROR(_xlfn.IFS(COUNTA($L$135:$Q$135)=0,AVERAGE($L154:$Q154),$L$135="X",AVERAGE($M154:$Q154),$M$135="X",AVERAGE($L154,$N154:$Q154),$N$135="X",AVERAGE($L154:$M154,$O154:$Q154),$O$135="X",AVERAGE($L154:$N154,$P154:$Q154),$P$135="X",AVERAGE($L154:$O154,$Q154:$Q154),$Q$135="X",AVERAGE($L154:$P154)),"")</f>
        <v>857079.27777777787</v>
      </c>
      <c r="E154" s="111" cm="1">
        <f t="array" ref="E154">IFERROR(_xlfn.IFS(COUNTA($L$135:$Q$135)=0,STDEV($L154:$Q154)/SQRT(COUNT($L154:$Q154)),$L$135="X",STDEV($M154:$Q154)/SQRT(COUNT($M154:$Q154)),$M$135="X",STDEV($L154,$N154:$Q154)/SQRT(COUNT($L154,$N154:$Q154)),$N$135="X",STDEV($L154:$M154,$O154:$Q154)/SQRT(COUNT($L154:$M154,$O154:$Q154)),$O$135="X",STDEV($L154:$N154,$P154:$Q154)/SQRT(COUNT($L154:$N154,$P154:$Q154)),$P$135="X",STDEV($L154:$O154,$Q154)/SQRT(COUNT($L154:$O154,$Q154)),$Q$135="X",STDEV($L154:$P154)/SQRT(COUNT($L154:$P154))),"")</f>
        <v>205063.86517378056</v>
      </c>
      <c r="F154" cm="1">
        <f t="array" ref="F154">_xlfn.IFS(SUM($L154:$Q154)="","",L154="","",L154=0,0,L154&gt;0,L154/F$198*100)</f>
        <v>0.29709507908957022</v>
      </c>
      <c r="G154" cm="1">
        <f t="array" ref="G154">_xlfn.IFS(SUM($L154:$Q154)="","",M154="","",M154=0,0,M154&gt;0,M154/G$198*100)</f>
        <v>0.25333951314970393</v>
      </c>
      <c r="H154" cm="1">
        <f t="array" ref="H154">_xlfn.IFS(SUM($L154:$Q154)="","",N154="","",N154=0,0,N154&gt;0,N154/H$198*100)</f>
        <v>0.26315515495288877</v>
      </c>
      <c r="I154" cm="1">
        <f t="array" ref="I154">_xlfn.IFS(SUM($L154:$Q154)="","",O154="","",O154=0,0,O154&gt;0,O154/I$198*100)</f>
        <v>0.39173730621807884</v>
      </c>
      <c r="J154" cm="1">
        <f t="array" ref="J154">_xlfn.IFS(SUM($L154:$Q154)="","",P154="","",P154=0,0,P154&gt;0,P154/J$198*100)</f>
        <v>0.14413140358525983</v>
      </c>
      <c r="K154" s="1" cm="1">
        <f t="array" ref="K154">_xlfn.IFS(SUM($L154:$Q154)="","",Q154="","",Q154=0,0,Q154&gt;0,Q154/K$198*100)</f>
        <v>0.3482294752722539</v>
      </c>
      <c r="L154" s="85">
        <f t="shared" si="241"/>
        <v>1122131</v>
      </c>
      <c r="M154" s="39">
        <f t="shared" si="209"/>
        <v>323355</v>
      </c>
      <c r="N154" s="39">
        <f t="shared" si="210"/>
        <v>772441</v>
      </c>
      <c r="O154" s="39">
        <f t="shared" si="211"/>
        <v>1645562</v>
      </c>
      <c r="P154" s="39">
        <f t="shared" si="212"/>
        <v>337114.66666666669</v>
      </c>
      <c r="Q154" s="98">
        <f t="shared" si="213"/>
        <v>941872</v>
      </c>
      <c r="R154" s="89">
        <v>2244262</v>
      </c>
      <c r="S154" s="89">
        <v>323355</v>
      </c>
      <c r="T154" s="89">
        <v>772441</v>
      </c>
      <c r="U154" s="89">
        <v>3291124</v>
      </c>
      <c r="V154" s="89">
        <v>1011344</v>
      </c>
      <c r="W154" s="89">
        <v>1883744</v>
      </c>
      <c r="X154" s="1"/>
      <c r="Y154" s="1"/>
      <c r="Z154" s="7" t="s">
        <v>43</v>
      </c>
      <c r="AA154" s="18" cm="1">
        <f t="array" ref="AA154">IFERROR(_xlfn.IFS(COUNTA($AE$135:$AJ$135)=0,AVERAGE($AE154:$AJ154),$AE$135="X",AVERAGE($AF154:$AJ154),$AF$135="X",AVERAGE($AE154,$AG154:$AJ154),$AG$135="X",AVERAGE($AE154:$AF154,$AH154:$AJ154),$AH$135="X",AVERAGE($AE154:$AG154,$AI154:$AJ154),$AI$135="X",AVERAGE($AE154:$AH154,$AJ154:$AJ154),$AJ$135="X",AVERAGE($AE154:$AI154)),"")</f>
        <v>0.23013843814471538</v>
      </c>
      <c r="AB154" s="19" cm="1">
        <f t="array" ref="AB154">IFERROR(_xlfn.IFS(COUNTA($AE$135:$AJ$135)=0,STDEV($AE154:$AJ154)/SQRT(COUNT($AE154:$AJ154)),$AE$135="X",STDEV($AF154:$AJ154)/SQRT(COUNT($AF154:$AJ154)),$AF$135="X",STDEV($AE154,$AG154:$AJ154)/SQRT(COUNT($AE154,$AG154:$AJ154)),$AG$135="X",STDEV($AE154:$AF154,$AH154:$AJ154)/SQRT(COUNT($AE154:$AF154,$AH154:$AJ154)),$AH$135="X",STDEV($AE154:$AG154,$AI154:$AJ154)/SQRT(COUNT($AE154:$AG154,$AI154:$AJ154)),$AI$135="X",STDEV($AE154:$AH154,$AJ154)/SQRT(COUNT($AE154:$AH154,$AJ154)),$AJ$135="X",STDEV($AE154:$AI154)/SQRT(COUNT($AE154:$AI154))),"")</f>
        <v>5.9377766811600119E-2</v>
      </c>
      <c r="AC154" s="113" cm="1">
        <f t="array" ref="AC154">IFERROR(_xlfn.IFS(COUNTA($AK$135:$AP$135)=0,AVERAGE($AK154:$AP154),$AK$135="X",AVERAGE($AL154:$AP154),$AL$135="X",AVERAGE($AK154,$AM154:$AP154),$AM$135="X",AVERAGE($AK154:$AL154,$AN154:$AP154),$AN$135="X",AVERAGE($AK154:$AM154,$AO154:$AP154),$AO$135="X",AVERAGE($AK154:$AN154,$AP154:$AP154),$AP$135="X",AVERAGE($AK154:$AO154)),"")</f>
        <v>609833.16666666663</v>
      </c>
      <c r="AD154" s="111" cm="1">
        <f t="array" ref="AD154">IFERROR(_xlfn.IFS(COUNTA($AK$135:$AP$135)=0,STDEV($AK154:$AP154)/SQRT(COUNT($AK154:$AP154)),$AK$135="X",STDEV($AL154:$AP154)/SQRT(COUNT($AL154:$AP154)),$AL$135="X",STDEV($AK154,$AM154:$AP154)/SQRT(COUNT($AK154,$AM154:$AP154)),$AM$135="X",STDEV($AK154:$AL154,$AN154:$AP154)/SQRT(COUNT($AK154:$AL154,$AN154:$AP154)),$AN$135="X",STDEV($AK154:$AM154,$AO154:$AP154)/SQRT(COUNT($AK154:$AM154,$AO154:$AP154)),$AO$135="X",STDEV($AK154:$AN154,$AP154)/SQRT(COUNT($AK154:$AN154,$AP154)),$AP$135="X",STDEV($AK154:$AO154)/SQRT(COUNT($AK154:$AO154))),"")</f>
        <v>210036.54455910236</v>
      </c>
      <c r="AE154" cm="1">
        <f t="array" ref="AE154">_xlfn.IFS(SUM($AK154:$AP154)="","",AK154="","",AK154=0,0,AK154&gt;0,AK154/AE$198*100)</f>
        <v>0.27981130652351982</v>
      </c>
      <c r="AF154" cm="1">
        <f t="array" ref="AF154">_xlfn.IFS(SUM($AK154:$AP154)="","",AL154="","",AL154=0,0,AL154&gt;0,AL154/AF$198*100)</f>
        <v>0.41418567017361191</v>
      </c>
      <c r="AG154" cm="1">
        <f t="array" ref="AG154">_xlfn.IFS(SUM($AK154:$AP154)="","",AM154="","",AM154=0,0,AM154&gt;0,AM154/AG$198*100)</f>
        <v>9.2120888684424196E-2</v>
      </c>
      <c r="AH154" cm="1">
        <f t="array" ref="AH154">_xlfn.IFS(SUM($AK154:$AP154)="","",AN154="","",AN154=0,0,AN154&gt;0,AN154/AH$198*100)</f>
        <v>3.4459242398041483E-2</v>
      </c>
      <c r="AI154" cm="1">
        <f t="array" ref="AI154">_xlfn.IFS(SUM($AK154:$AP154)="","",AO154="","",AO154=0,0,AO154&gt;0,AO154/AI$198*100)</f>
        <v>0.22057030868664373</v>
      </c>
      <c r="AJ154" s="1" cm="1">
        <f t="array" ref="AJ154">_xlfn.IFS(SUM($AK154:$AP154)="","",AP154="","",AP154=0,0,AP154&gt;0,AP154/AJ$198*100)</f>
        <v>0.33968321240205129</v>
      </c>
      <c r="AK154" s="85">
        <f t="shared" si="242"/>
        <v>648376.5</v>
      </c>
      <c r="AL154" s="39">
        <f t="shared" si="243"/>
        <v>1611289.5</v>
      </c>
      <c r="AM154" s="39">
        <f t="shared" si="244"/>
        <v>412901</v>
      </c>
      <c r="AN154" s="39">
        <f t="shared" si="245"/>
        <v>179260.5</v>
      </c>
      <c r="AO154" s="39">
        <f t="shared" si="246"/>
        <v>333553.5</v>
      </c>
      <c r="AP154" s="98">
        <f t="shared" si="247"/>
        <v>473618</v>
      </c>
      <c r="AQ154" s="89">
        <v>1296753</v>
      </c>
      <c r="AR154" s="89">
        <v>3222579</v>
      </c>
      <c r="AS154" s="89">
        <v>412901</v>
      </c>
      <c r="AT154" s="89">
        <v>358521</v>
      </c>
      <c r="AU154" s="89">
        <v>667107</v>
      </c>
      <c r="AV154" s="89">
        <v>947236</v>
      </c>
      <c r="AW154" s="1"/>
      <c r="AX154" s="1"/>
      <c r="AY154" s="39" t="str">
        <f t="shared" si="215"/>
        <v/>
      </c>
      <c r="AZ154" s="39" t="str">
        <f t="shared" si="248"/>
        <v/>
      </c>
      <c r="BA154" s="39" t="str">
        <f t="shared" si="249"/>
        <v/>
      </c>
      <c r="BB154" s="39" t="str">
        <f t="shared" si="250"/>
        <v/>
      </c>
      <c r="BC154" s="39" t="str">
        <f t="shared" si="251"/>
        <v/>
      </c>
      <c r="BD154" s="39" t="str">
        <f t="shared" si="252"/>
        <v/>
      </c>
      <c r="BE154" s="39" t="str">
        <f t="shared" si="216"/>
        <v/>
      </c>
      <c r="BF154" s="39" t="str">
        <f t="shared" si="253"/>
        <v/>
      </c>
      <c r="BG154" s="39" t="str">
        <f t="shared" si="254"/>
        <v/>
      </c>
      <c r="BH154" s="39" t="str">
        <f t="shared" si="255"/>
        <v/>
      </c>
      <c r="BI154" s="39" t="str">
        <f t="shared" si="256"/>
        <v/>
      </c>
      <c r="BJ154" s="39" t="str">
        <f t="shared" si="257"/>
        <v/>
      </c>
      <c r="BK154" s="42" t="str">
        <f t="shared" si="218"/>
        <v/>
      </c>
      <c r="BL154" t="str">
        <f t="shared" si="219"/>
        <v/>
      </c>
      <c r="BM154" t="str">
        <f t="shared" si="220"/>
        <v/>
      </c>
      <c r="BN154" t="str">
        <f t="shared" si="221"/>
        <v/>
      </c>
      <c r="BO154" t="str">
        <f t="shared" si="222"/>
        <v/>
      </c>
      <c r="BP154" t="str">
        <f t="shared" si="223"/>
        <v/>
      </c>
      <c r="BQ154" t="str">
        <f t="shared" si="224"/>
        <v/>
      </c>
      <c r="BR154" t="str">
        <f t="shared" si="225"/>
        <v/>
      </c>
      <c r="BS154" t="str">
        <f t="shared" si="226"/>
        <v/>
      </c>
      <c r="BT154" t="str">
        <f t="shared" si="227"/>
        <v/>
      </c>
      <c r="BU154" t="str">
        <f t="shared" si="228"/>
        <v/>
      </c>
      <c r="BV154" t="str">
        <f t="shared" si="229"/>
        <v/>
      </c>
      <c r="BW154" t="str">
        <f t="shared" si="230"/>
        <v/>
      </c>
      <c r="BX154" t="str">
        <f t="shared" si="231"/>
        <v/>
      </c>
      <c r="BY154" t="str">
        <f t="shared" si="232"/>
        <v/>
      </c>
      <c r="BZ154" t="str">
        <f t="shared" si="233"/>
        <v/>
      </c>
      <c r="CA154" t="str">
        <f t="shared" si="234"/>
        <v/>
      </c>
      <c r="CB154" s="39" t="str">
        <f t="shared" si="235"/>
        <v/>
      </c>
      <c r="CC154" s="46" t="str">
        <f t="shared" si="236"/>
        <v/>
      </c>
      <c r="CD154" s="44" t="str">
        <f t="shared" si="237"/>
        <v/>
      </c>
      <c r="CE154" t="str" cm="1">
        <f t="array" ref="CE154">_xlfn.IFS($CC154="","",$CC154&lt;=CE$136,"yes",$CC154&gt;CE$136,"no")</f>
        <v/>
      </c>
      <c r="CF154" s="42" t="str">
        <f t="shared" si="238"/>
        <v/>
      </c>
      <c r="CG154" s="1" t="str">
        <f t="shared" si="239"/>
        <v/>
      </c>
      <c r="CH154" s="1" t="str">
        <f t="shared" si="240"/>
        <v/>
      </c>
      <c r="CI154" s="76" t="str">
        <f>IF(CE154="yes",VLOOKUP(CH154,'z-Table'!$A$1:$K$74,7,TRUE)*$CE$135,"")</f>
        <v/>
      </c>
    </row>
    <row r="155" spans="1:87" ht="12" x14ac:dyDescent="0.2">
      <c r="A155" s="7" t="s">
        <v>44</v>
      </c>
      <c r="B155" s="18" cm="1">
        <f t="array" ref="B155">IFERROR(_xlfn.IFS(COUNTA($F$135:$K$135)=0,AVERAGE($F155:$K155),$F$135="X",AVERAGE(G155:$K155),$G$135="X",AVERAGE($F155,$H155:$K155),$H$135="X",AVERAGE($F155:$G155,$I155:$K155),$I$135="X",AVERAGE($F155:$H155,$J155:$K155),$J$135="X",AVERAGE($F155:$I155,$K155:$K155),$K$135="X",AVERAGE($F155:$J155)),"")</f>
        <v>7.8873964679402456E-2</v>
      </c>
      <c r="C155" s="19" cm="1">
        <f t="array" ref="C155">IFERROR(_xlfn.IFS(COUNTA($F$135:$K$135)=0,STDEV($F155:$K155)/SQRT(COUNT($F155:$K155)),$F$135="X",STDEV(G155:$K155)/SQRT(COUNT(G155:$K155)),$G$135="X",STDEV($F155,$H155:$K155)/SQRT(COUNT($F155,$H155:$K155)),$H$135="X",STDEV($F155:$G155,$I155:$K155)/SQRT(COUNT($F155:$G155,$I155:$K155)),$I$135="X",STDEV($F155:$H155,$J155:$K155)/SQRT(COUNT($F155:$H155,$J155:$K155)),$J$135="X",STDEV($F155:$I155,$K155)/SQRT(COUNT($F155:$I155,$K155)),$K$135="X",STDEV($F155:$J155)/SQRT(COUNT($F155:$J155))),"")</f>
        <v>2.6822152111940646E-2</v>
      </c>
      <c r="D155" s="113" cm="1">
        <f t="array" ref="D155">IFERROR(_xlfn.IFS(COUNTA($L$135:$Q$135)=0,AVERAGE($L155:$Q155),$L$135="X",AVERAGE($M155:$Q155),$M$135="X",AVERAGE($L155,$N155:$Q155),$N$135="X",AVERAGE($L155:$M155,$O155:$Q155),$O$135="X",AVERAGE($L155:$N155,$P155:$Q155),$P$135="X",AVERAGE($L155:$O155,$Q155:$Q155),$Q$135="X",AVERAGE($L155:$P155)),"")</f>
        <v>203043.25</v>
      </c>
      <c r="E155" s="111" cm="1">
        <f t="array" ref="E155">IFERROR(_xlfn.IFS(COUNTA($L$135:$Q$135)=0,STDEV($L155:$Q155)/SQRT(COUNT($L155:$Q155)),$L$135="X",STDEV($M155:$Q155)/SQRT(COUNT($M155:$Q155)),$M$135="X",STDEV($L155,$N155:$Q155)/SQRT(COUNT($L155,$N155:$Q155)),$N$135="X",STDEV($L155:$M155,$O155:$Q155)/SQRT(COUNT($L155:$M155,$O155:$Q155)),$O$135="X",STDEV($L155:$N155,$P155:$Q155)/SQRT(COUNT($L155:$N155,$P155:$Q155)),$P$135="X",STDEV($L155:$O155,$Q155)/SQRT(COUNT($L155:$O155,$Q155)),$Q$135="X",STDEV($L155:$P155)/SQRT(COUNT($L155:$P155))),"")</f>
        <v>65903.791436931017</v>
      </c>
      <c r="F155" cm="1">
        <f t="array" ref="F155">_xlfn.IFS(SUM($L155:$Q155)="","",L155="","",L155=0,0,L155&gt;0,L155/F$198*100)</f>
        <v>2.0301642247695408E-2</v>
      </c>
      <c r="G155" cm="1">
        <f t="array" ref="G155">_xlfn.IFS(SUM($L155:$Q155)="","",M155="","",M155=0,0,M155&gt;0,M155/G$198*100)</f>
        <v>6.961224995087241E-2</v>
      </c>
      <c r="H155" cm="1">
        <f t="array" ref="H155">_xlfn.IFS(SUM($L155:$Q155)="","",N155="","",N155=0,0,N155&gt;0,N155/H$198*100)</f>
        <v>0.1292372766159918</v>
      </c>
      <c r="I155" cm="1">
        <f t="array" ref="I155">_xlfn.IFS(SUM($L155:$Q155)="","",O155="","",O155=0,0,O155&gt;0,O155/I$198*100)</f>
        <v>3.62263011504496E-2</v>
      </c>
      <c r="J155" cm="1">
        <f t="array" ref="J155">_xlfn.IFS(SUM($L155:$Q155)="","",P155="","",P155=0,0,P155&gt;0,P155/J$198*100)</f>
        <v>0.18608217809003832</v>
      </c>
      <c r="K155" s="1" cm="1">
        <f t="array" ref="K155">_xlfn.IFS(SUM($L155:$Q155)="","",Q155="","",Q155=0,0,Q155&gt;0,Q155/K$198*100)</f>
        <v>3.1784140021367153E-2</v>
      </c>
      <c r="L155" s="85">
        <f t="shared" si="241"/>
        <v>76679.5</v>
      </c>
      <c r="M155" s="39">
        <f t="shared" si="209"/>
        <v>88851</v>
      </c>
      <c r="N155" s="39">
        <f t="shared" si="210"/>
        <v>379351</v>
      </c>
      <c r="O155" s="39">
        <f t="shared" si="211"/>
        <v>152175</v>
      </c>
      <c r="P155" s="39">
        <f t="shared" si="212"/>
        <v>435235</v>
      </c>
      <c r="Q155" s="98">
        <f t="shared" si="213"/>
        <v>85968</v>
      </c>
      <c r="R155" s="89">
        <v>153359</v>
      </c>
      <c r="S155" s="89">
        <v>88851</v>
      </c>
      <c r="T155" s="89">
        <v>379351</v>
      </c>
      <c r="U155" s="89">
        <v>304350</v>
      </c>
      <c r="V155" s="89">
        <v>1305705</v>
      </c>
      <c r="W155" s="89">
        <v>171936</v>
      </c>
      <c r="X155" s="1"/>
      <c r="Y155" s="1"/>
      <c r="Z155" s="7" t="s">
        <v>44</v>
      </c>
      <c r="AA155" s="18" cm="1">
        <f t="array" ref="AA155">IFERROR(_xlfn.IFS(COUNTA($AE$135:$AJ$135)=0,AVERAGE($AE155:$AJ155),$AE$135="X",AVERAGE($AF155:$AJ155),$AF$135="X",AVERAGE($AE155,$AG155:$AJ155),$AG$135="X",AVERAGE($AE155:$AF155,$AH155:$AJ155),$AH$135="X",AVERAGE($AE155:$AG155,$AI155:$AJ155),$AI$135="X",AVERAGE($AE155:$AH155,$AJ155:$AJ155),$AJ$135="X",AVERAGE($AE155:$AI155)),"")</f>
        <v>0.11928328136286363</v>
      </c>
      <c r="AB155" s="19" cm="1">
        <f t="array" ref="AB155">IFERROR(_xlfn.IFS(COUNTA($AE$135:$AJ$135)=0,STDEV($AE155:$AJ155)/SQRT(COUNT($AE155:$AJ155)),$AE$135="X",STDEV($AF155:$AJ155)/SQRT(COUNT($AF155:$AJ155)),$AF$135="X",STDEV($AE155,$AG155:$AJ155)/SQRT(COUNT($AE155,$AG155:$AJ155)),$AG$135="X",STDEV($AE155:$AF155,$AH155:$AJ155)/SQRT(COUNT($AE155:$AF155,$AH155:$AJ155)),$AH$135="X",STDEV($AE155:$AG155,$AI155:$AJ155)/SQRT(COUNT($AE155:$AG155,$AI155:$AJ155)),$AI$135="X",STDEV($AE155:$AH155,$AJ155)/SQRT(COUNT($AE155:$AH155,$AJ155)),$AJ$135="X",STDEV($AE155:$AI155)/SQRT(COUNT($AE155:$AI155))),"")</f>
        <v>3.4565140834866177E-2</v>
      </c>
      <c r="AC155" s="113" cm="1">
        <f t="array" ref="AC155">IFERROR(_xlfn.IFS(COUNTA($AK$135:$AP$135)=0,AVERAGE($AK155:$AP155),$AK$135="X",AVERAGE($AL155:$AP155),$AL$135="X",AVERAGE($AK155,$AM155:$AP155),$AM$135="X",AVERAGE($AK155:$AL155,$AN155:$AP155),$AN$135="X",AVERAGE($AK155:$AM155,$AO155:$AP155),$AO$135="X",AVERAGE($AK155:$AN155,$AP155:$AP155),$AP$135="X",AVERAGE($AK155:$AO155)),"")</f>
        <v>335503.16666666669</v>
      </c>
      <c r="AD155" s="111" cm="1">
        <f t="array" ref="AD155">IFERROR(_xlfn.IFS(COUNTA($AK$135:$AP$135)=0,STDEV($AK155:$AP155)/SQRT(COUNT($AK155:$AP155)),$AK$135="X",STDEV($AL155:$AP155)/SQRT(COUNT($AL155:$AP155)),$AL$135="X",STDEV($AK155,$AM155:$AP155)/SQRT(COUNT($AK155,$AM155:$AP155)),$AM$135="X",STDEV($AK155:$AL155,$AN155:$AP155)/SQRT(COUNT($AK155:$AL155,$AN155:$AP155)),$AN$135="X",STDEV($AK155:$AM155,$AO155:$AP155)/SQRT(COUNT($AK155:$AM155,$AO155:$AP155)),$AO$135="X",STDEV($AK155:$AN155,$AP155)/SQRT(COUNT($AK155:$AN155,$AP155)),$AP$135="X",STDEV($AK155:$AO155)/SQRT(COUNT($AK155:$AO155))),"")</f>
        <v>119842.34282476199</v>
      </c>
      <c r="AE155" cm="1">
        <f t="array" ref="AE155">_xlfn.IFS(SUM($AK155:$AP155)="","",AK155="","",AK155=0,0,AK155&gt;0,AK155/AE$198*100)</f>
        <v>3.5467713793280203E-2</v>
      </c>
      <c r="AF155" cm="1">
        <f t="array" ref="AF155">_xlfn.IFS(SUM($AK155:$AP155)="","",AL155="","",AL155=0,0,AL155&gt;0,AL155/AF$198*100)</f>
        <v>4.6339589080179287E-2</v>
      </c>
      <c r="AG155" cm="1">
        <f t="array" ref="AG155">_xlfn.IFS(SUM($AK155:$AP155)="","",AM155="","",AM155=0,0,AM155&gt;0,AM155/AG$198*100)</f>
        <v>0.20240041377327772</v>
      </c>
      <c r="AH155" cm="1">
        <f t="array" ref="AH155">_xlfn.IFS(SUM($AK155:$AP155)="","",AN155="","",AN155=0,0,AN155&gt;0,AN155/AH$198*100)</f>
        <v>5.9106393792518704E-2</v>
      </c>
      <c r="AI155" cm="1">
        <f t="array" ref="AI155">_xlfn.IFS(SUM($AK155:$AP155)="","",AO155="","",AO155=0,0,AO155&gt;0,AO155/AI$198*100)</f>
        <v>0.14139793799310946</v>
      </c>
      <c r="AJ155" s="1" cm="1">
        <f t="array" ref="AJ155">_xlfn.IFS(SUM($AK155:$AP155)="","",AP155="","",AP155=0,0,AP155&gt;0,AP155/AJ$198*100)</f>
        <v>0.23098763974481634</v>
      </c>
      <c r="AK155" s="85">
        <f t="shared" si="242"/>
        <v>82185.5</v>
      </c>
      <c r="AL155" s="39">
        <f t="shared" si="243"/>
        <v>180273</v>
      </c>
      <c r="AM155" s="39">
        <f t="shared" si="244"/>
        <v>907192</v>
      </c>
      <c r="AN155" s="39">
        <f t="shared" si="245"/>
        <v>307477.5</v>
      </c>
      <c r="AO155" s="39">
        <f t="shared" si="246"/>
        <v>213826.5</v>
      </c>
      <c r="AP155" s="98">
        <f t="shared" si="247"/>
        <v>322064.5</v>
      </c>
      <c r="AQ155" s="89">
        <v>164371</v>
      </c>
      <c r="AR155" s="89">
        <v>360546</v>
      </c>
      <c r="AS155" s="89">
        <v>907192</v>
      </c>
      <c r="AT155" s="89">
        <v>614955</v>
      </c>
      <c r="AU155" s="89">
        <v>427653</v>
      </c>
      <c r="AV155" s="89">
        <v>644129</v>
      </c>
      <c r="AW155" s="1"/>
      <c r="AX155" s="1"/>
      <c r="AY155" s="39" t="str">
        <f t="shared" si="215"/>
        <v/>
      </c>
      <c r="AZ155" s="39" t="str">
        <f t="shared" si="248"/>
        <v/>
      </c>
      <c r="BA155" s="39" t="str">
        <f t="shared" si="249"/>
        <v/>
      </c>
      <c r="BB155" s="39" t="str">
        <f t="shared" si="250"/>
        <v/>
      </c>
      <c r="BC155" s="39" t="str">
        <f t="shared" si="251"/>
        <v/>
      </c>
      <c r="BD155" s="39" t="str">
        <f t="shared" si="252"/>
        <v/>
      </c>
      <c r="BE155" s="39" t="str">
        <f t="shared" si="216"/>
        <v/>
      </c>
      <c r="BF155" s="39" t="str">
        <f t="shared" si="253"/>
        <v/>
      </c>
      <c r="BG155" s="39" t="str">
        <f t="shared" si="254"/>
        <v/>
      </c>
      <c r="BH155" s="39" t="str">
        <f t="shared" si="255"/>
        <v/>
      </c>
      <c r="BI155" s="39" t="str">
        <f t="shared" si="256"/>
        <v/>
      </c>
      <c r="BJ155" s="39" t="str">
        <f t="shared" si="257"/>
        <v/>
      </c>
      <c r="BK155" s="42" t="str">
        <f t="shared" si="218"/>
        <v/>
      </c>
      <c r="BL155" t="str">
        <f t="shared" si="219"/>
        <v/>
      </c>
      <c r="BM155" t="str">
        <f t="shared" si="220"/>
        <v/>
      </c>
      <c r="BN155" t="str">
        <f t="shared" si="221"/>
        <v/>
      </c>
      <c r="BO155" t="str">
        <f t="shared" si="222"/>
        <v/>
      </c>
      <c r="BP155" t="str">
        <f t="shared" si="223"/>
        <v/>
      </c>
      <c r="BQ155" t="str">
        <f t="shared" si="224"/>
        <v/>
      </c>
      <c r="BR155" t="str">
        <f t="shared" si="225"/>
        <v/>
      </c>
      <c r="BS155" t="str">
        <f t="shared" si="226"/>
        <v/>
      </c>
      <c r="BT155" t="str">
        <f t="shared" si="227"/>
        <v/>
      </c>
      <c r="BU155" t="str">
        <f t="shared" si="228"/>
        <v/>
      </c>
      <c r="BV155" t="str">
        <f t="shared" si="229"/>
        <v/>
      </c>
      <c r="BW155" t="str">
        <f t="shared" si="230"/>
        <v/>
      </c>
      <c r="BX155" t="str">
        <f t="shared" si="231"/>
        <v/>
      </c>
      <c r="BY155" t="str">
        <f t="shared" si="232"/>
        <v/>
      </c>
      <c r="BZ155" t="str">
        <f t="shared" si="233"/>
        <v/>
      </c>
      <c r="CA155" t="str">
        <f t="shared" si="234"/>
        <v/>
      </c>
      <c r="CB155" s="39" t="str">
        <f t="shared" si="235"/>
        <v/>
      </c>
      <c r="CC155" s="46" t="str">
        <f t="shared" si="236"/>
        <v/>
      </c>
      <c r="CD155" s="44" t="str">
        <f t="shared" si="237"/>
        <v/>
      </c>
      <c r="CE155" t="str" cm="1">
        <f t="array" ref="CE155">_xlfn.IFS($CC155="","",$CC155&lt;=CE$136,"yes",$CC155&gt;CE$136,"no")</f>
        <v/>
      </c>
      <c r="CF155" s="42" t="str">
        <f t="shared" si="238"/>
        <v/>
      </c>
      <c r="CG155" s="1" t="str">
        <f t="shared" si="239"/>
        <v/>
      </c>
      <c r="CH155" s="1" t="str">
        <f t="shared" si="240"/>
        <v/>
      </c>
      <c r="CI155" s="76" t="str">
        <f>IF(CE155="yes",VLOOKUP(CH155,'z-Table'!$A$1:$K$74,7,TRUE)*$CE$135,"")</f>
        <v/>
      </c>
    </row>
    <row r="156" spans="1:87" ht="12" x14ac:dyDescent="0.2">
      <c r="A156" s="6" t="s">
        <v>45</v>
      </c>
      <c r="B156" s="18" cm="1">
        <f t="array" ref="B156">IFERROR(_xlfn.IFS(COUNTA($F$135:$K$135)=0,AVERAGE($F156:$K156),$F$135="X",AVERAGE(G156:$K156),$G$135="X",AVERAGE($F156,$H156:$K156),$H$135="X",AVERAGE($F156:$G156,$I156:$K156),$I$135="X",AVERAGE($F156:$H156,$J156:$K156),$J$135="X",AVERAGE($F156:$I156,$K156:$K156),$K$135="X",AVERAGE($F156:$J156)),"")</f>
        <v>1.2216653247627676</v>
      </c>
      <c r="C156" s="19" cm="1">
        <f t="array" ref="C156">IFERROR(_xlfn.IFS(COUNTA($F$135:$K$135)=0,STDEV($F156:$K156)/SQRT(COUNT($F156:$K156)),$F$135="X",STDEV(G156:$K156)/SQRT(COUNT(G156:$K156)),$G$135="X",STDEV($F156,$H156:$K156)/SQRT(COUNT($F156,$H156:$K156)),$H$135="X",STDEV($F156:$G156,$I156:$K156)/SQRT(COUNT($F156:$G156,$I156:$K156)),$I$135="X",STDEV($F156:$H156,$J156:$K156)/SQRT(COUNT($F156:$H156,$J156:$K156)),$J$135="X",STDEV($F156:$I156,$K156)/SQRT(COUNT($F156:$I156,$K156)),$K$135="X",STDEV($F156:$J156)/SQRT(COUNT($F156:$J156))),"")</f>
        <v>0.18324831019283644</v>
      </c>
      <c r="D156" s="113" cm="1">
        <f t="array" ref="D156">IFERROR(_xlfn.IFS(COUNTA($L$135:$Q$135)=0,AVERAGE($L156:$Q156),$L$135="X",AVERAGE($M156:$Q156),$M$135="X",AVERAGE($L156,$N156:$Q156),$N$135="X",AVERAGE($L156:$M156,$O156:$Q156),$O$135="X",AVERAGE($L156:$N156,$P156:$Q156),$P$135="X",AVERAGE($L156:$O156,$Q156:$Q156),$Q$135="X",AVERAGE($L156:$P156)),"")</f>
        <v>3179540.75</v>
      </c>
      <c r="E156" s="111" cm="1">
        <f t="array" ref="E156">IFERROR(_xlfn.IFS(COUNTA($L$135:$Q$135)=0,STDEV($L156:$Q156)/SQRT(COUNT($L156:$Q156)),$L$135="X",STDEV($M156:$Q156)/SQRT(COUNT($M156:$Q156)),$M$135="X",STDEV($L156,$N156:$Q156)/SQRT(COUNT($L156,$N156:$Q156)),$N$135="X",STDEV($L156:$M156,$O156:$Q156)/SQRT(COUNT($L156:$M156,$O156:$Q156)),$O$135="X",STDEV($L156:$N156,$P156:$Q156)/SQRT(COUNT($L156:$N156,$P156:$Q156)),$P$135="X",STDEV($L156:$O156,$Q156)/SQRT(COUNT($L156:$O156,$Q156)),$Q$135="X",STDEV($L156:$P156)/SQRT(COUNT($L156:$P156))),"")</f>
        <v>298105.10441975412</v>
      </c>
      <c r="F156" cm="1">
        <f t="array" ref="F156">_xlfn.IFS(SUM($L156:$Q156)="","",L156="","",L156=0,0,L156&gt;0,L156/F$198*100)</f>
        <v>0.76151498593643407</v>
      </c>
      <c r="G156" cm="1">
        <f t="array" ref="G156">_xlfn.IFS(SUM($L156:$Q156)="","",M156="","",M156=0,0,M156&gt;0,M156/G$198*100)</f>
        <v>1.9519235399247576</v>
      </c>
      <c r="H156" cm="1">
        <f t="array" ref="H156">_xlfn.IFS(SUM($L156:$Q156)="","",N156="","",N156=0,0,N156&gt;0,N156/H$198*100)</f>
        <v>1.3277309152834049</v>
      </c>
      <c r="I156" cm="1">
        <f t="array" ref="I156">_xlfn.IFS(SUM($L156:$Q156)="","",O156="","",O156=0,0,O156&gt;0,O156/I$198*100)</f>
        <v>0.96981753972042517</v>
      </c>
      <c r="J156" cm="1">
        <f t="array" ref="J156">_xlfn.IFS(SUM($L156:$Q156)="","",P156="","",P156=0,0,P156&gt;0,P156/J$198*100)</f>
        <v>1.4594835221064271</v>
      </c>
      <c r="K156" s="1" cm="1">
        <f t="array" ref="K156">_xlfn.IFS(SUM($L156:$Q156)="","",Q156="","",Q156=0,0,Q156&gt;0,Q156/K$198*100)</f>
        <v>0.85952144560515609</v>
      </c>
      <c r="L156" s="85">
        <f t="shared" si="241"/>
        <v>2876249.5</v>
      </c>
      <c r="M156" s="39">
        <f t="shared" si="209"/>
        <v>2491377</v>
      </c>
      <c r="N156" s="39">
        <f t="shared" si="210"/>
        <v>3897297</v>
      </c>
      <c r="O156" s="39">
        <f t="shared" si="211"/>
        <v>4073890.5</v>
      </c>
      <c r="P156" s="39">
        <f t="shared" si="212"/>
        <v>3413644</v>
      </c>
      <c r="Q156" s="98">
        <f t="shared" si="213"/>
        <v>2324786.5</v>
      </c>
      <c r="R156" s="89">
        <v>5752499</v>
      </c>
      <c r="S156" s="89">
        <v>2491377</v>
      </c>
      <c r="T156" s="89">
        <v>3897297</v>
      </c>
      <c r="U156" s="89">
        <v>8147781</v>
      </c>
      <c r="V156" s="89">
        <v>10240932</v>
      </c>
      <c r="W156" s="89">
        <v>4649573</v>
      </c>
      <c r="X156" s="1"/>
      <c r="Y156" s="1"/>
      <c r="Z156" s="6" t="s">
        <v>45</v>
      </c>
      <c r="AA156" s="18" cm="1">
        <f t="array" ref="AA156">IFERROR(_xlfn.IFS(COUNTA($AE$135:$AJ$135)=0,AVERAGE($AE156:$AJ156),$AE$135="X",AVERAGE($AF156:$AJ156),$AF$135="X",AVERAGE($AE156,$AG156:$AJ156),$AG$135="X",AVERAGE($AE156:$AF156,$AH156:$AJ156),$AH$135="X",AVERAGE($AE156:$AG156,$AI156:$AJ156),$AI$135="X",AVERAGE($AE156:$AH156,$AJ156:$AJ156),$AJ$135="X",AVERAGE($AE156:$AI156)),"")</f>
        <v>2.3041027244456553</v>
      </c>
      <c r="AB156" s="19" cm="1">
        <f t="array" ref="AB156">IFERROR(_xlfn.IFS(COUNTA($AE$135:$AJ$135)=0,STDEV($AE156:$AJ156)/SQRT(COUNT($AE156:$AJ156)),$AE$135="X",STDEV($AF156:$AJ156)/SQRT(COUNT($AF156:$AJ156)),$AF$135="X",STDEV($AE156,$AG156:$AJ156)/SQRT(COUNT($AE156,$AG156:$AJ156)),$AG$135="X",STDEV($AE156:$AF156,$AH156:$AJ156)/SQRT(COUNT($AE156:$AF156,$AH156:$AJ156)),$AH$135="X",STDEV($AE156:$AG156,$AI156:$AJ156)/SQRT(COUNT($AE156:$AG156,$AI156:$AJ156)),$AI$135="X",STDEV($AE156:$AH156,$AJ156)/SQRT(COUNT($AE156:$AH156,$AJ156)),$AJ$135="X",STDEV($AE156:$AI156)/SQRT(COUNT($AE156:$AI156))),"")</f>
        <v>0.45921918944925894</v>
      </c>
      <c r="AC156" s="113" cm="1">
        <f t="array" ref="AC156">IFERROR(_xlfn.IFS(COUNTA($AK$135:$AP$135)=0,AVERAGE($AK156:$AP156),$AK$135="X",AVERAGE($AL156:$AP156),$AL$135="X",AVERAGE($AK156,$AM156:$AP156),$AM$135="X",AVERAGE($AK156:$AL156,$AN156:$AP156),$AN$135="X",AVERAGE($AK156:$AM156,$AO156:$AP156),$AO$135="X",AVERAGE($AK156:$AN156,$AP156:$AP156),$AP$135="X",AVERAGE($AK156:$AO156)),"")</f>
        <v>7797885.5</v>
      </c>
      <c r="AD156" s="111" cm="1">
        <f t="array" ref="AD156">IFERROR(_xlfn.IFS(COUNTA($AK$135:$AP$135)=0,STDEV($AK156:$AP156)/SQRT(COUNT($AK156:$AP156)),$AK$135="X",STDEV($AL156:$AP156)/SQRT(COUNT($AL156:$AP156)),$AL$135="X",STDEV($AK156,$AM156:$AP156)/SQRT(COUNT($AK156,$AM156:$AP156)),$AM$135="X",STDEV($AK156:$AL156,$AN156:$AP156)/SQRT(COUNT($AK156:$AL156,$AN156:$AP156)),$AN$135="X",STDEV($AK156:$AM156,$AO156:$AP156)/SQRT(COUNT($AK156:$AM156,$AO156:$AP156)),$AO$135="X",STDEV($AK156:$AN156,$AP156)/SQRT(COUNT($AK156:$AN156,$AP156)),$AP$135="X",STDEV($AK156:$AO156)/SQRT(COUNT($AK156:$AO156))),"")</f>
        <v>2504235.0643386003</v>
      </c>
      <c r="AE156" cm="1">
        <f t="array" ref="AE156">_xlfn.IFS(SUM($AK156:$AP156)="","",AK156="","",AK156=0,0,AK156&gt;0,AK156/AE$198*100)</f>
        <v>1.3764899944574078</v>
      </c>
      <c r="AF156" cm="1">
        <f t="array" ref="AF156">_xlfn.IFS(SUM($AK156:$AP156)="","",AL156="","",AL156=0,0,AL156&gt;0,AL156/AF$198*100)</f>
        <v>1.936474318351445</v>
      </c>
      <c r="AG156" cm="1">
        <f t="array" ref="AG156">_xlfn.IFS(SUM($AK156:$AP156)="","",AM156="","",AM156=0,0,AM156&gt;0,AM156/AG$198*100)</f>
        <v>2.7366365772253243</v>
      </c>
      <c r="AH156" cm="1">
        <f t="array" ref="AH156">_xlfn.IFS(SUM($AK156:$AP156)="","",AN156="","",AN156=0,0,AN156&gt;0,AN156/AH$198*100)</f>
        <v>3.3784439236062838</v>
      </c>
      <c r="AI156" cm="1">
        <f t="array" ref="AI156">_xlfn.IFS(SUM($AK156:$AP156)="","",AO156="","",AO156=0,0,AO156&gt;0,AO156/AI$198*100)</f>
        <v>0.78988900179373589</v>
      </c>
      <c r="AJ156" s="1" cm="1">
        <f t="array" ref="AJ156">_xlfn.IFS(SUM($AK156:$AP156)="","",AP156="","",AP156=0,0,AP156&gt;0,AP156/AJ$198*100)</f>
        <v>3.6066825312397346</v>
      </c>
      <c r="AK156" s="85">
        <f t="shared" si="242"/>
        <v>3189591.5</v>
      </c>
      <c r="AL156" s="39">
        <f t="shared" si="243"/>
        <v>7533386.5</v>
      </c>
      <c r="AM156" s="39">
        <f t="shared" si="244"/>
        <v>12266056</v>
      </c>
      <c r="AN156" s="39">
        <f t="shared" si="245"/>
        <v>17575010.5</v>
      </c>
      <c r="AO156" s="39">
        <f t="shared" si="246"/>
        <v>1194495.5</v>
      </c>
      <c r="AP156" s="98">
        <f t="shared" si="247"/>
        <v>5028773</v>
      </c>
      <c r="AQ156" s="89">
        <v>6379183</v>
      </c>
      <c r="AR156" s="89">
        <v>15066773</v>
      </c>
      <c r="AS156" s="89">
        <v>12266056</v>
      </c>
      <c r="AT156" s="89">
        <v>35150021</v>
      </c>
      <c r="AU156" s="89">
        <v>2388991</v>
      </c>
      <c r="AV156" s="89">
        <v>10057546</v>
      </c>
      <c r="AW156" s="1"/>
      <c r="AX156" s="1" t="str">
        <f>A156</f>
        <v>menthone</v>
      </c>
      <c r="AY156" s="39">
        <f t="shared" si="215"/>
        <v>2876249.5</v>
      </c>
      <c r="AZ156" s="39">
        <f t="shared" si="248"/>
        <v>2491377</v>
      </c>
      <c r="BA156" s="39">
        <f t="shared" si="249"/>
        <v>3897297</v>
      </c>
      <c r="BB156" s="39">
        <f t="shared" si="250"/>
        <v>4073890.5</v>
      </c>
      <c r="BC156" s="39">
        <f t="shared" si="251"/>
        <v>3413644</v>
      </c>
      <c r="BD156" s="39">
        <f t="shared" si="252"/>
        <v>2324786.5</v>
      </c>
      <c r="BE156" s="39">
        <f t="shared" si="216"/>
        <v>3189591.5</v>
      </c>
      <c r="BF156" s="39">
        <f t="shared" si="253"/>
        <v>7533386.5</v>
      </c>
      <c r="BG156" s="39">
        <f t="shared" si="254"/>
        <v>12266056</v>
      </c>
      <c r="BH156" s="39">
        <f t="shared" si="255"/>
        <v>17575010.5</v>
      </c>
      <c r="BI156" s="39">
        <f t="shared" si="256"/>
        <v>1194495.5</v>
      </c>
      <c r="BJ156" s="39">
        <f t="shared" si="257"/>
        <v>5028773</v>
      </c>
      <c r="BK156" s="42">
        <f t="shared" si="218"/>
        <v>4</v>
      </c>
      <c r="BL156">
        <f t="shared" si="219"/>
        <v>3</v>
      </c>
      <c r="BM156">
        <f t="shared" si="220"/>
        <v>7</v>
      </c>
      <c r="BN156">
        <f t="shared" si="221"/>
        <v>8</v>
      </c>
      <c r="BO156">
        <f t="shared" si="222"/>
        <v>6</v>
      </c>
      <c r="BP156">
        <f t="shared" si="223"/>
        <v>2</v>
      </c>
      <c r="BQ156">
        <f t="shared" si="224"/>
        <v>5</v>
      </c>
      <c r="BR156">
        <f t="shared" si="225"/>
        <v>10</v>
      </c>
      <c r="BS156">
        <f t="shared" si="226"/>
        <v>11</v>
      </c>
      <c r="BT156">
        <f t="shared" si="227"/>
        <v>12</v>
      </c>
      <c r="BU156">
        <f t="shared" si="228"/>
        <v>1</v>
      </c>
      <c r="BV156">
        <f t="shared" si="229"/>
        <v>9</v>
      </c>
      <c r="BW156">
        <f t="shared" si="230"/>
        <v>30</v>
      </c>
      <c r="BX156">
        <f t="shared" si="231"/>
        <v>48</v>
      </c>
      <c r="BY156">
        <f t="shared" si="232"/>
        <v>6</v>
      </c>
      <c r="BZ156">
        <f t="shared" si="233"/>
        <v>6</v>
      </c>
      <c r="CA156">
        <f t="shared" si="234"/>
        <v>27</v>
      </c>
      <c r="CB156" s="39">
        <f t="shared" si="235"/>
        <v>9</v>
      </c>
      <c r="CC156" s="46">
        <f t="shared" si="236"/>
        <v>9</v>
      </c>
      <c r="CD156" s="44" t="str">
        <f t="shared" si="237"/>
        <v xml:space="preserve">sig = </v>
      </c>
      <c r="CE156" t="str" cm="1">
        <f t="array" ref="CE156">_xlfn.IFS($CC156="","",$CC156&lt;=CE$136,"yes",$CC156&gt;CE$136,"no")</f>
        <v>no</v>
      </c>
      <c r="CF156" s="42" t="str">
        <f t="shared" si="238"/>
        <v/>
      </c>
      <c r="CG156" s="1" t="str">
        <f t="shared" si="239"/>
        <v/>
      </c>
      <c r="CH156" s="1" t="str">
        <f t="shared" si="240"/>
        <v/>
      </c>
      <c r="CI156" s="76" t="str">
        <f>IF(CE156="yes",VLOOKUP(CH156,'z-Table'!$A$1:$K$74,7,TRUE)*$CE$135,"")</f>
        <v/>
      </c>
    </row>
    <row r="157" spans="1:87" ht="12" x14ac:dyDescent="0.2">
      <c r="A157" s="6" t="s">
        <v>46</v>
      </c>
      <c r="B157" s="18" cm="1">
        <f t="array" ref="B157">IFERROR(_xlfn.IFS(COUNTA($F$135:$K$135)=0,AVERAGE($F157:$K157),$F$135="X",AVERAGE(G157:$K157),$G$135="X",AVERAGE($F157,$H157:$K157),$H$135="X",AVERAGE($F157:$G157,$I157:$K157),$I$135="X",AVERAGE($F157:$H157,$J157:$K157),$J$135="X",AVERAGE($F157:$I157,$K157:$K157),$K$135="X",AVERAGE($F157:$J157)),"")</f>
        <v>0</v>
      </c>
      <c r="C157" s="19" cm="1">
        <f t="array" ref="C157">IFERROR(_xlfn.IFS(COUNTA($F$135:$K$135)=0,STDEV($F157:$K157)/SQRT(COUNT($F157:$K157)),$F$135="X",STDEV(G157:$K157)/SQRT(COUNT(G157:$K157)),$G$135="X",STDEV($F157,$H157:$K157)/SQRT(COUNT($F157,$H157:$K157)),$H$135="X",STDEV($F157:$G157,$I157:$K157)/SQRT(COUNT($F157:$G157,$I157:$K157)),$I$135="X",STDEV($F157:$H157,$J157:$K157)/SQRT(COUNT($F157:$H157,$J157:$K157)),$J$135="X",STDEV($F157:$I157,$K157)/SQRT(COUNT($F157:$I157,$K157)),$K$135="X",STDEV($F157:$J157)/SQRT(COUNT($F157:$J157))),"")</f>
        <v>0</v>
      </c>
      <c r="D157" s="113" cm="1">
        <f t="array" ref="D157">IFERROR(_xlfn.IFS(COUNTA($L$135:$Q$135)=0,AVERAGE($L157:$Q157),$L$135="X",AVERAGE($M157:$Q157),$M$135="X",AVERAGE($L157,$N157:$Q157),$N$135="X",AVERAGE($L157:$M157,$O157:$Q157),$O$135="X",AVERAGE($L157:$N157,$P157:$Q157),$P$135="X",AVERAGE($L157:$O157,$Q157:$Q157),$Q$135="X",AVERAGE($L157:$P157)),"")</f>
        <v>0</v>
      </c>
      <c r="E157" s="111" cm="1">
        <f t="array" ref="E157">IFERROR(_xlfn.IFS(COUNTA($L$135:$Q$135)=0,STDEV($L157:$Q157)/SQRT(COUNT($L157:$Q157)),$L$135="X",STDEV($M157:$Q157)/SQRT(COUNT($M157:$Q157)),$M$135="X",STDEV($L157,$N157:$Q157)/SQRT(COUNT($L157,$N157:$Q157)),$N$135="X",STDEV($L157:$M157,$O157:$Q157)/SQRT(COUNT($L157:$M157,$O157:$Q157)),$O$135="X",STDEV($L157:$N157,$P157:$Q157)/SQRT(COUNT($L157:$N157,$P157:$Q157)),$P$135="X",STDEV($L157:$O157,$Q157)/SQRT(COUNT($L157:$O157,$Q157)),$Q$135="X",STDEV($L157:$P157)/SQRT(COUNT($L157:$P157))),"")</f>
        <v>0</v>
      </c>
      <c r="F157" cm="1">
        <f t="array" ref="F157">_xlfn.IFS(SUM($L157:$Q157)="","",L157="","",L157=0,0,L157&gt;0,L157/F$198*100)</f>
        <v>0</v>
      </c>
      <c r="G157" cm="1">
        <f t="array" ref="G157">_xlfn.IFS(SUM($L157:$Q157)="","",M157="","",M157=0,0,M157&gt;0,M157/G$198*100)</f>
        <v>0</v>
      </c>
      <c r="H157" cm="1">
        <f t="array" ref="H157">_xlfn.IFS(SUM($L157:$Q157)="","",N157="","",N157=0,0,N157&gt;0,N157/H$198*100)</f>
        <v>0</v>
      </c>
      <c r="I157" cm="1">
        <f t="array" ref="I157">_xlfn.IFS(SUM($L157:$Q157)="","",O157="","",O157=0,0,O157&gt;0,O157/I$198*100)</f>
        <v>0</v>
      </c>
      <c r="J157" cm="1">
        <f t="array" ref="J157">_xlfn.IFS(SUM($L157:$Q157)="","",P157="","",P157=0,0,P157&gt;0,P157/J$198*100)</f>
        <v>0</v>
      </c>
      <c r="K157" s="1" cm="1">
        <f t="array" ref="K157">_xlfn.IFS(SUM($L157:$Q157)="","",Q157="","",Q157=0,0,Q157&gt;0,Q157/K$198*100)</f>
        <v>0</v>
      </c>
      <c r="L157" s="85">
        <f t="shared" si="241"/>
        <v>0</v>
      </c>
      <c r="M157" s="39">
        <f t="shared" si="209"/>
        <v>0</v>
      </c>
      <c r="N157" s="39">
        <f t="shared" si="210"/>
        <v>0</v>
      </c>
      <c r="O157" s="39">
        <f t="shared" si="211"/>
        <v>0</v>
      </c>
      <c r="P157" s="39">
        <f t="shared" si="212"/>
        <v>0</v>
      </c>
      <c r="Q157" s="98">
        <f t="shared" si="213"/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1"/>
      <c r="Y157" s="1"/>
      <c r="Z157" s="6" t="s">
        <v>46</v>
      </c>
      <c r="AA157" s="18" cm="1">
        <f t="array" ref="AA157">IFERROR(_xlfn.IFS(COUNTA($AE$135:$AJ$135)=0,AVERAGE($AE157:$AJ157),$AE$135="X",AVERAGE($AF157:$AJ157),$AF$135="X",AVERAGE($AE157,$AG157:$AJ157),$AG$135="X",AVERAGE($AE157:$AF157,$AH157:$AJ157),$AH$135="X",AVERAGE($AE157:$AG157,$AI157:$AJ157),$AI$135="X",AVERAGE($AE157:$AH157,$AJ157:$AJ157),$AJ$135="X",AVERAGE($AE157:$AI157)),"")</f>
        <v>0</v>
      </c>
      <c r="AB157" s="19" cm="1">
        <f t="array" ref="AB157">IFERROR(_xlfn.IFS(COUNTA($AE$135:$AJ$135)=0,STDEV($AE157:$AJ157)/SQRT(COUNT($AE157:$AJ157)),$AE$135="X",STDEV($AF157:$AJ157)/SQRT(COUNT($AF157:$AJ157)),$AF$135="X",STDEV($AE157,$AG157:$AJ157)/SQRT(COUNT($AE157,$AG157:$AJ157)),$AG$135="X",STDEV($AE157:$AF157,$AH157:$AJ157)/SQRT(COUNT($AE157:$AF157,$AH157:$AJ157)),$AH$135="X",STDEV($AE157:$AG157,$AI157:$AJ157)/SQRT(COUNT($AE157:$AG157,$AI157:$AJ157)),$AI$135="X",STDEV($AE157:$AH157,$AJ157)/SQRT(COUNT($AE157:$AH157,$AJ157)),$AJ$135="X",STDEV($AE157:$AI157)/SQRT(COUNT($AE157:$AI157))),"")</f>
        <v>0</v>
      </c>
      <c r="AC157" s="113" cm="1">
        <f t="array" ref="AC157">IFERROR(_xlfn.IFS(COUNTA($AK$135:$AP$135)=0,AVERAGE($AK157:$AP157),$AK$135="X",AVERAGE($AL157:$AP157),$AL$135="X",AVERAGE($AK157,$AM157:$AP157),$AM$135="X",AVERAGE($AK157:$AL157,$AN157:$AP157),$AN$135="X",AVERAGE($AK157:$AM157,$AO157:$AP157),$AO$135="X",AVERAGE($AK157:$AN157,$AP157:$AP157),$AP$135="X",AVERAGE($AK157:$AO157)),"")</f>
        <v>0</v>
      </c>
      <c r="AD157" s="111" cm="1">
        <f t="array" ref="AD157">IFERROR(_xlfn.IFS(COUNTA($AK$135:$AP$135)=0,STDEV($AK157:$AP157)/SQRT(COUNT($AK157:$AP157)),$AK$135="X",STDEV($AL157:$AP157)/SQRT(COUNT($AL157:$AP157)),$AL$135="X",STDEV($AK157,$AM157:$AP157)/SQRT(COUNT($AK157,$AM157:$AP157)),$AM$135="X",STDEV($AK157:$AL157,$AN157:$AP157)/SQRT(COUNT($AK157:$AL157,$AN157:$AP157)),$AN$135="X",STDEV($AK157:$AM157,$AO157:$AP157)/SQRT(COUNT($AK157:$AM157,$AO157:$AP157)),$AO$135="X",STDEV($AK157:$AN157,$AP157)/SQRT(COUNT($AK157:$AN157,$AP157)),$AP$135="X",STDEV($AK157:$AO157)/SQRT(COUNT($AK157:$AO157))),"")</f>
        <v>0</v>
      </c>
      <c r="AE157" cm="1">
        <f t="array" ref="AE157">_xlfn.IFS(SUM($AK157:$AP157)="","",AK157="","",AK157=0,0,AK157&gt;0,AK157/AE$198*100)</f>
        <v>0</v>
      </c>
      <c r="AF157" cm="1">
        <f t="array" ref="AF157">_xlfn.IFS(SUM($AK157:$AP157)="","",AL157="","",AL157=0,0,AL157&gt;0,AL157/AF$198*100)</f>
        <v>0</v>
      </c>
      <c r="AG157" cm="1">
        <f t="array" ref="AG157">_xlfn.IFS(SUM($AK157:$AP157)="","",AM157="","",AM157=0,0,AM157&gt;0,AM157/AG$198*100)</f>
        <v>0</v>
      </c>
      <c r="AH157" cm="1">
        <f t="array" ref="AH157">_xlfn.IFS(SUM($AK157:$AP157)="","",AN157="","",AN157=0,0,AN157&gt;0,AN157/AH$198*100)</f>
        <v>0</v>
      </c>
      <c r="AI157" cm="1">
        <f t="array" ref="AI157">_xlfn.IFS(SUM($AK157:$AP157)="","",AO157="","",AO157=0,0,AO157&gt;0,AO157/AI$198*100)</f>
        <v>0</v>
      </c>
      <c r="AJ157" s="1" cm="1">
        <f t="array" ref="AJ157">_xlfn.IFS(SUM($AK157:$AP157)="","",AP157="","",AP157=0,0,AP157&gt;0,AP157/AJ$198*100)</f>
        <v>0</v>
      </c>
      <c r="AK157" s="85">
        <f t="shared" si="242"/>
        <v>0</v>
      </c>
      <c r="AL157" s="39">
        <f t="shared" si="243"/>
        <v>0</v>
      </c>
      <c r="AM157" s="39">
        <f t="shared" si="244"/>
        <v>0</v>
      </c>
      <c r="AN157" s="39">
        <f t="shared" si="245"/>
        <v>0</v>
      </c>
      <c r="AO157" s="39">
        <f t="shared" si="246"/>
        <v>0</v>
      </c>
      <c r="AP157" s="98">
        <f t="shared" si="247"/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1"/>
      <c r="AX157" s="1"/>
      <c r="AY157" s="39" t="str">
        <f t="shared" si="215"/>
        <v/>
      </c>
      <c r="AZ157" s="39" t="str">
        <f t="shared" si="248"/>
        <v/>
      </c>
      <c r="BA157" s="39" t="str">
        <f t="shared" si="249"/>
        <v/>
      </c>
      <c r="BB157" s="39" t="str">
        <f t="shared" si="250"/>
        <v/>
      </c>
      <c r="BC157" s="39" t="str">
        <f t="shared" si="251"/>
        <v/>
      </c>
      <c r="BD157" s="39" t="str">
        <f t="shared" si="252"/>
        <v/>
      </c>
      <c r="BE157" s="39" t="str">
        <f t="shared" si="216"/>
        <v/>
      </c>
      <c r="BF157" s="39" t="str">
        <f t="shared" si="253"/>
        <v/>
      </c>
      <c r="BG157" s="39" t="str">
        <f t="shared" si="254"/>
        <v/>
      </c>
      <c r="BH157" s="39" t="str">
        <f t="shared" si="255"/>
        <v/>
      </c>
      <c r="BI157" s="39" t="str">
        <f t="shared" si="256"/>
        <v/>
      </c>
      <c r="BJ157" s="39" t="str">
        <f t="shared" si="257"/>
        <v/>
      </c>
      <c r="BK157" s="42" t="str">
        <f t="shared" si="218"/>
        <v/>
      </c>
      <c r="BL157" t="str">
        <f t="shared" si="219"/>
        <v/>
      </c>
      <c r="BM157" t="str">
        <f t="shared" si="220"/>
        <v/>
      </c>
      <c r="BN157" t="str">
        <f t="shared" si="221"/>
        <v/>
      </c>
      <c r="BO157" t="str">
        <f t="shared" si="222"/>
        <v/>
      </c>
      <c r="BP157" t="str">
        <f t="shared" si="223"/>
        <v/>
      </c>
      <c r="BQ157" t="str">
        <f t="shared" si="224"/>
        <v/>
      </c>
      <c r="BR157" t="str">
        <f t="shared" si="225"/>
        <v/>
      </c>
      <c r="BS157" t="str">
        <f t="shared" si="226"/>
        <v/>
      </c>
      <c r="BT157" t="str">
        <f t="shared" si="227"/>
        <v/>
      </c>
      <c r="BU157" t="str">
        <f t="shared" si="228"/>
        <v/>
      </c>
      <c r="BV157" t="str">
        <f t="shared" si="229"/>
        <v/>
      </c>
      <c r="BW157" t="str">
        <f t="shared" si="230"/>
        <v/>
      </c>
      <c r="BX157" t="str">
        <f t="shared" si="231"/>
        <v/>
      </c>
      <c r="BY157" t="str">
        <f t="shared" si="232"/>
        <v/>
      </c>
      <c r="BZ157" t="str">
        <f t="shared" si="233"/>
        <v/>
      </c>
      <c r="CA157" t="str">
        <f t="shared" si="234"/>
        <v/>
      </c>
      <c r="CB157" s="39" t="str">
        <f t="shared" si="235"/>
        <v/>
      </c>
      <c r="CC157" s="46" t="str">
        <f t="shared" si="236"/>
        <v/>
      </c>
      <c r="CD157" s="44" t="str">
        <f t="shared" si="237"/>
        <v/>
      </c>
      <c r="CE157" t="str" cm="1">
        <f t="array" ref="CE157">_xlfn.IFS($CC157="","",$CC157&lt;=CE$136,"yes",$CC157&gt;CE$136,"no")</f>
        <v/>
      </c>
      <c r="CF157" s="42" t="str">
        <f t="shared" si="238"/>
        <v/>
      </c>
      <c r="CG157" s="1" t="str">
        <f t="shared" si="239"/>
        <v/>
      </c>
      <c r="CH157" s="1" t="str">
        <f t="shared" si="240"/>
        <v/>
      </c>
      <c r="CI157" s="76" t="str">
        <f>IF(CE157="yes",VLOOKUP(CH157,'z-Table'!$A$1:$K$74,7,TRUE)*$CE$135,"")</f>
        <v/>
      </c>
    </row>
    <row r="158" spans="1:87" ht="12" x14ac:dyDescent="0.2">
      <c r="A158" s="7" t="s">
        <v>47</v>
      </c>
      <c r="B158" s="18" cm="1">
        <f t="array" ref="B158">IFERROR(_xlfn.IFS(COUNTA($F$135:$K$135)=0,AVERAGE($F158:$K158),$F$135="X",AVERAGE(G158:$K158),$G$135="X",AVERAGE($F158,$H158:$K158),$H$135="X",AVERAGE($F158:$G158,$I158:$K158),$I$135="X",AVERAGE($F158:$H158,$J158:$K158),$J$135="X",AVERAGE($F158:$I158,$K158:$K158),$K$135="X",AVERAGE($F158:$J158)),"")</f>
        <v>0.21530552586439247</v>
      </c>
      <c r="C158" s="19" cm="1">
        <f t="array" ref="C158">IFERROR(_xlfn.IFS(COUNTA($F$135:$K$135)=0,STDEV($F158:$K158)/SQRT(COUNT($F158:$K158)),$F$135="X",STDEV(G158:$K158)/SQRT(COUNT(G158:$K158)),$G$135="X",STDEV($F158,$H158:$K158)/SQRT(COUNT($F158,$H158:$K158)),$H$135="X",STDEV($F158:$G158,$I158:$K158)/SQRT(COUNT($F158:$G158,$I158:$K158)),$I$135="X",STDEV($F158:$H158,$J158:$K158)/SQRT(COUNT($F158:$H158,$J158:$K158)),$J$135="X",STDEV($F158:$I158,$K158)/SQRT(COUNT($F158:$I158,$K158)),$K$135="X",STDEV($F158:$J158)/SQRT(COUNT($F158:$J158))),"")</f>
        <v>3.4150822984484887E-2</v>
      </c>
      <c r="D158" s="113" cm="1">
        <f t="array" ref="D158">IFERROR(_xlfn.IFS(COUNTA($L$135:$Q$135)=0,AVERAGE($L158:$Q158),$L$135="X",AVERAGE($M158:$Q158),$M$135="X",AVERAGE($L158,$N158:$Q158),$N$135="X",AVERAGE($L158:$M158,$O158:$Q158),$O$135="X",AVERAGE($L158:$N158,$P158:$Q158),$P$135="X",AVERAGE($L158:$O158,$Q158:$Q158),$Q$135="X",AVERAGE($L158:$P158)),"")</f>
        <v>592258.86111111112</v>
      </c>
      <c r="E158" s="111" cm="1">
        <f t="array" ref="E158">IFERROR(_xlfn.IFS(COUNTA($L$135:$Q$135)=0,STDEV($L158:$Q158)/SQRT(COUNT($L158:$Q158)),$L$135="X",STDEV($M158:$Q158)/SQRT(COUNT($M158:$Q158)),$M$135="X",STDEV($L158,$N158:$Q158)/SQRT(COUNT($L158,$N158:$Q158)),$N$135="X",STDEV($L158:$M158,$O158:$Q158)/SQRT(COUNT($L158:$M158,$O158:$Q158)),$O$135="X",STDEV($L158:$N158,$P158:$Q158)/SQRT(COUNT($L158:$N158,$P158:$Q158)),$P$135="X",STDEV($L158:$O158,$Q158)/SQRT(COUNT($L158:$O158,$Q158)),$Q$135="X",STDEV($L158:$P158)/SQRT(COUNT($L158:$P158))),"")</f>
        <v>111102.8888119145</v>
      </c>
      <c r="F158" cm="1">
        <f t="array" ref="F158">_xlfn.IFS(SUM($L158:$Q158)="","",L158="","",L158=0,0,L158&gt;0,L158/F$198*100)</f>
        <v>0.2487103743126062</v>
      </c>
      <c r="G158" cm="1">
        <f t="array" ref="G158">_xlfn.IFS(SUM($L158:$Q158)="","",M158="","",M158=0,0,M158&gt;0,M158/G$198*100)</f>
        <v>0.28201536328590815</v>
      </c>
      <c r="H158" cm="1">
        <f t="array" ref="H158">_xlfn.IFS(SUM($L158:$Q158)="","",N158="","",N158=0,0,N158&gt;0,N158/H$198*100)</f>
        <v>0.25911911968194012</v>
      </c>
      <c r="I158" cm="1">
        <f t="array" ref="I158">_xlfn.IFS(SUM($L158:$Q158)="","",O158="","",O158=0,0,O158&gt;0,O158/I$198*100)</f>
        <v>0.11576514170563126</v>
      </c>
      <c r="J158" cm="1">
        <f t="array" ref="J158">_xlfn.IFS(SUM($L158:$Q158)="","",P158="","",P158=0,0,P158&gt;0,P158/J$198*100)</f>
        <v>0.10198196356548564</v>
      </c>
      <c r="K158" s="1" cm="1">
        <f t="array" ref="K158">_xlfn.IFS(SUM($L158:$Q158)="","",Q158="","",Q158=0,0,Q158&gt;0,Q158/K$198*100)</f>
        <v>0.28424119263478348</v>
      </c>
      <c r="L158" s="85">
        <f t="shared" si="241"/>
        <v>939381.5</v>
      </c>
      <c r="M158" s="39">
        <f t="shared" si="209"/>
        <v>359956</v>
      </c>
      <c r="N158" s="39">
        <f t="shared" si="210"/>
        <v>760594</v>
      </c>
      <c r="O158" s="39">
        <f t="shared" si="211"/>
        <v>486292</v>
      </c>
      <c r="P158" s="39">
        <f t="shared" si="212"/>
        <v>238529.66666666666</v>
      </c>
      <c r="Q158" s="98">
        <f t="shared" si="213"/>
        <v>768800</v>
      </c>
      <c r="R158" s="89">
        <v>1878763</v>
      </c>
      <c r="S158" s="89">
        <v>359956</v>
      </c>
      <c r="T158" s="89">
        <v>760594</v>
      </c>
      <c r="U158" s="89">
        <v>972584</v>
      </c>
      <c r="V158" s="89">
        <v>715589</v>
      </c>
      <c r="W158" s="89">
        <v>1537600</v>
      </c>
      <c r="X158" s="1"/>
      <c r="Y158" s="1"/>
      <c r="Z158" s="7" t="s">
        <v>47</v>
      </c>
      <c r="AA158" s="18" cm="1">
        <f t="array" ref="AA158">IFERROR(_xlfn.IFS(COUNTA($AE$135:$AJ$135)=0,AVERAGE($AE158:$AJ158),$AE$135="X",AVERAGE($AF158:$AJ158),$AF$135="X",AVERAGE($AE158,$AG158:$AJ158),$AG$135="X",AVERAGE($AE158:$AF158,$AH158:$AJ158),$AH$135="X",AVERAGE($AE158:$AG158,$AI158:$AJ158),$AI$135="X",AVERAGE($AE158:$AH158,$AJ158:$AJ158),$AJ$135="X",AVERAGE($AE158:$AI158)),"")</f>
        <v>0.24535498328569597</v>
      </c>
      <c r="AB158" s="19" cm="1">
        <f t="array" ref="AB158">IFERROR(_xlfn.IFS(COUNTA($AE$135:$AJ$135)=0,STDEV($AE158:$AJ158)/SQRT(COUNT($AE158:$AJ158)),$AE$135="X",STDEV($AF158:$AJ158)/SQRT(COUNT($AF158:$AJ158)),$AF$135="X",STDEV($AE158,$AG158:$AJ158)/SQRT(COUNT($AE158,$AG158:$AJ158)),$AG$135="X",STDEV($AE158:$AF158,$AH158:$AJ158)/SQRT(COUNT($AE158:$AF158,$AH158:$AJ158)),$AH$135="X",STDEV($AE158:$AG158,$AI158:$AJ158)/SQRT(COUNT($AE158:$AG158,$AI158:$AJ158)),$AI$135="X",STDEV($AE158:$AH158,$AJ158)/SQRT(COUNT($AE158:$AH158,$AJ158)),$AJ$135="X",STDEV($AE158:$AI158)/SQRT(COUNT($AE158:$AI158))),"")</f>
        <v>5.532829421986786E-2</v>
      </c>
      <c r="AC158" s="113" cm="1">
        <f t="array" ref="AC158">IFERROR(_xlfn.IFS(COUNTA($AK$135:$AP$135)=0,AVERAGE($AK158:$AP158),$AK$135="X",AVERAGE($AL158:$AP158),$AL$135="X",AVERAGE($AK158,$AM158:$AP158),$AM$135="X",AVERAGE($AK158:$AL158,$AN158:$AP158),$AN$135="X",AVERAGE($AK158:$AM158,$AO158:$AP158),$AO$135="X",AVERAGE($AK158:$AN158,$AP158:$AP158),$AP$135="X",AVERAGE($AK158:$AO158)),"")</f>
        <v>843429.75</v>
      </c>
      <c r="AD158" s="111" cm="1">
        <f t="array" ref="AD158">IFERROR(_xlfn.IFS(COUNTA($AK$135:$AP$135)=0,STDEV($AK158:$AP158)/SQRT(COUNT($AK158:$AP158)),$AK$135="X",STDEV($AL158:$AP158)/SQRT(COUNT($AL158:$AP158)),$AL$135="X",STDEV($AK158,$AM158:$AP158)/SQRT(COUNT($AK158,$AM158:$AP158)),$AM$135="X",STDEV($AK158:$AL158,$AN158:$AP158)/SQRT(COUNT($AK158:$AL158,$AN158:$AP158)),$AN$135="X",STDEV($AK158:$AM158,$AO158:$AP158)/SQRT(COUNT($AK158:$AM158,$AO158:$AP158)),$AO$135="X",STDEV($AK158:$AN158,$AP158)/SQRT(COUNT($AK158:$AN158,$AP158)),$AP$135="X",STDEV($AK158:$AO158)/SQRT(COUNT($AK158:$AO158))),"")</f>
        <v>346391.54135808395</v>
      </c>
      <c r="AE158" cm="1">
        <f t="array" ref="AE158">_xlfn.IFS(SUM($AK158:$AP158)="","",AK158="","",AK158=0,0,AK158&gt;0,AK158/AE$198*100)</f>
        <v>0.15882068120015566</v>
      </c>
      <c r="AF158" cm="1">
        <f t="array" ref="AF158">_xlfn.IFS(SUM($AK158:$AP158)="","",AL158="","",AL158=0,0,AL158&gt;0,AL158/AF$198*100)</f>
        <v>0.15299585746725072</v>
      </c>
      <c r="AG158" cm="1">
        <f t="array" ref="AG158">_xlfn.IFS(SUM($AK158:$AP158)="","",AM158="","",AM158=0,0,AM158&gt;0,AM158/AG$198*100)</f>
        <v>0.19417581649581267</v>
      </c>
      <c r="AH158" cm="1">
        <f t="array" ref="AH158">_xlfn.IFS(SUM($AK158:$AP158)="","",AN158="","",AN158=0,0,AN158&gt;0,AN158/AH$198*100)</f>
        <v>0.48342379926109025</v>
      </c>
      <c r="AI158" cm="1">
        <f t="array" ref="AI158">_xlfn.IFS(SUM($AK158:$AP158)="","",AO158="","",AO158=0,0,AO158&gt;0,AO158/AI$198*100)</f>
        <v>0.33215933034406336</v>
      </c>
      <c r="AJ158" s="1" cm="1">
        <f t="array" ref="AJ158">_xlfn.IFS(SUM($AK158:$AP158)="","",AP158="","",AP158=0,0,AP158&gt;0,AP158/AJ$198*100)</f>
        <v>0.15055441494580316</v>
      </c>
      <c r="AK158" s="85">
        <f t="shared" si="242"/>
        <v>368018</v>
      </c>
      <c r="AL158" s="39">
        <f t="shared" si="243"/>
        <v>595193.5</v>
      </c>
      <c r="AM158" s="39">
        <f t="shared" si="244"/>
        <v>870328</v>
      </c>
      <c r="AN158" s="39">
        <f t="shared" si="245"/>
        <v>2514820</v>
      </c>
      <c r="AO158" s="39">
        <f t="shared" si="246"/>
        <v>502302</v>
      </c>
      <c r="AP158" s="98">
        <f t="shared" si="247"/>
        <v>209917</v>
      </c>
      <c r="AQ158" s="89">
        <v>736036</v>
      </c>
      <c r="AR158" s="89">
        <v>1190387</v>
      </c>
      <c r="AS158" s="89">
        <v>870328</v>
      </c>
      <c r="AT158" s="89">
        <v>5029640</v>
      </c>
      <c r="AU158" s="89">
        <v>1004604</v>
      </c>
      <c r="AV158" s="89">
        <v>419834</v>
      </c>
      <c r="AW158" s="1"/>
      <c r="AX158" s="1" t="str">
        <f>A158</f>
        <v>menthofuran</v>
      </c>
      <c r="AY158" s="39">
        <f t="shared" si="215"/>
        <v>939381.5</v>
      </c>
      <c r="AZ158" s="39">
        <f t="shared" si="248"/>
        <v>359956</v>
      </c>
      <c r="BA158" s="39">
        <f t="shared" si="249"/>
        <v>760594</v>
      </c>
      <c r="BB158" s="39">
        <f t="shared" si="250"/>
        <v>486292</v>
      </c>
      <c r="BC158" s="39">
        <f t="shared" si="251"/>
        <v>238529.66666666666</v>
      </c>
      <c r="BD158" s="39">
        <f t="shared" si="252"/>
        <v>768800</v>
      </c>
      <c r="BE158" s="39">
        <f t="shared" si="216"/>
        <v>368018</v>
      </c>
      <c r="BF158" s="39">
        <f t="shared" si="253"/>
        <v>595193.5</v>
      </c>
      <c r="BG158" s="39">
        <f t="shared" si="254"/>
        <v>870328</v>
      </c>
      <c r="BH158" s="39">
        <f t="shared" si="255"/>
        <v>2514820</v>
      </c>
      <c r="BI158" s="39">
        <f t="shared" si="256"/>
        <v>502302</v>
      </c>
      <c r="BJ158" s="39">
        <f t="shared" si="257"/>
        <v>209917</v>
      </c>
      <c r="BK158" s="42">
        <f t="shared" si="218"/>
        <v>11</v>
      </c>
      <c r="BL158">
        <f t="shared" si="219"/>
        <v>3</v>
      </c>
      <c r="BM158">
        <f t="shared" si="220"/>
        <v>8</v>
      </c>
      <c r="BN158">
        <f t="shared" si="221"/>
        <v>5</v>
      </c>
      <c r="BO158">
        <f t="shared" si="222"/>
        <v>2</v>
      </c>
      <c r="BP158">
        <f t="shared" si="223"/>
        <v>9</v>
      </c>
      <c r="BQ158">
        <f t="shared" si="224"/>
        <v>4</v>
      </c>
      <c r="BR158">
        <f t="shared" si="225"/>
        <v>7</v>
      </c>
      <c r="BS158">
        <f t="shared" si="226"/>
        <v>10</v>
      </c>
      <c r="BT158">
        <f t="shared" si="227"/>
        <v>12</v>
      </c>
      <c r="BU158">
        <f t="shared" si="228"/>
        <v>6</v>
      </c>
      <c r="BV158">
        <f t="shared" si="229"/>
        <v>1</v>
      </c>
      <c r="BW158">
        <f t="shared" si="230"/>
        <v>38</v>
      </c>
      <c r="BX158">
        <f t="shared" si="231"/>
        <v>40</v>
      </c>
      <c r="BY158">
        <f t="shared" si="232"/>
        <v>6</v>
      </c>
      <c r="BZ158">
        <f t="shared" si="233"/>
        <v>6</v>
      </c>
      <c r="CA158">
        <f t="shared" si="234"/>
        <v>19</v>
      </c>
      <c r="CB158" s="39">
        <f t="shared" si="235"/>
        <v>17</v>
      </c>
      <c r="CC158" s="46">
        <f t="shared" si="236"/>
        <v>17</v>
      </c>
      <c r="CD158" s="44" t="str">
        <f t="shared" si="237"/>
        <v xml:space="preserve">sig = </v>
      </c>
      <c r="CE158" t="str" cm="1">
        <f t="array" ref="CE158">_xlfn.IFS($CC158="","",$CC158&lt;=CE$136,"yes",$CC158&gt;CE$136,"no")</f>
        <v>no</v>
      </c>
      <c r="CF158" s="42" t="str">
        <f t="shared" si="238"/>
        <v/>
      </c>
      <c r="CG158" s="1" t="str">
        <f t="shared" si="239"/>
        <v/>
      </c>
      <c r="CH158" s="1" t="str">
        <f t="shared" si="240"/>
        <v/>
      </c>
      <c r="CI158" s="76" t="str">
        <f>IF(CE158="yes",VLOOKUP(CH158,'z-Table'!$A$1:$K$74,7,TRUE)*$CE$135,"")</f>
        <v/>
      </c>
    </row>
    <row r="159" spans="1:87" ht="12" x14ac:dyDescent="0.2">
      <c r="A159" s="7" t="s">
        <v>48</v>
      </c>
      <c r="B159" s="18" cm="1">
        <f t="array" ref="B159">IFERROR(_xlfn.IFS(COUNTA($F$135:$K$135)=0,AVERAGE($F159:$K159),$F$135="X",AVERAGE(G159:$K159),$G$135="X",AVERAGE($F159,$H159:$K159),$H$135="X",AVERAGE($F159:$G159,$I159:$K159),$I$135="X",AVERAGE($F159:$H159,$J159:$K159),$J$135="X",AVERAGE($F159:$I159,$K159:$K159),$K$135="X",AVERAGE($F159:$J159)),"")</f>
        <v>14.849820697549317</v>
      </c>
      <c r="C159" s="19" cm="1">
        <f t="array" ref="C159">IFERROR(_xlfn.IFS(COUNTA($F$135:$K$135)=0,STDEV($F159:$K159)/SQRT(COUNT($F159:$K159)),$F$135="X",STDEV(G159:$K159)/SQRT(COUNT(G159:$K159)),$G$135="X",STDEV($F159,$H159:$K159)/SQRT(COUNT($F159,$H159:$K159)),$H$135="X",STDEV($F159:$G159,$I159:$K159)/SQRT(COUNT($F159:$G159,$I159:$K159)),$I$135="X",STDEV($F159:$H159,$J159:$K159)/SQRT(COUNT($F159:$H159,$J159:$K159)),$J$135="X",STDEV($F159:$I159,$K159)/SQRT(COUNT($F159:$I159,$K159)),$K$135="X",STDEV($F159:$J159)/SQRT(COUNT($F159:$J159))),"")</f>
        <v>1.7444893419200893</v>
      </c>
      <c r="D159" s="113" cm="1">
        <f t="array" ref="D159">IFERROR(_xlfn.IFS(COUNTA($L$135:$Q$135)=0,AVERAGE($L159:$Q159),$L$135="X",AVERAGE($M159:$Q159),$M$135="X",AVERAGE($L159,$N159:$Q159),$N$135="X",AVERAGE($L159:$M159,$O159:$Q159),$O$135="X",AVERAGE($L159:$N159,$P159:$Q159),$P$135="X",AVERAGE($L159:$O159,$Q159:$Q159),$Q$135="X",AVERAGE($L159:$P159)),"")</f>
        <v>39840080.833333336</v>
      </c>
      <c r="E159" s="111" cm="1">
        <f t="array" ref="E159">IFERROR(_xlfn.IFS(COUNTA($L$135:$Q$135)=0,STDEV($L159:$Q159)/SQRT(COUNT($L159:$Q159)),$L$135="X",STDEV($M159:$Q159)/SQRT(COUNT($M159:$Q159)),$M$135="X",STDEV($L159,$N159:$Q159)/SQRT(COUNT($L159,$N159:$Q159)),$N$135="X",STDEV($L159:$M159,$O159:$Q159)/SQRT(COUNT($L159:$M159,$O159:$Q159)),$O$135="X",STDEV($L159:$N159,$P159:$Q159)/SQRT(COUNT($L159:$N159,$P159:$Q159)),$P$135="X",STDEV($L159:$O159,$Q159)/SQRT(COUNT($L159:$O159,$Q159)),$Q$135="X",STDEV($L159:$P159)/SQRT(COUNT($L159:$P159))),"")</f>
        <v>4669090.7586807804</v>
      </c>
      <c r="F159" cm="1">
        <f t="array" ref="F159">_xlfn.IFS(SUM($L159:$Q159)="","",L159="","",L159=0,0,L159&gt;0,L159/F$198*100)</f>
        <v>9.5452395467296274</v>
      </c>
      <c r="G159" cm="1">
        <f t="array" ref="G159">_xlfn.IFS(SUM($L159:$Q159)="","",M159="","",M159=0,0,M159&gt;0,M159/G$198*100)</f>
        <v>20.746358239112105</v>
      </c>
      <c r="H159" cm="1">
        <f t="array" ref="H159">_xlfn.IFS(SUM($L159:$Q159)="","",N159="","",N159=0,0,N159&gt;0,N159/H$198*100)</f>
        <v>17.547733586486693</v>
      </c>
      <c r="I159" cm="1">
        <f t="array" ref="I159">_xlfn.IFS(SUM($L159:$Q159)="","",O159="","",O159=0,0,O159&gt;0,O159/I$198*100)</f>
        <v>13.111917887098338</v>
      </c>
      <c r="J159" cm="1">
        <f t="array" ref="J159">_xlfn.IFS(SUM($L159:$Q159)="","",P159="","",P159=0,0,P159&gt;0,P159/J$198*100)</f>
        <v>16.979540102729171</v>
      </c>
      <c r="K159" s="1" cm="1">
        <f t="array" ref="K159">_xlfn.IFS(SUM($L159:$Q159)="","",Q159="","",Q159=0,0,Q159&gt;0,Q159/K$198*100)</f>
        <v>11.168134823139967</v>
      </c>
      <c r="L159" s="85">
        <f t="shared" si="241"/>
        <v>36052462.5</v>
      </c>
      <c r="M159" s="39">
        <f t="shared" si="209"/>
        <v>26480033</v>
      </c>
      <c r="N159" s="39">
        <f t="shared" si="210"/>
        <v>51507974</v>
      </c>
      <c r="O159" s="39">
        <f t="shared" si="211"/>
        <v>55078935.5</v>
      </c>
      <c r="P159" s="39">
        <f t="shared" si="212"/>
        <v>39714121</v>
      </c>
      <c r="Q159" s="98">
        <f t="shared" si="213"/>
        <v>30206959</v>
      </c>
      <c r="R159" s="89">
        <v>72104925</v>
      </c>
      <c r="S159" s="89">
        <v>26480033</v>
      </c>
      <c r="T159" s="89">
        <v>51507974</v>
      </c>
      <c r="U159" s="89">
        <v>110157871</v>
      </c>
      <c r="V159" s="89">
        <v>119142363</v>
      </c>
      <c r="W159" s="89">
        <v>60413918</v>
      </c>
      <c r="X159" s="1"/>
      <c r="Y159" s="1"/>
      <c r="Z159" s="7" t="s">
        <v>48</v>
      </c>
      <c r="AA159" s="18" cm="1">
        <f t="array" ref="AA159">IFERROR(_xlfn.IFS(COUNTA($AE$135:$AJ$135)=0,AVERAGE($AE159:$AJ159),$AE$135="X",AVERAGE($AF159:$AJ159),$AF$135="X",AVERAGE($AE159,$AG159:$AJ159),$AG$135="X",AVERAGE($AE159:$AF159,$AH159:$AJ159),$AH$135="X",AVERAGE($AE159:$AG159,$AI159:$AJ159),$AI$135="X",AVERAGE($AE159:$AH159,$AJ159:$AJ159),$AJ$135="X",AVERAGE($AE159:$AI159)),"")</f>
        <v>27.484322865952294</v>
      </c>
      <c r="AB159" s="19" cm="1">
        <f t="array" ref="AB159">IFERROR(_xlfn.IFS(COUNTA($AE$135:$AJ$135)=0,STDEV($AE159:$AJ159)/SQRT(COUNT($AE159:$AJ159)),$AE$135="X",STDEV($AF159:$AJ159)/SQRT(COUNT($AF159:$AJ159)),$AF$135="X",STDEV($AE159,$AG159:$AJ159)/SQRT(COUNT($AE159,$AG159:$AJ159)),$AG$135="X",STDEV($AE159:$AF159,$AH159:$AJ159)/SQRT(COUNT($AE159:$AF159,$AH159:$AJ159)),$AH$135="X",STDEV($AE159:$AG159,$AI159:$AJ159)/SQRT(COUNT($AE159:$AG159,$AI159:$AJ159)),$AI$135="X",STDEV($AE159:$AH159,$AJ159)/SQRT(COUNT($AE159:$AH159,$AJ159)),$AJ$135="X",STDEV($AE159:$AI159)/SQRT(COUNT($AE159:$AI159))),"")</f>
        <v>5.1737034195158795</v>
      </c>
      <c r="AC159" s="113" cm="1">
        <f t="array" ref="AC159">IFERROR(_xlfn.IFS(COUNTA($AK$135:$AP$135)=0,AVERAGE($AK159:$AP159),$AK$135="X",AVERAGE($AL159:$AP159),$AL$135="X",AVERAGE($AK159,$AM159:$AP159),$AM$135="X",AVERAGE($AK159:$AL159,$AN159:$AP159),$AN$135="X",AVERAGE($AK159:$AM159,$AO159:$AP159),$AO$135="X",AVERAGE($AK159:$AN159,$AP159:$AP159),$AP$135="X",AVERAGE($AK159:$AO159)),"")</f>
        <v>99938760.333333328</v>
      </c>
      <c r="AD159" s="111" cm="1">
        <f t="array" ref="AD159">IFERROR(_xlfn.IFS(COUNTA($AK$135:$AP$135)=0,STDEV($AK159:$AP159)/SQRT(COUNT($AK159:$AP159)),$AK$135="X",STDEV($AL159:$AP159)/SQRT(COUNT($AL159:$AP159)),$AL$135="X",STDEV($AK159,$AM159:$AP159)/SQRT(COUNT($AK159,$AM159:$AP159)),$AM$135="X",STDEV($AK159:$AL159,$AN159:$AP159)/SQRT(COUNT($AK159:$AL159,$AN159:$AP159)),$AN$135="X",STDEV($AK159:$AM159,$AO159:$AP159)/SQRT(COUNT($AK159:$AM159,$AO159:$AP159)),$AO$135="X",STDEV($AK159:$AN159,$AP159)/SQRT(COUNT($AK159:$AN159,$AP159)),$AP$135="X",STDEV($AK159:$AO159)/SQRT(COUNT($AK159:$AO159))),"")</f>
        <v>34854017.844275661</v>
      </c>
      <c r="AE159" cm="1">
        <f t="array" ref="AE159">_xlfn.IFS(SUM($AK159:$AP159)="","",AK159="","",AK159=0,0,AK159&gt;0,AK159/AE$198*100)</f>
        <v>18.28799744328472</v>
      </c>
      <c r="AF159" cm="1">
        <f t="array" ref="AF159">_xlfn.IFS(SUM($AK159:$AP159)="","",AL159="","",AL159=0,0,AL159&gt;0,AL159/AF$198*100)</f>
        <v>25.255216527779062</v>
      </c>
      <c r="AG159" cm="1">
        <f t="array" ref="AG159">_xlfn.IFS(SUM($AK159:$AP159)="","",AM159="","",AM159=0,0,AM159&gt;0,AM159/AG$198*100)</f>
        <v>39.524888727037535</v>
      </c>
      <c r="AH159" cm="1">
        <f t="array" ref="AH159">_xlfn.IFS(SUM($AK159:$AP159)="","",AN159="","",AN159=0,0,AN159&gt;0,AN159/AH$198*100)</f>
        <v>43.741153984791588</v>
      </c>
      <c r="AI159" cm="1">
        <f t="array" ref="AI159">_xlfn.IFS(SUM($AK159:$AP159)="","",AO159="","",AO159=0,0,AO159&gt;0,AO159/AI$198*100)</f>
        <v>10.051576772016601</v>
      </c>
      <c r="AJ159" s="1" cm="1">
        <f t="array" ref="AJ159">_xlfn.IFS(SUM($AK159:$AP159)="","",AP159="","",AP159=0,0,AP159&gt;0,AP159/AJ$198*100)</f>
        <v>28.045103740804251</v>
      </c>
      <c r="AK159" s="85">
        <f t="shared" si="242"/>
        <v>42376800</v>
      </c>
      <c r="AL159" s="39">
        <f t="shared" si="243"/>
        <v>98249331.5</v>
      </c>
      <c r="AM159" s="39">
        <f t="shared" si="244"/>
        <v>177157063</v>
      </c>
      <c r="AN159" s="39">
        <f t="shared" si="245"/>
        <v>227545952.5</v>
      </c>
      <c r="AO159" s="39">
        <f t="shared" si="246"/>
        <v>15200317</v>
      </c>
      <c r="AP159" s="98">
        <f t="shared" si="247"/>
        <v>39103098</v>
      </c>
      <c r="AQ159" s="89">
        <v>84753600</v>
      </c>
      <c r="AR159" s="89">
        <v>196498663</v>
      </c>
      <c r="AS159" s="89">
        <v>177157063</v>
      </c>
      <c r="AT159" s="89">
        <v>455091905</v>
      </c>
      <c r="AU159" s="89">
        <v>30400634</v>
      </c>
      <c r="AV159" s="89">
        <v>78206196</v>
      </c>
      <c r="AW159" s="1"/>
      <c r="AX159" s="1" t="str">
        <f>A159</f>
        <v>isomenthone</v>
      </c>
      <c r="AY159" s="39">
        <f t="shared" si="215"/>
        <v>36052462.5</v>
      </c>
      <c r="AZ159" s="39">
        <f t="shared" si="248"/>
        <v>26480033</v>
      </c>
      <c r="BA159" s="39">
        <f t="shared" si="249"/>
        <v>51507974</v>
      </c>
      <c r="BB159" s="39">
        <f t="shared" si="250"/>
        <v>55078935.5</v>
      </c>
      <c r="BC159" s="39">
        <f t="shared" si="251"/>
        <v>39714121</v>
      </c>
      <c r="BD159" s="39">
        <f t="shared" si="252"/>
        <v>30206959</v>
      </c>
      <c r="BE159" s="39">
        <f t="shared" si="216"/>
        <v>42376800</v>
      </c>
      <c r="BF159" s="39">
        <f t="shared" si="253"/>
        <v>98249331.5</v>
      </c>
      <c r="BG159" s="39">
        <f t="shared" si="254"/>
        <v>177157063</v>
      </c>
      <c r="BH159" s="39">
        <f t="shared" si="255"/>
        <v>227545952.5</v>
      </c>
      <c r="BI159" s="39">
        <f t="shared" si="256"/>
        <v>15200317</v>
      </c>
      <c r="BJ159" s="39">
        <f t="shared" si="257"/>
        <v>39103098</v>
      </c>
      <c r="BK159" s="42">
        <f t="shared" si="218"/>
        <v>4</v>
      </c>
      <c r="BL159">
        <f t="shared" si="219"/>
        <v>2</v>
      </c>
      <c r="BM159">
        <f t="shared" si="220"/>
        <v>8</v>
      </c>
      <c r="BN159">
        <f t="shared" si="221"/>
        <v>9</v>
      </c>
      <c r="BO159">
        <f t="shared" si="222"/>
        <v>6</v>
      </c>
      <c r="BP159">
        <f t="shared" si="223"/>
        <v>3</v>
      </c>
      <c r="BQ159">
        <f t="shared" si="224"/>
        <v>7</v>
      </c>
      <c r="BR159">
        <f t="shared" si="225"/>
        <v>10</v>
      </c>
      <c r="BS159">
        <f t="shared" si="226"/>
        <v>11</v>
      </c>
      <c r="BT159">
        <f t="shared" si="227"/>
        <v>12</v>
      </c>
      <c r="BU159">
        <f t="shared" si="228"/>
        <v>1</v>
      </c>
      <c r="BV159">
        <f t="shared" si="229"/>
        <v>5</v>
      </c>
      <c r="BW159">
        <f t="shared" si="230"/>
        <v>32</v>
      </c>
      <c r="BX159">
        <f t="shared" si="231"/>
        <v>46</v>
      </c>
      <c r="BY159">
        <f t="shared" si="232"/>
        <v>6</v>
      </c>
      <c r="BZ159">
        <f t="shared" si="233"/>
        <v>6</v>
      </c>
      <c r="CA159">
        <f t="shared" si="234"/>
        <v>25</v>
      </c>
      <c r="CB159" s="39">
        <f t="shared" si="235"/>
        <v>11</v>
      </c>
      <c r="CC159" s="46">
        <f t="shared" si="236"/>
        <v>11</v>
      </c>
      <c r="CD159" s="44" t="str">
        <f t="shared" si="237"/>
        <v xml:space="preserve">sig = </v>
      </c>
      <c r="CE159" t="str" cm="1">
        <f t="array" ref="CE159">_xlfn.IFS($CC159="","",$CC159&lt;=CE$136,"yes",$CC159&gt;CE$136,"no")</f>
        <v>no</v>
      </c>
      <c r="CF159" s="42" t="str">
        <f t="shared" si="238"/>
        <v/>
      </c>
      <c r="CG159" s="1" t="str">
        <f t="shared" si="239"/>
        <v/>
      </c>
      <c r="CH159" s="1" t="str">
        <f t="shared" si="240"/>
        <v/>
      </c>
      <c r="CI159" s="76" t="str">
        <f>IF(CE159="yes",VLOOKUP(CH159,'z-Table'!$A$1:$K$74,7,TRUE)*$CE$135,"")</f>
        <v/>
      </c>
    </row>
    <row r="160" spans="1:87" ht="12" x14ac:dyDescent="0.2">
      <c r="A160" s="6" t="s">
        <v>49</v>
      </c>
      <c r="B160" s="18" cm="1">
        <f t="array" ref="B160">IFERROR(_xlfn.IFS(COUNTA($F$135:$K$135)=0,AVERAGE($F160:$K160),$F$135="X",AVERAGE(G160:$K160),$G$135="X",AVERAGE($F160,$H160:$K160),$H$135="X",AVERAGE($F160:$G160,$I160:$K160),$I$135="X",AVERAGE($F160:$H160,$J160:$K160),$J$135="X",AVERAGE($F160:$I160,$K160:$K160),$K$135="X",AVERAGE($F160:$J160)),"")</f>
        <v>0</v>
      </c>
      <c r="C160" s="19" cm="1">
        <f t="array" ref="C160">IFERROR(_xlfn.IFS(COUNTA($F$135:$K$135)=0,STDEV($F160:$K160)/SQRT(COUNT($F160:$K160)),$F$135="X",STDEV(G160:$K160)/SQRT(COUNT(G160:$K160)),$G$135="X",STDEV($F160,$H160:$K160)/SQRT(COUNT($F160,$H160:$K160)),$H$135="X",STDEV($F160:$G160,$I160:$K160)/SQRT(COUNT($F160:$G160,$I160:$K160)),$I$135="X",STDEV($F160:$H160,$J160:$K160)/SQRT(COUNT($F160:$H160,$J160:$K160)),$J$135="X",STDEV($F160:$I160,$K160)/SQRT(COUNT($F160:$I160,$K160)),$K$135="X",STDEV($F160:$J160)/SQRT(COUNT($F160:$J160))),"")</f>
        <v>0</v>
      </c>
      <c r="D160" s="113" cm="1">
        <f t="array" ref="D160">IFERROR(_xlfn.IFS(COUNTA($L$135:$Q$135)=0,AVERAGE($L160:$Q160),$L$135="X",AVERAGE($M160:$Q160),$M$135="X",AVERAGE($L160,$N160:$Q160),$N$135="X",AVERAGE($L160:$M160,$O160:$Q160),$O$135="X",AVERAGE($L160:$N160,$P160:$Q160),$P$135="X",AVERAGE($L160:$O160,$Q160:$Q160),$Q$135="X",AVERAGE($L160:$P160)),"")</f>
        <v>0</v>
      </c>
      <c r="E160" s="111" cm="1">
        <f t="array" ref="E160">IFERROR(_xlfn.IFS(COUNTA($L$135:$Q$135)=0,STDEV($L160:$Q160)/SQRT(COUNT($L160:$Q160)),$L$135="X",STDEV($M160:$Q160)/SQRT(COUNT($M160:$Q160)),$M$135="X",STDEV($L160,$N160:$Q160)/SQRT(COUNT($L160,$N160:$Q160)),$N$135="X",STDEV($L160:$M160,$O160:$Q160)/SQRT(COUNT($L160:$M160,$O160:$Q160)),$O$135="X",STDEV($L160:$N160,$P160:$Q160)/SQRT(COUNT($L160:$N160,$P160:$Q160)),$P$135="X",STDEV($L160:$O160,$Q160)/SQRT(COUNT($L160:$O160,$Q160)),$Q$135="X",STDEV($L160:$P160)/SQRT(COUNT($L160:$P160))),"")</f>
        <v>0</v>
      </c>
      <c r="F160" cm="1">
        <f t="array" ref="F160">_xlfn.IFS(SUM($L160:$Q160)="","",L160="","",L160=0,0,L160&gt;0,L160/F$198*100)</f>
        <v>0</v>
      </c>
      <c r="G160" cm="1">
        <f t="array" ref="G160">_xlfn.IFS(SUM($L160:$Q160)="","",M160="","",M160=0,0,M160&gt;0,M160/G$198*100)</f>
        <v>0</v>
      </c>
      <c r="H160" cm="1">
        <f t="array" ref="H160">_xlfn.IFS(SUM($L160:$Q160)="","",N160="","",N160=0,0,N160&gt;0,N160/H$198*100)</f>
        <v>0</v>
      </c>
      <c r="I160" cm="1">
        <f t="array" ref="I160">_xlfn.IFS(SUM($L160:$Q160)="","",O160="","",O160=0,0,O160&gt;0,O160/I$198*100)</f>
        <v>0</v>
      </c>
      <c r="J160" cm="1">
        <f t="array" ref="J160">_xlfn.IFS(SUM($L160:$Q160)="","",P160="","",P160=0,0,P160&gt;0,P160/J$198*100)</f>
        <v>0</v>
      </c>
      <c r="K160" s="1" cm="1">
        <f t="array" ref="K160">_xlfn.IFS(SUM($L160:$Q160)="","",Q160="","",Q160=0,0,Q160&gt;0,Q160/K$198*100)</f>
        <v>0</v>
      </c>
      <c r="L160" s="85">
        <f t="shared" si="241"/>
        <v>0</v>
      </c>
      <c r="M160" s="39">
        <f t="shared" si="209"/>
        <v>0</v>
      </c>
      <c r="N160" s="39">
        <f t="shared" si="210"/>
        <v>0</v>
      </c>
      <c r="O160" s="39">
        <f t="shared" si="211"/>
        <v>0</v>
      </c>
      <c r="P160" s="39">
        <f t="shared" si="212"/>
        <v>0</v>
      </c>
      <c r="Q160" s="98">
        <f t="shared" si="213"/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1"/>
      <c r="Y160" s="1"/>
      <c r="Z160" s="6" t="s">
        <v>49</v>
      </c>
      <c r="AA160" s="18" cm="1">
        <f t="array" ref="AA160">IFERROR(_xlfn.IFS(COUNTA($AE$135:$AJ$135)=0,AVERAGE($AE160:$AJ160),$AE$135="X",AVERAGE($AF160:$AJ160),$AF$135="X",AVERAGE($AE160,$AG160:$AJ160),$AG$135="X",AVERAGE($AE160:$AF160,$AH160:$AJ160),$AH$135="X",AVERAGE($AE160:$AG160,$AI160:$AJ160),$AI$135="X",AVERAGE($AE160:$AH160,$AJ160:$AJ160),$AJ$135="X",AVERAGE($AE160:$AI160)),"")</f>
        <v>0</v>
      </c>
      <c r="AB160" s="19" cm="1">
        <f t="array" ref="AB160">IFERROR(_xlfn.IFS(COUNTA($AE$135:$AJ$135)=0,STDEV($AE160:$AJ160)/SQRT(COUNT($AE160:$AJ160)),$AE$135="X",STDEV($AF160:$AJ160)/SQRT(COUNT($AF160:$AJ160)),$AF$135="X",STDEV($AE160,$AG160:$AJ160)/SQRT(COUNT($AE160,$AG160:$AJ160)),$AG$135="X",STDEV($AE160:$AF160,$AH160:$AJ160)/SQRT(COUNT($AE160:$AF160,$AH160:$AJ160)),$AH$135="X",STDEV($AE160:$AG160,$AI160:$AJ160)/SQRT(COUNT($AE160:$AG160,$AI160:$AJ160)),$AI$135="X",STDEV($AE160:$AH160,$AJ160)/SQRT(COUNT($AE160:$AH160,$AJ160)),$AJ$135="X",STDEV($AE160:$AI160)/SQRT(COUNT($AE160:$AI160))),"")</f>
        <v>0</v>
      </c>
      <c r="AC160" s="113" cm="1">
        <f t="array" ref="AC160">IFERROR(_xlfn.IFS(COUNTA($AK$135:$AP$135)=0,AVERAGE($AK160:$AP160),$AK$135="X",AVERAGE($AL160:$AP160),$AL$135="X",AVERAGE($AK160,$AM160:$AP160),$AM$135="X",AVERAGE($AK160:$AL160,$AN160:$AP160),$AN$135="X",AVERAGE($AK160:$AM160,$AO160:$AP160),$AO$135="X",AVERAGE($AK160:$AN160,$AP160:$AP160),$AP$135="X",AVERAGE($AK160:$AO160)),"")</f>
        <v>0</v>
      </c>
      <c r="AD160" s="111" cm="1">
        <f t="array" ref="AD160">IFERROR(_xlfn.IFS(COUNTA($AK$135:$AP$135)=0,STDEV($AK160:$AP160)/SQRT(COUNT($AK160:$AP160)),$AK$135="X",STDEV($AL160:$AP160)/SQRT(COUNT($AL160:$AP160)),$AL$135="X",STDEV($AK160,$AM160:$AP160)/SQRT(COUNT($AK160,$AM160:$AP160)),$AM$135="X",STDEV($AK160:$AL160,$AN160:$AP160)/SQRT(COUNT($AK160:$AL160,$AN160:$AP160)),$AN$135="X",STDEV($AK160:$AM160,$AO160:$AP160)/SQRT(COUNT($AK160:$AM160,$AO160:$AP160)),$AO$135="X",STDEV($AK160:$AN160,$AP160)/SQRT(COUNT($AK160:$AN160,$AP160)),$AP$135="X",STDEV($AK160:$AO160)/SQRT(COUNT($AK160:$AO160))),"")</f>
        <v>0</v>
      </c>
      <c r="AE160" cm="1">
        <f t="array" ref="AE160">_xlfn.IFS(SUM($AK160:$AP160)="","",AK160="","",AK160=0,0,AK160&gt;0,AK160/AE$198*100)</f>
        <v>0</v>
      </c>
      <c r="AF160" cm="1">
        <f t="array" ref="AF160">_xlfn.IFS(SUM($AK160:$AP160)="","",AL160="","",AL160=0,0,AL160&gt;0,AL160/AF$198*100)</f>
        <v>0</v>
      </c>
      <c r="AG160" cm="1">
        <f t="array" ref="AG160">_xlfn.IFS(SUM($AK160:$AP160)="","",AM160="","",AM160=0,0,AM160&gt;0,AM160/AG$198*100)</f>
        <v>0</v>
      </c>
      <c r="AH160" cm="1">
        <f t="array" ref="AH160">_xlfn.IFS(SUM($AK160:$AP160)="","",AN160="","",AN160=0,0,AN160&gt;0,AN160/AH$198*100)</f>
        <v>0</v>
      </c>
      <c r="AI160" cm="1">
        <f t="array" ref="AI160">_xlfn.IFS(SUM($AK160:$AP160)="","",AO160="","",AO160=0,0,AO160&gt;0,AO160/AI$198*100)</f>
        <v>0</v>
      </c>
      <c r="AJ160" s="1" cm="1">
        <f t="array" ref="AJ160">_xlfn.IFS(SUM($AK160:$AP160)="","",AP160="","",AP160=0,0,AP160&gt;0,AP160/AJ$198*100)</f>
        <v>0</v>
      </c>
      <c r="AK160" s="85">
        <f t="shared" si="242"/>
        <v>0</v>
      </c>
      <c r="AL160" s="39">
        <f t="shared" si="243"/>
        <v>0</v>
      </c>
      <c r="AM160" s="39">
        <f t="shared" si="244"/>
        <v>0</v>
      </c>
      <c r="AN160" s="39">
        <f t="shared" si="245"/>
        <v>0</v>
      </c>
      <c r="AO160" s="39">
        <f t="shared" si="246"/>
        <v>0</v>
      </c>
      <c r="AP160" s="98">
        <f t="shared" si="247"/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1"/>
      <c r="AX160" s="1"/>
      <c r="AY160" s="39" t="str">
        <f t="shared" si="215"/>
        <v/>
      </c>
      <c r="AZ160" s="39" t="str">
        <f t="shared" si="248"/>
        <v/>
      </c>
      <c r="BA160" s="39" t="str">
        <f t="shared" si="249"/>
        <v/>
      </c>
      <c r="BB160" s="39" t="str">
        <f t="shared" si="250"/>
        <v/>
      </c>
      <c r="BC160" s="39" t="str">
        <f t="shared" si="251"/>
        <v/>
      </c>
      <c r="BD160" s="39" t="str">
        <f t="shared" si="252"/>
        <v/>
      </c>
      <c r="BE160" s="39" t="str">
        <f t="shared" si="216"/>
        <v/>
      </c>
      <c r="BF160" s="39" t="str">
        <f t="shared" si="253"/>
        <v/>
      </c>
      <c r="BG160" s="39" t="str">
        <f t="shared" si="254"/>
        <v/>
      </c>
      <c r="BH160" s="39" t="str">
        <f t="shared" si="255"/>
        <v/>
      </c>
      <c r="BI160" s="39" t="str">
        <f t="shared" si="256"/>
        <v/>
      </c>
      <c r="BJ160" s="39" t="str">
        <f t="shared" si="257"/>
        <v/>
      </c>
      <c r="BK160" s="42" t="str">
        <f t="shared" si="218"/>
        <v/>
      </c>
      <c r="BL160" t="str">
        <f t="shared" si="219"/>
        <v/>
      </c>
      <c r="BM160" t="str">
        <f t="shared" si="220"/>
        <v/>
      </c>
      <c r="BN160" t="str">
        <f t="shared" si="221"/>
        <v/>
      </c>
      <c r="BO160" t="str">
        <f t="shared" si="222"/>
        <v/>
      </c>
      <c r="BP160" t="str">
        <f t="shared" si="223"/>
        <v/>
      </c>
      <c r="BQ160" t="str">
        <f t="shared" si="224"/>
        <v/>
      </c>
      <c r="BR160" t="str">
        <f t="shared" si="225"/>
        <v/>
      </c>
      <c r="BS160" t="str">
        <f t="shared" si="226"/>
        <v/>
      </c>
      <c r="BT160" t="str">
        <f t="shared" si="227"/>
        <v/>
      </c>
      <c r="BU160" t="str">
        <f t="shared" si="228"/>
        <v/>
      </c>
      <c r="BV160" t="str">
        <f t="shared" si="229"/>
        <v/>
      </c>
      <c r="BW160" t="str">
        <f t="shared" si="230"/>
        <v/>
      </c>
      <c r="BX160" t="str">
        <f t="shared" si="231"/>
        <v/>
      </c>
      <c r="BY160" t="str">
        <f t="shared" si="232"/>
        <v/>
      </c>
      <c r="BZ160" t="str">
        <f t="shared" si="233"/>
        <v/>
      </c>
      <c r="CA160" t="str">
        <f t="shared" si="234"/>
        <v/>
      </c>
      <c r="CB160" s="39" t="str">
        <f t="shared" si="235"/>
        <v/>
      </c>
      <c r="CC160" s="46" t="str">
        <f t="shared" si="236"/>
        <v/>
      </c>
      <c r="CD160" s="44" t="str">
        <f t="shared" si="237"/>
        <v/>
      </c>
      <c r="CE160" t="str" cm="1">
        <f t="array" ref="CE160">_xlfn.IFS($CC160="","",$CC160&lt;=CE$136,"yes",$CC160&gt;CE$136,"no")</f>
        <v/>
      </c>
      <c r="CF160" s="42" t="str">
        <f t="shared" si="238"/>
        <v/>
      </c>
      <c r="CG160" s="1" t="str">
        <f t="shared" si="239"/>
        <v/>
      </c>
      <c r="CH160" s="1" t="str">
        <f t="shared" si="240"/>
        <v/>
      </c>
      <c r="CI160" s="76" t="str">
        <f>IF(CE160="yes",VLOOKUP(CH160,'z-Table'!$A$1:$K$74,7,TRUE)*$CE$135,"")</f>
        <v/>
      </c>
    </row>
    <row r="161" spans="1:87" ht="12" x14ac:dyDescent="0.2">
      <c r="A161" s="7" t="s">
        <v>50</v>
      </c>
      <c r="B161" s="18" cm="1">
        <f t="array" ref="B161">IFERROR(_xlfn.IFS(COUNTA($F$135:$K$135)=0,AVERAGE($F161:$K161),$F$135="X",AVERAGE(G161:$K161),$G$135="X",AVERAGE($F161,$H161:$K161),$H$135="X",AVERAGE($F161:$G161,$I161:$K161),$I$135="X",AVERAGE($F161:$H161,$J161:$K161),$J$135="X",AVERAGE($F161:$I161,$K161:$K161),$K$135="X",AVERAGE($F161:$J161)),"")</f>
        <v>0.1607847491738483</v>
      </c>
      <c r="C161" s="19" cm="1">
        <f t="array" ref="C161">IFERROR(_xlfn.IFS(COUNTA($F$135:$K$135)=0,STDEV($F161:$K161)/SQRT(COUNT($F161:$K161)),$F$135="X",STDEV(G161:$K161)/SQRT(COUNT(G161:$K161)),$G$135="X",STDEV($F161,$H161:$K161)/SQRT(COUNT($F161,$H161:$K161)),$H$135="X",STDEV($F161:$G161,$I161:$K161)/SQRT(COUNT($F161:$G161,$I161:$K161)),$I$135="X",STDEV($F161:$H161,$J161:$K161)/SQRT(COUNT($F161:$H161,$J161:$K161)),$J$135="X",STDEV($F161:$I161,$K161)/SQRT(COUNT($F161:$I161,$K161)),$K$135="X",STDEV($F161:$J161)/SQRT(COUNT($F161:$J161))),"")</f>
        <v>3.4880316122873657E-2</v>
      </c>
      <c r="D161" s="113" cm="1">
        <f t="array" ref="D161">IFERROR(_xlfn.IFS(COUNTA($L$135:$Q$135)=0,AVERAGE($L161:$Q161),$L$135="X",AVERAGE($M161:$Q161),$M$135="X",AVERAGE($L161,$N161:$Q161),$N$135="X",AVERAGE($L161:$M161,$O161:$Q161),$O$135="X",AVERAGE($L161:$N161,$P161:$Q161),$P$135="X",AVERAGE($L161:$O161,$Q161:$Q161),$Q$135="X",AVERAGE($L161:$P161)),"")</f>
        <v>408239.58333333331</v>
      </c>
      <c r="E161" s="111" cm="1">
        <f t="array" ref="E161">IFERROR(_xlfn.IFS(COUNTA($L$135:$Q$135)=0,STDEV($L161:$Q161)/SQRT(COUNT($L161:$Q161)),$L$135="X",STDEV($M161:$Q161)/SQRT(COUNT($M161:$Q161)),$M$135="X",STDEV($L161,$N161:$Q161)/SQRT(COUNT($L161,$N161:$Q161)),$N$135="X",STDEV($L161:$M161,$O161:$Q161)/SQRT(COUNT($L161:$M161,$O161:$Q161)),$O$135="X",STDEV($L161:$N161,$P161:$Q161)/SQRT(COUNT($L161:$N161,$P161:$Q161)),$P$135="X",STDEV($L161:$O161,$Q161)/SQRT(COUNT($L161:$O161,$Q161)),$Q$135="X",STDEV($L161:$P161)/SQRT(COUNT($L161:$P161))),"")</f>
        <v>89836.724733023002</v>
      </c>
      <c r="F161" cm="1">
        <f t="array" ref="F161">_xlfn.IFS(SUM($L161:$Q161)="","",L161="","",L161=0,0,L161&gt;0,L161/F$198*100)</f>
        <v>0.17845082508610915</v>
      </c>
      <c r="G161" cm="1">
        <f t="array" ref="G161">_xlfn.IFS(SUM($L161:$Q161)="","",M161="","",M161=0,0,M161&gt;0,M161/G$198*100)</f>
        <v>0.26577242661686123</v>
      </c>
      <c r="H161" cm="1">
        <f t="array" ref="H161">_xlfn.IFS(SUM($L161:$Q161)="","",N161="","",N161=0,0,N161&gt;0,N161/H$198*100)</f>
        <v>0.17586239277592816</v>
      </c>
      <c r="I161" cm="1">
        <f t="array" ref="I161">_xlfn.IFS(SUM($L161:$Q161)="","",O161="","",O161=0,0,O161&gt;0,O161/I$198*100)</f>
        <v>1.9471264904538519E-2</v>
      </c>
      <c r="J161" cm="1">
        <f t="array" ref="J161">_xlfn.IFS(SUM($L161:$Q161)="","",P161="","",P161=0,0,P161&gt;0,P161/J$198*100)</f>
        <v>0.11276947252681102</v>
      </c>
      <c r="K161" s="1" cm="1">
        <f t="array" ref="K161">_xlfn.IFS(SUM($L161:$Q161)="","",Q161="","",Q161=0,0,Q161&gt;0,Q161/K$198*100)</f>
        <v>0.21238211313284169</v>
      </c>
      <c r="L161" s="85">
        <f t="shared" si="241"/>
        <v>674010.5</v>
      </c>
      <c r="M161" s="39">
        <f t="shared" si="209"/>
        <v>339224</v>
      </c>
      <c r="N161" s="39">
        <f t="shared" si="210"/>
        <v>516210</v>
      </c>
      <c r="O161" s="39">
        <f t="shared" si="211"/>
        <v>81792.5</v>
      </c>
      <c r="P161" s="39">
        <f t="shared" si="212"/>
        <v>263761</v>
      </c>
      <c r="Q161" s="98">
        <f t="shared" si="213"/>
        <v>574439.5</v>
      </c>
      <c r="R161" s="89">
        <v>1348021</v>
      </c>
      <c r="S161" s="89">
        <v>339224</v>
      </c>
      <c r="T161" s="89">
        <v>516210</v>
      </c>
      <c r="U161" s="89">
        <v>163585</v>
      </c>
      <c r="V161" s="89">
        <v>791283</v>
      </c>
      <c r="W161" s="89">
        <v>1148879</v>
      </c>
      <c r="X161" s="1"/>
      <c r="Y161" s="1"/>
      <c r="Z161" s="7" t="s">
        <v>50</v>
      </c>
      <c r="AA161" s="18" cm="1">
        <f t="array" ref="AA161">IFERROR(_xlfn.IFS(COUNTA($AE$135:$AJ$135)=0,AVERAGE($AE161:$AJ161),$AE$135="X",AVERAGE($AF161:$AJ161),$AF$135="X",AVERAGE($AE161,$AG161:$AJ161),$AG$135="X",AVERAGE($AE161:$AF161,$AH161:$AJ161),$AH$135="X",AVERAGE($AE161:$AG161,$AI161:$AJ161),$AI$135="X",AVERAGE($AE161:$AH161,$AJ161:$AJ161),$AJ$135="X",AVERAGE($AE161:$AI161)),"")</f>
        <v>0.17233694627353599</v>
      </c>
      <c r="AB161" s="19" cm="1">
        <f t="array" ref="AB161">IFERROR(_xlfn.IFS(COUNTA($AE$135:$AJ$135)=0,STDEV($AE161:$AJ161)/SQRT(COUNT($AE161:$AJ161)),$AE$135="X",STDEV($AF161:$AJ161)/SQRT(COUNT($AF161:$AJ161)),$AF$135="X",STDEV($AE161,$AG161:$AJ161)/SQRT(COUNT($AE161,$AG161:$AJ161)),$AG$135="X",STDEV($AE161:$AF161,$AH161:$AJ161)/SQRT(COUNT($AE161:$AF161,$AH161:$AJ161)),$AH$135="X",STDEV($AE161:$AG161,$AI161:$AJ161)/SQRT(COUNT($AE161:$AG161,$AI161:$AJ161)),$AI$135="X",STDEV($AE161:$AH161,$AJ161)/SQRT(COUNT($AE161:$AH161,$AJ161)),$AJ$135="X",STDEV($AE161:$AI161)/SQRT(COUNT($AE161:$AI161))),"")</f>
        <v>4.7132292543923274E-2</v>
      </c>
      <c r="AC161" s="113" cm="1">
        <f t="array" ref="AC161">IFERROR(_xlfn.IFS(COUNTA($AK$135:$AP$135)=0,AVERAGE($AK161:$AP161),$AK$135="X",AVERAGE($AL161:$AP161),$AL$135="X",AVERAGE($AK161,$AM161:$AP161),$AM$135="X",AVERAGE($AK161:$AL161,$AN161:$AP161),$AN$135="X",AVERAGE($AK161:$AM161,$AO161:$AP161),$AO$135="X",AVERAGE($AK161:$AN161,$AP161:$AP161),$AP$135="X",AVERAGE($AK161:$AO161)),"")</f>
        <v>485698.66666666669</v>
      </c>
      <c r="AD161" s="111" cm="1">
        <f t="array" ref="AD161">IFERROR(_xlfn.IFS(COUNTA($AK$135:$AP$135)=0,STDEV($AK161:$AP161)/SQRT(COUNT($AK161:$AP161)),$AK$135="X",STDEV($AL161:$AP161)/SQRT(COUNT($AL161:$AP161)),$AL$135="X",STDEV($AK161,$AM161:$AP161)/SQRT(COUNT($AK161,$AM161:$AP161)),$AM$135="X",STDEV($AK161:$AL161,$AN161:$AP161)/SQRT(COUNT($AK161:$AL161,$AN161:$AP161)),$AN$135="X",STDEV($AK161:$AM161,$AO161:$AP161)/SQRT(COUNT($AK161:$AM161,$AO161:$AP161)),$AO$135="X",STDEV($AK161:$AN161,$AP161)/SQRT(COUNT($AK161:$AN161,$AP161)),$AP$135="X",STDEV($AK161:$AO161)/SQRT(COUNT($AK161:$AO161))),"")</f>
        <v>184014.82805350528</v>
      </c>
      <c r="AE161" cm="1">
        <f t="array" ref="AE161">_xlfn.IFS(SUM($AK161:$AP161)="","",AK161="","",AK161=0,0,AK161&gt;0,AK161/AE$198*100)</f>
        <v>0.19127375476245886</v>
      </c>
      <c r="AF161" cm="1">
        <f t="array" ref="AF161">_xlfn.IFS(SUM($AK161:$AP161)="","",AL161="","",AL161=0,0,AL161&gt;0,AL161/AF$198*100)</f>
        <v>0.35660621227159067</v>
      </c>
      <c r="AG161" cm="1">
        <f t="array" ref="AG161">_xlfn.IFS(SUM($AK161:$AP161)="","",AM161="","",AM161=0,0,AM161&gt;0,AM161/AG$198*100)</f>
        <v>7.5870928216103611E-2</v>
      </c>
      <c r="AH161" cm="1">
        <f t="array" ref="AH161">_xlfn.IFS(SUM($AK161:$AP161)="","",AN161="","",AN161=0,0,AN161&gt;0,AN161/AH$198*100)</f>
        <v>4.0959018609665221E-2</v>
      </c>
      <c r="AI161" cm="1">
        <f t="array" ref="AI161">_xlfn.IFS(SUM($AK161:$AP161)="","",AO161="","",AO161=0,0,AO161&gt;0,AO161/AI$198*100)</f>
        <v>0.13240427885509201</v>
      </c>
      <c r="AJ161" s="1" cm="1">
        <f t="array" ref="AJ161">_xlfn.IFS(SUM($AK161:$AP161)="","",AP161="","",AP161=0,0,AP161&gt;0,AP161/AJ$198*100)</f>
        <v>0.23690748492630553</v>
      </c>
      <c r="AK161" s="85">
        <f t="shared" si="242"/>
        <v>443218</v>
      </c>
      <c r="AL161" s="39">
        <f t="shared" si="243"/>
        <v>1387290.5</v>
      </c>
      <c r="AM161" s="39">
        <f t="shared" si="244"/>
        <v>340066</v>
      </c>
      <c r="AN161" s="39">
        <f t="shared" si="245"/>
        <v>213073</v>
      </c>
      <c r="AO161" s="39">
        <f t="shared" si="246"/>
        <v>200226</v>
      </c>
      <c r="AP161" s="98">
        <f t="shared" si="247"/>
        <v>330318.5</v>
      </c>
      <c r="AQ161" s="89">
        <v>886436</v>
      </c>
      <c r="AR161" s="89">
        <v>2774581</v>
      </c>
      <c r="AS161" s="89">
        <v>340066</v>
      </c>
      <c r="AT161" s="89">
        <v>426146</v>
      </c>
      <c r="AU161" s="89">
        <v>400452</v>
      </c>
      <c r="AV161" s="89">
        <v>660637</v>
      </c>
      <c r="AW161" s="1"/>
      <c r="AX161" s="1" t="str">
        <f>A161</f>
        <v>d-terpineol</v>
      </c>
      <c r="AY161" s="39">
        <f t="shared" si="215"/>
        <v>674010.5</v>
      </c>
      <c r="AZ161" s="39">
        <f t="shared" si="248"/>
        <v>339224</v>
      </c>
      <c r="BA161" s="39">
        <f t="shared" si="249"/>
        <v>516210</v>
      </c>
      <c r="BB161" s="39">
        <f t="shared" si="250"/>
        <v>81792.5</v>
      </c>
      <c r="BC161" s="39">
        <f t="shared" si="251"/>
        <v>263761</v>
      </c>
      <c r="BD161" s="39">
        <f t="shared" si="252"/>
        <v>574439.5</v>
      </c>
      <c r="BE161" s="39">
        <f t="shared" si="216"/>
        <v>443218</v>
      </c>
      <c r="BF161" s="39">
        <f t="shared" si="253"/>
        <v>1387290.5</v>
      </c>
      <c r="BG161" s="39">
        <f t="shared" si="254"/>
        <v>340066</v>
      </c>
      <c r="BH161" s="39">
        <f t="shared" si="255"/>
        <v>213073</v>
      </c>
      <c r="BI161" s="39">
        <f t="shared" si="256"/>
        <v>200226</v>
      </c>
      <c r="BJ161" s="39">
        <f t="shared" si="257"/>
        <v>330318.5</v>
      </c>
      <c r="BK161" s="42">
        <f t="shared" si="218"/>
        <v>11</v>
      </c>
      <c r="BL161">
        <f t="shared" si="219"/>
        <v>6</v>
      </c>
      <c r="BM161">
        <f t="shared" si="220"/>
        <v>9</v>
      </c>
      <c r="BN161">
        <f t="shared" si="221"/>
        <v>1</v>
      </c>
      <c r="BO161">
        <f t="shared" si="222"/>
        <v>4</v>
      </c>
      <c r="BP161">
        <f t="shared" si="223"/>
        <v>10</v>
      </c>
      <c r="BQ161">
        <f t="shared" si="224"/>
        <v>8</v>
      </c>
      <c r="BR161">
        <f t="shared" si="225"/>
        <v>12</v>
      </c>
      <c r="BS161">
        <f t="shared" si="226"/>
        <v>7</v>
      </c>
      <c r="BT161">
        <f t="shared" si="227"/>
        <v>3</v>
      </c>
      <c r="BU161">
        <f t="shared" si="228"/>
        <v>2</v>
      </c>
      <c r="BV161">
        <f t="shared" si="229"/>
        <v>5</v>
      </c>
      <c r="BW161">
        <f t="shared" si="230"/>
        <v>41</v>
      </c>
      <c r="BX161">
        <f t="shared" si="231"/>
        <v>37</v>
      </c>
      <c r="BY161">
        <f t="shared" si="232"/>
        <v>6</v>
      </c>
      <c r="BZ161">
        <f t="shared" si="233"/>
        <v>6</v>
      </c>
      <c r="CA161">
        <f t="shared" si="234"/>
        <v>16</v>
      </c>
      <c r="CB161" s="39">
        <f t="shared" si="235"/>
        <v>20</v>
      </c>
      <c r="CC161" s="46">
        <f t="shared" si="236"/>
        <v>16</v>
      </c>
      <c r="CD161" s="44" t="str">
        <f t="shared" si="237"/>
        <v xml:space="preserve">sig = </v>
      </c>
      <c r="CE161" t="str" cm="1">
        <f t="array" ref="CE161">_xlfn.IFS($CC161="","",$CC161&lt;=CE$136,"yes",$CC161&gt;CE$136,"no")</f>
        <v>no</v>
      </c>
      <c r="CF161" s="42" t="str">
        <f t="shared" si="238"/>
        <v/>
      </c>
      <c r="CG161" s="1" t="str">
        <f t="shared" si="239"/>
        <v/>
      </c>
      <c r="CH161" s="1" t="str">
        <f t="shared" si="240"/>
        <v/>
      </c>
      <c r="CI161" s="76" t="str">
        <f>IF(CE161="yes",VLOOKUP(CH161,'z-Table'!$A$1:$K$74,7,TRUE)*$CE$135,"")</f>
        <v/>
      </c>
    </row>
    <row r="162" spans="1:87" ht="12" x14ac:dyDescent="0.2">
      <c r="A162" s="7" t="s">
        <v>51</v>
      </c>
      <c r="B162" s="18" cm="1">
        <f t="array" ref="B162">IFERROR(_xlfn.IFS(COUNTA($F$135:$K$135)=0,AVERAGE($F162:$K162),$F$135="X",AVERAGE(G162:$K162),$G$135="X",AVERAGE($F162,$H162:$K162),$H$135="X",AVERAGE($F162:$G162,$I162:$K162),$I$135="X",AVERAGE($F162:$H162,$J162:$K162),$J$135="X",AVERAGE($F162:$I162,$K162:$K162),$K$135="X",AVERAGE($F162:$J162)),"")</f>
        <v>2.5760770011265386</v>
      </c>
      <c r="C162" s="19" cm="1">
        <f t="array" ref="C162">IFERROR(_xlfn.IFS(COUNTA($F$135:$K$135)=0,STDEV($F162:$K162)/SQRT(COUNT($F162:$K162)),$F$135="X",STDEV(G162:$K162)/SQRT(COUNT(G162:$K162)),$G$135="X",STDEV($F162,$H162:$K162)/SQRT(COUNT($F162,$H162:$K162)),$H$135="X",STDEV($F162:$G162,$I162:$K162)/SQRT(COUNT($F162:$G162,$I162:$K162)),$I$135="X",STDEV($F162:$H162,$J162:$K162)/SQRT(COUNT($F162:$H162,$J162:$K162)),$J$135="X",STDEV($F162:$I162,$K162)/SQRT(COUNT($F162:$I162,$K162)),$K$135="X",STDEV($F162:$J162)/SQRT(COUNT($F162:$J162))),"")</f>
        <v>0.34352816815476056</v>
      </c>
      <c r="D162" s="113" cm="1">
        <f t="array" ref="D162">IFERROR(_xlfn.IFS(COUNTA($L$135:$Q$135)=0,AVERAGE($L162:$Q162),$L$135="X",AVERAGE($M162:$Q162),$M$135="X",AVERAGE($L162,$N162:$Q162),$N$135="X",AVERAGE($L162:$M162,$O162:$Q162),$O$135="X",AVERAGE($L162:$N162,$P162:$Q162),$P$135="X",AVERAGE($L162:$O162,$Q162:$Q162),$Q$135="X",AVERAGE($L162:$P162)),"")</f>
        <v>7687579.0277777771</v>
      </c>
      <c r="E162" s="111" cm="1">
        <f t="array" ref="E162">IFERROR(_xlfn.IFS(COUNTA($L$135:$Q$135)=0,STDEV($L162:$Q162)/SQRT(COUNT($L162:$Q162)),$L$135="X",STDEV($M162:$Q162)/SQRT(COUNT($M162:$Q162)),$M$135="X",STDEV($L162,$N162:$Q162)/SQRT(COUNT($L162,$N162:$Q162)),$N$135="X",STDEV($L162:$M162,$O162:$Q162)/SQRT(COUNT($L162:$M162,$O162:$Q162)),$O$135="X",STDEV($L162:$N162,$P162:$Q162)/SQRT(COUNT($L162:$N162,$P162:$Q162)),$P$135="X",STDEV($L162:$O162,$Q162)/SQRT(COUNT($L162:$O162,$Q162)),$Q$135="X",STDEV($L162:$P162)/SQRT(COUNT($L162:$P162))),"")</f>
        <v>1786395.6017050964</v>
      </c>
      <c r="F162" cm="1">
        <f t="array" ref="F162">_xlfn.IFS(SUM($L162:$Q162)="","",L162="","",L162=0,0,L162&gt;0,L162/F$198*100)</f>
        <v>2.9583259888437965</v>
      </c>
      <c r="G162" cm="1">
        <f t="array" ref="G162">_xlfn.IFS(SUM($L162:$Q162)="","",M162="","",M162=0,0,M162&gt;0,M162/G$198*100)</f>
        <v>2.7363158860386414</v>
      </c>
      <c r="H162" cm="1">
        <f t="array" ref="H162">_xlfn.IFS(SUM($L162:$Q162)="","",N162="","",N162=0,0,N162&gt;0,N162/H$198*100)</f>
        <v>2.3803109941818819</v>
      </c>
      <c r="I162" cm="1">
        <f t="array" ref="I162">_xlfn.IFS(SUM($L162:$Q162)="","",O162="","",O162=0,0,O162&gt;0,O162/I$198*100)</f>
        <v>3.2528236771057353</v>
      </c>
      <c r="J162" cm="1">
        <f t="array" ref="J162">_xlfn.IFS(SUM($L162:$Q162)="","",P162="","",P162=0,0,P162&gt;0,P162/J$198*100)</f>
        <v>0.98071388243835611</v>
      </c>
      <c r="K162" s="1" cm="1">
        <f t="array" ref="K162">_xlfn.IFS(SUM($L162:$Q162)="","",Q162="","",Q162=0,0,Q162&gt;0,Q162/K$198*100)</f>
        <v>3.1479715781508211</v>
      </c>
      <c r="L162" s="85">
        <f t="shared" si="241"/>
        <v>11173626</v>
      </c>
      <c r="M162" s="39">
        <f t="shared" si="209"/>
        <v>3492552</v>
      </c>
      <c r="N162" s="39">
        <f t="shared" si="210"/>
        <v>6986942</v>
      </c>
      <c r="O162" s="39">
        <f t="shared" si="211"/>
        <v>13664062.5</v>
      </c>
      <c r="P162" s="39">
        <f t="shared" si="212"/>
        <v>2293830.6666666665</v>
      </c>
      <c r="Q162" s="98">
        <f t="shared" si="213"/>
        <v>8514461</v>
      </c>
      <c r="R162" s="89">
        <v>22347252</v>
      </c>
      <c r="S162" s="89">
        <v>3492552</v>
      </c>
      <c r="T162" s="89">
        <v>6986942</v>
      </c>
      <c r="U162" s="89">
        <v>27328125</v>
      </c>
      <c r="V162" s="89">
        <v>6881492</v>
      </c>
      <c r="W162" s="89">
        <v>17028922</v>
      </c>
      <c r="X162" s="1"/>
      <c r="Y162" s="1"/>
      <c r="Z162" s="7" t="s">
        <v>51</v>
      </c>
      <c r="AA162" s="18" cm="1">
        <f t="array" ref="AA162">IFERROR(_xlfn.IFS(COUNTA($AE$135:$AJ$135)=0,AVERAGE($AE162:$AJ162),$AE$135="X",AVERAGE($AF162:$AJ162),$AF$135="X",AVERAGE($AE162,$AG162:$AJ162),$AG$135="X",AVERAGE($AE162:$AF162,$AH162:$AJ162),$AH$135="X",AVERAGE($AE162:$AG162,$AI162:$AJ162),$AI$135="X",AVERAGE($AE162:$AH162,$AJ162:$AJ162),$AJ$135="X",AVERAGE($AE162:$AI162)),"")</f>
        <v>2.1925906785561851</v>
      </c>
      <c r="AB162" s="19" cm="1">
        <f t="array" ref="AB162">IFERROR(_xlfn.IFS(COUNTA($AE$135:$AJ$135)=0,STDEV($AE162:$AJ162)/SQRT(COUNT($AE162:$AJ162)),$AE$135="X",STDEV($AF162:$AJ162)/SQRT(COUNT($AF162:$AJ162)),$AF$135="X",STDEV($AE162,$AG162:$AJ162)/SQRT(COUNT($AE162,$AG162:$AJ162)),$AG$135="X",STDEV($AE162:$AF162,$AH162:$AJ162)/SQRT(COUNT($AE162:$AF162,$AH162:$AJ162)),$AH$135="X",STDEV($AE162:$AG162,$AI162:$AJ162)/SQRT(COUNT($AE162:$AG162,$AI162:$AJ162)),$AI$135="X",STDEV($AE162:$AH162,$AJ162)/SQRT(COUNT($AE162:$AH162,$AJ162)),$AJ$135="X",STDEV($AE162:$AI162)/SQRT(COUNT($AE162:$AI162))),"")</f>
        <v>0.29463507543597084</v>
      </c>
      <c r="AC162" s="113" cm="1">
        <f t="array" ref="AC162">IFERROR(_xlfn.IFS(COUNTA($AK$135:$AP$135)=0,AVERAGE($AK162:$AP162),$AK$135="X",AVERAGE($AL162:$AP162),$AL$135="X",AVERAGE($AK162,$AM162:$AP162),$AM$135="X",AVERAGE($AK162:$AL162,$AN162:$AP162),$AN$135="X",AVERAGE($AK162:$AM162,$AO162:$AP162),$AO$135="X",AVERAGE($AK162:$AN162,$AP162:$AP162),$AP$135="X",AVERAGE($AK162:$AO162)),"")</f>
        <v>7228795.5</v>
      </c>
      <c r="AD162" s="111" cm="1">
        <f t="array" ref="AD162">IFERROR(_xlfn.IFS(COUNTA($AK$135:$AP$135)=0,STDEV($AK162:$AP162)/SQRT(COUNT($AK162:$AP162)),$AK$135="X",STDEV($AL162:$AP162)/SQRT(COUNT($AL162:$AP162)),$AL$135="X",STDEV($AK162,$AM162:$AP162)/SQRT(COUNT($AK162,$AM162:$AP162)),$AM$135="X",STDEV($AK162:$AL162,$AN162:$AP162)/SQRT(COUNT($AK162:$AL162,$AN162:$AP162)),$AN$135="X",STDEV($AK162:$AM162,$AO162:$AP162)/SQRT(COUNT($AK162:$AM162,$AO162:$AP162)),$AO$135="X",STDEV($AK162:$AN162,$AP162)/SQRT(COUNT($AK162:$AN162,$AP162)),$AP$135="X",STDEV($AK162:$AO162)/SQRT(COUNT($AK162:$AO162))),"")</f>
        <v>1929928.5241239334</v>
      </c>
      <c r="AE162" cm="1">
        <f t="array" ref="AE162">_xlfn.IFS(SUM($AK162:$AP162)="","",AK162="","",AK162=0,0,AK162&gt;0,AK162/AE$198*100)</f>
        <v>2.0087958402496162</v>
      </c>
      <c r="AF162" cm="1">
        <f t="array" ref="AF162">_xlfn.IFS(SUM($AK162:$AP162)="","",AL162="","",AL162=0,0,AL162&gt;0,AL162/AF$198*100)</f>
        <v>3.6097319666196768</v>
      </c>
      <c r="AG162" cm="1">
        <f t="array" ref="AG162">_xlfn.IFS(SUM($AK162:$AP162)="","",AM162="","",AM162=0,0,AM162&gt;0,AM162/AG$198*100)</f>
        <v>2.0749888767475579</v>
      </c>
      <c r="AH162" cm="1">
        <f t="array" ref="AH162">_xlfn.IFS(SUM($AK162:$AP162)="","",AN162="","",AN162=0,0,AN162&gt;0,AN162/AH$198*100)</f>
        <v>1.990497522292036</v>
      </c>
      <c r="AI162" cm="1">
        <f t="array" ref="AI162">_xlfn.IFS(SUM($AK162:$AP162)="","",AO162="","",AO162=0,0,AO162&gt;0,AO162/AI$198*100)</f>
        <v>1.5234285184246139</v>
      </c>
      <c r="AJ162" s="1" cm="1">
        <f t="array" ref="AJ162">_xlfn.IFS(SUM($AK162:$AP162)="","",AP162="","",AP162=0,0,AP162&gt;0,AP162/AJ$198*100)</f>
        <v>1.9481013470036095</v>
      </c>
      <c r="AK162" s="85">
        <f t="shared" si="242"/>
        <v>4654765.5</v>
      </c>
      <c r="AL162" s="39">
        <f t="shared" si="243"/>
        <v>14042792</v>
      </c>
      <c r="AM162" s="39">
        <f t="shared" si="244"/>
        <v>9300442</v>
      </c>
      <c r="AN162" s="39">
        <f t="shared" si="245"/>
        <v>10354771.5</v>
      </c>
      <c r="AO162" s="39">
        <f t="shared" si="246"/>
        <v>2303777.5</v>
      </c>
      <c r="AP162" s="98">
        <f t="shared" si="247"/>
        <v>2716224.5</v>
      </c>
      <c r="AQ162" s="89">
        <v>9309531</v>
      </c>
      <c r="AR162" s="89">
        <v>28085584</v>
      </c>
      <c r="AS162" s="89">
        <v>9300442</v>
      </c>
      <c r="AT162" s="89">
        <v>20709543</v>
      </c>
      <c r="AU162" s="89">
        <v>4607555</v>
      </c>
      <c r="AV162" s="89">
        <v>5432449</v>
      </c>
      <c r="AW162" s="1"/>
      <c r="AX162" s="1" t="str">
        <f>A162</f>
        <v>borneol</v>
      </c>
      <c r="AY162" s="39">
        <f t="shared" si="215"/>
        <v>11173626</v>
      </c>
      <c r="AZ162" s="39">
        <f t="shared" si="248"/>
        <v>3492552</v>
      </c>
      <c r="BA162" s="39">
        <f t="shared" si="249"/>
        <v>6986942</v>
      </c>
      <c r="BB162" s="39">
        <f t="shared" si="250"/>
        <v>13664062.5</v>
      </c>
      <c r="BC162" s="39">
        <f t="shared" si="251"/>
        <v>2293830.6666666665</v>
      </c>
      <c r="BD162" s="39">
        <f t="shared" si="252"/>
        <v>8514461</v>
      </c>
      <c r="BE162" s="39">
        <f t="shared" si="216"/>
        <v>4654765.5</v>
      </c>
      <c r="BF162" s="39">
        <f t="shared" si="253"/>
        <v>14042792</v>
      </c>
      <c r="BG162" s="39">
        <f t="shared" si="254"/>
        <v>9300442</v>
      </c>
      <c r="BH162" s="39">
        <f t="shared" si="255"/>
        <v>10354771.5</v>
      </c>
      <c r="BI162" s="39">
        <f t="shared" si="256"/>
        <v>2303777.5</v>
      </c>
      <c r="BJ162" s="39">
        <f t="shared" si="257"/>
        <v>2716224.5</v>
      </c>
      <c r="BK162" s="42">
        <f t="shared" si="218"/>
        <v>10</v>
      </c>
      <c r="BL162">
        <f t="shared" si="219"/>
        <v>4</v>
      </c>
      <c r="BM162">
        <f t="shared" si="220"/>
        <v>6</v>
      </c>
      <c r="BN162">
        <f t="shared" si="221"/>
        <v>11</v>
      </c>
      <c r="BO162">
        <f t="shared" si="222"/>
        <v>1</v>
      </c>
      <c r="BP162">
        <f t="shared" si="223"/>
        <v>7</v>
      </c>
      <c r="BQ162">
        <f t="shared" si="224"/>
        <v>5</v>
      </c>
      <c r="BR162">
        <f t="shared" si="225"/>
        <v>12</v>
      </c>
      <c r="BS162">
        <f t="shared" si="226"/>
        <v>8</v>
      </c>
      <c r="BT162">
        <f t="shared" si="227"/>
        <v>9</v>
      </c>
      <c r="BU162">
        <f t="shared" si="228"/>
        <v>2</v>
      </c>
      <c r="BV162">
        <f t="shared" si="229"/>
        <v>3</v>
      </c>
      <c r="BW162">
        <f t="shared" si="230"/>
        <v>39</v>
      </c>
      <c r="BX162">
        <f t="shared" si="231"/>
        <v>39</v>
      </c>
      <c r="BY162">
        <f t="shared" si="232"/>
        <v>6</v>
      </c>
      <c r="BZ162">
        <f t="shared" si="233"/>
        <v>6</v>
      </c>
      <c r="CA162">
        <f t="shared" si="234"/>
        <v>18</v>
      </c>
      <c r="CB162" s="39">
        <f t="shared" si="235"/>
        <v>18</v>
      </c>
      <c r="CC162" s="46">
        <f t="shared" si="236"/>
        <v>18</v>
      </c>
      <c r="CD162" s="44" t="str">
        <f t="shared" si="237"/>
        <v xml:space="preserve">sig = </v>
      </c>
      <c r="CE162" t="str" cm="1">
        <f t="array" ref="CE162">_xlfn.IFS($CC162="","",$CC162&lt;=CE$136,"yes",$CC162&gt;CE$136,"no")</f>
        <v>no</v>
      </c>
      <c r="CF162" s="42" t="str">
        <f>IF(CE162="yes",(BY162*BZ162)/2,"")</f>
        <v/>
      </c>
      <c r="CG162" s="1" t="str">
        <f>IF(CE162="yes",SQRT(((BY162*BZ162)*(BY162+BZ162+1))/12),"")</f>
        <v/>
      </c>
      <c r="CH162" s="1" t="str">
        <f>IF(CE162="yes",ROUND(((CC162-CF162)+IF(CC162&gt;CF162,-0.5,0.5))/CG162,1),"")</f>
        <v/>
      </c>
      <c r="CI162" s="76" t="str">
        <f>IF(CE162="yes",VLOOKUP(CH162,'z-Table'!$A$1:$K$74,7,TRUE)*$CE$135,"")</f>
        <v/>
      </c>
    </row>
    <row r="163" spans="1:87" ht="12" x14ac:dyDescent="0.2">
      <c r="A163" s="7" t="s">
        <v>52</v>
      </c>
      <c r="B163" s="18" cm="1">
        <f t="array" ref="B163">IFERROR(_xlfn.IFS(COUNTA($F$135:$K$135)=0,AVERAGE($F163:$K163),$F$135="X",AVERAGE(G163:$K163),$G$135="X",AVERAGE($F163,$H163:$K163),$H$135="X",AVERAGE($F163:$G163,$I163:$K163),$I$135="X",AVERAGE($F163:$H163,$J163:$K163),$J$135="X",AVERAGE($F163:$I163,$K163:$K163),$K$135="X",AVERAGE($F163:$J163)),"")</f>
        <v>0.77518523718850396</v>
      </c>
      <c r="C163" s="19" cm="1">
        <f t="array" ref="C163">IFERROR(_xlfn.IFS(COUNTA($F$135:$K$135)=0,STDEV($F163:$K163)/SQRT(COUNT($F163:$K163)),$F$135="X",STDEV(G163:$K163)/SQRT(COUNT(G163:$K163)),$G$135="X",STDEV($F163,$H163:$K163)/SQRT(COUNT($F163,$H163:$K163)),$H$135="X",STDEV($F163:$G163,$I163:$K163)/SQRT(COUNT($F163:$G163,$I163:$K163)),$I$135="X",STDEV($F163:$H163,$J163:$K163)/SQRT(COUNT($F163:$H163,$J163:$K163)),$J$135="X",STDEV($F163:$I163,$K163)/SQRT(COUNT($F163:$I163,$K163)),$K$135="X",STDEV($F163:$J163)/SQRT(COUNT($F163:$J163))),"")</f>
        <v>3.467430669613631E-2</v>
      </c>
      <c r="D163" s="113" cm="1">
        <f t="array" ref="D163">IFERROR(_xlfn.IFS(COUNTA($L$135:$Q$135)=0,AVERAGE($L163:$Q163),$L$135="X",AVERAGE($M163:$Q163),$M$135="X",AVERAGE($L163,$N163:$Q163),$N$135="X",AVERAGE($L163:$M163,$O163:$Q163),$O$135="X",AVERAGE($L163:$N163,$P163:$Q163),$P$135="X",AVERAGE($L163:$O163,$Q163:$Q163),$Q$135="X",AVERAGE($L163:$P163)),"")</f>
        <v>2169475.25</v>
      </c>
      <c r="E163" s="111" cm="1">
        <f t="array" ref="E163">IFERROR(_xlfn.IFS(COUNTA($L$135:$Q$135)=0,STDEV($L163:$Q163)/SQRT(COUNT($L163:$Q163)),$L$135="X",STDEV($M163:$Q163)/SQRT(COUNT($M163:$Q163)),$M$135="X",STDEV($L163,$N163:$Q163)/SQRT(COUNT($L163,$N163:$Q163)),$N$135="X",STDEV($L163:$M163,$O163:$Q163)/SQRT(COUNT($L163:$M163,$O163:$Q163)),$O$135="X",STDEV($L163:$N163,$P163:$Q163)/SQRT(COUNT($L163:$N163,$P163:$Q163)),$P$135="X",STDEV($L163:$O163,$Q163)/SQRT(COUNT($L163:$O163,$Q163)),$Q$135="X",STDEV($L163:$P163)/SQRT(COUNT($L163:$P163))),"")</f>
        <v>260736.58056544833</v>
      </c>
      <c r="F163" cm="1">
        <f t="array" ref="F163">_xlfn.IFS(SUM($L163:$Q163)="","",L163="","",L163=0,0,L163&gt;0,L163/F$198*100)</f>
        <v>0.70495701650584708</v>
      </c>
      <c r="G163" cm="1">
        <f t="array" ref="G163">_xlfn.IFS(SUM($L163:$Q163)="","",M163="","",M163=0,0,M163&gt;0,M163/G$198*100)</f>
        <v>0.84829308688487215</v>
      </c>
      <c r="H163" cm="1">
        <f t="array" ref="H163">_xlfn.IFS(SUM($L163:$Q163)="","",N163="","",N163=0,0,N163&gt;0,N163/H$198*100)</f>
        <v>0.87988941638105533</v>
      </c>
      <c r="I163" cm="1">
        <f t="array" ref="I163">_xlfn.IFS(SUM($L163:$Q163)="","",O163="","",O163=0,0,O163&gt;0,O163/I$198*100)</f>
        <v>0.65446779650550524</v>
      </c>
      <c r="J163" cm="1">
        <f t="array" ref="J163">_xlfn.IFS(SUM($L163:$Q163)="","",P163="","",P163=0,0,P163&gt;0,P163/J$198*100)</f>
        <v>0.79098660544082433</v>
      </c>
      <c r="K163" s="1" cm="1">
        <f t="array" ref="K163">_xlfn.IFS(SUM($L163:$Q163)="","",Q163="","",Q163=0,0,Q163&gt;0,Q163/K$198*100)</f>
        <v>0.77251750141291964</v>
      </c>
      <c r="L163" s="85">
        <f t="shared" si="241"/>
        <v>2662629.5</v>
      </c>
      <c r="M163" s="39">
        <f t="shared" si="209"/>
        <v>1082736</v>
      </c>
      <c r="N163" s="39">
        <f t="shared" si="210"/>
        <v>2582745</v>
      </c>
      <c r="O163" s="39">
        <f t="shared" si="211"/>
        <v>2749208</v>
      </c>
      <c r="P163" s="39">
        <f t="shared" si="212"/>
        <v>1850070</v>
      </c>
      <c r="Q163" s="98">
        <f t="shared" si="213"/>
        <v>2089463</v>
      </c>
      <c r="R163" s="89">
        <v>5325259</v>
      </c>
      <c r="S163" s="89">
        <v>1082736</v>
      </c>
      <c r="T163" s="89">
        <v>2582745</v>
      </c>
      <c r="U163" s="89">
        <v>5498416</v>
      </c>
      <c r="V163" s="89">
        <v>5550210</v>
      </c>
      <c r="W163" s="89">
        <v>4178926</v>
      </c>
      <c r="X163" s="1"/>
      <c r="Y163" s="1"/>
      <c r="Z163" s="7" t="s">
        <v>52</v>
      </c>
      <c r="AA163" s="18" cm="1">
        <f t="array" ref="AA163">IFERROR(_xlfn.IFS(COUNTA($AE$135:$AJ$135)=0,AVERAGE($AE163:$AJ163),$AE$135="X",AVERAGE($AF163:$AJ163),$AF$135="X",AVERAGE($AE163,$AG163:$AJ163),$AG$135="X",AVERAGE($AE163:$AF163,$AH163:$AJ163),$AH$135="X",AVERAGE($AE163:$AG163,$AI163:$AJ163),$AI$135="X",AVERAGE($AE163:$AH163,$AJ163:$AJ163),$AJ$135="X",AVERAGE($AE163:$AI163)),"")</f>
        <v>0.67128724541666518</v>
      </c>
      <c r="AB163" s="19" cm="1">
        <f t="array" ref="AB163">IFERROR(_xlfn.IFS(COUNTA($AE$135:$AJ$135)=0,STDEV($AE163:$AJ163)/SQRT(COUNT($AE163:$AJ163)),$AE$135="X",STDEV($AF163:$AJ163)/SQRT(COUNT($AF163:$AJ163)),$AF$135="X",STDEV($AE163,$AG163:$AJ163)/SQRT(COUNT($AE163,$AG163:$AJ163)),$AG$135="X",STDEV($AE163:$AF163,$AH163:$AJ163)/SQRT(COUNT($AE163:$AF163,$AH163:$AJ163)),$AH$135="X",STDEV($AE163:$AG163,$AI163:$AJ163)/SQRT(COUNT($AE163:$AG163,$AI163:$AJ163)),$AI$135="X",STDEV($AE163:$AH163,$AJ163)/SQRT(COUNT($AE163:$AH163,$AJ163)),$AJ$135="X",STDEV($AE163:$AI163)/SQRT(COUNT($AE163:$AI163))),"")</f>
        <v>7.473169228103857E-2</v>
      </c>
      <c r="AC163" s="113" cm="1">
        <f t="array" ref="AC163">IFERROR(_xlfn.IFS(COUNTA($AK$135:$AP$135)=0,AVERAGE($AK163:$AP163),$AK$135="X",AVERAGE($AL163:$AP163),$AL$135="X",AVERAGE($AK163,$AM163:$AP163),$AM$135="X",AVERAGE($AK163:$AL163,$AN163:$AP163),$AN$135="X",AVERAGE($AK163:$AM163,$AO163:$AP163),$AO$135="X",AVERAGE($AK163:$AN163,$AP163:$AP163),$AP$135="X",AVERAGE($AK163:$AO163)),"")</f>
        <v>1920787.25</v>
      </c>
      <c r="AD163" s="111" cm="1">
        <f t="array" ref="AD163">IFERROR(_xlfn.IFS(COUNTA($AK$135:$AP$135)=0,STDEV($AK163:$AP163)/SQRT(COUNT($AK163:$AP163)),$AK$135="X",STDEV($AL163:$AP163)/SQRT(COUNT($AL163:$AP163)),$AL$135="X",STDEV($AK163,$AM163:$AP163)/SQRT(COUNT($AK163,$AM163:$AP163)),$AM$135="X",STDEV($AK163:$AL163,$AN163:$AP163)/SQRT(COUNT($AK163:$AL163,$AN163:$AP163)),$AN$135="X",STDEV($AK163:$AM163,$AO163:$AP163)/SQRT(COUNT($AK163:$AM163,$AO163:$AP163)),$AO$135="X",STDEV($AK163:$AN163,$AP163)/SQRT(COUNT($AK163:$AN163,$AP163)),$AP$135="X",STDEV($AK163:$AO163)/SQRT(COUNT($AK163:$AO163))),"")</f>
        <v>310787.38152620115</v>
      </c>
      <c r="AE163" cm="1">
        <f t="array" ref="AE163">_xlfn.IFS(SUM($AK163:$AP163)="","",AK163="","",AK163=0,0,AK163&gt;0,AK163/AE$198*100)</f>
        <v>0.79662607144636921</v>
      </c>
      <c r="AF163" cm="1">
        <f t="array" ref="AF163">_xlfn.IFS(SUM($AK163:$AP163)="","",AL163="","",AL163=0,0,AL163&gt;0,AL163/AF$198*100)</f>
        <v>0.76468663329395226</v>
      </c>
      <c r="AG163" cm="1">
        <f t="array" ref="AG163">_xlfn.IFS(SUM($AK163:$AP163)="","",AM163="","",AM163=0,0,AM163&gt;0,AM163/AG$198*100)</f>
        <v>0.57065059913293015</v>
      </c>
      <c r="AH163" cm="1">
        <f t="array" ref="AH163">_xlfn.IFS(SUM($AK163:$AP163)="","",AN163="","",AN163=0,0,AN163&gt;0,AN163/AH$198*100)</f>
        <v>0.36767664951940637</v>
      </c>
      <c r="AI163" cm="1">
        <f t="array" ref="AI163">_xlfn.IFS(SUM($AK163:$AP163)="","",AO163="","",AO163=0,0,AO163&gt;0,AO163/AI$198*100)</f>
        <v>0.87266399408088213</v>
      </c>
      <c r="AJ163" s="1" cm="1">
        <f t="array" ref="AJ163">_xlfn.IFS(SUM($AK163:$AP163)="","",AP163="","",AP163=0,0,AP163&gt;0,AP163/AJ$198*100)</f>
        <v>0.65541952502645029</v>
      </c>
      <c r="AK163" s="85">
        <f t="shared" si="242"/>
        <v>1845935.5</v>
      </c>
      <c r="AL163" s="39">
        <f t="shared" si="243"/>
        <v>2974829</v>
      </c>
      <c r="AM163" s="39">
        <f t="shared" si="244"/>
        <v>2557750</v>
      </c>
      <c r="AN163" s="39">
        <f t="shared" si="245"/>
        <v>1912691.5</v>
      </c>
      <c r="AO163" s="39">
        <f t="shared" si="246"/>
        <v>1319670.5</v>
      </c>
      <c r="AP163" s="98">
        <f t="shared" si="247"/>
        <v>913847</v>
      </c>
      <c r="AQ163" s="89">
        <v>3691871</v>
      </c>
      <c r="AR163" s="89">
        <v>5949658</v>
      </c>
      <c r="AS163" s="89">
        <v>2557750</v>
      </c>
      <c r="AT163" s="89">
        <v>3825383</v>
      </c>
      <c r="AU163" s="89">
        <v>2639341</v>
      </c>
      <c r="AV163" s="89">
        <v>1827694</v>
      </c>
      <c r="AW163" s="1"/>
      <c r="AX163" s="1"/>
      <c r="AY163" s="39" t="str">
        <f t="shared" si="215"/>
        <v/>
      </c>
      <c r="AZ163" s="39" t="str">
        <f t="shared" si="248"/>
        <v/>
      </c>
      <c r="BA163" s="39" t="str">
        <f t="shared" si="249"/>
        <v/>
      </c>
      <c r="BB163" s="39" t="str">
        <f t="shared" si="250"/>
        <v/>
      </c>
      <c r="BC163" s="39" t="str">
        <f t="shared" si="251"/>
        <v/>
      </c>
      <c r="BD163" s="39" t="str">
        <f t="shared" si="252"/>
        <v/>
      </c>
      <c r="BE163" s="39" t="str">
        <f t="shared" si="216"/>
        <v/>
      </c>
      <c r="BF163" s="39" t="str">
        <f t="shared" si="253"/>
        <v/>
      </c>
      <c r="BG163" s="39" t="str">
        <f t="shared" si="254"/>
        <v/>
      </c>
      <c r="BH163" s="39" t="str">
        <f t="shared" si="255"/>
        <v/>
      </c>
      <c r="BI163" s="39" t="str">
        <f t="shared" si="256"/>
        <v/>
      </c>
      <c r="BJ163" s="39" t="str">
        <f t="shared" si="257"/>
        <v/>
      </c>
      <c r="BK163" s="42" t="str">
        <f t="shared" si="218"/>
        <v/>
      </c>
      <c r="BL163" t="str">
        <f t="shared" si="219"/>
        <v/>
      </c>
      <c r="BM163" t="str">
        <f t="shared" si="220"/>
        <v/>
      </c>
      <c r="BN163" t="str">
        <f t="shared" si="221"/>
        <v/>
      </c>
      <c r="BO163" t="str">
        <f t="shared" si="222"/>
        <v/>
      </c>
      <c r="BP163" t="str">
        <f t="shared" si="223"/>
        <v/>
      </c>
      <c r="BQ163" t="str">
        <f t="shared" si="224"/>
        <v/>
      </c>
      <c r="BR163" t="str">
        <f t="shared" si="225"/>
        <v/>
      </c>
      <c r="BS163" t="str">
        <f t="shared" si="226"/>
        <v/>
      </c>
      <c r="BT163" t="str">
        <f t="shared" si="227"/>
        <v/>
      </c>
      <c r="BU163" t="str">
        <f t="shared" si="228"/>
        <v/>
      </c>
      <c r="BV163" t="str">
        <f t="shared" si="229"/>
        <v/>
      </c>
      <c r="BW163" t="str">
        <f t="shared" si="230"/>
        <v/>
      </c>
      <c r="BX163" t="str">
        <f t="shared" si="231"/>
        <v/>
      </c>
      <c r="BY163" t="str">
        <f t="shared" si="232"/>
        <v/>
      </c>
      <c r="BZ163" t="str">
        <f t="shared" si="233"/>
        <v/>
      </c>
      <c r="CA163" t="str">
        <f t="shared" si="234"/>
        <v/>
      </c>
      <c r="CB163" s="39" t="str">
        <f t="shared" si="235"/>
        <v/>
      </c>
      <c r="CC163" s="46" t="str">
        <f t="shared" si="236"/>
        <v/>
      </c>
      <c r="CD163" s="44" t="str">
        <f t="shared" si="237"/>
        <v/>
      </c>
      <c r="CE163" t="str" cm="1">
        <f t="array" ref="CE163">_xlfn.IFS($CC163="","",$CC163&lt;=CE$136,"yes",$CC163&gt;CE$136,"no")</f>
        <v/>
      </c>
      <c r="CF163" s="42" t="str">
        <f t="shared" ref="CF163:CF198" si="258">IF(CE163="yes",(BY163*BZ163)/2,"")</f>
        <v/>
      </c>
      <c r="CG163" s="1" t="str">
        <f t="shared" ref="CG163:CG198" si="259">IF(CE163="yes",SQRT(((BY163*BZ163)*(BY163+BZ163+1))/12),"")</f>
        <v/>
      </c>
      <c r="CH163" s="1" t="str">
        <f t="shared" ref="CH163:CH198" si="260">IF(CE163="yes",ROUND(((CC163-CF163)+IF(CC163&gt;CF163,-0.5,0.5))/CG163,1),"")</f>
        <v/>
      </c>
      <c r="CI163" s="76" t="str">
        <f>IF(CE163="yes",VLOOKUP(CH163,'z-Table'!$A$1:$K$74,7,TRUE)*$CE$135,"")</f>
        <v/>
      </c>
    </row>
    <row r="164" spans="1:87" ht="12" x14ac:dyDescent="0.2">
      <c r="A164" s="7" t="s">
        <v>53</v>
      </c>
      <c r="B164" s="18" cm="1">
        <f t="array" ref="B164">IFERROR(_xlfn.IFS(COUNTA($F$135:$K$135)=0,AVERAGE($F164:$K164),$F$135="X",AVERAGE(G164:$K164),$G$135="X",AVERAGE($F164,$H164:$K164),$H$135="X",AVERAGE($F164:$G164,$I164:$K164),$I$135="X",AVERAGE($F164:$H164,$J164:$K164),$J$135="X",AVERAGE($F164:$I164,$K164:$K164),$K$135="X",AVERAGE($F164:$J164)),"")</f>
        <v>0</v>
      </c>
      <c r="C164" s="19" cm="1">
        <f t="array" ref="C164">IFERROR(_xlfn.IFS(COUNTA($F$135:$K$135)=0,STDEV($F164:$K164)/SQRT(COUNT($F164:$K164)),$F$135="X",STDEV(G164:$K164)/SQRT(COUNT(G164:$K164)),$G$135="X",STDEV($F164,$H164:$K164)/SQRT(COUNT($F164,$H164:$K164)),$H$135="X",STDEV($F164:$G164,$I164:$K164)/SQRT(COUNT($F164:$G164,$I164:$K164)),$I$135="X",STDEV($F164:$H164,$J164:$K164)/SQRT(COUNT($F164:$H164,$J164:$K164)),$J$135="X",STDEV($F164:$I164,$K164)/SQRT(COUNT($F164:$I164,$K164)),$K$135="X",STDEV($F164:$J164)/SQRT(COUNT($F164:$J164))),"")</f>
        <v>0</v>
      </c>
      <c r="D164" s="113" cm="1">
        <f t="array" ref="D164">IFERROR(_xlfn.IFS(COUNTA($L$135:$Q$135)=0,AVERAGE($L164:$Q164),$L$135="X",AVERAGE($M164:$Q164),$M$135="X",AVERAGE($L164,$N164:$Q164),$N$135="X",AVERAGE($L164:$M164,$O164:$Q164),$O$135="X",AVERAGE($L164:$N164,$P164:$Q164),$P$135="X",AVERAGE($L164:$O164,$Q164:$Q164),$Q$135="X",AVERAGE($L164:$P164)),"")</f>
        <v>0</v>
      </c>
      <c r="E164" s="111" cm="1">
        <f t="array" ref="E164">IFERROR(_xlfn.IFS(COUNTA($L$135:$Q$135)=0,STDEV($L164:$Q164)/SQRT(COUNT($L164:$Q164)),$L$135="X",STDEV($M164:$Q164)/SQRT(COUNT($M164:$Q164)),$M$135="X",STDEV($L164,$N164:$Q164)/SQRT(COUNT($L164,$N164:$Q164)),$N$135="X",STDEV($L164:$M164,$O164:$Q164)/SQRT(COUNT($L164:$M164,$O164:$Q164)),$O$135="X",STDEV($L164:$N164,$P164:$Q164)/SQRT(COUNT($L164:$N164,$P164:$Q164)),$P$135="X",STDEV($L164:$O164,$Q164)/SQRT(COUNT($L164:$O164,$Q164)),$Q$135="X",STDEV($L164:$P164)/SQRT(COUNT($L164:$P164))),"")</f>
        <v>0</v>
      </c>
      <c r="F164" cm="1">
        <f t="array" ref="F164">_xlfn.IFS(SUM($L164:$Q164)="","",L164="","",L164=0,0,L164&gt;0,L164/F$198*100)</f>
        <v>0</v>
      </c>
      <c r="G164" cm="1">
        <f t="array" ref="G164">_xlfn.IFS(SUM($L164:$Q164)="","",M164="","",M164=0,0,M164&gt;0,M164/G$198*100)</f>
        <v>0</v>
      </c>
      <c r="H164" cm="1">
        <f t="array" ref="H164">_xlfn.IFS(SUM($L164:$Q164)="","",N164="","",N164=0,0,N164&gt;0,N164/H$198*100)</f>
        <v>0</v>
      </c>
      <c r="I164" cm="1">
        <f t="array" ref="I164">_xlfn.IFS(SUM($L164:$Q164)="","",O164="","",O164=0,0,O164&gt;0,O164/I$198*100)</f>
        <v>0</v>
      </c>
      <c r="J164" cm="1">
        <f t="array" ref="J164">_xlfn.IFS(SUM($L164:$Q164)="","",P164="","",P164=0,0,P164&gt;0,P164/J$198*100)</f>
        <v>0</v>
      </c>
      <c r="K164" s="1" cm="1">
        <f t="array" ref="K164">_xlfn.IFS(SUM($L164:$Q164)="","",Q164="","",Q164=0,0,Q164&gt;0,Q164/K$198*100)</f>
        <v>0</v>
      </c>
      <c r="L164" s="85">
        <f t="shared" si="241"/>
        <v>0</v>
      </c>
      <c r="M164" s="39">
        <f t="shared" si="209"/>
        <v>0</v>
      </c>
      <c r="N164" s="39">
        <f t="shared" si="210"/>
        <v>0</v>
      </c>
      <c r="O164" s="39">
        <f t="shared" si="211"/>
        <v>0</v>
      </c>
      <c r="P164" s="39">
        <f t="shared" si="212"/>
        <v>0</v>
      </c>
      <c r="Q164" s="98">
        <f t="shared" si="213"/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0</v>
      </c>
      <c r="W164" s="89">
        <v>0</v>
      </c>
      <c r="X164" s="1"/>
      <c r="Y164" s="1"/>
      <c r="Z164" s="7" t="s">
        <v>53</v>
      </c>
      <c r="AA164" s="18" cm="1">
        <f t="array" ref="AA164">IFERROR(_xlfn.IFS(COUNTA($AE$135:$AJ$135)=0,AVERAGE($AE164:$AJ164),$AE$135="X",AVERAGE($AF164:$AJ164),$AF$135="X",AVERAGE($AE164,$AG164:$AJ164),$AG$135="X",AVERAGE($AE164:$AF164,$AH164:$AJ164),$AH$135="X",AVERAGE($AE164:$AG164,$AI164:$AJ164),$AI$135="X",AVERAGE($AE164:$AH164,$AJ164:$AJ164),$AJ$135="X",AVERAGE($AE164:$AI164)),"")</f>
        <v>0</v>
      </c>
      <c r="AB164" s="19" cm="1">
        <f t="array" ref="AB164">IFERROR(_xlfn.IFS(COUNTA($AE$135:$AJ$135)=0,STDEV($AE164:$AJ164)/SQRT(COUNT($AE164:$AJ164)),$AE$135="X",STDEV($AF164:$AJ164)/SQRT(COUNT($AF164:$AJ164)),$AF$135="X",STDEV($AE164,$AG164:$AJ164)/SQRT(COUNT($AE164,$AG164:$AJ164)),$AG$135="X",STDEV($AE164:$AF164,$AH164:$AJ164)/SQRT(COUNT($AE164:$AF164,$AH164:$AJ164)),$AH$135="X",STDEV($AE164:$AG164,$AI164:$AJ164)/SQRT(COUNT($AE164:$AG164,$AI164:$AJ164)),$AI$135="X",STDEV($AE164:$AH164,$AJ164)/SQRT(COUNT($AE164:$AH164,$AJ164)),$AJ$135="X",STDEV($AE164:$AI164)/SQRT(COUNT($AE164:$AI164))),"")</f>
        <v>0</v>
      </c>
      <c r="AC164" s="113" cm="1">
        <f t="array" ref="AC164">IFERROR(_xlfn.IFS(COUNTA($AK$135:$AP$135)=0,AVERAGE($AK164:$AP164),$AK$135="X",AVERAGE($AL164:$AP164),$AL$135="X",AVERAGE($AK164,$AM164:$AP164),$AM$135="X",AVERAGE($AK164:$AL164,$AN164:$AP164),$AN$135="X",AVERAGE($AK164:$AM164,$AO164:$AP164),$AO$135="X",AVERAGE($AK164:$AN164,$AP164:$AP164),$AP$135="X",AVERAGE($AK164:$AO164)),"")</f>
        <v>0</v>
      </c>
      <c r="AD164" s="111" cm="1">
        <f t="array" ref="AD164">IFERROR(_xlfn.IFS(COUNTA($AK$135:$AP$135)=0,STDEV($AK164:$AP164)/SQRT(COUNT($AK164:$AP164)),$AK$135="X",STDEV($AL164:$AP164)/SQRT(COUNT($AL164:$AP164)),$AL$135="X",STDEV($AK164,$AM164:$AP164)/SQRT(COUNT($AK164,$AM164:$AP164)),$AM$135="X",STDEV($AK164:$AL164,$AN164:$AP164)/SQRT(COUNT($AK164:$AL164,$AN164:$AP164)),$AN$135="X",STDEV($AK164:$AM164,$AO164:$AP164)/SQRT(COUNT($AK164:$AM164,$AO164:$AP164)),$AO$135="X",STDEV($AK164:$AN164,$AP164)/SQRT(COUNT($AK164:$AN164,$AP164)),$AP$135="X",STDEV($AK164:$AO164)/SQRT(COUNT($AK164:$AO164))),"")</f>
        <v>0</v>
      </c>
      <c r="AE164" cm="1">
        <f t="array" ref="AE164">_xlfn.IFS(SUM($AK164:$AP164)="","",AK164="","",AK164=0,0,AK164&gt;0,AK164/AE$198*100)</f>
        <v>0</v>
      </c>
      <c r="AF164" cm="1">
        <f t="array" ref="AF164">_xlfn.IFS(SUM($AK164:$AP164)="","",AL164="","",AL164=0,0,AL164&gt;0,AL164/AF$198*100)</f>
        <v>0</v>
      </c>
      <c r="AG164" cm="1">
        <f t="array" ref="AG164">_xlfn.IFS(SUM($AK164:$AP164)="","",AM164="","",AM164=0,0,AM164&gt;0,AM164/AG$198*100)</f>
        <v>0</v>
      </c>
      <c r="AH164" cm="1">
        <f t="array" ref="AH164">_xlfn.IFS(SUM($AK164:$AP164)="","",AN164="","",AN164=0,0,AN164&gt;0,AN164/AH$198*100)</f>
        <v>0</v>
      </c>
      <c r="AI164" cm="1">
        <f t="array" ref="AI164">_xlfn.IFS(SUM($AK164:$AP164)="","",AO164="","",AO164=0,0,AO164&gt;0,AO164/AI$198*100)</f>
        <v>0</v>
      </c>
      <c r="AJ164" s="1" cm="1">
        <f t="array" ref="AJ164">_xlfn.IFS(SUM($AK164:$AP164)="","",AP164="","",AP164=0,0,AP164&gt;0,AP164/AJ$198*100)</f>
        <v>0</v>
      </c>
      <c r="AK164" s="85">
        <f t="shared" si="242"/>
        <v>0</v>
      </c>
      <c r="AL164" s="39">
        <f t="shared" si="243"/>
        <v>0</v>
      </c>
      <c r="AM164" s="39">
        <f t="shared" si="244"/>
        <v>0</v>
      </c>
      <c r="AN164" s="39">
        <f t="shared" si="245"/>
        <v>0</v>
      </c>
      <c r="AO164" s="39">
        <f t="shared" si="246"/>
        <v>0</v>
      </c>
      <c r="AP164" s="98">
        <f t="shared" si="247"/>
        <v>0</v>
      </c>
      <c r="AQ164" s="89">
        <v>0</v>
      </c>
      <c r="AR164" s="89">
        <v>0</v>
      </c>
      <c r="AS164" s="89">
        <v>0</v>
      </c>
      <c r="AT164" s="89">
        <v>0</v>
      </c>
      <c r="AU164" s="89">
        <v>0</v>
      </c>
      <c r="AV164" s="89">
        <v>0</v>
      </c>
      <c r="AW164" s="1"/>
      <c r="AX164" s="1"/>
      <c r="AY164" s="39" t="str">
        <f t="shared" si="215"/>
        <v/>
      </c>
      <c r="AZ164" s="39" t="str">
        <f t="shared" si="248"/>
        <v/>
      </c>
      <c r="BA164" s="39" t="str">
        <f t="shared" si="249"/>
        <v/>
      </c>
      <c r="BB164" s="39" t="str">
        <f t="shared" si="250"/>
        <v/>
      </c>
      <c r="BC164" s="39" t="str">
        <f t="shared" si="251"/>
        <v/>
      </c>
      <c r="BD164" s="39" t="str">
        <f t="shared" si="252"/>
        <v/>
      </c>
      <c r="BE164" s="39" t="str">
        <f t="shared" si="216"/>
        <v/>
      </c>
      <c r="BF164" s="39" t="str">
        <f t="shared" si="253"/>
        <v/>
      </c>
      <c r="BG164" s="39" t="str">
        <f t="shared" si="254"/>
        <v/>
      </c>
      <c r="BH164" s="39" t="str">
        <f t="shared" si="255"/>
        <v/>
      </c>
      <c r="BI164" s="39" t="str">
        <f t="shared" si="256"/>
        <v/>
      </c>
      <c r="BJ164" s="39" t="str">
        <f t="shared" si="257"/>
        <v/>
      </c>
      <c r="BK164" s="42" t="str">
        <f t="shared" si="218"/>
        <v/>
      </c>
      <c r="BL164" t="str">
        <f t="shared" si="219"/>
        <v/>
      </c>
      <c r="BM164" t="str">
        <f t="shared" si="220"/>
        <v/>
      </c>
      <c r="BN164" t="str">
        <f t="shared" si="221"/>
        <v/>
      </c>
      <c r="BO164" t="str">
        <f t="shared" si="222"/>
        <v/>
      </c>
      <c r="BP164" t="str">
        <f t="shared" si="223"/>
        <v/>
      </c>
      <c r="BQ164" t="str">
        <f t="shared" si="224"/>
        <v/>
      </c>
      <c r="BR164" t="str">
        <f t="shared" si="225"/>
        <v/>
      </c>
      <c r="BS164" t="str">
        <f t="shared" si="226"/>
        <v/>
      </c>
      <c r="BT164" t="str">
        <f t="shared" si="227"/>
        <v/>
      </c>
      <c r="BU164" t="str">
        <f t="shared" si="228"/>
        <v/>
      </c>
      <c r="BV164" t="str">
        <f t="shared" si="229"/>
        <v/>
      </c>
      <c r="BW164" t="str">
        <f t="shared" si="230"/>
        <v/>
      </c>
      <c r="BX164" t="str">
        <f t="shared" si="231"/>
        <v/>
      </c>
      <c r="BY164" t="str">
        <f t="shared" si="232"/>
        <v/>
      </c>
      <c r="BZ164" t="str">
        <f t="shared" si="233"/>
        <v/>
      </c>
      <c r="CA164" t="str">
        <f t="shared" si="234"/>
        <v/>
      </c>
      <c r="CB164" s="39" t="str">
        <f t="shared" si="235"/>
        <v/>
      </c>
      <c r="CC164" s="46" t="str">
        <f t="shared" si="236"/>
        <v/>
      </c>
      <c r="CD164" s="44" t="str">
        <f t="shared" si="237"/>
        <v/>
      </c>
      <c r="CE164" t="str" cm="1">
        <f t="array" ref="CE164">_xlfn.IFS($CC164="","",$CC164&lt;=CE$136,"yes",$CC164&gt;CE$136,"no")</f>
        <v/>
      </c>
      <c r="CF164" s="42" t="str">
        <f t="shared" si="258"/>
        <v/>
      </c>
      <c r="CG164" s="1" t="str">
        <f t="shared" si="259"/>
        <v/>
      </c>
      <c r="CH164" s="1" t="str">
        <f t="shared" si="260"/>
        <v/>
      </c>
      <c r="CI164" s="76" t="str">
        <f>IF(CE164="yes",VLOOKUP(CH164,'z-Table'!$A$1:$K$74,7,TRUE)*$CE$135,"")</f>
        <v/>
      </c>
    </row>
    <row r="165" spans="1:87" ht="12" x14ac:dyDescent="0.2">
      <c r="A165" s="7" t="s">
        <v>54</v>
      </c>
      <c r="B165" s="18" cm="1">
        <f t="array" ref="B165">IFERROR(_xlfn.IFS(COUNTA($F$135:$K$135)=0,AVERAGE($F165:$K165),$F$135="X",AVERAGE(G165:$K165),$G$135="X",AVERAGE($F165,$H165:$K165),$H$135="X",AVERAGE($F165:$G165,$I165:$K165),$I$135="X",AVERAGE($F165:$H165,$J165:$K165),$J$135="X",AVERAGE($F165:$I165,$K165:$K165),$K$135="X",AVERAGE($F165:$J165)),"")</f>
        <v>8.2711003453085796E-2</v>
      </c>
      <c r="C165" s="19" cm="1">
        <f t="array" ref="C165">IFERROR(_xlfn.IFS(COUNTA($F$135:$K$135)=0,STDEV($F165:$K165)/SQRT(COUNT($F165:$K165)),$F$135="X",STDEV(G165:$K165)/SQRT(COUNT(G165:$K165)),$G$135="X",STDEV($F165,$H165:$K165)/SQRT(COUNT($F165,$H165:$K165)),$H$135="X",STDEV($F165:$G165,$I165:$K165)/SQRT(COUNT($F165:$G165,$I165:$K165)),$I$135="X",STDEV($F165:$H165,$J165:$K165)/SQRT(COUNT($F165:$H165,$J165:$K165)),$J$135="X",STDEV($F165:$I165,$K165)/SQRT(COUNT($F165:$I165,$K165)),$K$135="X",STDEV($F165:$J165)/SQRT(COUNT($F165:$J165))),"")</f>
        <v>8.0203358829425784E-3</v>
      </c>
      <c r="D165" s="113" cm="1">
        <f t="array" ref="D165">IFERROR(_xlfn.IFS(COUNTA($L$135:$Q$135)=0,AVERAGE($L165:$Q165),$L$135="X",AVERAGE($M165:$Q165),$M$135="X",AVERAGE($L165,$N165:$Q165),$N$135="X",AVERAGE($L165:$M165,$O165:$Q165),$O$135="X",AVERAGE($L165:$N165,$P165:$Q165),$P$135="X",AVERAGE($L165:$O165,$Q165:$Q165),$Q$135="X",AVERAGE($L165:$P165)),"")</f>
        <v>244773.61111111112</v>
      </c>
      <c r="E165" s="111" cm="1">
        <f t="array" ref="E165">IFERROR(_xlfn.IFS(COUNTA($L$135:$Q$135)=0,STDEV($L165:$Q165)/SQRT(COUNT($L165:$Q165)),$L$135="X",STDEV($M165:$Q165)/SQRT(COUNT($M165:$Q165)),$M$135="X",STDEV($L165,$N165:$Q165)/SQRT(COUNT($L165,$N165:$Q165)),$N$135="X",STDEV($L165:$M165,$O165:$Q165)/SQRT(COUNT($L165:$M165,$O165:$Q165)),$O$135="X",STDEV($L165:$N165,$P165:$Q165)/SQRT(COUNT($L165:$N165,$P165:$Q165)),$P$135="X",STDEV($L165:$O165,$Q165)/SQRT(COUNT($L165:$O165,$Q165)),$Q$135="X",STDEV($L165:$P165)/SQRT(COUNT($L165:$P165))),"")</f>
        <v>50529.625345282016</v>
      </c>
      <c r="F165" cm="1">
        <f t="array" ref="F165">_xlfn.IFS(SUM($L165:$Q165)="","",L165="","",L165=0,0,L165&gt;0,L165/F$198*100)</f>
        <v>0.10291209960522964</v>
      </c>
      <c r="G165" cm="1">
        <f t="array" ref="G165">_xlfn.IFS(SUM($L165:$Q165)="","",M165="","",M165=0,0,M165&gt;0,M165/G$198*100)</f>
        <v>7.9061702930101369E-2</v>
      </c>
      <c r="H165" cm="1">
        <f t="array" ref="H165">_xlfn.IFS(SUM($L165:$Q165)="","",N165="","",N165=0,0,N165&gt;0,N165/H$198*100)</f>
        <v>6.3446188288162203E-2</v>
      </c>
      <c r="I165" cm="1">
        <f t="array" ref="I165">_xlfn.IFS(SUM($L165:$Q165)="","",O165="","",O165=0,0,O165&gt;0,O165/I$198*100)</f>
        <v>9.0394113887265953E-2</v>
      </c>
      <c r="J165" cm="1">
        <f t="array" ref="J165">_xlfn.IFS(SUM($L165:$Q165)="","",P165="","",P165=0,0,P165&gt;0,P165/J$198*100)</f>
        <v>5.7140705577820791E-2</v>
      </c>
      <c r="K165" s="1" cm="1">
        <f t="array" ref="K165">_xlfn.IFS(SUM($L165:$Q165)="","",Q165="","",Q165=0,0,Q165&gt;0,Q165/K$198*100)</f>
        <v>0.1033112104299348</v>
      </c>
      <c r="L165" s="85">
        <f t="shared" si="241"/>
        <v>388700</v>
      </c>
      <c r="M165" s="39">
        <f t="shared" si="209"/>
        <v>100912</v>
      </c>
      <c r="N165" s="39">
        <f t="shared" si="210"/>
        <v>186234</v>
      </c>
      <c r="O165" s="39">
        <f t="shared" si="211"/>
        <v>379716.5</v>
      </c>
      <c r="P165" s="39">
        <f t="shared" si="212"/>
        <v>133648.66666666666</v>
      </c>
      <c r="Q165" s="98">
        <f t="shared" si="213"/>
        <v>279430.5</v>
      </c>
      <c r="R165" s="89">
        <v>777400</v>
      </c>
      <c r="S165" s="89">
        <v>100912</v>
      </c>
      <c r="T165" s="89">
        <v>186234</v>
      </c>
      <c r="U165" s="89">
        <v>759433</v>
      </c>
      <c r="V165" s="89">
        <v>400946</v>
      </c>
      <c r="W165" s="89">
        <v>558861</v>
      </c>
      <c r="X165" s="1"/>
      <c r="Y165" s="1"/>
      <c r="Z165" s="7" t="s">
        <v>54</v>
      </c>
      <c r="AA165" s="18" cm="1">
        <f t="array" ref="AA165">IFERROR(_xlfn.IFS(COUNTA($AE$135:$AJ$135)=0,AVERAGE($AE165:$AJ165),$AE$135="X",AVERAGE($AF165:$AJ165),$AF$135="X",AVERAGE($AE165,$AG165:$AJ165),$AG$135="X",AVERAGE($AE165:$AF165,$AH165:$AJ165),$AH$135="X",AVERAGE($AE165:$AG165,$AI165:$AJ165),$AI$135="X",AVERAGE($AE165:$AH165,$AJ165:$AJ165),$AJ$135="X",AVERAGE($AE165:$AI165)),"")</f>
        <v>6.6686484628696002E-2</v>
      </c>
      <c r="AB165" s="19" cm="1">
        <f t="array" ref="AB165">IFERROR(_xlfn.IFS(COUNTA($AE$135:$AJ$135)=0,STDEV($AE165:$AJ165)/SQRT(COUNT($AE165:$AJ165)),$AE$135="X",STDEV($AF165:$AJ165)/SQRT(COUNT($AF165:$AJ165)),$AF$135="X",STDEV($AE165,$AG165:$AJ165)/SQRT(COUNT($AE165,$AG165:$AJ165)),$AG$135="X",STDEV($AE165:$AF165,$AH165:$AJ165)/SQRT(COUNT($AE165:$AF165,$AH165:$AJ165)),$AH$135="X",STDEV($AE165:$AG165,$AI165:$AJ165)/SQRT(COUNT($AE165:$AG165,$AI165:$AJ165)),$AI$135="X",STDEV($AE165:$AH165,$AJ165)/SQRT(COUNT($AE165:$AH165,$AJ165)),$AJ$135="X",STDEV($AE165:$AI165)/SQRT(COUNT($AE165:$AI165))),"")</f>
        <v>1.2110483013885355E-2</v>
      </c>
      <c r="AC165" s="113" cm="1">
        <f t="array" ref="AC165">IFERROR(_xlfn.IFS(COUNTA($AK$135:$AP$135)=0,AVERAGE($AK165:$AP165),$AK$135="X",AVERAGE($AL165:$AP165),$AL$135="X",AVERAGE($AK165,$AM165:$AP165),$AM$135="X",AVERAGE($AK165:$AL165,$AN165:$AP165),$AN$135="X",AVERAGE($AK165:$AM165,$AO165:$AP165),$AO$135="X",AVERAGE($AK165:$AN165,$AP165:$AP165),$AP$135="X",AVERAGE($AK165:$AO165)),"")</f>
        <v>185831.33333333334</v>
      </c>
      <c r="AD165" s="111" cm="1">
        <f t="array" ref="AD165">IFERROR(_xlfn.IFS(COUNTA($AK$135:$AP$135)=0,STDEV($AK165:$AP165)/SQRT(COUNT($AK165:$AP165)),$AK$135="X",STDEV($AL165:$AP165)/SQRT(COUNT($AL165:$AP165)),$AL$135="X",STDEV($AK165,$AM165:$AP165)/SQRT(COUNT($AK165,$AM165:$AP165)),$AM$135="X",STDEV($AK165:$AL165,$AN165:$AP165)/SQRT(COUNT($AK165:$AL165,$AN165:$AP165)),$AN$135="X",STDEV($AK165:$AM165,$AO165:$AP165)/SQRT(COUNT($AK165:$AM165,$AO165:$AP165)),$AO$135="X",STDEV($AK165:$AN165,$AP165)/SQRT(COUNT($AK165:$AN165,$AP165)),$AP$135="X",STDEV($AK165:$AO165)/SQRT(COUNT($AK165:$AO165))),"")</f>
        <v>43274.68475364989</v>
      </c>
      <c r="AE165" cm="1">
        <f t="array" ref="AE165">_xlfn.IFS(SUM($AK165:$AP165)="","",AK165="","",AK165=0,0,AK165&gt;0,AK165/AE$198*100)</f>
        <v>9.4817782519244706E-2</v>
      </c>
      <c r="AF165" cm="1">
        <f t="array" ref="AF165">_xlfn.IFS(SUM($AK165:$AP165)="","",AL165="","",AL165=0,0,AL165&gt;0,AL165/AF$198*100)</f>
        <v>9.8739314633151318E-2</v>
      </c>
      <c r="AG165" cm="1">
        <f t="array" ref="AG165">_xlfn.IFS(SUM($AK165:$AP165)="","",AM165="","",AM165=0,0,AM165&gt;0,AM165/AG$198*100)</f>
        <v>3.3736377048612501E-2</v>
      </c>
      <c r="AH165" cm="1">
        <f t="array" ref="AH165">_xlfn.IFS(SUM($AK165:$AP165)="","",AN165="","",AN165=0,0,AN165&gt;0,AN165/AH$198*100)</f>
        <v>2.9145525165366896E-2</v>
      </c>
      <c r="AI165" cm="1">
        <f t="array" ref="AI165">_xlfn.IFS(SUM($AK165:$AP165)="","",AO165="","",AO165=0,0,AO165&gt;0,AO165/AI$198*100)</f>
        <v>6.7777294463519502E-2</v>
      </c>
      <c r="AJ165" s="1" cm="1">
        <f t="array" ref="AJ165">_xlfn.IFS(SUM($AK165:$AP165)="","",AP165="","",AP165=0,0,AP165&gt;0,AP165/AJ$198*100)</f>
        <v>7.5902613942281094E-2</v>
      </c>
      <c r="AK165" s="85">
        <f t="shared" si="242"/>
        <v>219711</v>
      </c>
      <c r="AL165" s="39">
        <f t="shared" si="243"/>
        <v>384121.5</v>
      </c>
      <c r="AM165" s="39">
        <f t="shared" si="244"/>
        <v>151212</v>
      </c>
      <c r="AN165" s="39">
        <f t="shared" si="245"/>
        <v>151618</v>
      </c>
      <c r="AO165" s="39">
        <f t="shared" si="246"/>
        <v>102495</v>
      </c>
      <c r="AP165" s="98">
        <f t="shared" si="247"/>
        <v>105830.5</v>
      </c>
      <c r="AQ165" s="89">
        <v>439422</v>
      </c>
      <c r="AR165" s="89">
        <v>768243</v>
      </c>
      <c r="AS165" s="89">
        <v>151212</v>
      </c>
      <c r="AT165" s="89">
        <v>303236</v>
      </c>
      <c r="AU165" s="89">
        <v>204990</v>
      </c>
      <c r="AV165" s="89">
        <v>211661</v>
      </c>
      <c r="AW165" s="1"/>
      <c r="AX165" s="1"/>
      <c r="AY165" s="39" t="str">
        <f t="shared" si="215"/>
        <v/>
      </c>
      <c r="AZ165" s="39" t="str">
        <f t="shared" si="248"/>
        <v/>
      </c>
      <c r="BA165" s="39" t="str">
        <f t="shared" si="249"/>
        <v/>
      </c>
      <c r="BB165" s="39" t="str">
        <f t="shared" si="250"/>
        <v/>
      </c>
      <c r="BC165" s="39" t="str">
        <f t="shared" si="251"/>
        <v/>
      </c>
      <c r="BD165" s="39" t="str">
        <f t="shared" si="252"/>
        <v/>
      </c>
      <c r="BE165" s="39" t="str">
        <f t="shared" si="216"/>
        <v/>
      </c>
      <c r="BF165" s="39" t="str">
        <f t="shared" si="253"/>
        <v/>
      </c>
      <c r="BG165" s="39" t="str">
        <f t="shared" si="254"/>
        <v/>
      </c>
      <c r="BH165" s="39" t="str">
        <f t="shared" si="255"/>
        <v/>
      </c>
      <c r="BI165" s="39" t="str">
        <f t="shared" si="256"/>
        <v/>
      </c>
      <c r="BJ165" s="39" t="str">
        <f t="shared" si="257"/>
        <v/>
      </c>
      <c r="BK165" s="42" t="str">
        <f t="shared" si="218"/>
        <v/>
      </c>
      <c r="BL165" t="str">
        <f t="shared" si="219"/>
        <v/>
      </c>
      <c r="BM165" t="str">
        <f t="shared" si="220"/>
        <v/>
      </c>
      <c r="BN165" t="str">
        <f t="shared" si="221"/>
        <v/>
      </c>
      <c r="BO165" t="str">
        <f t="shared" si="222"/>
        <v/>
      </c>
      <c r="BP165" t="str">
        <f t="shared" si="223"/>
        <v/>
      </c>
      <c r="BQ165" t="str">
        <f t="shared" si="224"/>
        <v/>
      </c>
      <c r="BR165" t="str">
        <f t="shared" si="225"/>
        <v/>
      </c>
      <c r="BS165" t="str">
        <f t="shared" si="226"/>
        <v/>
      </c>
      <c r="BT165" t="str">
        <f t="shared" si="227"/>
        <v/>
      </c>
      <c r="BU165" t="str">
        <f t="shared" si="228"/>
        <v/>
      </c>
      <c r="BV165" t="str">
        <f t="shared" si="229"/>
        <v/>
      </c>
      <c r="BW165" t="str">
        <f t="shared" si="230"/>
        <v/>
      </c>
      <c r="BX165" t="str">
        <f t="shared" si="231"/>
        <v/>
      </c>
      <c r="BY165" t="str">
        <f t="shared" si="232"/>
        <v/>
      </c>
      <c r="BZ165" t="str">
        <f t="shared" si="233"/>
        <v/>
      </c>
      <c r="CA165" t="str">
        <f t="shared" si="234"/>
        <v/>
      </c>
      <c r="CB165" s="39" t="str">
        <f t="shared" si="235"/>
        <v/>
      </c>
      <c r="CC165" s="46" t="str">
        <f t="shared" si="236"/>
        <v/>
      </c>
      <c r="CD165" s="44" t="str">
        <f t="shared" si="237"/>
        <v/>
      </c>
      <c r="CE165" t="str" cm="1">
        <f t="array" ref="CE165">_xlfn.IFS($CC165="","",$CC165&lt;=CE$136,"yes",$CC165&gt;CE$136,"no")</f>
        <v/>
      </c>
      <c r="CF165" s="42" t="str">
        <f t="shared" si="258"/>
        <v/>
      </c>
      <c r="CG165" s="1" t="str">
        <f t="shared" si="259"/>
        <v/>
      </c>
      <c r="CH165" s="1" t="str">
        <f t="shared" si="260"/>
        <v/>
      </c>
      <c r="CI165" s="76" t="str">
        <f>IF(CE165="yes",VLOOKUP(CH165,'z-Table'!$A$1:$K$74,7,TRUE)*$CE$135,"")</f>
        <v/>
      </c>
    </row>
    <row r="166" spans="1:87" ht="12" x14ac:dyDescent="0.2">
      <c r="A166" s="7" t="s">
        <v>55</v>
      </c>
      <c r="B166" s="18" cm="1">
        <f t="array" ref="B166">IFERROR(_xlfn.IFS(COUNTA($F$135:$K$135)=0,AVERAGE($F166:$K166),$F$135="X",AVERAGE(G166:$K166),$G$135="X",AVERAGE($F166,$H166:$K166),$H$135="X",AVERAGE($F166:$G166,$I166:$K166),$I$135="X",AVERAGE($F166:$H166,$J166:$K166),$J$135="X",AVERAGE($F166:$I166,$K166:$K166),$K$135="X",AVERAGE($F166:$J166)),"")</f>
        <v>0</v>
      </c>
      <c r="C166" s="19" cm="1">
        <f t="array" ref="C166">IFERROR(_xlfn.IFS(COUNTA($F$135:$K$135)=0,STDEV($F166:$K166)/SQRT(COUNT($F166:$K166)),$F$135="X",STDEV(G166:$K166)/SQRT(COUNT(G166:$K166)),$G$135="X",STDEV($F166,$H166:$K166)/SQRT(COUNT($F166,$H166:$K166)),$H$135="X",STDEV($F166:$G166,$I166:$K166)/SQRT(COUNT($F166:$G166,$I166:$K166)),$I$135="X",STDEV($F166:$H166,$J166:$K166)/SQRT(COUNT($F166:$H166,$J166:$K166)),$J$135="X",STDEV($F166:$I166,$K166)/SQRT(COUNT($F166:$I166,$K166)),$K$135="X",STDEV($F166:$J166)/SQRT(COUNT($F166:$J166))),"")</f>
        <v>0</v>
      </c>
      <c r="D166" s="113" cm="1">
        <f t="array" ref="D166">IFERROR(_xlfn.IFS(COUNTA($L$135:$Q$135)=0,AVERAGE($L166:$Q166),$L$135="X",AVERAGE($M166:$Q166),$M$135="X",AVERAGE($L166,$N166:$Q166),$N$135="X",AVERAGE($L166:$M166,$O166:$Q166),$O$135="X",AVERAGE($L166:$N166,$P166:$Q166),$P$135="X",AVERAGE($L166:$O166,$Q166:$Q166),$Q$135="X",AVERAGE($L166:$P166)),"")</f>
        <v>0</v>
      </c>
      <c r="E166" s="111" cm="1">
        <f t="array" ref="E166">IFERROR(_xlfn.IFS(COUNTA($L$135:$Q$135)=0,STDEV($L166:$Q166)/SQRT(COUNT($L166:$Q166)),$L$135="X",STDEV($M166:$Q166)/SQRT(COUNT($M166:$Q166)),$M$135="X",STDEV($L166,$N166:$Q166)/SQRT(COUNT($L166,$N166:$Q166)),$N$135="X",STDEV($L166:$M166,$O166:$Q166)/SQRT(COUNT($L166:$M166,$O166:$Q166)),$O$135="X",STDEV($L166:$N166,$P166:$Q166)/SQRT(COUNT($L166:$N166,$P166:$Q166)),$P$135="X",STDEV($L166:$O166,$Q166)/SQRT(COUNT($L166:$O166,$Q166)),$Q$135="X",STDEV($L166:$P166)/SQRT(COUNT($L166:$P166))),"")</f>
        <v>0</v>
      </c>
      <c r="F166" cm="1">
        <f t="array" ref="F166">_xlfn.IFS(SUM($L166:$Q166)="","",L166="","",L166=0,0,L166&gt;0,L166/F$198*100)</f>
        <v>0</v>
      </c>
      <c r="G166" cm="1">
        <f t="array" ref="G166">_xlfn.IFS(SUM($L166:$Q166)="","",M166="","",M166=0,0,M166&gt;0,M166/G$198*100)</f>
        <v>0</v>
      </c>
      <c r="H166" cm="1">
        <f t="array" ref="H166">_xlfn.IFS(SUM($L166:$Q166)="","",N166="","",N166=0,0,N166&gt;0,N166/H$198*100)</f>
        <v>0</v>
      </c>
      <c r="I166" cm="1">
        <f t="array" ref="I166">_xlfn.IFS(SUM($L166:$Q166)="","",O166="","",O166=0,0,O166&gt;0,O166/I$198*100)</f>
        <v>0</v>
      </c>
      <c r="J166" cm="1">
        <f t="array" ref="J166">_xlfn.IFS(SUM($L166:$Q166)="","",P166="","",P166=0,0,P166&gt;0,P166/J$198*100)</f>
        <v>0</v>
      </c>
      <c r="K166" s="1" cm="1">
        <f t="array" ref="K166">_xlfn.IFS(SUM($L166:$Q166)="","",Q166="","",Q166=0,0,Q166&gt;0,Q166/K$198*100)</f>
        <v>0</v>
      </c>
      <c r="L166" s="85">
        <f t="shared" si="241"/>
        <v>0</v>
      </c>
      <c r="M166" s="39">
        <f t="shared" si="209"/>
        <v>0</v>
      </c>
      <c r="N166" s="39">
        <f t="shared" si="210"/>
        <v>0</v>
      </c>
      <c r="O166" s="39">
        <f t="shared" si="211"/>
        <v>0</v>
      </c>
      <c r="P166" s="39">
        <f t="shared" si="212"/>
        <v>0</v>
      </c>
      <c r="Q166" s="98">
        <f t="shared" si="213"/>
        <v>0</v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>
        <v>0</v>
      </c>
      <c r="X166" s="1"/>
      <c r="Y166" s="1"/>
      <c r="Z166" s="7" t="s">
        <v>55</v>
      </c>
      <c r="AA166" s="18" cm="1">
        <f t="array" ref="AA166">IFERROR(_xlfn.IFS(COUNTA($AE$135:$AJ$135)=0,AVERAGE($AE166:$AJ166),$AE$135="X",AVERAGE($AF166:$AJ166),$AF$135="X",AVERAGE($AE166,$AG166:$AJ166),$AG$135="X",AVERAGE($AE166:$AF166,$AH166:$AJ166),$AH$135="X",AVERAGE($AE166:$AG166,$AI166:$AJ166),$AI$135="X",AVERAGE($AE166:$AH166,$AJ166:$AJ166),$AJ$135="X",AVERAGE($AE166:$AI166)),"")</f>
        <v>1.3994823146668757E-3</v>
      </c>
      <c r="AB166" s="19" cm="1">
        <f t="array" ref="AB166">IFERROR(_xlfn.IFS(COUNTA($AE$135:$AJ$135)=0,STDEV($AE166:$AJ166)/SQRT(COUNT($AE166:$AJ166)),$AE$135="X",STDEV($AF166:$AJ166)/SQRT(COUNT($AF166:$AJ166)),$AF$135="X",STDEV($AE166,$AG166:$AJ166)/SQRT(COUNT($AE166,$AG166:$AJ166)),$AG$135="X",STDEV($AE166:$AF166,$AH166:$AJ166)/SQRT(COUNT($AE166:$AF166,$AH166:$AJ166)),$AH$135="X",STDEV($AE166:$AG166,$AI166:$AJ166)/SQRT(COUNT($AE166:$AG166,$AI166:$AJ166)),$AI$135="X",STDEV($AE166:$AH166,$AJ166)/SQRT(COUNT($AE166:$AH166,$AJ166)),$AJ$135="X",STDEV($AE166:$AI166)/SQRT(COUNT($AE166:$AI166))),"")</f>
        <v>1.3994823146668757E-3</v>
      </c>
      <c r="AC166" s="113" cm="1">
        <f t="array" ref="AC166">IFERROR(_xlfn.IFS(COUNTA($AK$135:$AP$135)=0,AVERAGE($AK166:$AP166),$AK$135="X",AVERAGE($AL166:$AP166),$AL$135="X",AVERAGE($AK166,$AM166:$AP166),$AM$135="X",AVERAGE($AK166:$AL166,$AN166:$AP166),$AN$135="X",AVERAGE($AK166:$AM166,$AO166:$AP166),$AO$135="X",AVERAGE($AK166:$AN166,$AP166:$AP166),$AP$135="X",AVERAGE($AK166:$AO166)),"")</f>
        <v>7280.25</v>
      </c>
      <c r="AD166" s="111" cm="1">
        <f t="array" ref="AD166">IFERROR(_xlfn.IFS(COUNTA($AK$135:$AP$135)=0,STDEV($AK166:$AP166)/SQRT(COUNT($AK166:$AP166)),$AK$135="X",STDEV($AL166:$AP166)/SQRT(COUNT($AL166:$AP166)),$AL$135="X",STDEV($AK166,$AM166:$AP166)/SQRT(COUNT($AK166,$AM166:$AP166)),$AM$135="X",STDEV($AK166:$AL166,$AN166:$AP166)/SQRT(COUNT($AK166:$AL166,$AN166:$AP166)),$AN$135="X",STDEV($AK166:$AM166,$AO166:$AP166)/SQRT(COUNT($AK166:$AM166,$AO166:$AP166)),$AO$135="X",STDEV($AK166:$AN166,$AP166)/SQRT(COUNT($AK166:$AN166,$AP166)),$AP$135="X",STDEV($AK166:$AO166)/SQRT(COUNT($AK166:$AO166))),"")</f>
        <v>7280.2500000000009</v>
      </c>
      <c r="AE166" cm="1">
        <f t="array" ref="AE166">_xlfn.IFS(SUM($AK166:$AP166)="","",AK166="","",AK166=0,0,AK166&gt;0,AK166/AE$198*100)</f>
        <v>0</v>
      </c>
      <c r="AF166" cm="1">
        <f t="array" ref="AF166">_xlfn.IFS(SUM($AK166:$AP166)="","",AL166="","",AL166=0,0,AL166&gt;0,AL166/AF$198*100)</f>
        <v>0</v>
      </c>
      <c r="AG166" cm="1">
        <f t="array" ref="AG166">_xlfn.IFS(SUM($AK166:$AP166)="","",AM166="","",AM166=0,0,AM166&gt;0,AM166/AG$198*100)</f>
        <v>0</v>
      </c>
      <c r="AH166" cm="1">
        <f t="array" ref="AH166">_xlfn.IFS(SUM($AK166:$AP166)="","",AN166="","",AN166=0,0,AN166&gt;0,AN166/AH$198*100)</f>
        <v>8.3968938880012549E-3</v>
      </c>
      <c r="AI166" cm="1">
        <f t="array" ref="AI166">_xlfn.IFS(SUM($AK166:$AP166)="","",AO166="","",AO166=0,0,AO166&gt;0,AO166/AI$198*100)</f>
        <v>0</v>
      </c>
      <c r="AJ166" s="1" cm="1">
        <f t="array" ref="AJ166">_xlfn.IFS(SUM($AK166:$AP166)="","",AP166="","",AP166=0,0,AP166&gt;0,AP166/AJ$198*100)</f>
        <v>0</v>
      </c>
      <c r="AK166" s="85">
        <f t="shared" si="242"/>
        <v>0</v>
      </c>
      <c r="AL166" s="39">
        <f t="shared" si="243"/>
        <v>0</v>
      </c>
      <c r="AM166" s="39">
        <f t="shared" si="244"/>
        <v>0</v>
      </c>
      <c r="AN166" s="39">
        <f t="shared" si="245"/>
        <v>43681.5</v>
      </c>
      <c r="AO166" s="39">
        <f t="shared" si="246"/>
        <v>0</v>
      </c>
      <c r="AP166" s="98">
        <f t="shared" si="247"/>
        <v>0</v>
      </c>
      <c r="AQ166" s="89">
        <v>0</v>
      </c>
      <c r="AR166" s="89">
        <v>0</v>
      </c>
      <c r="AS166" s="89">
        <v>0</v>
      </c>
      <c r="AT166" s="89">
        <v>87363</v>
      </c>
      <c r="AU166" s="89">
        <v>0</v>
      </c>
      <c r="AV166" s="89">
        <v>0</v>
      </c>
      <c r="AW166" s="1"/>
      <c r="AX166" s="1"/>
      <c r="AY166" s="39" t="str">
        <f t="shared" si="215"/>
        <v/>
      </c>
      <c r="AZ166" s="39" t="str">
        <f t="shared" si="248"/>
        <v/>
      </c>
      <c r="BA166" s="39" t="str">
        <f t="shared" si="249"/>
        <v/>
      </c>
      <c r="BB166" s="39" t="str">
        <f t="shared" si="250"/>
        <v/>
      </c>
      <c r="BC166" s="39" t="str">
        <f t="shared" si="251"/>
        <v/>
      </c>
      <c r="BD166" s="39" t="str">
        <f t="shared" si="252"/>
        <v/>
      </c>
      <c r="BE166" s="39" t="str">
        <f t="shared" si="216"/>
        <v/>
      </c>
      <c r="BF166" s="39" t="str">
        <f t="shared" si="253"/>
        <v/>
      </c>
      <c r="BG166" s="39" t="str">
        <f t="shared" si="254"/>
        <v/>
      </c>
      <c r="BH166" s="39" t="str">
        <f t="shared" si="255"/>
        <v/>
      </c>
      <c r="BI166" s="39" t="str">
        <f t="shared" si="256"/>
        <v/>
      </c>
      <c r="BJ166" s="39" t="str">
        <f t="shared" si="257"/>
        <v/>
      </c>
      <c r="BK166" s="42" t="str">
        <f t="shared" si="218"/>
        <v/>
      </c>
      <c r="BL166" t="str">
        <f t="shared" si="219"/>
        <v/>
      </c>
      <c r="BM166" t="str">
        <f t="shared" si="220"/>
        <v/>
      </c>
      <c r="BN166" t="str">
        <f t="shared" si="221"/>
        <v/>
      </c>
      <c r="BO166" t="str">
        <f t="shared" si="222"/>
        <v/>
      </c>
      <c r="BP166" t="str">
        <f t="shared" si="223"/>
        <v/>
      </c>
      <c r="BQ166" t="str">
        <f t="shared" si="224"/>
        <v/>
      </c>
      <c r="BR166" t="str">
        <f t="shared" si="225"/>
        <v/>
      </c>
      <c r="BS166" t="str">
        <f t="shared" si="226"/>
        <v/>
      </c>
      <c r="BT166" t="str">
        <f t="shared" si="227"/>
        <v/>
      </c>
      <c r="BU166" t="str">
        <f t="shared" si="228"/>
        <v/>
      </c>
      <c r="BV166" t="str">
        <f t="shared" si="229"/>
        <v/>
      </c>
      <c r="BW166" t="str">
        <f t="shared" si="230"/>
        <v/>
      </c>
      <c r="BX166" t="str">
        <f t="shared" si="231"/>
        <v/>
      </c>
      <c r="BY166" t="str">
        <f t="shared" si="232"/>
        <v/>
      </c>
      <c r="BZ166" t="str">
        <f t="shared" si="233"/>
        <v/>
      </c>
      <c r="CA166" t="str">
        <f t="shared" si="234"/>
        <v/>
      </c>
      <c r="CB166" s="39" t="str">
        <f t="shared" si="235"/>
        <v/>
      </c>
      <c r="CC166" s="46" t="str">
        <f t="shared" si="236"/>
        <v/>
      </c>
      <c r="CD166" s="44" t="str">
        <f t="shared" si="237"/>
        <v/>
      </c>
      <c r="CE166" t="str" cm="1">
        <f t="array" ref="CE166">_xlfn.IFS($CC166="","",$CC166&lt;=CE$136,"yes",$CC166&gt;CE$136,"no")</f>
        <v/>
      </c>
      <c r="CF166" s="42" t="str">
        <f t="shared" si="258"/>
        <v/>
      </c>
      <c r="CG166" s="1" t="str">
        <f t="shared" si="259"/>
        <v/>
      </c>
      <c r="CH166" s="1" t="str">
        <f t="shared" si="260"/>
        <v/>
      </c>
      <c r="CI166" s="76" t="str">
        <f>IF(CE166="yes",VLOOKUP(CH166,'z-Table'!$A$1:$K$74,7,TRUE)*$CE$135,"")</f>
        <v/>
      </c>
    </row>
    <row r="167" spans="1:87" ht="12" x14ac:dyDescent="0.2">
      <c r="A167" s="7" t="s">
        <v>56</v>
      </c>
      <c r="B167" s="18" cm="1">
        <f t="array" ref="B167">IFERROR(_xlfn.IFS(COUNTA($F$135:$K$135)=0,AVERAGE($F167:$K167),$F$135="X",AVERAGE(G167:$K167),$G$135="X",AVERAGE($F167,$H167:$K167),$H$135="X",AVERAGE($F167:$G167,$I167:$K167),$I$135="X",AVERAGE($F167:$H167,$J167:$K167),$J$135="X",AVERAGE($F167:$I167,$K167:$K167),$K$135="X",AVERAGE($F167:$J167)),"")</f>
        <v>0</v>
      </c>
      <c r="C167" s="19" cm="1">
        <f t="array" ref="C167">IFERROR(_xlfn.IFS(COUNTA($F$135:$K$135)=0,STDEV($F167:$K167)/SQRT(COUNT($F167:$K167)),$F$135="X",STDEV(G167:$K167)/SQRT(COUNT(G167:$K167)),$G$135="X",STDEV($F167,$H167:$K167)/SQRT(COUNT($F167,$H167:$K167)),$H$135="X",STDEV($F167:$G167,$I167:$K167)/SQRT(COUNT($F167:$G167,$I167:$K167)),$I$135="X",STDEV($F167:$H167,$J167:$K167)/SQRT(COUNT($F167:$H167,$J167:$K167)),$J$135="X",STDEV($F167:$I167,$K167)/SQRT(COUNT($F167:$I167,$K167)),$K$135="X",STDEV($F167:$J167)/SQRT(COUNT($F167:$J167))),"")</f>
        <v>0</v>
      </c>
      <c r="D167" s="113" cm="1">
        <f t="array" ref="D167">IFERROR(_xlfn.IFS(COUNTA($L$135:$Q$135)=0,AVERAGE($L167:$Q167),$L$135="X",AVERAGE($M167:$Q167),$M$135="X",AVERAGE($L167,$N167:$Q167),$N$135="X",AVERAGE($L167:$M167,$O167:$Q167),$O$135="X",AVERAGE($L167:$N167,$P167:$Q167),$P$135="X",AVERAGE($L167:$O167,$Q167:$Q167),$Q$135="X",AVERAGE($L167:$P167)),"")</f>
        <v>0</v>
      </c>
      <c r="E167" s="111" cm="1">
        <f t="array" ref="E167">IFERROR(_xlfn.IFS(COUNTA($L$135:$Q$135)=0,STDEV($L167:$Q167)/SQRT(COUNT($L167:$Q167)),$L$135="X",STDEV($M167:$Q167)/SQRT(COUNT($M167:$Q167)),$M$135="X",STDEV($L167,$N167:$Q167)/SQRT(COUNT($L167,$N167:$Q167)),$N$135="X",STDEV($L167:$M167,$O167:$Q167)/SQRT(COUNT($L167:$M167,$O167:$Q167)),$O$135="X",STDEV($L167:$N167,$P167:$Q167)/SQRT(COUNT($L167:$N167,$P167:$Q167)),$P$135="X",STDEV($L167:$O167,$Q167)/SQRT(COUNT($L167:$O167,$Q167)),$Q$135="X",STDEV($L167:$P167)/SQRT(COUNT($L167:$P167))),"")</f>
        <v>0</v>
      </c>
      <c r="F167" cm="1">
        <f t="array" ref="F167">_xlfn.IFS(SUM($L167:$Q167)="","",L167="","",L167=0,0,L167&gt;0,L167/F$198*100)</f>
        <v>0</v>
      </c>
      <c r="G167" cm="1">
        <f t="array" ref="G167">_xlfn.IFS(SUM($L167:$Q167)="","",M167="","",M167=0,0,M167&gt;0,M167/G$198*100)</f>
        <v>0</v>
      </c>
      <c r="H167" cm="1">
        <f t="array" ref="H167">_xlfn.IFS(SUM($L167:$Q167)="","",N167="","",N167=0,0,N167&gt;0,N167/H$198*100)</f>
        <v>0</v>
      </c>
      <c r="I167" cm="1">
        <f t="array" ref="I167">_xlfn.IFS(SUM($L167:$Q167)="","",O167="","",O167=0,0,O167&gt;0,O167/I$198*100)</f>
        <v>0</v>
      </c>
      <c r="J167" cm="1">
        <f t="array" ref="J167">_xlfn.IFS(SUM($L167:$Q167)="","",P167="","",P167=0,0,P167&gt;0,P167/J$198*100)</f>
        <v>0</v>
      </c>
      <c r="K167" s="1" cm="1">
        <f t="array" ref="K167">_xlfn.IFS(SUM($L167:$Q167)="","",Q167="","",Q167=0,0,Q167&gt;0,Q167/K$198*100)</f>
        <v>0</v>
      </c>
      <c r="L167" s="85">
        <f t="shared" si="241"/>
        <v>0</v>
      </c>
      <c r="M167" s="39">
        <f t="shared" si="209"/>
        <v>0</v>
      </c>
      <c r="N167" s="39">
        <f t="shared" si="210"/>
        <v>0</v>
      </c>
      <c r="O167" s="39">
        <f t="shared" si="211"/>
        <v>0</v>
      </c>
      <c r="P167" s="39">
        <f t="shared" si="212"/>
        <v>0</v>
      </c>
      <c r="Q167" s="98">
        <f t="shared" si="213"/>
        <v>0</v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89">
        <v>0</v>
      </c>
      <c r="X167" s="1"/>
      <c r="Y167" s="1"/>
      <c r="Z167" s="7" t="s">
        <v>56</v>
      </c>
      <c r="AA167" s="18" cm="1">
        <f t="array" ref="AA167">IFERROR(_xlfn.IFS(COUNTA($AE$135:$AJ$135)=0,AVERAGE($AE167:$AJ167),$AE$135="X",AVERAGE($AF167:$AJ167),$AF$135="X",AVERAGE($AE167,$AG167:$AJ167),$AG$135="X",AVERAGE($AE167:$AF167,$AH167:$AJ167),$AH$135="X",AVERAGE($AE167:$AG167,$AI167:$AJ167),$AI$135="X",AVERAGE($AE167:$AH167,$AJ167:$AJ167),$AJ$135="X",AVERAGE($AE167:$AI167)),"")</f>
        <v>0</v>
      </c>
      <c r="AB167" s="19" cm="1">
        <f t="array" ref="AB167">IFERROR(_xlfn.IFS(COUNTA($AE$135:$AJ$135)=0,STDEV($AE167:$AJ167)/SQRT(COUNT($AE167:$AJ167)),$AE$135="X",STDEV($AF167:$AJ167)/SQRT(COUNT($AF167:$AJ167)),$AF$135="X",STDEV($AE167,$AG167:$AJ167)/SQRT(COUNT($AE167,$AG167:$AJ167)),$AG$135="X",STDEV($AE167:$AF167,$AH167:$AJ167)/SQRT(COUNT($AE167:$AF167,$AH167:$AJ167)),$AH$135="X",STDEV($AE167:$AG167,$AI167:$AJ167)/SQRT(COUNT($AE167:$AG167,$AI167:$AJ167)),$AI$135="X",STDEV($AE167:$AH167,$AJ167)/SQRT(COUNT($AE167:$AH167,$AJ167)),$AJ$135="X",STDEV($AE167:$AI167)/SQRT(COUNT($AE167:$AI167))),"")</f>
        <v>0</v>
      </c>
      <c r="AC167" s="113" cm="1">
        <f t="array" ref="AC167">IFERROR(_xlfn.IFS(COUNTA($AK$135:$AP$135)=0,AVERAGE($AK167:$AP167),$AK$135="X",AVERAGE($AL167:$AP167),$AL$135="X",AVERAGE($AK167,$AM167:$AP167),$AM$135="X",AVERAGE($AK167:$AL167,$AN167:$AP167),$AN$135="X",AVERAGE($AK167:$AM167,$AO167:$AP167),$AO$135="X",AVERAGE($AK167:$AN167,$AP167:$AP167),$AP$135="X",AVERAGE($AK167:$AO167)),"")</f>
        <v>0</v>
      </c>
      <c r="AD167" s="111" cm="1">
        <f t="array" ref="AD167">IFERROR(_xlfn.IFS(COUNTA($AK$135:$AP$135)=0,STDEV($AK167:$AP167)/SQRT(COUNT($AK167:$AP167)),$AK$135="X",STDEV($AL167:$AP167)/SQRT(COUNT($AL167:$AP167)),$AL$135="X",STDEV($AK167,$AM167:$AP167)/SQRT(COUNT($AK167,$AM167:$AP167)),$AM$135="X",STDEV($AK167:$AL167,$AN167:$AP167)/SQRT(COUNT($AK167:$AL167,$AN167:$AP167)),$AN$135="X",STDEV($AK167:$AM167,$AO167:$AP167)/SQRT(COUNT($AK167:$AM167,$AO167:$AP167)),$AO$135="X",STDEV($AK167:$AN167,$AP167)/SQRT(COUNT($AK167:$AN167,$AP167)),$AP$135="X",STDEV($AK167:$AO167)/SQRT(COUNT($AK167:$AO167))),"")</f>
        <v>0</v>
      </c>
      <c r="AE167" cm="1">
        <f t="array" ref="AE167">_xlfn.IFS(SUM($AK167:$AP167)="","",AK167="","",AK167=0,0,AK167&gt;0,AK167/AE$198*100)</f>
        <v>0</v>
      </c>
      <c r="AF167" cm="1">
        <f t="array" ref="AF167">_xlfn.IFS(SUM($AK167:$AP167)="","",AL167="","",AL167=0,0,AL167&gt;0,AL167/AF$198*100)</f>
        <v>0</v>
      </c>
      <c r="AG167" cm="1">
        <f t="array" ref="AG167">_xlfn.IFS(SUM($AK167:$AP167)="","",AM167="","",AM167=0,0,AM167&gt;0,AM167/AG$198*100)</f>
        <v>0</v>
      </c>
      <c r="AH167" cm="1">
        <f t="array" ref="AH167">_xlfn.IFS(SUM($AK167:$AP167)="","",AN167="","",AN167=0,0,AN167&gt;0,AN167/AH$198*100)</f>
        <v>0</v>
      </c>
      <c r="AI167" cm="1">
        <f t="array" ref="AI167">_xlfn.IFS(SUM($AK167:$AP167)="","",AO167="","",AO167=0,0,AO167&gt;0,AO167/AI$198*100)</f>
        <v>0</v>
      </c>
      <c r="AJ167" s="1" cm="1">
        <f t="array" ref="AJ167">_xlfn.IFS(SUM($AK167:$AP167)="","",AP167="","",AP167=0,0,AP167&gt;0,AP167/AJ$198*100)</f>
        <v>0</v>
      </c>
      <c r="AK167" s="85">
        <f t="shared" si="242"/>
        <v>0</v>
      </c>
      <c r="AL167" s="39">
        <f t="shared" si="243"/>
        <v>0</v>
      </c>
      <c r="AM167" s="39">
        <f t="shared" si="244"/>
        <v>0</v>
      </c>
      <c r="AN167" s="39">
        <f t="shared" si="245"/>
        <v>0</v>
      </c>
      <c r="AO167" s="39">
        <f t="shared" si="246"/>
        <v>0</v>
      </c>
      <c r="AP167" s="98">
        <f t="shared" si="247"/>
        <v>0</v>
      </c>
      <c r="AQ167" s="89">
        <v>0</v>
      </c>
      <c r="AR167" s="89">
        <v>0</v>
      </c>
      <c r="AS167" s="89">
        <v>0</v>
      </c>
      <c r="AT167" s="89">
        <v>0</v>
      </c>
      <c r="AU167" s="89">
        <v>0</v>
      </c>
      <c r="AV167" s="89">
        <v>0</v>
      </c>
      <c r="AW167" s="1"/>
      <c r="AX167" s="1"/>
      <c r="AY167" s="39" t="str">
        <f t="shared" si="215"/>
        <v/>
      </c>
      <c r="AZ167" s="39" t="str">
        <f t="shared" si="248"/>
        <v/>
      </c>
      <c r="BA167" s="39" t="str">
        <f t="shared" si="249"/>
        <v/>
      </c>
      <c r="BB167" s="39" t="str">
        <f t="shared" si="250"/>
        <v/>
      </c>
      <c r="BC167" s="39" t="str">
        <f t="shared" si="251"/>
        <v/>
      </c>
      <c r="BD167" s="39" t="str">
        <f t="shared" si="252"/>
        <v/>
      </c>
      <c r="BE167" s="39" t="str">
        <f t="shared" si="216"/>
        <v/>
      </c>
      <c r="BF167" s="39" t="str">
        <f t="shared" si="253"/>
        <v/>
      </c>
      <c r="BG167" s="39" t="str">
        <f t="shared" si="254"/>
        <v/>
      </c>
      <c r="BH167" s="39" t="str">
        <f t="shared" si="255"/>
        <v/>
      </c>
      <c r="BI167" s="39" t="str">
        <f t="shared" si="256"/>
        <v/>
      </c>
      <c r="BJ167" s="39" t="str">
        <f t="shared" si="257"/>
        <v/>
      </c>
      <c r="BK167" s="42" t="str">
        <f t="shared" si="218"/>
        <v/>
      </c>
      <c r="BL167" t="str">
        <f t="shared" si="219"/>
        <v/>
      </c>
      <c r="BM167" t="str">
        <f t="shared" si="220"/>
        <v/>
      </c>
      <c r="BN167" t="str">
        <f t="shared" si="221"/>
        <v/>
      </c>
      <c r="BO167" t="str">
        <f t="shared" si="222"/>
        <v/>
      </c>
      <c r="BP167" t="str">
        <f t="shared" si="223"/>
        <v/>
      </c>
      <c r="BQ167" t="str">
        <f t="shared" si="224"/>
        <v/>
      </c>
      <c r="BR167" t="str">
        <f t="shared" si="225"/>
        <v/>
      </c>
      <c r="BS167" t="str">
        <f t="shared" si="226"/>
        <v/>
      </c>
      <c r="BT167" t="str">
        <f t="shared" si="227"/>
        <v/>
      </c>
      <c r="BU167" t="str">
        <f t="shared" si="228"/>
        <v/>
      </c>
      <c r="BV167" t="str">
        <f t="shared" si="229"/>
        <v/>
      </c>
      <c r="BW167" t="str">
        <f t="shared" si="230"/>
        <v/>
      </c>
      <c r="BX167" t="str">
        <f t="shared" si="231"/>
        <v/>
      </c>
      <c r="BY167" t="str">
        <f t="shared" si="232"/>
        <v/>
      </c>
      <c r="BZ167" t="str">
        <f t="shared" si="233"/>
        <v/>
      </c>
      <c r="CA167" t="str">
        <f t="shared" si="234"/>
        <v/>
      </c>
      <c r="CB167" s="39" t="str">
        <f t="shared" si="235"/>
        <v/>
      </c>
      <c r="CC167" s="46" t="str">
        <f t="shared" si="236"/>
        <v/>
      </c>
      <c r="CD167" s="44" t="str">
        <f t="shared" si="237"/>
        <v/>
      </c>
      <c r="CE167" t="str" cm="1">
        <f t="array" ref="CE167">_xlfn.IFS($CC167="","",$CC167&lt;=CE$136,"yes",$CC167&gt;CE$136,"no")</f>
        <v/>
      </c>
      <c r="CF167" s="42" t="str">
        <f t="shared" si="258"/>
        <v/>
      </c>
      <c r="CG167" s="1" t="str">
        <f t="shared" si="259"/>
        <v/>
      </c>
      <c r="CH167" s="1" t="str">
        <f t="shared" si="260"/>
        <v/>
      </c>
      <c r="CI167" s="76" t="str">
        <f>IF(CE167="yes",VLOOKUP(CH167,'z-Table'!$A$1:$K$74,7,TRUE)*$CE$135,"")</f>
        <v/>
      </c>
    </row>
    <row r="168" spans="1:87" ht="12" x14ac:dyDescent="0.2">
      <c r="A168" s="7" t="s">
        <v>57</v>
      </c>
      <c r="B168" s="18" cm="1">
        <f t="array" ref="B168">IFERROR(_xlfn.IFS(COUNTA($F$135:$K$135)=0,AVERAGE($F168:$K168),$F$135="X",AVERAGE(G168:$K168),$G$135="X",AVERAGE($F168,$H168:$K168),$H$135="X",AVERAGE($F168:$G168,$I168:$K168),$I$135="X",AVERAGE($F168:$H168,$J168:$K168),$J$135="X",AVERAGE($F168:$I168,$K168:$K168),$K$135="X",AVERAGE($F168:$J168)),"")</f>
        <v>0</v>
      </c>
      <c r="C168" s="19" cm="1">
        <f t="array" ref="C168">IFERROR(_xlfn.IFS(COUNTA($F$135:$K$135)=0,STDEV($F168:$K168)/SQRT(COUNT($F168:$K168)),$F$135="X",STDEV(G168:$K168)/SQRT(COUNT(G168:$K168)),$G$135="X",STDEV($F168,$H168:$K168)/SQRT(COUNT($F168,$H168:$K168)),$H$135="X",STDEV($F168:$G168,$I168:$K168)/SQRT(COUNT($F168:$G168,$I168:$K168)),$I$135="X",STDEV($F168:$H168,$J168:$K168)/SQRT(COUNT($F168:$H168,$J168:$K168)),$J$135="X",STDEV($F168:$I168,$K168)/SQRT(COUNT($F168:$I168,$K168)),$K$135="X",STDEV($F168:$J168)/SQRT(COUNT($F168:$J168))),"")</f>
        <v>0</v>
      </c>
      <c r="D168" s="113" cm="1">
        <f t="array" ref="D168">IFERROR(_xlfn.IFS(COUNTA($L$135:$Q$135)=0,AVERAGE($L168:$Q168),$L$135="X",AVERAGE($M168:$Q168),$M$135="X",AVERAGE($L168,$N168:$Q168),$N$135="X",AVERAGE($L168:$M168,$O168:$Q168),$O$135="X",AVERAGE($L168:$N168,$P168:$Q168),$P$135="X",AVERAGE($L168:$O168,$Q168:$Q168),$Q$135="X",AVERAGE($L168:$P168)),"")</f>
        <v>0</v>
      </c>
      <c r="E168" s="111" cm="1">
        <f t="array" ref="E168">IFERROR(_xlfn.IFS(COUNTA($L$135:$Q$135)=0,STDEV($L168:$Q168)/SQRT(COUNT($L168:$Q168)),$L$135="X",STDEV($M168:$Q168)/SQRT(COUNT($M168:$Q168)),$M$135="X",STDEV($L168,$N168:$Q168)/SQRT(COUNT($L168,$N168:$Q168)),$N$135="X",STDEV($L168:$M168,$O168:$Q168)/SQRT(COUNT($L168:$M168,$O168:$Q168)),$O$135="X",STDEV($L168:$N168,$P168:$Q168)/SQRT(COUNT($L168:$N168,$P168:$Q168)),$P$135="X",STDEV($L168:$O168,$Q168)/SQRT(COUNT($L168:$O168,$Q168)),$Q$135="X",STDEV($L168:$P168)/SQRT(COUNT($L168:$P168))),"")</f>
        <v>0</v>
      </c>
      <c r="F168" cm="1">
        <f t="array" ref="F168">_xlfn.IFS(SUM($L168:$Q168)="","",L168="","",L168=0,0,L168&gt;0,L168/F$198*100)</f>
        <v>0</v>
      </c>
      <c r="G168" cm="1">
        <f t="array" ref="G168">_xlfn.IFS(SUM($L168:$Q168)="","",M168="","",M168=0,0,M168&gt;0,M168/G$198*100)</f>
        <v>0</v>
      </c>
      <c r="H168" cm="1">
        <f t="array" ref="H168">_xlfn.IFS(SUM($L168:$Q168)="","",N168="","",N168=0,0,N168&gt;0,N168/H$198*100)</f>
        <v>0</v>
      </c>
      <c r="I168" cm="1">
        <f t="array" ref="I168">_xlfn.IFS(SUM($L168:$Q168)="","",O168="","",O168=0,0,O168&gt;0,O168/I$198*100)</f>
        <v>0</v>
      </c>
      <c r="J168" cm="1">
        <f t="array" ref="J168">_xlfn.IFS(SUM($L168:$Q168)="","",P168="","",P168=0,0,P168&gt;0,P168/J$198*100)</f>
        <v>0</v>
      </c>
      <c r="K168" s="1" cm="1">
        <f t="array" ref="K168">_xlfn.IFS(SUM($L168:$Q168)="","",Q168="","",Q168=0,0,Q168&gt;0,Q168/K$198*100)</f>
        <v>0</v>
      </c>
      <c r="L168" s="85">
        <f t="shared" si="241"/>
        <v>0</v>
      </c>
      <c r="M168" s="39">
        <f t="shared" si="209"/>
        <v>0</v>
      </c>
      <c r="N168" s="39">
        <f t="shared" si="210"/>
        <v>0</v>
      </c>
      <c r="O168" s="39">
        <f t="shared" si="211"/>
        <v>0</v>
      </c>
      <c r="P168" s="39">
        <f t="shared" si="212"/>
        <v>0</v>
      </c>
      <c r="Q168" s="98">
        <f t="shared" si="213"/>
        <v>0</v>
      </c>
      <c r="R168" s="89">
        <v>0</v>
      </c>
      <c r="S168" s="89">
        <v>0</v>
      </c>
      <c r="T168" s="89">
        <v>0</v>
      </c>
      <c r="U168" s="89">
        <v>0</v>
      </c>
      <c r="V168" s="89">
        <v>0</v>
      </c>
      <c r="W168" s="89">
        <v>0</v>
      </c>
      <c r="X168" s="1"/>
      <c r="Y168" s="1"/>
      <c r="Z168" s="7" t="s">
        <v>57</v>
      </c>
      <c r="AA168" s="18" cm="1">
        <f t="array" ref="AA168">IFERROR(_xlfn.IFS(COUNTA($AE$135:$AJ$135)=0,AVERAGE($AE168:$AJ168),$AE$135="X",AVERAGE($AF168:$AJ168),$AF$135="X",AVERAGE($AE168,$AG168:$AJ168),$AG$135="X",AVERAGE($AE168:$AF168,$AH168:$AJ168),$AH$135="X",AVERAGE($AE168:$AG168,$AI168:$AJ168),$AI$135="X",AVERAGE($AE168:$AH168,$AJ168:$AJ168),$AJ$135="X",AVERAGE($AE168:$AI168)),"")</f>
        <v>0</v>
      </c>
      <c r="AB168" s="19" cm="1">
        <f t="array" ref="AB168">IFERROR(_xlfn.IFS(COUNTA($AE$135:$AJ$135)=0,STDEV($AE168:$AJ168)/SQRT(COUNT($AE168:$AJ168)),$AE$135="X",STDEV($AF168:$AJ168)/SQRT(COUNT($AF168:$AJ168)),$AF$135="X",STDEV($AE168,$AG168:$AJ168)/SQRT(COUNT($AE168,$AG168:$AJ168)),$AG$135="X",STDEV($AE168:$AF168,$AH168:$AJ168)/SQRT(COUNT($AE168:$AF168,$AH168:$AJ168)),$AH$135="X",STDEV($AE168:$AG168,$AI168:$AJ168)/SQRT(COUNT($AE168:$AG168,$AI168:$AJ168)),$AI$135="X",STDEV($AE168:$AH168,$AJ168)/SQRT(COUNT($AE168:$AH168,$AJ168)),$AJ$135="X",STDEV($AE168:$AI168)/SQRT(COUNT($AE168:$AI168))),"")</f>
        <v>0</v>
      </c>
      <c r="AC168" s="113" cm="1">
        <f t="array" ref="AC168">IFERROR(_xlfn.IFS(COUNTA($AK$135:$AP$135)=0,AVERAGE($AK168:$AP168),$AK$135="X",AVERAGE($AL168:$AP168),$AL$135="X",AVERAGE($AK168,$AM168:$AP168),$AM$135="X",AVERAGE($AK168:$AL168,$AN168:$AP168),$AN$135="X",AVERAGE($AK168:$AM168,$AO168:$AP168),$AO$135="X",AVERAGE($AK168:$AN168,$AP168:$AP168),$AP$135="X",AVERAGE($AK168:$AO168)),"")</f>
        <v>0</v>
      </c>
      <c r="AD168" s="111" cm="1">
        <f t="array" ref="AD168">IFERROR(_xlfn.IFS(COUNTA($AK$135:$AP$135)=0,STDEV($AK168:$AP168)/SQRT(COUNT($AK168:$AP168)),$AK$135="X",STDEV($AL168:$AP168)/SQRT(COUNT($AL168:$AP168)),$AL$135="X",STDEV($AK168,$AM168:$AP168)/SQRT(COUNT($AK168,$AM168:$AP168)),$AM$135="X",STDEV($AK168:$AL168,$AN168:$AP168)/SQRT(COUNT($AK168:$AL168,$AN168:$AP168)),$AN$135="X",STDEV($AK168:$AM168,$AO168:$AP168)/SQRT(COUNT($AK168:$AM168,$AO168:$AP168)),$AO$135="X",STDEV($AK168:$AN168,$AP168)/SQRT(COUNT($AK168:$AN168,$AP168)),$AP$135="X",STDEV($AK168:$AO168)/SQRT(COUNT($AK168:$AO168))),"")</f>
        <v>0</v>
      </c>
      <c r="AE168" cm="1">
        <f t="array" ref="AE168">_xlfn.IFS(SUM($AK168:$AP168)="","",AK168="","",AK168=0,0,AK168&gt;0,AK168/AE$198*100)</f>
        <v>0</v>
      </c>
      <c r="AF168" cm="1">
        <f t="array" ref="AF168">_xlfn.IFS(SUM($AK168:$AP168)="","",AL168="","",AL168=0,0,AL168&gt;0,AL168/AF$198*100)</f>
        <v>0</v>
      </c>
      <c r="AG168" cm="1">
        <f t="array" ref="AG168">_xlfn.IFS(SUM($AK168:$AP168)="","",AM168="","",AM168=0,0,AM168&gt;0,AM168/AG$198*100)</f>
        <v>0</v>
      </c>
      <c r="AH168" cm="1">
        <f t="array" ref="AH168">_xlfn.IFS(SUM($AK168:$AP168)="","",AN168="","",AN168=0,0,AN168&gt;0,AN168/AH$198*100)</f>
        <v>0</v>
      </c>
      <c r="AI168" cm="1">
        <f t="array" ref="AI168">_xlfn.IFS(SUM($AK168:$AP168)="","",AO168="","",AO168=0,0,AO168&gt;0,AO168/AI$198*100)</f>
        <v>0</v>
      </c>
      <c r="AJ168" s="1" cm="1">
        <f t="array" ref="AJ168">_xlfn.IFS(SUM($AK168:$AP168)="","",AP168="","",AP168=0,0,AP168&gt;0,AP168/AJ$198*100)</f>
        <v>0</v>
      </c>
      <c r="AK168" s="85">
        <f t="shared" si="242"/>
        <v>0</v>
      </c>
      <c r="AL168" s="39">
        <f t="shared" si="243"/>
        <v>0</v>
      </c>
      <c r="AM168" s="39">
        <f t="shared" si="244"/>
        <v>0</v>
      </c>
      <c r="AN168" s="39">
        <f t="shared" si="245"/>
        <v>0</v>
      </c>
      <c r="AO168" s="39">
        <f t="shared" si="246"/>
        <v>0</v>
      </c>
      <c r="AP168" s="98">
        <f t="shared" si="247"/>
        <v>0</v>
      </c>
      <c r="AQ168" s="89">
        <v>0</v>
      </c>
      <c r="AR168" s="89">
        <v>0</v>
      </c>
      <c r="AS168" s="89">
        <v>0</v>
      </c>
      <c r="AT168" s="89">
        <v>0</v>
      </c>
      <c r="AU168" s="89">
        <v>0</v>
      </c>
      <c r="AV168" s="89">
        <v>0</v>
      </c>
      <c r="AW168" s="1"/>
      <c r="AX168" s="1"/>
      <c r="AY168" s="39" t="str">
        <f t="shared" si="215"/>
        <v/>
      </c>
      <c r="AZ168" s="39" t="str">
        <f t="shared" si="248"/>
        <v/>
      </c>
      <c r="BA168" s="39" t="str">
        <f t="shared" si="249"/>
        <v/>
      </c>
      <c r="BB168" s="39" t="str">
        <f t="shared" si="250"/>
        <v/>
      </c>
      <c r="BC168" s="39" t="str">
        <f t="shared" si="251"/>
        <v/>
      </c>
      <c r="BD168" s="39" t="str">
        <f t="shared" si="252"/>
        <v/>
      </c>
      <c r="BE168" s="39" t="str">
        <f t="shared" si="216"/>
        <v/>
      </c>
      <c r="BF168" s="39" t="str">
        <f t="shared" si="253"/>
        <v/>
      </c>
      <c r="BG168" s="39" t="str">
        <f t="shared" si="254"/>
        <v/>
      </c>
      <c r="BH168" s="39" t="str">
        <f t="shared" si="255"/>
        <v/>
      </c>
      <c r="BI168" s="39" t="str">
        <f t="shared" si="256"/>
        <v/>
      </c>
      <c r="BJ168" s="39" t="str">
        <f t="shared" si="257"/>
        <v/>
      </c>
      <c r="BK168" s="42" t="str">
        <f t="shared" si="218"/>
        <v/>
      </c>
      <c r="BL168" t="str">
        <f t="shared" si="219"/>
        <v/>
      </c>
      <c r="BM168" t="str">
        <f t="shared" si="220"/>
        <v/>
      </c>
      <c r="BN168" t="str">
        <f t="shared" si="221"/>
        <v/>
      </c>
      <c r="BO168" t="str">
        <f t="shared" si="222"/>
        <v/>
      </c>
      <c r="BP168" t="str">
        <f t="shared" si="223"/>
        <v/>
      </c>
      <c r="BQ168" t="str">
        <f t="shared" si="224"/>
        <v/>
      </c>
      <c r="BR168" t="str">
        <f t="shared" si="225"/>
        <v/>
      </c>
      <c r="BS168" t="str">
        <f t="shared" si="226"/>
        <v/>
      </c>
      <c r="BT168" t="str">
        <f t="shared" si="227"/>
        <v/>
      </c>
      <c r="BU168" t="str">
        <f t="shared" si="228"/>
        <v/>
      </c>
      <c r="BV168" t="str">
        <f t="shared" si="229"/>
        <v/>
      </c>
      <c r="BW168" t="str">
        <f t="shared" si="230"/>
        <v/>
      </c>
      <c r="BX168" t="str">
        <f t="shared" si="231"/>
        <v/>
      </c>
      <c r="BY168" t="str">
        <f t="shared" si="232"/>
        <v/>
      </c>
      <c r="BZ168" t="str">
        <f t="shared" si="233"/>
        <v/>
      </c>
      <c r="CA168" t="str">
        <f t="shared" si="234"/>
        <v/>
      </c>
      <c r="CB168" s="39" t="str">
        <f t="shared" si="235"/>
        <v/>
      </c>
      <c r="CC168" s="46" t="str">
        <f t="shared" si="236"/>
        <v/>
      </c>
      <c r="CD168" s="44" t="str">
        <f t="shared" si="237"/>
        <v/>
      </c>
      <c r="CE168" t="str" cm="1">
        <f t="array" ref="CE168">_xlfn.IFS($CC168="","",$CC168&lt;=CE$136,"yes",$CC168&gt;CE$136,"no")</f>
        <v/>
      </c>
      <c r="CF168" s="42" t="str">
        <f t="shared" si="258"/>
        <v/>
      </c>
      <c r="CG168" s="1" t="str">
        <f t="shared" si="259"/>
        <v/>
      </c>
      <c r="CH168" s="1" t="str">
        <f t="shared" si="260"/>
        <v/>
      </c>
      <c r="CI168" s="76" t="str">
        <f>IF(CE168="yes",VLOOKUP(CH168,'z-Table'!$A$1:$K$74,7,TRUE)*$CE$135,"")</f>
        <v/>
      </c>
    </row>
    <row r="169" spans="1:87" ht="12" x14ac:dyDescent="0.2">
      <c r="A169" s="6" t="s">
        <v>58</v>
      </c>
      <c r="B169" s="18" cm="1">
        <f t="array" ref="B169">IFERROR(_xlfn.IFS(COUNTA($F$135:$K$135)=0,AVERAGE($F169:$K169),$F$135="X",AVERAGE(G169:$K169),$G$135="X",AVERAGE($F169,$H169:$K169),$H$135="X",AVERAGE($F169:$G169,$I169:$K169),$I$135="X",AVERAGE($F169:$H169,$J169:$K169),$J$135="X",AVERAGE($F169:$I169,$K169:$K169),$K$135="X",AVERAGE($F169:$J169)),"")</f>
        <v>0.79191347169685267</v>
      </c>
      <c r="C169" s="19" cm="1">
        <f t="array" ref="C169">IFERROR(_xlfn.IFS(COUNTA($F$135:$K$135)=0,STDEV($F169:$K169)/SQRT(COUNT($F169:$K169)),$F$135="X",STDEV(G169:$K169)/SQRT(COUNT(G169:$K169)),$G$135="X",STDEV($F169,$H169:$K169)/SQRT(COUNT($F169,$H169:$K169)),$H$135="X",STDEV($F169:$G169,$I169:$K169)/SQRT(COUNT($F169:$G169,$I169:$K169)),$I$135="X",STDEV($F169:$H169,$J169:$K169)/SQRT(COUNT($F169:$H169,$J169:$K169)),$J$135="X",STDEV($F169:$I169,$K169)/SQRT(COUNT($F169:$I169,$K169)),$K$135="X",STDEV($F169:$J169)/SQRT(COUNT($F169:$J169))),"")</f>
        <v>9.6339625178122612E-2</v>
      </c>
      <c r="D169" s="113" cm="1">
        <f t="array" ref="D169">IFERROR(_xlfn.IFS(COUNTA($L$135:$Q$135)=0,AVERAGE($L169:$Q169),$L$135="X",AVERAGE($M169:$Q169),$M$135="X",AVERAGE($L169,$N169:$Q169),$N$135="X",AVERAGE($L169:$M169,$O169:$Q169),$O$135="X",AVERAGE($L169:$N169,$P169:$Q169),$P$135="X",AVERAGE($L169:$O169,$Q169:$Q169),$Q$135="X",AVERAGE($L169:$P169)),"")</f>
        <v>2391969.5833333335</v>
      </c>
      <c r="E169" s="111" cm="1">
        <f t="array" ref="E169">IFERROR(_xlfn.IFS(COUNTA($L$135:$Q$135)=0,STDEV($L169:$Q169)/SQRT(COUNT($L169:$Q169)),$L$135="X",STDEV($M169:$Q169)/SQRT(COUNT($M169:$Q169)),$M$135="X",STDEV($L169,$N169:$Q169)/SQRT(COUNT($L169,$N169:$Q169)),$N$135="X",STDEV($L169:$M169,$O169:$Q169)/SQRT(COUNT($L169:$M169,$O169:$Q169)),$O$135="X",STDEV($L169:$N169,$P169:$Q169)/SQRT(COUNT($L169:$N169,$P169:$Q169)),$P$135="X",STDEV($L169:$O169,$Q169)/SQRT(COUNT($L169:$O169,$Q169)),$Q$135="X",STDEV($L169:$P169)/SQRT(COUNT($L169:$P169))),"")</f>
        <v>594415.48723237938</v>
      </c>
      <c r="F169" cm="1">
        <f t="array" ref="F169">_xlfn.IFS(SUM($L169:$Q169)="","",L169="","",L169=0,0,L169&gt;0,L169/F$198*100)</f>
        <v>1.0699231150905315</v>
      </c>
      <c r="G169" cm="1">
        <f t="array" ref="G169">_xlfn.IFS(SUM($L169:$Q169)="","",M169="","",M169=0,0,M169&gt;0,M169/G$198*100)</f>
        <v>0.80834307802459004</v>
      </c>
      <c r="H169" cm="1">
        <f t="array" ref="H169">_xlfn.IFS(SUM($L169:$Q169)="","",N169="","",N169=0,0,N169&gt;0,N169/H$198*100)</f>
        <v>0.57605707637277082</v>
      </c>
      <c r="I169" cm="1">
        <f t="array" ref="I169">_xlfn.IFS(SUM($L169:$Q169)="","",O169="","",O169=0,0,O169&gt;0,O169/I$198*100)</f>
        <v>1.0379728587933477</v>
      </c>
      <c r="J169" cm="1">
        <f t="array" ref="J169">_xlfn.IFS(SUM($L169:$Q169)="","",P169="","",P169=0,0,P169&gt;0,P169/J$198*100)</f>
        <v>0.48633574597447238</v>
      </c>
      <c r="K169" s="1" cm="1">
        <f t="array" ref="K169">_xlfn.IFS(SUM($L169:$Q169)="","",Q169="","",Q169=0,0,Q169&gt;0,Q169/K$198*100)</f>
        <v>0.77284895592540281</v>
      </c>
      <c r="L169" s="85">
        <f t="shared" si="241"/>
        <v>4041110</v>
      </c>
      <c r="M169" s="39">
        <f t="shared" si="209"/>
        <v>1031745</v>
      </c>
      <c r="N169" s="39">
        <f t="shared" si="210"/>
        <v>1690904</v>
      </c>
      <c r="O169" s="39">
        <f t="shared" si="211"/>
        <v>4360189</v>
      </c>
      <c r="P169" s="39">
        <f t="shared" si="212"/>
        <v>1137510</v>
      </c>
      <c r="Q169" s="98">
        <f t="shared" si="213"/>
        <v>2090359.5</v>
      </c>
      <c r="R169" s="89">
        <v>8082220</v>
      </c>
      <c r="S169" s="89">
        <v>1031745</v>
      </c>
      <c r="T169" s="89">
        <v>1690904</v>
      </c>
      <c r="U169" s="89">
        <v>8720378</v>
      </c>
      <c r="V169" s="89">
        <v>3412530</v>
      </c>
      <c r="W169" s="89">
        <v>4180719</v>
      </c>
      <c r="X169" s="1"/>
      <c r="Y169" s="1"/>
      <c r="Z169" s="6" t="s">
        <v>58</v>
      </c>
      <c r="AA169" s="18" cm="1">
        <f t="array" ref="AA169">IFERROR(_xlfn.IFS(COUNTA($AE$135:$AJ$135)=0,AVERAGE($AE169:$AJ169),$AE$135="X",AVERAGE($AF169:$AJ169),$AF$135="X",AVERAGE($AE169,$AG169:$AJ169),$AG$135="X",AVERAGE($AE169:$AF169,$AH169:$AJ169),$AH$135="X",AVERAGE($AE169:$AG169,$AI169:$AJ169),$AI$135="X",AVERAGE($AE169:$AH169,$AJ169:$AJ169),$AJ$135="X",AVERAGE($AE169:$AI169)),"")</f>
        <v>0.56914510326336309</v>
      </c>
      <c r="AB169" s="19" cm="1">
        <f t="array" ref="AB169">IFERROR(_xlfn.IFS(COUNTA($AE$135:$AJ$135)=0,STDEV($AE169:$AJ169)/SQRT(COUNT($AE169:$AJ169)),$AE$135="X",STDEV($AF169:$AJ169)/SQRT(COUNT($AF169:$AJ169)),$AF$135="X",STDEV($AE169,$AG169:$AJ169)/SQRT(COUNT($AE169,$AG169:$AJ169)),$AG$135="X",STDEV($AE169:$AF169,$AH169:$AJ169)/SQRT(COUNT($AE169:$AF169,$AH169:$AJ169)),$AH$135="X",STDEV($AE169:$AG169,$AI169:$AJ169)/SQRT(COUNT($AE169:$AG169,$AI169:$AJ169)),$AI$135="X",STDEV($AE169:$AH169,$AJ169)/SQRT(COUNT($AE169:$AH169,$AJ169)),$AJ$135="X",STDEV($AE169:$AI169)/SQRT(COUNT($AE169:$AI169))),"")</f>
        <v>0.15249580196364018</v>
      </c>
      <c r="AC169" s="113" cm="1">
        <f t="array" ref="AC169">IFERROR(_xlfn.IFS(COUNTA($AK$135:$AP$135)=0,AVERAGE($AK169:$AP169),$AK$135="X",AVERAGE($AL169:$AP169),$AL$135="X",AVERAGE($AK169,$AM169:$AP169),$AM$135="X",AVERAGE($AK169:$AL169,$AN169:$AP169),$AN$135="X",AVERAGE($AK169:$AM169,$AO169:$AP169),$AO$135="X",AVERAGE($AK169:$AN169,$AP169:$AP169),$AP$135="X",AVERAGE($AK169:$AO169)),"")</f>
        <v>1679601.6666666667</v>
      </c>
      <c r="AD169" s="111" cm="1">
        <f t="array" ref="AD169">IFERROR(_xlfn.IFS(COUNTA($AK$135:$AP$135)=0,STDEV($AK169:$AP169)/SQRT(COUNT($AK169:$AP169)),$AK$135="X",STDEV($AL169:$AP169)/SQRT(COUNT($AL169:$AP169)),$AL$135="X",STDEV($AK169,$AM169:$AP169)/SQRT(COUNT($AK169,$AM169:$AP169)),$AM$135="X",STDEV($AK169:$AL169,$AN169:$AP169)/SQRT(COUNT($AK169:$AL169,$AN169:$AP169)),$AN$135="X",STDEV($AK169:$AM169,$AO169:$AP169)/SQRT(COUNT($AK169:$AM169,$AO169:$AP169)),$AO$135="X",STDEV($AK169:$AN169,$AP169)/SQRT(COUNT($AK169:$AN169,$AP169)),$AP$135="X",STDEV($AK169:$AO169)/SQRT(COUNT($AK169:$AO169))),"")</f>
        <v>635991.82832066412</v>
      </c>
      <c r="AE169" cm="1">
        <f t="array" ref="AE169">_xlfn.IFS(SUM($AK169:$AP169)="","",AK169="","",AK169=0,0,AK169&gt;0,AK169/AE$198*100)</f>
        <v>0.56305133205571656</v>
      </c>
      <c r="AF169" cm="1">
        <f t="array" ref="AF169">_xlfn.IFS(SUM($AK169:$AP169)="","",AL169="","",AL169=0,0,AL169&gt;0,AL169/AF$198*100)</f>
        <v>1.2403914734287256</v>
      </c>
      <c r="AG169" cm="1">
        <f t="array" ref="AG169">_xlfn.IFS(SUM($AK169:$AP169)="","",AM169="","",AM169=0,0,AM169&gt;0,AM169/AG$198*100)</f>
        <v>0.27515722174201651</v>
      </c>
      <c r="AH169" cm="1">
        <f t="array" ref="AH169">_xlfn.IFS(SUM($AK169:$AP169)="","",AN169="","",AN169=0,0,AN169&gt;0,AN169/AH$198*100)</f>
        <v>0.20993676444855991</v>
      </c>
      <c r="AI169" cm="1">
        <f t="array" ref="AI169">_xlfn.IFS(SUM($AK169:$AP169)="","",AO169="","",AO169=0,0,AO169&gt;0,AO169/AI$198*100)</f>
        <v>0.43764942047470562</v>
      </c>
      <c r="AJ169" s="1" cm="1">
        <f t="array" ref="AJ169">_xlfn.IFS(SUM($AK169:$AP169)="","",AP169="","",AP169=0,0,AP169&gt;0,AP169/AJ$198*100)</f>
        <v>0.68868440743045434</v>
      </c>
      <c r="AK169" s="85">
        <f t="shared" si="242"/>
        <v>1304698</v>
      </c>
      <c r="AL169" s="39">
        <f t="shared" si="243"/>
        <v>4825444</v>
      </c>
      <c r="AM169" s="39">
        <f t="shared" si="244"/>
        <v>1233300</v>
      </c>
      <c r="AN169" s="39">
        <f t="shared" si="245"/>
        <v>1092112.5</v>
      </c>
      <c r="AO169" s="39">
        <f t="shared" si="246"/>
        <v>661827.5</v>
      </c>
      <c r="AP169" s="98">
        <f t="shared" si="247"/>
        <v>960228</v>
      </c>
      <c r="AQ169" s="89">
        <v>2609396</v>
      </c>
      <c r="AR169" s="89">
        <v>9650888</v>
      </c>
      <c r="AS169" s="89">
        <v>1233300</v>
      </c>
      <c r="AT169" s="89">
        <v>2184225</v>
      </c>
      <c r="AU169" s="89">
        <v>1323655</v>
      </c>
      <c r="AV169" s="89">
        <v>1920456</v>
      </c>
      <c r="AW169" s="1"/>
      <c r="AX169" s="1" t="str">
        <f>A169</f>
        <v>a-terpineol</v>
      </c>
      <c r="AY169" s="39">
        <f t="shared" ref="AY169:AY196" si="261">IF($AX169&lt;&gt;0,IF(SUM(L$137:L$198)=0,"",IF(L$135="x","",L169)),"")</f>
        <v>4041110</v>
      </c>
      <c r="AZ169" s="39">
        <f t="shared" si="248"/>
        <v>1031745</v>
      </c>
      <c r="BA169" s="39">
        <f t="shared" si="249"/>
        <v>1690904</v>
      </c>
      <c r="BB169" s="39">
        <f t="shared" si="250"/>
        <v>4360189</v>
      </c>
      <c r="BC169" s="39">
        <f t="shared" si="251"/>
        <v>1137510</v>
      </c>
      <c r="BD169" s="39">
        <f t="shared" si="252"/>
        <v>2090359.5</v>
      </c>
      <c r="BE169" s="39">
        <f t="shared" ref="BE169:BE196" si="262">IF($AX169&lt;&gt;0,IF(SUM(AK$137:AK$198)=0,"",IF(AK$135="x","",AK169)),"")</f>
        <v>1304698</v>
      </c>
      <c r="BF169" s="39">
        <f t="shared" si="253"/>
        <v>4825444</v>
      </c>
      <c r="BG169" s="39">
        <f t="shared" si="254"/>
        <v>1233300</v>
      </c>
      <c r="BH169" s="39">
        <f t="shared" si="255"/>
        <v>1092112.5</v>
      </c>
      <c r="BI169" s="39">
        <f t="shared" si="256"/>
        <v>661827.5</v>
      </c>
      <c r="BJ169" s="39">
        <f t="shared" si="257"/>
        <v>960228</v>
      </c>
      <c r="BK169" s="42">
        <f t="shared" ref="BK169:BK198" si="263">IFERROR(_xlfn.RANK.AVG(AY169,$AY169:$BJ169,1),"")</f>
        <v>10</v>
      </c>
      <c r="BL169">
        <f t="shared" ref="BL169:BL198" si="264">IFERROR(_xlfn.RANK.AVG(AZ169,$AY169:$BJ169,1),"")</f>
        <v>3</v>
      </c>
      <c r="BM169">
        <f t="shared" ref="BM169:BM198" si="265">IFERROR(_xlfn.RANK.AVG(BA169,$AY169:$BJ169,1),"")</f>
        <v>8</v>
      </c>
      <c r="BN169">
        <f t="shared" ref="BN169:BN198" si="266">IFERROR(_xlfn.RANK.AVG(BB169,$AY169:$BJ169,1),"")</f>
        <v>11</v>
      </c>
      <c r="BO169">
        <f t="shared" ref="BO169:BO198" si="267">IFERROR(_xlfn.RANK.AVG(BC169,$AY169:$BJ169,1),"")</f>
        <v>5</v>
      </c>
      <c r="BP169">
        <f t="shared" ref="BP169:BP198" si="268">IFERROR(_xlfn.RANK.AVG(BD169,$AY169:$BJ169,1),"")</f>
        <v>9</v>
      </c>
      <c r="BQ169">
        <f t="shared" ref="BQ169:BQ198" si="269">IFERROR(_xlfn.RANK.AVG(BE169,$AY169:$BJ169,1),"")</f>
        <v>7</v>
      </c>
      <c r="BR169">
        <f t="shared" ref="BR169:BR198" si="270">IFERROR(_xlfn.RANK.AVG(BF169,$AY169:$BJ169,1),"")</f>
        <v>12</v>
      </c>
      <c r="BS169">
        <f t="shared" ref="BS169:BS198" si="271">IFERROR(_xlfn.RANK.AVG(BG169,$AY169:$BJ169,1),"")</f>
        <v>6</v>
      </c>
      <c r="BT169">
        <f t="shared" ref="BT169:BT198" si="272">IFERROR(_xlfn.RANK.AVG(BH169,$AY169:$BJ169,1),"")</f>
        <v>4</v>
      </c>
      <c r="BU169">
        <f t="shared" ref="BU169:BU198" si="273">IFERROR(_xlfn.RANK.AVG(BI169,$AY169:$BJ169,1),"")</f>
        <v>1</v>
      </c>
      <c r="BV169">
        <f t="shared" ref="BV169:BV198" si="274">IFERROR(_xlfn.RANK.AVG(BJ169,$AY169:$BJ169,1),"")</f>
        <v>2</v>
      </c>
      <c r="BW169">
        <f t="shared" ref="BW169:BW198" si="275">IF($AX169&lt;&gt;0,SUM(BK169:BP169),"")</f>
        <v>46</v>
      </c>
      <c r="BX169">
        <f t="shared" ref="BX169:BX198" si="276">IF($AX169&lt;&gt;0,SUM(BQ169:BV169),"")</f>
        <v>32</v>
      </c>
      <c r="BY169">
        <f t="shared" ref="BY169:BY198" si="277">IF($AX169&lt;&gt;0,$BY$135,"")</f>
        <v>6</v>
      </c>
      <c r="BZ169">
        <f t="shared" ref="BZ169:BZ198" si="278">IF($AX169&lt;&gt;0,$CA$135,"")</f>
        <v>6</v>
      </c>
      <c r="CA169">
        <f t="shared" ref="CA169:CA198" si="279">IF($AX169&lt;&gt;0,IF(($BY169*$BZ169)+(BY169*(BY169+1)/2)-BW169&lt;0,0,($BY169*$BZ169)+(BY169*(BY169+1)/2)-BW169),"")</f>
        <v>11</v>
      </c>
      <c r="CB169" s="39">
        <f t="shared" ref="CB169:CB198" si="280">IF($AX169&lt;&gt;0,IF(($BY169*$BZ169)+(BZ169*(BZ169+1)/2)-BX169&lt;0,0,($BY169*$BZ169)+(BZ169*(BZ169+1)/2)-BX169),"")</f>
        <v>25</v>
      </c>
      <c r="CC169" s="46">
        <f t="shared" ref="CC169:CC198" si="281">IF($AX169&lt;&gt;0,MIN(CA169:CB169),"")</f>
        <v>11</v>
      </c>
      <c r="CD169" s="44" t="str">
        <f t="shared" ref="CD169:CD198" si="282">IF(CC169="","","sig = ")</f>
        <v xml:space="preserve">sig = </v>
      </c>
      <c r="CE169" t="str" cm="1">
        <f t="array" ref="CE169">_xlfn.IFS($CC169="","",$CC169&lt;=CE$136,"yes",$CC169&gt;CE$136,"no")</f>
        <v>no</v>
      </c>
      <c r="CF169" s="42" t="str">
        <f t="shared" si="258"/>
        <v/>
      </c>
      <c r="CG169" s="1" t="str">
        <f t="shared" si="259"/>
        <v/>
      </c>
      <c r="CH169" s="1" t="str">
        <f t="shared" si="260"/>
        <v/>
      </c>
      <c r="CI169" s="76" t="str">
        <f>IF(CE169="yes",VLOOKUP(CH169,'z-Table'!$A$1:$K$74,7,TRUE)*$CE$135,"")</f>
        <v/>
      </c>
    </row>
    <row r="170" spans="1:87" ht="12" x14ac:dyDescent="0.2">
      <c r="A170" s="6" t="s">
        <v>59</v>
      </c>
      <c r="B170" s="18" cm="1">
        <f t="array" ref="B170">IFERROR(_xlfn.IFS(COUNTA($F$135:$K$135)=0,AVERAGE($F170:$K170),$F$135="X",AVERAGE(G170:$K170),$G$135="X",AVERAGE($F170,$H170:$K170),$H$135="X",AVERAGE($F170:$G170,$I170:$K170),$I$135="X",AVERAGE($F170:$H170,$J170:$K170),$J$135="X",AVERAGE($F170:$I170,$K170:$K170),$K$135="X",AVERAGE($F170:$J170)),"")</f>
        <v>0</v>
      </c>
      <c r="C170" s="19" cm="1">
        <f t="array" ref="C170">IFERROR(_xlfn.IFS(COUNTA($F$135:$K$135)=0,STDEV($F170:$K170)/SQRT(COUNT($F170:$K170)),$F$135="X",STDEV(G170:$K170)/SQRT(COUNT(G170:$K170)),$G$135="X",STDEV($F170,$H170:$K170)/SQRT(COUNT($F170,$H170:$K170)),$H$135="X",STDEV($F170:$G170,$I170:$K170)/SQRT(COUNT($F170:$G170,$I170:$K170)),$I$135="X",STDEV($F170:$H170,$J170:$K170)/SQRT(COUNT($F170:$H170,$J170:$K170)),$J$135="X",STDEV($F170:$I170,$K170)/SQRT(COUNT($F170:$I170,$K170)),$K$135="X",STDEV($F170:$J170)/SQRT(COUNT($F170:$J170))),"")</f>
        <v>0</v>
      </c>
      <c r="D170" s="113" cm="1">
        <f t="array" ref="D170">IFERROR(_xlfn.IFS(COUNTA($L$135:$Q$135)=0,AVERAGE($L170:$Q170),$L$135="X",AVERAGE($M170:$Q170),$M$135="X",AVERAGE($L170,$N170:$Q170),$N$135="X",AVERAGE($L170:$M170,$O170:$Q170),$O$135="X",AVERAGE($L170:$N170,$P170:$Q170),$P$135="X",AVERAGE($L170:$O170,$Q170:$Q170),$Q$135="X",AVERAGE($L170:$P170)),"")</f>
        <v>0</v>
      </c>
      <c r="E170" s="111" cm="1">
        <f t="array" ref="E170">IFERROR(_xlfn.IFS(COUNTA($L$135:$Q$135)=0,STDEV($L170:$Q170)/SQRT(COUNT($L170:$Q170)),$L$135="X",STDEV($M170:$Q170)/SQRT(COUNT($M170:$Q170)),$M$135="X",STDEV($L170,$N170:$Q170)/SQRT(COUNT($L170,$N170:$Q170)),$N$135="X",STDEV($L170:$M170,$O170:$Q170)/SQRT(COUNT($L170:$M170,$O170:$Q170)),$O$135="X",STDEV($L170:$N170,$P170:$Q170)/SQRT(COUNT($L170:$N170,$P170:$Q170)),$P$135="X",STDEV($L170:$O170,$Q170)/SQRT(COUNT($L170:$O170,$Q170)),$Q$135="X",STDEV($L170:$P170)/SQRT(COUNT($L170:$P170))),"")</f>
        <v>0</v>
      </c>
      <c r="F170" cm="1">
        <f t="array" ref="F170">_xlfn.IFS(SUM($L170:$Q170)="","",L170="","",L170=0,0,L170&gt;0,L170/F$198*100)</f>
        <v>0</v>
      </c>
      <c r="G170" cm="1">
        <f t="array" ref="G170">_xlfn.IFS(SUM($L170:$Q170)="","",M170="","",M170=0,0,M170&gt;0,M170/G$198*100)</f>
        <v>0</v>
      </c>
      <c r="H170" cm="1">
        <f t="array" ref="H170">_xlfn.IFS(SUM($L170:$Q170)="","",N170="","",N170=0,0,N170&gt;0,N170/H$198*100)</f>
        <v>0</v>
      </c>
      <c r="I170" cm="1">
        <f t="array" ref="I170">_xlfn.IFS(SUM($L170:$Q170)="","",O170="","",O170=0,0,O170&gt;0,O170/I$198*100)</f>
        <v>0</v>
      </c>
      <c r="J170" cm="1">
        <f t="array" ref="J170">_xlfn.IFS(SUM($L170:$Q170)="","",P170="","",P170=0,0,P170&gt;0,P170/J$198*100)</f>
        <v>0</v>
      </c>
      <c r="K170" s="1" cm="1">
        <f t="array" ref="K170">_xlfn.IFS(SUM($L170:$Q170)="","",Q170="","",Q170=0,0,Q170&gt;0,Q170/K$198*100)</f>
        <v>0</v>
      </c>
      <c r="L170" s="85">
        <f t="shared" si="241"/>
        <v>0</v>
      </c>
      <c r="M170" s="39">
        <f t="shared" si="209"/>
        <v>0</v>
      </c>
      <c r="N170" s="39">
        <f t="shared" si="210"/>
        <v>0</v>
      </c>
      <c r="O170" s="39">
        <f t="shared" si="211"/>
        <v>0</v>
      </c>
      <c r="P170" s="39">
        <f t="shared" si="212"/>
        <v>0</v>
      </c>
      <c r="Q170" s="98">
        <f t="shared" si="213"/>
        <v>0</v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89">
        <v>0</v>
      </c>
      <c r="X170" s="1"/>
      <c r="Y170" s="1"/>
      <c r="Z170" s="6" t="s">
        <v>59</v>
      </c>
      <c r="AA170" s="18" cm="1">
        <f t="array" ref="AA170">IFERROR(_xlfn.IFS(COUNTA($AE$135:$AJ$135)=0,AVERAGE($AE170:$AJ170),$AE$135="X",AVERAGE($AF170:$AJ170),$AF$135="X",AVERAGE($AE170,$AG170:$AJ170),$AG$135="X",AVERAGE($AE170:$AF170,$AH170:$AJ170),$AH$135="X",AVERAGE($AE170:$AG170,$AI170:$AJ170),$AI$135="X",AVERAGE($AE170:$AH170,$AJ170:$AJ170),$AJ$135="X",AVERAGE($AE170:$AI170)),"")</f>
        <v>0</v>
      </c>
      <c r="AB170" s="19" cm="1">
        <f t="array" ref="AB170">IFERROR(_xlfn.IFS(COUNTA($AE$135:$AJ$135)=0,STDEV($AE170:$AJ170)/SQRT(COUNT($AE170:$AJ170)),$AE$135="X",STDEV($AF170:$AJ170)/SQRT(COUNT($AF170:$AJ170)),$AF$135="X",STDEV($AE170,$AG170:$AJ170)/SQRT(COUNT($AE170,$AG170:$AJ170)),$AG$135="X",STDEV($AE170:$AF170,$AH170:$AJ170)/SQRT(COUNT($AE170:$AF170,$AH170:$AJ170)),$AH$135="X",STDEV($AE170:$AG170,$AI170:$AJ170)/SQRT(COUNT($AE170:$AG170,$AI170:$AJ170)),$AI$135="X",STDEV($AE170:$AH170,$AJ170)/SQRT(COUNT($AE170:$AH170,$AJ170)),$AJ$135="X",STDEV($AE170:$AI170)/SQRT(COUNT($AE170:$AI170))),"")</f>
        <v>0</v>
      </c>
      <c r="AC170" s="113" cm="1">
        <f t="array" ref="AC170">IFERROR(_xlfn.IFS(COUNTA($AK$135:$AP$135)=0,AVERAGE($AK170:$AP170),$AK$135="X",AVERAGE($AL170:$AP170),$AL$135="X",AVERAGE($AK170,$AM170:$AP170),$AM$135="X",AVERAGE($AK170:$AL170,$AN170:$AP170),$AN$135="X",AVERAGE($AK170:$AM170,$AO170:$AP170),$AO$135="X",AVERAGE($AK170:$AN170,$AP170:$AP170),$AP$135="X",AVERAGE($AK170:$AO170)),"")</f>
        <v>0</v>
      </c>
      <c r="AD170" s="111" cm="1">
        <f t="array" ref="AD170">IFERROR(_xlfn.IFS(COUNTA($AK$135:$AP$135)=0,STDEV($AK170:$AP170)/SQRT(COUNT($AK170:$AP170)),$AK$135="X",STDEV($AL170:$AP170)/SQRT(COUNT($AL170:$AP170)),$AL$135="X",STDEV($AK170,$AM170:$AP170)/SQRT(COUNT($AK170,$AM170:$AP170)),$AM$135="X",STDEV($AK170:$AL170,$AN170:$AP170)/SQRT(COUNT($AK170:$AL170,$AN170:$AP170)),$AN$135="X",STDEV($AK170:$AM170,$AO170:$AP170)/SQRT(COUNT($AK170:$AM170,$AO170:$AP170)),$AO$135="X",STDEV($AK170:$AN170,$AP170)/SQRT(COUNT($AK170:$AN170,$AP170)),$AP$135="X",STDEV($AK170:$AO170)/SQRT(COUNT($AK170:$AO170))),"")</f>
        <v>0</v>
      </c>
      <c r="AE170" cm="1">
        <f t="array" ref="AE170">_xlfn.IFS(SUM($AK170:$AP170)="","",AK170="","",AK170=0,0,AK170&gt;0,AK170/AE$198*100)</f>
        <v>0</v>
      </c>
      <c r="AF170" cm="1">
        <f t="array" ref="AF170">_xlfn.IFS(SUM($AK170:$AP170)="","",AL170="","",AL170=0,0,AL170&gt;0,AL170/AF$198*100)</f>
        <v>0</v>
      </c>
      <c r="AG170" cm="1">
        <f t="array" ref="AG170">_xlfn.IFS(SUM($AK170:$AP170)="","",AM170="","",AM170=0,0,AM170&gt;0,AM170/AG$198*100)</f>
        <v>0</v>
      </c>
      <c r="AH170" cm="1">
        <f t="array" ref="AH170">_xlfn.IFS(SUM($AK170:$AP170)="","",AN170="","",AN170=0,0,AN170&gt;0,AN170/AH$198*100)</f>
        <v>0</v>
      </c>
      <c r="AI170" cm="1">
        <f t="array" ref="AI170">_xlfn.IFS(SUM($AK170:$AP170)="","",AO170="","",AO170=0,0,AO170&gt;0,AO170/AI$198*100)</f>
        <v>0</v>
      </c>
      <c r="AJ170" s="1" cm="1">
        <f t="array" ref="AJ170">_xlfn.IFS(SUM($AK170:$AP170)="","",AP170="","",AP170=0,0,AP170&gt;0,AP170/AJ$198*100)</f>
        <v>0</v>
      </c>
      <c r="AK170" s="85">
        <f t="shared" si="242"/>
        <v>0</v>
      </c>
      <c r="AL170" s="39">
        <f t="shared" si="243"/>
        <v>0</v>
      </c>
      <c r="AM170" s="39">
        <f t="shared" si="244"/>
        <v>0</v>
      </c>
      <c r="AN170" s="39">
        <f t="shared" si="245"/>
        <v>0</v>
      </c>
      <c r="AO170" s="39">
        <f t="shared" si="246"/>
        <v>0</v>
      </c>
      <c r="AP170" s="98">
        <f t="shared" si="247"/>
        <v>0</v>
      </c>
      <c r="AQ170" s="89">
        <v>0</v>
      </c>
      <c r="AR170" s="89">
        <v>0</v>
      </c>
      <c r="AS170" s="89">
        <v>0</v>
      </c>
      <c r="AT170" s="89">
        <v>0</v>
      </c>
      <c r="AU170" s="89">
        <v>0</v>
      </c>
      <c r="AV170" s="89">
        <v>0</v>
      </c>
      <c r="AW170" s="1"/>
      <c r="AX170" s="1"/>
      <c r="AY170" s="39" t="str">
        <f t="shared" si="261"/>
        <v/>
      </c>
      <c r="AZ170" s="39" t="str">
        <f t="shared" ref="AZ170:AZ196" si="283">IF($AX170&lt;&gt;0,IF(SUM(M$137:M$198)=0,"",IF(M$135="x","",M170)),"")</f>
        <v/>
      </c>
      <c r="BA170" s="39" t="str">
        <f t="shared" ref="BA170:BA196" si="284">IF($AX170&lt;&gt;0,IF(SUM(N$137:N$198)=0,"",IF(N$135="x","",N170)),"")</f>
        <v/>
      </c>
      <c r="BB170" s="39" t="str">
        <f t="shared" ref="BB170:BB196" si="285">IF($AX170&lt;&gt;0,IF(SUM(O$137:O$198)=0,"",IF(O$135="x","",O170)),"")</f>
        <v/>
      </c>
      <c r="BC170" s="39" t="str">
        <f t="shared" ref="BC170:BC196" si="286">IF($AX170&lt;&gt;0,IF(SUM(P$137:P$198)=0,"",IF(P$135="x","",P170)),"")</f>
        <v/>
      </c>
      <c r="BD170" s="39" t="str">
        <f t="shared" ref="BD170:BD196" si="287">IF($AX170&lt;&gt;0,IF(SUM(Q$137:Q$198)=0,"",IF(Q$135="x","",Q170)),"")</f>
        <v/>
      </c>
      <c r="BE170" s="39" t="str">
        <f t="shared" si="262"/>
        <v/>
      </c>
      <c r="BF170" s="39" t="str">
        <f t="shared" ref="BF170:BF196" si="288">IF($AX170&lt;&gt;0,IF(SUM(AL$137:AL$198)=0,"",IF(AL$135="x","",AL170)),"")</f>
        <v/>
      </c>
      <c r="BG170" s="39" t="str">
        <f t="shared" ref="BG170:BG196" si="289">IF($AX170&lt;&gt;0,IF(SUM(AM$137:AM$198)=0,"",IF(AM$135="x","",AM170)),"")</f>
        <v/>
      </c>
      <c r="BH170" s="39" t="str">
        <f t="shared" ref="BH170:BH196" si="290">IF($AX170&lt;&gt;0,IF(SUM(AN$137:AN$198)=0,"",IF(AN$135="x","",AN170)),"")</f>
        <v/>
      </c>
      <c r="BI170" s="39" t="str">
        <f t="shared" ref="BI170:BI196" si="291">IF($AX170&lt;&gt;0,IF(SUM(AO$137:AO$198)=0,"",IF(AO$135="x","",AO170)),"")</f>
        <v/>
      </c>
      <c r="BJ170" s="39" t="str">
        <f t="shared" ref="BJ170:BJ196" si="292">IF($AX170&lt;&gt;0,IF(SUM(AP$137:AP$198)=0,"",IF(AP$135="x","",AP170)),"")</f>
        <v/>
      </c>
      <c r="BK170" s="42" t="str">
        <f t="shared" si="263"/>
        <v/>
      </c>
      <c r="BL170" t="str">
        <f t="shared" si="264"/>
        <v/>
      </c>
      <c r="BM170" t="str">
        <f t="shared" si="265"/>
        <v/>
      </c>
      <c r="BN170" t="str">
        <f t="shared" si="266"/>
        <v/>
      </c>
      <c r="BO170" t="str">
        <f t="shared" si="267"/>
        <v/>
      </c>
      <c r="BP170" t="str">
        <f t="shared" si="268"/>
        <v/>
      </c>
      <c r="BQ170" t="str">
        <f t="shared" si="269"/>
        <v/>
      </c>
      <c r="BR170" t="str">
        <f t="shared" si="270"/>
        <v/>
      </c>
      <c r="BS170" t="str">
        <f t="shared" si="271"/>
        <v/>
      </c>
      <c r="BT170" t="str">
        <f t="shared" si="272"/>
        <v/>
      </c>
      <c r="BU170" t="str">
        <f t="shared" si="273"/>
        <v/>
      </c>
      <c r="BV170" t="str">
        <f t="shared" si="274"/>
        <v/>
      </c>
      <c r="BW170" t="str">
        <f t="shared" si="275"/>
        <v/>
      </c>
      <c r="BX170" t="str">
        <f t="shared" si="276"/>
        <v/>
      </c>
      <c r="BY170" t="str">
        <f t="shared" si="277"/>
        <v/>
      </c>
      <c r="BZ170" t="str">
        <f t="shared" si="278"/>
        <v/>
      </c>
      <c r="CA170" t="str">
        <f t="shared" si="279"/>
        <v/>
      </c>
      <c r="CB170" s="39" t="str">
        <f t="shared" si="280"/>
        <v/>
      </c>
      <c r="CC170" s="46" t="str">
        <f t="shared" si="281"/>
        <v/>
      </c>
      <c r="CD170" s="44" t="str">
        <f t="shared" si="282"/>
        <v/>
      </c>
      <c r="CE170" t="str" cm="1">
        <f t="array" ref="CE170">_xlfn.IFS($CC170="","",$CC170&lt;=CE$136,"yes",$CC170&gt;CE$136,"no")</f>
        <v/>
      </c>
      <c r="CF170" s="42" t="str">
        <f t="shared" si="258"/>
        <v/>
      </c>
      <c r="CG170" s="1" t="str">
        <f t="shared" si="259"/>
        <v/>
      </c>
      <c r="CH170" s="1" t="str">
        <f t="shared" si="260"/>
        <v/>
      </c>
      <c r="CI170" s="76" t="str">
        <f>IF(CE170="yes",VLOOKUP(CH170,'z-Table'!$A$1:$K$74,7,TRUE)*$CE$135,"")</f>
        <v/>
      </c>
    </row>
    <row r="171" spans="1:87" ht="12" x14ac:dyDescent="0.2">
      <c r="A171" s="6" t="s">
        <v>60</v>
      </c>
      <c r="B171" s="18" cm="1">
        <f t="array" ref="B171">IFERROR(_xlfn.IFS(COUNTA($F$135:$K$135)=0,AVERAGE($F171:$K171),$F$135="X",AVERAGE(G171:$K171),$G$135="X",AVERAGE($F171,$H171:$K171),$H$135="X",AVERAGE($F171:$G171,$I171:$K171),$I$135="X",AVERAGE($F171:$H171,$J171:$K171),$J$135="X",AVERAGE($F171:$I171,$K171:$K171),$K$135="X",AVERAGE($F171:$J171)),"")</f>
        <v>0</v>
      </c>
      <c r="C171" s="19" cm="1">
        <f t="array" ref="C171">IFERROR(_xlfn.IFS(COUNTA($F$135:$K$135)=0,STDEV($F171:$K171)/SQRT(COUNT($F171:$K171)),$F$135="X",STDEV(G171:$K171)/SQRT(COUNT(G171:$K171)),$G$135="X",STDEV($F171,$H171:$K171)/SQRT(COUNT($F171,$H171:$K171)),$H$135="X",STDEV($F171:$G171,$I171:$K171)/SQRT(COUNT($F171:$G171,$I171:$K171)),$I$135="X",STDEV($F171:$H171,$J171:$K171)/SQRT(COUNT($F171:$H171,$J171:$K171)),$J$135="X",STDEV($F171:$I171,$K171)/SQRT(COUNT($F171:$I171,$K171)),$K$135="X",STDEV($F171:$J171)/SQRT(COUNT($F171:$J171))),"")</f>
        <v>0</v>
      </c>
      <c r="D171" s="113" cm="1">
        <f t="array" ref="D171">IFERROR(_xlfn.IFS(COUNTA($L$135:$Q$135)=0,AVERAGE($L171:$Q171),$L$135="X",AVERAGE($M171:$Q171),$M$135="X",AVERAGE($L171,$N171:$Q171),$N$135="X",AVERAGE($L171:$M171,$O171:$Q171),$O$135="X",AVERAGE($L171:$N171,$P171:$Q171),$P$135="X",AVERAGE($L171:$O171,$Q171:$Q171),$Q$135="X",AVERAGE($L171:$P171)),"")</f>
        <v>0</v>
      </c>
      <c r="E171" s="111" cm="1">
        <f t="array" ref="E171">IFERROR(_xlfn.IFS(COUNTA($L$135:$Q$135)=0,STDEV($L171:$Q171)/SQRT(COUNT($L171:$Q171)),$L$135="X",STDEV($M171:$Q171)/SQRT(COUNT($M171:$Q171)),$M$135="X",STDEV($L171,$N171:$Q171)/SQRT(COUNT($L171,$N171:$Q171)),$N$135="X",STDEV($L171:$M171,$O171:$Q171)/SQRT(COUNT($L171:$M171,$O171:$Q171)),$O$135="X",STDEV($L171:$N171,$P171:$Q171)/SQRT(COUNT($L171:$N171,$P171:$Q171)),$P$135="X",STDEV($L171:$O171,$Q171)/SQRT(COUNT($L171:$O171,$Q171)),$Q$135="X",STDEV($L171:$P171)/SQRT(COUNT($L171:$P171))),"")</f>
        <v>0</v>
      </c>
      <c r="F171" cm="1">
        <f t="array" ref="F171">_xlfn.IFS(SUM($L171:$Q171)="","",L171="","",L171=0,0,L171&gt;0,L171/F$198*100)</f>
        <v>0</v>
      </c>
      <c r="G171" cm="1">
        <f t="array" ref="G171">_xlfn.IFS(SUM($L171:$Q171)="","",M171="","",M171=0,0,M171&gt;0,M171/G$198*100)</f>
        <v>0</v>
      </c>
      <c r="H171" cm="1">
        <f t="array" ref="H171">_xlfn.IFS(SUM($L171:$Q171)="","",N171="","",N171=0,0,N171&gt;0,N171/H$198*100)</f>
        <v>0</v>
      </c>
      <c r="I171" cm="1">
        <f t="array" ref="I171">_xlfn.IFS(SUM($L171:$Q171)="","",O171="","",O171=0,0,O171&gt;0,O171/I$198*100)</f>
        <v>0</v>
      </c>
      <c r="J171" cm="1">
        <f t="array" ref="J171">_xlfn.IFS(SUM($L171:$Q171)="","",P171="","",P171=0,0,P171&gt;0,P171/J$198*100)</f>
        <v>0</v>
      </c>
      <c r="K171" s="1" cm="1">
        <f t="array" ref="K171">_xlfn.IFS(SUM($L171:$Q171)="","",Q171="","",Q171=0,0,Q171&gt;0,Q171/K$198*100)</f>
        <v>0</v>
      </c>
      <c r="L171" s="85">
        <f t="shared" si="241"/>
        <v>0</v>
      </c>
      <c r="M171" s="39">
        <f t="shared" si="209"/>
        <v>0</v>
      </c>
      <c r="N171" s="39">
        <f t="shared" si="210"/>
        <v>0</v>
      </c>
      <c r="O171" s="39">
        <f t="shared" si="211"/>
        <v>0</v>
      </c>
      <c r="P171" s="39">
        <f t="shared" si="212"/>
        <v>0</v>
      </c>
      <c r="Q171" s="98">
        <f t="shared" si="213"/>
        <v>0</v>
      </c>
      <c r="R171" s="89">
        <v>0</v>
      </c>
      <c r="S171" s="89">
        <v>0</v>
      </c>
      <c r="T171" s="89">
        <v>0</v>
      </c>
      <c r="U171" s="89">
        <v>0</v>
      </c>
      <c r="V171" s="89">
        <v>0</v>
      </c>
      <c r="W171" s="89">
        <v>0</v>
      </c>
      <c r="X171" s="1"/>
      <c r="Y171" s="1"/>
      <c r="Z171" s="6" t="s">
        <v>60</v>
      </c>
      <c r="AA171" s="18" cm="1">
        <f t="array" ref="AA171">IFERROR(_xlfn.IFS(COUNTA($AE$135:$AJ$135)=0,AVERAGE($AE171:$AJ171),$AE$135="X",AVERAGE($AF171:$AJ171),$AF$135="X",AVERAGE($AE171,$AG171:$AJ171),$AG$135="X",AVERAGE($AE171:$AF171,$AH171:$AJ171),$AH$135="X",AVERAGE($AE171:$AG171,$AI171:$AJ171),$AI$135="X",AVERAGE($AE171:$AH171,$AJ171:$AJ171),$AJ$135="X",AVERAGE($AE171:$AI171)),"")</f>
        <v>0</v>
      </c>
      <c r="AB171" s="19" cm="1">
        <f t="array" ref="AB171">IFERROR(_xlfn.IFS(COUNTA($AE$135:$AJ$135)=0,STDEV($AE171:$AJ171)/SQRT(COUNT($AE171:$AJ171)),$AE$135="X",STDEV($AF171:$AJ171)/SQRT(COUNT($AF171:$AJ171)),$AF$135="X",STDEV($AE171,$AG171:$AJ171)/SQRT(COUNT($AE171,$AG171:$AJ171)),$AG$135="X",STDEV($AE171:$AF171,$AH171:$AJ171)/SQRT(COUNT($AE171:$AF171,$AH171:$AJ171)),$AH$135="X",STDEV($AE171:$AG171,$AI171:$AJ171)/SQRT(COUNT($AE171:$AG171,$AI171:$AJ171)),$AI$135="X",STDEV($AE171:$AH171,$AJ171)/SQRT(COUNT($AE171:$AH171,$AJ171)),$AJ$135="X",STDEV($AE171:$AI171)/SQRT(COUNT($AE171:$AI171))),"")</f>
        <v>0</v>
      </c>
      <c r="AC171" s="113" cm="1">
        <f t="array" ref="AC171">IFERROR(_xlfn.IFS(COUNTA($AK$135:$AP$135)=0,AVERAGE($AK171:$AP171),$AK$135="X",AVERAGE($AL171:$AP171),$AL$135="X",AVERAGE($AK171,$AM171:$AP171),$AM$135="X",AVERAGE($AK171:$AL171,$AN171:$AP171),$AN$135="X",AVERAGE($AK171:$AM171,$AO171:$AP171),$AO$135="X",AVERAGE($AK171:$AN171,$AP171:$AP171),$AP$135="X",AVERAGE($AK171:$AO171)),"")</f>
        <v>0</v>
      </c>
      <c r="AD171" s="111" cm="1">
        <f t="array" ref="AD171">IFERROR(_xlfn.IFS(COUNTA($AK$135:$AP$135)=0,STDEV($AK171:$AP171)/SQRT(COUNT($AK171:$AP171)),$AK$135="X",STDEV($AL171:$AP171)/SQRT(COUNT($AL171:$AP171)),$AL$135="X",STDEV($AK171,$AM171:$AP171)/SQRT(COUNT($AK171,$AM171:$AP171)),$AM$135="X",STDEV($AK171:$AL171,$AN171:$AP171)/SQRT(COUNT($AK171:$AL171,$AN171:$AP171)),$AN$135="X",STDEV($AK171:$AM171,$AO171:$AP171)/SQRT(COUNT($AK171:$AM171,$AO171:$AP171)),$AO$135="X",STDEV($AK171:$AN171,$AP171)/SQRT(COUNT($AK171:$AN171,$AP171)),$AP$135="X",STDEV($AK171:$AO171)/SQRT(COUNT($AK171:$AO171))),"")</f>
        <v>0</v>
      </c>
      <c r="AE171" cm="1">
        <f t="array" ref="AE171">_xlfn.IFS(SUM($AK171:$AP171)="","",AK171="","",AK171=0,0,AK171&gt;0,AK171/AE$198*100)</f>
        <v>0</v>
      </c>
      <c r="AF171" cm="1">
        <f t="array" ref="AF171">_xlfn.IFS(SUM($AK171:$AP171)="","",AL171="","",AL171=0,0,AL171&gt;0,AL171/AF$198*100)</f>
        <v>0</v>
      </c>
      <c r="AG171" cm="1">
        <f t="array" ref="AG171">_xlfn.IFS(SUM($AK171:$AP171)="","",AM171="","",AM171=0,0,AM171&gt;0,AM171/AG$198*100)</f>
        <v>0</v>
      </c>
      <c r="AH171" cm="1">
        <f t="array" ref="AH171">_xlfn.IFS(SUM($AK171:$AP171)="","",AN171="","",AN171=0,0,AN171&gt;0,AN171/AH$198*100)</f>
        <v>0</v>
      </c>
      <c r="AI171" cm="1">
        <f t="array" ref="AI171">_xlfn.IFS(SUM($AK171:$AP171)="","",AO171="","",AO171=0,0,AO171&gt;0,AO171/AI$198*100)</f>
        <v>0</v>
      </c>
      <c r="AJ171" s="1" cm="1">
        <f t="array" ref="AJ171">_xlfn.IFS(SUM($AK171:$AP171)="","",AP171="","",AP171=0,0,AP171&gt;0,AP171/AJ$198*100)</f>
        <v>0</v>
      </c>
      <c r="AK171" s="85">
        <f t="shared" si="242"/>
        <v>0</v>
      </c>
      <c r="AL171" s="39">
        <f t="shared" si="243"/>
        <v>0</v>
      </c>
      <c r="AM171" s="39">
        <f t="shared" si="244"/>
        <v>0</v>
      </c>
      <c r="AN171" s="39">
        <f t="shared" si="245"/>
        <v>0</v>
      </c>
      <c r="AO171" s="39">
        <f t="shared" si="246"/>
        <v>0</v>
      </c>
      <c r="AP171" s="98">
        <f t="shared" si="247"/>
        <v>0</v>
      </c>
      <c r="AQ171" s="89">
        <v>0</v>
      </c>
      <c r="AR171" s="89">
        <v>0</v>
      </c>
      <c r="AS171" s="89">
        <v>0</v>
      </c>
      <c r="AT171" s="89">
        <v>0</v>
      </c>
      <c r="AU171" s="89">
        <v>0</v>
      </c>
      <c r="AV171" s="89">
        <v>0</v>
      </c>
      <c r="AW171" s="1"/>
      <c r="AX171" s="1"/>
      <c r="AY171" s="39" t="str">
        <f t="shared" si="261"/>
        <v/>
      </c>
      <c r="AZ171" s="39" t="str">
        <f t="shared" si="283"/>
        <v/>
      </c>
      <c r="BA171" s="39" t="str">
        <f t="shared" si="284"/>
        <v/>
      </c>
      <c r="BB171" s="39" t="str">
        <f t="shared" si="285"/>
        <v/>
      </c>
      <c r="BC171" s="39" t="str">
        <f t="shared" si="286"/>
        <v/>
      </c>
      <c r="BD171" s="39" t="str">
        <f t="shared" si="287"/>
        <v/>
      </c>
      <c r="BE171" s="39" t="str">
        <f t="shared" si="262"/>
        <v/>
      </c>
      <c r="BF171" s="39" t="str">
        <f t="shared" si="288"/>
        <v/>
      </c>
      <c r="BG171" s="39" t="str">
        <f t="shared" si="289"/>
        <v/>
      </c>
      <c r="BH171" s="39" t="str">
        <f t="shared" si="290"/>
        <v/>
      </c>
      <c r="BI171" s="39" t="str">
        <f t="shared" si="291"/>
        <v/>
      </c>
      <c r="BJ171" s="39" t="str">
        <f t="shared" si="292"/>
        <v/>
      </c>
      <c r="BK171" s="42" t="str">
        <f t="shared" si="263"/>
        <v/>
      </c>
      <c r="BL171" t="str">
        <f t="shared" si="264"/>
        <v/>
      </c>
      <c r="BM171" t="str">
        <f t="shared" si="265"/>
        <v/>
      </c>
      <c r="BN171" t="str">
        <f t="shared" si="266"/>
        <v/>
      </c>
      <c r="BO171" t="str">
        <f t="shared" si="267"/>
        <v/>
      </c>
      <c r="BP171" t="str">
        <f t="shared" si="268"/>
        <v/>
      </c>
      <c r="BQ171" t="str">
        <f t="shared" si="269"/>
        <v/>
      </c>
      <c r="BR171" t="str">
        <f t="shared" si="270"/>
        <v/>
      </c>
      <c r="BS171" t="str">
        <f t="shared" si="271"/>
        <v/>
      </c>
      <c r="BT171" t="str">
        <f t="shared" si="272"/>
        <v/>
      </c>
      <c r="BU171" t="str">
        <f t="shared" si="273"/>
        <v/>
      </c>
      <c r="BV171" t="str">
        <f t="shared" si="274"/>
        <v/>
      </c>
      <c r="BW171" t="str">
        <f t="shared" si="275"/>
        <v/>
      </c>
      <c r="BX171" t="str">
        <f t="shared" si="276"/>
        <v/>
      </c>
      <c r="BY171" t="str">
        <f t="shared" si="277"/>
        <v/>
      </c>
      <c r="BZ171" t="str">
        <f t="shared" si="278"/>
        <v/>
      </c>
      <c r="CA171" t="str">
        <f t="shared" si="279"/>
        <v/>
      </c>
      <c r="CB171" s="39" t="str">
        <f t="shared" si="280"/>
        <v/>
      </c>
      <c r="CC171" s="46" t="str">
        <f t="shared" si="281"/>
        <v/>
      </c>
      <c r="CD171" s="44" t="str">
        <f t="shared" si="282"/>
        <v/>
      </c>
      <c r="CE171" t="str" cm="1">
        <f t="array" ref="CE171">_xlfn.IFS($CC171="","",$CC171&lt;=CE$136,"yes",$CC171&gt;CE$136,"no")</f>
        <v/>
      </c>
      <c r="CF171" s="42" t="str">
        <f t="shared" si="258"/>
        <v/>
      </c>
      <c r="CG171" s="1" t="str">
        <f t="shared" si="259"/>
        <v/>
      </c>
      <c r="CH171" s="1" t="str">
        <f t="shared" si="260"/>
        <v/>
      </c>
      <c r="CI171" s="76" t="str">
        <f>IF(CE171="yes",VLOOKUP(CH171,'z-Table'!$A$1:$K$74,7,TRUE)*$CE$135,"")</f>
        <v/>
      </c>
    </row>
    <row r="172" spans="1:87" ht="12" x14ac:dyDescent="0.2">
      <c r="A172" s="6" t="s">
        <v>61</v>
      </c>
      <c r="B172" s="18" cm="1">
        <f t="array" ref="B172">IFERROR(_xlfn.IFS(COUNTA($F$135:$K$135)=0,AVERAGE($F172:$K172),$F$135="X",AVERAGE(G172:$K172),$G$135="X",AVERAGE($F172,$H172:$K172),$H$135="X",AVERAGE($F172:$G172,$I172:$K172),$I$135="X",AVERAGE($F172:$H172,$J172:$K172),$J$135="X",AVERAGE($F172:$I172,$K172:$K172),$K$135="X",AVERAGE($F172:$J172)),"")</f>
        <v>0</v>
      </c>
      <c r="C172" s="19" cm="1">
        <f t="array" ref="C172">IFERROR(_xlfn.IFS(COUNTA($F$135:$K$135)=0,STDEV($F172:$K172)/SQRT(COUNT($F172:$K172)),$F$135="X",STDEV(G172:$K172)/SQRT(COUNT(G172:$K172)),$G$135="X",STDEV($F172,$H172:$K172)/SQRT(COUNT($F172,$H172:$K172)),$H$135="X",STDEV($F172:$G172,$I172:$K172)/SQRT(COUNT($F172:$G172,$I172:$K172)),$I$135="X",STDEV($F172:$H172,$J172:$K172)/SQRT(COUNT($F172:$H172,$J172:$K172)),$J$135="X",STDEV($F172:$I172,$K172)/SQRT(COUNT($F172:$I172,$K172)),$K$135="X",STDEV($F172:$J172)/SQRT(COUNT($F172:$J172))),"")</f>
        <v>0</v>
      </c>
      <c r="D172" s="113" cm="1">
        <f t="array" ref="D172">IFERROR(_xlfn.IFS(COUNTA($L$135:$Q$135)=0,AVERAGE($L172:$Q172),$L$135="X",AVERAGE($M172:$Q172),$M$135="X",AVERAGE($L172,$N172:$Q172),$N$135="X",AVERAGE($L172:$M172,$O172:$Q172),$O$135="X",AVERAGE($L172:$N172,$P172:$Q172),$P$135="X",AVERAGE($L172:$O172,$Q172:$Q172),$Q$135="X",AVERAGE($L172:$P172)),"")</f>
        <v>0</v>
      </c>
      <c r="E172" s="111" cm="1">
        <f t="array" ref="E172">IFERROR(_xlfn.IFS(COUNTA($L$135:$Q$135)=0,STDEV($L172:$Q172)/SQRT(COUNT($L172:$Q172)),$L$135="X",STDEV($M172:$Q172)/SQRT(COUNT($M172:$Q172)),$M$135="X",STDEV($L172,$N172:$Q172)/SQRT(COUNT($L172,$N172:$Q172)),$N$135="X",STDEV($L172:$M172,$O172:$Q172)/SQRT(COUNT($L172:$M172,$O172:$Q172)),$O$135="X",STDEV($L172:$N172,$P172:$Q172)/SQRT(COUNT($L172:$N172,$P172:$Q172)),$P$135="X",STDEV($L172:$O172,$Q172)/SQRT(COUNT($L172:$O172,$Q172)),$Q$135="X",STDEV($L172:$P172)/SQRT(COUNT($L172:$P172))),"")</f>
        <v>0</v>
      </c>
      <c r="F172" cm="1">
        <f t="array" ref="F172">_xlfn.IFS(SUM($L172:$Q172)="","",L172="","",L172=0,0,L172&gt;0,L172/F$198*100)</f>
        <v>0</v>
      </c>
      <c r="G172" cm="1">
        <f t="array" ref="G172">_xlfn.IFS(SUM($L172:$Q172)="","",M172="","",M172=0,0,M172&gt;0,M172/G$198*100)</f>
        <v>0</v>
      </c>
      <c r="H172" cm="1">
        <f t="array" ref="H172">_xlfn.IFS(SUM($L172:$Q172)="","",N172="","",N172=0,0,N172&gt;0,N172/H$198*100)</f>
        <v>0</v>
      </c>
      <c r="I172" cm="1">
        <f t="array" ref="I172">_xlfn.IFS(SUM($L172:$Q172)="","",O172="","",O172=0,0,O172&gt;0,O172/I$198*100)</f>
        <v>0</v>
      </c>
      <c r="J172" cm="1">
        <f t="array" ref="J172">_xlfn.IFS(SUM($L172:$Q172)="","",P172="","",P172=0,0,P172&gt;0,P172/J$198*100)</f>
        <v>0</v>
      </c>
      <c r="K172" s="1" cm="1">
        <f t="array" ref="K172">_xlfn.IFS(SUM($L172:$Q172)="","",Q172="","",Q172=0,0,Q172&gt;0,Q172/K$198*100)</f>
        <v>0</v>
      </c>
      <c r="L172" s="85">
        <f t="shared" si="241"/>
        <v>0</v>
      </c>
      <c r="M172" s="39">
        <f t="shared" si="209"/>
        <v>0</v>
      </c>
      <c r="N172" s="39">
        <f t="shared" si="210"/>
        <v>0</v>
      </c>
      <c r="O172" s="39">
        <f t="shared" si="211"/>
        <v>0</v>
      </c>
      <c r="P172" s="39">
        <f t="shared" si="212"/>
        <v>0</v>
      </c>
      <c r="Q172" s="98">
        <f t="shared" si="213"/>
        <v>0</v>
      </c>
      <c r="R172" s="89">
        <v>0</v>
      </c>
      <c r="S172" s="89">
        <v>0</v>
      </c>
      <c r="T172" s="89">
        <v>0</v>
      </c>
      <c r="U172" s="89">
        <v>0</v>
      </c>
      <c r="V172" s="89">
        <v>0</v>
      </c>
      <c r="W172" s="89">
        <v>0</v>
      </c>
      <c r="X172" s="1"/>
      <c r="Y172" s="1"/>
      <c r="Z172" s="6" t="s">
        <v>61</v>
      </c>
      <c r="AA172" s="18" cm="1">
        <f t="array" ref="AA172">IFERROR(_xlfn.IFS(COUNTA($AE$135:$AJ$135)=0,AVERAGE($AE172:$AJ172),$AE$135="X",AVERAGE($AF172:$AJ172),$AF$135="X",AVERAGE($AE172,$AG172:$AJ172),$AG$135="X",AVERAGE($AE172:$AF172,$AH172:$AJ172),$AH$135="X",AVERAGE($AE172:$AG172,$AI172:$AJ172),$AI$135="X",AVERAGE($AE172:$AH172,$AJ172:$AJ172),$AJ$135="X",AVERAGE($AE172:$AI172)),"")</f>
        <v>0</v>
      </c>
      <c r="AB172" s="19" cm="1">
        <f t="array" ref="AB172">IFERROR(_xlfn.IFS(COUNTA($AE$135:$AJ$135)=0,STDEV($AE172:$AJ172)/SQRT(COUNT($AE172:$AJ172)),$AE$135="X",STDEV($AF172:$AJ172)/SQRT(COUNT($AF172:$AJ172)),$AF$135="X",STDEV($AE172,$AG172:$AJ172)/SQRT(COUNT($AE172,$AG172:$AJ172)),$AG$135="X",STDEV($AE172:$AF172,$AH172:$AJ172)/SQRT(COUNT($AE172:$AF172,$AH172:$AJ172)),$AH$135="X",STDEV($AE172:$AG172,$AI172:$AJ172)/SQRT(COUNT($AE172:$AG172,$AI172:$AJ172)),$AI$135="X",STDEV($AE172:$AH172,$AJ172)/SQRT(COUNT($AE172:$AH172,$AJ172)),$AJ$135="X",STDEV($AE172:$AI172)/SQRT(COUNT($AE172:$AI172))),"")</f>
        <v>0</v>
      </c>
      <c r="AC172" s="113" cm="1">
        <f t="array" ref="AC172">IFERROR(_xlfn.IFS(COUNTA($AK$135:$AP$135)=0,AVERAGE($AK172:$AP172),$AK$135="X",AVERAGE($AL172:$AP172),$AL$135="X",AVERAGE($AK172,$AM172:$AP172),$AM$135="X",AVERAGE($AK172:$AL172,$AN172:$AP172),$AN$135="X",AVERAGE($AK172:$AM172,$AO172:$AP172),$AO$135="X",AVERAGE($AK172:$AN172,$AP172:$AP172),$AP$135="X",AVERAGE($AK172:$AO172)),"")</f>
        <v>0</v>
      </c>
      <c r="AD172" s="111" cm="1">
        <f t="array" ref="AD172">IFERROR(_xlfn.IFS(COUNTA($AK$135:$AP$135)=0,STDEV($AK172:$AP172)/SQRT(COUNT($AK172:$AP172)),$AK$135="X",STDEV($AL172:$AP172)/SQRT(COUNT($AL172:$AP172)),$AL$135="X",STDEV($AK172,$AM172:$AP172)/SQRT(COUNT($AK172,$AM172:$AP172)),$AM$135="X",STDEV($AK172:$AL172,$AN172:$AP172)/SQRT(COUNT($AK172:$AL172,$AN172:$AP172)),$AN$135="X",STDEV($AK172:$AM172,$AO172:$AP172)/SQRT(COUNT($AK172:$AM172,$AO172:$AP172)),$AO$135="X",STDEV($AK172:$AN172,$AP172)/SQRT(COUNT($AK172:$AN172,$AP172)),$AP$135="X",STDEV($AK172:$AO172)/SQRT(COUNT($AK172:$AO172))),"")</f>
        <v>0</v>
      </c>
      <c r="AE172" cm="1">
        <f t="array" ref="AE172">_xlfn.IFS(SUM($AK172:$AP172)="","",AK172="","",AK172=0,0,AK172&gt;0,AK172/AE$198*100)</f>
        <v>0</v>
      </c>
      <c r="AF172" cm="1">
        <f t="array" ref="AF172">_xlfn.IFS(SUM($AK172:$AP172)="","",AL172="","",AL172=0,0,AL172&gt;0,AL172/AF$198*100)</f>
        <v>0</v>
      </c>
      <c r="AG172" cm="1">
        <f t="array" ref="AG172">_xlfn.IFS(SUM($AK172:$AP172)="","",AM172="","",AM172=0,0,AM172&gt;0,AM172/AG$198*100)</f>
        <v>0</v>
      </c>
      <c r="AH172" cm="1">
        <f t="array" ref="AH172">_xlfn.IFS(SUM($AK172:$AP172)="","",AN172="","",AN172=0,0,AN172&gt;0,AN172/AH$198*100)</f>
        <v>0</v>
      </c>
      <c r="AI172" cm="1">
        <f t="array" ref="AI172">_xlfn.IFS(SUM($AK172:$AP172)="","",AO172="","",AO172=0,0,AO172&gt;0,AO172/AI$198*100)</f>
        <v>0</v>
      </c>
      <c r="AJ172" s="1" cm="1">
        <f t="array" ref="AJ172">_xlfn.IFS(SUM($AK172:$AP172)="","",AP172="","",AP172=0,0,AP172&gt;0,AP172/AJ$198*100)</f>
        <v>0</v>
      </c>
      <c r="AK172" s="85">
        <f t="shared" si="242"/>
        <v>0</v>
      </c>
      <c r="AL172" s="39">
        <f t="shared" si="243"/>
        <v>0</v>
      </c>
      <c r="AM172" s="39">
        <f t="shared" si="244"/>
        <v>0</v>
      </c>
      <c r="AN172" s="39">
        <f t="shared" si="245"/>
        <v>0</v>
      </c>
      <c r="AO172" s="39">
        <f t="shared" si="246"/>
        <v>0</v>
      </c>
      <c r="AP172" s="98">
        <f t="shared" si="247"/>
        <v>0</v>
      </c>
      <c r="AQ172" s="89">
        <v>0</v>
      </c>
      <c r="AR172" s="89">
        <v>0</v>
      </c>
      <c r="AS172" s="89">
        <v>0</v>
      </c>
      <c r="AT172" s="89">
        <v>0</v>
      </c>
      <c r="AU172" s="89">
        <v>0</v>
      </c>
      <c r="AV172" s="89">
        <v>0</v>
      </c>
      <c r="AW172" s="1"/>
      <c r="AX172" s="1"/>
      <c r="AY172" s="39" t="str">
        <f t="shared" si="261"/>
        <v/>
      </c>
      <c r="AZ172" s="39" t="str">
        <f t="shared" si="283"/>
        <v/>
      </c>
      <c r="BA172" s="39" t="str">
        <f t="shared" si="284"/>
        <v/>
      </c>
      <c r="BB172" s="39" t="str">
        <f t="shared" si="285"/>
        <v/>
      </c>
      <c r="BC172" s="39" t="str">
        <f t="shared" si="286"/>
        <v/>
      </c>
      <c r="BD172" s="39" t="str">
        <f t="shared" si="287"/>
        <v/>
      </c>
      <c r="BE172" s="39" t="str">
        <f t="shared" si="262"/>
        <v/>
      </c>
      <c r="BF172" s="39" t="str">
        <f t="shared" si="288"/>
        <v/>
      </c>
      <c r="BG172" s="39" t="str">
        <f t="shared" si="289"/>
        <v/>
      </c>
      <c r="BH172" s="39" t="str">
        <f t="shared" si="290"/>
        <v/>
      </c>
      <c r="BI172" s="39" t="str">
        <f t="shared" si="291"/>
        <v/>
      </c>
      <c r="BJ172" s="39" t="str">
        <f t="shared" si="292"/>
        <v/>
      </c>
      <c r="BK172" s="42" t="str">
        <f t="shared" si="263"/>
        <v/>
      </c>
      <c r="BL172" t="str">
        <f t="shared" si="264"/>
        <v/>
      </c>
      <c r="BM172" t="str">
        <f t="shared" si="265"/>
        <v/>
      </c>
      <c r="BN172" t="str">
        <f t="shared" si="266"/>
        <v/>
      </c>
      <c r="BO172" t="str">
        <f t="shared" si="267"/>
        <v/>
      </c>
      <c r="BP172" t="str">
        <f t="shared" si="268"/>
        <v/>
      </c>
      <c r="BQ172" t="str">
        <f t="shared" si="269"/>
        <v/>
      </c>
      <c r="BR172" t="str">
        <f t="shared" si="270"/>
        <v/>
      </c>
      <c r="BS172" t="str">
        <f t="shared" si="271"/>
        <v/>
      </c>
      <c r="BT172" t="str">
        <f t="shared" si="272"/>
        <v/>
      </c>
      <c r="BU172" t="str">
        <f t="shared" si="273"/>
        <v/>
      </c>
      <c r="BV172" t="str">
        <f t="shared" si="274"/>
        <v/>
      </c>
      <c r="BW172" t="str">
        <f t="shared" si="275"/>
        <v/>
      </c>
      <c r="BX172" t="str">
        <f t="shared" si="276"/>
        <v/>
      </c>
      <c r="BY172" t="str">
        <f t="shared" si="277"/>
        <v/>
      </c>
      <c r="BZ172" t="str">
        <f t="shared" si="278"/>
        <v/>
      </c>
      <c r="CA172" t="str">
        <f t="shared" si="279"/>
        <v/>
      </c>
      <c r="CB172" s="39" t="str">
        <f t="shared" si="280"/>
        <v/>
      </c>
      <c r="CC172" s="46" t="str">
        <f t="shared" si="281"/>
        <v/>
      </c>
      <c r="CD172" s="44" t="str">
        <f t="shared" si="282"/>
        <v/>
      </c>
      <c r="CE172" t="str" cm="1">
        <f t="array" ref="CE172">_xlfn.IFS($CC172="","",$CC172&lt;=CE$136,"yes",$CC172&gt;CE$136,"no")</f>
        <v/>
      </c>
      <c r="CF172" s="42" t="str">
        <f t="shared" si="258"/>
        <v/>
      </c>
      <c r="CG172" s="1" t="str">
        <f t="shared" si="259"/>
        <v/>
      </c>
      <c r="CH172" s="1" t="str">
        <f t="shared" si="260"/>
        <v/>
      </c>
      <c r="CI172" s="76" t="str">
        <f>IF(CE172="yes",VLOOKUP(CH172,'z-Table'!$A$1:$K$74,7,TRUE)*$CE$135,"")</f>
        <v/>
      </c>
    </row>
    <row r="173" spans="1:87" ht="12" x14ac:dyDescent="0.2">
      <c r="A173" s="6" t="s">
        <v>62</v>
      </c>
      <c r="B173" s="18" cm="1">
        <f t="array" ref="B173">IFERROR(_xlfn.IFS(COUNTA($F$135:$K$135)=0,AVERAGE($F173:$K173),$F$135="X",AVERAGE(G173:$K173),$G$135="X",AVERAGE($F173,$H173:$K173),$H$135="X",AVERAGE($F173:$G173,$I173:$K173),$I$135="X",AVERAGE($F173:$H173,$J173:$K173),$J$135="X",AVERAGE($F173:$I173,$K173:$K173),$K$135="X",AVERAGE($F173:$J173)),"")</f>
        <v>0</v>
      </c>
      <c r="C173" s="19" cm="1">
        <f t="array" ref="C173">IFERROR(_xlfn.IFS(COUNTA($F$135:$K$135)=0,STDEV($F173:$K173)/SQRT(COUNT($F173:$K173)),$F$135="X",STDEV(G173:$K173)/SQRT(COUNT(G173:$K173)),$G$135="X",STDEV($F173,$H173:$K173)/SQRT(COUNT($F173,$H173:$K173)),$H$135="X",STDEV($F173:$G173,$I173:$K173)/SQRT(COUNT($F173:$G173,$I173:$K173)),$I$135="X",STDEV($F173:$H173,$J173:$K173)/SQRT(COUNT($F173:$H173,$J173:$K173)),$J$135="X",STDEV($F173:$I173,$K173)/SQRT(COUNT($F173:$I173,$K173)),$K$135="X",STDEV($F173:$J173)/SQRT(COUNT($F173:$J173))),"")</f>
        <v>0</v>
      </c>
      <c r="D173" s="113" cm="1">
        <f t="array" ref="D173">IFERROR(_xlfn.IFS(COUNTA($L$135:$Q$135)=0,AVERAGE($L173:$Q173),$L$135="X",AVERAGE($M173:$Q173),$M$135="X",AVERAGE($L173,$N173:$Q173),$N$135="X",AVERAGE($L173:$M173,$O173:$Q173),$O$135="X",AVERAGE($L173:$N173,$P173:$Q173),$P$135="X",AVERAGE($L173:$O173,$Q173:$Q173),$Q$135="X",AVERAGE($L173:$P173)),"")</f>
        <v>0</v>
      </c>
      <c r="E173" s="111" cm="1">
        <f t="array" ref="E173">IFERROR(_xlfn.IFS(COUNTA($L$135:$Q$135)=0,STDEV($L173:$Q173)/SQRT(COUNT($L173:$Q173)),$L$135="X",STDEV($M173:$Q173)/SQRT(COUNT($M173:$Q173)),$M$135="X",STDEV($L173,$N173:$Q173)/SQRT(COUNT($L173,$N173:$Q173)),$N$135="X",STDEV($L173:$M173,$O173:$Q173)/SQRT(COUNT($L173:$M173,$O173:$Q173)),$O$135="X",STDEV($L173:$N173,$P173:$Q173)/SQRT(COUNT($L173:$N173,$P173:$Q173)),$P$135="X",STDEV($L173:$O173,$Q173)/SQRT(COUNT($L173:$O173,$Q173)),$Q$135="X",STDEV($L173:$P173)/SQRT(COUNT($L173:$P173))),"")</f>
        <v>0</v>
      </c>
      <c r="F173" cm="1">
        <f t="array" ref="F173">_xlfn.IFS(SUM($L173:$Q173)="","",L173="","",L173=0,0,L173&gt;0,L173/F$198*100)</f>
        <v>0</v>
      </c>
      <c r="G173" cm="1">
        <f t="array" ref="G173">_xlfn.IFS(SUM($L173:$Q173)="","",M173="","",M173=0,0,M173&gt;0,M173/G$198*100)</f>
        <v>0</v>
      </c>
      <c r="H173" cm="1">
        <f t="array" ref="H173">_xlfn.IFS(SUM($L173:$Q173)="","",N173="","",N173=0,0,N173&gt;0,N173/H$198*100)</f>
        <v>0</v>
      </c>
      <c r="I173" cm="1">
        <f t="array" ref="I173">_xlfn.IFS(SUM($L173:$Q173)="","",O173="","",O173=0,0,O173&gt;0,O173/I$198*100)</f>
        <v>0</v>
      </c>
      <c r="J173" cm="1">
        <f t="array" ref="J173">_xlfn.IFS(SUM($L173:$Q173)="","",P173="","",P173=0,0,P173&gt;0,P173/J$198*100)</f>
        <v>0</v>
      </c>
      <c r="K173" s="1" cm="1">
        <f t="array" ref="K173">_xlfn.IFS(SUM($L173:$Q173)="","",Q173="","",Q173=0,0,Q173&gt;0,Q173/K$198*100)</f>
        <v>0</v>
      </c>
      <c r="L173" s="85">
        <f t="shared" si="241"/>
        <v>0</v>
      </c>
      <c r="M173" s="39">
        <f t="shared" si="209"/>
        <v>0</v>
      </c>
      <c r="N173" s="39">
        <f t="shared" si="210"/>
        <v>0</v>
      </c>
      <c r="O173" s="39">
        <f t="shared" si="211"/>
        <v>0</v>
      </c>
      <c r="P173" s="39">
        <f t="shared" si="212"/>
        <v>0</v>
      </c>
      <c r="Q173" s="98">
        <f t="shared" si="213"/>
        <v>0</v>
      </c>
      <c r="R173" s="89">
        <v>0</v>
      </c>
      <c r="S173" s="89">
        <v>0</v>
      </c>
      <c r="T173" s="89">
        <v>0</v>
      </c>
      <c r="U173" s="89">
        <v>0</v>
      </c>
      <c r="V173" s="89">
        <v>0</v>
      </c>
      <c r="W173" s="89">
        <v>0</v>
      </c>
      <c r="X173" s="1"/>
      <c r="Y173" s="1"/>
      <c r="Z173" s="6" t="s">
        <v>62</v>
      </c>
      <c r="AA173" s="18" cm="1">
        <f t="array" ref="AA173">IFERROR(_xlfn.IFS(COUNTA($AE$135:$AJ$135)=0,AVERAGE($AE173:$AJ173),$AE$135="X",AVERAGE($AF173:$AJ173),$AF$135="X",AVERAGE($AE173,$AG173:$AJ173),$AG$135="X",AVERAGE($AE173:$AF173,$AH173:$AJ173),$AH$135="X",AVERAGE($AE173:$AG173,$AI173:$AJ173),$AI$135="X",AVERAGE($AE173:$AH173,$AJ173:$AJ173),$AJ$135="X",AVERAGE($AE173:$AI173)),"")</f>
        <v>0</v>
      </c>
      <c r="AB173" s="19" cm="1">
        <f t="array" ref="AB173">IFERROR(_xlfn.IFS(COUNTA($AE$135:$AJ$135)=0,STDEV($AE173:$AJ173)/SQRT(COUNT($AE173:$AJ173)),$AE$135="X",STDEV($AF173:$AJ173)/SQRT(COUNT($AF173:$AJ173)),$AF$135="X",STDEV($AE173,$AG173:$AJ173)/SQRT(COUNT($AE173,$AG173:$AJ173)),$AG$135="X",STDEV($AE173:$AF173,$AH173:$AJ173)/SQRT(COUNT($AE173:$AF173,$AH173:$AJ173)),$AH$135="X",STDEV($AE173:$AG173,$AI173:$AJ173)/SQRT(COUNT($AE173:$AG173,$AI173:$AJ173)),$AI$135="X",STDEV($AE173:$AH173,$AJ173)/SQRT(COUNT($AE173:$AH173,$AJ173)),$AJ$135="X",STDEV($AE173:$AI173)/SQRT(COUNT($AE173:$AI173))),"")</f>
        <v>0</v>
      </c>
      <c r="AC173" s="113" cm="1">
        <f t="array" ref="AC173">IFERROR(_xlfn.IFS(COUNTA($AK$135:$AP$135)=0,AVERAGE($AK173:$AP173),$AK$135="X",AVERAGE($AL173:$AP173),$AL$135="X",AVERAGE($AK173,$AM173:$AP173),$AM$135="X",AVERAGE($AK173:$AL173,$AN173:$AP173),$AN$135="X",AVERAGE($AK173:$AM173,$AO173:$AP173),$AO$135="X",AVERAGE($AK173:$AN173,$AP173:$AP173),$AP$135="X",AVERAGE($AK173:$AO173)),"")</f>
        <v>0</v>
      </c>
      <c r="AD173" s="111" cm="1">
        <f t="array" ref="AD173">IFERROR(_xlfn.IFS(COUNTA($AK$135:$AP$135)=0,STDEV($AK173:$AP173)/SQRT(COUNT($AK173:$AP173)),$AK$135="X",STDEV($AL173:$AP173)/SQRT(COUNT($AL173:$AP173)),$AL$135="X",STDEV($AK173,$AM173:$AP173)/SQRT(COUNT($AK173,$AM173:$AP173)),$AM$135="X",STDEV($AK173:$AL173,$AN173:$AP173)/SQRT(COUNT($AK173:$AL173,$AN173:$AP173)),$AN$135="X",STDEV($AK173:$AM173,$AO173:$AP173)/SQRT(COUNT($AK173:$AM173,$AO173:$AP173)),$AO$135="X",STDEV($AK173:$AN173,$AP173)/SQRT(COUNT($AK173:$AN173,$AP173)),$AP$135="X",STDEV($AK173:$AO173)/SQRT(COUNT($AK173:$AO173))),"")</f>
        <v>0</v>
      </c>
      <c r="AE173" cm="1">
        <f t="array" ref="AE173">_xlfn.IFS(SUM($AK173:$AP173)="","",AK173="","",AK173=0,0,AK173&gt;0,AK173/AE$198*100)</f>
        <v>0</v>
      </c>
      <c r="AF173" cm="1">
        <f t="array" ref="AF173">_xlfn.IFS(SUM($AK173:$AP173)="","",AL173="","",AL173=0,0,AL173&gt;0,AL173/AF$198*100)</f>
        <v>0</v>
      </c>
      <c r="AG173" cm="1">
        <f t="array" ref="AG173">_xlfn.IFS(SUM($AK173:$AP173)="","",AM173="","",AM173=0,0,AM173&gt;0,AM173/AG$198*100)</f>
        <v>0</v>
      </c>
      <c r="AH173" cm="1">
        <f t="array" ref="AH173">_xlfn.IFS(SUM($AK173:$AP173)="","",AN173="","",AN173=0,0,AN173&gt;0,AN173/AH$198*100)</f>
        <v>0</v>
      </c>
      <c r="AI173" cm="1">
        <f t="array" ref="AI173">_xlfn.IFS(SUM($AK173:$AP173)="","",AO173="","",AO173=0,0,AO173&gt;0,AO173/AI$198*100)</f>
        <v>0</v>
      </c>
      <c r="AJ173" s="1" cm="1">
        <f t="array" ref="AJ173">_xlfn.IFS(SUM($AK173:$AP173)="","",AP173="","",AP173=0,0,AP173&gt;0,AP173/AJ$198*100)</f>
        <v>0</v>
      </c>
      <c r="AK173" s="85">
        <f t="shared" si="242"/>
        <v>0</v>
      </c>
      <c r="AL173" s="39">
        <f t="shared" si="243"/>
        <v>0</v>
      </c>
      <c r="AM173" s="39">
        <f t="shared" si="244"/>
        <v>0</v>
      </c>
      <c r="AN173" s="39">
        <f t="shared" si="245"/>
        <v>0</v>
      </c>
      <c r="AO173" s="39">
        <f t="shared" si="246"/>
        <v>0</v>
      </c>
      <c r="AP173" s="98">
        <f t="shared" si="247"/>
        <v>0</v>
      </c>
      <c r="AQ173" s="89">
        <v>0</v>
      </c>
      <c r="AR173" s="89">
        <v>0</v>
      </c>
      <c r="AS173" s="89">
        <v>0</v>
      </c>
      <c r="AT173" s="89">
        <v>0</v>
      </c>
      <c r="AU173" s="89">
        <v>0</v>
      </c>
      <c r="AV173" s="89">
        <v>0</v>
      </c>
      <c r="AW173" s="1"/>
      <c r="AX173" s="1"/>
      <c r="AY173" s="39" t="str">
        <f t="shared" si="261"/>
        <v/>
      </c>
      <c r="AZ173" s="39" t="str">
        <f t="shared" si="283"/>
        <v/>
      </c>
      <c r="BA173" s="39" t="str">
        <f t="shared" si="284"/>
        <v/>
      </c>
      <c r="BB173" s="39" t="str">
        <f t="shared" si="285"/>
        <v/>
      </c>
      <c r="BC173" s="39" t="str">
        <f t="shared" si="286"/>
        <v/>
      </c>
      <c r="BD173" s="39" t="str">
        <f t="shared" si="287"/>
        <v/>
      </c>
      <c r="BE173" s="39" t="str">
        <f t="shared" si="262"/>
        <v/>
      </c>
      <c r="BF173" s="39" t="str">
        <f t="shared" si="288"/>
        <v/>
      </c>
      <c r="BG173" s="39" t="str">
        <f t="shared" si="289"/>
        <v/>
      </c>
      <c r="BH173" s="39" t="str">
        <f t="shared" si="290"/>
        <v/>
      </c>
      <c r="BI173" s="39" t="str">
        <f t="shared" si="291"/>
        <v/>
      </c>
      <c r="BJ173" s="39" t="str">
        <f t="shared" si="292"/>
        <v/>
      </c>
      <c r="BK173" s="42" t="str">
        <f t="shared" si="263"/>
        <v/>
      </c>
      <c r="BL173" t="str">
        <f t="shared" si="264"/>
        <v/>
      </c>
      <c r="BM173" t="str">
        <f t="shared" si="265"/>
        <v/>
      </c>
      <c r="BN173" t="str">
        <f t="shared" si="266"/>
        <v/>
      </c>
      <c r="BO173" t="str">
        <f t="shared" si="267"/>
        <v/>
      </c>
      <c r="BP173" t="str">
        <f t="shared" si="268"/>
        <v/>
      </c>
      <c r="BQ173" t="str">
        <f t="shared" si="269"/>
        <v/>
      </c>
      <c r="BR173" t="str">
        <f t="shared" si="270"/>
        <v/>
      </c>
      <c r="BS173" t="str">
        <f t="shared" si="271"/>
        <v/>
      </c>
      <c r="BT173" t="str">
        <f t="shared" si="272"/>
        <v/>
      </c>
      <c r="BU173" t="str">
        <f t="shared" si="273"/>
        <v/>
      </c>
      <c r="BV173" t="str">
        <f t="shared" si="274"/>
        <v/>
      </c>
      <c r="BW173" t="str">
        <f t="shared" si="275"/>
        <v/>
      </c>
      <c r="BX173" t="str">
        <f t="shared" si="276"/>
        <v/>
      </c>
      <c r="BY173" t="str">
        <f t="shared" si="277"/>
        <v/>
      </c>
      <c r="BZ173" t="str">
        <f t="shared" si="278"/>
        <v/>
      </c>
      <c r="CA173" t="str">
        <f t="shared" si="279"/>
        <v/>
      </c>
      <c r="CB173" s="39" t="str">
        <f t="shared" si="280"/>
        <v/>
      </c>
      <c r="CC173" s="46" t="str">
        <f t="shared" si="281"/>
        <v/>
      </c>
      <c r="CD173" s="44" t="str">
        <f t="shared" si="282"/>
        <v/>
      </c>
      <c r="CE173" t="str" cm="1">
        <f t="array" ref="CE173">_xlfn.IFS($CC173="","",$CC173&lt;=CE$136,"yes",$CC173&gt;CE$136,"no")</f>
        <v/>
      </c>
      <c r="CF173" s="42" t="str">
        <f t="shared" si="258"/>
        <v/>
      </c>
      <c r="CG173" s="1" t="str">
        <f t="shared" si="259"/>
        <v/>
      </c>
      <c r="CH173" s="1" t="str">
        <f t="shared" si="260"/>
        <v/>
      </c>
      <c r="CI173" s="76" t="str">
        <f>IF(CE173="yes",VLOOKUP(CH173,'z-Table'!$A$1:$K$74,7,TRUE)*$CE$135,"")</f>
        <v/>
      </c>
    </row>
    <row r="174" spans="1:87" ht="12" x14ac:dyDescent="0.2">
      <c r="A174" s="6" t="s">
        <v>63</v>
      </c>
      <c r="B174" s="18" cm="1">
        <f t="array" ref="B174">IFERROR(_xlfn.IFS(COUNTA($F$135:$K$135)=0,AVERAGE($F174:$K174),$F$135="X",AVERAGE(G174:$K174),$G$135="X",AVERAGE($F174,$H174:$K174),$H$135="X",AVERAGE($F174:$G174,$I174:$K174),$I$135="X",AVERAGE($F174:$H174,$J174:$K174),$J$135="X",AVERAGE($F174:$I174,$K174:$K174),$K$135="X",AVERAGE($F174:$J174)),"")</f>
        <v>0</v>
      </c>
      <c r="C174" s="19" cm="1">
        <f t="array" ref="C174">IFERROR(_xlfn.IFS(COUNTA($F$135:$K$135)=0,STDEV($F174:$K174)/SQRT(COUNT($F174:$K174)),$F$135="X",STDEV(G174:$K174)/SQRT(COUNT(G174:$K174)),$G$135="X",STDEV($F174,$H174:$K174)/SQRT(COUNT($F174,$H174:$K174)),$H$135="X",STDEV($F174:$G174,$I174:$K174)/SQRT(COUNT($F174:$G174,$I174:$K174)),$I$135="X",STDEV($F174:$H174,$J174:$K174)/SQRT(COUNT($F174:$H174,$J174:$K174)),$J$135="X",STDEV($F174:$I174,$K174)/SQRT(COUNT($F174:$I174,$K174)),$K$135="X",STDEV($F174:$J174)/SQRT(COUNT($F174:$J174))),"")</f>
        <v>0</v>
      </c>
      <c r="D174" s="113" cm="1">
        <f t="array" ref="D174">IFERROR(_xlfn.IFS(COUNTA($L$135:$Q$135)=0,AVERAGE($L174:$Q174),$L$135="X",AVERAGE($M174:$Q174),$M$135="X",AVERAGE($L174,$N174:$Q174),$N$135="X",AVERAGE($L174:$M174,$O174:$Q174),$O$135="X",AVERAGE($L174:$N174,$P174:$Q174),$P$135="X",AVERAGE($L174:$O174,$Q174:$Q174),$Q$135="X",AVERAGE($L174:$P174)),"")</f>
        <v>0</v>
      </c>
      <c r="E174" s="111" cm="1">
        <f t="array" ref="E174">IFERROR(_xlfn.IFS(COUNTA($L$135:$Q$135)=0,STDEV($L174:$Q174)/SQRT(COUNT($L174:$Q174)),$L$135="X",STDEV($M174:$Q174)/SQRT(COUNT($M174:$Q174)),$M$135="X",STDEV($L174,$N174:$Q174)/SQRT(COUNT($L174,$N174:$Q174)),$N$135="X",STDEV($L174:$M174,$O174:$Q174)/SQRT(COUNT($L174:$M174,$O174:$Q174)),$O$135="X",STDEV($L174:$N174,$P174:$Q174)/SQRT(COUNT($L174:$N174,$P174:$Q174)),$P$135="X",STDEV($L174:$O174,$Q174)/SQRT(COUNT($L174:$O174,$Q174)),$Q$135="X",STDEV($L174:$P174)/SQRT(COUNT($L174:$P174))),"")</f>
        <v>0</v>
      </c>
      <c r="F174" cm="1">
        <f t="array" ref="F174">_xlfn.IFS(SUM($L174:$Q174)="","",L174="","",L174=0,0,L174&gt;0,L174/F$198*100)</f>
        <v>0</v>
      </c>
      <c r="G174" cm="1">
        <f t="array" ref="G174">_xlfn.IFS(SUM($L174:$Q174)="","",M174="","",M174=0,0,M174&gt;0,M174/G$198*100)</f>
        <v>0</v>
      </c>
      <c r="H174" cm="1">
        <f t="array" ref="H174">_xlfn.IFS(SUM($L174:$Q174)="","",N174="","",N174=0,0,N174&gt;0,N174/H$198*100)</f>
        <v>0</v>
      </c>
      <c r="I174" cm="1">
        <f t="array" ref="I174">_xlfn.IFS(SUM($L174:$Q174)="","",O174="","",O174=0,0,O174&gt;0,O174/I$198*100)</f>
        <v>0</v>
      </c>
      <c r="J174" cm="1">
        <f t="array" ref="J174">_xlfn.IFS(SUM($L174:$Q174)="","",P174="","",P174=0,0,P174&gt;0,P174/J$198*100)</f>
        <v>0</v>
      </c>
      <c r="K174" s="1" cm="1">
        <f t="array" ref="K174">_xlfn.IFS(SUM($L174:$Q174)="","",Q174="","",Q174=0,0,Q174&gt;0,Q174/K$198*100)</f>
        <v>0</v>
      </c>
      <c r="L174" s="85">
        <f t="shared" si="241"/>
        <v>0</v>
      </c>
      <c r="M174" s="39">
        <f t="shared" si="209"/>
        <v>0</v>
      </c>
      <c r="N174" s="39">
        <f t="shared" si="210"/>
        <v>0</v>
      </c>
      <c r="O174" s="39">
        <f t="shared" si="211"/>
        <v>0</v>
      </c>
      <c r="P174" s="39">
        <f t="shared" si="212"/>
        <v>0</v>
      </c>
      <c r="Q174" s="98">
        <f t="shared" si="213"/>
        <v>0</v>
      </c>
      <c r="R174" s="89">
        <v>0</v>
      </c>
      <c r="S174" s="89">
        <v>0</v>
      </c>
      <c r="T174" s="89">
        <v>0</v>
      </c>
      <c r="U174" s="89">
        <v>0</v>
      </c>
      <c r="V174" s="89">
        <v>0</v>
      </c>
      <c r="W174" s="89">
        <v>0</v>
      </c>
      <c r="X174" s="1"/>
      <c r="Y174" s="1"/>
      <c r="Z174" s="6" t="s">
        <v>63</v>
      </c>
      <c r="AA174" s="18" cm="1">
        <f t="array" ref="AA174">IFERROR(_xlfn.IFS(COUNTA($AE$135:$AJ$135)=0,AVERAGE($AE174:$AJ174),$AE$135="X",AVERAGE($AF174:$AJ174),$AF$135="X",AVERAGE($AE174,$AG174:$AJ174),$AG$135="X",AVERAGE($AE174:$AF174,$AH174:$AJ174),$AH$135="X",AVERAGE($AE174:$AG174,$AI174:$AJ174),$AI$135="X",AVERAGE($AE174:$AH174,$AJ174:$AJ174),$AJ$135="X",AVERAGE($AE174:$AI174)),"")</f>
        <v>0</v>
      </c>
      <c r="AB174" s="19" cm="1">
        <f t="array" ref="AB174">IFERROR(_xlfn.IFS(COUNTA($AE$135:$AJ$135)=0,STDEV($AE174:$AJ174)/SQRT(COUNT($AE174:$AJ174)),$AE$135="X",STDEV($AF174:$AJ174)/SQRT(COUNT($AF174:$AJ174)),$AF$135="X",STDEV($AE174,$AG174:$AJ174)/SQRT(COUNT($AE174,$AG174:$AJ174)),$AG$135="X",STDEV($AE174:$AF174,$AH174:$AJ174)/SQRT(COUNT($AE174:$AF174,$AH174:$AJ174)),$AH$135="X",STDEV($AE174:$AG174,$AI174:$AJ174)/SQRT(COUNT($AE174:$AG174,$AI174:$AJ174)),$AI$135="X",STDEV($AE174:$AH174,$AJ174)/SQRT(COUNT($AE174:$AH174,$AJ174)),$AJ$135="X",STDEV($AE174:$AI174)/SQRT(COUNT($AE174:$AI174))),"")</f>
        <v>0</v>
      </c>
      <c r="AC174" s="113" cm="1">
        <f t="array" ref="AC174">IFERROR(_xlfn.IFS(COUNTA($AK$135:$AP$135)=0,AVERAGE($AK174:$AP174),$AK$135="X",AVERAGE($AL174:$AP174),$AL$135="X",AVERAGE($AK174,$AM174:$AP174),$AM$135="X",AVERAGE($AK174:$AL174,$AN174:$AP174),$AN$135="X",AVERAGE($AK174:$AM174,$AO174:$AP174),$AO$135="X",AVERAGE($AK174:$AN174,$AP174:$AP174),$AP$135="X",AVERAGE($AK174:$AO174)),"")</f>
        <v>0</v>
      </c>
      <c r="AD174" s="111" cm="1">
        <f t="array" ref="AD174">IFERROR(_xlfn.IFS(COUNTA($AK$135:$AP$135)=0,STDEV($AK174:$AP174)/SQRT(COUNT($AK174:$AP174)),$AK$135="X",STDEV($AL174:$AP174)/SQRT(COUNT($AL174:$AP174)),$AL$135="X",STDEV($AK174,$AM174:$AP174)/SQRT(COUNT($AK174,$AM174:$AP174)),$AM$135="X",STDEV($AK174:$AL174,$AN174:$AP174)/SQRT(COUNT($AK174:$AL174,$AN174:$AP174)),$AN$135="X",STDEV($AK174:$AM174,$AO174:$AP174)/SQRT(COUNT($AK174:$AM174,$AO174:$AP174)),$AO$135="X",STDEV($AK174:$AN174,$AP174)/SQRT(COUNT($AK174:$AN174,$AP174)),$AP$135="X",STDEV($AK174:$AO174)/SQRT(COUNT($AK174:$AO174))),"")</f>
        <v>0</v>
      </c>
      <c r="AE174" cm="1">
        <f t="array" ref="AE174">_xlfn.IFS(SUM($AK174:$AP174)="","",AK174="","",AK174=0,0,AK174&gt;0,AK174/AE$198*100)</f>
        <v>0</v>
      </c>
      <c r="AF174" cm="1">
        <f t="array" ref="AF174">_xlfn.IFS(SUM($AK174:$AP174)="","",AL174="","",AL174=0,0,AL174&gt;0,AL174/AF$198*100)</f>
        <v>0</v>
      </c>
      <c r="AG174" cm="1">
        <f t="array" ref="AG174">_xlfn.IFS(SUM($AK174:$AP174)="","",AM174="","",AM174=0,0,AM174&gt;0,AM174/AG$198*100)</f>
        <v>0</v>
      </c>
      <c r="AH174" cm="1">
        <f t="array" ref="AH174">_xlfn.IFS(SUM($AK174:$AP174)="","",AN174="","",AN174=0,0,AN174&gt;0,AN174/AH$198*100)</f>
        <v>0</v>
      </c>
      <c r="AI174" cm="1">
        <f t="array" ref="AI174">_xlfn.IFS(SUM($AK174:$AP174)="","",AO174="","",AO174=0,0,AO174&gt;0,AO174/AI$198*100)</f>
        <v>0</v>
      </c>
      <c r="AJ174" s="1" cm="1">
        <f t="array" ref="AJ174">_xlfn.IFS(SUM($AK174:$AP174)="","",AP174="","",AP174=0,0,AP174&gt;0,AP174/AJ$198*100)</f>
        <v>0</v>
      </c>
      <c r="AK174" s="85">
        <f t="shared" si="242"/>
        <v>0</v>
      </c>
      <c r="AL174" s="39">
        <f t="shared" si="243"/>
        <v>0</v>
      </c>
      <c r="AM174" s="39">
        <f t="shared" si="244"/>
        <v>0</v>
      </c>
      <c r="AN174" s="39">
        <f t="shared" si="245"/>
        <v>0</v>
      </c>
      <c r="AO174" s="39">
        <f t="shared" si="246"/>
        <v>0</v>
      </c>
      <c r="AP174" s="98">
        <f t="shared" si="247"/>
        <v>0</v>
      </c>
      <c r="AQ174" s="89">
        <v>0</v>
      </c>
      <c r="AR174" s="89">
        <v>0</v>
      </c>
      <c r="AS174" s="89">
        <v>0</v>
      </c>
      <c r="AT174" s="89">
        <v>0</v>
      </c>
      <c r="AU174" s="89">
        <v>0</v>
      </c>
      <c r="AV174" s="89">
        <v>0</v>
      </c>
      <c r="AW174" s="1"/>
      <c r="AX174" s="1"/>
      <c r="AY174" s="39" t="str">
        <f t="shared" si="261"/>
        <v/>
      </c>
      <c r="AZ174" s="39" t="str">
        <f t="shared" si="283"/>
        <v/>
      </c>
      <c r="BA174" s="39" t="str">
        <f t="shared" si="284"/>
        <v/>
      </c>
      <c r="BB174" s="39" t="str">
        <f t="shared" si="285"/>
        <v/>
      </c>
      <c r="BC174" s="39" t="str">
        <f t="shared" si="286"/>
        <v/>
      </c>
      <c r="BD174" s="39" t="str">
        <f t="shared" si="287"/>
        <v/>
      </c>
      <c r="BE174" s="39" t="str">
        <f t="shared" si="262"/>
        <v/>
      </c>
      <c r="BF174" s="39" t="str">
        <f t="shared" si="288"/>
        <v/>
      </c>
      <c r="BG174" s="39" t="str">
        <f t="shared" si="289"/>
        <v/>
      </c>
      <c r="BH174" s="39" t="str">
        <f t="shared" si="290"/>
        <v/>
      </c>
      <c r="BI174" s="39" t="str">
        <f t="shared" si="291"/>
        <v/>
      </c>
      <c r="BJ174" s="39" t="str">
        <f t="shared" si="292"/>
        <v/>
      </c>
      <c r="BK174" s="42" t="str">
        <f t="shared" si="263"/>
        <v/>
      </c>
      <c r="BL174" t="str">
        <f t="shared" si="264"/>
        <v/>
      </c>
      <c r="BM174" t="str">
        <f t="shared" si="265"/>
        <v/>
      </c>
      <c r="BN174" t="str">
        <f t="shared" si="266"/>
        <v/>
      </c>
      <c r="BO174" t="str">
        <f t="shared" si="267"/>
        <v/>
      </c>
      <c r="BP174" t="str">
        <f t="shared" si="268"/>
        <v/>
      </c>
      <c r="BQ174" t="str">
        <f t="shared" si="269"/>
        <v/>
      </c>
      <c r="BR174" t="str">
        <f t="shared" si="270"/>
        <v/>
      </c>
      <c r="BS174" t="str">
        <f t="shared" si="271"/>
        <v/>
      </c>
      <c r="BT174" t="str">
        <f t="shared" si="272"/>
        <v/>
      </c>
      <c r="BU174" t="str">
        <f t="shared" si="273"/>
        <v/>
      </c>
      <c r="BV174" t="str">
        <f t="shared" si="274"/>
        <v/>
      </c>
      <c r="BW174" t="str">
        <f t="shared" si="275"/>
        <v/>
      </c>
      <c r="BX174" t="str">
        <f t="shared" si="276"/>
        <v/>
      </c>
      <c r="BY174" t="str">
        <f t="shared" si="277"/>
        <v/>
      </c>
      <c r="BZ174" t="str">
        <f t="shared" si="278"/>
        <v/>
      </c>
      <c r="CA174" t="str">
        <f t="shared" si="279"/>
        <v/>
      </c>
      <c r="CB174" s="39" t="str">
        <f t="shared" si="280"/>
        <v/>
      </c>
      <c r="CC174" s="46" t="str">
        <f t="shared" si="281"/>
        <v/>
      </c>
      <c r="CD174" s="44" t="str">
        <f t="shared" si="282"/>
        <v/>
      </c>
      <c r="CE174" t="str" cm="1">
        <f t="array" ref="CE174">_xlfn.IFS($CC174="","",$CC174&lt;=CE$136,"yes",$CC174&gt;CE$136,"no")</f>
        <v/>
      </c>
      <c r="CF174" s="42" t="str">
        <f t="shared" si="258"/>
        <v/>
      </c>
      <c r="CG174" s="1" t="str">
        <f t="shared" si="259"/>
        <v/>
      </c>
      <c r="CH174" s="1" t="str">
        <f t="shared" si="260"/>
        <v/>
      </c>
      <c r="CI174" s="76" t="str">
        <f>IF(CE174="yes",VLOOKUP(CH174,'z-Table'!$A$1:$K$74,7,TRUE)*$CE$135,"")</f>
        <v/>
      </c>
    </row>
    <row r="175" spans="1:87" ht="12" x14ac:dyDescent="0.2">
      <c r="A175" s="7" t="s">
        <v>64</v>
      </c>
      <c r="B175" s="18" cm="1">
        <f t="array" ref="B175">IFERROR(_xlfn.IFS(COUNTA($F$135:$K$135)=0,AVERAGE($F175:$K175),$F$135="X",AVERAGE(G175:$K175),$G$135="X",AVERAGE($F175,$H175:$K175),$H$135="X",AVERAGE($F175:$G175,$I175:$K175),$I$135="X",AVERAGE($F175:$H175,$J175:$K175),$J$135="X",AVERAGE($F175:$I175,$K175:$K175),$K$135="X",AVERAGE($F175:$J175)),"")</f>
        <v>75.176672636777724</v>
      </c>
      <c r="C175" s="19" cm="1">
        <f t="array" ref="C175">IFERROR(_xlfn.IFS(COUNTA($F$135:$K$135)=0,STDEV($F175:$K175)/SQRT(COUNT($F175:$K175)),$F$135="X",STDEV(G175:$K175)/SQRT(COUNT(G175:$K175)),$G$135="X",STDEV($F175,$H175:$K175)/SQRT(COUNT($F175,$H175:$K175)),$H$135="X",STDEV($F175:$G175,$I175:$K175)/SQRT(COUNT($F175:$G175,$I175:$K175)),$I$135="X",STDEV($F175:$H175,$J175:$K175)/SQRT(COUNT($F175:$H175,$J175:$K175)),$J$135="X",STDEV($F175:$I175,$K175)/SQRT(COUNT($F175:$I175,$K175)),$K$135="X",STDEV($F175:$J175)/SQRT(COUNT($F175:$J175))),"")</f>
        <v>1.8832093267065366</v>
      </c>
      <c r="D175" s="113" cm="1">
        <f t="array" ref="D175">IFERROR(_xlfn.IFS(COUNTA($L$135:$Q$135)=0,AVERAGE($L175:$Q175),$L$135="X",AVERAGE($M175:$Q175),$M$135="X",AVERAGE($L175,$N175:$Q175),$N$135="X",AVERAGE($L175:$M175,$O175:$Q175),$O$135="X",AVERAGE($L175:$N175,$P175:$Q175),$P$135="X",AVERAGE($L175:$O175,$Q175:$Q175),$Q$135="X",AVERAGE($L175:$P175)),"")</f>
        <v>218933516.5</v>
      </c>
      <c r="E175" s="111" cm="1">
        <f t="array" ref="E175">IFERROR(_xlfn.IFS(COUNTA($L$135:$Q$135)=0,STDEV($L175:$Q175)/SQRT(COUNT($L175:$Q175)),$L$135="X",STDEV($M175:$Q175)/SQRT(COUNT($M175:$Q175)),$M$135="X",STDEV($L175,$N175:$Q175)/SQRT(COUNT($L175,$N175:$Q175)),$N$135="X",STDEV($L175:$M175,$O175:$Q175)/SQRT(COUNT($L175:$M175,$O175:$Q175)),$O$135="X",STDEV($L175:$N175,$P175:$Q175)/SQRT(COUNT($L175:$N175,$P175:$Q175)),$P$135="X",STDEV($L175:$O175,$Q175)/SQRT(COUNT($L175:$O175,$Q175)),$Q$135="X",STDEV($L175:$P175)/SQRT(COUNT($L175:$P175))),"")</f>
        <v>35347616.639745727</v>
      </c>
      <c r="F175" cm="1">
        <f t="array" ref="F175">_xlfn.IFS(SUM($L175:$Q175)="","",L175="","",L175=0,0,L175&gt;0,L175/F$198*100)</f>
        <v>80.524379853230002</v>
      </c>
      <c r="G175" cm="1">
        <f t="array" ref="G175">_xlfn.IFS(SUM($L175:$Q175)="","",M175="","",M175=0,0,M175&gt;0,M175/G$198*100)</f>
        <v>67.78769228218728</v>
      </c>
      <c r="H175" cm="1">
        <f t="array" ref="H175">_xlfn.IFS(SUM($L175:$Q175)="","",N175="","",N175=0,0,N175&gt;0,N175/H$198*100)</f>
        <v>72.349747847103771</v>
      </c>
      <c r="I175" cm="1">
        <f t="array" ref="I175">_xlfn.IFS(SUM($L175:$Q175)="","",O175="","",O175=0,0,O175&gt;0,O175/I$198*100)</f>
        <v>76.744790041029759</v>
      </c>
      <c r="J175" cm="1">
        <f t="array" ref="J175">_xlfn.IFS(SUM($L175:$Q175)="","",P175="","",P175=0,0,P175&gt;0,P175/J$198*100)</f>
        <v>74.915750287537691</v>
      </c>
      <c r="K175" s="1" cm="1">
        <f t="array" ref="K175">_xlfn.IFS(SUM($L175:$Q175)="","",Q175="","",Q175=0,0,Q175&gt;0,Q175/K$198*100)</f>
        <v>78.737675509577898</v>
      </c>
      <c r="L175" s="85">
        <f t="shared" si="241"/>
        <v>304141365</v>
      </c>
      <c r="M175" s="39">
        <f t="shared" si="209"/>
        <v>86522189</v>
      </c>
      <c r="N175" s="39">
        <f t="shared" si="210"/>
        <v>212368675</v>
      </c>
      <c r="O175" s="39">
        <f t="shared" si="211"/>
        <v>322380095.5</v>
      </c>
      <c r="P175" s="39">
        <f t="shared" si="212"/>
        <v>175223425</v>
      </c>
      <c r="Q175" s="98">
        <f t="shared" si="213"/>
        <v>212965349.5</v>
      </c>
      <c r="R175" s="89">
        <v>608282730</v>
      </c>
      <c r="S175" s="89">
        <v>86522189</v>
      </c>
      <c r="T175" s="89">
        <v>212368675</v>
      </c>
      <c r="U175" s="89">
        <v>644760191</v>
      </c>
      <c r="V175" s="89">
        <v>525670275</v>
      </c>
      <c r="W175" s="89">
        <v>425930699</v>
      </c>
      <c r="X175" s="1"/>
      <c r="Y175" s="1"/>
      <c r="Z175" s="7" t="s">
        <v>64</v>
      </c>
      <c r="AA175" s="18" cm="1">
        <f t="array" ref="AA175">IFERROR(_xlfn.IFS(COUNTA($AE$135:$AJ$135)=0,AVERAGE($AE175:$AJ175),$AE$135="X",AVERAGE($AF175:$AJ175),$AF$135="X",AVERAGE($AE175,$AG175:$AJ175),$AG$135="X",AVERAGE($AE175:$AF175,$AH175:$AJ175),$AH$135="X",AVERAGE($AE175:$AG175,$AI175:$AJ175),$AI$135="X",AVERAGE($AE175:$AH175,$AJ175:$AJ175),$AJ$135="X",AVERAGE($AE175:$AI175)),"")</f>
        <v>61.65587184043958</v>
      </c>
      <c r="AB175" s="19" cm="1">
        <f t="array" ref="AB175">IFERROR(_xlfn.IFS(COUNTA($AE$135:$AJ$135)=0,STDEV($AE175:$AJ175)/SQRT(COUNT($AE175:$AJ175)),$AE$135="X",STDEV($AF175:$AJ175)/SQRT(COUNT($AF175:$AJ175)),$AF$135="X",STDEV($AE175,$AG175:$AJ175)/SQRT(COUNT($AE175,$AG175:$AJ175)),$AG$135="X",STDEV($AE175:$AF175,$AH175:$AJ175)/SQRT(COUNT($AE175:$AF175,$AH175:$AJ175)),$AH$135="X",STDEV($AE175:$AG175,$AI175:$AJ175)/SQRT(COUNT($AE175:$AG175,$AI175:$AJ175)),$AI$135="X",STDEV($AE175:$AH175,$AJ175)/SQRT(COUNT($AE175:$AH175,$AJ175)),$AJ$135="X",STDEV($AE175:$AI175)/SQRT(COUNT($AE175:$AI175))),"")</f>
        <v>5.5600070863975093</v>
      </c>
      <c r="AC175" s="113" cm="1">
        <f t="array" ref="AC175">IFERROR(_xlfn.IFS(COUNTA($AK$135:$AP$135)=0,AVERAGE($AK175:$AP175),$AK$135="X",AVERAGE($AL175:$AP175),$AL$135="X",AVERAGE($AK175,$AM175:$AP175),$AM$135="X",AVERAGE($AK175:$AL175,$AN175:$AP175),$AN$135="X",AVERAGE($AK175:$AM175,$AO175:$AP175),$AO$135="X",AVERAGE($AK175:$AN175,$AP175:$AP175),$AP$135="X",AVERAGE($AK175:$AO175)),"")</f>
        <v>179089422.5</v>
      </c>
      <c r="AD175" s="111" cm="1">
        <f t="array" ref="AD175">IFERROR(_xlfn.IFS(COUNTA($AK$135:$AP$135)=0,STDEV($AK175:$AP175)/SQRT(COUNT($AK175:$AP175)),$AK$135="X",STDEV($AL175:$AP175)/SQRT(COUNT($AL175:$AP175)),$AL$135="X",STDEV($AK175,$AM175:$AP175)/SQRT(COUNT($AK175,$AM175:$AP175)),$AM$135="X",STDEV($AK175:$AL175,$AN175:$AP175)/SQRT(COUNT($AK175:$AL175,$AN175:$AP175)),$AN$135="X",STDEV($AK175:$AM175,$AO175:$AP175)/SQRT(COUNT($AK175:$AM175,$AO175:$AP175)),$AO$135="X",STDEV($AK175:$AN175,$AP175)/SQRT(COUNT($AK175:$AN175,$AP175)),$AP$135="X",STDEV($AK175:$AO175)/SQRT(COUNT($AK175:$AO175))),"")</f>
        <v>27045944.933661334</v>
      </c>
      <c r="AE175" cm="1">
        <f t="array" ref="AE175">_xlfn.IFS(SUM($AK175:$AP175)="","",AK175="","",AK175=0,0,AK175&gt;0,AK175/AE$198*100)</f>
        <v>72.279957776911374</v>
      </c>
      <c r="AF175" cm="1">
        <f t="array" ref="AF175">_xlfn.IFS(SUM($AK175:$AP175)="","",AL175="","",AL175=0,0,AL175&gt;0,AL175/AF$198*100)</f>
        <v>61.954173654392427</v>
      </c>
      <c r="AG175" cm="1">
        <f t="array" ref="AG175">_xlfn.IFS(SUM($AK175:$AP175)="","",AM175="","",AM175=0,0,AM175&gt;0,AM175/AG$198*100)</f>
        <v>51.05419987072095</v>
      </c>
      <c r="AH175" cm="1">
        <f t="array" ref="AH175">_xlfn.IFS(SUM($AK175:$AP175)="","",AN175="","",AN175=0,0,AN175&gt;0,AN175/AH$198*100)</f>
        <v>44.674038486495085</v>
      </c>
      <c r="AI175" cm="1">
        <f t="array" ref="AI175">_xlfn.IFS(SUM($AK175:$AP175)="","",AO175="","",AO175=0,0,AO175&gt;0,AO175/AI$198*100)</f>
        <v>81.709818491849958</v>
      </c>
      <c r="AJ175" s="1" cm="1">
        <f t="array" ref="AJ175">_xlfn.IFS(SUM($AK175:$AP175)="","",AP175="","",AP175=0,0,AP175&gt;0,AP175/AJ$198*100)</f>
        <v>58.263042762267759</v>
      </c>
      <c r="AK175" s="85">
        <f t="shared" si="242"/>
        <v>167486534.5</v>
      </c>
      <c r="AL175" s="39">
        <f t="shared" si="243"/>
        <v>241017777</v>
      </c>
      <c r="AM175" s="39">
        <f t="shared" si="244"/>
        <v>228833335</v>
      </c>
      <c r="AN175" s="39">
        <f t="shared" si="245"/>
        <v>232398913</v>
      </c>
      <c r="AO175" s="39">
        <f t="shared" si="246"/>
        <v>123564210</v>
      </c>
      <c r="AP175" s="98">
        <f t="shared" si="247"/>
        <v>81235765.5</v>
      </c>
      <c r="AQ175" s="89">
        <v>334973069</v>
      </c>
      <c r="AR175" s="89">
        <v>482035554</v>
      </c>
      <c r="AS175" s="89">
        <v>228833335</v>
      </c>
      <c r="AT175" s="89">
        <v>464797826</v>
      </c>
      <c r="AU175" s="89">
        <v>247128420</v>
      </c>
      <c r="AV175" s="89">
        <v>162471531</v>
      </c>
      <c r="AW175" s="1"/>
      <c r="AX175" s="1" t="str">
        <f>A175</f>
        <v>pulegone</v>
      </c>
      <c r="AY175" s="39">
        <f t="shared" si="261"/>
        <v>304141365</v>
      </c>
      <c r="AZ175" s="39">
        <f t="shared" si="283"/>
        <v>86522189</v>
      </c>
      <c r="BA175" s="39">
        <f t="shared" si="284"/>
        <v>212368675</v>
      </c>
      <c r="BB175" s="39">
        <f t="shared" si="285"/>
        <v>322380095.5</v>
      </c>
      <c r="BC175" s="39">
        <f t="shared" si="286"/>
        <v>175223425</v>
      </c>
      <c r="BD175" s="39">
        <f t="shared" si="287"/>
        <v>212965349.5</v>
      </c>
      <c r="BE175" s="39">
        <f t="shared" si="262"/>
        <v>167486534.5</v>
      </c>
      <c r="BF175" s="39">
        <f t="shared" si="288"/>
        <v>241017777</v>
      </c>
      <c r="BG175" s="39">
        <f t="shared" si="289"/>
        <v>228833335</v>
      </c>
      <c r="BH175" s="39">
        <f t="shared" si="290"/>
        <v>232398913</v>
      </c>
      <c r="BI175" s="39">
        <f t="shared" si="291"/>
        <v>123564210</v>
      </c>
      <c r="BJ175" s="39">
        <f t="shared" si="292"/>
        <v>81235765.5</v>
      </c>
      <c r="BK175" s="42">
        <f t="shared" si="263"/>
        <v>11</v>
      </c>
      <c r="BL175">
        <f t="shared" si="264"/>
        <v>2</v>
      </c>
      <c r="BM175">
        <f t="shared" si="265"/>
        <v>6</v>
      </c>
      <c r="BN175">
        <f t="shared" si="266"/>
        <v>12</v>
      </c>
      <c r="BO175">
        <f t="shared" si="267"/>
        <v>5</v>
      </c>
      <c r="BP175">
        <f t="shared" si="268"/>
        <v>7</v>
      </c>
      <c r="BQ175">
        <f t="shared" si="269"/>
        <v>4</v>
      </c>
      <c r="BR175">
        <f t="shared" si="270"/>
        <v>10</v>
      </c>
      <c r="BS175">
        <f t="shared" si="271"/>
        <v>8</v>
      </c>
      <c r="BT175">
        <f t="shared" si="272"/>
        <v>9</v>
      </c>
      <c r="BU175">
        <f t="shared" si="273"/>
        <v>3</v>
      </c>
      <c r="BV175">
        <f t="shared" si="274"/>
        <v>1</v>
      </c>
      <c r="BW175">
        <f t="shared" si="275"/>
        <v>43</v>
      </c>
      <c r="BX175">
        <f t="shared" si="276"/>
        <v>35</v>
      </c>
      <c r="BY175">
        <f t="shared" si="277"/>
        <v>6</v>
      </c>
      <c r="BZ175">
        <f t="shared" si="278"/>
        <v>6</v>
      </c>
      <c r="CA175">
        <f t="shared" si="279"/>
        <v>14</v>
      </c>
      <c r="CB175" s="39">
        <f t="shared" si="280"/>
        <v>22</v>
      </c>
      <c r="CC175" s="46">
        <f t="shared" si="281"/>
        <v>14</v>
      </c>
      <c r="CD175" s="44" t="str">
        <f t="shared" si="282"/>
        <v xml:space="preserve">sig = </v>
      </c>
      <c r="CE175" t="str" cm="1">
        <f t="array" ref="CE175">_xlfn.IFS($CC175="","",$CC175&lt;=CE$136,"yes",$CC175&gt;CE$136,"no")</f>
        <v>no</v>
      </c>
      <c r="CF175" s="42" t="str">
        <f t="shared" si="258"/>
        <v/>
      </c>
      <c r="CG175" s="1" t="str">
        <f t="shared" si="259"/>
        <v/>
      </c>
      <c r="CH175" s="1" t="str">
        <f t="shared" si="260"/>
        <v/>
      </c>
      <c r="CI175" s="76" t="str">
        <f>IF(CE175="yes",VLOOKUP(CH175,'z-Table'!$A$1:$K$74,7,TRUE)*$CE$135,"")</f>
        <v/>
      </c>
    </row>
    <row r="176" spans="1:87" ht="12" x14ac:dyDescent="0.2">
      <c r="A176" s="7" t="s">
        <v>65</v>
      </c>
      <c r="B176" s="18" cm="1">
        <f t="array" ref="B176">IFERROR(_xlfn.IFS(COUNTA($F$135:$K$135)=0,AVERAGE($F176:$K176),$F$135="X",AVERAGE(G176:$K176),$G$135="X",AVERAGE($F176,$H176:$K176),$H$135="X",AVERAGE($F176:$G176,$I176:$K176),$I$135="X",AVERAGE($F176:$H176,$J176:$K176),$J$135="X",AVERAGE($F176:$I176,$K176:$K176),$K$135="X",AVERAGE($F176:$J176)),"")</f>
        <v>2.3612991521497189E-2</v>
      </c>
      <c r="C176" s="19" cm="1">
        <f t="array" ref="C176">IFERROR(_xlfn.IFS(COUNTA($F$135:$K$135)=0,STDEV($F176:$K176)/SQRT(COUNT($F176:$K176)),$F$135="X",STDEV(G176:$K176)/SQRT(COUNT(G176:$K176)),$G$135="X",STDEV($F176,$H176:$K176)/SQRT(COUNT($F176,$H176:$K176)),$H$135="X",STDEV($F176:$G176,$I176:$K176)/SQRT(COUNT($F176:$G176,$I176:$K176)),$I$135="X",STDEV($F176:$H176,$J176:$K176)/SQRT(COUNT($F176:$H176,$J176:$K176)),$J$135="X",STDEV($F176:$I176,$K176)/SQRT(COUNT($F176:$I176,$K176)),$K$135="X",STDEV($F176:$J176)/SQRT(COUNT($F176:$J176))),"")</f>
        <v>7.5950066744195285E-3</v>
      </c>
      <c r="D176" s="113" cm="1">
        <f t="array" ref="D176">IFERROR(_xlfn.IFS(COUNTA($L$135:$Q$135)=0,AVERAGE($L176:$Q176),$L$135="X",AVERAGE($M176:$Q176),$M$135="X",AVERAGE($L176,$N176:$Q176),$N$135="X",AVERAGE($L176:$M176,$O176:$Q176),$O$135="X",AVERAGE($L176:$N176,$P176:$Q176),$P$135="X",AVERAGE($L176:$O176,$Q176:$Q176),$Q$135="X",AVERAGE($L176:$P176)),"")</f>
        <v>55149.472222222226</v>
      </c>
      <c r="E176" s="111" cm="1">
        <f t="array" ref="E176">IFERROR(_xlfn.IFS(COUNTA($L$135:$Q$135)=0,STDEV($L176:$Q176)/SQRT(COUNT($L176:$Q176)),$L$135="X",STDEV($M176:$Q176)/SQRT(COUNT($M176:$Q176)),$M$135="X",STDEV($L176,$N176:$Q176)/SQRT(COUNT($L176,$N176:$Q176)),$N$135="X",STDEV($L176:$M176,$O176:$Q176)/SQRT(COUNT($L176:$M176,$O176:$Q176)),$O$135="X",STDEV($L176:$N176,$P176:$Q176)/SQRT(COUNT($L176:$N176,$P176:$Q176)),$P$135="X",STDEV($L176:$O176,$Q176)/SQRT(COUNT($L176:$O176,$Q176)),$Q$135="X",STDEV($L176:$P176)/SQRT(COUNT($L176:$P176))),"")</f>
        <v>18298.341068422764</v>
      </c>
      <c r="F176" cm="1">
        <f t="array" ref="F176">_xlfn.IFS(SUM($L176:$Q176)="","",L176="","",L176=0,0,L176&gt;0,L176/F$198*100)</f>
        <v>6.4614607431582958E-3</v>
      </c>
      <c r="G176" cm="1">
        <f t="array" ref="G176">_xlfn.IFS(SUM($L176:$Q176)="","",M176="","",M176=0,0,M176&gt;0,M176/G$198*100)</f>
        <v>4.393474626616551E-2</v>
      </c>
      <c r="H176" cm="1">
        <f t="array" ref="H176">_xlfn.IFS(SUM($L176:$Q176)="","",N176="","",N176=0,0,N176&gt;0,N176/H$198*100)</f>
        <v>4.3072505726455074E-2</v>
      </c>
      <c r="I176" cm="1">
        <f t="array" ref="I176">_xlfn.IFS(SUM($L176:$Q176)="","",O176="","",O176=0,0,O176&gt;0,O176/I$198*100)</f>
        <v>0</v>
      </c>
      <c r="J176" cm="1">
        <f t="array" ref="J176">_xlfn.IFS(SUM($L176:$Q176)="","",P176="","",P176=0,0,P176&gt;0,P176/J$198*100)</f>
        <v>1.7522611955000926E-2</v>
      </c>
      <c r="K176" s="1" cm="1">
        <f t="array" ref="K176">_xlfn.IFS(SUM($L176:$Q176)="","",Q176="","",Q176=0,0,Q176&gt;0,Q176/K$198*100)</f>
        <v>3.068662443820332E-2</v>
      </c>
      <c r="L176" s="85">
        <f t="shared" si="241"/>
        <v>24405</v>
      </c>
      <c r="M176" s="39">
        <f t="shared" si="209"/>
        <v>56077</v>
      </c>
      <c r="N176" s="39">
        <f t="shared" si="210"/>
        <v>126431</v>
      </c>
      <c r="O176" s="39">
        <f t="shared" si="211"/>
        <v>0</v>
      </c>
      <c r="P176" s="39">
        <f t="shared" si="212"/>
        <v>40984.333333333336</v>
      </c>
      <c r="Q176" s="98">
        <f t="shared" si="213"/>
        <v>82999.5</v>
      </c>
      <c r="R176" s="89">
        <v>48810</v>
      </c>
      <c r="S176" s="89">
        <v>56077</v>
      </c>
      <c r="T176" s="89">
        <v>126431</v>
      </c>
      <c r="U176" s="89">
        <v>0</v>
      </c>
      <c r="V176" s="89">
        <v>122953</v>
      </c>
      <c r="W176" s="89">
        <v>165999</v>
      </c>
      <c r="X176" s="1"/>
      <c r="Y176" s="1"/>
      <c r="Z176" s="7" t="s">
        <v>65</v>
      </c>
      <c r="AA176" s="18" cm="1">
        <f t="array" ref="AA176">IFERROR(_xlfn.IFS(COUNTA($AE$135:$AJ$135)=0,AVERAGE($AE176:$AJ176),$AE$135="X",AVERAGE($AF176:$AJ176),$AF$135="X",AVERAGE($AE176,$AG176:$AJ176),$AG$135="X",AVERAGE($AE176:$AF176,$AH176:$AJ176),$AH$135="X",AVERAGE($AE176:$AG176,$AI176:$AJ176),$AI$135="X",AVERAGE($AE176:$AH176,$AJ176:$AJ176),$AJ$135="X",AVERAGE($AE176:$AI176)),"")</f>
        <v>1.8203937374397593E-2</v>
      </c>
      <c r="AB176" s="19" cm="1">
        <f t="array" ref="AB176">IFERROR(_xlfn.IFS(COUNTA($AE$135:$AJ$135)=0,STDEV($AE176:$AJ176)/SQRT(COUNT($AE176:$AJ176)),$AE$135="X",STDEV($AF176:$AJ176)/SQRT(COUNT($AF176:$AJ176)),$AF$135="X",STDEV($AE176,$AG176:$AJ176)/SQRT(COUNT($AE176,$AG176:$AJ176)),$AG$135="X",STDEV($AE176:$AF176,$AH176:$AJ176)/SQRT(COUNT($AE176:$AF176,$AH176:$AJ176)),$AH$135="X",STDEV($AE176:$AG176,$AI176:$AJ176)/SQRT(COUNT($AE176:$AG176,$AI176:$AJ176)),$AI$135="X",STDEV($AE176:$AH176,$AJ176)/SQRT(COUNT($AE176:$AH176,$AJ176)),$AJ$135="X",STDEV($AE176:$AI176)/SQRT(COUNT($AE176:$AI176))),"")</f>
        <v>3.620429372765742E-3</v>
      </c>
      <c r="AC176" s="113" cm="1">
        <f t="array" ref="AC176">IFERROR(_xlfn.IFS(COUNTA($AK$135:$AP$135)=0,AVERAGE($AK176:$AP176),$AK$135="X",AVERAGE($AL176:$AP176),$AL$135="X",AVERAGE($AK176,$AM176:$AP176),$AM$135="X",AVERAGE($AK176:$AL176,$AN176:$AP176),$AN$135="X",AVERAGE($AK176:$AM176,$AO176:$AP176),$AO$135="X",AVERAGE($AK176:$AN176,$AP176:$AP176),$AP$135="X",AVERAGE($AK176:$AO176)),"")</f>
        <v>50978.333333333336</v>
      </c>
      <c r="AD176" s="111" cm="1">
        <f t="array" ref="AD176">IFERROR(_xlfn.IFS(COUNTA($AK$135:$AP$135)=0,STDEV($AK176:$AP176)/SQRT(COUNT($AK176:$AP176)),$AK$135="X",STDEV($AL176:$AP176)/SQRT(COUNT($AL176:$AP176)),$AL$135="X",STDEV($AK176,$AM176:$AP176)/SQRT(COUNT($AK176,$AM176:$AP176)),$AM$135="X",STDEV($AK176:$AL176,$AN176:$AP176)/SQRT(COUNT($AK176:$AL176,$AN176:$AP176)),$AN$135="X",STDEV($AK176:$AM176,$AO176:$AP176)/SQRT(COUNT($AK176:$AM176,$AO176:$AP176)),$AO$135="X",STDEV($AK176:$AN176,$AP176)/SQRT(COUNT($AK176:$AN176,$AP176)),$AP$135="X",STDEV($AK176:$AO176)/SQRT(COUNT($AK176:$AO176))),"")</f>
        <v>14575.339023310726</v>
      </c>
      <c r="AE176" cm="1">
        <f t="array" ref="AE176">_xlfn.IFS(SUM($AK176:$AP176)="","",AK176="","",AK176=0,0,AK176&gt;0,AK176/AE$198*100)</f>
        <v>1.4396735824979195E-2</v>
      </c>
      <c r="AF176" cm="1">
        <f t="array" ref="AF176">_xlfn.IFS(SUM($AK176:$AP176)="","",AL176="","",AL176=0,0,AL176&gt;0,AL176/AF$198*100)</f>
        <v>1.1022016998521506E-2</v>
      </c>
      <c r="AG176" cm="1">
        <f t="array" ref="AG176">_xlfn.IFS(SUM($AK176:$AP176)="","",AM176="","",AM176=0,0,AM176&gt;0,AM176/AG$198*100)</f>
        <v>2.7540486993477872E-2</v>
      </c>
      <c r="AH176" cm="1">
        <f t="array" ref="AH176">_xlfn.IFS(SUM($AK176:$AP176)="","",AN176="","",AN176=0,0,AN176&gt;0,AN176/AH$198*100)</f>
        <v>6.6087706104996187E-3</v>
      </c>
      <c r="AI176" cm="1">
        <f t="array" ref="AI176">_xlfn.IFS(SUM($AK176:$AP176)="","",AO176="","",AO176=0,0,AO176&gt;0,AO176/AI$198*100)</f>
        <v>2.1846183604508143E-2</v>
      </c>
      <c r="AJ176" s="1" cm="1">
        <f t="array" ref="AJ176">_xlfn.IFS(SUM($AK176:$AP176)="","",AP176="","",AP176=0,0,AP176&gt;0,AP176/AJ$198*100)</f>
        <v>2.7809430214399234E-2</v>
      </c>
      <c r="AK176" s="85">
        <f t="shared" si="242"/>
        <v>33360</v>
      </c>
      <c r="AL176" s="39">
        <f t="shared" si="243"/>
        <v>42878.5</v>
      </c>
      <c r="AM176" s="39">
        <f t="shared" si="244"/>
        <v>123441</v>
      </c>
      <c r="AN176" s="39">
        <f t="shared" si="245"/>
        <v>34379.5</v>
      </c>
      <c r="AO176" s="39">
        <f t="shared" si="246"/>
        <v>33036.5</v>
      </c>
      <c r="AP176" s="98">
        <f t="shared" si="247"/>
        <v>38774.5</v>
      </c>
      <c r="AQ176" s="89">
        <v>66720</v>
      </c>
      <c r="AR176" s="89">
        <v>85757</v>
      </c>
      <c r="AS176" s="89">
        <v>123441</v>
      </c>
      <c r="AT176" s="89">
        <v>68759</v>
      </c>
      <c r="AU176" s="89">
        <v>66073</v>
      </c>
      <c r="AV176" s="89">
        <v>77549</v>
      </c>
      <c r="AW176" s="1"/>
      <c r="AX176" s="1"/>
      <c r="AY176" s="39" t="str">
        <f t="shared" si="261"/>
        <v/>
      </c>
      <c r="AZ176" s="39" t="str">
        <f t="shared" si="283"/>
        <v/>
      </c>
      <c r="BA176" s="39" t="str">
        <f t="shared" si="284"/>
        <v/>
      </c>
      <c r="BB176" s="39" t="str">
        <f t="shared" si="285"/>
        <v/>
      </c>
      <c r="BC176" s="39" t="str">
        <f t="shared" si="286"/>
        <v/>
      </c>
      <c r="BD176" s="39" t="str">
        <f t="shared" si="287"/>
        <v/>
      </c>
      <c r="BE176" s="39" t="str">
        <f t="shared" si="262"/>
        <v/>
      </c>
      <c r="BF176" s="39" t="str">
        <f t="shared" si="288"/>
        <v/>
      </c>
      <c r="BG176" s="39" t="str">
        <f t="shared" si="289"/>
        <v/>
      </c>
      <c r="BH176" s="39" t="str">
        <f t="shared" si="290"/>
        <v/>
      </c>
      <c r="BI176" s="39" t="str">
        <f t="shared" si="291"/>
        <v/>
      </c>
      <c r="BJ176" s="39" t="str">
        <f t="shared" si="292"/>
        <v/>
      </c>
      <c r="BK176" s="42" t="str">
        <f t="shared" si="263"/>
        <v/>
      </c>
      <c r="BL176" t="str">
        <f t="shared" si="264"/>
        <v/>
      </c>
      <c r="BM176" t="str">
        <f t="shared" si="265"/>
        <v/>
      </c>
      <c r="BN176" t="str">
        <f t="shared" si="266"/>
        <v/>
      </c>
      <c r="BO176" t="str">
        <f t="shared" si="267"/>
        <v/>
      </c>
      <c r="BP176" t="str">
        <f t="shared" si="268"/>
        <v/>
      </c>
      <c r="BQ176" t="str">
        <f t="shared" si="269"/>
        <v/>
      </c>
      <c r="BR176" t="str">
        <f t="shared" si="270"/>
        <v/>
      </c>
      <c r="BS176" t="str">
        <f t="shared" si="271"/>
        <v/>
      </c>
      <c r="BT176" t="str">
        <f t="shared" si="272"/>
        <v/>
      </c>
      <c r="BU176" t="str">
        <f t="shared" si="273"/>
        <v/>
      </c>
      <c r="BV176" t="str">
        <f t="shared" si="274"/>
        <v/>
      </c>
      <c r="BW176" t="str">
        <f t="shared" si="275"/>
        <v/>
      </c>
      <c r="BX176" t="str">
        <f t="shared" si="276"/>
        <v/>
      </c>
      <c r="BY176" t="str">
        <f t="shared" si="277"/>
        <v/>
      </c>
      <c r="BZ176" t="str">
        <f t="shared" si="278"/>
        <v/>
      </c>
      <c r="CA176" t="str">
        <f t="shared" si="279"/>
        <v/>
      </c>
      <c r="CB176" s="39" t="str">
        <f t="shared" si="280"/>
        <v/>
      </c>
      <c r="CC176" s="46" t="str">
        <f t="shared" si="281"/>
        <v/>
      </c>
      <c r="CD176" s="44" t="str">
        <f t="shared" si="282"/>
        <v/>
      </c>
      <c r="CE176" t="str" cm="1">
        <f t="array" ref="CE176">_xlfn.IFS($CC176="","",$CC176&lt;=CE$136,"yes",$CC176&gt;CE$136,"no")</f>
        <v/>
      </c>
      <c r="CF176" s="42" t="str">
        <f t="shared" si="258"/>
        <v/>
      </c>
      <c r="CG176" s="1" t="str">
        <f t="shared" si="259"/>
        <v/>
      </c>
      <c r="CH176" s="1" t="str">
        <f t="shared" si="260"/>
        <v/>
      </c>
      <c r="CI176" s="76" t="str">
        <f>IF(CE176="yes",VLOOKUP(CH176,'z-Table'!$A$1:$K$74,7,TRUE)*$CE$135,"")</f>
        <v/>
      </c>
    </row>
    <row r="177" spans="1:87" ht="12" x14ac:dyDescent="0.2">
      <c r="A177" s="7" t="s">
        <v>66</v>
      </c>
      <c r="B177" s="18" cm="1">
        <f t="array" ref="B177">IFERROR(_xlfn.IFS(COUNTA($F$135:$K$135)=0,AVERAGE($F177:$K177),$F$135="X",AVERAGE(G177:$K177),$G$135="X",AVERAGE($F177,$H177:$K177),$H$135="X",AVERAGE($F177:$G177,$I177:$K177),$I$135="X",AVERAGE($F177:$H177,$J177:$K177),$J$135="X",AVERAGE($F177:$I177,$K177:$K177),$K$135="X",AVERAGE($F177:$J177)),"")</f>
        <v>8.2698137938090055E-3</v>
      </c>
      <c r="C177" s="19" cm="1">
        <f t="array" ref="C177">IFERROR(_xlfn.IFS(COUNTA($F$135:$K$135)=0,STDEV($F177:$K177)/SQRT(COUNT($F177:$K177)),$F$135="X",STDEV(G177:$K177)/SQRT(COUNT(G177:$K177)),$G$135="X",STDEV($F177,$H177:$K177)/SQRT(COUNT($F177,$H177:$K177)),$H$135="X",STDEV($F177:$G177,$I177:$K177)/SQRT(COUNT($F177:$G177,$I177:$K177)),$I$135="X",STDEV($F177:$H177,$J177:$K177)/SQRT(COUNT($F177:$H177,$J177:$K177)),$J$135="X",STDEV($F177:$I177,$K177)/SQRT(COUNT($F177:$I177,$K177)),$K$135="X",STDEV($F177:$J177)/SQRT(COUNT($F177:$J177))),"")</f>
        <v>3.2518269451297138E-3</v>
      </c>
      <c r="D177" s="113" cm="1">
        <f t="array" ref="D177">IFERROR(_xlfn.IFS(COUNTA($L$135:$Q$135)=0,AVERAGE($L177:$Q177),$L$135="X",AVERAGE($M177:$Q177),$M$135="X",AVERAGE($L177,$N177:$Q177),$N$135="X",AVERAGE($L177:$M177,$O177:$Q177),$O$135="X",AVERAGE($L177:$N177,$P177:$Q177),$P$135="X",AVERAGE($L177:$O177,$Q177:$Q177),$Q$135="X",AVERAGE($L177:$P177)),"")</f>
        <v>26043.5</v>
      </c>
      <c r="E177" s="111" cm="1">
        <f t="array" ref="E177">IFERROR(_xlfn.IFS(COUNTA($L$135:$Q$135)=0,STDEV($L177:$Q177)/SQRT(COUNT($L177:$Q177)),$L$135="X",STDEV($M177:$Q177)/SQRT(COUNT($M177:$Q177)),$M$135="X",STDEV($L177,$N177:$Q177)/SQRT(COUNT($L177,$N177:$Q177)),$N$135="X",STDEV($L177:$M177,$O177:$Q177)/SQRT(COUNT($L177:$M177,$O177:$Q177)),$O$135="X",STDEV($L177:$N177,$P177:$Q177)/SQRT(COUNT($L177:$N177,$P177:$Q177)),$P$135="X",STDEV($L177:$O177,$Q177)/SQRT(COUNT($L177:$O177,$Q177)),$Q$135="X",STDEV($L177:$P177)/SQRT(COUNT($L177:$P177))),"")</f>
        <v>12036.653187936698</v>
      </c>
      <c r="F177" cm="1">
        <f t="array" ref="F177">_xlfn.IFS(SUM($L177:$Q177)="","",L177="","",L177=0,0,L177&gt;0,L177/F$198*100)</f>
        <v>2.1625970321339245E-2</v>
      </c>
      <c r="G177" cm="1">
        <f t="array" ref="G177">_xlfn.IFS(SUM($L177:$Q177)="","",M177="","",M177=0,0,M177&gt;0,M177/G$198*100)</f>
        <v>0</v>
      </c>
      <c r="H177" cm="1">
        <f t="array" ref="H177">_xlfn.IFS(SUM($L177:$Q177)="","",N177="","",N177=0,0,N177&gt;0,N177/H$198*100)</f>
        <v>5.8150659272240323E-3</v>
      </c>
      <c r="I177" cm="1">
        <f t="array" ref="I177">_xlfn.IFS(SUM($L177:$Q177)="","",O177="","",O177=0,0,O177&gt;0,O177/I$198*100)</f>
        <v>9.5782173601993746E-4</v>
      </c>
      <c r="J177" cm="1">
        <f t="array" ref="J177">_xlfn.IFS(SUM($L177:$Q177)="","",P177="","",P177=0,0,P177&gt;0,P177/J$198*100)</f>
        <v>1.0682618129878564E-2</v>
      </c>
      <c r="K177" s="1" cm="1">
        <f t="array" ref="K177">_xlfn.IFS(SUM($L177:$Q177)="","",Q177="","",Q177=0,0,Q177&gt;0,Q177/K$198*100)</f>
        <v>1.0537406648392254E-2</v>
      </c>
      <c r="L177" s="85">
        <f t="shared" si="241"/>
        <v>81681.5</v>
      </c>
      <c r="M177" s="39">
        <f t="shared" si="209"/>
        <v>0</v>
      </c>
      <c r="N177" s="39">
        <f t="shared" si="210"/>
        <v>17069</v>
      </c>
      <c r="O177" s="39">
        <f t="shared" si="211"/>
        <v>4023.5</v>
      </c>
      <c r="P177" s="39">
        <f t="shared" si="212"/>
        <v>24986</v>
      </c>
      <c r="Q177" s="98">
        <f t="shared" si="213"/>
        <v>28501</v>
      </c>
      <c r="R177" s="89">
        <v>163363</v>
      </c>
      <c r="S177" s="89">
        <v>0</v>
      </c>
      <c r="T177" s="89">
        <v>17069</v>
      </c>
      <c r="U177" s="89">
        <v>8047</v>
      </c>
      <c r="V177" s="89">
        <v>74958</v>
      </c>
      <c r="W177" s="89">
        <v>57002</v>
      </c>
      <c r="X177" s="1"/>
      <c r="Y177" s="1"/>
      <c r="Z177" s="7" t="s">
        <v>66</v>
      </c>
      <c r="AA177" s="18" cm="1">
        <f t="array" ref="AA177">IFERROR(_xlfn.IFS(COUNTA($AE$135:$AJ$135)=0,AVERAGE($AE177:$AJ177),$AE$135="X",AVERAGE($AF177:$AJ177),$AF$135="X",AVERAGE($AE177,$AG177:$AJ177),$AG$135="X",AVERAGE($AE177:$AF177,$AH177:$AJ177),$AH$135="X",AVERAGE($AE177:$AG177,$AI177:$AJ177),$AI$135="X",AVERAGE($AE177:$AH177,$AJ177:$AJ177),$AJ$135="X",AVERAGE($AE177:$AI177)),"")</f>
        <v>2.1634643786428123E-2</v>
      </c>
      <c r="AB177" s="19" cm="1">
        <f t="array" ref="AB177">IFERROR(_xlfn.IFS(COUNTA($AE$135:$AJ$135)=0,STDEV($AE177:$AJ177)/SQRT(COUNT($AE177:$AJ177)),$AE$135="X",STDEV($AF177:$AJ177)/SQRT(COUNT($AF177:$AJ177)),$AF$135="X",STDEV($AE177,$AG177:$AJ177)/SQRT(COUNT($AE177,$AG177:$AJ177)),$AG$135="X",STDEV($AE177:$AF177,$AH177:$AJ177)/SQRT(COUNT($AE177:$AF177,$AH177:$AJ177)),$AH$135="X",STDEV($AE177:$AG177,$AI177:$AJ177)/SQRT(COUNT($AE177:$AG177,$AI177:$AJ177)),$AI$135="X",STDEV($AE177:$AH177,$AJ177)/SQRT(COUNT($AE177:$AH177,$AJ177)),$AJ$135="X",STDEV($AE177:$AI177)/SQRT(COUNT($AE177:$AI177))),"")</f>
        <v>7.0118757353266389E-3</v>
      </c>
      <c r="AC177" s="113" cm="1">
        <f t="array" ref="AC177">IFERROR(_xlfn.IFS(COUNTA($AK$135:$AP$135)=0,AVERAGE($AK177:$AP177),$AK$135="X",AVERAGE($AL177:$AP177),$AL$135="X",AVERAGE($AK177,$AM177:$AP177),$AM$135="X",AVERAGE($AK177:$AL177,$AN177:$AP177),$AN$135="X",AVERAGE($AK177:$AM177,$AO177:$AP177),$AO$135="X",AVERAGE($AK177:$AN177,$AP177:$AP177),$AP$135="X",AVERAGE($AK177:$AO177)),"")</f>
        <v>86865.083333333328</v>
      </c>
      <c r="AD177" s="111" cm="1">
        <f t="array" ref="AD177">IFERROR(_xlfn.IFS(COUNTA($AK$135:$AP$135)=0,STDEV($AK177:$AP177)/SQRT(COUNT($AK177:$AP177)),$AK$135="X",STDEV($AL177:$AP177)/SQRT(COUNT($AL177:$AP177)),$AL$135="X",STDEV($AK177,$AM177:$AP177)/SQRT(COUNT($AK177,$AM177:$AP177)),$AM$135="X",STDEV($AK177:$AL177,$AN177:$AP177)/SQRT(COUNT($AK177:$AL177,$AN177:$AP177)),$AN$135="X",STDEV($AK177:$AM177,$AO177:$AP177)/SQRT(COUNT($AK177:$AM177,$AO177:$AP177)),$AO$135="X",STDEV($AK177:$AN177,$AP177)/SQRT(COUNT($AK177:$AN177,$AP177)),$AP$135="X",STDEV($AK177:$AO177)/SQRT(COUNT($AK177:$AO177))),"")</f>
        <v>39487.99183136072</v>
      </c>
      <c r="AE177" cm="1">
        <f t="array" ref="AE177">_xlfn.IFS(SUM($AK177:$AP177)="","",AK177="","",AK177=0,0,AK177&gt;0,AK177/AE$198*100)</f>
        <v>1.2856077944428361E-2</v>
      </c>
      <c r="AF177" cm="1">
        <f t="array" ref="AF177">_xlfn.IFS(SUM($AK177:$AP177)="","",AL177="","",AL177=0,0,AL177&gt;0,AL177/AF$198*100)</f>
        <v>1.1036283401110635E-2</v>
      </c>
      <c r="AG177" cm="1">
        <f t="array" ref="AG177">_xlfn.IFS(SUM($AK177:$AP177)="","",AM177="","",AM177=0,0,AM177&gt;0,AM177/AG$198*100)</f>
        <v>4.5561689806248196E-2</v>
      </c>
      <c r="AH177" cm="1">
        <f t="array" ref="AH177">_xlfn.IFS(SUM($AK177:$AP177)="","",AN177="","",AN177=0,0,AN177&gt;0,AN177/AH$198*100)</f>
        <v>4.1787529825106202E-2</v>
      </c>
      <c r="AI177" cm="1">
        <f t="array" ref="AI177">_xlfn.IFS(SUM($AK177:$AP177)="","",AO177="","",AO177=0,0,AO177&gt;0,AO177/AI$198*100)</f>
        <v>8.323457782451046E-3</v>
      </c>
      <c r="AJ177" s="1" cm="1">
        <f t="array" ref="AJ177">_xlfn.IFS(SUM($AK177:$AP177)="","",AP177="","",AP177=0,0,AP177&gt;0,AP177/AJ$198*100)</f>
        <v>1.0242823959224302E-2</v>
      </c>
      <c r="AK177" s="85">
        <f t="shared" si="242"/>
        <v>29790</v>
      </c>
      <c r="AL177" s="39">
        <f t="shared" si="243"/>
        <v>42934</v>
      </c>
      <c r="AM177" s="39">
        <f t="shared" si="244"/>
        <v>204215</v>
      </c>
      <c r="AN177" s="39">
        <f t="shared" si="245"/>
        <v>217383</v>
      </c>
      <c r="AO177" s="39">
        <f t="shared" si="246"/>
        <v>12587</v>
      </c>
      <c r="AP177" s="98">
        <f t="shared" si="247"/>
        <v>14281.5</v>
      </c>
      <c r="AQ177" s="89">
        <v>59580</v>
      </c>
      <c r="AR177" s="89">
        <v>85868</v>
      </c>
      <c r="AS177" s="89">
        <v>204215</v>
      </c>
      <c r="AT177" s="89">
        <v>434766</v>
      </c>
      <c r="AU177" s="89">
        <v>25174</v>
      </c>
      <c r="AV177" s="89">
        <v>28563</v>
      </c>
      <c r="AW177" s="1"/>
      <c r="AX177" s="1"/>
      <c r="AY177" s="39" t="str">
        <f t="shared" si="261"/>
        <v/>
      </c>
      <c r="AZ177" s="39" t="str">
        <f t="shared" si="283"/>
        <v/>
      </c>
      <c r="BA177" s="39" t="str">
        <f t="shared" si="284"/>
        <v/>
      </c>
      <c r="BB177" s="39" t="str">
        <f t="shared" si="285"/>
        <v/>
      </c>
      <c r="BC177" s="39" t="str">
        <f t="shared" si="286"/>
        <v/>
      </c>
      <c r="BD177" s="39" t="str">
        <f t="shared" si="287"/>
        <v/>
      </c>
      <c r="BE177" s="39" t="str">
        <f t="shared" si="262"/>
        <v/>
      </c>
      <c r="BF177" s="39" t="str">
        <f t="shared" si="288"/>
        <v/>
      </c>
      <c r="BG177" s="39" t="str">
        <f t="shared" si="289"/>
        <v/>
      </c>
      <c r="BH177" s="39" t="str">
        <f t="shared" si="290"/>
        <v/>
      </c>
      <c r="BI177" s="39" t="str">
        <f t="shared" si="291"/>
        <v/>
      </c>
      <c r="BJ177" s="39" t="str">
        <f t="shared" si="292"/>
        <v/>
      </c>
      <c r="BK177" s="42" t="str">
        <f t="shared" si="263"/>
        <v/>
      </c>
      <c r="BL177" t="str">
        <f t="shared" si="264"/>
        <v/>
      </c>
      <c r="BM177" t="str">
        <f t="shared" si="265"/>
        <v/>
      </c>
      <c r="BN177" t="str">
        <f t="shared" si="266"/>
        <v/>
      </c>
      <c r="BO177" t="str">
        <f t="shared" si="267"/>
        <v/>
      </c>
      <c r="BP177" t="str">
        <f t="shared" si="268"/>
        <v/>
      </c>
      <c r="BQ177" t="str">
        <f t="shared" si="269"/>
        <v/>
      </c>
      <c r="BR177" t="str">
        <f t="shared" si="270"/>
        <v/>
      </c>
      <c r="BS177" t="str">
        <f t="shared" si="271"/>
        <v/>
      </c>
      <c r="BT177" t="str">
        <f t="shared" si="272"/>
        <v/>
      </c>
      <c r="BU177" t="str">
        <f t="shared" si="273"/>
        <v/>
      </c>
      <c r="BV177" t="str">
        <f t="shared" si="274"/>
        <v/>
      </c>
      <c r="BW177" t="str">
        <f t="shared" si="275"/>
        <v/>
      </c>
      <c r="BX177" t="str">
        <f t="shared" si="276"/>
        <v/>
      </c>
      <c r="BY177" t="str">
        <f t="shared" si="277"/>
        <v/>
      </c>
      <c r="BZ177" t="str">
        <f t="shared" si="278"/>
        <v/>
      </c>
      <c r="CA177" t="str">
        <f t="shared" si="279"/>
        <v/>
      </c>
      <c r="CB177" s="39" t="str">
        <f t="shared" si="280"/>
        <v/>
      </c>
      <c r="CC177" s="46" t="str">
        <f t="shared" si="281"/>
        <v/>
      </c>
      <c r="CD177" s="44" t="str">
        <f t="shared" si="282"/>
        <v/>
      </c>
      <c r="CE177" t="str" cm="1">
        <f t="array" ref="CE177">_xlfn.IFS($CC177="","",$CC177&lt;=CE$136,"yes",$CC177&gt;CE$136,"no")</f>
        <v/>
      </c>
      <c r="CF177" s="42" t="str">
        <f t="shared" si="258"/>
        <v/>
      </c>
      <c r="CG177" s="1" t="str">
        <f t="shared" si="259"/>
        <v/>
      </c>
      <c r="CH177" s="1" t="str">
        <f t="shared" si="260"/>
        <v/>
      </c>
      <c r="CI177" s="76" t="str">
        <f>IF(CE177="yes",VLOOKUP(CH177,'z-Table'!$A$1:$K$74,7,TRUE)*$CE$135,"")</f>
        <v/>
      </c>
    </row>
    <row r="178" spans="1:87" ht="12" x14ac:dyDescent="0.2">
      <c r="A178" s="7" t="s">
        <v>67</v>
      </c>
      <c r="B178" s="18" cm="1">
        <f t="array" ref="B178">IFERROR(_xlfn.IFS(COUNTA($F$135:$K$135)=0,AVERAGE($F178:$K178),$F$135="X",AVERAGE(G178:$K178),$G$135="X",AVERAGE($F178,$H178:$K178),$H$135="X",AVERAGE($F178:$G178,$I178:$K178),$I$135="X",AVERAGE($F178:$H178,$J178:$K178),$J$135="X",AVERAGE($F178:$I178,$K178:$K178),$K$135="X",AVERAGE($F178:$J178)),"")</f>
        <v>0.23996957988779435</v>
      </c>
      <c r="C178" s="19" cm="1">
        <f t="array" ref="C178">IFERROR(_xlfn.IFS(COUNTA($F$135:$K$135)=0,STDEV($F178:$K178)/SQRT(COUNT($F178:$K178)),$F$135="X",STDEV(G178:$K178)/SQRT(COUNT(G178:$K178)),$G$135="X",STDEV($F178,$H178:$K178)/SQRT(COUNT($F178,$H178:$K178)),$H$135="X",STDEV($F178:$G178,$I178:$K178)/SQRT(COUNT($F178:$G178,$I178:$K178)),$I$135="X",STDEV($F178:$H178,$J178:$K178)/SQRT(COUNT($F178:$H178,$J178:$K178)),$J$135="X",STDEV($F178:$I178,$K178)/SQRT(COUNT($F178:$I178,$K178)),$K$135="X",STDEV($F178:$J178)/SQRT(COUNT($F178:$J178))),"")</f>
        <v>5.9653988414823125E-2</v>
      </c>
      <c r="D178" s="113" cm="1">
        <f t="array" ref="D178">IFERROR(_xlfn.IFS(COUNTA($L$135:$Q$135)=0,AVERAGE($L178:$Q178),$L$135="X",AVERAGE($M178:$Q178),$M$135="X",AVERAGE($L178,$N178:$Q178),$N$135="X",AVERAGE($L178:$M178,$O178:$Q178),$O$135="X",AVERAGE($L178:$N178,$P178:$Q178),$P$135="X",AVERAGE($L178:$O178,$Q178:$Q178),$Q$135="X",AVERAGE($L178:$P178)),"")</f>
        <v>601456.36111111112</v>
      </c>
      <c r="E178" s="111" cm="1">
        <f t="array" ref="E178">IFERROR(_xlfn.IFS(COUNTA($L$135:$Q$135)=0,STDEV($L178:$Q178)/SQRT(COUNT($L178:$Q178)),$L$135="X",STDEV($M178:$Q178)/SQRT(COUNT($M178:$Q178)),$M$135="X",STDEV($L178,$N178:$Q178)/SQRT(COUNT($L178,$N178:$Q178)),$N$135="X",STDEV($L178:$M178,$O178:$Q178)/SQRT(COUNT($L178:$M178,$O178:$Q178)),$O$135="X",STDEV($L178:$N178,$P178:$Q178)/SQRT(COUNT($L178:$N178,$P178:$Q178)),$P$135="X",STDEV($L178:$O178,$Q178)/SQRT(COUNT($L178:$O178,$Q178)),$Q$135="X",STDEV($L178:$P178)/SQRT(COUNT($L178:$P178))),"")</f>
        <v>112035.44879504957</v>
      </c>
      <c r="F178" cm="1">
        <f t="array" ref="F178">_xlfn.IFS(SUM($L178:$Q178)="","",L178="","",L178=0,0,L178&gt;0,L178/F$198*100)</f>
        <v>0.12348843005292613</v>
      </c>
      <c r="G178" cm="1">
        <f t="array" ref="G178">_xlfn.IFS(SUM($L178:$Q178)="","",M178="","",M178=0,0,M178&gt;0,M178/G$198*100)</f>
        <v>0.34266547969649369</v>
      </c>
      <c r="H178" cm="1">
        <f t="array" ref="H178">_xlfn.IFS(SUM($L178:$Q178)="","",N178="","",N178=0,0,N178&gt;0,N178/H$198*100)</f>
        <v>0.18198986220981717</v>
      </c>
      <c r="I178" cm="1">
        <f t="array" ref="I178">_xlfn.IFS(SUM($L178:$Q178)="","",O178="","",O178=0,0,O178&gt;0,O178/I$198*100)</f>
        <v>0.1397641288689572</v>
      </c>
      <c r="J178" cm="1">
        <f t="array" ref="J178">_xlfn.IFS(SUM($L178:$Q178)="","",P178="","",P178=0,0,P178&gt;0,P178/J$198*100)</f>
        <v>0.49096077607358052</v>
      </c>
      <c r="K178" s="1" cm="1">
        <f t="array" ref="K178">_xlfn.IFS(SUM($L178:$Q178)="","",Q178="","",Q178=0,0,Q178&gt;0,Q178/K$198*100)</f>
        <v>0.16094880242499146</v>
      </c>
      <c r="L178" s="85">
        <f t="shared" si="241"/>
        <v>466417</v>
      </c>
      <c r="M178" s="39">
        <f t="shared" si="209"/>
        <v>437368</v>
      </c>
      <c r="N178" s="39">
        <f t="shared" si="210"/>
        <v>534196</v>
      </c>
      <c r="O178" s="39">
        <f t="shared" si="211"/>
        <v>587104</v>
      </c>
      <c r="P178" s="39">
        <f t="shared" si="212"/>
        <v>1148327.6666666667</v>
      </c>
      <c r="Q178" s="98">
        <f t="shared" si="213"/>
        <v>435325.5</v>
      </c>
      <c r="R178" s="89">
        <v>932834</v>
      </c>
      <c r="S178" s="89">
        <v>437368</v>
      </c>
      <c r="T178" s="89">
        <v>534196</v>
      </c>
      <c r="U178" s="89">
        <v>1174208</v>
      </c>
      <c r="V178" s="89">
        <v>3444983</v>
      </c>
      <c r="W178" s="89">
        <v>870651</v>
      </c>
      <c r="X178" s="1"/>
      <c r="Y178" s="1"/>
      <c r="Z178" s="7" t="s">
        <v>67</v>
      </c>
      <c r="AA178" s="18" cm="1">
        <f t="array" ref="AA178">IFERROR(_xlfn.IFS(COUNTA($AE$135:$AJ$135)=0,AVERAGE($AE178:$AJ178),$AE$135="X",AVERAGE($AF178:$AJ178),$AF$135="X",AVERAGE($AE178,$AG178:$AJ178),$AG$135="X",AVERAGE($AE178:$AF178,$AH178:$AJ178),$AH$135="X",AVERAGE($AE178:$AG178,$AI178:$AJ178),$AI$135="X",AVERAGE($AE178:$AH178,$AJ178:$AJ178),$AJ$135="X",AVERAGE($AE178:$AI178)),"")</f>
        <v>0.47947185902868378</v>
      </c>
      <c r="AB178" s="19" cm="1">
        <f t="array" ref="AB178">IFERROR(_xlfn.IFS(COUNTA($AE$135:$AJ$135)=0,STDEV($AE178:$AJ178)/SQRT(COUNT($AE178:$AJ178)),$AE$135="X",STDEV($AF178:$AJ178)/SQRT(COUNT($AF178:$AJ178)),$AF$135="X",STDEV($AE178,$AG178:$AJ178)/SQRT(COUNT($AE178,$AG178:$AJ178)),$AG$135="X",STDEV($AE178:$AF178,$AH178:$AJ178)/SQRT(COUNT($AE178:$AF178,$AH178:$AJ178)),$AH$135="X",STDEV($AE178:$AG178,$AI178:$AJ178)/SQRT(COUNT($AE178:$AG178,$AI178:$AJ178)),$AI$135="X",STDEV($AE178:$AH178,$AJ178)/SQRT(COUNT($AE178:$AH178,$AJ178)),$AJ$135="X",STDEV($AE178:$AI178)/SQRT(COUNT($AE178:$AI178))),"")</f>
        <v>0.12817832450043196</v>
      </c>
      <c r="AC178" s="113" cm="1">
        <f t="array" ref="AC178">IFERROR(_xlfn.IFS(COUNTA($AK$135:$AP$135)=0,AVERAGE($AK178:$AP178),$AK$135="X",AVERAGE($AL178:$AP178),$AL$135="X",AVERAGE($AK178,$AM178:$AP178),$AM$135="X",AVERAGE($AK178:$AL178,$AN178:$AP178),$AN$135="X",AVERAGE($AK178:$AM178,$AO178:$AP178),$AO$135="X",AVERAGE($AK178:$AN178,$AP178:$AP178),$AP$135="X",AVERAGE($AK178:$AO178)),"")</f>
        <v>1852085.8333333333</v>
      </c>
      <c r="AD178" s="111" cm="1">
        <f t="array" ref="AD178">IFERROR(_xlfn.IFS(COUNTA($AK$135:$AP$135)=0,STDEV($AK178:$AP178)/SQRT(COUNT($AK178:$AP178)),$AK$135="X",STDEV($AL178:$AP178)/SQRT(COUNT($AL178:$AP178)),$AL$135="X",STDEV($AK178,$AM178:$AP178)/SQRT(COUNT($AK178,$AM178:$AP178)),$AM$135="X",STDEV($AK178:$AL178,$AN178:$AP178)/SQRT(COUNT($AK178:$AL178,$AN178:$AP178)),$AN$135="X",STDEV($AK178:$AM178,$AO178:$AP178)/SQRT(COUNT($AK178:$AM178,$AO178:$AP178)),$AO$135="X",STDEV($AK178:$AN178,$AP178)/SQRT(COUNT($AK178:$AN178,$AP178)),$AP$135="X",STDEV($AK178:$AO178)/SQRT(COUNT($AK178:$AO178))),"")</f>
        <v>803357.16231645341</v>
      </c>
      <c r="AE178" cm="1">
        <f t="array" ref="AE178">_xlfn.IFS(SUM($AK178:$AP178)="","",AK178="","",AK178=0,0,AK178&gt;0,AK178/AE$198*100)</f>
        <v>0.32821989917818306</v>
      </c>
      <c r="AF178" cm="1">
        <f t="array" ref="AF178">_xlfn.IFS(SUM($AK178:$AP178)="","",AL178="","",AL178=0,0,AL178&gt;0,AL178/AF$198*100)</f>
        <v>0.42953362031037562</v>
      </c>
      <c r="AG178" cm="1">
        <f t="array" ref="AG178">_xlfn.IFS(SUM($AK178:$AP178)="","",AM178="","",AM178=0,0,AM178&gt;0,AM178/AG$198*100)</f>
        <v>0.54488313933574173</v>
      </c>
      <c r="AH178" cm="1">
        <f t="array" ref="AH178">_xlfn.IFS(SUM($AK178:$AP178)="","",AN178="","",AN178=0,0,AN178&gt;0,AN178/AH$198*100)</f>
        <v>1.0578293754314529</v>
      </c>
      <c r="AI178" cm="1">
        <f t="array" ref="AI178">_xlfn.IFS(SUM($AK178:$AP178)="","",AO178="","",AO178=0,0,AO178&gt;0,AO178/AI$198*100)</f>
        <v>0.13407465736931076</v>
      </c>
      <c r="AJ178" s="1" cm="1">
        <f t="array" ref="AJ178">_xlfn.IFS(SUM($AK178:$AP178)="","",AP178="","",AP178=0,0,AP178&gt;0,AP178/AJ$198*100)</f>
        <v>0.38229046254703869</v>
      </c>
      <c r="AK178" s="85">
        <f t="shared" si="242"/>
        <v>760548.5</v>
      </c>
      <c r="AL178" s="39">
        <f t="shared" si="243"/>
        <v>1670997</v>
      </c>
      <c r="AM178" s="39">
        <f t="shared" si="244"/>
        <v>2442256</v>
      </c>
      <c r="AN178" s="39">
        <f t="shared" si="245"/>
        <v>5502936.5</v>
      </c>
      <c r="AO178" s="39">
        <f t="shared" si="246"/>
        <v>202752</v>
      </c>
      <c r="AP178" s="98">
        <f t="shared" si="247"/>
        <v>533025</v>
      </c>
      <c r="AQ178" s="89">
        <v>1521097</v>
      </c>
      <c r="AR178" s="89">
        <v>3341994</v>
      </c>
      <c r="AS178" s="89">
        <v>2442256</v>
      </c>
      <c r="AT178" s="89">
        <v>11005873</v>
      </c>
      <c r="AU178" s="89">
        <v>405504</v>
      </c>
      <c r="AV178" s="89">
        <v>1066050</v>
      </c>
      <c r="AW178" s="1"/>
      <c r="AX178" s="1"/>
      <c r="AY178" s="39" t="str">
        <f t="shared" si="261"/>
        <v/>
      </c>
      <c r="AZ178" s="39" t="str">
        <f t="shared" si="283"/>
        <v/>
      </c>
      <c r="BA178" s="39" t="str">
        <f t="shared" si="284"/>
        <v/>
      </c>
      <c r="BB178" s="39" t="str">
        <f t="shared" si="285"/>
        <v/>
      </c>
      <c r="BC178" s="39" t="str">
        <f t="shared" si="286"/>
        <v/>
      </c>
      <c r="BD178" s="39" t="str">
        <f t="shared" si="287"/>
        <v/>
      </c>
      <c r="BE178" s="39" t="str">
        <f t="shared" si="262"/>
        <v/>
      </c>
      <c r="BF178" s="39" t="str">
        <f t="shared" si="288"/>
        <v/>
      </c>
      <c r="BG178" s="39" t="str">
        <f t="shared" si="289"/>
        <v/>
      </c>
      <c r="BH178" s="39" t="str">
        <f t="shared" si="290"/>
        <v/>
      </c>
      <c r="BI178" s="39" t="str">
        <f t="shared" si="291"/>
        <v/>
      </c>
      <c r="BJ178" s="39" t="str">
        <f t="shared" si="292"/>
        <v/>
      </c>
      <c r="BK178" s="42" t="str">
        <f t="shared" si="263"/>
        <v/>
      </c>
      <c r="BL178" t="str">
        <f t="shared" si="264"/>
        <v/>
      </c>
      <c r="BM178" t="str">
        <f t="shared" si="265"/>
        <v/>
      </c>
      <c r="BN178" t="str">
        <f t="shared" si="266"/>
        <v/>
      </c>
      <c r="BO178" t="str">
        <f t="shared" si="267"/>
        <v/>
      </c>
      <c r="BP178" t="str">
        <f t="shared" si="268"/>
        <v/>
      </c>
      <c r="BQ178" t="str">
        <f t="shared" si="269"/>
        <v/>
      </c>
      <c r="BR178" t="str">
        <f t="shared" si="270"/>
        <v/>
      </c>
      <c r="BS178" t="str">
        <f t="shared" si="271"/>
        <v/>
      </c>
      <c r="BT178" t="str">
        <f t="shared" si="272"/>
        <v/>
      </c>
      <c r="BU178" t="str">
        <f t="shared" si="273"/>
        <v/>
      </c>
      <c r="BV178" t="str">
        <f t="shared" si="274"/>
        <v/>
      </c>
      <c r="BW178" t="str">
        <f t="shared" si="275"/>
        <v/>
      </c>
      <c r="BX178" t="str">
        <f t="shared" si="276"/>
        <v/>
      </c>
      <c r="BY178" t="str">
        <f t="shared" si="277"/>
        <v/>
      </c>
      <c r="BZ178" t="str">
        <f t="shared" si="278"/>
        <v/>
      </c>
      <c r="CA178" t="str">
        <f t="shared" si="279"/>
        <v/>
      </c>
      <c r="CB178" s="39" t="str">
        <f t="shared" si="280"/>
        <v/>
      </c>
      <c r="CC178" s="46" t="str">
        <f t="shared" si="281"/>
        <v/>
      </c>
      <c r="CD178" s="44" t="str">
        <f t="shared" si="282"/>
        <v/>
      </c>
      <c r="CE178" t="str" cm="1">
        <f t="array" ref="CE178">_xlfn.IFS($CC178="","",$CC178&lt;=CE$136,"yes",$CC178&gt;CE$136,"no")</f>
        <v/>
      </c>
      <c r="CF178" s="42" t="str">
        <f t="shared" si="258"/>
        <v/>
      </c>
      <c r="CG178" s="1" t="str">
        <f t="shared" si="259"/>
        <v/>
      </c>
      <c r="CH178" s="1" t="str">
        <f t="shared" si="260"/>
        <v/>
      </c>
      <c r="CI178" s="76" t="str">
        <f>IF(CE178="yes",VLOOKUP(CH178,'z-Table'!$A$1:$K$74,7,TRUE)*$CE$135,"")</f>
        <v/>
      </c>
    </row>
    <row r="179" spans="1:87" ht="12" x14ac:dyDescent="0.2">
      <c r="A179" s="7" t="s">
        <v>68</v>
      </c>
      <c r="B179" s="18" cm="1">
        <f t="array" ref="B179">IFERROR(_xlfn.IFS(COUNTA($F$135:$K$135)=0,AVERAGE($F179:$K179),$F$135="X",AVERAGE(G179:$K179),$G$135="X",AVERAGE($F179,$H179:$K179),$H$135="X",AVERAGE($F179:$G179,$I179:$K179),$I$135="X",AVERAGE($F179:$H179,$J179:$K179),$J$135="X",AVERAGE($F179:$I179,$K179:$K179),$K$135="X",AVERAGE($F179:$J179)),"")</f>
        <v>3.4217791882178261E-3</v>
      </c>
      <c r="C179" s="19" cm="1">
        <f t="array" ref="C179">IFERROR(_xlfn.IFS(COUNTA($F$135:$K$135)=0,STDEV($F179:$K179)/SQRT(COUNT($F179:$K179)),$F$135="X",STDEV(G179:$K179)/SQRT(COUNT(G179:$K179)),$G$135="X",STDEV($F179,$H179:$K179)/SQRT(COUNT($F179,$H179:$K179)),$H$135="X",STDEV($F179:$G179,$I179:$K179)/SQRT(COUNT($F179:$G179,$I179:$K179)),$I$135="X",STDEV($F179:$H179,$J179:$K179)/SQRT(COUNT($F179:$H179,$J179:$K179)),$J$135="X",STDEV($F179:$I179,$K179)/SQRT(COUNT($F179:$I179,$K179)),$K$135="X",STDEV($F179:$J179)/SQRT(COUNT($F179:$J179))),"")</f>
        <v>1.3309035515995321E-3</v>
      </c>
      <c r="D179" s="113" cm="1">
        <f t="array" ref="D179">IFERROR(_xlfn.IFS(COUNTA($L$135:$Q$135)=0,AVERAGE($L179:$Q179),$L$135="X",AVERAGE($M179:$Q179),$M$135="X",AVERAGE($L179,$N179:$Q179),$N$135="X",AVERAGE($L179:$M179,$O179:$Q179),$O$135="X",AVERAGE($L179:$N179,$P179:$Q179),$P$135="X",AVERAGE($L179:$O179,$Q179:$Q179),$Q$135="X",AVERAGE($L179:$P179)),"")</f>
        <v>10657.222222222221</v>
      </c>
      <c r="E179" s="111" cm="1">
        <f t="array" ref="E179">IFERROR(_xlfn.IFS(COUNTA($L$135:$Q$135)=0,STDEV($L179:$Q179)/SQRT(COUNT($L179:$Q179)),$L$135="X",STDEV($M179:$Q179)/SQRT(COUNT($M179:$Q179)),$M$135="X",STDEV($L179,$N179:$Q179)/SQRT(COUNT($L179,$N179:$Q179)),$N$135="X",STDEV($L179:$M179,$O179:$Q179)/SQRT(COUNT($L179:$M179,$O179:$Q179)),$O$135="X",STDEV($L179:$N179,$P179:$Q179)/SQRT(COUNT($L179:$N179,$P179:$Q179)),$P$135="X",STDEV($L179:$O179,$Q179)/SQRT(COUNT($L179:$O179,$Q179)),$Q$135="X",STDEV($L179:$P179)/SQRT(COUNT($L179:$P179))),"")</f>
        <v>4153.3101510113383</v>
      </c>
      <c r="F179" cm="1">
        <f t="array" ref="F179">_xlfn.IFS(SUM($L179:$Q179)="","",L179="","",L179=0,0,L179&gt;0,L179/F$198*100)</f>
        <v>6.9551052240277326E-3</v>
      </c>
      <c r="G179" cm="1">
        <f t="array" ref="G179">_xlfn.IFS(SUM($L179:$Q179)="","",M179="","",M179=0,0,M179&gt;0,M179/G$198*100)</f>
        <v>0</v>
      </c>
      <c r="H179" cm="1">
        <f t="array" ref="H179">_xlfn.IFS(SUM($L179:$Q179)="","",N179="","",N179=0,0,N179&gt;0,N179/H$198*100)</f>
        <v>0</v>
      </c>
      <c r="I179" cm="1">
        <f t="array" ref="I179">_xlfn.IFS(SUM($L179:$Q179)="","",O179="","",O179=0,0,O179&gt;0,O179/I$198*100)</f>
        <v>2.4613888006904793E-3</v>
      </c>
      <c r="J179" cm="1">
        <f t="array" ref="J179">_xlfn.IFS(SUM($L179:$Q179)="","",P179="","",P179=0,0,P179&gt;0,P179/J$198*100)</f>
        <v>7.453947224406181E-3</v>
      </c>
      <c r="K179" s="1" cm="1">
        <f t="array" ref="K179">_xlfn.IFS(SUM($L179:$Q179)="","",Q179="","",Q179=0,0,Q179&gt;0,Q179/K$198*100)</f>
        <v>3.6602338801825659E-3</v>
      </c>
      <c r="L179" s="85">
        <f t="shared" si="241"/>
        <v>26269.5</v>
      </c>
      <c r="M179" s="39">
        <f t="shared" si="209"/>
        <v>0</v>
      </c>
      <c r="N179" s="39">
        <f t="shared" si="210"/>
        <v>0</v>
      </c>
      <c r="O179" s="39">
        <f t="shared" si="211"/>
        <v>10339.5</v>
      </c>
      <c r="P179" s="39">
        <f t="shared" si="212"/>
        <v>17434.333333333332</v>
      </c>
      <c r="Q179" s="98">
        <f t="shared" si="213"/>
        <v>9900</v>
      </c>
      <c r="R179" s="89">
        <v>52539</v>
      </c>
      <c r="S179" s="89">
        <v>0</v>
      </c>
      <c r="T179" s="89">
        <v>0</v>
      </c>
      <c r="U179" s="89">
        <v>20679</v>
      </c>
      <c r="V179" s="89">
        <v>52303</v>
      </c>
      <c r="W179" s="89">
        <v>19800</v>
      </c>
      <c r="X179" s="1"/>
      <c r="Y179" s="1"/>
      <c r="Z179" s="7" t="s">
        <v>68</v>
      </c>
      <c r="AA179" s="18" cm="1">
        <f t="array" ref="AA179">IFERROR(_xlfn.IFS(COUNTA($AE$135:$AJ$135)=0,AVERAGE($AE179:$AJ179),$AE$135="X",AVERAGE($AF179:$AJ179),$AF$135="X",AVERAGE($AE179,$AG179:$AJ179),$AG$135="X",AVERAGE($AE179:$AF179,$AH179:$AJ179),$AH$135="X",AVERAGE($AE179:$AG179,$AI179:$AJ179),$AI$135="X",AVERAGE($AE179:$AH179,$AJ179:$AJ179),$AJ$135="X",AVERAGE($AE179:$AI179)),"")</f>
        <v>9.1958504206798158E-3</v>
      </c>
      <c r="AB179" s="19" cm="1">
        <f t="array" ref="AB179">IFERROR(_xlfn.IFS(COUNTA($AE$135:$AJ$135)=0,STDEV($AE179:$AJ179)/SQRT(COUNT($AE179:$AJ179)),$AE$135="X",STDEV($AF179:$AJ179)/SQRT(COUNT($AF179:$AJ179)),$AF$135="X",STDEV($AE179,$AG179:$AJ179)/SQRT(COUNT($AE179,$AG179:$AJ179)),$AG$135="X",STDEV($AE179:$AF179,$AH179:$AJ179)/SQRT(COUNT($AE179:$AF179,$AH179:$AJ179)),$AH$135="X",STDEV($AE179:$AG179,$AI179:$AJ179)/SQRT(COUNT($AE179:$AG179,$AI179:$AJ179)),$AI$135="X",STDEV($AE179:$AH179,$AJ179)/SQRT(COUNT($AE179:$AH179,$AJ179)),$AJ$135="X",STDEV($AE179:$AI179)/SQRT(COUNT($AE179:$AI179))),"")</f>
        <v>4.3639073976397182E-3</v>
      </c>
      <c r="AC179" s="113" cm="1">
        <f t="array" ref="AC179">IFERROR(_xlfn.IFS(COUNTA($AK$135:$AP$135)=0,AVERAGE($AK179:$AP179),$AK$135="X",AVERAGE($AL179:$AP179),$AL$135="X",AVERAGE($AK179,$AM179:$AP179),$AM$135="X",AVERAGE($AK179:$AL179,$AN179:$AP179),$AN$135="X",AVERAGE($AK179:$AM179,$AO179:$AP179),$AO$135="X",AVERAGE($AK179:$AN179,$AP179:$AP179),$AP$135="X",AVERAGE($AK179:$AO179)),"")</f>
        <v>41473.833333333336</v>
      </c>
      <c r="AD179" s="111" cm="1">
        <f t="array" ref="AD179">IFERROR(_xlfn.IFS(COUNTA($AK$135:$AP$135)=0,STDEV($AK179:$AP179)/SQRT(COUNT($AK179:$AP179)),$AK$135="X",STDEV($AL179:$AP179)/SQRT(COUNT($AL179:$AP179)),$AL$135="X",STDEV($AK179,$AM179:$AP179)/SQRT(COUNT($AK179,$AM179:$AP179)),$AM$135="X",STDEV($AK179:$AL179,$AN179:$AP179)/SQRT(COUNT($AK179:$AL179,$AN179:$AP179)),$AN$135="X",STDEV($AK179:$AM179,$AO179:$AP179)/SQRT(COUNT($AK179:$AM179,$AO179:$AP179)),$AO$135="X",STDEV($AK179:$AN179,$AP179)/SQRT(COUNT($AK179:$AN179,$AP179)),$AP$135="X",STDEV($AK179:$AO179)/SQRT(COUNT($AK179:$AO179))),"")</f>
        <v>23191.676280031545</v>
      </c>
      <c r="AE179" cm="1">
        <f t="array" ref="AE179">_xlfn.IFS(SUM($AK179:$AP179)="","",AK179="","",AK179=0,0,AK179&gt;0,AK179/AE$198*100)</f>
        <v>6.9564803096748232E-3</v>
      </c>
      <c r="AF179" cm="1">
        <f t="array" ref="AF179">_xlfn.IFS(SUM($AK179:$AP179)="","",AL179="","",AL179=0,0,AL179&gt;0,AL179/AF$198*100)</f>
        <v>6.8188263330055858E-3</v>
      </c>
      <c r="AG179" cm="1">
        <f t="array" ref="AG179">_xlfn.IFS(SUM($AK179:$AP179)="","",AM179="","",AM179=0,0,AM179&gt;0,AM179/AG$198*100)</f>
        <v>1.2736479621816668E-2</v>
      </c>
      <c r="AH179" cm="1">
        <f t="array" ref="AH179">_xlfn.IFS(SUM($AK179:$AP179)="","",AN179="","",AN179=0,0,AN179&gt;0,AN179/AH$198*100)</f>
        <v>2.8663316259581816E-2</v>
      </c>
      <c r="AI179" cm="1">
        <f t="array" ref="AI179">_xlfn.IFS(SUM($AK179:$AP179)="","",AO179="","",AO179=0,0,AO179&gt;0,AO179/AI$198*100)</f>
        <v>0</v>
      </c>
      <c r="AJ179" s="1" cm="1">
        <f t="array" ref="AJ179">_xlfn.IFS(SUM($AK179:$AP179)="","",AP179="","",AP179=0,0,AP179&gt;0,AP179/AJ$198*100)</f>
        <v>0</v>
      </c>
      <c r="AK179" s="85">
        <f t="shared" si="242"/>
        <v>16119.5</v>
      </c>
      <c r="AL179" s="39">
        <f t="shared" si="243"/>
        <v>26527</v>
      </c>
      <c r="AM179" s="39">
        <f t="shared" si="244"/>
        <v>57087</v>
      </c>
      <c r="AN179" s="39">
        <f t="shared" si="245"/>
        <v>149109.5</v>
      </c>
      <c r="AO179" s="39">
        <f t="shared" si="246"/>
        <v>0</v>
      </c>
      <c r="AP179" s="98">
        <f t="shared" si="247"/>
        <v>0</v>
      </c>
      <c r="AQ179" s="89">
        <v>32239</v>
      </c>
      <c r="AR179" s="89">
        <v>53054</v>
      </c>
      <c r="AS179" s="89">
        <v>57087</v>
      </c>
      <c r="AT179" s="89">
        <v>298219</v>
      </c>
      <c r="AU179" s="89">
        <v>0</v>
      </c>
      <c r="AV179" s="89">
        <v>0</v>
      </c>
      <c r="AW179" s="1"/>
      <c r="AX179" s="1"/>
      <c r="AY179" s="39" t="str">
        <f t="shared" si="261"/>
        <v/>
      </c>
      <c r="AZ179" s="39" t="str">
        <f t="shared" si="283"/>
        <v/>
      </c>
      <c r="BA179" s="39" t="str">
        <f t="shared" si="284"/>
        <v/>
      </c>
      <c r="BB179" s="39" t="str">
        <f t="shared" si="285"/>
        <v/>
      </c>
      <c r="BC179" s="39" t="str">
        <f t="shared" si="286"/>
        <v/>
      </c>
      <c r="BD179" s="39" t="str">
        <f t="shared" si="287"/>
        <v/>
      </c>
      <c r="BE179" s="39" t="str">
        <f t="shared" si="262"/>
        <v/>
      </c>
      <c r="BF179" s="39" t="str">
        <f t="shared" si="288"/>
        <v/>
      </c>
      <c r="BG179" s="39" t="str">
        <f t="shared" si="289"/>
        <v/>
      </c>
      <c r="BH179" s="39" t="str">
        <f t="shared" si="290"/>
        <v/>
      </c>
      <c r="BI179" s="39" t="str">
        <f t="shared" si="291"/>
        <v/>
      </c>
      <c r="BJ179" s="39" t="str">
        <f t="shared" si="292"/>
        <v/>
      </c>
      <c r="BK179" s="42" t="str">
        <f t="shared" si="263"/>
        <v/>
      </c>
      <c r="BL179" t="str">
        <f t="shared" si="264"/>
        <v/>
      </c>
      <c r="BM179" t="str">
        <f t="shared" si="265"/>
        <v/>
      </c>
      <c r="BN179" t="str">
        <f t="shared" si="266"/>
        <v/>
      </c>
      <c r="BO179" t="str">
        <f t="shared" si="267"/>
        <v/>
      </c>
      <c r="BP179" t="str">
        <f t="shared" si="268"/>
        <v/>
      </c>
      <c r="BQ179" t="str">
        <f t="shared" si="269"/>
        <v/>
      </c>
      <c r="BR179" t="str">
        <f t="shared" si="270"/>
        <v/>
      </c>
      <c r="BS179" t="str">
        <f t="shared" si="271"/>
        <v/>
      </c>
      <c r="BT179" t="str">
        <f t="shared" si="272"/>
        <v/>
      </c>
      <c r="BU179" t="str">
        <f t="shared" si="273"/>
        <v/>
      </c>
      <c r="BV179" t="str">
        <f t="shared" si="274"/>
        <v/>
      </c>
      <c r="BW179" t="str">
        <f t="shared" si="275"/>
        <v/>
      </c>
      <c r="BX179" t="str">
        <f t="shared" si="276"/>
        <v/>
      </c>
      <c r="BY179" t="str">
        <f t="shared" si="277"/>
        <v/>
      </c>
      <c r="BZ179" t="str">
        <f t="shared" si="278"/>
        <v/>
      </c>
      <c r="CA179" t="str">
        <f t="shared" si="279"/>
        <v/>
      </c>
      <c r="CB179" s="39" t="str">
        <f t="shared" si="280"/>
        <v/>
      </c>
      <c r="CC179" s="46" t="str">
        <f t="shared" si="281"/>
        <v/>
      </c>
      <c r="CD179" s="44" t="str">
        <f t="shared" si="282"/>
        <v/>
      </c>
      <c r="CE179" t="str" cm="1">
        <f t="array" ref="CE179">_xlfn.IFS($CC179="","",$CC179&lt;=CE$136,"yes",$CC179&gt;CE$136,"no")</f>
        <v/>
      </c>
      <c r="CF179" s="42" t="str">
        <f t="shared" si="258"/>
        <v/>
      </c>
      <c r="CG179" s="1" t="str">
        <f t="shared" si="259"/>
        <v/>
      </c>
      <c r="CH179" s="1" t="str">
        <f t="shared" si="260"/>
        <v/>
      </c>
      <c r="CI179" s="76" t="str">
        <f>IF(CE179="yes",VLOOKUP(CH179,'z-Table'!$A$1:$K$74,7,TRUE)*$CE$135,"")</f>
        <v/>
      </c>
    </row>
    <row r="180" spans="1:87" ht="12" x14ac:dyDescent="0.2">
      <c r="A180" s="7" t="s">
        <v>69</v>
      </c>
      <c r="B180" s="18" cm="1">
        <f t="array" ref="B180">IFERROR(_xlfn.IFS(COUNTA($F$135:$K$135)=0,AVERAGE($F180:$K180),$F$135="X",AVERAGE(G180:$K180),$G$135="X",AVERAGE($F180,$H180:$K180),$H$135="X",AVERAGE($F180:$G180,$I180:$K180),$I$135="X",AVERAGE($F180:$H180,$J180:$K180),$J$135="X",AVERAGE($F180:$I180,$K180:$K180),$K$135="X",AVERAGE($F180:$J180)),"")</f>
        <v>9.8825106804324325E-2</v>
      </c>
      <c r="C180" s="19" cm="1">
        <f t="array" ref="C180">IFERROR(_xlfn.IFS(COUNTA($F$135:$K$135)=0,STDEV($F180:$K180)/SQRT(COUNT($F180:$K180)),$F$135="X",STDEV(G180:$K180)/SQRT(COUNT(G180:$K180)),$G$135="X",STDEV($F180,$H180:$K180)/SQRT(COUNT($F180,$H180:$K180)),$H$135="X",STDEV($F180:$G180,$I180:$K180)/SQRT(COUNT($F180:$G180,$I180:$K180)),$I$135="X",STDEV($F180:$H180,$J180:$K180)/SQRT(COUNT($F180:$H180,$J180:$K180)),$J$135="X",STDEV($F180:$I180,$K180)/SQRT(COUNT($F180:$I180,$K180)),$K$135="X",STDEV($F180:$J180)/SQRT(COUNT($F180:$J180))),"")</f>
        <v>1.0495237818609306E-2</v>
      </c>
      <c r="D180" s="113" cm="1">
        <f t="array" ref="D180">IFERROR(_xlfn.IFS(COUNTA($L$135:$Q$135)=0,AVERAGE($L180:$Q180),$L$135="X",AVERAGE($M180:$Q180),$M$135="X",AVERAGE($L180,$N180:$Q180),$N$135="X",AVERAGE($L180:$M180,$O180:$Q180),$O$135="X",AVERAGE($L180:$N180,$P180:$Q180),$P$135="X",AVERAGE($L180:$O180,$Q180:$Q180),$Q$135="X",AVERAGE($L180:$P180)),"")</f>
        <v>290017.69444444444</v>
      </c>
      <c r="E180" s="111" cm="1">
        <f t="array" ref="E180">IFERROR(_xlfn.IFS(COUNTA($L$135:$Q$135)=0,STDEV($L180:$Q180)/SQRT(COUNT($L180:$Q180)),$L$135="X",STDEV($M180:$Q180)/SQRT(COUNT($M180:$Q180)),$M$135="X",STDEV($L180,$N180:$Q180)/SQRT(COUNT($L180,$N180:$Q180)),$N$135="X",STDEV($L180:$M180,$O180:$Q180)/SQRT(COUNT($L180:$M180,$O180:$Q180)),$O$135="X",STDEV($L180:$N180,$P180:$Q180)/SQRT(COUNT($L180:$N180,$P180:$Q180)),$P$135="X",STDEV($L180:$O180,$Q180)/SQRT(COUNT($L180:$O180,$Q180)),$Q$135="X",STDEV($L180:$P180)/SQRT(COUNT($L180:$P180))),"")</f>
        <v>48071.785374283128</v>
      </c>
      <c r="F180" cm="1">
        <f t="array" ref="F180">_xlfn.IFS(SUM($L180:$Q180)="","",L180="","",L180=0,0,L180&gt;0,L180/F$198*100)</f>
        <v>9.7280925315279473E-2</v>
      </c>
      <c r="G180" cm="1">
        <f t="array" ref="G180">_xlfn.IFS(SUM($L180:$Q180)="","",M180="","",M180=0,0,M180&gt;0,M180/G$198*100)</f>
        <v>5.9998267900617984E-2</v>
      </c>
      <c r="H180" cm="1">
        <f t="array" ref="H180">_xlfn.IFS(SUM($L180:$Q180)="","",N180="","",N180=0,0,N180&gt;0,N180/H$198*100)</f>
        <v>8.8994458486438874E-2</v>
      </c>
      <c r="I180" cm="1">
        <f t="array" ref="I180">_xlfn.IFS(SUM($L180:$Q180)="","",O180="","",O180=0,0,O180&gt;0,O180/I$198*100)</f>
        <v>9.8902384735090138E-2</v>
      </c>
      <c r="J180" cm="1">
        <f t="array" ref="J180">_xlfn.IFS(SUM($L180:$Q180)="","",P180="","",P180=0,0,P180&gt;0,P180/J$198*100)</f>
        <v>0.13874862273777841</v>
      </c>
      <c r="K180" s="1" cm="1">
        <f t="array" ref="K180">_xlfn.IFS(SUM($L180:$Q180)="","",Q180="","",Q180=0,0,Q180&gt;0,Q180/K$198*100)</f>
        <v>0.10902598165074104</v>
      </c>
      <c r="L180" s="85">
        <f t="shared" si="241"/>
        <v>367431</v>
      </c>
      <c r="M180" s="39">
        <f t="shared" si="209"/>
        <v>76580</v>
      </c>
      <c r="N180" s="39">
        <f t="shared" si="210"/>
        <v>261226</v>
      </c>
      <c r="O180" s="39">
        <f t="shared" si="211"/>
        <v>415457</v>
      </c>
      <c r="P180" s="39">
        <f t="shared" si="212"/>
        <v>324524.66666666669</v>
      </c>
      <c r="Q180" s="98">
        <f t="shared" si="213"/>
        <v>294887.5</v>
      </c>
      <c r="R180" s="89">
        <v>734862</v>
      </c>
      <c r="S180" s="89">
        <v>76580</v>
      </c>
      <c r="T180" s="89">
        <v>261226</v>
      </c>
      <c r="U180" s="89">
        <v>830914</v>
      </c>
      <c r="V180" s="89">
        <v>973574</v>
      </c>
      <c r="W180" s="89">
        <v>589775</v>
      </c>
      <c r="X180" s="1"/>
      <c r="Y180" s="1"/>
      <c r="Z180" s="7" t="s">
        <v>69</v>
      </c>
      <c r="AA180" s="18" cm="1">
        <f t="array" ref="AA180">IFERROR(_xlfn.IFS(COUNTA($AE$135:$AJ$135)=0,AVERAGE($AE180:$AJ180),$AE$135="X",AVERAGE($AF180:$AJ180),$AF$135="X",AVERAGE($AE180,$AG180:$AJ180),$AG$135="X",AVERAGE($AE180:$AF180,$AH180:$AJ180),$AH$135="X",AVERAGE($AE180:$AG180,$AI180:$AJ180),$AI$135="X",AVERAGE($AE180:$AH180,$AJ180:$AJ180),$AJ$135="X",AVERAGE($AE180:$AI180)),"")</f>
        <v>8.4477978118331798E-2</v>
      </c>
      <c r="AB180" s="19" cm="1">
        <f t="array" ref="AB180">IFERROR(_xlfn.IFS(COUNTA($AE$135:$AJ$135)=0,STDEV($AE180:$AJ180)/SQRT(COUNT($AE180:$AJ180)),$AE$135="X",STDEV($AF180:$AJ180)/SQRT(COUNT($AF180:$AJ180)),$AF$135="X",STDEV($AE180,$AG180:$AJ180)/SQRT(COUNT($AE180,$AG180:$AJ180)),$AG$135="X",STDEV($AE180:$AF180,$AH180:$AJ180)/SQRT(COUNT($AE180:$AF180,$AH180:$AJ180)),$AH$135="X",STDEV($AE180:$AG180,$AI180:$AJ180)/SQRT(COUNT($AE180:$AG180,$AI180:$AJ180)),$AI$135="X",STDEV($AE180:$AH180,$AJ180)/SQRT(COUNT($AE180:$AH180,$AJ180)),$AJ$135="X",STDEV($AE180:$AI180)/SQRT(COUNT($AE180:$AI180))),"")</f>
        <v>1.0612977988730492E-2</v>
      </c>
      <c r="AC180" s="113" cm="1">
        <f t="array" ref="AC180">IFERROR(_xlfn.IFS(COUNTA($AK$135:$AP$135)=0,AVERAGE($AK180:$AP180),$AK$135="X",AVERAGE($AL180:$AP180),$AL$135="X",AVERAGE($AK180,$AM180:$AP180),$AM$135="X",AVERAGE($AK180:$AL180,$AN180:$AP180),$AN$135="X",AVERAGE($AK180:$AM180,$AO180:$AP180),$AO$135="X",AVERAGE($AK180:$AN180,$AP180:$AP180),$AP$135="X",AVERAGE($AK180:$AO180)),"")</f>
        <v>252149.16666666666</v>
      </c>
      <c r="AD180" s="111" cm="1">
        <f t="array" ref="AD180">IFERROR(_xlfn.IFS(COUNTA($AK$135:$AP$135)=0,STDEV($AK180:$AP180)/SQRT(COUNT($AK180:$AP180)),$AK$135="X",STDEV($AL180:$AP180)/SQRT(COUNT($AL180:$AP180)),$AL$135="X",STDEV($AK180,$AM180:$AP180)/SQRT(COUNT($AK180,$AM180:$AP180)),$AM$135="X",STDEV($AK180:$AL180,$AN180:$AP180)/SQRT(COUNT($AK180:$AL180,$AN180:$AP180)),$AN$135="X",STDEV($AK180:$AM180,$AO180:$AP180)/SQRT(COUNT($AK180:$AM180,$AO180:$AP180)),$AO$135="X",STDEV($AK180:$AN180,$AP180)/SQRT(COUNT($AK180:$AN180,$AP180)),$AP$135="X",STDEV($AK180:$AO180)/SQRT(COUNT($AK180:$AO180))),"")</f>
        <v>53471.045190935918</v>
      </c>
      <c r="AE180" cm="1">
        <f t="array" ref="AE180">_xlfn.IFS(SUM($AK180:$AP180)="","",AK180="","",AK180=0,0,AK180&gt;0,AK180/AE$198*100)</f>
        <v>9.9505784355777949E-2</v>
      </c>
      <c r="AF180" cm="1">
        <f t="array" ref="AF180">_xlfn.IFS(SUM($AK180:$AP180)="","",AL180="","",AL180=0,0,AL180&gt;0,AL180/AF$198*100)</f>
        <v>0.12203210869826614</v>
      </c>
      <c r="AG180" cm="1">
        <f t="array" ref="AG180">_xlfn.IFS(SUM($AK180:$AP180)="","",AM180="","",AM180=0,0,AM180&gt;0,AM180/AG$198*100)</f>
        <v>6.1886167838877404E-2</v>
      </c>
      <c r="AH180" cm="1">
        <f t="array" ref="AH180">_xlfn.IFS(SUM($AK180:$AP180)="","",AN180="","",AN180=0,0,AN180&gt;0,AN180/AH$198*100)</f>
        <v>5.4408004727042866E-2</v>
      </c>
      <c r="AI180" cm="1">
        <f t="array" ref="AI180">_xlfn.IFS(SUM($AK180:$AP180)="","",AO180="","",AO180=0,0,AO180&gt;0,AO180/AI$198*100)</f>
        <v>9.7330297701425261E-2</v>
      </c>
      <c r="AJ180" s="1" cm="1">
        <f t="array" ref="AJ180">_xlfn.IFS(SUM($AK180:$AP180)="","",AP180="","",AP180=0,0,AP180&gt;0,AP180/AJ$198*100)</f>
        <v>7.1705505388601112E-2</v>
      </c>
      <c r="AK180" s="85">
        <f t="shared" si="242"/>
        <v>230574</v>
      </c>
      <c r="AL180" s="39">
        <f t="shared" si="243"/>
        <v>474736.5</v>
      </c>
      <c r="AM180" s="39">
        <f t="shared" si="244"/>
        <v>277384</v>
      </c>
      <c r="AN180" s="39">
        <f t="shared" si="245"/>
        <v>283036</v>
      </c>
      <c r="AO180" s="39">
        <f t="shared" si="246"/>
        <v>147186</v>
      </c>
      <c r="AP180" s="98">
        <f t="shared" si="247"/>
        <v>99978.5</v>
      </c>
      <c r="AQ180" s="89">
        <v>461148</v>
      </c>
      <c r="AR180" s="89">
        <v>949473</v>
      </c>
      <c r="AS180" s="89">
        <v>277384</v>
      </c>
      <c r="AT180" s="89">
        <v>566072</v>
      </c>
      <c r="AU180" s="89">
        <v>294372</v>
      </c>
      <c r="AV180" s="89">
        <v>199957</v>
      </c>
      <c r="AW180" s="1"/>
      <c r="AX180" s="1"/>
      <c r="AY180" s="39" t="str">
        <f t="shared" si="261"/>
        <v/>
      </c>
      <c r="AZ180" s="39" t="str">
        <f t="shared" si="283"/>
        <v/>
      </c>
      <c r="BA180" s="39" t="str">
        <f t="shared" si="284"/>
        <v/>
      </c>
      <c r="BB180" s="39" t="str">
        <f t="shared" si="285"/>
        <v/>
      </c>
      <c r="BC180" s="39" t="str">
        <f t="shared" si="286"/>
        <v/>
      </c>
      <c r="BD180" s="39" t="str">
        <f t="shared" si="287"/>
        <v/>
      </c>
      <c r="BE180" s="39" t="str">
        <f t="shared" si="262"/>
        <v/>
      </c>
      <c r="BF180" s="39" t="str">
        <f t="shared" si="288"/>
        <v/>
      </c>
      <c r="BG180" s="39" t="str">
        <f t="shared" si="289"/>
        <v/>
      </c>
      <c r="BH180" s="39" t="str">
        <f t="shared" si="290"/>
        <v/>
      </c>
      <c r="BI180" s="39" t="str">
        <f t="shared" si="291"/>
        <v/>
      </c>
      <c r="BJ180" s="39" t="str">
        <f t="shared" si="292"/>
        <v/>
      </c>
      <c r="BK180" s="42" t="str">
        <f t="shared" si="263"/>
        <v/>
      </c>
      <c r="BL180" t="str">
        <f t="shared" si="264"/>
        <v/>
      </c>
      <c r="BM180" t="str">
        <f t="shared" si="265"/>
        <v/>
      </c>
      <c r="BN180" t="str">
        <f t="shared" si="266"/>
        <v/>
      </c>
      <c r="BO180" t="str">
        <f t="shared" si="267"/>
        <v/>
      </c>
      <c r="BP180" t="str">
        <f t="shared" si="268"/>
        <v/>
      </c>
      <c r="BQ180" t="str">
        <f t="shared" si="269"/>
        <v/>
      </c>
      <c r="BR180" t="str">
        <f t="shared" si="270"/>
        <v/>
      </c>
      <c r="BS180" t="str">
        <f t="shared" si="271"/>
        <v/>
      </c>
      <c r="BT180" t="str">
        <f t="shared" si="272"/>
        <v/>
      </c>
      <c r="BU180" t="str">
        <f t="shared" si="273"/>
        <v/>
      </c>
      <c r="BV180" t="str">
        <f t="shared" si="274"/>
        <v/>
      </c>
      <c r="BW180" t="str">
        <f t="shared" si="275"/>
        <v/>
      </c>
      <c r="BX180" t="str">
        <f t="shared" si="276"/>
        <v/>
      </c>
      <c r="BY180" t="str">
        <f t="shared" si="277"/>
        <v/>
      </c>
      <c r="BZ180" t="str">
        <f t="shared" si="278"/>
        <v/>
      </c>
      <c r="CA180" t="str">
        <f t="shared" si="279"/>
        <v/>
      </c>
      <c r="CB180" s="39" t="str">
        <f t="shared" si="280"/>
        <v/>
      </c>
      <c r="CC180" s="46" t="str">
        <f t="shared" si="281"/>
        <v/>
      </c>
      <c r="CD180" s="44" t="str">
        <f t="shared" si="282"/>
        <v/>
      </c>
      <c r="CE180" t="str" cm="1">
        <f t="array" ref="CE180">_xlfn.IFS($CC180="","",$CC180&lt;=CE$136,"yes",$CC180&gt;CE$136,"no")</f>
        <v/>
      </c>
      <c r="CF180" s="42" t="str">
        <f t="shared" si="258"/>
        <v/>
      </c>
      <c r="CG180" s="1" t="str">
        <f t="shared" si="259"/>
        <v/>
      </c>
      <c r="CH180" s="1" t="str">
        <f t="shared" si="260"/>
        <v/>
      </c>
      <c r="CI180" s="76" t="str">
        <f>IF(CE180="yes",VLOOKUP(CH180,'z-Table'!$A$1:$K$74,7,TRUE)*$CE$135,"")</f>
        <v/>
      </c>
    </row>
    <row r="181" spans="1:87" ht="12" x14ac:dyDescent="0.2">
      <c r="A181" s="7" t="s">
        <v>70</v>
      </c>
      <c r="B181" s="18" cm="1">
        <f t="array" ref="B181">IFERROR(_xlfn.IFS(COUNTA($F$135:$K$135)=0,AVERAGE($F181:$K181),$F$135="X",AVERAGE(G181:$K181),$G$135="X",AVERAGE($F181,$H181:$K181),$H$135="X",AVERAGE($F181:$G181,$I181:$K181),$I$135="X",AVERAGE($F181:$H181,$J181:$K181),$J$135="X",AVERAGE($F181:$I181,$K181:$K181),$K$135="X",AVERAGE($F181:$J181)),"")</f>
        <v>0</v>
      </c>
      <c r="C181" s="19" cm="1">
        <f t="array" ref="C181">IFERROR(_xlfn.IFS(COUNTA($F$135:$K$135)=0,STDEV($F181:$K181)/SQRT(COUNT($F181:$K181)),$F$135="X",STDEV(G181:$K181)/SQRT(COUNT(G181:$K181)),$G$135="X",STDEV($F181,$H181:$K181)/SQRT(COUNT($F181,$H181:$K181)),$H$135="X",STDEV($F181:$G181,$I181:$K181)/SQRT(COUNT($F181:$G181,$I181:$K181)),$I$135="X",STDEV($F181:$H181,$J181:$K181)/SQRT(COUNT($F181:$H181,$J181:$K181)),$J$135="X",STDEV($F181:$I181,$K181)/SQRT(COUNT($F181:$I181,$K181)),$K$135="X",STDEV($F181:$J181)/SQRT(COUNT($F181:$J181))),"")</f>
        <v>0</v>
      </c>
      <c r="D181" s="113" cm="1">
        <f t="array" ref="D181">IFERROR(_xlfn.IFS(COUNTA($L$135:$Q$135)=0,AVERAGE($L181:$Q181),$L$135="X",AVERAGE($M181:$Q181),$M$135="X",AVERAGE($L181,$N181:$Q181),$N$135="X",AVERAGE($L181:$M181,$O181:$Q181),$O$135="X",AVERAGE($L181:$N181,$P181:$Q181),$P$135="X",AVERAGE($L181:$O181,$Q181:$Q181),$Q$135="X",AVERAGE($L181:$P181)),"")</f>
        <v>0</v>
      </c>
      <c r="E181" s="111" cm="1">
        <f t="array" ref="E181">IFERROR(_xlfn.IFS(COUNTA($L$135:$Q$135)=0,STDEV($L181:$Q181)/SQRT(COUNT($L181:$Q181)),$L$135="X",STDEV($M181:$Q181)/SQRT(COUNT($M181:$Q181)),$M$135="X",STDEV($L181,$N181:$Q181)/SQRT(COUNT($L181,$N181:$Q181)),$N$135="X",STDEV($L181:$M181,$O181:$Q181)/SQRT(COUNT($L181:$M181,$O181:$Q181)),$O$135="X",STDEV($L181:$N181,$P181:$Q181)/SQRT(COUNT($L181:$N181,$P181:$Q181)),$P$135="X",STDEV($L181:$O181,$Q181)/SQRT(COUNT($L181:$O181,$Q181)),$Q$135="X",STDEV($L181:$P181)/SQRT(COUNT($L181:$P181))),"")</f>
        <v>0</v>
      </c>
      <c r="F181" cm="1">
        <f t="array" ref="F181">_xlfn.IFS(SUM($L181:$Q181)="","",L181="","",L181=0,0,L181&gt;0,L181/F$198*100)</f>
        <v>0</v>
      </c>
      <c r="G181" cm="1">
        <f t="array" ref="G181">_xlfn.IFS(SUM($L181:$Q181)="","",M181="","",M181=0,0,M181&gt;0,M181/G$198*100)</f>
        <v>0</v>
      </c>
      <c r="H181" cm="1">
        <f t="array" ref="H181">_xlfn.IFS(SUM($L181:$Q181)="","",N181="","",N181=0,0,N181&gt;0,N181/H$198*100)</f>
        <v>0</v>
      </c>
      <c r="I181" cm="1">
        <f t="array" ref="I181">_xlfn.IFS(SUM($L181:$Q181)="","",O181="","",O181=0,0,O181&gt;0,O181/I$198*100)</f>
        <v>0</v>
      </c>
      <c r="J181" cm="1">
        <f t="array" ref="J181">_xlfn.IFS(SUM($L181:$Q181)="","",P181="","",P181=0,0,P181&gt;0,P181/J$198*100)</f>
        <v>0</v>
      </c>
      <c r="K181" s="1" cm="1">
        <f t="array" ref="K181">_xlfn.IFS(SUM($L181:$Q181)="","",Q181="","",Q181=0,0,Q181&gt;0,Q181/K$198*100)</f>
        <v>0</v>
      </c>
      <c r="L181" s="85">
        <f t="shared" si="241"/>
        <v>0</v>
      </c>
      <c r="M181" s="39">
        <f t="shared" si="209"/>
        <v>0</v>
      </c>
      <c r="N181" s="39">
        <f t="shared" si="210"/>
        <v>0</v>
      </c>
      <c r="O181" s="39">
        <f t="shared" si="211"/>
        <v>0</v>
      </c>
      <c r="P181" s="39">
        <f t="shared" si="212"/>
        <v>0</v>
      </c>
      <c r="Q181" s="98">
        <f t="shared" si="213"/>
        <v>0</v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89">
        <v>0</v>
      </c>
      <c r="X181" s="1"/>
      <c r="Y181" s="1"/>
      <c r="Z181" s="7" t="s">
        <v>70</v>
      </c>
      <c r="AA181" s="18" cm="1">
        <f t="array" ref="AA181">IFERROR(_xlfn.IFS(COUNTA($AE$135:$AJ$135)=0,AVERAGE($AE181:$AJ181),$AE$135="X",AVERAGE($AF181:$AJ181),$AF$135="X",AVERAGE($AE181,$AG181:$AJ181),$AG$135="X",AVERAGE($AE181:$AF181,$AH181:$AJ181),$AH$135="X",AVERAGE($AE181:$AG181,$AI181:$AJ181),$AI$135="X",AVERAGE($AE181:$AH181,$AJ181:$AJ181),$AJ$135="X",AVERAGE($AE181:$AI181)),"")</f>
        <v>0</v>
      </c>
      <c r="AB181" s="19" cm="1">
        <f t="array" ref="AB181">IFERROR(_xlfn.IFS(COUNTA($AE$135:$AJ$135)=0,STDEV($AE181:$AJ181)/SQRT(COUNT($AE181:$AJ181)),$AE$135="X",STDEV($AF181:$AJ181)/SQRT(COUNT($AF181:$AJ181)),$AF$135="X",STDEV($AE181,$AG181:$AJ181)/SQRT(COUNT($AE181,$AG181:$AJ181)),$AG$135="X",STDEV($AE181:$AF181,$AH181:$AJ181)/SQRT(COUNT($AE181:$AF181,$AH181:$AJ181)),$AH$135="X",STDEV($AE181:$AG181,$AI181:$AJ181)/SQRT(COUNT($AE181:$AG181,$AI181:$AJ181)),$AI$135="X",STDEV($AE181:$AH181,$AJ181)/SQRT(COUNT($AE181:$AH181,$AJ181)),$AJ$135="X",STDEV($AE181:$AI181)/SQRT(COUNT($AE181:$AI181))),"")</f>
        <v>0</v>
      </c>
      <c r="AC181" s="113" cm="1">
        <f t="array" ref="AC181">IFERROR(_xlfn.IFS(COUNTA($AK$135:$AP$135)=0,AVERAGE($AK181:$AP181),$AK$135="X",AVERAGE($AL181:$AP181),$AL$135="X",AVERAGE($AK181,$AM181:$AP181),$AM$135="X",AVERAGE($AK181:$AL181,$AN181:$AP181),$AN$135="X",AVERAGE($AK181:$AM181,$AO181:$AP181),$AO$135="X",AVERAGE($AK181:$AN181,$AP181:$AP181),$AP$135="X",AVERAGE($AK181:$AO181)),"")</f>
        <v>0</v>
      </c>
      <c r="AD181" s="111" cm="1">
        <f t="array" ref="AD181">IFERROR(_xlfn.IFS(COUNTA($AK$135:$AP$135)=0,STDEV($AK181:$AP181)/SQRT(COUNT($AK181:$AP181)),$AK$135="X",STDEV($AL181:$AP181)/SQRT(COUNT($AL181:$AP181)),$AL$135="X",STDEV($AK181,$AM181:$AP181)/SQRT(COUNT($AK181,$AM181:$AP181)),$AM$135="X",STDEV($AK181:$AL181,$AN181:$AP181)/SQRT(COUNT($AK181:$AL181,$AN181:$AP181)),$AN$135="X",STDEV($AK181:$AM181,$AO181:$AP181)/SQRT(COUNT($AK181:$AM181,$AO181:$AP181)),$AO$135="X",STDEV($AK181:$AN181,$AP181)/SQRT(COUNT($AK181:$AN181,$AP181)),$AP$135="X",STDEV($AK181:$AO181)/SQRT(COUNT($AK181:$AO181))),"")</f>
        <v>0</v>
      </c>
      <c r="AE181" cm="1">
        <f t="array" ref="AE181">_xlfn.IFS(SUM($AK181:$AP181)="","",AK181="","",AK181=0,0,AK181&gt;0,AK181/AE$198*100)</f>
        <v>0</v>
      </c>
      <c r="AF181" cm="1">
        <f t="array" ref="AF181">_xlfn.IFS(SUM($AK181:$AP181)="","",AL181="","",AL181=0,0,AL181&gt;0,AL181/AF$198*100)</f>
        <v>0</v>
      </c>
      <c r="AG181" cm="1">
        <f t="array" ref="AG181">_xlfn.IFS(SUM($AK181:$AP181)="","",AM181="","",AM181=0,0,AM181&gt;0,AM181/AG$198*100)</f>
        <v>0</v>
      </c>
      <c r="AH181" cm="1">
        <f t="array" ref="AH181">_xlfn.IFS(SUM($AK181:$AP181)="","",AN181="","",AN181=0,0,AN181&gt;0,AN181/AH$198*100)</f>
        <v>0</v>
      </c>
      <c r="AI181" cm="1">
        <f t="array" ref="AI181">_xlfn.IFS(SUM($AK181:$AP181)="","",AO181="","",AO181=0,0,AO181&gt;0,AO181/AI$198*100)</f>
        <v>0</v>
      </c>
      <c r="AJ181" s="1" cm="1">
        <f t="array" ref="AJ181">_xlfn.IFS(SUM($AK181:$AP181)="","",AP181="","",AP181=0,0,AP181&gt;0,AP181/AJ$198*100)</f>
        <v>0</v>
      </c>
      <c r="AK181" s="85">
        <f t="shared" si="242"/>
        <v>0</v>
      </c>
      <c r="AL181" s="39">
        <f t="shared" si="243"/>
        <v>0</v>
      </c>
      <c r="AM181" s="39">
        <f t="shared" si="244"/>
        <v>0</v>
      </c>
      <c r="AN181" s="39">
        <f t="shared" si="245"/>
        <v>0</v>
      </c>
      <c r="AO181" s="39">
        <f t="shared" si="246"/>
        <v>0</v>
      </c>
      <c r="AP181" s="98">
        <f t="shared" si="247"/>
        <v>0</v>
      </c>
      <c r="AQ181" s="89">
        <v>0</v>
      </c>
      <c r="AR181" s="89">
        <v>0</v>
      </c>
      <c r="AS181" s="89">
        <v>0</v>
      </c>
      <c r="AT181" s="89">
        <v>0</v>
      </c>
      <c r="AU181" s="89">
        <v>0</v>
      </c>
      <c r="AV181" s="89">
        <v>0</v>
      </c>
      <c r="AW181" s="1"/>
      <c r="AX181" s="1"/>
      <c r="AY181" s="39" t="str">
        <f t="shared" si="261"/>
        <v/>
      </c>
      <c r="AZ181" s="39" t="str">
        <f t="shared" si="283"/>
        <v/>
      </c>
      <c r="BA181" s="39" t="str">
        <f t="shared" si="284"/>
        <v/>
      </c>
      <c r="BB181" s="39" t="str">
        <f t="shared" si="285"/>
        <v/>
      </c>
      <c r="BC181" s="39" t="str">
        <f t="shared" si="286"/>
        <v/>
      </c>
      <c r="BD181" s="39" t="str">
        <f t="shared" si="287"/>
        <v/>
      </c>
      <c r="BE181" s="39" t="str">
        <f t="shared" si="262"/>
        <v/>
      </c>
      <c r="BF181" s="39" t="str">
        <f t="shared" si="288"/>
        <v/>
      </c>
      <c r="BG181" s="39" t="str">
        <f t="shared" si="289"/>
        <v/>
      </c>
      <c r="BH181" s="39" t="str">
        <f t="shared" si="290"/>
        <v/>
      </c>
      <c r="BI181" s="39" t="str">
        <f t="shared" si="291"/>
        <v/>
      </c>
      <c r="BJ181" s="39" t="str">
        <f t="shared" si="292"/>
        <v/>
      </c>
      <c r="BK181" s="42" t="str">
        <f t="shared" si="263"/>
        <v/>
      </c>
      <c r="BL181" t="str">
        <f t="shared" si="264"/>
        <v/>
      </c>
      <c r="BM181" t="str">
        <f t="shared" si="265"/>
        <v/>
      </c>
      <c r="BN181" t="str">
        <f t="shared" si="266"/>
        <v/>
      </c>
      <c r="BO181" t="str">
        <f t="shared" si="267"/>
        <v/>
      </c>
      <c r="BP181" t="str">
        <f t="shared" si="268"/>
        <v/>
      </c>
      <c r="BQ181" t="str">
        <f t="shared" si="269"/>
        <v/>
      </c>
      <c r="BR181" t="str">
        <f t="shared" si="270"/>
        <v/>
      </c>
      <c r="BS181" t="str">
        <f t="shared" si="271"/>
        <v/>
      </c>
      <c r="BT181" t="str">
        <f t="shared" si="272"/>
        <v/>
      </c>
      <c r="BU181" t="str">
        <f t="shared" si="273"/>
        <v/>
      </c>
      <c r="BV181" t="str">
        <f t="shared" si="274"/>
        <v/>
      </c>
      <c r="BW181" t="str">
        <f t="shared" si="275"/>
        <v/>
      </c>
      <c r="BX181" t="str">
        <f t="shared" si="276"/>
        <v/>
      </c>
      <c r="BY181" t="str">
        <f t="shared" si="277"/>
        <v/>
      </c>
      <c r="BZ181" t="str">
        <f t="shared" si="278"/>
        <v/>
      </c>
      <c r="CA181" t="str">
        <f t="shared" si="279"/>
        <v/>
      </c>
      <c r="CB181" s="39" t="str">
        <f t="shared" si="280"/>
        <v/>
      </c>
      <c r="CC181" s="46" t="str">
        <f t="shared" si="281"/>
        <v/>
      </c>
      <c r="CD181" s="44" t="str">
        <f t="shared" si="282"/>
        <v/>
      </c>
      <c r="CE181" t="str" cm="1">
        <f t="array" ref="CE181">_xlfn.IFS($CC181="","",$CC181&lt;=CE$136,"yes",$CC181&gt;CE$136,"no")</f>
        <v/>
      </c>
      <c r="CF181" s="42" t="str">
        <f t="shared" si="258"/>
        <v/>
      </c>
      <c r="CG181" s="1" t="str">
        <f t="shared" si="259"/>
        <v/>
      </c>
      <c r="CH181" s="1" t="str">
        <f t="shared" si="260"/>
        <v/>
      </c>
      <c r="CI181" s="76" t="str">
        <f>IF(CE181="yes",VLOOKUP(CH181,'z-Table'!$A$1:$K$74,7,TRUE)*$CE$135,"")</f>
        <v/>
      </c>
    </row>
    <row r="182" spans="1:87" ht="12" x14ac:dyDescent="0.2">
      <c r="A182" s="7" t="s">
        <v>71</v>
      </c>
      <c r="B182" s="18" cm="1">
        <f t="array" ref="B182">IFERROR(_xlfn.IFS(COUNTA($F$135:$K$135)=0,AVERAGE($F182:$K182),$F$135="X",AVERAGE(G182:$K182),$G$135="X",AVERAGE($F182,$H182:$K182),$H$135="X",AVERAGE($F182:$G182,$I182:$K182),$I$135="X",AVERAGE($F182:$H182,$J182:$K182),$J$135="X",AVERAGE($F182:$I182,$K182:$K182),$K$135="X",AVERAGE($F182:$J182)),"")</f>
        <v>6.2565307797101993E-4</v>
      </c>
      <c r="C182" s="19" cm="1">
        <f t="array" ref="C182">IFERROR(_xlfn.IFS(COUNTA($F$135:$K$135)=0,STDEV($F182:$K182)/SQRT(COUNT($F182:$K182)),$F$135="X",STDEV(G182:$K182)/SQRT(COUNT(G182:$K182)),$G$135="X",STDEV($F182,$H182:$K182)/SQRT(COUNT($F182,$H182:$K182)),$H$135="X",STDEV($F182:$G182,$I182:$K182)/SQRT(COUNT($F182:$G182,$I182:$K182)),$I$135="X",STDEV($F182:$H182,$J182:$K182)/SQRT(COUNT($F182:$H182,$J182:$K182)),$J$135="X",STDEV($F182:$I182,$K182)/SQRT(COUNT($F182:$I182,$K182)),$K$135="X",STDEV($F182:$J182)/SQRT(COUNT($F182:$J182))),"")</f>
        <v>6.2565307797102004E-4</v>
      </c>
      <c r="D182" s="113" cm="1">
        <f t="array" ref="D182">IFERROR(_xlfn.IFS(COUNTA($L$135:$Q$135)=0,AVERAGE($L182:$Q182),$L$135="X",AVERAGE($M182:$Q182),$M$135="X",AVERAGE($L182,$N182:$Q182),$N$135="X",AVERAGE($L182:$M182,$O182:$Q182),$O$135="X",AVERAGE($L182:$N182,$P182:$Q182),$P$135="X",AVERAGE($L182:$O182,$Q182:$Q182),$Q$135="X",AVERAGE($L182:$P182)),"")</f>
        <v>2628.1666666666665</v>
      </c>
      <c r="E182" s="111" cm="1">
        <f t="array" ref="E182">IFERROR(_xlfn.IFS(COUNTA($L$135:$Q$135)=0,STDEV($L182:$Q182)/SQRT(COUNT($L182:$Q182)),$L$135="X",STDEV($M182:$Q182)/SQRT(COUNT($M182:$Q182)),$M$135="X",STDEV($L182,$N182:$Q182)/SQRT(COUNT($L182,$N182:$Q182)),$N$135="X",STDEV($L182:$M182,$O182:$Q182)/SQRT(COUNT($L182:$M182,$O182:$Q182)),$O$135="X",STDEV($L182:$N182,$P182:$Q182)/SQRT(COUNT($L182:$N182,$P182:$Q182)),$P$135="X",STDEV($L182:$O182,$Q182)/SQRT(COUNT($L182:$O182,$Q182)),$Q$135="X",STDEV($L182:$P182)/SQRT(COUNT($L182:$P182))),"")</f>
        <v>2628.166666666667</v>
      </c>
      <c r="F182" cm="1">
        <f t="array" ref="F182">_xlfn.IFS(SUM($L182:$Q182)="","",L182="","",L182=0,0,L182&gt;0,L182/F$198*100)</f>
        <v>0</v>
      </c>
      <c r="G182" cm="1">
        <f t="array" ref="G182">_xlfn.IFS(SUM($L182:$Q182)="","",M182="","",M182=0,0,M182&gt;0,M182/G$198*100)</f>
        <v>0</v>
      </c>
      <c r="H182" cm="1">
        <f t="array" ref="H182">_xlfn.IFS(SUM($L182:$Q182)="","",N182="","",N182=0,0,N182&gt;0,N182/H$198*100)</f>
        <v>0</v>
      </c>
      <c r="I182" cm="1">
        <f t="array" ref="I182">_xlfn.IFS(SUM($L182:$Q182)="","",O182="","",O182=0,0,O182&gt;0,O182/I$198*100)</f>
        <v>3.7539184678261196E-3</v>
      </c>
      <c r="J182" cm="1">
        <f t="array" ref="J182">_xlfn.IFS(SUM($L182:$Q182)="","",P182="","",P182=0,0,P182&gt;0,P182/J$198*100)</f>
        <v>0</v>
      </c>
      <c r="K182" s="1" cm="1">
        <f t="array" ref="K182">_xlfn.IFS(SUM($L182:$Q182)="","",Q182="","",Q182=0,0,Q182&gt;0,Q182/K$198*100)</f>
        <v>0</v>
      </c>
      <c r="L182" s="85">
        <f t="shared" si="241"/>
        <v>0</v>
      </c>
      <c r="M182" s="39">
        <f t="shared" si="209"/>
        <v>0</v>
      </c>
      <c r="N182" s="39">
        <f t="shared" si="210"/>
        <v>0</v>
      </c>
      <c r="O182" s="39">
        <f t="shared" si="211"/>
        <v>15769</v>
      </c>
      <c r="P182" s="39">
        <f t="shared" si="212"/>
        <v>0</v>
      </c>
      <c r="Q182" s="98">
        <f t="shared" si="213"/>
        <v>0</v>
      </c>
      <c r="R182" s="89">
        <v>0</v>
      </c>
      <c r="S182" s="89">
        <v>0</v>
      </c>
      <c r="T182" s="89">
        <v>0</v>
      </c>
      <c r="U182" s="89">
        <v>31538</v>
      </c>
      <c r="V182" s="89">
        <v>0</v>
      </c>
      <c r="W182" s="89">
        <v>0</v>
      </c>
      <c r="X182" s="1"/>
      <c r="Y182" s="1"/>
      <c r="Z182" s="7" t="s">
        <v>71</v>
      </c>
      <c r="AA182" s="18" cm="1">
        <f t="array" ref="AA182">IFERROR(_xlfn.IFS(COUNTA($AE$135:$AJ$135)=0,AVERAGE($AE182:$AJ182),$AE$135="X",AVERAGE($AF182:$AJ182),$AF$135="X",AVERAGE($AE182,$AG182:$AJ182),$AG$135="X",AVERAGE($AE182:$AF182,$AH182:$AJ182),$AH$135="X",AVERAGE($AE182:$AG182,$AI182:$AJ182),$AI$135="X",AVERAGE($AE182:$AH182,$AJ182:$AJ182),$AJ$135="X",AVERAGE($AE182:$AI182)),"")</f>
        <v>5.7757509461061555E-4</v>
      </c>
      <c r="AB182" s="19" cm="1">
        <f t="array" ref="AB182">IFERROR(_xlfn.IFS(COUNTA($AE$135:$AJ$135)=0,STDEV($AE182:$AJ182)/SQRT(COUNT($AE182:$AJ182)),$AE$135="X",STDEV($AF182:$AJ182)/SQRT(COUNT($AF182:$AJ182)),$AF$135="X",STDEV($AE182,$AG182:$AJ182)/SQRT(COUNT($AE182,$AG182:$AJ182)),$AG$135="X",STDEV($AE182:$AF182,$AH182:$AJ182)/SQRT(COUNT($AE182:$AF182,$AH182:$AJ182)),$AH$135="X",STDEV($AE182:$AG182,$AI182:$AJ182)/SQRT(COUNT($AE182:$AG182,$AI182:$AJ182)),$AI$135="X",STDEV($AE182:$AH182,$AJ182)/SQRT(COUNT($AE182:$AH182,$AJ182)),$AJ$135="X",STDEV($AE182:$AI182)/SQRT(COUNT($AE182:$AI182))),"")</f>
        <v>5.7757509461061566E-4</v>
      </c>
      <c r="AC182" s="113" cm="1">
        <f t="array" ref="AC182">IFERROR(_xlfn.IFS(COUNTA($AK$135:$AP$135)=0,AVERAGE($AK182:$AP182),$AK$135="X",AVERAGE($AL182:$AP182),$AL$135="X",AVERAGE($AK182,$AM182:$AP182),$AM$135="X",AVERAGE($AK182:$AL182,$AN182:$AP182),$AN$135="X",AVERAGE($AK182:$AM182,$AO182:$AP182),$AO$135="X",AVERAGE($AK182:$AN182,$AP182:$AP182),$AP$135="X",AVERAGE($AK182:$AO182)),"")</f>
        <v>2246.9166666666665</v>
      </c>
      <c r="AD182" s="111" cm="1">
        <f t="array" ref="AD182">IFERROR(_xlfn.IFS(COUNTA($AK$135:$AP$135)=0,STDEV($AK182:$AP182)/SQRT(COUNT($AK182:$AP182)),$AK$135="X",STDEV($AL182:$AP182)/SQRT(COUNT($AL182:$AP182)),$AL$135="X",STDEV($AK182,$AM182:$AP182)/SQRT(COUNT($AK182,$AM182:$AP182)),$AM$135="X",STDEV($AK182:$AL182,$AN182:$AP182)/SQRT(COUNT($AK182:$AL182,$AN182:$AP182)),$AN$135="X",STDEV($AK182:$AM182,$AO182:$AP182)/SQRT(COUNT($AK182:$AM182,$AO182:$AP182)),$AO$135="X",STDEV($AK182:$AN182,$AP182)/SQRT(COUNT($AK182:$AN182,$AP182)),$AP$135="X",STDEV($AK182:$AO182)/SQRT(COUNT($AK182:$AO182))),"")</f>
        <v>2246.916666666667</v>
      </c>
      <c r="AE182" cm="1">
        <f t="array" ref="AE182">_xlfn.IFS(SUM($AK182:$AP182)="","",AK182="","",AK182=0,0,AK182&gt;0,AK182/AE$198*100)</f>
        <v>0</v>
      </c>
      <c r="AF182" cm="1">
        <f t="array" ref="AF182">_xlfn.IFS(SUM($AK182:$AP182)="","",AL182="","",AL182=0,0,AL182&gt;0,AL182/AF$198*100)</f>
        <v>3.4654505676636935E-3</v>
      </c>
      <c r="AG182" cm="1">
        <f t="array" ref="AG182">_xlfn.IFS(SUM($AK182:$AP182)="","",AM182="","",AM182=0,0,AM182&gt;0,AM182/AG$198*100)</f>
        <v>0</v>
      </c>
      <c r="AH182" cm="1">
        <f t="array" ref="AH182">_xlfn.IFS(SUM($AK182:$AP182)="","",AN182="","",AN182=0,0,AN182&gt;0,AN182/AH$198*100)</f>
        <v>0</v>
      </c>
      <c r="AI182" cm="1">
        <f t="array" ref="AI182">_xlfn.IFS(SUM($AK182:$AP182)="","",AO182="","",AO182=0,0,AO182&gt;0,AO182/AI$198*100)</f>
        <v>0</v>
      </c>
      <c r="AJ182" s="1" cm="1">
        <f t="array" ref="AJ182">_xlfn.IFS(SUM($AK182:$AP182)="","",AP182="","",AP182=0,0,AP182&gt;0,AP182/AJ$198*100)</f>
        <v>0</v>
      </c>
      <c r="AK182" s="85">
        <f t="shared" si="242"/>
        <v>0</v>
      </c>
      <c r="AL182" s="39">
        <f t="shared" si="243"/>
        <v>13481.5</v>
      </c>
      <c r="AM182" s="39">
        <f t="shared" si="244"/>
        <v>0</v>
      </c>
      <c r="AN182" s="39">
        <f t="shared" si="245"/>
        <v>0</v>
      </c>
      <c r="AO182" s="39">
        <f t="shared" si="246"/>
        <v>0</v>
      </c>
      <c r="AP182" s="98">
        <f t="shared" si="247"/>
        <v>0</v>
      </c>
      <c r="AQ182" s="89">
        <v>0</v>
      </c>
      <c r="AR182" s="89">
        <v>26963</v>
      </c>
      <c r="AS182" s="89">
        <v>0</v>
      </c>
      <c r="AT182" s="89">
        <v>0</v>
      </c>
      <c r="AU182" s="89">
        <v>0</v>
      </c>
      <c r="AV182" s="89">
        <v>0</v>
      </c>
      <c r="AW182" s="1"/>
      <c r="AX182" s="1"/>
      <c r="AY182" s="39" t="str">
        <f t="shared" si="261"/>
        <v/>
      </c>
      <c r="AZ182" s="39" t="str">
        <f t="shared" si="283"/>
        <v/>
      </c>
      <c r="BA182" s="39" t="str">
        <f t="shared" si="284"/>
        <v/>
      </c>
      <c r="BB182" s="39" t="str">
        <f t="shared" si="285"/>
        <v/>
      </c>
      <c r="BC182" s="39" t="str">
        <f t="shared" si="286"/>
        <v/>
      </c>
      <c r="BD182" s="39" t="str">
        <f t="shared" si="287"/>
        <v/>
      </c>
      <c r="BE182" s="39" t="str">
        <f t="shared" si="262"/>
        <v/>
      </c>
      <c r="BF182" s="39" t="str">
        <f t="shared" si="288"/>
        <v/>
      </c>
      <c r="BG182" s="39" t="str">
        <f t="shared" si="289"/>
        <v/>
      </c>
      <c r="BH182" s="39" t="str">
        <f t="shared" si="290"/>
        <v/>
      </c>
      <c r="BI182" s="39" t="str">
        <f t="shared" si="291"/>
        <v/>
      </c>
      <c r="BJ182" s="39" t="str">
        <f t="shared" si="292"/>
        <v/>
      </c>
      <c r="BK182" s="42" t="str">
        <f t="shared" si="263"/>
        <v/>
      </c>
      <c r="BL182" t="str">
        <f t="shared" si="264"/>
        <v/>
      </c>
      <c r="BM182" t="str">
        <f t="shared" si="265"/>
        <v/>
      </c>
      <c r="BN182" t="str">
        <f t="shared" si="266"/>
        <v/>
      </c>
      <c r="BO182" t="str">
        <f t="shared" si="267"/>
        <v/>
      </c>
      <c r="BP182" t="str">
        <f t="shared" si="268"/>
        <v/>
      </c>
      <c r="BQ182" t="str">
        <f t="shared" si="269"/>
        <v/>
      </c>
      <c r="BR182" t="str">
        <f t="shared" si="270"/>
        <v/>
      </c>
      <c r="BS182" t="str">
        <f t="shared" si="271"/>
        <v/>
      </c>
      <c r="BT182" t="str">
        <f t="shared" si="272"/>
        <v/>
      </c>
      <c r="BU182" t="str">
        <f t="shared" si="273"/>
        <v/>
      </c>
      <c r="BV182" t="str">
        <f t="shared" si="274"/>
        <v/>
      </c>
      <c r="BW182" t="str">
        <f t="shared" si="275"/>
        <v/>
      </c>
      <c r="BX182" t="str">
        <f t="shared" si="276"/>
        <v/>
      </c>
      <c r="BY182" t="str">
        <f t="shared" si="277"/>
        <v/>
      </c>
      <c r="BZ182" t="str">
        <f t="shared" si="278"/>
        <v/>
      </c>
      <c r="CA182" t="str">
        <f t="shared" si="279"/>
        <v/>
      </c>
      <c r="CB182" s="39" t="str">
        <f t="shared" si="280"/>
        <v/>
      </c>
      <c r="CC182" s="46" t="str">
        <f t="shared" si="281"/>
        <v/>
      </c>
      <c r="CD182" s="44" t="str">
        <f t="shared" si="282"/>
        <v/>
      </c>
      <c r="CE182" t="str" cm="1">
        <f t="array" ref="CE182">_xlfn.IFS($CC182="","",$CC182&lt;=CE$136,"yes",$CC182&gt;CE$136,"no")</f>
        <v/>
      </c>
      <c r="CF182" s="42" t="str">
        <f t="shared" si="258"/>
        <v/>
      </c>
      <c r="CG182" s="1" t="str">
        <f t="shared" si="259"/>
        <v/>
      </c>
      <c r="CH182" s="1" t="str">
        <f t="shared" si="260"/>
        <v/>
      </c>
      <c r="CI182" s="76" t="str">
        <f>IF(CE182="yes",VLOOKUP(CH182,'z-Table'!$A$1:$K$74,7,TRUE)*$CE$135,"")</f>
        <v/>
      </c>
    </row>
    <row r="183" spans="1:87" ht="12" x14ac:dyDescent="0.2">
      <c r="A183" s="7" t="s">
        <v>72</v>
      </c>
      <c r="B183" s="18" cm="1">
        <f t="array" ref="B183">IFERROR(_xlfn.IFS(COUNTA($F$135:$K$135)=0,AVERAGE($F183:$K183),$F$135="X",AVERAGE(G183:$K183),$G$135="X",AVERAGE($F183,$H183:$K183),$H$135="X",AVERAGE($F183:$G183,$I183:$K183),$I$135="X",AVERAGE($F183:$H183,$J183:$K183),$J$135="X",AVERAGE($F183:$I183,$K183:$K183),$K$135="X",AVERAGE($F183:$J183)),"")</f>
        <v>0</v>
      </c>
      <c r="C183" s="19" cm="1">
        <f t="array" ref="C183">IFERROR(_xlfn.IFS(COUNTA($F$135:$K$135)=0,STDEV($F183:$K183)/SQRT(COUNT($F183:$K183)),$F$135="X",STDEV(G183:$K183)/SQRT(COUNT(G183:$K183)),$G$135="X",STDEV($F183,$H183:$K183)/SQRT(COUNT($F183,$H183:$K183)),$H$135="X",STDEV($F183:$G183,$I183:$K183)/SQRT(COUNT($F183:$G183,$I183:$K183)),$I$135="X",STDEV($F183:$H183,$J183:$K183)/SQRT(COUNT($F183:$H183,$J183:$K183)),$J$135="X",STDEV($F183:$I183,$K183)/SQRT(COUNT($F183:$I183,$K183)),$K$135="X",STDEV($F183:$J183)/SQRT(COUNT($F183:$J183))),"")</f>
        <v>0</v>
      </c>
      <c r="D183" s="113" cm="1">
        <f t="array" ref="D183">IFERROR(_xlfn.IFS(COUNTA($L$135:$Q$135)=0,AVERAGE($L183:$Q183),$L$135="X",AVERAGE($M183:$Q183),$M$135="X",AVERAGE($L183,$N183:$Q183),$N$135="X",AVERAGE($L183:$M183,$O183:$Q183),$O$135="X",AVERAGE($L183:$N183,$P183:$Q183),$P$135="X",AVERAGE($L183:$O183,$Q183:$Q183),$Q$135="X",AVERAGE($L183:$P183)),"")</f>
        <v>0</v>
      </c>
      <c r="E183" s="111" cm="1">
        <f t="array" ref="E183">IFERROR(_xlfn.IFS(COUNTA($L$135:$Q$135)=0,STDEV($L183:$Q183)/SQRT(COUNT($L183:$Q183)),$L$135="X",STDEV($M183:$Q183)/SQRT(COUNT($M183:$Q183)),$M$135="X",STDEV($L183,$N183:$Q183)/SQRT(COUNT($L183,$N183:$Q183)),$N$135="X",STDEV($L183:$M183,$O183:$Q183)/SQRT(COUNT($L183:$M183,$O183:$Q183)),$O$135="X",STDEV($L183:$N183,$P183:$Q183)/SQRT(COUNT($L183:$N183,$P183:$Q183)),$P$135="X",STDEV($L183:$O183,$Q183)/SQRT(COUNT($L183:$O183,$Q183)),$Q$135="X",STDEV($L183:$P183)/SQRT(COUNT($L183:$P183))),"")</f>
        <v>0</v>
      </c>
      <c r="F183" cm="1">
        <f t="array" ref="F183">_xlfn.IFS(SUM($L183:$Q183)="","",L183="","",L183=0,0,L183&gt;0,L183/F$198*100)</f>
        <v>0</v>
      </c>
      <c r="G183" cm="1">
        <f t="array" ref="G183">_xlfn.IFS(SUM($L183:$Q183)="","",M183="","",M183=0,0,M183&gt;0,M183/G$198*100)</f>
        <v>0</v>
      </c>
      <c r="H183" cm="1">
        <f t="array" ref="H183">_xlfn.IFS(SUM($L183:$Q183)="","",N183="","",N183=0,0,N183&gt;0,N183/H$198*100)</f>
        <v>0</v>
      </c>
      <c r="I183" cm="1">
        <f t="array" ref="I183">_xlfn.IFS(SUM($L183:$Q183)="","",O183="","",O183=0,0,O183&gt;0,O183/I$198*100)</f>
        <v>0</v>
      </c>
      <c r="J183" cm="1">
        <f t="array" ref="J183">_xlfn.IFS(SUM($L183:$Q183)="","",P183="","",P183=0,0,P183&gt;0,P183/J$198*100)</f>
        <v>0</v>
      </c>
      <c r="K183" s="1" cm="1">
        <f t="array" ref="K183">_xlfn.IFS(SUM($L183:$Q183)="","",Q183="","",Q183=0,0,Q183&gt;0,Q183/K$198*100)</f>
        <v>0</v>
      </c>
      <c r="L183" s="85">
        <f t="shared" si="241"/>
        <v>0</v>
      </c>
      <c r="M183" s="39">
        <f t="shared" si="209"/>
        <v>0</v>
      </c>
      <c r="N183" s="39">
        <f t="shared" si="210"/>
        <v>0</v>
      </c>
      <c r="O183" s="39">
        <f t="shared" si="211"/>
        <v>0</v>
      </c>
      <c r="P183" s="39">
        <f t="shared" si="212"/>
        <v>0</v>
      </c>
      <c r="Q183" s="98">
        <f t="shared" si="213"/>
        <v>0</v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89">
        <v>0</v>
      </c>
      <c r="X183" s="1"/>
      <c r="Y183" s="1"/>
      <c r="Z183" s="7" t="s">
        <v>72</v>
      </c>
      <c r="AA183" s="18" cm="1">
        <f t="array" ref="AA183">IFERROR(_xlfn.IFS(COUNTA($AE$135:$AJ$135)=0,AVERAGE($AE183:$AJ183),$AE$135="X",AVERAGE($AF183:$AJ183),$AF$135="X",AVERAGE($AE183,$AG183:$AJ183),$AG$135="X",AVERAGE($AE183:$AF183,$AH183:$AJ183),$AH$135="X",AVERAGE($AE183:$AG183,$AI183:$AJ183),$AI$135="X",AVERAGE($AE183:$AH183,$AJ183:$AJ183),$AJ$135="X",AVERAGE($AE183:$AI183)),"")</f>
        <v>0</v>
      </c>
      <c r="AB183" s="19" cm="1">
        <f t="array" ref="AB183">IFERROR(_xlfn.IFS(COUNTA($AE$135:$AJ$135)=0,STDEV($AE183:$AJ183)/SQRT(COUNT($AE183:$AJ183)),$AE$135="X",STDEV($AF183:$AJ183)/SQRT(COUNT($AF183:$AJ183)),$AF$135="X",STDEV($AE183,$AG183:$AJ183)/SQRT(COUNT($AE183,$AG183:$AJ183)),$AG$135="X",STDEV($AE183:$AF183,$AH183:$AJ183)/SQRT(COUNT($AE183:$AF183,$AH183:$AJ183)),$AH$135="X",STDEV($AE183:$AG183,$AI183:$AJ183)/SQRT(COUNT($AE183:$AG183,$AI183:$AJ183)),$AI$135="X",STDEV($AE183:$AH183,$AJ183)/SQRT(COUNT($AE183:$AH183,$AJ183)),$AJ$135="X",STDEV($AE183:$AI183)/SQRT(COUNT($AE183:$AI183))),"")</f>
        <v>0</v>
      </c>
      <c r="AC183" s="113" cm="1">
        <f t="array" ref="AC183">IFERROR(_xlfn.IFS(COUNTA($AK$135:$AP$135)=0,AVERAGE($AK183:$AP183),$AK$135="X",AVERAGE($AL183:$AP183),$AL$135="X",AVERAGE($AK183,$AM183:$AP183),$AM$135="X",AVERAGE($AK183:$AL183,$AN183:$AP183),$AN$135="X",AVERAGE($AK183:$AM183,$AO183:$AP183),$AO$135="X",AVERAGE($AK183:$AN183,$AP183:$AP183),$AP$135="X",AVERAGE($AK183:$AO183)),"")</f>
        <v>0</v>
      </c>
      <c r="AD183" s="111" cm="1">
        <f t="array" ref="AD183">IFERROR(_xlfn.IFS(COUNTA($AK$135:$AP$135)=0,STDEV($AK183:$AP183)/SQRT(COUNT($AK183:$AP183)),$AK$135="X",STDEV($AL183:$AP183)/SQRT(COUNT($AL183:$AP183)),$AL$135="X",STDEV($AK183,$AM183:$AP183)/SQRT(COUNT($AK183,$AM183:$AP183)),$AM$135="X",STDEV($AK183:$AL183,$AN183:$AP183)/SQRT(COUNT($AK183:$AL183,$AN183:$AP183)),$AN$135="X",STDEV($AK183:$AM183,$AO183:$AP183)/SQRT(COUNT($AK183:$AM183,$AO183:$AP183)),$AO$135="X",STDEV($AK183:$AN183,$AP183)/SQRT(COUNT($AK183:$AN183,$AP183)),$AP$135="X",STDEV($AK183:$AO183)/SQRT(COUNT($AK183:$AO183))),"")</f>
        <v>0</v>
      </c>
      <c r="AE183" cm="1">
        <f t="array" ref="AE183">_xlfn.IFS(SUM($AK183:$AP183)="","",AK183="","",AK183=0,0,AK183&gt;0,AK183/AE$198*100)</f>
        <v>0</v>
      </c>
      <c r="AF183" cm="1">
        <f t="array" ref="AF183">_xlfn.IFS(SUM($AK183:$AP183)="","",AL183="","",AL183=0,0,AL183&gt;0,AL183/AF$198*100)</f>
        <v>0</v>
      </c>
      <c r="AG183" cm="1">
        <f t="array" ref="AG183">_xlfn.IFS(SUM($AK183:$AP183)="","",AM183="","",AM183=0,0,AM183&gt;0,AM183/AG$198*100)</f>
        <v>0</v>
      </c>
      <c r="AH183" cm="1">
        <f t="array" ref="AH183">_xlfn.IFS(SUM($AK183:$AP183)="","",AN183="","",AN183=0,0,AN183&gt;0,AN183/AH$198*100)</f>
        <v>0</v>
      </c>
      <c r="AI183" cm="1">
        <f t="array" ref="AI183">_xlfn.IFS(SUM($AK183:$AP183)="","",AO183="","",AO183=0,0,AO183&gt;0,AO183/AI$198*100)</f>
        <v>0</v>
      </c>
      <c r="AJ183" s="1" cm="1">
        <f t="array" ref="AJ183">_xlfn.IFS(SUM($AK183:$AP183)="","",AP183="","",AP183=0,0,AP183&gt;0,AP183/AJ$198*100)</f>
        <v>0</v>
      </c>
      <c r="AK183" s="85">
        <f t="shared" si="242"/>
        <v>0</v>
      </c>
      <c r="AL183" s="39">
        <f t="shared" si="243"/>
        <v>0</v>
      </c>
      <c r="AM183" s="39">
        <f t="shared" si="244"/>
        <v>0</v>
      </c>
      <c r="AN183" s="39">
        <f t="shared" si="245"/>
        <v>0</v>
      </c>
      <c r="AO183" s="39">
        <f t="shared" si="246"/>
        <v>0</v>
      </c>
      <c r="AP183" s="98">
        <f t="shared" si="247"/>
        <v>0</v>
      </c>
      <c r="AQ183" s="89">
        <v>0</v>
      </c>
      <c r="AR183" s="89">
        <v>0</v>
      </c>
      <c r="AS183" s="89">
        <v>0</v>
      </c>
      <c r="AT183" s="89">
        <v>0</v>
      </c>
      <c r="AU183" s="89">
        <v>0</v>
      </c>
      <c r="AV183" s="89">
        <v>0</v>
      </c>
      <c r="AW183" s="1"/>
      <c r="AX183" s="1"/>
      <c r="AY183" s="39" t="str">
        <f t="shared" si="261"/>
        <v/>
      </c>
      <c r="AZ183" s="39" t="str">
        <f t="shared" si="283"/>
        <v/>
      </c>
      <c r="BA183" s="39" t="str">
        <f t="shared" si="284"/>
        <v/>
      </c>
      <c r="BB183" s="39" t="str">
        <f t="shared" si="285"/>
        <v/>
      </c>
      <c r="BC183" s="39" t="str">
        <f t="shared" si="286"/>
        <v/>
      </c>
      <c r="BD183" s="39" t="str">
        <f t="shared" si="287"/>
        <v/>
      </c>
      <c r="BE183" s="39" t="str">
        <f t="shared" si="262"/>
        <v/>
      </c>
      <c r="BF183" s="39" t="str">
        <f t="shared" si="288"/>
        <v/>
      </c>
      <c r="BG183" s="39" t="str">
        <f t="shared" si="289"/>
        <v/>
      </c>
      <c r="BH183" s="39" t="str">
        <f t="shared" si="290"/>
        <v/>
      </c>
      <c r="BI183" s="39" t="str">
        <f t="shared" si="291"/>
        <v/>
      </c>
      <c r="BJ183" s="39" t="str">
        <f t="shared" si="292"/>
        <v/>
      </c>
      <c r="BK183" s="42" t="str">
        <f t="shared" si="263"/>
        <v/>
      </c>
      <c r="BL183" t="str">
        <f t="shared" si="264"/>
        <v/>
      </c>
      <c r="BM183" t="str">
        <f t="shared" si="265"/>
        <v/>
      </c>
      <c r="BN183" t="str">
        <f t="shared" si="266"/>
        <v/>
      </c>
      <c r="BO183" t="str">
        <f t="shared" si="267"/>
        <v/>
      </c>
      <c r="BP183" t="str">
        <f t="shared" si="268"/>
        <v/>
      </c>
      <c r="BQ183" t="str">
        <f t="shared" si="269"/>
        <v/>
      </c>
      <c r="BR183" t="str">
        <f t="shared" si="270"/>
        <v/>
      </c>
      <c r="BS183" t="str">
        <f t="shared" si="271"/>
        <v/>
      </c>
      <c r="BT183" t="str">
        <f t="shared" si="272"/>
        <v/>
      </c>
      <c r="BU183" t="str">
        <f t="shared" si="273"/>
        <v/>
      </c>
      <c r="BV183" t="str">
        <f t="shared" si="274"/>
        <v/>
      </c>
      <c r="BW183" t="str">
        <f t="shared" si="275"/>
        <v/>
      </c>
      <c r="BX183" t="str">
        <f t="shared" si="276"/>
        <v/>
      </c>
      <c r="BY183" t="str">
        <f t="shared" si="277"/>
        <v/>
      </c>
      <c r="BZ183" t="str">
        <f t="shared" si="278"/>
        <v/>
      </c>
      <c r="CA183" t="str">
        <f t="shared" si="279"/>
        <v/>
      </c>
      <c r="CB183" s="39" t="str">
        <f t="shared" si="280"/>
        <v/>
      </c>
      <c r="CC183" s="46" t="str">
        <f t="shared" si="281"/>
        <v/>
      </c>
      <c r="CD183" s="44" t="str">
        <f t="shared" si="282"/>
        <v/>
      </c>
      <c r="CE183" t="str" cm="1">
        <f t="array" ref="CE183">_xlfn.IFS($CC183="","",$CC183&lt;=CE$136,"yes",$CC183&gt;CE$136,"no")</f>
        <v/>
      </c>
      <c r="CF183" s="42" t="str">
        <f t="shared" si="258"/>
        <v/>
      </c>
      <c r="CG183" s="1" t="str">
        <f t="shared" si="259"/>
        <v/>
      </c>
      <c r="CH183" s="1" t="str">
        <f t="shared" si="260"/>
        <v/>
      </c>
      <c r="CI183" s="76" t="str">
        <f>IF(CE183="yes",VLOOKUP(CH183,'z-Table'!$A$1:$K$74,7,TRUE)*$CE$135,"")</f>
        <v/>
      </c>
    </row>
    <row r="184" spans="1:87" ht="12" x14ac:dyDescent="0.2">
      <c r="A184" s="7" t="s">
        <v>73</v>
      </c>
      <c r="B184" s="18" cm="1">
        <f t="array" ref="B184">IFERROR(_xlfn.IFS(COUNTA($F$135:$K$135)=0,AVERAGE($F184:$K184),$F$135="X",AVERAGE(G184:$K184),$G$135="X",AVERAGE($F184,$H184:$K184),$H$135="X",AVERAGE($F184:$G184,$I184:$K184),$I$135="X",AVERAGE($F184:$H184,$J184:$K184),$J$135="X",AVERAGE($F184:$I184,$K184:$K184),$K$135="X",AVERAGE($F184:$J184)),"")</f>
        <v>0</v>
      </c>
      <c r="C184" s="19" cm="1">
        <f t="array" ref="C184">IFERROR(_xlfn.IFS(COUNTA($F$135:$K$135)=0,STDEV($F184:$K184)/SQRT(COUNT($F184:$K184)),$F$135="X",STDEV(G184:$K184)/SQRT(COUNT(G184:$K184)),$G$135="X",STDEV($F184,$H184:$K184)/SQRT(COUNT($F184,$H184:$K184)),$H$135="X",STDEV($F184:$G184,$I184:$K184)/SQRT(COUNT($F184:$G184,$I184:$K184)),$I$135="X",STDEV($F184:$H184,$J184:$K184)/SQRT(COUNT($F184:$H184,$J184:$K184)),$J$135="X",STDEV($F184:$I184,$K184)/SQRT(COUNT($F184:$I184,$K184)),$K$135="X",STDEV($F184:$J184)/SQRT(COUNT($F184:$J184))),"")</f>
        <v>0</v>
      </c>
      <c r="D184" s="113" cm="1">
        <f t="array" ref="D184">IFERROR(_xlfn.IFS(COUNTA($L$135:$Q$135)=0,AVERAGE($L184:$Q184),$L$135="X",AVERAGE($M184:$Q184),$M$135="X",AVERAGE($L184,$N184:$Q184),$N$135="X",AVERAGE($L184:$M184,$O184:$Q184),$O$135="X",AVERAGE($L184:$N184,$P184:$Q184),$P$135="X",AVERAGE($L184:$O184,$Q184:$Q184),$Q$135="X",AVERAGE($L184:$P184)),"")</f>
        <v>0</v>
      </c>
      <c r="E184" s="111" cm="1">
        <f t="array" ref="E184">IFERROR(_xlfn.IFS(COUNTA($L$135:$Q$135)=0,STDEV($L184:$Q184)/SQRT(COUNT($L184:$Q184)),$L$135="X",STDEV($M184:$Q184)/SQRT(COUNT($M184:$Q184)),$M$135="X",STDEV($L184,$N184:$Q184)/SQRT(COUNT($L184,$N184:$Q184)),$N$135="X",STDEV($L184:$M184,$O184:$Q184)/SQRT(COUNT($L184:$M184,$O184:$Q184)),$O$135="X",STDEV($L184:$N184,$P184:$Q184)/SQRT(COUNT($L184:$N184,$P184:$Q184)),$P$135="X",STDEV($L184:$O184,$Q184)/SQRT(COUNT($L184:$O184,$Q184)),$Q$135="X",STDEV($L184:$P184)/SQRT(COUNT($L184:$P184))),"")</f>
        <v>0</v>
      </c>
      <c r="F184" cm="1">
        <f t="array" ref="F184">_xlfn.IFS(SUM($L184:$Q184)="","",L184="","",L184=0,0,L184&gt;0,L184/F$198*100)</f>
        <v>0</v>
      </c>
      <c r="G184" cm="1">
        <f t="array" ref="G184">_xlfn.IFS(SUM($L184:$Q184)="","",M184="","",M184=0,0,M184&gt;0,M184/G$198*100)</f>
        <v>0</v>
      </c>
      <c r="H184" cm="1">
        <f t="array" ref="H184">_xlfn.IFS(SUM($L184:$Q184)="","",N184="","",N184=0,0,N184&gt;0,N184/H$198*100)</f>
        <v>0</v>
      </c>
      <c r="I184" cm="1">
        <f t="array" ref="I184">_xlfn.IFS(SUM($L184:$Q184)="","",O184="","",O184=0,0,O184&gt;0,O184/I$198*100)</f>
        <v>0</v>
      </c>
      <c r="J184" cm="1">
        <f t="array" ref="J184">_xlfn.IFS(SUM($L184:$Q184)="","",P184="","",P184=0,0,P184&gt;0,P184/J$198*100)</f>
        <v>0</v>
      </c>
      <c r="K184" s="1" cm="1">
        <f t="array" ref="K184">_xlfn.IFS(SUM($L184:$Q184)="","",Q184="","",Q184=0,0,Q184&gt;0,Q184/K$198*100)</f>
        <v>0</v>
      </c>
      <c r="L184" s="85">
        <f t="shared" si="241"/>
        <v>0</v>
      </c>
      <c r="M184" s="39">
        <f t="shared" si="209"/>
        <v>0</v>
      </c>
      <c r="N184" s="39">
        <f t="shared" si="210"/>
        <v>0</v>
      </c>
      <c r="O184" s="39">
        <f t="shared" si="211"/>
        <v>0</v>
      </c>
      <c r="P184" s="39">
        <f t="shared" si="212"/>
        <v>0</v>
      </c>
      <c r="Q184" s="98">
        <f t="shared" si="213"/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89">
        <v>0</v>
      </c>
      <c r="X184" s="1"/>
      <c r="Y184" s="1"/>
      <c r="Z184" s="7" t="s">
        <v>73</v>
      </c>
      <c r="AA184" s="18" cm="1">
        <f t="array" ref="AA184">IFERROR(_xlfn.IFS(COUNTA($AE$135:$AJ$135)=0,AVERAGE($AE184:$AJ184),$AE$135="X",AVERAGE($AF184:$AJ184),$AF$135="X",AVERAGE($AE184,$AG184:$AJ184),$AG$135="X",AVERAGE($AE184:$AF184,$AH184:$AJ184),$AH$135="X",AVERAGE($AE184:$AG184,$AI184:$AJ184),$AI$135="X",AVERAGE($AE184:$AH184,$AJ184:$AJ184),$AJ$135="X",AVERAGE($AE184:$AI184)),"")</f>
        <v>0</v>
      </c>
      <c r="AB184" s="19" cm="1">
        <f t="array" ref="AB184">IFERROR(_xlfn.IFS(COUNTA($AE$135:$AJ$135)=0,STDEV($AE184:$AJ184)/SQRT(COUNT($AE184:$AJ184)),$AE$135="X",STDEV($AF184:$AJ184)/SQRT(COUNT($AF184:$AJ184)),$AF$135="X",STDEV($AE184,$AG184:$AJ184)/SQRT(COUNT($AE184,$AG184:$AJ184)),$AG$135="X",STDEV($AE184:$AF184,$AH184:$AJ184)/SQRT(COUNT($AE184:$AF184,$AH184:$AJ184)),$AH$135="X",STDEV($AE184:$AG184,$AI184:$AJ184)/SQRT(COUNT($AE184:$AG184,$AI184:$AJ184)),$AI$135="X",STDEV($AE184:$AH184,$AJ184)/SQRT(COUNT($AE184:$AH184,$AJ184)),$AJ$135="X",STDEV($AE184:$AI184)/SQRT(COUNT($AE184:$AI184))),"")</f>
        <v>0</v>
      </c>
      <c r="AC184" s="113" cm="1">
        <f t="array" ref="AC184">IFERROR(_xlfn.IFS(COUNTA($AK$135:$AP$135)=0,AVERAGE($AK184:$AP184),$AK$135="X",AVERAGE($AL184:$AP184),$AL$135="X",AVERAGE($AK184,$AM184:$AP184),$AM$135="X",AVERAGE($AK184:$AL184,$AN184:$AP184),$AN$135="X",AVERAGE($AK184:$AM184,$AO184:$AP184),$AO$135="X",AVERAGE($AK184:$AN184,$AP184:$AP184),$AP$135="X",AVERAGE($AK184:$AO184)),"")</f>
        <v>0</v>
      </c>
      <c r="AD184" s="111" cm="1">
        <f t="array" ref="AD184">IFERROR(_xlfn.IFS(COUNTA($AK$135:$AP$135)=0,STDEV($AK184:$AP184)/SQRT(COUNT($AK184:$AP184)),$AK$135="X",STDEV($AL184:$AP184)/SQRT(COUNT($AL184:$AP184)),$AL$135="X",STDEV($AK184,$AM184:$AP184)/SQRT(COUNT($AK184,$AM184:$AP184)),$AM$135="X",STDEV($AK184:$AL184,$AN184:$AP184)/SQRT(COUNT($AK184:$AL184,$AN184:$AP184)),$AN$135="X",STDEV($AK184:$AM184,$AO184:$AP184)/SQRT(COUNT($AK184:$AM184,$AO184:$AP184)),$AO$135="X",STDEV($AK184:$AN184,$AP184)/SQRT(COUNT($AK184:$AN184,$AP184)),$AP$135="X",STDEV($AK184:$AO184)/SQRT(COUNT($AK184:$AO184))),"")</f>
        <v>0</v>
      </c>
      <c r="AE184" cm="1">
        <f t="array" ref="AE184">_xlfn.IFS(SUM($AK184:$AP184)="","",AK184="","",AK184=0,0,AK184&gt;0,AK184/AE$198*100)</f>
        <v>0</v>
      </c>
      <c r="AF184" cm="1">
        <f t="array" ref="AF184">_xlfn.IFS(SUM($AK184:$AP184)="","",AL184="","",AL184=0,0,AL184&gt;0,AL184/AF$198*100)</f>
        <v>0</v>
      </c>
      <c r="AG184" cm="1">
        <f t="array" ref="AG184">_xlfn.IFS(SUM($AK184:$AP184)="","",AM184="","",AM184=0,0,AM184&gt;0,AM184/AG$198*100)</f>
        <v>0</v>
      </c>
      <c r="AH184" cm="1">
        <f t="array" ref="AH184">_xlfn.IFS(SUM($AK184:$AP184)="","",AN184="","",AN184=0,0,AN184&gt;0,AN184/AH$198*100)</f>
        <v>0</v>
      </c>
      <c r="AI184" cm="1">
        <f t="array" ref="AI184">_xlfn.IFS(SUM($AK184:$AP184)="","",AO184="","",AO184=0,0,AO184&gt;0,AO184/AI$198*100)</f>
        <v>0</v>
      </c>
      <c r="AJ184" s="1" cm="1">
        <f t="array" ref="AJ184">_xlfn.IFS(SUM($AK184:$AP184)="","",AP184="","",AP184=0,0,AP184&gt;0,AP184/AJ$198*100)</f>
        <v>0</v>
      </c>
      <c r="AK184" s="85">
        <f t="shared" si="242"/>
        <v>0</v>
      </c>
      <c r="AL184" s="39">
        <f t="shared" si="243"/>
        <v>0</v>
      </c>
      <c r="AM184" s="39">
        <f t="shared" si="244"/>
        <v>0</v>
      </c>
      <c r="AN184" s="39">
        <f t="shared" si="245"/>
        <v>0</v>
      </c>
      <c r="AO184" s="39">
        <f t="shared" si="246"/>
        <v>0</v>
      </c>
      <c r="AP184" s="98">
        <f t="shared" si="247"/>
        <v>0</v>
      </c>
      <c r="AQ184" s="89">
        <v>0</v>
      </c>
      <c r="AR184" s="89">
        <v>0</v>
      </c>
      <c r="AS184" s="89">
        <v>0</v>
      </c>
      <c r="AT184" s="89">
        <v>0</v>
      </c>
      <c r="AU184" s="89">
        <v>0</v>
      </c>
      <c r="AV184" s="89">
        <v>0</v>
      </c>
      <c r="AW184" s="1"/>
      <c r="AX184" s="1"/>
      <c r="AY184" s="39" t="str">
        <f t="shared" si="261"/>
        <v/>
      </c>
      <c r="AZ184" s="39" t="str">
        <f t="shared" si="283"/>
        <v/>
      </c>
      <c r="BA184" s="39" t="str">
        <f t="shared" si="284"/>
        <v/>
      </c>
      <c r="BB184" s="39" t="str">
        <f t="shared" si="285"/>
        <v/>
      </c>
      <c r="BC184" s="39" t="str">
        <f t="shared" si="286"/>
        <v/>
      </c>
      <c r="BD184" s="39" t="str">
        <f t="shared" si="287"/>
        <v/>
      </c>
      <c r="BE184" s="39" t="str">
        <f t="shared" si="262"/>
        <v/>
      </c>
      <c r="BF184" s="39" t="str">
        <f t="shared" si="288"/>
        <v/>
      </c>
      <c r="BG184" s="39" t="str">
        <f t="shared" si="289"/>
        <v/>
      </c>
      <c r="BH184" s="39" t="str">
        <f t="shared" si="290"/>
        <v/>
      </c>
      <c r="BI184" s="39" t="str">
        <f t="shared" si="291"/>
        <v/>
      </c>
      <c r="BJ184" s="39" t="str">
        <f t="shared" si="292"/>
        <v/>
      </c>
      <c r="BK184" s="42" t="str">
        <f t="shared" si="263"/>
        <v/>
      </c>
      <c r="BL184" t="str">
        <f t="shared" si="264"/>
        <v/>
      </c>
      <c r="BM184" t="str">
        <f t="shared" si="265"/>
        <v/>
      </c>
      <c r="BN184" t="str">
        <f t="shared" si="266"/>
        <v/>
      </c>
      <c r="BO184" t="str">
        <f t="shared" si="267"/>
        <v/>
      </c>
      <c r="BP184" t="str">
        <f t="shared" si="268"/>
        <v/>
      </c>
      <c r="BQ184" t="str">
        <f t="shared" si="269"/>
        <v/>
      </c>
      <c r="BR184" t="str">
        <f t="shared" si="270"/>
        <v/>
      </c>
      <c r="BS184" t="str">
        <f t="shared" si="271"/>
        <v/>
      </c>
      <c r="BT184" t="str">
        <f t="shared" si="272"/>
        <v/>
      </c>
      <c r="BU184" t="str">
        <f t="shared" si="273"/>
        <v/>
      </c>
      <c r="BV184" t="str">
        <f t="shared" si="274"/>
        <v/>
      </c>
      <c r="BW184" t="str">
        <f t="shared" si="275"/>
        <v/>
      </c>
      <c r="BX184" t="str">
        <f t="shared" si="276"/>
        <v/>
      </c>
      <c r="BY184" t="str">
        <f t="shared" si="277"/>
        <v/>
      </c>
      <c r="BZ184" t="str">
        <f t="shared" si="278"/>
        <v/>
      </c>
      <c r="CA184" t="str">
        <f t="shared" si="279"/>
        <v/>
      </c>
      <c r="CB184" s="39" t="str">
        <f t="shared" si="280"/>
        <v/>
      </c>
      <c r="CC184" s="46" t="str">
        <f t="shared" si="281"/>
        <v/>
      </c>
      <c r="CD184" s="44" t="str">
        <f t="shared" si="282"/>
        <v/>
      </c>
      <c r="CE184" t="str" cm="1">
        <f t="array" ref="CE184">_xlfn.IFS($CC184="","",$CC184&lt;=CE$136,"yes",$CC184&gt;CE$136,"no")</f>
        <v/>
      </c>
      <c r="CF184" s="42" t="str">
        <f t="shared" si="258"/>
        <v/>
      </c>
      <c r="CG184" s="1" t="str">
        <f t="shared" si="259"/>
        <v/>
      </c>
      <c r="CH184" s="1" t="str">
        <f t="shared" si="260"/>
        <v/>
      </c>
      <c r="CI184" s="76" t="str">
        <f>IF(CE184="yes",VLOOKUP(CH184,'z-Table'!$A$1:$K$74,7,TRUE)*$CE$135,"")</f>
        <v/>
      </c>
    </row>
    <row r="185" spans="1:87" ht="12" x14ac:dyDescent="0.2">
      <c r="A185" s="6" t="s">
        <v>74</v>
      </c>
      <c r="B185" s="18" cm="1">
        <f t="array" ref="B185">IFERROR(_xlfn.IFS(COUNTA($F$135:$K$135)=0,AVERAGE($F185:$K185),$F$135="X",AVERAGE(G185:$K185),$G$135="X",AVERAGE($F185,$H185:$K185),$H$135="X",AVERAGE($F185:$G185,$I185:$K185),$I$135="X",AVERAGE($F185:$H185,$J185:$K185),$J$135="X",AVERAGE($F185:$I185,$K185:$K185),$K$135="X",AVERAGE($F185:$J185)),"")</f>
        <v>0.7897386092562132</v>
      </c>
      <c r="C185" s="19" cm="1">
        <f t="array" ref="C185">IFERROR(_xlfn.IFS(COUNTA($F$135:$K$135)=0,STDEV($F185:$K185)/SQRT(COUNT($F185:$K185)),$F$135="X",STDEV(G185:$K185)/SQRT(COUNT(G185:$K185)),$G$135="X",STDEV($F185,$H185:$K185)/SQRT(COUNT($F185,$H185:$K185)),$H$135="X",STDEV($F185:$G185,$I185:$K185)/SQRT(COUNT($F185:$G185,$I185:$K185)),$I$135="X",STDEV($F185:$H185,$J185:$K185)/SQRT(COUNT($F185:$H185,$J185:$K185)),$J$135="X",STDEV($F185:$I185,$K185)/SQRT(COUNT($F185:$I185,$K185)),$K$135="X",STDEV($F185:$J185)/SQRT(COUNT($F185:$J185))),"")</f>
        <v>0.11121262825804945</v>
      </c>
      <c r="D185" s="113" cm="1">
        <f t="array" ref="D185">IFERROR(_xlfn.IFS(COUNTA($L$135:$Q$135)=0,AVERAGE($L185:$Q185),$L$135="X",AVERAGE($M185:$Q185),$M$135="X",AVERAGE($L185,$N185:$Q185),$N$135="X",AVERAGE($L185:$M185,$O185:$Q185),$O$135="X",AVERAGE($L185:$N185,$P185:$Q185),$P$135="X",AVERAGE($L185:$O185,$Q185:$Q185),$Q$135="X",AVERAGE($L185:$P185)),"")</f>
        <v>2374799.9166666665</v>
      </c>
      <c r="E185" s="111" cm="1">
        <f t="array" ref="E185">IFERROR(_xlfn.IFS(COUNTA($L$135:$Q$135)=0,STDEV($L185:$Q185)/SQRT(COUNT($L185:$Q185)),$L$135="X",STDEV($M185:$Q185)/SQRT(COUNT($M185:$Q185)),$M$135="X",STDEV($L185,$N185:$Q185)/SQRT(COUNT($L185,$N185:$Q185)),$N$135="X",STDEV($L185:$M185,$O185:$Q185)/SQRT(COUNT($L185:$M185,$O185:$Q185)),$O$135="X",STDEV($L185:$N185,$P185:$Q185)/SQRT(COUNT($L185:$N185,$P185:$Q185)),$P$135="X",STDEV($L185:$O185,$Q185)/SQRT(COUNT($L185:$O185,$Q185)),$Q$135="X",STDEV($L185:$P185)/SQRT(COUNT($L185:$P185))),"")</f>
        <v>461878.34599865897</v>
      </c>
      <c r="F185" cm="1">
        <f t="array" ref="F185">_xlfn.IFS(SUM($L185:$Q185)="","",L185="","",L185=0,0,L185&gt;0,L185/F$198*100)</f>
        <v>0.94434718709745236</v>
      </c>
      <c r="G185" cm="1">
        <f t="array" ref="G185">_xlfn.IFS(SUM($L185:$Q185)="","",M185="","",M185=0,0,M185&gt;0,M185/G$198*100)</f>
        <v>0.34558861285837938</v>
      </c>
      <c r="H185" cm="1">
        <f t="array" ref="H185">_xlfn.IFS(SUM($L185:$Q185)="","",N185="","",N185=0,0,N185&gt;0,N185/H$198*100)</f>
        <v>0.61136616758463336</v>
      </c>
      <c r="I185" cm="1">
        <f t="array" ref="I185">_xlfn.IFS(SUM($L185:$Q185)="","",O185="","",O185=0,0,O185&gt;0,O185/I$198*100)</f>
        <v>0.77495015372253273</v>
      </c>
      <c r="J185" cm="1">
        <f t="array" ref="J185">_xlfn.IFS(SUM($L185:$Q185)="","",P185="","",P185=0,0,P185&gt;0,P185/J$198*100)</f>
        <v>1.0569571181198456</v>
      </c>
      <c r="K185" s="1" cm="1">
        <f t="array" ref="K185">_xlfn.IFS(SUM($L185:$Q185)="","",Q185="","",Q185=0,0,Q185&gt;0,Q185/K$198*100)</f>
        <v>1.0052224161544356</v>
      </c>
      <c r="L185" s="85">
        <f t="shared" si="241"/>
        <v>3566808.5</v>
      </c>
      <c r="M185" s="39">
        <f t="shared" si="209"/>
        <v>441099</v>
      </c>
      <c r="N185" s="39">
        <f t="shared" si="210"/>
        <v>1794547</v>
      </c>
      <c r="O185" s="39">
        <f t="shared" si="211"/>
        <v>3255315.5</v>
      </c>
      <c r="P185" s="39">
        <f t="shared" si="212"/>
        <v>2472159</v>
      </c>
      <c r="Q185" s="98">
        <f t="shared" si="213"/>
        <v>2718870.5</v>
      </c>
      <c r="R185" s="89">
        <v>7133617</v>
      </c>
      <c r="S185" s="89">
        <v>441099</v>
      </c>
      <c r="T185" s="89">
        <v>1794547</v>
      </c>
      <c r="U185" s="89">
        <v>6510631</v>
      </c>
      <c r="V185" s="89">
        <v>7416477</v>
      </c>
      <c r="W185" s="89">
        <v>5437741</v>
      </c>
      <c r="X185" s="1"/>
      <c r="Y185" s="1"/>
      <c r="Z185" s="6" t="s">
        <v>74</v>
      </c>
      <c r="AA185" s="18" cm="1">
        <f t="array" ref="AA185">IFERROR(_xlfn.IFS(COUNTA($AE$135:$AJ$135)=0,AVERAGE($AE185:$AJ185),$AE$135="X",AVERAGE($AF185:$AJ185),$AF$135="X",AVERAGE($AE185,$AG185:$AJ185),$AG$135="X",AVERAGE($AE185:$AF185,$AH185:$AJ185),$AH$135="X",AVERAGE($AE185:$AG185,$AI185:$AJ185),$AI$135="X",AVERAGE($AE185:$AH185,$AJ185:$AJ185),$AJ$135="X",AVERAGE($AE185:$AI185)),"")</f>
        <v>0.60853400281160142</v>
      </c>
      <c r="AB185" s="19" cm="1">
        <f t="array" ref="AB185">IFERROR(_xlfn.IFS(COUNTA($AE$135:$AJ$135)=0,STDEV($AE185:$AJ185)/SQRT(COUNT($AE185:$AJ185)),$AE$135="X",STDEV($AF185:$AJ185)/SQRT(COUNT($AF185:$AJ185)),$AF$135="X",STDEV($AE185,$AG185:$AJ185)/SQRT(COUNT($AE185,$AG185:$AJ185)),$AG$135="X",STDEV($AE185:$AF185,$AH185:$AJ185)/SQRT(COUNT($AE185:$AF185,$AH185:$AJ185)),$AH$135="X",STDEV($AE185:$AG185,$AI185:$AJ185)/SQRT(COUNT($AE185:$AG185,$AI185:$AJ185)),$AI$135="X",STDEV($AE185:$AH185,$AJ185)/SQRT(COUNT($AE185:$AH185,$AJ185)),$AJ$135="X",STDEV($AE185:$AI185)/SQRT(COUNT($AE185:$AI185))),"")</f>
        <v>8.9196628042887791E-2</v>
      </c>
      <c r="AC185" s="113" cm="1">
        <f t="array" ref="AC185">IFERROR(_xlfn.IFS(COUNTA($AK$135:$AP$135)=0,AVERAGE($AK185:$AP185),$AK$135="X",AVERAGE($AL185:$AP185),$AL$135="X",AVERAGE($AK185,$AM185:$AP185),$AM$135="X",AVERAGE($AK185:$AL185,$AN185:$AP185),$AN$135="X",AVERAGE($AK185:$AM185,$AO185:$AP185),$AO$135="X",AVERAGE($AK185:$AN185,$AP185:$AP185),$AP$135="X",AVERAGE($AK185:$AO185)),"")</f>
        <v>1872123</v>
      </c>
      <c r="AD185" s="111" cm="1">
        <f t="array" ref="AD185">IFERROR(_xlfn.IFS(COUNTA($AK$135:$AP$135)=0,STDEV($AK185:$AP185)/SQRT(COUNT($AK185:$AP185)),$AK$135="X",STDEV($AL185:$AP185)/SQRT(COUNT($AL185:$AP185)),$AL$135="X",STDEV($AK185,$AM185:$AP185)/SQRT(COUNT($AK185,$AM185:$AP185)),$AM$135="X",STDEV($AK185:$AL185,$AN185:$AP185)/SQRT(COUNT($AK185:$AL185,$AN185:$AP185)),$AN$135="X",STDEV($AK185:$AM185,$AO185:$AP185)/SQRT(COUNT($AK185:$AM185,$AO185:$AP185)),$AO$135="X",STDEV($AK185:$AN185,$AP185)/SQRT(COUNT($AK185:$AN185,$AP185)),$AP$135="X",STDEV($AK185:$AO185)/SQRT(COUNT($AK185:$AO185))),"")</f>
        <v>439514.3863799948</v>
      </c>
      <c r="AE185" cm="1">
        <f t="array" ref="AE185">_xlfn.IFS(SUM($AK185:$AP185)="","",AK185="","",AK185=0,0,AK185&gt;0,AK185/AE$198*100)</f>
        <v>0.66243412271514801</v>
      </c>
      <c r="AF185" cm="1">
        <f t="array" ref="AF185">_xlfn.IFS(SUM($AK185:$AP185)="","",AL185="","",AL185=0,0,AL185&gt;0,AL185/AF$198*100)</f>
        <v>0.8790100006004099</v>
      </c>
      <c r="AG185" cm="1">
        <f t="array" ref="AG185">_xlfn.IFS(SUM($AK185:$AP185)="","",AM185="","",AM185=0,0,AM185&gt;0,AM185/AG$198*100)</f>
        <v>0.36873722680541809</v>
      </c>
      <c r="AH185" cm="1">
        <f t="array" ref="AH185">_xlfn.IFS(SUM($AK185:$AP185)="","",AN185="","",AN185=0,0,AN185&gt;0,AN185/AH$198*100)</f>
        <v>0.5518240320300668</v>
      </c>
      <c r="AI185" cm="1">
        <f t="array" ref="AI185">_xlfn.IFS(SUM($AK185:$AP185)="","",AO185="","",AO185=0,0,AO185&gt;0,AO185/AI$198*100)</f>
        <v>0.81989001827130237</v>
      </c>
      <c r="AJ185" s="1" cm="1">
        <f t="array" ref="AJ185">_xlfn.IFS(SUM($AK185:$AP185)="","",AP185="","",AP185=0,0,AP185&gt;0,AP185/AJ$198*100)</f>
        <v>0.36930861644726354</v>
      </c>
      <c r="AK185" s="85">
        <f t="shared" si="242"/>
        <v>1534987</v>
      </c>
      <c r="AL185" s="39">
        <f t="shared" si="243"/>
        <v>3419576.5</v>
      </c>
      <c r="AM185" s="39">
        <f t="shared" si="244"/>
        <v>1652741</v>
      </c>
      <c r="AN185" s="39">
        <f t="shared" si="245"/>
        <v>2870645</v>
      </c>
      <c r="AO185" s="39">
        <f t="shared" si="246"/>
        <v>1239864</v>
      </c>
      <c r="AP185" s="98">
        <f t="shared" si="247"/>
        <v>514924.5</v>
      </c>
      <c r="AQ185" s="89">
        <v>3069974</v>
      </c>
      <c r="AR185" s="89">
        <v>6839153</v>
      </c>
      <c r="AS185" s="89">
        <v>1652741</v>
      </c>
      <c r="AT185" s="89">
        <v>5741290</v>
      </c>
      <c r="AU185" s="89">
        <v>2479728</v>
      </c>
      <c r="AV185" s="89">
        <v>1029849</v>
      </c>
      <c r="AW185" s="1"/>
      <c r="AX185" s="1"/>
      <c r="AY185" s="39" t="str">
        <f t="shared" si="261"/>
        <v/>
      </c>
      <c r="AZ185" s="39" t="str">
        <f t="shared" si="283"/>
        <v/>
      </c>
      <c r="BA185" s="39" t="str">
        <f t="shared" si="284"/>
        <v/>
      </c>
      <c r="BB185" s="39" t="str">
        <f t="shared" si="285"/>
        <v/>
      </c>
      <c r="BC185" s="39" t="str">
        <f t="shared" si="286"/>
        <v/>
      </c>
      <c r="BD185" s="39" t="str">
        <f t="shared" si="287"/>
        <v/>
      </c>
      <c r="BE185" s="39" t="str">
        <f t="shared" si="262"/>
        <v/>
      </c>
      <c r="BF185" s="39" t="str">
        <f t="shared" si="288"/>
        <v/>
      </c>
      <c r="BG185" s="39" t="str">
        <f t="shared" si="289"/>
        <v/>
      </c>
      <c r="BH185" s="39" t="str">
        <f t="shared" si="290"/>
        <v/>
      </c>
      <c r="BI185" s="39" t="str">
        <f t="shared" si="291"/>
        <v/>
      </c>
      <c r="BJ185" s="39" t="str">
        <f t="shared" si="292"/>
        <v/>
      </c>
      <c r="BK185" s="42" t="str">
        <f t="shared" si="263"/>
        <v/>
      </c>
      <c r="BL185" t="str">
        <f t="shared" si="264"/>
        <v/>
      </c>
      <c r="BM185" t="str">
        <f t="shared" si="265"/>
        <v/>
      </c>
      <c r="BN185" t="str">
        <f t="shared" si="266"/>
        <v/>
      </c>
      <c r="BO185" t="str">
        <f t="shared" si="267"/>
        <v/>
      </c>
      <c r="BP185" t="str">
        <f t="shared" si="268"/>
        <v/>
      </c>
      <c r="BQ185" t="str">
        <f t="shared" si="269"/>
        <v/>
      </c>
      <c r="BR185" t="str">
        <f t="shared" si="270"/>
        <v/>
      </c>
      <c r="BS185" t="str">
        <f t="shared" si="271"/>
        <v/>
      </c>
      <c r="BT185" t="str">
        <f t="shared" si="272"/>
        <v/>
      </c>
      <c r="BU185" t="str">
        <f t="shared" si="273"/>
        <v/>
      </c>
      <c r="BV185" t="str">
        <f t="shared" si="274"/>
        <v/>
      </c>
      <c r="BW185" t="str">
        <f t="shared" si="275"/>
        <v/>
      </c>
      <c r="BX185" t="str">
        <f t="shared" si="276"/>
        <v/>
      </c>
      <c r="BY185" t="str">
        <f t="shared" si="277"/>
        <v/>
      </c>
      <c r="BZ185" t="str">
        <f t="shared" si="278"/>
        <v/>
      </c>
      <c r="CA185" t="str">
        <f t="shared" si="279"/>
        <v/>
      </c>
      <c r="CB185" s="39" t="str">
        <f t="shared" si="280"/>
        <v/>
      </c>
      <c r="CC185" s="46" t="str">
        <f t="shared" si="281"/>
        <v/>
      </c>
      <c r="CD185" s="44" t="str">
        <f t="shared" si="282"/>
        <v/>
      </c>
      <c r="CE185" t="str" cm="1">
        <f t="array" ref="CE185">_xlfn.IFS($CC185="","",$CC185&lt;=CE$136,"yes",$CC185&gt;CE$136,"no")</f>
        <v/>
      </c>
      <c r="CF185" s="42" t="str">
        <f t="shared" si="258"/>
        <v/>
      </c>
      <c r="CG185" s="1" t="str">
        <f t="shared" si="259"/>
        <v/>
      </c>
      <c r="CH185" s="1" t="str">
        <f t="shared" si="260"/>
        <v/>
      </c>
      <c r="CI185" s="76" t="str">
        <f>IF(CE185="yes",VLOOKUP(CH185,'z-Table'!$A$1:$K$74,7,TRUE)*$CE$135,"")</f>
        <v/>
      </c>
    </row>
    <row r="186" spans="1:87" ht="12" x14ac:dyDescent="0.2">
      <c r="A186" s="7" t="s">
        <v>75</v>
      </c>
      <c r="B186" s="18" cm="1">
        <f t="array" ref="B186">IFERROR(_xlfn.IFS(COUNTA($F$135:$K$135)=0,AVERAGE($F186:$K186),$F$135="X",AVERAGE(G186:$K186),$G$135="X",AVERAGE($F186,$H186:$K186),$H$135="X",AVERAGE($F186:$G186,$I186:$K186),$I$135="X",AVERAGE($F186:$H186,$J186:$K186),$J$135="X",AVERAGE($F186:$I186,$K186:$K186),$K$135="X",AVERAGE($F186:$J186)),"")</f>
        <v>1.2343501428526813E-2</v>
      </c>
      <c r="C186" s="19" cm="1">
        <f t="array" ref="C186">IFERROR(_xlfn.IFS(COUNTA($F$135:$K$135)=0,STDEV($F186:$K186)/SQRT(COUNT($F186:$K186)),$F$135="X",STDEV(G186:$K186)/SQRT(COUNT(G186:$K186)),$G$135="X",STDEV($F186,$H186:$K186)/SQRT(COUNT($F186,$H186:$K186)),$H$135="X",STDEV($F186:$G186,$I186:$K186)/SQRT(COUNT($F186:$G186,$I186:$K186)),$I$135="X",STDEV($F186:$H186,$J186:$K186)/SQRT(COUNT($F186:$H186,$J186:$K186)),$J$135="X",STDEV($F186:$I186,$K186)/SQRT(COUNT($F186:$I186,$K186)),$K$135="X",STDEV($F186:$J186)/SQRT(COUNT($F186:$J186))),"")</f>
        <v>3.0059496445404192E-3</v>
      </c>
      <c r="D186" s="113" cm="1">
        <f t="array" ref="D186">IFERROR(_xlfn.IFS(COUNTA($L$135:$Q$135)=0,AVERAGE($L186:$Q186),$L$135="X",AVERAGE($M186:$Q186),$M$135="X",AVERAGE($L186,$N186:$Q186),$N$135="X",AVERAGE($L186:$M186,$O186:$Q186),$O$135="X",AVERAGE($L186:$N186,$P186:$Q186),$P$135="X",AVERAGE($L186:$O186,$Q186:$Q186),$Q$135="X",AVERAGE($L186:$P186)),"")</f>
        <v>40158.277777777774</v>
      </c>
      <c r="E186" s="111" cm="1">
        <f t="array" ref="E186">IFERROR(_xlfn.IFS(COUNTA($L$135:$Q$135)=0,STDEV($L186:$Q186)/SQRT(COUNT($L186:$Q186)),$L$135="X",STDEV($M186:$Q186)/SQRT(COUNT($M186:$Q186)),$M$135="X",STDEV($L186,$N186:$Q186)/SQRT(COUNT($L186,$N186:$Q186)),$N$135="X",STDEV($L186:$M186,$O186:$Q186)/SQRT(COUNT($L186:$M186,$O186:$Q186)),$O$135="X",STDEV($L186:$N186,$P186:$Q186)/SQRT(COUNT($L186:$N186,$P186:$Q186)),$P$135="X",STDEV($L186:$O186,$Q186)/SQRT(COUNT($L186:$O186,$Q186)),$Q$135="X",STDEV($L186:$P186)/SQRT(COUNT($L186:$P186))),"")</f>
        <v>10793.993666975914</v>
      </c>
      <c r="F186" cm="1">
        <f t="array" ref="F186">_xlfn.IFS(SUM($L186:$Q186)="","",L186="","",L186=0,0,L186&gt;0,L186/F$198*100)</f>
        <v>1.6530669686138203E-2</v>
      </c>
      <c r="G186" cm="1">
        <f t="array" ref="G186">_xlfn.IFS(SUM($L186:$Q186)="","",M186="","",M186=0,0,M186&gt;0,M186/G$198*100)</f>
        <v>0</v>
      </c>
      <c r="H186" cm="1">
        <f t="array" ref="H186">_xlfn.IFS(SUM($L186:$Q186)="","",N186="","",N186=0,0,N186&gt;0,N186/H$198*100)</f>
        <v>1.1209732806220608E-2</v>
      </c>
      <c r="I186" cm="1">
        <f t="array" ref="I186">_xlfn.IFS(SUM($L186:$Q186)="","",O186="","",O186=0,0,O186&gt;0,O186/I$198*100)</f>
        <v>1.5855300381293871E-2</v>
      </c>
      <c r="J186" cm="1">
        <f t="array" ref="J186">_xlfn.IFS(SUM($L186:$Q186)="","",P186="","",P186=0,0,P186&gt;0,P186/J$198*100)</f>
        <v>9.2801308034272858E-3</v>
      </c>
      <c r="K186" s="1" cm="1">
        <f t="array" ref="K186">_xlfn.IFS(SUM($L186:$Q186)="","",Q186="","",Q186=0,0,Q186&gt;0,Q186/K$198*100)</f>
        <v>2.1185174894080918E-2</v>
      </c>
      <c r="L186" s="85">
        <f t="shared" si="241"/>
        <v>62436.5</v>
      </c>
      <c r="M186" s="39">
        <f t="shared" si="209"/>
        <v>0</v>
      </c>
      <c r="N186" s="39">
        <f t="shared" si="210"/>
        <v>32904</v>
      </c>
      <c r="O186" s="39">
        <f t="shared" si="211"/>
        <v>66603</v>
      </c>
      <c r="P186" s="39">
        <f t="shared" si="212"/>
        <v>21705.666666666668</v>
      </c>
      <c r="Q186" s="98">
        <f t="shared" si="213"/>
        <v>57300.5</v>
      </c>
      <c r="R186" s="89">
        <v>124873</v>
      </c>
      <c r="S186" s="89">
        <v>0</v>
      </c>
      <c r="T186" s="89">
        <v>32904</v>
      </c>
      <c r="U186" s="89">
        <v>133206</v>
      </c>
      <c r="V186" s="89">
        <v>65117</v>
      </c>
      <c r="W186" s="89">
        <v>114601</v>
      </c>
      <c r="X186" s="1"/>
      <c r="Y186" s="1"/>
      <c r="Z186" s="7" t="s">
        <v>75</v>
      </c>
      <c r="AA186" s="18" cm="1">
        <f t="array" ref="AA186">IFERROR(_xlfn.IFS(COUNTA($AE$135:$AJ$135)=0,AVERAGE($AE186:$AJ186),$AE$135="X",AVERAGE($AF186:$AJ186),$AF$135="X",AVERAGE($AE186,$AG186:$AJ186),$AG$135="X",AVERAGE($AE186:$AF186,$AH186:$AJ186),$AH$135="X",AVERAGE($AE186:$AG186,$AI186:$AJ186),$AI$135="X",AVERAGE($AE186:$AH186,$AJ186:$AJ186),$AJ$135="X",AVERAGE($AE186:$AI186)),"")</f>
        <v>7.6520540878119931E-3</v>
      </c>
      <c r="AB186" s="19" cm="1">
        <f t="array" ref="AB186">IFERROR(_xlfn.IFS(COUNTA($AE$135:$AJ$135)=0,STDEV($AE186:$AJ186)/SQRT(COUNT($AE186:$AJ186)),$AE$135="X",STDEV($AF186:$AJ186)/SQRT(COUNT($AF186:$AJ186)),$AF$135="X",STDEV($AE186,$AG186:$AJ186)/SQRT(COUNT($AE186,$AG186:$AJ186)),$AG$135="X",STDEV($AE186:$AF186,$AH186:$AJ186)/SQRT(COUNT($AE186:$AF186,$AH186:$AJ186)),$AH$135="X",STDEV($AE186:$AG186,$AI186:$AJ186)/SQRT(COUNT($AE186:$AG186,$AI186:$AJ186)),$AI$135="X",STDEV($AE186:$AH186,$AJ186)/SQRT(COUNT($AE186:$AH186,$AJ186)),$AJ$135="X",STDEV($AE186:$AI186)/SQRT(COUNT($AE186:$AI186))),"")</f>
        <v>2.6237272436713979E-3</v>
      </c>
      <c r="AC186" s="113" cm="1">
        <f t="array" ref="AC186">IFERROR(_xlfn.IFS(COUNTA($AK$135:$AP$135)=0,AVERAGE($AK186:$AP186),$AK$135="X",AVERAGE($AL186:$AP186),$AL$135="X",AVERAGE($AK186,$AM186:$AP186),$AM$135="X",AVERAGE($AK186:$AL186,$AN186:$AP186),$AN$135="X",AVERAGE($AK186:$AM186,$AO186:$AP186),$AO$135="X",AVERAGE($AK186:$AN186,$AP186:$AP186),$AP$135="X",AVERAGE($AK186:$AO186)),"")</f>
        <v>18447.666666666668</v>
      </c>
      <c r="AD186" s="111" cm="1">
        <f t="array" ref="AD186">IFERROR(_xlfn.IFS(COUNTA($AK$135:$AP$135)=0,STDEV($AK186:$AP186)/SQRT(COUNT($AK186:$AP186)),$AK$135="X",STDEV($AL186:$AP186)/SQRT(COUNT($AL186:$AP186)),$AL$135="X",STDEV($AK186,$AM186:$AP186)/SQRT(COUNT($AK186,$AM186:$AP186)),$AM$135="X",STDEV($AK186:$AL186,$AN186:$AP186)/SQRT(COUNT($AK186:$AL186,$AN186:$AP186)),$AN$135="X",STDEV($AK186:$AM186,$AO186:$AP186)/SQRT(COUNT($AK186:$AM186,$AO186:$AP186)),$AO$135="X",STDEV($AK186:$AN186,$AP186)/SQRT(COUNT($AK186:$AN186,$AP186)),$AP$135="X",STDEV($AK186:$AO186)/SQRT(COUNT($AK186:$AO186))),"")</f>
        <v>8105.2972345936287</v>
      </c>
      <c r="AE186" cm="1">
        <f t="array" ref="AE186">_xlfn.IFS(SUM($AK186:$AP186)="","",AK186="","",AK186=0,0,AK186&gt;0,AK186/AE$198*100)</f>
        <v>1.4226486655825887E-2</v>
      </c>
      <c r="AF186" cm="1">
        <f t="array" ref="AF186">_xlfn.IFS(SUM($AK186:$AP186)="","",AL186="","",AL186=0,0,AL186&gt;0,AL186/AF$198*100)</f>
        <v>1.2874335864418074E-2</v>
      </c>
      <c r="AG186" cm="1">
        <f t="array" ref="AG186">_xlfn.IFS(SUM($AK186:$AP186)="","",AM186="","",AM186=0,0,AM186&gt;0,AM186/AG$198*100)</f>
        <v>0</v>
      </c>
      <c r="AH186" cm="1">
        <f t="array" ref="AH186">_xlfn.IFS(SUM($AK186:$AP186)="","",AN186="","",AN186=0,0,AN186&gt;0,AN186/AH$198*100)</f>
        <v>0</v>
      </c>
      <c r="AI186" cm="1">
        <f t="array" ref="AI186">_xlfn.IFS(SUM($AK186:$AP186)="","",AO186="","",AO186=0,0,AO186&gt;0,AO186/AI$198*100)</f>
        <v>1.1932030843453298E-2</v>
      </c>
      <c r="AJ186" s="1" cm="1">
        <f t="array" ref="AJ186">_xlfn.IFS(SUM($AK186:$AP186)="","",AP186="","",AP186=0,0,AP186&gt;0,AP186/AJ$198*100)</f>
        <v>6.879471163174701E-3</v>
      </c>
      <c r="AK186" s="85">
        <f t="shared" si="242"/>
        <v>32965.5</v>
      </c>
      <c r="AL186" s="39">
        <f t="shared" si="243"/>
        <v>50084.5</v>
      </c>
      <c r="AM186" s="39">
        <f t="shared" si="244"/>
        <v>0</v>
      </c>
      <c r="AN186" s="39">
        <f t="shared" si="245"/>
        <v>0</v>
      </c>
      <c r="AO186" s="39">
        <f t="shared" si="246"/>
        <v>18044</v>
      </c>
      <c r="AP186" s="98">
        <f t="shared" si="247"/>
        <v>9592</v>
      </c>
      <c r="AQ186" s="89">
        <v>65931</v>
      </c>
      <c r="AR186" s="89">
        <v>100169</v>
      </c>
      <c r="AS186" s="89">
        <v>0</v>
      </c>
      <c r="AT186" s="89">
        <v>0</v>
      </c>
      <c r="AU186" s="89">
        <v>36088</v>
      </c>
      <c r="AV186" s="89">
        <v>19184</v>
      </c>
      <c r="AW186" s="1"/>
      <c r="AX186" s="1"/>
      <c r="AY186" s="39" t="str">
        <f t="shared" si="261"/>
        <v/>
      </c>
      <c r="AZ186" s="39" t="str">
        <f t="shared" si="283"/>
        <v/>
      </c>
      <c r="BA186" s="39" t="str">
        <f t="shared" si="284"/>
        <v/>
      </c>
      <c r="BB186" s="39" t="str">
        <f t="shared" si="285"/>
        <v/>
      </c>
      <c r="BC186" s="39" t="str">
        <f t="shared" si="286"/>
        <v/>
      </c>
      <c r="BD186" s="39" t="str">
        <f t="shared" si="287"/>
        <v/>
      </c>
      <c r="BE186" s="39" t="str">
        <f t="shared" si="262"/>
        <v/>
      </c>
      <c r="BF186" s="39" t="str">
        <f t="shared" si="288"/>
        <v/>
      </c>
      <c r="BG186" s="39" t="str">
        <f t="shared" si="289"/>
        <v/>
      </c>
      <c r="BH186" s="39" t="str">
        <f t="shared" si="290"/>
        <v/>
      </c>
      <c r="BI186" s="39" t="str">
        <f t="shared" si="291"/>
        <v/>
      </c>
      <c r="BJ186" s="39" t="str">
        <f t="shared" si="292"/>
        <v/>
      </c>
      <c r="BK186" s="42" t="str">
        <f t="shared" si="263"/>
        <v/>
      </c>
      <c r="BL186" t="str">
        <f t="shared" si="264"/>
        <v/>
      </c>
      <c r="BM186" t="str">
        <f t="shared" si="265"/>
        <v/>
      </c>
      <c r="BN186" t="str">
        <f t="shared" si="266"/>
        <v/>
      </c>
      <c r="BO186" t="str">
        <f t="shared" si="267"/>
        <v/>
      </c>
      <c r="BP186" t="str">
        <f t="shared" si="268"/>
        <v/>
      </c>
      <c r="BQ186" t="str">
        <f t="shared" si="269"/>
        <v/>
      </c>
      <c r="BR186" t="str">
        <f t="shared" si="270"/>
        <v/>
      </c>
      <c r="BS186" t="str">
        <f t="shared" si="271"/>
        <v/>
      </c>
      <c r="BT186" t="str">
        <f t="shared" si="272"/>
        <v/>
      </c>
      <c r="BU186" t="str">
        <f t="shared" si="273"/>
        <v/>
      </c>
      <c r="BV186" t="str">
        <f t="shared" si="274"/>
        <v/>
      </c>
      <c r="BW186" t="str">
        <f t="shared" si="275"/>
        <v/>
      </c>
      <c r="BX186" t="str">
        <f t="shared" si="276"/>
        <v/>
      </c>
      <c r="BY186" t="str">
        <f t="shared" si="277"/>
        <v/>
      </c>
      <c r="BZ186" t="str">
        <f t="shared" si="278"/>
        <v/>
      </c>
      <c r="CA186" t="str">
        <f t="shared" si="279"/>
        <v/>
      </c>
      <c r="CB186" s="39" t="str">
        <f t="shared" si="280"/>
        <v/>
      </c>
      <c r="CC186" s="46" t="str">
        <f t="shared" si="281"/>
        <v/>
      </c>
      <c r="CD186" s="44" t="str">
        <f t="shared" si="282"/>
        <v/>
      </c>
      <c r="CE186" t="str" cm="1">
        <f t="array" ref="CE186">_xlfn.IFS($CC186="","",$CC186&lt;=CE$136,"yes",$CC186&gt;CE$136,"no")</f>
        <v/>
      </c>
      <c r="CF186" s="42" t="str">
        <f t="shared" si="258"/>
        <v/>
      </c>
      <c r="CG186" s="1" t="str">
        <f t="shared" si="259"/>
        <v/>
      </c>
      <c r="CH186" s="1" t="str">
        <f t="shared" si="260"/>
        <v/>
      </c>
      <c r="CI186" s="76" t="str">
        <f>IF(CE186="yes",VLOOKUP(CH186,'z-Table'!$A$1:$K$74,7,TRUE)*$CE$135,"")</f>
        <v/>
      </c>
    </row>
    <row r="187" spans="1:87" ht="12" x14ac:dyDescent="0.2">
      <c r="A187" s="7" t="s">
        <v>76</v>
      </c>
      <c r="B187" s="18" cm="1">
        <f t="array" ref="B187">IFERROR(_xlfn.IFS(COUNTA($F$135:$K$135)=0,AVERAGE($F187:$K187),$F$135="X",AVERAGE(G187:$K187),$G$135="X",AVERAGE($F187,$H187:$K187),$H$135="X",AVERAGE($F187:$G187,$I187:$K187),$I$135="X",AVERAGE($F187:$H187,$J187:$K187),$J$135="X",AVERAGE($F187:$I187,$K187:$K187),$K$135="X",AVERAGE($F187:$J187)),"")</f>
        <v>1.2324098519337424E-3</v>
      </c>
      <c r="C187" s="19" cm="1">
        <f t="array" ref="C187">IFERROR(_xlfn.IFS(COUNTA($F$135:$K$135)=0,STDEV($F187:$K187)/SQRT(COUNT($F187:$K187)),$F$135="X",STDEV(G187:$K187)/SQRT(COUNT(G187:$K187)),$G$135="X",STDEV($F187,$H187:$K187)/SQRT(COUNT($F187,$H187:$K187)),$H$135="X",STDEV($F187:$G187,$I187:$K187)/SQRT(COUNT($F187:$G187,$I187:$K187)),$I$135="X",STDEV($F187:$H187,$J187:$K187)/SQRT(COUNT($F187:$H187,$J187:$K187)),$J$135="X",STDEV($F187:$I187,$K187)/SQRT(COUNT($F187:$I187,$K187)),$K$135="X",STDEV($F187:$J187)/SQRT(COUNT($F187:$J187))),"")</f>
        <v>5.8130668095770783E-4</v>
      </c>
      <c r="D187" s="113" cm="1">
        <f t="array" ref="D187">IFERROR(_xlfn.IFS(COUNTA($L$135:$Q$135)=0,AVERAGE($L187:$Q187),$L$135="X",AVERAGE($M187:$Q187),$M$135="X",AVERAGE($L187,$N187:$Q187),$N$135="X",AVERAGE($L187:$M187,$O187:$Q187),$O$135="X",AVERAGE($L187:$N187,$P187:$Q187),$P$135="X",AVERAGE($L187:$O187,$Q187:$Q187),$Q$135="X",AVERAGE($L187:$P187)),"")</f>
        <v>3828.1944444444448</v>
      </c>
      <c r="E187" s="111" cm="1">
        <f t="array" ref="E187">IFERROR(_xlfn.IFS(COUNTA($L$135:$Q$135)=0,STDEV($L187:$Q187)/SQRT(COUNT($L187:$Q187)),$L$135="X",STDEV($M187:$Q187)/SQRT(COUNT($M187:$Q187)),$M$135="X",STDEV($L187,$N187:$Q187)/SQRT(COUNT($L187,$N187:$Q187)),$N$135="X",STDEV($L187:$M187,$O187:$Q187)/SQRT(COUNT($L187:$M187,$O187:$Q187)),$O$135="X",STDEV($L187:$N187,$P187:$Q187)/SQRT(COUNT($L187:$N187,$P187:$Q187)),$P$135="X",STDEV($L187:$O187,$Q187)/SQRT(COUNT($L187:$O187,$Q187)),$Q$135="X",STDEV($L187:$P187)/SQRT(COUNT($L187:$P187))),"")</f>
        <v>1937.9541343121441</v>
      </c>
      <c r="F187" cm="1">
        <f t="array" ref="F187">_xlfn.IFS(SUM($L187:$Q187)="","",L187="","",L187=0,0,L187&gt;0,L187/F$198*100)</f>
        <v>0</v>
      </c>
      <c r="G187" cm="1">
        <f t="array" ref="G187">_xlfn.IFS(SUM($L187:$Q187)="","",M187="","",M187=0,0,M187&gt;0,M187/G$198*100)</f>
        <v>0</v>
      </c>
      <c r="H187" cm="1">
        <f t="array" ref="H187">_xlfn.IFS(SUM($L187:$Q187)="","",N187="","",N187=0,0,N187&gt;0,N187/H$198*100)</f>
        <v>0</v>
      </c>
      <c r="I187" cm="1">
        <f t="array" ref="I187">_xlfn.IFS(SUM($L187:$Q187)="","",O187="","",O187=0,0,O187&gt;0,O187/I$198*100)</f>
        <v>2.7222991083027202E-3</v>
      </c>
      <c r="J187" cm="1">
        <f t="array" ref="J187">_xlfn.IFS(SUM($L187:$Q187)="","",P187="","",P187=0,0,P187&gt;0,P187/J$198*100)</f>
        <v>3.0161814629625916E-3</v>
      </c>
      <c r="K187" s="1" cm="1">
        <f t="array" ref="K187">_xlfn.IFS(SUM($L187:$Q187)="","",Q187="","",Q187=0,0,Q187&gt;0,Q187/K$198*100)</f>
        <v>1.6559785403371424E-3</v>
      </c>
      <c r="L187" s="85">
        <f t="shared" si="241"/>
        <v>0</v>
      </c>
      <c r="M187" s="39">
        <f t="shared" si="209"/>
        <v>0</v>
      </c>
      <c r="N187" s="39">
        <f t="shared" si="210"/>
        <v>0</v>
      </c>
      <c r="O187" s="39">
        <f t="shared" si="211"/>
        <v>11435.5</v>
      </c>
      <c r="P187" s="39">
        <f t="shared" si="212"/>
        <v>7054.666666666667</v>
      </c>
      <c r="Q187" s="98">
        <f t="shared" si="213"/>
        <v>4479</v>
      </c>
      <c r="R187" s="89">
        <v>0</v>
      </c>
      <c r="S187" s="89">
        <v>0</v>
      </c>
      <c r="T187" s="89">
        <v>0</v>
      </c>
      <c r="U187" s="89">
        <v>22871</v>
      </c>
      <c r="V187" s="89">
        <v>21164</v>
      </c>
      <c r="W187" s="89">
        <v>8958</v>
      </c>
      <c r="X187" s="1"/>
      <c r="Y187" s="1"/>
      <c r="Z187" s="7" t="s">
        <v>76</v>
      </c>
      <c r="AA187" s="18" cm="1">
        <f t="array" ref="AA187">IFERROR(_xlfn.IFS(COUNTA($AE$135:$AJ$135)=0,AVERAGE($AE187:$AJ187),$AE$135="X",AVERAGE($AF187:$AJ187),$AF$135="X",AVERAGE($AE187,$AG187:$AJ187),$AG$135="X",AVERAGE($AE187:$AF187,$AH187:$AJ187),$AH$135="X",AVERAGE($AE187:$AG187,$AI187:$AJ187),$AI$135="X",AVERAGE($AE187:$AH187,$AJ187:$AJ187),$AJ$135="X",AVERAGE($AE187:$AI187)),"")</f>
        <v>3.3476777727162041E-4</v>
      </c>
      <c r="AB187" s="19" cm="1">
        <f t="array" ref="AB187">IFERROR(_xlfn.IFS(COUNTA($AE$135:$AJ$135)=0,STDEV($AE187:$AJ187)/SQRT(COUNT($AE187:$AJ187)),$AE$135="X",STDEV($AF187:$AJ187)/SQRT(COUNT($AF187:$AJ187)),$AF$135="X",STDEV($AE187,$AG187:$AJ187)/SQRT(COUNT($AE187,$AG187:$AJ187)),$AG$135="X",STDEV($AE187:$AF187,$AH187:$AJ187)/SQRT(COUNT($AE187:$AF187,$AH187:$AJ187)),$AH$135="X",STDEV($AE187:$AG187,$AI187:$AJ187)/SQRT(COUNT($AE187:$AG187,$AI187:$AJ187)),$AI$135="X",STDEV($AE187:$AH187,$AJ187)/SQRT(COUNT($AE187:$AH187,$AJ187)),$AJ$135="X",STDEV($AE187:$AI187)/SQRT(COUNT($AE187:$AI187))),"")</f>
        <v>3.3476777727162041E-4</v>
      </c>
      <c r="AC187" s="113" cm="1">
        <f t="array" ref="AC187">IFERROR(_xlfn.IFS(COUNTA($AK$135:$AP$135)=0,AVERAGE($AK187:$AP187),$AK$135="X",AVERAGE($AL187:$AP187),$AL$135="X",AVERAGE($AK187,$AM187:$AP187),$AM$135="X",AVERAGE($AK187:$AL187,$AN187:$AP187),$AN$135="X",AVERAGE($AK187:$AM187,$AO187:$AP187),$AO$135="X",AVERAGE($AK187:$AN187,$AP187:$AP187),$AP$135="X",AVERAGE($AK187:$AO187)),"")</f>
        <v>1302.3333333333333</v>
      </c>
      <c r="AD187" s="111" cm="1">
        <f t="array" ref="AD187">IFERROR(_xlfn.IFS(COUNTA($AK$135:$AP$135)=0,STDEV($AK187:$AP187)/SQRT(COUNT($AK187:$AP187)),$AK$135="X",STDEV($AL187:$AP187)/SQRT(COUNT($AL187:$AP187)),$AL$135="X",STDEV($AK187,$AM187:$AP187)/SQRT(COUNT($AK187,$AM187:$AP187)),$AM$135="X",STDEV($AK187:$AL187,$AN187:$AP187)/SQRT(COUNT($AK187:$AL187,$AN187:$AP187)),$AN$135="X",STDEV($AK187:$AM187,$AO187:$AP187)/SQRT(COUNT($AK187:$AM187,$AO187:$AP187)),$AO$135="X",STDEV($AK187:$AN187,$AP187)/SQRT(COUNT($AK187:$AN187,$AP187)),$AP$135="X",STDEV($AK187:$AO187)/SQRT(COUNT($AK187:$AO187))),"")</f>
        <v>1302.3333333333335</v>
      </c>
      <c r="AE187" cm="1">
        <f t="array" ref="AE187">_xlfn.IFS(SUM($AK187:$AP187)="","",AK187="","",AK187=0,0,AK187&gt;0,AK187/AE$198*100)</f>
        <v>0</v>
      </c>
      <c r="AF187" cm="1">
        <f t="array" ref="AF187">_xlfn.IFS(SUM($AK187:$AP187)="","",AL187="","",AL187=0,0,AL187&gt;0,AL187/AF$198*100)</f>
        <v>2.0086066636297224E-3</v>
      </c>
      <c r="AG187" cm="1">
        <f t="array" ref="AG187">_xlfn.IFS(SUM($AK187:$AP187)="","",AM187="","",AM187=0,0,AM187&gt;0,AM187/AG$198*100)</f>
        <v>0</v>
      </c>
      <c r="AH187" cm="1">
        <f t="array" ref="AH187">_xlfn.IFS(SUM($AK187:$AP187)="","",AN187="","",AN187=0,0,AN187&gt;0,AN187/AH$198*100)</f>
        <v>0</v>
      </c>
      <c r="AI187" cm="1">
        <f t="array" ref="AI187">_xlfn.IFS(SUM($AK187:$AP187)="","",AO187="","",AO187=0,0,AO187&gt;0,AO187/AI$198*100)</f>
        <v>0</v>
      </c>
      <c r="AJ187" s="1" cm="1">
        <f t="array" ref="AJ187">_xlfn.IFS(SUM($AK187:$AP187)="","",AP187="","",AP187=0,0,AP187&gt;0,AP187/AJ$198*100)</f>
        <v>0</v>
      </c>
      <c r="AK187" s="85">
        <f t="shared" si="242"/>
        <v>0</v>
      </c>
      <c r="AL187" s="39">
        <f t="shared" si="243"/>
        <v>7814</v>
      </c>
      <c r="AM187" s="39">
        <f t="shared" si="244"/>
        <v>0</v>
      </c>
      <c r="AN187" s="39">
        <f t="shared" si="245"/>
        <v>0</v>
      </c>
      <c r="AO187" s="39">
        <f t="shared" si="246"/>
        <v>0</v>
      </c>
      <c r="AP187" s="98">
        <f t="shared" si="247"/>
        <v>0</v>
      </c>
      <c r="AQ187" s="89">
        <v>0</v>
      </c>
      <c r="AR187" s="89">
        <v>15628</v>
      </c>
      <c r="AS187" s="89">
        <v>0</v>
      </c>
      <c r="AT187" s="89">
        <v>0</v>
      </c>
      <c r="AU187" s="89">
        <v>0</v>
      </c>
      <c r="AV187" s="89">
        <v>0</v>
      </c>
      <c r="AW187" s="1"/>
      <c r="AX187" s="1"/>
      <c r="AY187" s="39" t="str">
        <f t="shared" si="261"/>
        <v/>
      </c>
      <c r="AZ187" s="39" t="str">
        <f t="shared" si="283"/>
        <v/>
      </c>
      <c r="BA187" s="39" t="str">
        <f t="shared" si="284"/>
        <v/>
      </c>
      <c r="BB187" s="39" t="str">
        <f t="shared" si="285"/>
        <v/>
      </c>
      <c r="BC187" s="39" t="str">
        <f t="shared" si="286"/>
        <v/>
      </c>
      <c r="BD187" s="39" t="str">
        <f t="shared" si="287"/>
        <v/>
      </c>
      <c r="BE187" s="39" t="str">
        <f t="shared" si="262"/>
        <v/>
      </c>
      <c r="BF187" s="39" t="str">
        <f t="shared" si="288"/>
        <v/>
      </c>
      <c r="BG187" s="39" t="str">
        <f t="shared" si="289"/>
        <v/>
      </c>
      <c r="BH187" s="39" t="str">
        <f t="shared" si="290"/>
        <v/>
      </c>
      <c r="BI187" s="39" t="str">
        <f t="shared" si="291"/>
        <v/>
      </c>
      <c r="BJ187" s="39" t="str">
        <f t="shared" si="292"/>
        <v/>
      </c>
      <c r="BK187" s="42" t="str">
        <f t="shared" si="263"/>
        <v/>
      </c>
      <c r="BL187" t="str">
        <f t="shared" si="264"/>
        <v/>
      </c>
      <c r="BM187" t="str">
        <f t="shared" si="265"/>
        <v/>
      </c>
      <c r="BN187" t="str">
        <f t="shared" si="266"/>
        <v/>
      </c>
      <c r="BO187" t="str">
        <f t="shared" si="267"/>
        <v/>
      </c>
      <c r="BP187" t="str">
        <f t="shared" si="268"/>
        <v/>
      </c>
      <c r="BQ187" t="str">
        <f t="shared" si="269"/>
        <v/>
      </c>
      <c r="BR187" t="str">
        <f t="shared" si="270"/>
        <v/>
      </c>
      <c r="BS187" t="str">
        <f t="shared" si="271"/>
        <v/>
      </c>
      <c r="BT187" t="str">
        <f t="shared" si="272"/>
        <v/>
      </c>
      <c r="BU187" t="str">
        <f t="shared" si="273"/>
        <v/>
      </c>
      <c r="BV187" t="str">
        <f t="shared" si="274"/>
        <v/>
      </c>
      <c r="BW187" t="str">
        <f t="shared" si="275"/>
        <v/>
      </c>
      <c r="BX187" t="str">
        <f t="shared" si="276"/>
        <v/>
      </c>
      <c r="BY187" t="str">
        <f t="shared" si="277"/>
        <v/>
      </c>
      <c r="BZ187" t="str">
        <f t="shared" si="278"/>
        <v/>
      </c>
      <c r="CA187" t="str">
        <f t="shared" si="279"/>
        <v/>
      </c>
      <c r="CB187" s="39" t="str">
        <f t="shared" si="280"/>
        <v/>
      </c>
      <c r="CC187" s="46" t="str">
        <f t="shared" si="281"/>
        <v/>
      </c>
      <c r="CD187" s="44" t="str">
        <f t="shared" si="282"/>
        <v/>
      </c>
      <c r="CE187" t="str" cm="1">
        <f t="array" ref="CE187">_xlfn.IFS($CC187="","",$CC187&lt;=CE$136,"yes",$CC187&gt;CE$136,"no")</f>
        <v/>
      </c>
      <c r="CF187" s="42" t="str">
        <f t="shared" si="258"/>
        <v/>
      </c>
      <c r="CG187" s="1" t="str">
        <f t="shared" si="259"/>
        <v/>
      </c>
      <c r="CH187" s="1" t="str">
        <f t="shared" si="260"/>
        <v/>
      </c>
      <c r="CI187" s="76" t="str">
        <f>IF(CE187="yes",VLOOKUP(CH187,'z-Table'!$A$1:$K$74,7,TRUE)*$CE$135,"")</f>
        <v/>
      </c>
    </row>
    <row r="188" spans="1:87" ht="12" x14ac:dyDescent="0.2">
      <c r="A188" s="7" t="s">
        <v>77</v>
      </c>
      <c r="B188" s="18" cm="1">
        <f t="array" ref="B188">IFERROR(_xlfn.IFS(COUNTA($F$135:$K$135)=0,AVERAGE($F188:$K188),$F$135="X",AVERAGE(G188:$K188),$G$135="X",AVERAGE($F188,$H188:$K188),$H$135="X",AVERAGE($F188:$G188,$I188:$K188),$I$135="X",AVERAGE($F188:$H188,$J188:$K188),$J$135="X",AVERAGE($F188:$I188,$K188:$K188),$K$135="X",AVERAGE($F188:$J188)),"")</f>
        <v>1.830515863085018E-2</v>
      </c>
      <c r="C188" s="19" cm="1">
        <f t="array" ref="C188">IFERROR(_xlfn.IFS(COUNTA($F$135:$K$135)=0,STDEV($F188:$K188)/SQRT(COUNT($F188:$K188)),$F$135="X",STDEV(G188:$K188)/SQRT(COUNT(G188:$K188)),$G$135="X",STDEV($F188,$H188:$K188)/SQRT(COUNT($F188,$H188:$K188)),$H$135="X",STDEV($F188:$G188,$I188:$K188)/SQRT(COUNT($F188:$G188,$I188:$K188)),$I$135="X",STDEV($F188:$H188,$J188:$K188)/SQRT(COUNT($F188:$H188,$J188:$K188)),$J$135="X",STDEV($F188:$I188,$K188)/SQRT(COUNT($F188:$I188,$K188)),$K$135="X",STDEV($F188:$J188)/SQRT(COUNT($F188:$J188))),"")</f>
        <v>6.7713419027010443E-3</v>
      </c>
      <c r="D188" s="113" cm="1">
        <f t="array" ref="D188">IFERROR(_xlfn.IFS(COUNTA($L$135:$Q$135)=0,AVERAGE($L188:$Q188),$L$135="X",AVERAGE($M188:$Q188),$M$135="X",AVERAGE($L188,$N188:$Q188),$N$135="X",AVERAGE($L188:$M188,$O188:$Q188),$O$135="X",AVERAGE($L188:$N188,$P188:$Q188),$P$135="X",AVERAGE($L188:$O188,$Q188:$Q188),$Q$135="X",AVERAGE($L188:$P188)),"")</f>
        <v>63401.25</v>
      </c>
      <c r="E188" s="111" cm="1">
        <f t="array" ref="E188">IFERROR(_xlfn.IFS(COUNTA($L$135:$Q$135)=0,STDEV($L188:$Q188)/SQRT(COUNT($L188:$Q188)),$L$135="X",STDEV($M188:$Q188)/SQRT(COUNT($M188:$Q188)),$M$135="X",STDEV($L188,$N188:$Q188)/SQRT(COUNT($L188,$N188:$Q188)),$N$135="X",STDEV($L188:$M188,$O188:$Q188)/SQRT(COUNT($L188:$M188,$O188:$Q188)),$O$135="X",STDEV($L188:$N188,$P188:$Q188)/SQRT(COUNT($L188:$N188,$P188:$Q188)),$P$135="X",STDEV($L188:$O188,$Q188)/SQRT(COUNT($L188:$O188,$Q188)),$Q$135="X",STDEV($L188:$P188)/SQRT(COUNT($L188:$P188))),"")</f>
        <v>27689.324659439306</v>
      </c>
      <c r="F188" cm="1">
        <f t="array" ref="F188">_xlfn.IFS(SUM($L188:$Q188)="","",L188="","",L188=0,0,L188&gt;0,L188/F$198*100)</f>
        <v>2.7896009793557015E-2</v>
      </c>
      <c r="G188" cm="1">
        <f t="array" ref="G188">_xlfn.IFS(SUM($L188:$Q188)="","",M188="","",M188=0,0,M188&gt;0,M188/G$198*100)</f>
        <v>0</v>
      </c>
      <c r="H188" cm="1">
        <f t="array" ref="H188">_xlfn.IFS(SUM($L188:$Q188)="","",N188="","",N188=0,0,N188&gt;0,N188/H$198*100)</f>
        <v>0</v>
      </c>
      <c r="I188" cm="1">
        <f t="array" ref="I188">_xlfn.IFS(SUM($L188:$Q188)="","",O188="","",O188=0,0,O188&gt;0,O188/I$198*100)</f>
        <v>4.1866582097764227E-2</v>
      </c>
      <c r="J188" cm="1">
        <f t="array" ref="J188">_xlfn.IFS(SUM($L188:$Q188)="","",P188="","",P188=0,0,P188&gt;0,P188/J$198*100)</f>
        <v>2.5146436721641626E-2</v>
      </c>
      <c r="K188" s="1" cm="1">
        <f t="array" ref="K188">_xlfn.IFS(SUM($L188:$Q188)="","",Q188="","",Q188=0,0,Q188&gt;0,Q188/K$198*100)</f>
        <v>1.4921923172138217E-2</v>
      </c>
      <c r="L188" s="85">
        <f t="shared" si="241"/>
        <v>105363.5</v>
      </c>
      <c r="M188" s="39">
        <f t="shared" si="209"/>
        <v>0</v>
      </c>
      <c r="N188" s="39">
        <f t="shared" si="210"/>
        <v>0</v>
      </c>
      <c r="O188" s="39">
        <f t="shared" si="211"/>
        <v>175868</v>
      </c>
      <c r="P188" s="39">
        <f t="shared" si="212"/>
        <v>58816</v>
      </c>
      <c r="Q188" s="98">
        <f t="shared" si="213"/>
        <v>40360</v>
      </c>
      <c r="R188" s="89">
        <v>210727</v>
      </c>
      <c r="S188" s="89">
        <v>0</v>
      </c>
      <c r="T188" s="89">
        <v>0</v>
      </c>
      <c r="U188" s="89">
        <v>351736</v>
      </c>
      <c r="V188" s="89">
        <v>176448</v>
      </c>
      <c r="W188" s="89">
        <v>80720</v>
      </c>
      <c r="X188" s="1"/>
      <c r="Y188" s="1"/>
      <c r="Z188" s="7" t="s">
        <v>77</v>
      </c>
      <c r="AA188" s="18" cm="1">
        <f t="array" ref="AA188">IFERROR(_xlfn.IFS(COUNTA($AE$135:$AJ$135)=0,AVERAGE($AE188:$AJ188),$AE$135="X",AVERAGE($AF188:$AJ188),$AF$135="X",AVERAGE($AE188,$AG188:$AJ188),$AG$135="X",AVERAGE($AE188:$AF188,$AH188:$AJ188),$AH$135="X",AVERAGE($AE188:$AG188,$AI188:$AJ188),$AI$135="X",AVERAGE($AE188:$AH188,$AJ188:$AJ188),$AJ$135="X",AVERAGE($AE188:$AI188)),"")</f>
        <v>7.1410323330671514E-3</v>
      </c>
      <c r="AB188" s="19" cm="1">
        <f t="array" ref="AB188">IFERROR(_xlfn.IFS(COUNTA($AE$135:$AJ$135)=0,STDEV($AE188:$AJ188)/SQRT(COUNT($AE188:$AJ188)),$AE$135="X",STDEV($AF188:$AJ188)/SQRT(COUNT($AF188:$AJ188)),$AF$135="X",STDEV($AE188,$AG188:$AJ188)/SQRT(COUNT($AE188,$AG188:$AJ188)),$AG$135="X",STDEV($AE188:$AF188,$AH188:$AJ188)/SQRT(COUNT($AE188:$AF188,$AH188:$AJ188)),$AH$135="X",STDEV($AE188:$AG188,$AI188:$AJ188)/SQRT(COUNT($AE188:$AG188,$AI188:$AJ188)),$AI$135="X",STDEV($AE188:$AH188,$AJ188)/SQRT(COUNT($AE188:$AH188,$AJ188)),$AJ$135="X",STDEV($AE188:$AI188)/SQRT(COUNT($AE188:$AI188))),"")</f>
        <v>3.2307063388384255E-3</v>
      </c>
      <c r="AC188" s="113" cm="1">
        <f t="array" ref="AC188">IFERROR(_xlfn.IFS(COUNTA($AK$135:$AP$135)=0,AVERAGE($AK188:$AP188),$AK$135="X",AVERAGE($AL188:$AP188),$AL$135="X",AVERAGE($AK188,$AM188:$AP188),$AM$135="X",AVERAGE($AK188:$AL188,$AN188:$AP188),$AN$135="X",AVERAGE($AK188:$AM188,$AO188:$AP188),$AO$135="X",AVERAGE($AK188:$AN188,$AP188:$AP188),$AP$135="X",AVERAGE($AK188:$AO188)),"")</f>
        <v>31182.5</v>
      </c>
      <c r="AD188" s="111" cm="1">
        <f t="array" ref="AD188">IFERROR(_xlfn.IFS(COUNTA($AK$135:$AP$135)=0,STDEV($AK188:$AP188)/SQRT(COUNT($AK188:$AP188)),$AK$135="X",STDEV($AL188:$AP188)/SQRT(COUNT($AL188:$AP188)),$AL$135="X",STDEV($AK188,$AM188:$AP188)/SQRT(COUNT($AK188,$AM188:$AP188)),$AM$135="X",STDEV($AK188:$AL188,$AN188:$AP188)/SQRT(COUNT($AK188:$AL188,$AN188:$AP188)),$AN$135="X",STDEV($AK188:$AM188,$AO188:$AP188)/SQRT(COUNT($AK188:$AM188,$AO188:$AP188)),$AO$135="X",STDEV($AK188:$AN188,$AP188)/SQRT(COUNT($AK188:$AN188,$AP188)),$AP$135="X",STDEV($AK188:$AO188)/SQRT(COUNT($AK188:$AO188))),"")</f>
        <v>17069.780920289129</v>
      </c>
      <c r="AE188" cm="1">
        <f t="array" ref="AE188">_xlfn.IFS(SUM($AK188:$AP188)="","",AK188="","",AK188=0,0,AK188&gt;0,AK188/AE$198*100)</f>
        <v>8.0094789731325351E-3</v>
      </c>
      <c r="AF188" cm="1">
        <f t="array" ref="AF188">_xlfn.IFS(SUM($AK188:$AP188)="","",AL188="","",AL188=0,0,AL188&gt;0,AL188/AF$198*100)</f>
        <v>5.1862871826712665E-3</v>
      </c>
      <c r="AG188" cm="1">
        <f t="array" ref="AG188">_xlfn.IFS(SUM($AK188:$AP188)="","",AM188="","",AM188=0,0,AM188&gt;0,AM188/AG$198*100)</f>
        <v>8.1743983194727497E-3</v>
      </c>
      <c r="AH188" cm="1">
        <f t="array" ref="AH188">_xlfn.IFS(SUM($AK188:$AP188)="","",AN188="","",AN188=0,0,AN188&gt;0,AN188/AH$198*100)</f>
        <v>2.1476029523126359E-2</v>
      </c>
      <c r="AI188" cm="1">
        <f t="array" ref="AI188">_xlfn.IFS(SUM($AK188:$AP188)="","",AO188="","",AO188=0,0,AO188&gt;0,AO188/AI$198*100)</f>
        <v>0</v>
      </c>
      <c r="AJ188" s="1" cm="1">
        <f t="array" ref="AJ188">_xlfn.IFS(SUM($AK188:$AP188)="","",AP188="","",AP188=0,0,AP188&gt;0,AP188/AJ$198*100)</f>
        <v>0</v>
      </c>
      <c r="AK188" s="85">
        <f t="shared" si="242"/>
        <v>18559.5</v>
      </c>
      <c r="AL188" s="39">
        <f t="shared" si="243"/>
        <v>20176</v>
      </c>
      <c r="AM188" s="39">
        <f t="shared" si="244"/>
        <v>36639</v>
      </c>
      <c r="AN188" s="39">
        <f t="shared" si="245"/>
        <v>111720.5</v>
      </c>
      <c r="AO188" s="39">
        <f t="shared" si="246"/>
        <v>0</v>
      </c>
      <c r="AP188" s="98">
        <f t="shared" si="247"/>
        <v>0</v>
      </c>
      <c r="AQ188" s="89">
        <v>37119</v>
      </c>
      <c r="AR188" s="89">
        <v>40352</v>
      </c>
      <c r="AS188" s="89">
        <v>36639</v>
      </c>
      <c r="AT188" s="89">
        <v>223441</v>
      </c>
      <c r="AU188" s="89">
        <v>0</v>
      </c>
      <c r="AV188" s="89">
        <v>0</v>
      </c>
      <c r="AW188" s="1"/>
      <c r="AX188" s="1"/>
      <c r="AY188" s="39" t="str">
        <f t="shared" si="261"/>
        <v/>
      </c>
      <c r="AZ188" s="39" t="str">
        <f t="shared" si="283"/>
        <v/>
      </c>
      <c r="BA188" s="39" t="str">
        <f t="shared" si="284"/>
        <v/>
      </c>
      <c r="BB188" s="39" t="str">
        <f t="shared" si="285"/>
        <v/>
      </c>
      <c r="BC188" s="39" t="str">
        <f t="shared" si="286"/>
        <v/>
      </c>
      <c r="BD188" s="39" t="str">
        <f t="shared" si="287"/>
        <v/>
      </c>
      <c r="BE188" s="39" t="str">
        <f t="shared" si="262"/>
        <v/>
      </c>
      <c r="BF188" s="39" t="str">
        <f t="shared" si="288"/>
        <v/>
      </c>
      <c r="BG188" s="39" t="str">
        <f t="shared" si="289"/>
        <v/>
      </c>
      <c r="BH188" s="39" t="str">
        <f t="shared" si="290"/>
        <v/>
      </c>
      <c r="BI188" s="39" t="str">
        <f t="shared" si="291"/>
        <v/>
      </c>
      <c r="BJ188" s="39" t="str">
        <f t="shared" si="292"/>
        <v/>
      </c>
      <c r="BK188" s="42" t="str">
        <f t="shared" si="263"/>
        <v/>
      </c>
      <c r="BL188" t="str">
        <f t="shared" si="264"/>
        <v/>
      </c>
      <c r="BM188" t="str">
        <f t="shared" si="265"/>
        <v/>
      </c>
      <c r="BN188" t="str">
        <f t="shared" si="266"/>
        <v/>
      </c>
      <c r="BO188" t="str">
        <f t="shared" si="267"/>
        <v/>
      </c>
      <c r="BP188" t="str">
        <f t="shared" si="268"/>
        <v/>
      </c>
      <c r="BQ188" t="str">
        <f t="shared" si="269"/>
        <v/>
      </c>
      <c r="BR188" t="str">
        <f t="shared" si="270"/>
        <v/>
      </c>
      <c r="BS188" t="str">
        <f t="shared" si="271"/>
        <v/>
      </c>
      <c r="BT188" t="str">
        <f t="shared" si="272"/>
        <v/>
      </c>
      <c r="BU188" t="str">
        <f t="shared" si="273"/>
        <v/>
      </c>
      <c r="BV188" t="str">
        <f t="shared" si="274"/>
        <v/>
      </c>
      <c r="BW188" t="str">
        <f t="shared" si="275"/>
        <v/>
      </c>
      <c r="BX188" t="str">
        <f t="shared" si="276"/>
        <v/>
      </c>
      <c r="BY188" t="str">
        <f t="shared" si="277"/>
        <v/>
      </c>
      <c r="BZ188" t="str">
        <f t="shared" si="278"/>
        <v/>
      </c>
      <c r="CA188" t="str">
        <f t="shared" si="279"/>
        <v/>
      </c>
      <c r="CB188" s="39" t="str">
        <f t="shared" si="280"/>
        <v/>
      </c>
      <c r="CC188" s="46" t="str">
        <f t="shared" si="281"/>
        <v/>
      </c>
      <c r="CD188" s="44" t="str">
        <f t="shared" si="282"/>
        <v/>
      </c>
      <c r="CE188" t="str" cm="1">
        <f t="array" ref="CE188">_xlfn.IFS($CC188="","",$CC188&lt;=CE$136,"yes",$CC188&gt;CE$136,"no")</f>
        <v/>
      </c>
      <c r="CF188" s="42" t="str">
        <f t="shared" si="258"/>
        <v/>
      </c>
      <c r="CG188" s="1" t="str">
        <f t="shared" si="259"/>
        <v/>
      </c>
      <c r="CH188" s="1" t="str">
        <f t="shared" si="260"/>
        <v/>
      </c>
      <c r="CI188" s="76" t="str">
        <f>IF(CE188="yes",VLOOKUP(CH188,'z-Table'!$A$1:$K$74,7,TRUE)*$CE$135,"")</f>
        <v/>
      </c>
    </row>
    <row r="189" spans="1:87" ht="12" x14ac:dyDescent="0.2">
      <c r="A189" s="7" t="s">
        <v>78</v>
      </c>
      <c r="B189" s="18" cm="1">
        <f t="array" ref="B189">IFERROR(_xlfn.IFS(COUNTA($F$135:$K$135)=0,AVERAGE($F189:$K189),$F$135="X",AVERAGE(G189:$K189),$G$135="X",AVERAGE($F189,$H189:$K189),$H$135="X",AVERAGE($F189:$G189,$I189:$K189),$I$135="X",AVERAGE($F189:$H189,$J189:$K189),$J$135="X",AVERAGE($F189:$I189,$K189:$K189),$K$135="X",AVERAGE($F189:$J189)),"")</f>
        <v>0</v>
      </c>
      <c r="C189" s="19" cm="1">
        <f t="array" ref="C189">IFERROR(_xlfn.IFS(COUNTA($F$135:$K$135)=0,STDEV($F189:$K189)/SQRT(COUNT($F189:$K189)),$F$135="X",STDEV(G189:$K189)/SQRT(COUNT(G189:$K189)),$G$135="X",STDEV($F189,$H189:$K189)/SQRT(COUNT($F189,$H189:$K189)),$H$135="X",STDEV($F189:$G189,$I189:$K189)/SQRT(COUNT($F189:$G189,$I189:$K189)),$I$135="X",STDEV($F189:$H189,$J189:$K189)/SQRT(COUNT($F189:$H189,$J189:$K189)),$J$135="X",STDEV($F189:$I189,$K189)/SQRT(COUNT($F189:$I189,$K189)),$K$135="X",STDEV($F189:$J189)/SQRT(COUNT($F189:$J189))),"")</f>
        <v>0</v>
      </c>
      <c r="D189" s="113" cm="1">
        <f t="array" ref="D189">IFERROR(_xlfn.IFS(COUNTA($L$135:$Q$135)=0,AVERAGE($L189:$Q189),$L$135="X",AVERAGE($M189:$Q189),$M$135="X",AVERAGE($L189,$N189:$Q189),$N$135="X",AVERAGE($L189:$M189,$O189:$Q189),$O$135="X",AVERAGE($L189:$N189,$P189:$Q189),$P$135="X",AVERAGE($L189:$O189,$Q189:$Q189),$Q$135="X",AVERAGE($L189:$P189)),"")</f>
        <v>0</v>
      </c>
      <c r="E189" s="111" cm="1">
        <f t="array" ref="E189">IFERROR(_xlfn.IFS(COUNTA($L$135:$Q$135)=0,STDEV($L189:$Q189)/SQRT(COUNT($L189:$Q189)),$L$135="X",STDEV($M189:$Q189)/SQRT(COUNT($M189:$Q189)),$M$135="X",STDEV($L189,$N189:$Q189)/SQRT(COUNT($L189,$N189:$Q189)),$N$135="X",STDEV($L189:$M189,$O189:$Q189)/SQRT(COUNT($L189:$M189,$O189:$Q189)),$O$135="X",STDEV($L189:$N189,$P189:$Q189)/SQRT(COUNT($L189:$N189,$P189:$Q189)),$P$135="X",STDEV($L189:$O189,$Q189)/SQRT(COUNT($L189:$O189,$Q189)),$Q$135="X",STDEV($L189:$P189)/SQRT(COUNT($L189:$P189))),"")</f>
        <v>0</v>
      </c>
      <c r="F189" cm="1">
        <f t="array" ref="F189">_xlfn.IFS(SUM($L189:$Q189)="","",L189="","",L189=0,0,L189&gt;0,L189/F$198*100)</f>
        <v>0</v>
      </c>
      <c r="G189" cm="1">
        <f t="array" ref="G189">_xlfn.IFS(SUM($L189:$Q189)="","",M189="","",M189=0,0,M189&gt;0,M189/G$198*100)</f>
        <v>0</v>
      </c>
      <c r="H189" cm="1">
        <f t="array" ref="H189">_xlfn.IFS(SUM($L189:$Q189)="","",N189="","",N189=0,0,N189&gt;0,N189/H$198*100)</f>
        <v>0</v>
      </c>
      <c r="I189" cm="1">
        <f t="array" ref="I189">_xlfn.IFS(SUM($L189:$Q189)="","",O189="","",O189=0,0,O189&gt;0,O189/I$198*100)</f>
        <v>0</v>
      </c>
      <c r="J189" cm="1">
        <f t="array" ref="J189">_xlfn.IFS(SUM($L189:$Q189)="","",P189="","",P189=0,0,P189&gt;0,P189/J$198*100)</f>
        <v>0</v>
      </c>
      <c r="K189" s="1" cm="1">
        <f t="array" ref="K189">_xlfn.IFS(SUM($L189:$Q189)="","",Q189="","",Q189=0,0,Q189&gt;0,Q189/K$198*100)</f>
        <v>0</v>
      </c>
      <c r="L189" s="85">
        <f t="shared" si="241"/>
        <v>0</v>
      </c>
      <c r="M189" s="39">
        <f t="shared" si="209"/>
        <v>0</v>
      </c>
      <c r="N189" s="39">
        <f t="shared" si="210"/>
        <v>0</v>
      </c>
      <c r="O189" s="39">
        <f t="shared" si="211"/>
        <v>0</v>
      </c>
      <c r="P189" s="39">
        <f t="shared" si="212"/>
        <v>0</v>
      </c>
      <c r="Q189" s="98">
        <f t="shared" si="213"/>
        <v>0</v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89">
        <v>0</v>
      </c>
      <c r="X189" s="1"/>
      <c r="Y189" s="1"/>
      <c r="Z189" s="7" t="s">
        <v>78</v>
      </c>
      <c r="AA189" s="18" cm="1">
        <f t="array" ref="AA189">IFERROR(_xlfn.IFS(COUNTA($AE$135:$AJ$135)=0,AVERAGE($AE189:$AJ189),$AE$135="X",AVERAGE($AF189:$AJ189),$AF$135="X",AVERAGE($AE189,$AG189:$AJ189),$AG$135="X",AVERAGE($AE189:$AF189,$AH189:$AJ189),$AH$135="X",AVERAGE($AE189:$AG189,$AI189:$AJ189),$AI$135="X",AVERAGE($AE189:$AH189,$AJ189:$AJ189),$AJ$135="X",AVERAGE($AE189:$AI189)),"")</f>
        <v>0</v>
      </c>
      <c r="AB189" s="19" cm="1">
        <f t="array" ref="AB189">IFERROR(_xlfn.IFS(COUNTA($AE$135:$AJ$135)=0,STDEV($AE189:$AJ189)/SQRT(COUNT($AE189:$AJ189)),$AE$135="X",STDEV($AF189:$AJ189)/SQRT(COUNT($AF189:$AJ189)),$AF$135="X",STDEV($AE189,$AG189:$AJ189)/SQRT(COUNT($AE189,$AG189:$AJ189)),$AG$135="X",STDEV($AE189:$AF189,$AH189:$AJ189)/SQRT(COUNT($AE189:$AF189,$AH189:$AJ189)),$AH$135="X",STDEV($AE189:$AG189,$AI189:$AJ189)/SQRT(COUNT($AE189:$AG189,$AI189:$AJ189)),$AI$135="X",STDEV($AE189:$AH189,$AJ189)/SQRT(COUNT($AE189:$AH189,$AJ189)),$AJ$135="X",STDEV($AE189:$AI189)/SQRT(COUNT($AE189:$AI189))),"")</f>
        <v>0</v>
      </c>
      <c r="AC189" s="113" cm="1">
        <f t="array" ref="AC189">IFERROR(_xlfn.IFS(COUNTA($AK$135:$AP$135)=0,AVERAGE($AK189:$AP189),$AK$135="X",AVERAGE($AL189:$AP189),$AL$135="X",AVERAGE($AK189,$AM189:$AP189),$AM$135="X",AVERAGE($AK189:$AL189,$AN189:$AP189),$AN$135="X",AVERAGE($AK189:$AM189,$AO189:$AP189),$AO$135="X",AVERAGE($AK189:$AN189,$AP189:$AP189),$AP$135="X",AVERAGE($AK189:$AO189)),"")</f>
        <v>0</v>
      </c>
      <c r="AD189" s="111" cm="1">
        <f t="array" ref="AD189">IFERROR(_xlfn.IFS(COUNTA($AK$135:$AP$135)=0,STDEV($AK189:$AP189)/SQRT(COUNT($AK189:$AP189)),$AK$135="X",STDEV($AL189:$AP189)/SQRT(COUNT($AL189:$AP189)),$AL$135="X",STDEV($AK189,$AM189:$AP189)/SQRT(COUNT($AK189,$AM189:$AP189)),$AM$135="X",STDEV($AK189:$AL189,$AN189:$AP189)/SQRT(COUNT($AK189:$AL189,$AN189:$AP189)),$AN$135="X",STDEV($AK189:$AM189,$AO189:$AP189)/SQRT(COUNT($AK189:$AM189,$AO189:$AP189)),$AO$135="X",STDEV($AK189:$AN189,$AP189)/SQRT(COUNT($AK189:$AN189,$AP189)),$AP$135="X",STDEV($AK189:$AO189)/SQRT(COUNT($AK189:$AO189))),"")</f>
        <v>0</v>
      </c>
      <c r="AE189" cm="1">
        <f t="array" ref="AE189">_xlfn.IFS(SUM($AK189:$AP189)="","",AK189="","",AK189=0,0,AK189&gt;0,AK189/AE$198*100)</f>
        <v>0</v>
      </c>
      <c r="AF189" cm="1">
        <f t="array" ref="AF189">_xlfn.IFS(SUM($AK189:$AP189)="","",AL189="","",AL189=0,0,AL189&gt;0,AL189/AF$198*100)</f>
        <v>0</v>
      </c>
      <c r="AG189" cm="1">
        <f t="array" ref="AG189">_xlfn.IFS(SUM($AK189:$AP189)="","",AM189="","",AM189=0,0,AM189&gt;0,AM189/AG$198*100)</f>
        <v>0</v>
      </c>
      <c r="AH189" cm="1">
        <f t="array" ref="AH189">_xlfn.IFS(SUM($AK189:$AP189)="","",AN189="","",AN189=0,0,AN189&gt;0,AN189/AH$198*100)</f>
        <v>0</v>
      </c>
      <c r="AI189" cm="1">
        <f t="array" ref="AI189">_xlfn.IFS(SUM($AK189:$AP189)="","",AO189="","",AO189=0,0,AO189&gt;0,AO189/AI$198*100)</f>
        <v>0</v>
      </c>
      <c r="AJ189" s="1" cm="1">
        <f t="array" ref="AJ189">_xlfn.IFS(SUM($AK189:$AP189)="","",AP189="","",AP189=0,0,AP189&gt;0,AP189/AJ$198*100)</f>
        <v>0</v>
      </c>
      <c r="AK189" s="85">
        <f t="shared" si="242"/>
        <v>0</v>
      </c>
      <c r="AL189" s="39">
        <f t="shared" si="243"/>
        <v>0</v>
      </c>
      <c r="AM189" s="39">
        <f t="shared" si="244"/>
        <v>0</v>
      </c>
      <c r="AN189" s="39">
        <f t="shared" si="245"/>
        <v>0</v>
      </c>
      <c r="AO189" s="39">
        <f t="shared" si="246"/>
        <v>0</v>
      </c>
      <c r="AP189" s="98">
        <f t="shared" si="247"/>
        <v>0</v>
      </c>
      <c r="AQ189" s="89">
        <v>0</v>
      </c>
      <c r="AR189" s="89">
        <v>0</v>
      </c>
      <c r="AS189" s="89">
        <v>0</v>
      </c>
      <c r="AT189" s="89">
        <v>0</v>
      </c>
      <c r="AU189" s="89">
        <v>0</v>
      </c>
      <c r="AV189" s="89">
        <v>0</v>
      </c>
      <c r="AW189" s="1"/>
      <c r="AX189" s="1"/>
      <c r="AY189" s="39" t="str">
        <f t="shared" si="261"/>
        <v/>
      </c>
      <c r="AZ189" s="39" t="str">
        <f t="shared" si="283"/>
        <v/>
      </c>
      <c r="BA189" s="39" t="str">
        <f t="shared" si="284"/>
        <v/>
      </c>
      <c r="BB189" s="39" t="str">
        <f t="shared" si="285"/>
        <v/>
      </c>
      <c r="BC189" s="39" t="str">
        <f t="shared" si="286"/>
        <v/>
      </c>
      <c r="BD189" s="39" t="str">
        <f t="shared" si="287"/>
        <v/>
      </c>
      <c r="BE189" s="39" t="str">
        <f t="shared" si="262"/>
        <v/>
      </c>
      <c r="BF189" s="39" t="str">
        <f t="shared" si="288"/>
        <v/>
      </c>
      <c r="BG189" s="39" t="str">
        <f t="shared" si="289"/>
        <v/>
      </c>
      <c r="BH189" s="39" t="str">
        <f t="shared" si="290"/>
        <v/>
      </c>
      <c r="BI189" s="39" t="str">
        <f t="shared" si="291"/>
        <v/>
      </c>
      <c r="BJ189" s="39" t="str">
        <f t="shared" si="292"/>
        <v/>
      </c>
      <c r="BK189" s="42" t="str">
        <f t="shared" si="263"/>
        <v/>
      </c>
      <c r="BL189" t="str">
        <f t="shared" si="264"/>
        <v/>
      </c>
      <c r="BM189" t="str">
        <f t="shared" si="265"/>
        <v/>
      </c>
      <c r="BN189" t="str">
        <f t="shared" si="266"/>
        <v/>
      </c>
      <c r="BO189" t="str">
        <f t="shared" si="267"/>
        <v/>
      </c>
      <c r="BP189" t="str">
        <f t="shared" si="268"/>
        <v/>
      </c>
      <c r="BQ189" t="str">
        <f t="shared" si="269"/>
        <v/>
      </c>
      <c r="BR189" t="str">
        <f t="shared" si="270"/>
        <v/>
      </c>
      <c r="BS189" t="str">
        <f t="shared" si="271"/>
        <v/>
      </c>
      <c r="BT189" t="str">
        <f t="shared" si="272"/>
        <v/>
      </c>
      <c r="BU189" t="str">
        <f t="shared" si="273"/>
        <v/>
      </c>
      <c r="BV189" t="str">
        <f t="shared" si="274"/>
        <v/>
      </c>
      <c r="BW189" t="str">
        <f t="shared" si="275"/>
        <v/>
      </c>
      <c r="BX189" t="str">
        <f t="shared" si="276"/>
        <v/>
      </c>
      <c r="BY189" t="str">
        <f t="shared" si="277"/>
        <v/>
      </c>
      <c r="BZ189" t="str">
        <f t="shared" si="278"/>
        <v/>
      </c>
      <c r="CA189" t="str">
        <f t="shared" si="279"/>
        <v/>
      </c>
      <c r="CB189" s="39" t="str">
        <f t="shared" si="280"/>
        <v/>
      </c>
      <c r="CC189" s="46" t="str">
        <f t="shared" si="281"/>
        <v/>
      </c>
      <c r="CD189" s="44" t="str">
        <f t="shared" si="282"/>
        <v/>
      </c>
      <c r="CE189" t="str" cm="1">
        <f t="array" ref="CE189">_xlfn.IFS($CC189="","",$CC189&lt;=CE$136,"yes",$CC189&gt;CE$136,"no")</f>
        <v/>
      </c>
      <c r="CF189" s="42" t="str">
        <f t="shared" si="258"/>
        <v/>
      </c>
      <c r="CG189" s="1" t="str">
        <f t="shared" si="259"/>
        <v/>
      </c>
      <c r="CH189" s="1" t="str">
        <f t="shared" si="260"/>
        <v/>
      </c>
      <c r="CI189" s="76" t="str">
        <f>IF(CE189="yes",VLOOKUP(CH189,'z-Table'!$A$1:$K$74,7,TRUE)*$CE$135,"")</f>
        <v/>
      </c>
    </row>
    <row r="190" spans="1:87" ht="12" x14ac:dyDescent="0.2">
      <c r="A190" s="7" t="s">
        <v>79</v>
      </c>
      <c r="B190" s="18" cm="1">
        <f t="array" ref="B190">IFERROR(_xlfn.IFS(COUNTA($F$135:$K$135)=0,AVERAGE($F190:$K190),$F$135="X",AVERAGE(G190:$K190),$G$135="X",AVERAGE($F190,$H190:$K190),$H$135="X",AVERAGE($F190:$G190,$I190:$K190),$I$135="X",AVERAGE($F190:$H190,$J190:$K190),$J$135="X",AVERAGE($F190:$I190,$K190:$K190),$K$135="X",AVERAGE($F190:$J190)),"")</f>
        <v>5.5901512942953736E-2</v>
      </c>
      <c r="C190" s="19" cm="1">
        <f t="array" ref="C190">IFERROR(_xlfn.IFS(COUNTA($F$135:$K$135)=0,STDEV($F190:$K190)/SQRT(COUNT($F190:$K190)),$F$135="X",STDEV(G190:$K190)/SQRT(COUNT(G190:$K190)),$G$135="X",STDEV($F190,$H190:$K190)/SQRT(COUNT($F190,$H190:$K190)),$H$135="X",STDEV($F190:$G190,$I190:$K190)/SQRT(COUNT($F190:$G190,$I190:$K190)),$I$135="X",STDEV($F190:$H190,$J190:$K190)/SQRT(COUNT($F190:$H190,$J190:$K190)),$J$135="X",STDEV($F190:$I190,$K190)/SQRT(COUNT($F190:$I190,$K190)),$K$135="X",STDEV($F190:$J190)/SQRT(COUNT($F190:$J190))),"")</f>
        <v>6.7310667188235328E-3</v>
      </c>
      <c r="D190" s="113" cm="1">
        <f t="array" ref="D190">IFERROR(_xlfn.IFS(COUNTA($L$135:$Q$135)=0,AVERAGE($L190:$Q190),$L$135="X",AVERAGE($M190:$Q190),$M$135="X",AVERAGE($L190,$N190:$Q190),$N$135="X",AVERAGE($L190:$M190,$O190:$Q190),$O$135="X",AVERAGE($L190:$N190,$P190:$Q190),$P$135="X",AVERAGE($L190:$O190,$Q190:$Q190),$Q$135="X",AVERAGE($L190:$P190)),"")</f>
        <v>170634.25</v>
      </c>
      <c r="E190" s="111" cm="1">
        <f t="array" ref="E190">IFERROR(_xlfn.IFS(COUNTA($L$135:$Q$135)=0,STDEV($L190:$Q190)/SQRT(COUNT($L190:$Q190)),$L$135="X",STDEV($M190:$Q190)/SQRT(COUNT($M190:$Q190)),$M$135="X",STDEV($L190,$N190:$Q190)/SQRT(COUNT($L190,$N190:$Q190)),$N$135="X",STDEV($L190:$M190,$O190:$Q190)/SQRT(COUNT($L190:$M190,$O190:$Q190)),$O$135="X",STDEV($L190:$N190,$P190:$Q190)/SQRT(COUNT($L190:$N190,$P190:$Q190)),$P$135="X",STDEV($L190:$O190,$Q190)/SQRT(COUNT($L190:$O190,$Q190)),$Q$135="X",STDEV($L190:$P190)/SQRT(COUNT($L190:$P190))),"")</f>
        <v>35521.091461212643</v>
      </c>
      <c r="F190" cm="1">
        <f t="array" ref="F190">_xlfn.IFS(SUM($L190:$Q190)="","",L190="","",L190=0,0,L190&gt;0,L190/F$198*100)</f>
        <v>6.637022907419235E-2</v>
      </c>
      <c r="G190" cm="1">
        <f t="array" ref="G190">_xlfn.IFS(SUM($L190:$Q190)="","",M190="","",M190=0,0,M190&gt;0,M190/G$198*100)</f>
        <v>2.8127419899452683E-2</v>
      </c>
      <c r="H190" cm="1">
        <f t="array" ref="H190">_xlfn.IFS(SUM($L190:$Q190)="","",N190="","",N190=0,0,N190&gt;0,N190/H$198*100)</f>
        <v>6.2450380818171232E-2</v>
      </c>
      <c r="I190" cm="1">
        <f t="array" ref="I190">_xlfn.IFS(SUM($L190:$Q190)="","",O190="","",O190=0,0,O190&gt;0,O190/I$198*100)</f>
        <v>6.4768127182538673E-2</v>
      </c>
      <c r="J190" cm="1">
        <f t="array" ref="J190">_xlfn.IFS(SUM($L190:$Q190)="","",P190="","",P190=0,0,P190&gt;0,P190/J$198*100)</f>
        <v>7.0168118340572322E-2</v>
      </c>
      <c r="K190" s="1" cm="1">
        <f t="array" ref="K190">_xlfn.IFS(SUM($L190:$Q190)="","",Q190="","",Q190=0,0,Q190&gt;0,Q190/K$198*100)</f>
        <v>4.3524802342795182E-2</v>
      </c>
      <c r="L190" s="85">
        <f t="shared" si="241"/>
        <v>250681</v>
      </c>
      <c r="M190" s="39">
        <f t="shared" si="209"/>
        <v>35901</v>
      </c>
      <c r="N190" s="39">
        <f t="shared" si="210"/>
        <v>183311</v>
      </c>
      <c r="O190" s="39">
        <f t="shared" si="211"/>
        <v>272070</v>
      </c>
      <c r="P190" s="39">
        <f t="shared" si="212"/>
        <v>164119</v>
      </c>
      <c r="Q190" s="98">
        <f t="shared" si="213"/>
        <v>117723.5</v>
      </c>
      <c r="R190" s="89">
        <v>501362</v>
      </c>
      <c r="S190" s="89">
        <v>35901</v>
      </c>
      <c r="T190" s="89">
        <v>183311</v>
      </c>
      <c r="U190" s="89">
        <v>544140</v>
      </c>
      <c r="V190" s="89">
        <v>492357</v>
      </c>
      <c r="W190" s="89">
        <v>235447</v>
      </c>
      <c r="X190" s="1"/>
      <c r="Y190" s="1"/>
      <c r="Z190" s="7" t="s">
        <v>79</v>
      </c>
      <c r="AA190" s="18" cm="1">
        <f t="array" ref="AA190">IFERROR(_xlfn.IFS(COUNTA($AE$135:$AJ$135)=0,AVERAGE($AE190:$AJ190),$AE$135="X",AVERAGE($AF190:$AJ190),$AF$135="X",AVERAGE($AE190,$AG190:$AJ190),$AG$135="X",AVERAGE($AE190:$AF190,$AH190:$AJ190),$AH$135="X",AVERAGE($AE190:$AG190,$AI190:$AJ190),$AI$135="X",AVERAGE($AE190:$AH190,$AJ190:$AJ190),$AJ$135="X",AVERAGE($AE190:$AI190)),"")</f>
        <v>4.0086334856819582E-2</v>
      </c>
      <c r="AB190" s="19" cm="1">
        <f t="array" ref="AB190">IFERROR(_xlfn.IFS(COUNTA($AE$135:$AJ$135)=0,STDEV($AE190:$AJ190)/SQRT(COUNT($AE190:$AJ190)),$AE$135="X",STDEV($AF190:$AJ190)/SQRT(COUNT($AF190:$AJ190)),$AF$135="X",STDEV($AE190,$AG190:$AJ190)/SQRT(COUNT($AE190,$AG190:$AJ190)),$AG$135="X",STDEV($AE190:$AF190,$AH190:$AJ190)/SQRT(COUNT($AE190:$AF190,$AH190:$AJ190)),$AH$135="X",STDEV($AE190:$AG190,$AI190:$AJ190)/SQRT(COUNT($AE190:$AG190,$AI190:$AJ190)),$AI$135="X",STDEV($AE190:$AH190,$AJ190)/SQRT(COUNT($AE190:$AH190,$AJ190)),$AJ$135="X",STDEV($AE190:$AI190)/SQRT(COUNT($AE190:$AI190))),"")</f>
        <v>4.6350142345488897E-3</v>
      </c>
      <c r="AC190" s="113" cm="1">
        <f t="array" ref="AC190">IFERROR(_xlfn.IFS(COUNTA($AK$135:$AP$135)=0,AVERAGE($AK190:$AP190),$AK$135="X",AVERAGE($AL190:$AP190),$AL$135="X",AVERAGE($AK190,$AM190:$AP190),$AM$135="X",AVERAGE($AK190:$AL190,$AN190:$AP190),$AN$135="X",AVERAGE($AK190:$AM190,$AO190:$AP190),$AO$135="X",AVERAGE($AK190:$AN190,$AP190:$AP190),$AP$135="X",AVERAGE($AK190:$AO190)),"")</f>
        <v>127139.58333333333</v>
      </c>
      <c r="AD190" s="111" cm="1">
        <f t="array" ref="AD190">IFERROR(_xlfn.IFS(COUNTA($AK$135:$AP$135)=0,STDEV($AK190:$AP190)/SQRT(COUNT($AK190:$AP190)),$AK$135="X",STDEV($AL190:$AP190)/SQRT(COUNT($AL190:$AP190)),$AL$135="X",STDEV($AK190,$AM190:$AP190)/SQRT(COUNT($AK190,$AM190:$AP190)),$AM$135="X",STDEV($AK190:$AL190,$AN190:$AP190)/SQRT(COUNT($AK190:$AL190,$AN190:$AP190)),$AN$135="X",STDEV($AK190:$AM190,$AO190:$AP190)/SQRT(COUNT($AK190:$AM190,$AO190:$AP190)),$AO$135="X",STDEV($AK190:$AN190,$AP190)/SQRT(COUNT($AK190:$AN190,$AP190)),$AP$135="X",STDEV($AK190:$AO190)/SQRT(COUNT($AK190:$AO190))),"")</f>
        <v>32158.837131343505</v>
      </c>
      <c r="AE190" cm="1">
        <f t="array" ref="AE190">_xlfn.IFS(SUM($AK190:$AP190)="","",AK190="","",AK190=0,0,AK190&gt;0,AK190/AE$198*100)</f>
        <v>3.6059378206231237E-2</v>
      </c>
      <c r="AF190" cm="1">
        <f t="array" ref="AF190">_xlfn.IFS(SUM($AK190:$AP190)="","",AL190="","",AL190=0,0,AL190&gt;0,AL190/AF$198*100)</f>
        <v>3.8895997134689435E-2</v>
      </c>
      <c r="AG190" cm="1">
        <f t="array" ref="AG190">_xlfn.IFS(SUM($AK190:$AP190)="","",AM190="","",AM190=0,0,AM190&gt;0,AM190/AG$198*100)</f>
        <v>3.3451916286655906E-2</v>
      </c>
      <c r="AH190" cm="1">
        <f t="array" ref="AH190">_xlfn.IFS(SUM($AK190:$AP190)="","",AN190="","",AN190=0,0,AN190&gt;0,AN190/AH$198*100)</f>
        <v>5.0112914160405822E-2</v>
      </c>
      <c r="AI190" cm="1">
        <f t="array" ref="AI190">_xlfn.IFS(SUM($AK190:$AP190)="","",AO190="","",AO190=0,0,AO190&gt;0,AO190/AI$198*100)</f>
        <v>2.5496416937242694E-2</v>
      </c>
      <c r="AJ190" s="1" cm="1">
        <f t="array" ref="AJ190">_xlfn.IFS(SUM($AK190:$AP190)="","",AP190="","",AP190=0,0,AP190&gt;0,AP190/AJ$198*100)</f>
        <v>5.6501386415692391E-2</v>
      </c>
      <c r="AK190" s="85">
        <f t="shared" si="242"/>
        <v>83556.5</v>
      </c>
      <c r="AL190" s="39">
        <f t="shared" si="243"/>
        <v>151315.5</v>
      </c>
      <c r="AM190" s="39">
        <f t="shared" si="244"/>
        <v>149937</v>
      </c>
      <c r="AN190" s="39">
        <f t="shared" si="245"/>
        <v>260692.5</v>
      </c>
      <c r="AO190" s="39">
        <f t="shared" si="246"/>
        <v>38556.5</v>
      </c>
      <c r="AP190" s="98">
        <f t="shared" si="247"/>
        <v>78779.5</v>
      </c>
      <c r="AQ190" s="89">
        <v>167113</v>
      </c>
      <c r="AR190" s="89">
        <v>302631</v>
      </c>
      <c r="AS190" s="89">
        <v>149937</v>
      </c>
      <c r="AT190" s="89">
        <v>521385</v>
      </c>
      <c r="AU190" s="89">
        <v>77113</v>
      </c>
      <c r="AV190" s="89">
        <v>157559</v>
      </c>
      <c r="AW190" s="1"/>
      <c r="AX190" s="1"/>
      <c r="AY190" s="39" t="str">
        <f t="shared" si="261"/>
        <v/>
      </c>
      <c r="AZ190" s="39" t="str">
        <f t="shared" si="283"/>
        <v/>
      </c>
      <c r="BA190" s="39" t="str">
        <f t="shared" si="284"/>
        <v/>
      </c>
      <c r="BB190" s="39" t="str">
        <f t="shared" si="285"/>
        <v/>
      </c>
      <c r="BC190" s="39" t="str">
        <f t="shared" si="286"/>
        <v/>
      </c>
      <c r="BD190" s="39" t="str">
        <f t="shared" si="287"/>
        <v/>
      </c>
      <c r="BE190" s="39" t="str">
        <f t="shared" si="262"/>
        <v/>
      </c>
      <c r="BF190" s="39" t="str">
        <f t="shared" si="288"/>
        <v/>
      </c>
      <c r="BG190" s="39" t="str">
        <f t="shared" si="289"/>
        <v/>
      </c>
      <c r="BH190" s="39" t="str">
        <f t="shared" si="290"/>
        <v/>
      </c>
      <c r="BI190" s="39" t="str">
        <f t="shared" si="291"/>
        <v/>
      </c>
      <c r="BJ190" s="39" t="str">
        <f t="shared" si="292"/>
        <v/>
      </c>
      <c r="BK190" s="42" t="str">
        <f t="shared" si="263"/>
        <v/>
      </c>
      <c r="BL190" t="str">
        <f t="shared" si="264"/>
        <v/>
      </c>
      <c r="BM190" t="str">
        <f t="shared" si="265"/>
        <v/>
      </c>
      <c r="BN190" t="str">
        <f t="shared" si="266"/>
        <v/>
      </c>
      <c r="BO190" t="str">
        <f t="shared" si="267"/>
        <v/>
      </c>
      <c r="BP190" t="str">
        <f t="shared" si="268"/>
        <v/>
      </c>
      <c r="BQ190" t="str">
        <f t="shared" si="269"/>
        <v/>
      </c>
      <c r="BR190" t="str">
        <f t="shared" si="270"/>
        <v/>
      </c>
      <c r="BS190" t="str">
        <f t="shared" si="271"/>
        <v/>
      </c>
      <c r="BT190" t="str">
        <f t="shared" si="272"/>
        <v/>
      </c>
      <c r="BU190" t="str">
        <f t="shared" si="273"/>
        <v/>
      </c>
      <c r="BV190" t="str">
        <f t="shared" si="274"/>
        <v/>
      </c>
      <c r="BW190" t="str">
        <f t="shared" si="275"/>
        <v/>
      </c>
      <c r="BX190" t="str">
        <f t="shared" si="276"/>
        <v/>
      </c>
      <c r="BY190" t="str">
        <f t="shared" si="277"/>
        <v/>
      </c>
      <c r="BZ190" t="str">
        <f t="shared" si="278"/>
        <v/>
      </c>
      <c r="CA190" t="str">
        <f t="shared" si="279"/>
        <v/>
      </c>
      <c r="CB190" s="39" t="str">
        <f t="shared" si="280"/>
        <v/>
      </c>
      <c r="CC190" s="46" t="str">
        <f t="shared" si="281"/>
        <v/>
      </c>
      <c r="CD190" s="44" t="str">
        <f t="shared" si="282"/>
        <v/>
      </c>
      <c r="CE190" t="str" cm="1">
        <f t="array" ref="CE190">_xlfn.IFS($CC190="","",$CC190&lt;=CE$136,"yes",$CC190&gt;CE$136,"no")</f>
        <v/>
      </c>
      <c r="CF190" s="42" t="str">
        <f t="shared" si="258"/>
        <v/>
      </c>
      <c r="CG190" s="1" t="str">
        <f t="shared" si="259"/>
        <v/>
      </c>
      <c r="CH190" s="1" t="str">
        <f t="shared" si="260"/>
        <v/>
      </c>
      <c r="CI190" s="76" t="str">
        <f>IF(CE190="yes",VLOOKUP(CH190,'z-Table'!$A$1:$K$74,7,TRUE)*$CE$135,"")</f>
        <v/>
      </c>
    </row>
    <row r="191" spans="1:87" ht="12" x14ac:dyDescent="0.2">
      <c r="A191" s="7" t="s">
        <v>80</v>
      </c>
      <c r="B191" s="18" cm="1">
        <f t="array" ref="B191">IFERROR(_xlfn.IFS(COUNTA($F$135:$K$135)=0,AVERAGE($F191:$K191),$F$135="X",AVERAGE(G191:$K191),$G$135="X",AVERAGE($F191,$H191:$K191),$H$135="X",AVERAGE($F191:$G191,$I191:$K191),$I$135="X",AVERAGE($F191:$H191,$J191:$K191),$J$135="X",AVERAGE($F191:$I191,$K191:$K191),$K$135="X",AVERAGE($F191:$J191)),"")</f>
        <v>0.24110134906591249</v>
      </c>
      <c r="C191" s="19" cm="1">
        <f t="array" ref="C191">IFERROR(_xlfn.IFS(COUNTA($F$135:$K$135)=0,STDEV($F191:$K191)/SQRT(COUNT($F191:$K191)),$F$135="X",STDEV(G191:$K191)/SQRT(COUNT(G191:$K191)),$G$135="X",STDEV($F191,$H191:$K191)/SQRT(COUNT($F191,$H191:$K191)),$H$135="X",STDEV($F191:$G191,$I191:$K191)/SQRT(COUNT($F191:$G191,$I191:$K191)),$I$135="X",STDEV($F191:$H191,$J191:$K191)/SQRT(COUNT($F191:$H191,$J191:$K191)),$J$135="X",STDEV($F191:$I191,$K191)/SQRT(COUNT($F191:$I191,$K191)),$K$135="X",STDEV($F191:$J191)/SQRT(COUNT($F191:$J191))),"")</f>
        <v>5.971952741704064E-2</v>
      </c>
      <c r="D191" s="113" cm="1">
        <f t="array" ref="D191">IFERROR(_xlfn.IFS(COUNTA($L$135:$Q$135)=0,AVERAGE($L191:$Q191),$L$135="X",AVERAGE($M191:$Q191),$M$135="X",AVERAGE($L191,$N191:$Q191),$N$135="X",AVERAGE($L191:$M191,$O191:$Q191),$O$135="X",AVERAGE($L191:$N191,$P191:$Q191),$P$135="X",AVERAGE($L191:$O191,$Q191:$Q191),$Q$135="X",AVERAGE($L191:$P191)),"")</f>
        <v>778106.83333333337</v>
      </c>
      <c r="E191" s="111" cm="1">
        <f t="array" ref="E191">IFERROR(_xlfn.IFS(COUNTA($L$135:$Q$135)=0,STDEV($L191:$Q191)/SQRT(COUNT($L191:$Q191)),$L$135="X",STDEV($M191:$Q191)/SQRT(COUNT($M191:$Q191)),$M$135="X",STDEV($L191,$N191:$Q191)/SQRT(COUNT($L191,$N191:$Q191)),$N$135="X",STDEV($L191:$M191,$O191:$Q191)/SQRT(COUNT($L191:$M191,$O191:$Q191)),$O$135="X",STDEV($L191:$N191,$P191:$Q191)/SQRT(COUNT($L191:$N191,$P191:$Q191)),$P$135="X",STDEV($L191:$O191,$Q191)/SQRT(COUNT($L191:$O191,$Q191)),$Q$135="X",STDEV($L191:$P191)/SQRT(COUNT($L191:$P191))),"")</f>
        <v>250669.02149227468</v>
      </c>
      <c r="F191" cm="1">
        <f t="array" ref="F191">_xlfn.IFS(SUM($L191:$Q191)="","",L191="","",L191=0,0,L191&gt;0,L191/F$198*100)</f>
        <v>0.2513856388108337</v>
      </c>
      <c r="G191" cm="1">
        <f t="array" ref="G191">_xlfn.IFS(SUM($L191:$Q191)="","",M191="","",M191=0,0,M191&gt;0,M191/G$198*100)</f>
        <v>5.2987762531399786E-2</v>
      </c>
      <c r="H191" cm="1">
        <f t="array" ref="H191">_xlfn.IFS(SUM($L191:$Q191)="","",N191="","",N191=0,0,N191&gt;0,N191/H$198*100)</f>
        <v>0.20357602468452388</v>
      </c>
      <c r="I191" cm="1">
        <f t="array" ref="I191">_xlfn.IFS(SUM($L191:$Q191)="","",O191="","",O191=0,0,O191&gt;0,O191/I$198*100)</f>
        <v>0.4365343681394806</v>
      </c>
      <c r="J191" cm="1">
        <f t="array" ref="J191">_xlfn.IFS(SUM($L191:$Q191)="","",P191="","",P191=0,0,P191&gt;0,P191/J$198*100)</f>
        <v>0.3769579811889695</v>
      </c>
      <c r="K191" s="1" cm="1">
        <f t="array" ref="K191">_xlfn.IFS(SUM($L191:$Q191)="","",Q191="","",Q191=0,0,Q191&gt;0,Q191/K$198*100)</f>
        <v>0.12516631904026732</v>
      </c>
      <c r="L191" s="85">
        <f t="shared" si="241"/>
        <v>949486</v>
      </c>
      <c r="M191" s="39">
        <f t="shared" si="209"/>
        <v>67632</v>
      </c>
      <c r="N191" s="39">
        <f t="shared" si="210"/>
        <v>597558</v>
      </c>
      <c r="O191" s="39">
        <f t="shared" si="211"/>
        <v>1833740</v>
      </c>
      <c r="P191" s="39">
        <f t="shared" si="212"/>
        <v>881682</v>
      </c>
      <c r="Q191" s="98">
        <f t="shared" si="213"/>
        <v>338543</v>
      </c>
      <c r="R191" s="89">
        <v>1898972</v>
      </c>
      <c r="S191" s="89">
        <v>67632</v>
      </c>
      <c r="T191" s="89">
        <v>597558</v>
      </c>
      <c r="U191" s="89">
        <v>3667480</v>
      </c>
      <c r="V191" s="89">
        <v>2645046</v>
      </c>
      <c r="W191" s="89">
        <v>677086</v>
      </c>
      <c r="X191" s="1"/>
      <c r="Y191" s="1"/>
      <c r="Z191" s="7" t="s">
        <v>80</v>
      </c>
      <c r="AA191" s="18" cm="1">
        <f t="array" ref="AA191">IFERROR(_xlfn.IFS(COUNTA($AE$135:$AJ$135)=0,AVERAGE($AE191:$AJ191),$AE$135="X",AVERAGE($AF191:$AJ191),$AF$135="X",AVERAGE($AE191,$AG191:$AJ191),$AG$135="X",AVERAGE($AE191:$AF191,$AH191:$AJ191),$AH$135="X",AVERAGE($AE191:$AG191,$AI191:$AJ191),$AI$135="X",AVERAGE($AE191:$AH191,$AJ191:$AJ191),$AJ$135="X",AVERAGE($AE191:$AI191)),"")</f>
        <v>0.1788642082103914</v>
      </c>
      <c r="AB191" s="19" cm="1">
        <f t="array" ref="AB191">IFERROR(_xlfn.IFS(COUNTA($AE$135:$AJ$135)=0,STDEV($AE191:$AJ191)/SQRT(COUNT($AE191:$AJ191)),$AE$135="X",STDEV($AF191:$AJ191)/SQRT(COUNT($AF191:$AJ191)),$AF$135="X",STDEV($AE191,$AG191:$AJ191)/SQRT(COUNT($AE191,$AG191:$AJ191)),$AG$135="X",STDEV($AE191:$AF191,$AH191:$AJ191)/SQRT(COUNT($AE191:$AF191,$AH191:$AJ191)),$AH$135="X",STDEV($AE191:$AG191,$AI191:$AJ191)/SQRT(COUNT($AE191:$AG191,$AI191:$AJ191)),$AI$135="X",STDEV($AE191:$AH191,$AJ191)/SQRT(COUNT($AE191:$AH191,$AJ191)),$AJ$135="X",STDEV($AE191:$AI191)/SQRT(COUNT($AE191:$AI191))),"")</f>
        <v>4.1364792465461889E-2</v>
      </c>
      <c r="AC191" s="113" cm="1">
        <f t="array" ref="AC191">IFERROR(_xlfn.IFS(COUNTA($AK$135:$AP$135)=0,AVERAGE($AK191:$AP191),$AK$135="X",AVERAGE($AL191:$AP191),$AL$135="X",AVERAGE($AK191,$AM191:$AP191),$AM$135="X",AVERAGE($AK191:$AL191,$AN191:$AP191),$AN$135="X",AVERAGE($AK191:$AM191,$AO191:$AP191),$AO$135="X",AVERAGE($AK191:$AN191,$AP191:$AP191),$AP$135="X",AVERAGE($AK191:$AO191)),"")</f>
        <v>657161.08333333337</v>
      </c>
      <c r="AD191" s="111" cm="1">
        <f t="array" ref="AD191">IFERROR(_xlfn.IFS(COUNTA($AK$135:$AP$135)=0,STDEV($AK191:$AP191)/SQRT(COUNT($AK191:$AP191)),$AK$135="X",STDEV($AL191:$AP191)/SQRT(COUNT($AL191:$AP191)),$AL$135="X",STDEV($AK191,$AM191:$AP191)/SQRT(COUNT($AK191,$AM191:$AP191)),$AM$135="X",STDEV($AK191:$AL191,$AN191:$AP191)/SQRT(COUNT($AK191:$AL191,$AN191:$AP191)),$AN$135="X",STDEV($AK191:$AM191,$AO191:$AP191)/SQRT(COUNT($AK191:$AM191,$AO191:$AP191)),$AO$135="X",STDEV($AK191:$AN191,$AP191)/SQRT(COUNT($AK191:$AN191,$AP191)),$AP$135="X",STDEV($AK191:$AO191)/SQRT(COUNT($AK191:$AO191))),"")</f>
        <v>271320.03870777827</v>
      </c>
      <c r="AE191" cm="1">
        <f t="array" ref="AE191">_xlfn.IFS(SUM($AK191:$AP191)="","",AK191="","",AK191=0,0,AK191&gt;0,AK191/AE$198*100)</f>
        <v>0.11630370237890415</v>
      </c>
      <c r="AF191" cm="1">
        <f t="array" ref="AF191">_xlfn.IFS(SUM($AK191:$AP191)="","",AL191="","",AL191=0,0,AL191&gt;0,AL191/AF$198*100)</f>
        <v>0.19973336350613216</v>
      </c>
      <c r="AG191" cm="1">
        <f t="array" ref="AG191">_xlfn.IFS(SUM($AK191:$AP191)="","",AM191="","",AM191=0,0,AM191&gt;0,AM191/AG$198*100)</f>
        <v>0.13938978927537191</v>
      </c>
      <c r="AH191" cm="1">
        <f t="array" ref="AH191">_xlfn.IFS(SUM($AK191:$AP191)="","",AN191="","",AN191=0,0,AN191&gt;0,AN191/AH$198*100)</f>
        <v>0.36787829876882577</v>
      </c>
      <c r="AI191" cm="1">
        <f t="array" ref="AI191">_xlfn.IFS(SUM($AK191:$AP191)="","",AO191="","",AO191=0,0,AO191&gt;0,AO191/AI$198*100)</f>
        <v>8.0884078842408114E-2</v>
      </c>
      <c r="AJ191" s="1" cm="1">
        <f t="array" ref="AJ191">_xlfn.IFS(SUM($AK191:$AP191)="","",AP191="","",AP191=0,0,AP191&gt;0,AP191/AJ$198*100)</f>
        <v>0.16899601649070631</v>
      </c>
      <c r="AK191" s="85">
        <f t="shared" si="242"/>
        <v>269498</v>
      </c>
      <c r="AL191" s="39">
        <f t="shared" si="243"/>
        <v>777014.5</v>
      </c>
      <c r="AM191" s="39">
        <f t="shared" si="244"/>
        <v>624768</v>
      </c>
      <c r="AN191" s="39">
        <f t="shared" si="245"/>
        <v>1913740.5</v>
      </c>
      <c r="AO191" s="39">
        <f t="shared" si="246"/>
        <v>122315.5</v>
      </c>
      <c r="AP191" s="98">
        <f t="shared" si="247"/>
        <v>235630</v>
      </c>
      <c r="AQ191" s="89">
        <v>538996</v>
      </c>
      <c r="AR191" s="89">
        <v>1554029</v>
      </c>
      <c r="AS191" s="89">
        <v>624768</v>
      </c>
      <c r="AT191" s="89">
        <v>3827481</v>
      </c>
      <c r="AU191" s="89">
        <v>244631</v>
      </c>
      <c r="AV191" s="89">
        <v>471260</v>
      </c>
      <c r="AW191" s="1"/>
      <c r="AX191" s="1"/>
      <c r="AY191" s="39" t="str">
        <f t="shared" si="261"/>
        <v/>
      </c>
      <c r="AZ191" s="39" t="str">
        <f t="shared" si="283"/>
        <v/>
      </c>
      <c r="BA191" s="39" t="str">
        <f t="shared" si="284"/>
        <v/>
      </c>
      <c r="BB191" s="39" t="str">
        <f t="shared" si="285"/>
        <v/>
      </c>
      <c r="BC191" s="39" t="str">
        <f t="shared" si="286"/>
        <v/>
      </c>
      <c r="BD191" s="39" t="str">
        <f t="shared" si="287"/>
        <v/>
      </c>
      <c r="BE191" s="39" t="str">
        <f t="shared" si="262"/>
        <v/>
      </c>
      <c r="BF191" s="39" t="str">
        <f t="shared" si="288"/>
        <v/>
      </c>
      <c r="BG191" s="39" t="str">
        <f t="shared" si="289"/>
        <v/>
      </c>
      <c r="BH191" s="39" t="str">
        <f t="shared" si="290"/>
        <v/>
      </c>
      <c r="BI191" s="39" t="str">
        <f t="shared" si="291"/>
        <v/>
      </c>
      <c r="BJ191" s="39" t="str">
        <f t="shared" si="292"/>
        <v/>
      </c>
      <c r="BK191" s="42" t="str">
        <f t="shared" si="263"/>
        <v/>
      </c>
      <c r="BL191" t="str">
        <f t="shared" si="264"/>
        <v/>
      </c>
      <c r="BM191" t="str">
        <f t="shared" si="265"/>
        <v/>
      </c>
      <c r="BN191" t="str">
        <f t="shared" si="266"/>
        <v/>
      </c>
      <c r="BO191" t="str">
        <f t="shared" si="267"/>
        <v/>
      </c>
      <c r="BP191" t="str">
        <f t="shared" si="268"/>
        <v/>
      </c>
      <c r="BQ191" t="str">
        <f t="shared" si="269"/>
        <v/>
      </c>
      <c r="BR191" t="str">
        <f t="shared" si="270"/>
        <v/>
      </c>
      <c r="BS191" t="str">
        <f t="shared" si="271"/>
        <v/>
      </c>
      <c r="BT191" t="str">
        <f t="shared" si="272"/>
        <v/>
      </c>
      <c r="BU191" t="str">
        <f t="shared" si="273"/>
        <v/>
      </c>
      <c r="BV191" t="str">
        <f t="shared" si="274"/>
        <v/>
      </c>
      <c r="BW191" t="str">
        <f t="shared" si="275"/>
        <v/>
      </c>
      <c r="BX191" t="str">
        <f t="shared" si="276"/>
        <v/>
      </c>
      <c r="BY191" t="str">
        <f t="shared" si="277"/>
        <v/>
      </c>
      <c r="BZ191" t="str">
        <f t="shared" si="278"/>
        <v/>
      </c>
      <c r="CA191" t="str">
        <f t="shared" si="279"/>
        <v/>
      </c>
      <c r="CB191" s="39" t="str">
        <f t="shared" si="280"/>
        <v/>
      </c>
      <c r="CC191" s="46" t="str">
        <f t="shared" si="281"/>
        <v/>
      </c>
      <c r="CD191" s="44" t="str">
        <f t="shared" si="282"/>
        <v/>
      </c>
      <c r="CE191" t="str" cm="1">
        <f t="array" ref="CE191">_xlfn.IFS($CC191="","",$CC191&lt;=CE$136,"yes",$CC191&gt;CE$136,"no")</f>
        <v/>
      </c>
      <c r="CF191" s="42" t="str">
        <f t="shared" si="258"/>
        <v/>
      </c>
      <c r="CG191" s="1" t="str">
        <f t="shared" si="259"/>
        <v/>
      </c>
      <c r="CH191" s="1" t="str">
        <f t="shared" si="260"/>
        <v/>
      </c>
      <c r="CI191" s="76" t="str">
        <f>IF(CE191="yes",VLOOKUP(CH191,'z-Table'!$A$1:$K$74,7,TRUE)*$CE$135,"")</f>
        <v/>
      </c>
    </row>
    <row r="192" spans="1:87" ht="12" x14ac:dyDescent="0.2">
      <c r="A192" s="6" t="s">
        <v>81</v>
      </c>
      <c r="B192" s="18" cm="1">
        <f t="array" ref="B192">IFERROR(_xlfn.IFS(COUNTA($F$135:$K$135)=0,AVERAGE($F192:$K192),$F$135="X",AVERAGE(G192:$K192),$G$135="X",AVERAGE($F192,$H192:$K192),$H$135="X",AVERAGE($F192:$G192,$I192:$K192),$I$135="X",AVERAGE($F192:$H192,$J192:$K192),$J$135="X",AVERAGE($F192:$I192,$K192:$K192),$K$135="X",AVERAGE($F192:$J192)),"")</f>
        <v>1.8375113519704392E-4</v>
      </c>
      <c r="C192" s="19" cm="1">
        <f t="array" ref="C192">IFERROR(_xlfn.IFS(COUNTA($F$135:$K$135)=0,STDEV($F192:$K192)/SQRT(COUNT($F192:$K192)),$F$135="X",STDEV(G192:$K192)/SQRT(COUNT(G192:$K192)),$G$135="X",STDEV($F192,$H192:$K192)/SQRT(COUNT($F192,$H192:$K192)),$H$135="X",STDEV($F192:$G192,$I192:$K192)/SQRT(COUNT($F192:$G192,$I192:$K192)),$I$135="X",STDEV($F192:$H192,$J192:$K192)/SQRT(COUNT($F192:$H192,$J192:$K192)),$J$135="X",STDEV($F192:$I192,$K192)/SQRT(COUNT($F192:$I192,$K192)),$K$135="X",STDEV($F192:$J192)/SQRT(COUNT($F192:$J192))),"")</f>
        <v>1.8375113519704395E-4</v>
      </c>
      <c r="D192" s="113" cm="1">
        <f t="array" ref="D192">IFERROR(_xlfn.IFS(COUNTA($L$135:$Q$135)=0,AVERAGE($L192:$Q192),$L$135="X",AVERAGE($M192:$Q192),$M$135="X",AVERAGE($L192,$N192:$Q192),$N$135="X",AVERAGE($L192:$M192,$O192:$Q192),$O$135="X",AVERAGE($L192:$N192,$P192:$Q192),$P$135="X",AVERAGE($L192:$O192,$Q192:$Q192),$Q$135="X",AVERAGE($L192:$P192)),"")</f>
        <v>497</v>
      </c>
      <c r="E192" s="111" cm="1">
        <f t="array" ref="E192">IFERROR(_xlfn.IFS(COUNTA($L$135:$Q$135)=0,STDEV($L192:$Q192)/SQRT(COUNT($L192:$Q192)),$L$135="X",STDEV($M192:$Q192)/SQRT(COUNT($M192:$Q192)),$M$135="X",STDEV($L192,$N192:$Q192)/SQRT(COUNT($L192,$N192:$Q192)),$N$135="X",STDEV($L192:$M192,$O192:$Q192)/SQRT(COUNT($L192:$M192,$O192:$Q192)),$O$135="X",STDEV($L192:$N192,$P192:$Q192)/SQRT(COUNT($L192:$N192,$P192:$Q192)),$P$135="X",STDEV($L192:$O192,$Q192)/SQRT(COUNT($L192:$O192,$Q192)),$Q$135="X",STDEV($L192:$P192)/SQRT(COUNT($L192:$P192))),"")</f>
        <v>497.00000000000006</v>
      </c>
      <c r="F192" cm="1">
        <f t="array" ref="F192">_xlfn.IFS(SUM($L192:$Q192)="","",L192="","",L192=0,0,L192&gt;0,L192/F$198*100)</f>
        <v>0</v>
      </c>
      <c r="G192" cm="1">
        <f t="array" ref="G192">_xlfn.IFS(SUM($L192:$Q192)="","",M192="","",M192=0,0,M192&gt;0,M192/G$198*100)</f>
        <v>0</v>
      </c>
      <c r="H192" cm="1">
        <f t="array" ref="H192">_xlfn.IFS(SUM($L192:$Q192)="","",N192="","",N192=0,0,N192&gt;0,N192/H$198*100)</f>
        <v>0</v>
      </c>
      <c r="I192" cm="1">
        <f t="array" ref="I192">_xlfn.IFS(SUM($L192:$Q192)="","",O192="","",O192=0,0,O192&gt;0,O192/I$198*100)</f>
        <v>0</v>
      </c>
      <c r="J192" cm="1">
        <f t="array" ref="J192">_xlfn.IFS(SUM($L192:$Q192)="","",P192="","",P192=0,0,P192&gt;0,P192/J$198*100)</f>
        <v>0</v>
      </c>
      <c r="K192" s="1" cm="1">
        <f t="array" ref="K192">_xlfn.IFS(SUM($L192:$Q192)="","",Q192="","",Q192=0,0,Q192&gt;0,Q192/K$198*100)</f>
        <v>1.1025068111822636E-3</v>
      </c>
      <c r="L192" s="85">
        <f t="shared" si="241"/>
        <v>0</v>
      </c>
      <c r="M192" s="39">
        <f t="shared" si="209"/>
        <v>0</v>
      </c>
      <c r="N192" s="39">
        <f t="shared" si="210"/>
        <v>0</v>
      </c>
      <c r="O192" s="39">
        <f t="shared" si="211"/>
        <v>0</v>
      </c>
      <c r="P192" s="39">
        <f t="shared" si="212"/>
        <v>0</v>
      </c>
      <c r="Q192" s="98">
        <f t="shared" si="213"/>
        <v>2982</v>
      </c>
      <c r="R192" s="89">
        <v>0</v>
      </c>
      <c r="S192" s="89">
        <v>0</v>
      </c>
      <c r="T192" s="89">
        <v>0</v>
      </c>
      <c r="U192" s="89">
        <v>0</v>
      </c>
      <c r="V192" s="89">
        <v>0</v>
      </c>
      <c r="W192" s="89">
        <v>5964</v>
      </c>
      <c r="X192" s="1"/>
      <c r="Y192" s="1"/>
      <c r="Z192" s="6" t="s">
        <v>81</v>
      </c>
      <c r="AA192" s="18" cm="1">
        <f t="array" ref="AA192">IFERROR(_xlfn.IFS(COUNTA($AE$135:$AJ$135)=0,AVERAGE($AE192:$AJ192),$AE$135="X",AVERAGE($AF192:$AJ192),$AF$135="X",AVERAGE($AE192,$AG192:$AJ192),$AG$135="X",AVERAGE($AE192:$AF192,$AH192:$AJ192),$AH$135="X",AVERAGE($AE192:$AG192,$AI192:$AJ192),$AI$135="X",AVERAGE($AE192:$AH192,$AJ192:$AJ192),$AJ$135="X",AVERAGE($AE192:$AI192)),"")</f>
        <v>0</v>
      </c>
      <c r="AB192" s="19" cm="1">
        <f t="array" ref="AB192">IFERROR(_xlfn.IFS(COUNTA($AE$135:$AJ$135)=0,STDEV($AE192:$AJ192)/SQRT(COUNT($AE192:$AJ192)),$AE$135="X",STDEV($AF192:$AJ192)/SQRT(COUNT($AF192:$AJ192)),$AF$135="X",STDEV($AE192,$AG192:$AJ192)/SQRT(COUNT($AE192,$AG192:$AJ192)),$AG$135="X",STDEV($AE192:$AF192,$AH192:$AJ192)/SQRT(COUNT($AE192:$AF192,$AH192:$AJ192)),$AH$135="X",STDEV($AE192:$AG192,$AI192:$AJ192)/SQRT(COUNT($AE192:$AG192,$AI192:$AJ192)),$AI$135="X",STDEV($AE192:$AH192,$AJ192)/SQRT(COUNT($AE192:$AH192,$AJ192)),$AJ$135="X",STDEV($AE192:$AI192)/SQRT(COUNT($AE192:$AI192))),"")</f>
        <v>0</v>
      </c>
      <c r="AC192" s="113" cm="1">
        <f t="array" ref="AC192">IFERROR(_xlfn.IFS(COUNTA($AK$135:$AP$135)=0,AVERAGE($AK192:$AP192),$AK$135="X",AVERAGE($AL192:$AP192),$AL$135="X",AVERAGE($AK192,$AM192:$AP192),$AM$135="X",AVERAGE($AK192:$AL192,$AN192:$AP192),$AN$135="X",AVERAGE($AK192:$AM192,$AO192:$AP192),$AO$135="X",AVERAGE($AK192:$AN192,$AP192:$AP192),$AP$135="X",AVERAGE($AK192:$AO192)),"")</f>
        <v>0</v>
      </c>
      <c r="AD192" s="111" cm="1">
        <f t="array" ref="AD192">IFERROR(_xlfn.IFS(COUNTA($AK$135:$AP$135)=0,STDEV($AK192:$AP192)/SQRT(COUNT($AK192:$AP192)),$AK$135="X",STDEV($AL192:$AP192)/SQRT(COUNT($AL192:$AP192)),$AL$135="X",STDEV($AK192,$AM192:$AP192)/SQRT(COUNT($AK192,$AM192:$AP192)),$AM$135="X",STDEV($AK192:$AL192,$AN192:$AP192)/SQRT(COUNT($AK192:$AL192,$AN192:$AP192)),$AN$135="X",STDEV($AK192:$AM192,$AO192:$AP192)/SQRT(COUNT($AK192:$AM192,$AO192:$AP192)),$AO$135="X",STDEV($AK192:$AN192,$AP192)/SQRT(COUNT($AK192:$AN192,$AP192)),$AP$135="X",STDEV($AK192:$AO192)/SQRT(COUNT($AK192:$AO192))),"")</f>
        <v>0</v>
      </c>
      <c r="AE192" cm="1">
        <f t="array" ref="AE192">_xlfn.IFS(SUM($AK192:$AP192)="","",AK192="","",AK192=0,0,AK192&gt;0,AK192/AE$198*100)</f>
        <v>0</v>
      </c>
      <c r="AF192" cm="1">
        <f t="array" ref="AF192">_xlfn.IFS(SUM($AK192:$AP192)="","",AL192="","",AL192=0,0,AL192&gt;0,AL192/AF$198*100)</f>
        <v>0</v>
      </c>
      <c r="AG192" cm="1">
        <f t="array" ref="AG192">_xlfn.IFS(SUM($AK192:$AP192)="","",AM192="","",AM192=0,0,AM192&gt;0,AM192/AG$198*100)</f>
        <v>0</v>
      </c>
      <c r="AH192" cm="1">
        <f t="array" ref="AH192">_xlfn.IFS(SUM($AK192:$AP192)="","",AN192="","",AN192=0,0,AN192&gt;0,AN192/AH$198*100)</f>
        <v>0</v>
      </c>
      <c r="AI192" cm="1">
        <f t="array" ref="AI192">_xlfn.IFS(SUM($AK192:$AP192)="","",AO192="","",AO192=0,0,AO192&gt;0,AO192/AI$198*100)</f>
        <v>0</v>
      </c>
      <c r="AJ192" s="1" cm="1">
        <f t="array" ref="AJ192">_xlfn.IFS(SUM($AK192:$AP192)="","",AP192="","",AP192=0,0,AP192&gt;0,AP192/AJ$198*100)</f>
        <v>0</v>
      </c>
      <c r="AK192" s="85">
        <f t="shared" si="242"/>
        <v>0</v>
      </c>
      <c r="AL192" s="39">
        <f t="shared" si="243"/>
        <v>0</v>
      </c>
      <c r="AM192" s="39">
        <f t="shared" si="244"/>
        <v>0</v>
      </c>
      <c r="AN192" s="39">
        <f t="shared" si="245"/>
        <v>0</v>
      </c>
      <c r="AO192" s="39">
        <f t="shared" si="246"/>
        <v>0</v>
      </c>
      <c r="AP192" s="98">
        <f t="shared" si="247"/>
        <v>0</v>
      </c>
      <c r="AQ192" s="89">
        <v>0</v>
      </c>
      <c r="AR192" s="89">
        <v>0</v>
      </c>
      <c r="AS192" s="89">
        <v>0</v>
      </c>
      <c r="AT192" s="89">
        <v>0</v>
      </c>
      <c r="AU192" s="89">
        <v>0</v>
      </c>
      <c r="AV192" s="89">
        <v>0</v>
      </c>
      <c r="AW192" s="1"/>
      <c r="AX192" s="1"/>
      <c r="AY192" s="39" t="str">
        <f t="shared" si="261"/>
        <v/>
      </c>
      <c r="AZ192" s="39" t="str">
        <f t="shared" si="283"/>
        <v/>
      </c>
      <c r="BA192" s="39" t="str">
        <f t="shared" si="284"/>
        <v/>
      </c>
      <c r="BB192" s="39" t="str">
        <f t="shared" si="285"/>
        <v/>
      </c>
      <c r="BC192" s="39" t="str">
        <f t="shared" si="286"/>
        <v/>
      </c>
      <c r="BD192" s="39" t="str">
        <f t="shared" si="287"/>
        <v/>
      </c>
      <c r="BE192" s="39" t="str">
        <f t="shared" si="262"/>
        <v/>
      </c>
      <c r="BF192" s="39" t="str">
        <f t="shared" si="288"/>
        <v/>
      </c>
      <c r="BG192" s="39" t="str">
        <f t="shared" si="289"/>
        <v/>
      </c>
      <c r="BH192" s="39" t="str">
        <f t="shared" si="290"/>
        <v/>
      </c>
      <c r="BI192" s="39" t="str">
        <f t="shared" si="291"/>
        <v/>
      </c>
      <c r="BJ192" s="39" t="str">
        <f t="shared" si="292"/>
        <v/>
      </c>
      <c r="BK192" s="42" t="str">
        <f t="shared" si="263"/>
        <v/>
      </c>
      <c r="BL192" t="str">
        <f t="shared" si="264"/>
        <v/>
      </c>
      <c r="BM192" t="str">
        <f t="shared" si="265"/>
        <v/>
      </c>
      <c r="BN192" t="str">
        <f t="shared" si="266"/>
        <v/>
      </c>
      <c r="BO192" t="str">
        <f t="shared" si="267"/>
        <v/>
      </c>
      <c r="BP192" t="str">
        <f t="shared" si="268"/>
        <v/>
      </c>
      <c r="BQ192" t="str">
        <f t="shared" si="269"/>
        <v/>
      </c>
      <c r="BR192" t="str">
        <f t="shared" si="270"/>
        <v/>
      </c>
      <c r="BS192" t="str">
        <f t="shared" si="271"/>
        <v/>
      </c>
      <c r="BT192" t="str">
        <f t="shared" si="272"/>
        <v/>
      </c>
      <c r="BU192" t="str">
        <f t="shared" si="273"/>
        <v/>
      </c>
      <c r="BV192" t="str">
        <f t="shared" si="274"/>
        <v/>
      </c>
      <c r="BW192" t="str">
        <f t="shared" si="275"/>
        <v/>
      </c>
      <c r="BX192" t="str">
        <f t="shared" si="276"/>
        <v/>
      </c>
      <c r="BY192" t="str">
        <f t="shared" si="277"/>
        <v/>
      </c>
      <c r="BZ192" t="str">
        <f t="shared" si="278"/>
        <v/>
      </c>
      <c r="CA192" t="str">
        <f t="shared" si="279"/>
        <v/>
      </c>
      <c r="CB192" s="39" t="str">
        <f t="shared" si="280"/>
        <v/>
      </c>
      <c r="CC192" s="46" t="str">
        <f t="shared" si="281"/>
        <v/>
      </c>
      <c r="CD192" s="44" t="str">
        <f t="shared" si="282"/>
        <v/>
      </c>
      <c r="CE192" t="str" cm="1">
        <f t="array" ref="CE192">_xlfn.IFS($CC192="","",$CC192&lt;=CE$136,"yes",$CC192&gt;CE$136,"no")</f>
        <v/>
      </c>
      <c r="CF192" s="42" t="str">
        <f t="shared" si="258"/>
        <v/>
      </c>
      <c r="CG192" s="1" t="str">
        <f t="shared" si="259"/>
        <v/>
      </c>
      <c r="CH192" s="1" t="str">
        <f t="shared" si="260"/>
        <v/>
      </c>
      <c r="CI192" s="76" t="str">
        <f>IF(CE192="yes",VLOOKUP(CH192,'z-Table'!$A$1:$K$74,7,TRUE)*$CE$135,"")</f>
        <v/>
      </c>
    </row>
    <row r="193" spans="1:87" ht="12" x14ac:dyDescent="0.2">
      <c r="A193" s="6" t="s">
        <v>82</v>
      </c>
      <c r="B193" s="18" cm="1">
        <f t="array" ref="B193">IFERROR(_xlfn.IFS(COUNTA($F$135:$K$135)=0,AVERAGE($F193:$K193),$F$135="X",AVERAGE(G193:$K193),$G$135="X",AVERAGE($F193,$H193:$K193),$H$135="X",AVERAGE($F193:$G193,$I193:$K193),$I$135="X",AVERAGE($F193:$H193,$J193:$K193),$J$135="X",AVERAGE($F193:$I193,$K193:$K193),$K$135="X",AVERAGE($F193:$J193)),"")</f>
        <v>2.4357807501341918E-2</v>
      </c>
      <c r="C193" s="19" cm="1">
        <f t="array" ref="C193">IFERROR(_xlfn.IFS(COUNTA($F$135:$K$135)=0,STDEV($F193:$K193)/SQRT(COUNT($F193:$K193)),$F$135="X",STDEV(G193:$K193)/SQRT(COUNT(G193:$K193)),$G$135="X",STDEV($F193,$H193:$K193)/SQRT(COUNT($F193,$H193:$K193)),$H$135="X",STDEV($F193:$G193,$I193:$K193)/SQRT(COUNT($F193:$G193,$I193:$K193)),$I$135="X",STDEV($F193:$H193,$J193:$K193)/SQRT(COUNT($F193:$H193,$J193:$K193)),$J$135="X",STDEV($F193:$I193,$K193)/SQRT(COUNT($F193:$I193,$K193)),$K$135="X",STDEV($F193:$J193)/SQRT(COUNT($F193:$J193))),"")</f>
        <v>2.0854156338931252E-3</v>
      </c>
      <c r="D193" s="113" cm="1">
        <f t="array" ref="D193">IFERROR(_xlfn.IFS(COUNTA($L$135:$Q$135)=0,AVERAGE($L193:$Q193),$L$135="X",AVERAGE($M193:$Q193),$M$135="X",AVERAGE($L193,$N193:$Q193),$N$135="X",AVERAGE($L193:$M193,$O193:$Q193),$O$135="X",AVERAGE($L193:$N193,$P193:$Q193),$P$135="X",AVERAGE($L193:$O193,$Q193:$Q193),$Q$135="X",AVERAGE($L193:$P193)),"")</f>
        <v>73040.944444444453</v>
      </c>
      <c r="E193" s="111" cm="1">
        <f t="array" ref="E193">IFERROR(_xlfn.IFS(COUNTA($L$135:$Q$135)=0,STDEV($L193:$Q193)/SQRT(COUNT($L193:$Q193)),$L$135="X",STDEV($M193:$Q193)/SQRT(COUNT($M193:$Q193)),$M$135="X",STDEV($L193,$N193:$Q193)/SQRT(COUNT($L193,$N193:$Q193)),$N$135="X",STDEV($L193:$M193,$O193:$Q193)/SQRT(COUNT($L193:$M193,$O193:$Q193)),$O$135="X",STDEV($L193:$N193,$P193:$Q193)/SQRT(COUNT($L193:$N193,$P193:$Q193)),$P$135="X",STDEV($L193:$O193,$Q193)/SQRT(COUNT($L193:$O193,$Q193)),$Q$135="X",STDEV($L193:$P193)/SQRT(COUNT($L193:$P193))),"")</f>
        <v>13244.966564396276</v>
      </c>
      <c r="F193" cm="1">
        <f t="array" ref="F193">_xlfn.IFS(SUM($L193:$Q193)="","",L193="","",L193=0,0,L193&gt;0,L193/F$198*100)</f>
        <v>2.6840280446564856E-2</v>
      </c>
      <c r="G193" cm="1">
        <f t="array" ref="G193">_xlfn.IFS(SUM($L193:$Q193)="","",M193="","",M193=0,0,M193&gt;0,M193/G$198*100)</f>
        <v>1.4478558250240536E-2</v>
      </c>
      <c r="H193" cm="1">
        <f t="array" ref="H193">_xlfn.IFS(SUM($L193:$Q193)="","",N193="","",N193=0,0,N193&gt;0,N193/H$198*100)</f>
        <v>2.3962064389081349E-2</v>
      </c>
      <c r="I193" cm="1">
        <f t="array" ref="I193">_xlfn.IFS(SUM($L193:$Q193)="","",O193="","",O193=0,0,O193&gt;0,O193/I$198*100)</f>
        <v>2.5944863855317239E-2</v>
      </c>
      <c r="J193" cm="1">
        <f t="array" ref="J193">_xlfn.IFS(SUM($L193:$Q193)="","",P193="","",P193=0,0,P193&gt;0,P193/J$198*100)</f>
        <v>2.5915018588479524E-2</v>
      </c>
      <c r="K193" s="1" cm="1">
        <f t="array" ref="K193">_xlfn.IFS(SUM($L193:$Q193)="","",Q193="","",Q193=0,0,Q193&gt;0,Q193/K$198*100)</f>
        <v>2.9006059478367981E-2</v>
      </c>
      <c r="L193" s="85">
        <f t="shared" si="241"/>
        <v>101376</v>
      </c>
      <c r="M193" s="39">
        <f t="shared" si="209"/>
        <v>18480</v>
      </c>
      <c r="N193" s="39">
        <f t="shared" si="210"/>
        <v>70336</v>
      </c>
      <c r="O193" s="39">
        <f t="shared" si="211"/>
        <v>108986</v>
      </c>
      <c r="P193" s="39">
        <f t="shared" si="212"/>
        <v>60613.666666666664</v>
      </c>
      <c r="Q193" s="98">
        <f t="shared" si="213"/>
        <v>78454</v>
      </c>
      <c r="R193" s="89">
        <v>202752</v>
      </c>
      <c r="S193" s="89">
        <v>18480</v>
      </c>
      <c r="T193" s="89">
        <v>70336</v>
      </c>
      <c r="U193" s="89">
        <v>217972</v>
      </c>
      <c r="V193" s="89">
        <v>181841</v>
      </c>
      <c r="W193" s="89">
        <v>156908</v>
      </c>
      <c r="X193" s="1"/>
      <c r="Y193" s="1"/>
      <c r="Z193" s="6" t="s">
        <v>82</v>
      </c>
      <c r="AA193" s="18" cm="1">
        <f t="array" ref="AA193">IFERROR(_xlfn.IFS(COUNTA($AE$135:$AJ$135)=0,AVERAGE($AE193:$AJ193),$AE$135="X",AVERAGE($AF193:$AJ193),$AF$135="X",AVERAGE($AE193,$AG193:$AJ193),$AG$135="X",AVERAGE($AE193:$AF193,$AH193:$AJ193),$AH$135="X",AVERAGE($AE193:$AG193,$AI193:$AJ193),$AI$135="X",AVERAGE($AE193:$AH193,$AJ193:$AJ193),$AJ$135="X",AVERAGE($AE193:$AI193)),"")</f>
        <v>1.9666030415224169E-2</v>
      </c>
      <c r="AB193" s="19" cm="1">
        <f t="array" ref="AB193">IFERROR(_xlfn.IFS(COUNTA($AE$135:$AJ$135)=0,STDEV($AE193:$AJ193)/SQRT(COUNT($AE193:$AJ193)),$AE$135="X",STDEV($AF193:$AJ193)/SQRT(COUNT($AF193:$AJ193)),$AF$135="X",STDEV($AE193,$AG193:$AJ193)/SQRT(COUNT($AE193,$AG193:$AJ193)),$AG$135="X",STDEV($AE193:$AF193,$AH193:$AJ193)/SQRT(COUNT($AE193:$AF193,$AH193:$AJ193)),$AH$135="X",STDEV($AE193:$AG193,$AI193:$AJ193)/SQRT(COUNT($AE193:$AG193,$AI193:$AJ193)),$AI$135="X",STDEV($AE193:$AH193,$AJ193)/SQRT(COUNT($AE193:$AH193,$AJ193)),$AJ$135="X",STDEV($AE193:$AI193)/SQRT(COUNT($AE193:$AI193))),"")</f>
        <v>3.1477454157469173E-3</v>
      </c>
      <c r="AC193" s="113" cm="1">
        <f t="array" ref="AC193">IFERROR(_xlfn.IFS(COUNTA($AK$135:$AP$135)=0,AVERAGE($AK193:$AP193),$AK$135="X",AVERAGE($AL193:$AP193),$AL$135="X",AVERAGE($AK193,$AM193:$AP193),$AM$135="X",AVERAGE($AK193:$AL193,$AN193:$AP193),$AN$135="X",AVERAGE($AK193:$AM193,$AO193:$AP193),$AO$135="X",AVERAGE($AK193:$AN193,$AP193:$AP193),$AP$135="X",AVERAGE($AK193:$AO193)),"")</f>
        <v>61162.083333333336</v>
      </c>
      <c r="AD193" s="111" cm="1">
        <f t="array" ref="AD193">IFERROR(_xlfn.IFS(COUNTA($AK$135:$AP$135)=0,STDEV($AK193:$AP193)/SQRT(COUNT($AK193:$AP193)),$AK$135="X",STDEV($AL193:$AP193)/SQRT(COUNT($AL193:$AP193)),$AL$135="X",STDEV($AK193,$AM193:$AP193)/SQRT(COUNT($AK193,$AM193:$AP193)),$AM$135="X",STDEV($AK193:$AL193,$AN193:$AP193)/SQRT(COUNT($AK193:$AL193,$AN193:$AP193)),$AN$135="X",STDEV($AK193:$AM193,$AO193:$AP193)/SQRT(COUNT($AK193:$AM193,$AO193:$AP193)),$AO$135="X",STDEV($AK193:$AN193,$AP193)/SQRT(COUNT($AK193:$AN193,$AP193)),$AP$135="X",STDEV($AK193:$AO193)/SQRT(COUNT($AK193:$AO193))),"")</f>
        <v>15992.798716618607</v>
      </c>
      <c r="AE193" cm="1">
        <f t="array" ref="AE193">_xlfn.IFS(SUM($AK193:$AP193)="","",AK193="","",AK193=0,0,AK193&gt;0,AK193/AE$198*100)</f>
        <v>2.0673729906943293E-2</v>
      </c>
      <c r="AF193" cm="1">
        <f t="array" ref="AF193">_xlfn.IFS(SUM($AK193:$AP193)="","",AL193="","",AL193=0,0,AL193&gt;0,AL193/AF$198*100)</f>
        <v>1.5472106397133964E-2</v>
      </c>
      <c r="AG193" cm="1">
        <f t="array" ref="AG193">_xlfn.IFS(SUM($AK193:$AP193)="","",AM193="","",AM193=0,0,AM193&gt;0,AM193/AG$198*100)</f>
        <v>1.5191543327362075E-2</v>
      </c>
      <c r="AH193" cm="1">
        <f t="array" ref="AH193">_xlfn.IFS(SUM($AK193:$AP193)="","",AN193="","",AN193=0,0,AN193&gt;0,AN193/AH$198*100)</f>
        <v>2.5384257254247165E-2</v>
      </c>
      <c r="AI193" cm="1">
        <f t="array" ref="AI193">_xlfn.IFS(SUM($AK193:$AP193)="","",AO193="","",AO193=0,0,AO193&gt;0,AO193/AI$198*100)</f>
        <v>1.0053350970573071E-2</v>
      </c>
      <c r="AJ193" s="1" cm="1">
        <f t="array" ref="AJ193">_xlfn.IFS(SUM($AK193:$AP193)="","",AP193="","",AP193=0,0,AP193&gt;0,AP193/AJ$198*100)</f>
        <v>3.1221194635085436E-2</v>
      </c>
      <c r="AK193" s="85">
        <f t="shared" si="242"/>
        <v>47905</v>
      </c>
      <c r="AL193" s="39">
        <f t="shared" si="243"/>
        <v>60190.5</v>
      </c>
      <c r="AM193" s="39">
        <f t="shared" si="244"/>
        <v>68091</v>
      </c>
      <c r="AN193" s="39">
        <f t="shared" si="245"/>
        <v>132051.5</v>
      </c>
      <c r="AO193" s="39">
        <f t="shared" si="246"/>
        <v>15203</v>
      </c>
      <c r="AP193" s="98">
        <f t="shared" si="247"/>
        <v>43531.5</v>
      </c>
      <c r="AQ193" s="89">
        <v>95810</v>
      </c>
      <c r="AR193" s="89">
        <v>120381</v>
      </c>
      <c r="AS193" s="89">
        <v>68091</v>
      </c>
      <c r="AT193" s="89">
        <v>264103</v>
      </c>
      <c r="AU193" s="89">
        <v>30406</v>
      </c>
      <c r="AV193" s="89">
        <v>87063</v>
      </c>
      <c r="AW193" s="1"/>
      <c r="AX193" s="1"/>
      <c r="AY193" s="39" t="str">
        <f t="shared" si="261"/>
        <v/>
      </c>
      <c r="AZ193" s="39" t="str">
        <f t="shared" si="283"/>
        <v/>
      </c>
      <c r="BA193" s="39" t="str">
        <f t="shared" si="284"/>
        <v/>
      </c>
      <c r="BB193" s="39" t="str">
        <f t="shared" si="285"/>
        <v/>
      </c>
      <c r="BC193" s="39" t="str">
        <f t="shared" si="286"/>
        <v/>
      </c>
      <c r="BD193" s="39" t="str">
        <f t="shared" si="287"/>
        <v/>
      </c>
      <c r="BE193" s="39" t="str">
        <f t="shared" si="262"/>
        <v/>
      </c>
      <c r="BF193" s="39" t="str">
        <f t="shared" si="288"/>
        <v/>
      </c>
      <c r="BG193" s="39" t="str">
        <f t="shared" si="289"/>
        <v/>
      </c>
      <c r="BH193" s="39" t="str">
        <f t="shared" si="290"/>
        <v/>
      </c>
      <c r="BI193" s="39" t="str">
        <f t="shared" si="291"/>
        <v/>
      </c>
      <c r="BJ193" s="39" t="str">
        <f t="shared" si="292"/>
        <v/>
      </c>
      <c r="BK193" s="42" t="str">
        <f t="shared" si="263"/>
        <v/>
      </c>
      <c r="BL193" t="str">
        <f t="shared" si="264"/>
        <v/>
      </c>
      <c r="BM193" t="str">
        <f t="shared" si="265"/>
        <v/>
      </c>
      <c r="BN193" t="str">
        <f t="shared" si="266"/>
        <v/>
      </c>
      <c r="BO193" t="str">
        <f t="shared" si="267"/>
        <v/>
      </c>
      <c r="BP193" t="str">
        <f t="shared" si="268"/>
        <v/>
      </c>
      <c r="BQ193" t="str">
        <f t="shared" si="269"/>
        <v/>
      </c>
      <c r="BR193" t="str">
        <f t="shared" si="270"/>
        <v/>
      </c>
      <c r="BS193" t="str">
        <f t="shared" si="271"/>
        <v/>
      </c>
      <c r="BT193" t="str">
        <f t="shared" si="272"/>
        <v/>
      </c>
      <c r="BU193" t="str">
        <f t="shared" si="273"/>
        <v/>
      </c>
      <c r="BV193" t="str">
        <f t="shared" si="274"/>
        <v/>
      </c>
      <c r="BW193" t="str">
        <f t="shared" si="275"/>
        <v/>
      </c>
      <c r="BX193" t="str">
        <f t="shared" si="276"/>
        <v/>
      </c>
      <c r="BY193" t="str">
        <f t="shared" si="277"/>
        <v/>
      </c>
      <c r="BZ193" t="str">
        <f t="shared" si="278"/>
        <v/>
      </c>
      <c r="CA193" t="str">
        <f t="shared" si="279"/>
        <v/>
      </c>
      <c r="CB193" s="39" t="str">
        <f t="shared" si="280"/>
        <v/>
      </c>
      <c r="CC193" s="46" t="str">
        <f t="shared" si="281"/>
        <v/>
      </c>
      <c r="CD193" s="44" t="str">
        <f t="shared" si="282"/>
        <v/>
      </c>
      <c r="CE193" t="str" cm="1">
        <f t="array" ref="CE193">_xlfn.IFS($CC193="","",$CC193&lt;=CE$136,"yes",$CC193&gt;CE$136,"no")</f>
        <v/>
      </c>
      <c r="CF193" s="42" t="str">
        <f t="shared" si="258"/>
        <v/>
      </c>
      <c r="CG193" s="1" t="str">
        <f t="shared" si="259"/>
        <v/>
      </c>
      <c r="CH193" s="1" t="str">
        <f t="shared" si="260"/>
        <v/>
      </c>
      <c r="CI193" s="76" t="str">
        <f>IF(CE193="yes",VLOOKUP(CH193,'z-Table'!$A$1:$K$74,7,TRUE)*$CE$135,"")</f>
        <v/>
      </c>
    </row>
    <row r="194" spans="1:87" ht="12" x14ac:dyDescent="0.2">
      <c r="A194" s="6" t="s">
        <v>83</v>
      </c>
      <c r="B194" s="18" cm="1">
        <f t="array" ref="B194">IFERROR(_xlfn.IFS(COUNTA($F$135:$K$135)=0,AVERAGE($F194:$K194),$F$135="X",AVERAGE(G194:$K194),$G$135="X",AVERAGE($F194,$H194:$K194),$H$135="X",AVERAGE($F194:$G194,$I194:$K194),$I$135="X",AVERAGE($F194:$H194,$J194:$K194),$J$135="X",AVERAGE($F194:$I194,$K194:$K194),$K$135="X",AVERAGE($F194:$J194)),"")</f>
        <v>5.8409281251206924E-2</v>
      </c>
      <c r="C194" s="19" cm="1">
        <f t="array" ref="C194">IFERROR(_xlfn.IFS(COUNTA($F$135:$K$135)=0,STDEV($F194:$K194)/SQRT(COUNT($F194:$K194)),$F$135="X",STDEV(G194:$K194)/SQRT(COUNT(G194:$K194)),$G$135="X",STDEV($F194,$H194:$K194)/SQRT(COUNT($F194,$H194:$K194)),$H$135="X",STDEV($F194:$G194,$I194:$K194)/SQRT(COUNT($F194:$G194,$I194:$K194)),$I$135="X",STDEV($F194:$H194,$J194:$K194)/SQRT(COUNT($F194:$H194,$J194:$K194)),$J$135="X",STDEV($F194:$I194,$K194)/SQRT(COUNT($F194:$I194,$K194)),$K$135="X",STDEV($F194:$J194)/SQRT(COUNT($F194:$J194))),"")</f>
        <v>8.4152764687475956E-3</v>
      </c>
      <c r="D194" s="113" cm="1">
        <f t="array" ref="D194">IFERROR(_xlfn.IFS(COUNTA($L$135:$Q$135)=0,AVERAGE($L194:$Q194),$L$135="X",AVERAGE($M194:$Q194),$M$135="X",AVERAGE($L194,$N194:$Q194),$N$135="X",AVERAGE($L194:$M194,$O194:$Q194),$O$135="X",AVERAGE($L194:$N194,$P194:$Q194),$P$135="X",AVERAGE($L194:$O194,$Q194:$Q194),$Q$135="X",AVERAGE($L194:$P194)),"")</f>
        <v>181717.80555555559</v>
      </c>
      <c r="E194" s="111" cm="1">
        <f t="array" ref="E194">IFERROR(_xlfn.IFS(COUNTA($L$135:$Q$135)=0,STDEV($L194:$Q194)/SQRT(COUNT($L194:$Q194)),$L$135="X",STDEV($M194:$Q194)/SQRT(COUNT($M194:$Q194)),$M$135="X",STDEV($L194,$N194:$Q194)/SQRT(COUNT($L194,$N194:$Q194)),$N$135="X",STDEV($L194:$M194,$O194:$Q194)/SQRT(COUNT($L194:$M194,$O194:$Q194)),$O$135="X",STDEV($L194:$N194,$P194:$Q194)/SQRT(COUNT($L194:$N194,$P194:$Q194)),$P$135="X",STDEV($L194:$O194,$Q194)/SQRT(COUNT($L194:$O194,$Q194)),$Q$135="X",STDEV($L194:$P194)/SQRT(COUNT($L194:$P194))),"")</f>
        <v>43094.099461901424</v>
      </c>
      <c r="F194" cm="1">
        <f t="array" ref="F194">_xlfn.IFS(SUM($L194:$Q194)="","",L194="","",L194=0,0,L194&gt;0,L194/F$198*100)</f>
        <v>8.8414254978954956E-2</v>
      </c>
      <c r="G194" cm="1">
        <f t="array" ref="G194">_xlfn.IFS(SUM($L194:$Q194)="","",M194="","",M194=0,0,M194&gt;0,M194/G$198*100)</f>
        <v>2.5407989396931854E-2</v>
      </c>
      <c r="H194" cm="1">
        <f t="array" ref="H194">_xlfn.IFS(SUM($L194:$Q194)="","",N194="","",N194=0,0,N194&gt;0,N194/H$198*100)</f>
        <v>5.4620533714920309E-2</v>
      </c>
      <c r="I194" cm="1">
        <f t="array" ref="I194">_xlfn.IFS(SUM($L194:$Q194)="","",O194="","",O194=0,0,O194&gt;0,O194/I$198*100)</f>
        <v>6.3774358862167063E-2</v>
      </c>
      <c r="J194" cm="1">
        <f t="array" ref="J194">_xlfn.IFS(SUM($L194:$Q194)="","",P194="","",P194=0,0,P194&gt;0,P194/J$198*100)</f>
        <v>6.5863746353903491E-2</v>
      </c>
      <c r="K194" s="1" cm="1">
        <f t="array" ref="K194">_xlfn.IFS(SUM($L194:$Q194)="","",Q194="","",Q194=0,0,Q194&gt;0,Q194/K$198*100)</f>
        <v>5.2374804200363875E-2</v>
      </c>
      <c r="L194" s="85">
        <f t="shared" si="241"/>
        <v>333941.5</v>
      </c>
      <c r="M194" s="39">
        <f t="shared" si="209"/>
        <v>32430</v>
      </c>
      <c r="N194" s="39">
        <f t="shared" si="210"/>
        <v>160328</v>
      </c>
      <c r="O194" s="39">
        <f t="shared" si="211"/>
        <v>267895.5</v>
      </c>
      <c r="P194" s="39">
        <f t="shared" si="212"/>
        <v>154051.33333333334</v>
      </c>
      <c r="Q194" s="98">
        <f t="shared" si="213"/>
        <v>141660.5</v>
      </c>
      <c r="R194" s="89">
        <v>667883</v>
      </c>
      <c r="S194" s="89">
        <v>32430</v>
      </c>
      <c r="T194" s="89">
        <v>160328</v>
      </c>
      <c r="U194" s="89">
        <v>535791</v>
      </c>
      <c r="V194" s="89">
        <v>462154</v>
      </c>
      <c r="W194" s="89">
        <v>283321</v>
      </c>
      <c r="X194" s="1"/>
      <c r="Y194" s="1"/>
      <c r="Z194" s="6" t="s">
        <v>83</v>
      </c>
      <c r="AA194" s="18" cm="1">
        <f t="array" ref="AA194">IFERROR(_xlfn.IFS(COUNTA($AE$135:$AJ$135)=0,AVERAGE($AE194:$AJ194),$AE$135="X",AVERAGE($AF194:$AJ194),$AF$135="X",AVERAGE($AE194,$AG194:$AJ194),$AG$135="X",AVERAGE($AE194:$AF194,$AH194:$AJ194),$AH$135="X",AVERAGE($AE194:$AG194,$AI194:$AJ194),$AI$135="X",AVERAGE($AE194:$AH194,$AJ194:$AJ194),$AJ$135="X",AVERAGE($AE194:$AI194)),"")</f>
        <v>3.7045880909392301E-2</v>
      </c>
      <c r="AB194" s="19" cm="1">
        <f t="array" ref="AB194">IFERROR(_xlfn.IFS(COUNTA($AE$135:$AJ$135)=0,STDEV($AE194:$AJ194)/SQRT(COUNT($AE194:$AJ194)),$AE$135="X",STDEV($AF194:$AJ194)/SQRT(COUNT($AF194:$AJ194)),$AF$135="X",STDEV($AE194,$AG194:$AJ194)/SQRT(COUNT($AE194,$AG194:$AJ194)),$AG$135="X",STDEV($AE194:$AF194,$AH194:$AJ194)/SQRT(COUNT($AE194:$AF194,$AH194:$AJ194)),$AH$135="X",STDEV($AE194:$AG194,$AI194:$AJ194)/SQRT(COUNT($AE194:$AG194,$AI194:$AJ194)),$AI$135="X",STDEV($AE194:$AH194,$AJ194)/SQRT(COUNT($AE194:$AH194,$AJ194)),$AJ$135="X",STDEV($AE194:$AI194)/SQRT(COUNT($AE194:$AI194))),"")</f>
        <v>3.8597972853578462E-3</v>
      </c>
      <c r="AC194" s="113" cm="1">
        <f t="array" ref="AC194">IFERROR(_xlfn.IFS(COUNTA($AK$135:$AP$135)=0,AVERAGE($AK194:$AP194),$AK$135="X",AVERAGE($AL194:$AP194),$AL$135="X",AVERAGE($AK194,$AM194:$AP194),$AM$135="X",AVERAGE($AK194:$AL194,$AN194:$AP194),$AN$135="X",AVERAGE($AK194:$AM194,$AO194:$AP194),$AO$135="X",AVERAGE($AK194:$AN194,$AP194:$AP194),$AP$135="X",AVERAGE($AK194:$AO194)),"")</f>
        <v>115160.66666666667</v>
      </c>
      <c r="AD194" s="111" cm="1">
        <f t="array" ref="AD194">IFERROR(_xlfn.IFS(COUNTA($AK$135:$AP$135)=0,STDEV($AK194:$AP194)/SQRT(COUNT($AK194:$AP194)),$AK$135="X",STDEV($AL194:$AP194)/SQRT(COUNT($AL194:$AP194)),$AL$135="X",STDEV($AK194,$AM194:$AP194)/SQRT(COUNT($AK194,$AM194:$AP194)),$AM$135="X",STDEV($AK194:$AL194,$AN194:$AP194)/SQRT(COUNT($AK194:$AL194,$AN194:$AP194)),$AN$135="X",STDEV($AK194:$AM194,$AO194:$AP194)/SQRT(COUNT($AK194:$AM194,$AO194:$AP194)),$AO$135="X",STDEV($AK194:$AN194,$AP194)/SQRT(COUNT($AK194:$AN194,$AP194)),$AP$135="X",STDEV($AK194:$AO194)/SQRT(COUNT($AK194:$AO194))),"")</f>
        <v>25770.833222743193</v>
      </c>
      <c r="AE194" cm="1">
        <f t="array" ref="AE194">_xlfn.IFS(SUM($AK194:$AP194)="","",AK194="","",AK194=0,0,AK194&gt;0,AK194/AE$198*100)</f>
        <v>3.6119580383916619E-2</v>
      </c>
      <c r="AF194" cm="1">
        <f t="array" ref="AF194">_xlfn.IFS(SUM($AK194:$AP194)="","",AL194="","",AL194=0,0,AL194&gt;0,AL194/AF$198*100)</f>
        <v>3.6745240549766238E-2</v>
      </c>
      <c r="AG194" cm="1">
        <f t="array" ref="AG194">_xlfn.IFS(SUM($AK194:$AP194)="","",AM194="","",AM194=0,0,AM194&gt;0,AM194/AG$198*100)</f>
        <v>3.1392643476570108E-2</v>
      </c>
      <c r="AH194" cm="1">
        <f t="array" ref="AH194">_xlfn.IFS(SUM($AK194:$AP194)="","",AN194="","",AN194=0,0,AN194&gt;0,AN194/AH$198*100)</f>
        <v>4.1014573073995253E-2</v>
      </c>
      <c r="AI194" cm="1">
        <f t="array" ref="AI194">_xlfn.IFS(SUM($AK194:$AP194)="","",AO194="","",AO194=0,0,AO194&gt;0,AO194/AI$198*100)</f>
        <v>2.4465159893329737E-2</v>
      </c>
      <c r="AJ194" s="1" cm="1">
        <f t="array" ref="AJ194">_xlfn.IFS(SUM($AK194:$AP194)="","",AP194="","",AP194=0,0,AP194&gt;0,AP194/AJ$198*100)</f>
        <v>5.2538088078775858E-2</v>
      </c>
      <c r="AK194" s="85">
        <f t="shared" si="242"/>
        <v>83696</v>
      </c>
      <c r="AL194" s="39">
        <f t="shared" si="243"/>
        <v>142948.5</v>
      </c>
      <c r="AM194" s="39">
        <f t="shared" si="244"/>
        <v>140707</v>
      </c>
      <c r="AN194" s="39">
        <f t="shared" si="245"/>
        <v>213362</v>
      </c>
      <c r="AO194" s="39">
        <f t="shared" si="246"/>
        <v>36997</v>
      </c>
      <c r="AP194" s="98">
        <f t="shared" si="247"/>
        <v>73253.5</v>
      </c>
      <c r="AQ194" s="89">
        <v>167392</v>
      </c>
      <c r="AR194" s="89">
        <v>285897</v>
      </c>
      <c r="AS194" s="89">
        <v>140707</v>
      </c>
      <c r="AT194" s="89">
        <v>426724</v>
      </c>
      <c r="AU194" s="89">
        <v>73994</v>
      </c>
      <c r="AV194" s="89">
        <v>146507</v>
      </c>
      <c r="AW194" s="1"/>
      <c r="AX194" s="1"/>
      <c r="AY194" s="39" t="str">
        <f t="shared" si="261"/>
        <v/>
      </c>
      <c r="AZ194" s="39" t="str">
        <f t="shared" si="283"/>
        <v/>
      </c>
      <c r="BA194" s="39" t="str">
        <f t="shared" si="284"/>
        <v/>
      </c>
      <c r="BB194" s="39" t="str">
        <f t="shared" si="285"/>
        <v/>
      </c>
      <c r="BC194" s="39" t="str">
        <f t="shared" si="286"/>
        <v/>
      </c>
      <c r="BD194" s="39" t="str">
        <f t="shared" si="287"/>
        <v/>
      </c>
      <c r="BE194" s="39" t="str">
        <f t="shared" si="262"/>
        <v/>
      </c>
      <c r="BF194" s="39" t="str">
        <f t="shared" si="288"/>
        <v/>
      </c>
      <c r="BG194" s="39" t="str">
        <f t="shared" si="289"/>
        <v/>
      </c>
      <c r="BH194" s="39" t="str">
        <f t="shared" si="290"/>
        <v/>
      </c>
      <c r="BI194" s="39" t="str">
        <f t="shared" si="291"/>
        <v/>
      </c>
      <c r="BJ194" s="39" t="str">
        <f t="shared" si="292"/>
        <v/>
      </c>
      <c r="BK194" s="42" t="str">
        <f t="shared" si="263"/>
        <v/>
      </c>
      <c r="BL194" t="str">
        <f t="shared" si="264"/>
        <v/>
      </c>
      <c r="BM194" t="str">
        <f t="shared" si="265"/>
        <v/>
      </c>
      <c r="BN194" t="str">
        <f t="shared" si="266"/>
        <v/>
      </c>
      <c r="BO194" t="str">
        <f t="shared" si="267"/>
        <v/>
      </c>
      <c r="BP194" t="str">
        <f t="shared" si="268"/>
        <v/>
      </c>
      <c r="BQ194" t="str">
        <f t="shared" si="269"/>
        <v/>
      </c>
      <c r="BR194" t="str">
        <f t="shared" si="270"/>
        <v/>
      </c>
      <c r="BS194" t="str">
        <f t="shared" si="271"/>
        <v/>
      </c>
      <c r="BT194" t="str">
        <f t="shared" si="272"/>
        <v/>
      </c>
      <c r="BU194" t="str">
        <f t="shared" si="273"/>
        <v/>
      </c>
      <c r="BV194" t="str">
        <f t="shared" si="274"/>
        <v/>
      </c>
      <c r="BW194" t="str">
        <f t="shared" si="275"/>
        <v/>
      </c>
      <c r="BX194" t="str">
        <f t="shared" si="276"/>
        <v/>
      </c>
      <c r="BY194" t="str">
        <f t="shared" si="277"/>
        <v/>
      </c>
      <c r="BZ194" t="str">
        <f t="shared" si="278"/>
        <v/>
      </c>
      <c r="CA194" t="str">
        <f t="shared" si="279"/>
        <v/>
      </c>
      <c r="CB194" s="39" t="str">
        <f t="shared" si="280"/>
        <v/>
      </c>
      <c r="CC194" s="46" t="str">
        <f t="shared" si="281"/>
        <v/>
      </c>
      <c r="CD194" s="44" t="str">
        <f t="shared" si="282"/>
        <v/>
      </c>
      <c r="CE194" t="str" cm="1">
        <f t="array" ref="CE194">_xlfn.IFS($CC194="","",$CC194&lt;=CE$136,"yes",$CC194&gt;CE$136,"no")</f>
        <v/>
      </c>
      <c r="CF194" s="42" t="str">
        <f t="shared" si="258"/>
        <v/>
      </c>
      <c r="CG194" s="1" t="str">
        <f t="shared" si="259"/>
        <v/>
      </c>
      <c r="CH194" s="1" t="str">
        <f t="shared" si="260"/>
        <v/>
      </c>
      <c r="CI194" s="76" t="str">
        <f>IF(CE194="yes",VLOOKUP(CH194,'z-Table'!$A$1:$K$74,7,TRUE)*$CE$135,"")</f>
        <v/>
      </c>
    </row>
    <row r="195" spans="1:87" ht="12" x14ac:dyDescent="0.2">
      <c r="A195" s="6" t="s">
        <v>84</v>
      </c>
      <c r="B195" s="18" cm="1">
        <f t="array" ref="B195">IFERROR(_xlfn.IFS(COUNTA($F$135:$K$135)=0,AVERAGE($F195:$K195),$F$135="X",AVERAGE(G195:$K195),$G$135="X",AVERAGE($F195,$H195:$K195),$H$135="X",AVERAGE($F195:$G195,$I195:$K195),$I$135="X",AVERAGE($F195:$H195,$J195:$K195),$J$135="X",AVERAGE($F195:$I195,$K195:$K195),$K$135="X",AVERAGE($F195:$J195)),"")</f>
        <v>0.12041721028744168</v>
      </c>
      <c r="C195" s="19" cm="1">
        <f t="array" ref="C195">IFERROR(_xlfn.IFS(COUNTA($F$135:$K$135)=0,STDEV($F195:$K195)/SQRT(COUNT($F195:$K195)),$F$135="X",STDEV(G195:$K195)/SQRT(COUNT(G195:$K195)),$G$135="X",STDEV($F195,$H195:$K195)/SQRT(COUNT($F195,$H195:$K195)),$H$135="X",STDEV($F195:$G195,$I195:$K195)/SQRT(COUNT($F195:$G195,$I195:$K195)),$I$135="X",STDEV($F195:$H195,$J195:$K195)/SQRT(COUNT($F195:$H195,$J195:$K195)),$J$135="X",STDEV($F195:$I195,$K195)/SQRT(COUNT($F195:$I195,$K195)),$K$135="X",STDEV($F195:$J195)/SQRT(COUNT($F195:$J195))),"")</f>
        <v>1.7367409960577399E-2</v>
      </c>
      <c r="D195" s="113" cm="1">
        <f t="array" ref="D195">IFERROR(_xlfn.IFS(COUNTA($L$135:$Q$135)=0,AVERAGE($L195:$Q195),$L$135="X",AVERAGE($M195:$Q195),$M$135="X",AVERAGE($L195,$N195:$Q195),$N$135="X",AVERAGE($L195:$M195,$O195:$Q195),$O$135="X",AVERAGE($L195:$N195,$P195:$Q195),$P$135="X",AVERAGE($L195:$O195,$Q195:$Q195),$Q$135="X",AVERAGE($L195:$P195)),"")</f>
        <v>367011.25</v>
      </c>
      <c r="E195" s="111" cm="1">
        <f t="array" ref="E195">IFERROR(_xlfn.IFS(COUNTA($L$135:$Q$135)=0,STDEV($L195:$Q195)/SQRT(COUNT($L195:$Q195)),$L$135="X",STDEV($M195:$Q195)/SQRT(COUNT($M195:$Q195)),$M$135="X",STDEV($L195,$N195:$Q195)/SQRT(COUNT($L195,$N195:$Q195)),$N$135="X",STDEV($L195:$M195,$O195:$Q195)/SQRT(COUNT($L195:$M195,$O195:$Q195)),$O$135="X",STDEV($L195:$N195,$P195:$Q195)/SQRT(COUNT($L195:$N195,$P195:$Q195)),$P$135="X",STDEV($L195:$O195,$Q195)/SQRT(COUNT($L195:$O195,$Q195)),$Q$135="X",STDEV($L195:$P195)/SQRT(COUNT($L195:$P195))),"")</f>
        <v>76577.57190519842</v>
      </c>
      <c r="F195" cm="1">
        <f t="array" ref="F195">_xlfn.IFS(SUM($L195:$Q195)="","",L195="","",L195=0,0,L195&gt;0,L195/F$198*100)</f>
        <v>0.15302369959617643</v>
      </c>
      <c r="G195" cm="1">
        <f t="array" ref="G195">_xlfn.IFS(SUM($L195:$Q195)="","",M195="","",M195=0,0,M195&gt;0,M195/G$198*100)</f>
        <v>5.2359418174435887E-2</v>
      </c>
      <c r="H195" cm="1">
        <f t="array" ref="H195">_xlfn.IFS(SUM($L195:$Q195)="","",N195="","",N195=0,0,N195&gt;0,N195/H$198*100)</f>
        <v>0.10413836326099875</v>
      </c>
      <c r="I195" cm="1">
        <f t="array" ref="I195">_xlfn.IFS(SUM($L195:$Q195)="","",O195="","",O195=0,0,O195&gt;0,O195/I$198*100)</f>
        <v>0.11886357063695165</v>
      </c>
      <c r="J195" cm="1">
        <f t="array" ref="J195">_xlfn.IFS(SUM($L195:$Q195)="","",P195="","",P195=0,0,P195&gt;0,P195/J$198*100)</f>
        <v>0.11819073234778518</v>
      </c>
      <c r="K195" s="1" cm="1">
        <f t="array" ref="K195">_xlfn.IFS(SUM($L195:$Q195)="","",Q195="","",Q195=0,0,Q195&gt;0,Q195/K$198*100)</f>
        <v>0.17592747770830219</v>
      </c>
      <c r="L195" s="85">
        <f t="shared" si="241"/>
        <v>577972</v>
      </c>
      <c r="M195" s="39">
        <f t="shared" si="209"/>
        <v>66830</v>
      </c>
      <c r="N195" s="39">
        <f t="shared" si="210"/>
        <v>305678</v>
      </c>
      <c r="O195" s="39">
        <f t="shared" si="211"/>
        <v>499307.5</v>
      </c>
      <c r="P195" s="39">
        <f t="shared" si="212"/>
        <v>276441</v>
      </c>
      <c r="Q195" s="98">
        <f t="shared" si="213"/>
        <v>475839</v>
      </c>
      <c r="R195" s="89">
        <v>1155944</v>
      </c>
      <c r="S195" s="89">
        <v>66830</v>
      </c>
      <c r="T195" s="89">
        <v>305678</v>
      </c>
      <c r="U195" s="89">
        <v>998615</v>
      </c>
      <c r="V195" s="89">
        <v>829323</v>
      </c>
      <c r="W195" s="89">
        <v>951678</v>
      </c>
      <c r="X195" s="1"/>
      <c r="Y195" s="1"/>
      <c r="Z195" s="6" t="s">
        <v>84</v>
      </c>
      <c r="AA195" s="18" cm="1">
        <f t="array" ref="AA195">IFERROR(_xlfn.IFS(COUNTA($AE$135:$AJ$135)=0,AVERAGE($AE195:$AJ195),$AE$135="X",AVERAGE($AF195:$AJ195),$AF$135="X",AVERAGE($AE195,$AG195:$AJ195),$AG$135="X",AVERAGE($AE195:$AF195,$AH195:$AJ195),$AH$135="X",AVERAGE($AE195:$AG195,$AI195:$AJ195),$AI$135="X",AVERAGE($AE195:$AH195,$AJ195:$AJ195),$AJ$135="X",AVERAGE($AE195:$AI195)),"")</f>
        <v>9.0041916558474988E-2</v>
      </c>
      <c r="AB195" s="19" cm="1">
        <f t="array" ref="AB195">IFERROR(_xlfn.IFS(COUNTA($AE$135:$AJ$135)=0,STDEV($AE195:$AJ195)/SQRT(COUNT($AE195:$AJ195)),$AE$135="X",STDEV($AF195:$AJ195)/SQRT(COUNT($AF195:$AJ195)),$AF$135="X",STDEV($AE195,$AG195:$AJ195)/SQRT(COUNT($AE195,$AG195:$AJ195)),$AG$135="X",STDEV($AE195:$AF195,$AH195:$AJ195)/SQRT(COUNT($AE195:$AF195,$AH195:$AJ195)),$AH$135="X",STDEV($AE195:$AG195,$AI195:$AJ195)/SQRT(COUNT($AE195:$AG195,$AI195:$AJ195)),$AI$135="X",STDEV($AE195:$AH195,$AJ195)/SQRT(COUNT($AE195:$AH195,$AJ195)),$AJ$135="X",STDEV($AE195:$AI195)/SQRT(COUNT($AE195:$AI195))),"")</f>
        <v>1.4106546529679707E-2</v>
      </c>
      <c r="AC195" s="113" cm="1">
        <f t="array" ref="AC195">IFERROR(_xlfn.IFS(COUNTA($AK$135:$AP$135)=0,AVERAGE($AK195:$AP195),$AK$135="X",AVERAGE($AL195:$AP195),$AL$135="X",AVERAGE($AK195,$AM195:$AP195),$AM$135="X",AVERAGE($AK195:$AL195,$AN195:$AP195),$AN$135="X",AVERAGE($AK195:$AM195,$AO195:$AP195),$AO$135="X",AVERAGE($AK195:$AN195,$AP195:$AP195),$AP$135="X",AVERAGE($AK195:$AO195)),"")</f>
        <v>281450.5</v>
      </c>
      <c r="AD195" s="111" cm="1">
        <f t="array" ref="AD195">IFERROR(_xlfn.IFS(COUNTA($AK$135:$AP$135)=0,STDEV($AK195:$AP195)/SQRT(COUNT($AK195:$AP195)),$AK$135="X",STDEV($AL195:$AP195)/SQRT(COUNT($AL195:$AP195)),$AL$135="X",STDEV($AK195,$AM195:$AP195)/SQRT(COUNT($AK195,$AM195:$AP195)),$AM$135="X",STDEV($AK195:$AL195,$AN195:$AP195)/SQRT(COUNT($AK195:$AL195,$AN195:$AP195)),$AN$135="X",STDEV($AK195:$AM195,$AO195:$AP195)/SQRT(COUNT($AK195:$AM195,$AO195:$AP195)),$AO$135="X",STDEV($AK195:$AN195,$AP195)/SQRT(COUNT($AK195:$AN195,$AP195)),$AP$135="X",STDEV($AK195:$AO195)/SQRT(COUNT($AK195:$AO195))),"")</f>
        <v>74705.493520668664</v>
      </c>
      <c r="AE195" cm="1">
        <f t="array" ref="AE195">_xlfn.IFS(SUM($AK195:$AP195)="","",AK195="","",AK195=0,0,AK195&gt;0,AK195/AE$198*100)</f>
        <v>9.2202116576942578E-2</v>
      </c>
      <c r="AF195" cm="1">
        <f t="array" ref="AF195">_xlfn.IFS(SUM($AK195:$AP195)="","",AL195="","",AL195=0,0,AL195&gt;0,AL195/AF$198*100)</f>
        <v>7.1276489649079067E-2</v>
      </c>
      <c r="AG195" cm="1">
        <f t="array" ref="AG195">_xlfn.IFS(SUM($AK195:$AP195)="","",AM195="","",AM195=0,0,AM195&gt;0,AM195/AG$198*100)</f>
        <v>7.0529089766278669E-2</v>
      </c>
      <c r="AH195" cm="1">
        <f t="array" ref="AH195">_xlfn.IFS(SUM($AK195:$AP195)="","",AN195="","",AN195=0,0,AN195&gt;0,AN195/AH$198*100)</f>
        <v>0.11793991712788694</v>
      </c>
      <c r="AI195" cm="1">
        <f t="array" ref="AI195">_xlfn.IFS(SUM($AK195:$AP195)="","",AO195="","",AO195=0,0,AO195&gt;0,AO195/AI$198*100)</f>
        <v>4.7140250650479679E-2</v>
      </c>
      <c r="AJ195" s="1" cm="1">
        <f t="array" ref="AJ195">_xlfn.IFS(SUM($AK195:$AP195)="","",AP195="","",AP195=0,0,AP195&gt;0,AP195/AJ$198*100)</f>
        <v>0.14116363558018305</v>
      </c>
      <c r="AK195" s="85">
        <f t="shared" si="242"/>
        <v>213650</v>
      </c>
      <c r="AL195" s="39">
        <f t="shared" si="243"/>
        <v>277284</v>
      </c>
      <c r="AM195" s="39">
        <f t="shared" si="244"/>
        <v>316123</v>
      </c>
      <c r="AN195" s="39">
        <f t="shared" si="245"/>
        <v>613535.5</v>
      </c>
      <c r="AO195" s="39">
        <f t="shared" si="246"/>
        <v>71287</v>
      </c>
      <c r="AP195" s="98">
        <f t="shared" si="247"/>
        <v>196823.5</v>
      </c>
      <c r="AQ195" s="89">
        <v>427300</v>
      </c>
      <c r="AR195" s="89">
        <v>554568</v>
      </c>
      <c r="AS195" s="89">
        <v>316123</v>
      </c>
      <c r="AT195" s="89">
        <v>1227071</v>
      </c>
      <c r="AU195" s="89">
        <v>142574</v>
      </c>
      <c r="AV195" s="89">
        <v>393647</v>
      </c>
      <c r="AW195" s="1"/>
      <c r="AX195" s="1"/>
      <c r="AY195" s="39" t="str">
        <f t="shared" si="261"/>
        <v/>
      </c>
      <c r="AZ195" s="39" t="str">
        <f t="shared" si="283"/>
        <v/>
      </c>
      <c r="BA195" s="39" t="str">
        <f t="shared" si="284"/>
        <v/>
      </c>
      <c r="BB195" s="39" t="str">
        <f t="shared" si="285"/>
        <v/>
      </c>
      <c r="BC195" s="39" t="str">
        <f t="shared" si="286"/>
        <v/>
      </c>
      <c r="BD195" s="39" t="str">
        <f t="shared" si="287"/>
        <v/>
      </c>
      <c r="BE195" s="39" t="str">
        <f t="shared" si="262"/>
        <v/>
      </c>
      <c r="BF195" s="39" t="str">
        <f t="shared" si="288"/>
        <v/>
      </c>
      <c r="BG195" s="39" t="str">
        <f t="shared" si="289"/>
        <v/>
      </c>
      <c r="BH195" s="39" t="str">
        <f t="shared" si="290"/>
        <v/>
      </c>
      <c r="BI195" s="39" t="str">
        <f t="shared" si="291"/>
        <v/>
      </c>
      <c r="BJ195" s="39" t="str">
        <f t="shared" si="292"/>
        <v/>
      </c>
      <c r="BK195" s="42" t="str">
        <f t="shared" si="263"/>
        <v/>
      </c>
      <c r="BL195" t="str">
        <f t="shared" si="264"/>
        <v/>
      </c>
      <c r="BM195" t="str">
        <f t="shared" si="265"/>
        <v/>
      </c>
      <c r="BN195" t="str">
        <f t="shared" si="266"/>
        <v/>
      </c>
      <c r="BO195" t="str">
        <f t="shared" si="267"/>
        <v/>
      </c>
      <c r="BP195" t="str">
        <f t="shared" si="268"/>
        <v/>
      </c>
      <c r="BQ195" t="str">
        <f t="shared" si="269"/>
        <v/>
      </c>
      <c r="BR195" t="str">
        <f t="shared" si="270"/>
        <v/>
      </c>
      <c r="BS195" t="str">
        <f t="shared" si="271"/>
        <v/>
      </c>
      <c r="BT195" t="str">
        <f t="shared" si="272"/>
        <v/>
      </c>
      <c r="BU195" t="str">
        <f t="shared" si="273"/>
        <v/>
      </c>
      <c r="BV195" t="str">
        <f t="shared" si="274"/>
        <v/>
      </c>
      <c r="BW195" t="str">
        <f t="shared" si="275"/>
        <v/>
      </c>
      <c r="BX195" t="str">
        <f t="shared" si="276"/>
        <v/>
      </c>
      <c r="BY195" t="str">
        <f t="shared" si="277"/>
        <v/>
      </c>
      <c r="BZ195" t="str">
        <f t="shared" si="278"/>
        <v/>
      </c>
      <c r="CA195" t="str">
        <f t="shared" si="279"/>
        <v/>
      </c>
      <c r="CB195" s="39" t="str">
        <f t="shared" si="280"/>
        <v/>
      </c>
      <c r="CC195" s="46" t="str">
        <f t="shared" si="281"/>
        <v/>
      </c>
      <c r="CD195" s="44" t="str">
        <f t="shared" si="282"/>
        <v/>
      </c>
      <c r="CE195" t="str" cm="1">
        <f t="array" ref="CE195">_xlfn.IFS($CC195="","",$CC195&lt;=CE$136,"yes",$CC195&gt;CE$136,"no")</f>
        <v/>
      </c>
      <c r="CF195" s="42" t="str">
        <f t="shared" si="258"/>
        <v/>
      </c>
      <c r="CG195" s="1" t="str">
        <f t="shared" si="259"/>
        <v/>
      </c>
      <c r="CH195" s="1" t="str">
        <f t="shared" si="260"/>
        <v/>
      </c>
      <c r="CI195" s="76" t="str">
        <f>IF(CE195="yes",VLOOKUP(CH195,'z-Table'!$A$1:$K$74,7,TRUE)*$CE$135,"")</f>
        <v/>
      </c>
    </row>
    <row r="196" spans="1:87" ht="12" x14ac:dyDescent="0.2">
      <c r="A196" s="6" t="s">
        <v>85</v>
      </c>
      <c r="B196" s="18" cm="1">
        <f t="array" ref="B196">IFERROR(_xlfn.IFS(COUNTA($F$135:$K$135)=0,AVERAGE($F196:$K196),$F$135="X",AVERAGE(G196:$K196),$G$135="X",AVERAGE($F196,$H196:$K196),$H$135="X",AVERAGE($F196:$G196,$I196:$K196),$I$135="X",AVERAGE($F196:$H196,$J196:$K196),$J$135="X",AVERAGE($F196:$I196,$K196:$K196),$K$135="X",AVERAGE($F196:$J196)),"")</f>
        <v>1.6757210761841279E-2</v>
      </c>
      <c r="C196" s="19" cm="1">
        <f t="array" ref="C196">IFERROR(_xlfn.IFS(COUNTA($F$135:$K$135)=0,STDEV($F196:$K196)/SQRT(COUNT($F196:$K196)),$F$135="X",STDEV(G196:$K196)/SQRT(COUNT(G196:$K196)),$G$135="X",STDEV($F196,$H196:$K196)/SQRT(COUNT($F196,$H196:$K196)),$H$135="X",STDEV($F196:$G196,$I196:$K196)/SQRT(COUNT($F196:$G196,$I196:$K196)),$I$135="X",STDEV($F196:$H196,$J196:$K196)/SQRT(COUNT($F196:$H196,$J196:$K196)),$J$135="X",STDEV($F196:$I196,$K196)/SQRT(COUNT($F196:$I196,$K196)),$K$135="X",STDEV($F196:$J196)/SQRT(COUNT($F196:$J196))),"")</f>
        <v>3.7556821386162372E-3</v>
      </c>
      <c r="D196" s="113" cm="1">
        <f t="array" ref="D196">IFERROR(_xlfn.IFS(COUNTA($L$135:$Q$135)=0,AVERAGE($L196:$Q196),$L$135="X",AVERAGE($M196:$Q196),$M$135="X",AVERAGE($L196,$N196:$Q196),$N$135="X",AVERAGE($L196:$M196,$O196:$Q196),$O$135="X",AVERAGE($L196:$N196,$P196:$Q196),$P$135="X",AVERAGE($L196:$O196,$Q196:$Q196),$Q$135="X",AVERAGE($L196:$P196)),"")</f>
        <v>54398.972222222219</v>
      </c>
      <c r="E196" s="111" cm="1">
        <f t="array" ref="E196">IFERROR(_xlfn.IFS(COUNTA($L$135:$Q$135)=0,STDEV($L196:$Q196)/SQRT(COUNT($L196:$Q196)),$L$135="X",STDEV($M196:$Q196)/SQRT(COUNT($M196:$Q196)),$M$135="X",STDEV($L196,$N196:$Q196)/SQRT(COUNT($L196,$N196:$Q196)),$N$135="X",STDEV($L196:$M196,$O196:$Q196)/SQRT(COUNT($L196:$M196,$O196:$Q196)),$O$135="X",STDEV($L196:$N196,$P196:$Q196)/SQRT(COUNT($L196:$N196,$P196:$Q196)),$P$135="X",STDEV($L196:$O196,$Q196)/SQRT(COUNT($L196:$O196,$Q196)),$Q$135="X",STDEV($L196:$P196)/SQRT(COUNT($L196:$P196))),"")</f>
        <v>14543.023040111577</v>
      </c>
      <c r="F196" cm="1">
        <f t="array" ref="F196">_xlfn.IFS(SUM($L196:$Q196)="","",L196="","",L196=0,0,L196&gt;0,L196/F$198*100)</f>
        <v>2.8230401308353532E-2</v>
      </c>
      <c r="G196" cm="1">
        <f t="array" ref="G196">_xlfn.IFS(SUM($L196:$Q196)="","",M196="","",M196=0,0,M196&gt;0,M196/G$198*100)</f>
        <v>0</v>
      </c>
      <c r="H196" cm="1">
        <f t="array" ref="H196">_xlfn.IFS(SUM($L196:$Q196)="","",N196="","",N196=0,0,N196&gt;0,N196/H$198*100)</f>
        <v>1.6691273070385745E-2</v>
      </c>
      <c r="I196" cm="1">
        <f t="array" ref="I196">_xlfn.IFS(SUM($L196:$Q196)="","",O196="","",O196=0,0,O196&gt;0,O196/I$198*100)</f>
        <v>1.833204384881007E-2</v>
      </c>
      <c r="J196" cm="1">
        <f t="array" ref="J196">_xlfn.IFS(SUM($L196:$Q196)="","",P196="","",P196=0,0,P196&gt;0,P196/J$198*100)</f>
        <v>1.9388414625247864E-2</v>
      </c>
      <c r="K196" s="1" cm="1">
        <f t="array" ref="K196">_xlfn.IFS(SUM($L196:$Q196)="","",Q196="","",Q196=0,0,Q196&gt;0,Q196/K$198*100)</f>
        <v>1.7901131718250453E-2</v>
      </c>
      <c r="L196" s="85">
        <f t="shared" si="241"/>
        <v>106626.5</v>
      </c>
      <c r="M196" s="39">
        <f t="shared" si="209"/>
        <v>0</v>
      </c>
      <c r="N196" s="39">
        <f t="shared" si="210"/>
        <v>48994</v>
      </c>
      <c r="O196" s="39">
        <f t="shared" si="211"/>
        <v>77007</v>
      </c>
      <c r="P196" s="39">
        <f t="shared" si="212"/>
        <v>45348.333333333336</v>
      </c>
      <c r="Q196" s="98">
        <f t="shared" si="213"/>
        <v>48418</v>
      </c>
      <c r="R196" s="89">
        <v>213253</v>
      </c>
      <c r="S196" s="89">
        <v>0</v>
      </c>
      <c r="T196" s="89">
        <v>48994</v>
      </c>
      <c r="U196" s="89">
        <v>154014</v>
      </c>
      <c r="V196" s="89">
        <v>136045</v>
      </c>
      <c r="W196" s="89">
        <v>96836</v>
      </c>
      <c r="X196" s="1"/>
      <c r="Y196" s="1"/>
      <c r="Z196" s="6" t="s">
        <v>85</v>
      </c>
      <c r="AA196" s="18" cm="1">
        <f t="array" ref="AA196">IFERROR(_xlfn.IFS(COUNTA($AE$135:$AJ$135)=0,AVERAGE($AE196:$AJ196),$AE$135="X",AVERAGE($AF196:$AJ196),$AF$135="X",AVERAGE($AE196,$AG196:$AJ196),$AG$135="X",AVERAGE($AE196:$AF196,$AH196:$AJ196),$AH$135="X",AVERAGE($AE196:$AG196,$AI196:$AJ196),$AI$135="X",AVERAGE($AE196:$AH196,$AJ196:$AJ196),$AJ$135="X",AVERAGE($AE196:$AI196)),"")</f>
        <v>1.1752046128259237E-2</v>
      </c>
      <c r="AB196" s="19" cm="1">
        <f t="array" ref="AB196">IFERROR(_xlfn.IFS(COUNTA($AE$135:$AJ$135)=0,STDEV($AE196:$AJ196)/SQRT(COUNT($AE196:$AJ196)),$AE$135="X",STDEV($AF196:$AJ196)/SQRT(COUNT($AF196:$AJ196)),$AF$135="X",STDEV($AE196,$AG196:$AJ196)/SQRT(COUNT($AE196,$AG196:$AJ196)),$AG$135="X",STDEV($AE196:$AF196,$AH196:$AJ196)/SQRT(COUNT($AE196:$AF196,$AH196:$AJ196)),$AH$135="X",STDEV($AE196:$AG196,$AI196:$AJ196)/SQRT(COUNT($AE196:$AG196,$AI196:$AJ196)),$AI$135="X",STDEV($AE196:$AH196,$AJ196)/SQRT(COUNT($AE196:$AH196,$AJ196)),$AJ$135="X",STDEV($AE196:$AI196)/SQRT(COUNT($AE196:$AI196))),"")</f>
        <v>9.5863676062016951E-4</v>
      </c>
      <c r="AC196" s="113" cm="1">
        <f t="array" ref="AC196">IFERROR(_xlfn.IFS(COUNTA($AK$135:$AP$135)=0,AVERAGE($AK196:$AP196),$AK$135="X",AVERAGE($AL196:$AP196),$AL$135="X",AVERAGE($AK196,$AM196:$AP196),$AM$135="X",AVERAGE($AK196:$AL196,$AN196:$AP196),$AN$135="X",AVERAGE($AK196:$AM196,$AO196:$AP196),$AO$135="X",AVERAGE($AK196:$AN196,$AP196:$AP196),$AP$135="X",AVERAGE($AK196:$AO196)),"")</f>
        <v>35881.416666666664</v>
      </c>
      <c r="AD196" s="111" cm="1">
        <f t="array" ref="AD196">IFERROR(_xlfn.IFS(COUNTA($AK$135:$AP$135)=0,STDEV($AK196:$AP196)/SQRT(COUNT($AK196:$AP196)),$AK$135="X",STDEV($AL196:$AP196)/SQRT(COUNT($AL196:$AP196)),$AL$135="X",STDEV($AK196,$AM196:$AP196)/SQRT(COUNT($AK196,$AM196:$AP196)),$AM$135="X",STDEV($AK196:$AL196,$AN196:$AP196)/SQRT(COUNT($AK196:$AL196,$AN196:$AP196)),$AN$135="X",STDEV($AK196:$AM196,$AO196:$AP196)/SQRT(COUNT($AK196:$AM196,$AO196:$AP196)),$AO$135="X",STDEV($AK196:$AN196,$AP196)/SQRT(COUNT($AK196:$AN196,$AP196)),$AP$135="X",STDEV($AK196:$AO196)/SQRT(COUNT($AK196:$AO196))),"")</f>
        <v>7453.4724842593405</v>
      </c>
      <c r="AE196" cm="1">
        <f t="array" ref="AE196">_xlfn.IFS(SUM($AK196:$AP196)="","",AK196="","",AK196=0,0,AK196&gt;0,AK196/AE$198*100)</f>
        <v>1.2366260943188812E-2</v>
      </c>
      <c r="AF196" cm="1">
        <f t="array" ref="AF196">_xlfn.IFS(SUM($AK196:$AP196)="","",AL196="","",AL196=0,0,AL196&gt;0,AL196/AF$198*100)</f>
        <v>1.0809049168880192E-2</v>
      </c>
      <c r="AG196" cm="1">
        <f t="array" ref="AG196">_xlfn.IFS(SUM($AK196:$AP196)="","",AM196="","",AM196=0,0,AM196&gt;0,AM196/AG$198*100)</f>
        <v>9.6183434578124335E-3</v>
      </c>
      <c r="AH196" cm="1">
        <f t="array" ref="AH196">_xlfn.IFS(SUM($AK196:$AP196)="","",AN196="","",AN196=0,0,AN196&gt;0,AN196/AH$198*100)</f>
        <v>1.254464017467646E-2</v>
      </c>
      <c r="AI196" cm="1">
        <f t="array" ref="AI196">_xlfn.IFS(SUM($AK196:$AP196)="","",AO196="","",AO196=0,0,AO196&gt;0,AO196/AI$198*100)</f>
        <v>9.4463012967596089E-3</v>
      </c>
      <c r="AJ196" s="1" cm="1">
        <f t="array" ref="AJ196">_xlfn.IFS(SUM($AK196:$AP196)="","",AP196="","",AP196=0,0,AP196&gt;0,AP196/AJ$198*100)</f>
        <v>1.5727681728237908E-2</v>
      </c>
      <c r="AK196" s="85">
        <f t="shared" si="242"/>
        <v>28655</v>
      </c>
      <c r="AL196" s="39">
        <f t="shared" si="243"/>
        <v>42050</v>
      </c>
      <c r="AM196" s="39">
        <f t="shared" si="244"/>
        <v>43111</v>
      </c>
      <c r="AN196" s="39">
        <f t="shared" si="245"/>
        <v>65258.5</v>
      </c>
      <c r="AO196" s="39">
        <f t="shared" si="246"/>
        <v>14285</v>
      </c>
      <c r="AP196" s="98">
        <f t="shared" si="247"/>
        <v>21929</v>
      </c>
      <c r="AQ196" s="89">
        <v>57310</v>
      </c>
      <c r="AR196" s="89">
        <v>84100</v>
      </c>
      <c r="AS196" s="89">
        <v>43111</v>
      </c>
      <c r="AT196" s="89">
        <v>130517</v>
      </c>
      <c r="AU196" s="89">
        <v>28570</v>
      </c>
      <c r="AV196" s="89">
        <v>43858</v>
      </c>
      <c r="AW196" s="1"/>
      <c r="AX196" s="1"/>
      <c r="AY196" s="39" t="str">
        <f t="shared" si="261"/>
        <v/>
      </c>
      <c r="AZ196" s="39" t="str">
        <f t="shared" si="283"/>
        <v/>
      </c>
      <c r="BA196" s="39" t="str">
        <f t="shared" si="284"/>
        <v/>
      </c>
      <c r="BB196" s="39" t="str">
        <f t="shared" si="285"/>
        <v/>
      </c>
      <c r="BC196" s="39" t="str">
        <f t="shared" si="286"/>
        <v/>
      </c>
      <c r="BD196" s="39" t="str">
        <f t="shared" si="287"/>
        <v/>
      </c>
      <c r="BE196" s="39" t="str">
        <f t="shared" si="262"/>
        <v/>
      </c>
      <c r="BF196" s="39" t="str">
        <f t="shared" si="288"/>
        <v/>
      </c>
      <c r="BG196" s="39" t="str">
        <f t="shared" si="289"/>
        <v/>
      </c>
      <c r="BH196" s="39" t="str">
        <f t="shared" si="290"/>
        <v/>
      </c>
      <c r="BI196" s="39" t="str">
        <f t="shared" si="291"/>
        <v/>
      </c>
      <c r="BJ196" s="39" t="str">
        <f t="shared" si="292"/>
        <v/>
      </c>
      <c r="BK196" s="42" t="str">
        <f t="shared" si="263"/>
        <v/>
      </c>
      <c r="BL196" t="str">
        <f t="shared" si="264"/>
        <v/>
      </c>
      <c r="BM196" t="str">
        <f t="shared" si="265"/>
        <v/>
      </c>
      <c r="BN196" t="str">
        <f t="shared" si="266"/>
        <v/>
      </c>
      <c r="BO196" t="str">
        <f t="shared" si="267"/>
        <v/>
      </c>
      <c r="BP196" t="str">
        <f t="shared" si="268"/>
        <v/>
      </c>
      <c r="BQ196" t="str">
        <f t="shared" si="269"/>
        <v/>
      </c>
      <c r="BR196" t="str">
        <f t="shared" si="270"/>
        <v/>
      </c>
      <c r="BS196" t="str">
        <f t="shared" si="271"/>
        <v/>
      </c>
      <c r="BT196" t="str">
        <f t="shared" si="272"/>
        <v/>
      </c>
      <c r="BU196" t="str">
        <f t="shared" si="273"/>
        <v/>
      </c>
      <c r="BV196" t="str">
        <f t="shared" si="274"/>
        <v/>
      </c>
      <c r="BW196" t="str">
        <f t="shared" si="275"/>
        <v/>
      </c>
      <c r="BX196" t="str">
        <f t="shared" si="276"/>
        <v/>
      </c>
      <c r="BY196" t="str">
        <f t="shared" si="277"/>
        <v/>
      </c>
      <c r="BZ196" t="str">
        <f t="shared" si="278"/>
        <v/>
      </c>
      <c r="CA196" t="str">
        <f t="shared" si="279"/>
        <v/>
      </c>
      <c r="CB196" s="39" t="str">
        <f t="shared" si="280"/>
        <v/>
      </c>
      <c r="CC196" s="46" t="str">
        <f t="shared" si="281"/>
        <v/>
      </c>
      <c r="CD196" s="44" t="str">
        <f t="shared" si="282"/>
        <v/>
      </c>
      <c r="CE196" t="str" cm="1">
        <f t="array" ref="CE196">_xlfn.IFS($CC196="","",$CC196&lt;=CE$136,"yes",$CC196&gt;CE$136,"no")</f>
        <v/>
      </c>
      <c r="CF196" s="42" t="str">
        <f t="shared" si="258"/>
        <v/>
      </c>
      <c r="CG196" s="1" t="str">
        <f t="shared" si="259"/>
        <v/>
      </c>
      <c r="CH196" s="1" t="str">
        <f t="shared" si="260"/>
        <v/>
      </c>
      <c r="CI196" s="76" t="str">
        <f>IF(CE196="yes",VLOOKUP(CH196,'z-Table'!$A$1:$K$74,7,TRUE)*$CE$135,"")</f>
        <v/>
      </c>
    </row>
    <row r="197" spans="1:87" ht="12" x14ac:dyDescent="0.2">
      <c r="A197" s="6"/>
      <c r="B197" s="18"/>
      <c r="C197" s="19"/>
      <c r="D197" s="113"/>
      <c r="E197" s="111"/>
      <c r="K197" s="1"/>
      <c r="L197" s="85"/>
      <c r="M197" s="39"/>
      <c r="N197" s="39"/>
      <c r="O197" s="39"/>
      <c r="P197" s="39"/>
      <c r="Q197" s="98"/>
      <c r="R197" s="89"/>
      <c r="S197" s="89"/>
      <c r="T197" s="89"/>
      <c r="U197" s="89"/>
      <c r="V197" s="89"/>
      <c r="W197" s="89"/>
      <c r="X197" s="1"/>
      <c r="Y197" s="1"/>
      <c r="Z197" s="6"/>
      <c r="AA197" s="18"/>
      <c r="AB197" s="19"/>
      <c r="AC197" s="113"/>
      <c r="AD197" s="111"/>
      <c r="AJ197" s="1"/>
      <c r="AK197" s="85"/>
      <c r="AL197" s="39"/>
      <c r="AM197" s="39"/>
      <c r="AN197" s="39"/>
      <c r="AO197" s="39"/>
      <c r="AP197" s="98"/>
      <c r="AQ197" s="89"/>
      <c r="AR197" s="89"/>
      <c r="AS197" s="89"/>
      <c r="AT197" s="89"/>
      <c r="AU197" s="89"/>
      <c r="AV197" s="89"/>
      <c r="AW197" s="1"/>
      <c r="AX197" s="1" t="s">
        <v>86</v>
      </c>
      <c r="AY197" s="39">
        <f t="shared" ref="AY197:BD197" si="293">IF(AY136="","",F198-SUM(AY137:AY196))</f>
        <v>14649132.5</v>
      </c>
      <c r="AZ197" s="39">
        <f t="shared" si="293"/>
        <v>4915205</v>
      </c>
      <c r="BA197" s="39">
        <f t="shared" si="293"/>
        <v>11747440</v>
      </c>
      <c r="BB197" s="39">
        <f t="shared" si="293"/>
        <v>16782102</v>
      </c>
      <c r="BC197" s="39">
        <f t="shared" si="293"/>
        <v>9790991.6666666567</v>
      </c>
      <c r="BD197" s="39">
        <f t="shared" si="293"/>
        <v>10523323.5</v>
      </c>
      <c r="BE197" s="39">
        <f>IF(BE136="","",AE198-SUM(BE137:BE196))</f>
        <v>9012301</v>
      </c>
      <c r="BF197" s="39">
        <f t="shared" ref="BF197:BI197" si="294">IF(BF136="","",AF198-SUM(BF137:BF196))</f>
        <v>16625109.5</v>
      </c>
      <c r="BG197" s="39">
        <f t="shared" si="294"/>
        <v>13208535</v>
      </c>
      <c r="BH197" s="39">
        <f t="shared" si="294"/>
        <v>22282538.5</v>
      </c>
      <c r="BI197" s="39">
        <f t="shared" si="294"/>
        <v>5786175.5</v>
      </c>
      <c r="BJ197" s="39">
        <f>IF(BJ136="","",AJ198-SUM(BJ137:BJ196))</f>
        <v>6351565</v>
      </c>
      <c r="BK197" s="42">
        <f t="shared" ref="BK197" si="295">IFERROR(_xlfn.RANK.AVG(AY197,$AY197:$BJ197,1),"")</f>
        <v>9</v>
      </c>
      <c r="BL197">
        <f t="shared" ref="BL197" si="296">IFERROR(_xlfn.RANK.AVG(AZ197,$AY197:$BJ197,1),"")</f>
        <v>1</v>
      </c>
      <c r="BM197">
        <f t="shared" ref="BM197" si="297">IFERROR(_xlfn.RANK.AVG(BA197,$AY197:$BJ197,1),"")</f>
        <v>7</v>
      </c>
      <c r="BN197">
        <f t="shared" ref="BN197" si="298">IFERROR(_xlfn.RANK.AVG(BB197,$AY197:$BJ197,1),"")</f>
        <v>11</v>
      </c>
      <c r="BO197">
        <f t="shared" ref="BO197" si="299">IFERROR(_xlfn.RANK.AVG(BC197,$AY197:$BJ197,1),"")</f>
        <v>5</v>
      </c>
      <c r="BP197">
        <f t="shared" ref="BP197" si="300">IFERROR(_xlfn.RANK.AVG(BD197,$AY197:$BJ197,1),"")</f>
        <v>6</v>
      </c>
      <c r="BQ197">
        <f t="shared" ref="BQ197" si="301">IFERROR(_xlfn.RANK.AVG(BE197,$AY197:$BJ197,1),"")</f>
        <v>4</v>
      </c>
      <c r="BR197">
        <f t="shared" ref="BR197" si="302">IFERROR(_xlfn.RANK.AVG(BF197,$AY197:$BJ197,1),"")</f>
        <v>10</v>
      </c>
      <c r="BS197">
        <f t="shared" ref="BS197" si="303">IFERROR(_xlfn.RANK.AVG(BG197,$AY197:$BJ197,1),"")</f>
        <v>8</v>
      </c>
      <c r="BT197">
        <f t="shared" ref="BT197" si="304">IFERROR(_xlfn.RANK.AVG(BH197,$AY197:$BJ197,1),"")</f>
        <v>12</v>
      </c>
      <c r="BU197">
        <f t="shared" ref="BU197" si="305">IFERROR(_xlfn.RANK.AVG(BI197,$AY197:$BJ197,1),"")</f>
        <v>2</v>
      </c>
      <c r="BV197">
        <f t="shared" ref="BV197" si="306">IFERROR(_xlfn.RANK.AVG(BJ197,$AY197:$BJ197,1),"")</f>
        <v>3</v>
      </c>
      <c r="BW197">
        <f t="shared" ref="BW197" si="307">IF($AX197&lt;&gt;0,SUM(BK197:BP197),"")</f>
        <v>39</v>
      </c>
      <c r="BX197">
        <f t="shared" ref="BX197" si="308">IF($AX197&lt;&gt;0,SUM(BQ197:BV197),"")</f>
        <v>39</v>
      </c>
      <c r="BY197">
        <f t="shared" si="277"/>
        <v>6</v>
      </c>
      <c r="BZ197">
        <f t="shared" si="278"/>
        <v>6</v>
      </c>
      <c r="CA197">
        <f t="shared" ref="CA197" si="309">IF($AX197&lt;&gt;0,IF(($BY197*$BZ197)+(BY197*(BY197+1)/2)-BW197&lt;0,0,($BY197*$BZ197)+(BY197*(BY197+1)/2)-BW197),"")</f>
        <v>18</v>
      </c>
      <c r="CB197" s="39">
        <f t="shared" ref="CB197" si="310">IF($AX197&lt;&gt;0,IF(($BY197*$BZ197)+(BZ197*(BZ197+1)/2)-BX197&lt;0,0,($BY197*$BZ197)+(BZ197*(BZ197+1)/2)-BX197),"")</f>
        <v>18</v>
      </c>
      <c r="CC197" s="46">
        <f t="shared" ref="CC197" si="311">IF($AX197&lt;&gt;0,MIN(CA197:CB197),"")</f>
        <v>18</v>
      </c>
      <c r="CD197" s="44" t="str">
        <f t="shared" ref="CD197" si="312">IF(CC197="","","sig = ")</f>
        <v xml:space="preserve">sig = </v>
      </c>
      <c r="CE197" t="str" cm="1">
        <f t="array" ref="CE197">_xlfn.IFS($CC197="","",$CC197&lt;=CE$136,"yes",$CC197&gt;CE$136,"no")</f>
        <v>no</v>
      </c>
      <c r="CF197" s="42"/>
      <c r="CG197" s="1"/>
      <c r="CH197" s="1"/>
      <c r="CI197" s="76"/>
    </row>
    <row r="198" spans="1:87" ht="12" x14ac:dyDescent="0.2">
      <c r="A198" s="6" t="s">
        <v>87</v>
      </c>
      <c r="B198" s="87" cm="1">
        <f t="array" ref="B198">IFERROR(ROUND(_xlfn.IFS(COUNTA($F$135:$K$135)=0,AVERAGE($F198:$K198),$F$135="X",AVERAGE(G198:$K198),$G$135="X",AVERAGE($F198,$H198:$K198),$H$135="X",AVERAGE($F198:$G198,$I198:$K198),$I$135="X",AVERAGE($F198:$H198,$J198:$K198),$J$135="X",AVERAGE($F198:$I198,$K198:$K198),$K$135="X",AVERAGE($F198:$J198)),0),"")</f>
        <v>287217474</v>
      </c>
      <c r="C198" s="88" cm="1">
        <f t="array" ref="C198">IFERROR(ROUND(_xlfn.IFS(COUNTA($F$135:$K$135)=0,STDEV($F198:$K198)/SQRT(COUNT($F198:$K198)),$F$135="X",STDEV(G198:$K198)/SQRT(COUNT(G198:$K198)),$G$135="X",STDEV($F198,$H198:$K198)/SQRT(COUNT($F198,$H198:$K198)),$H$135="X",STDEV($F198:$G198,$I198:$K198)/SQRT(COUNT($F198:$G198,$I198:$K198)),$I$135="X",STDEV($F198:$H198,$J198:$K198)/SQRT(COUNT($F198:$H198,$J198:$K198)),$J$135="X",STDEV($F198:$I198,$K198)/SQRT(COUNT($F198:$I198,$K198)),$K$135="X",STDEV($F198:$J198)/SQRT(COUNT($F198:$J198))),0),"")</f>
        <v>42609057</v>
      </c>
      <c r="D198" s="103" cm="1">
        <f t="array" ref="D198">IFERROR(ROUND(_xlfn.IFS(COUNTA($L$135:$Q$135)=0,AVERAGE($L198:$Q198),$L$135="X",AVERAGE($M198:$Q198),$M$135="X",AVERAGE($L198,$N198:$Q198),$N$135="X",AVERAGE($L198:$M198,$O198:$Q198),$O$135="X",AVERAGE($L198:$N198,$P198:$Q198),$P$135="X",AVERAGE($L198:$O198,$Q198:$Q198),$Q$135="X",AVERAGE($L198:$P198)),0),"")</f>
        <v>287217474</v>
      </c>
      <c r="E198" s="105" cm="1">
        <f t="array" ref="E198">IFERROR(ROUND(_xlfn.IFS(COUNTA($L$135:$Q$135)=0,STDEV($L198:$Q198)/SQRT(COUNT($L198:$Q198)),$L$135="X",STDEV($M198:$Q198)/SQRT(COUNT($M198:$Q198)),$M$135="X",STDEV($L198,$N198:$Q198)/SQRT(COUNT($L198,$N198:$Q198)),$N$135="X",STDEV($L198:$M198,$O198:$Q198)/SQRT(COUNT($L198:$M198,$O198:$Q198)),$O$135="X",STDEV($L198:$N198,$P198:$Q198)/SQRT(COUNT($L198:$N198,$P198:$Q198)),$P$135="X",STDEV($L198:$O198,$Q198)/SQRT(COUNT($L198:$O198,$Q198)),$Q$135="X",STDEV($L198:$P198)/SQRT(COUNT($L198:$P198))),0),"")</f>
        <v>42609057</v>
      </c>
      <c r="F198">
        <f t="shared" ref="F198:J198" si="313">IF(SUM(L137:L196)=0,"",SUM(L137:L196))</f>
        <v>377700971.5</v>
      </c>
      <c r="G198">
        <f t="shared" si="313"/>
        <v>127637018</v>
      </c>
      <c r="H198">
        <f t="shared" si="313"/>
        <v>293530636</v>
      </c>
      <c r="I198">
        <f t="shared" si="313"/>
        <v>420067727.5</v>
      </c>
      <c r="J198">
        <f t="shared" si="313"/>
        <v>233893973.33333331</v>
      </c>
      <c r="K198" s="1">
        <f>IF(SUM(Q137:Q196)=0,"",SUM(Q137:Q196))</f>
        <v>270474519.5</v>
      </c>
      <c r="L198" s="42">
        <f>IF(SUM(L137:L196)=0,"",SUM(L137:L196))</f>
        <v>377700971.5</v>
      </c>
      <c r="M198">
        <f t="shared" ref="M198:Q198" si="314">IF(SUM(M137:M196)=0,"",SUM(M137:M196))</f>
        <v>127637018</v>
      </c>
      <c r="N198">
        <f t="shared" si="314"/>
        <v>293530636</v>
      </c>
      <c r="O198">
        <f t="shared" si="314"/>
        <v>420067727.5</v>
      </c>
      <c r="P198">
        <f t="shared" si="314"/>
        <v>233893973.33333331</v>
      </c>
      <c r="Q198" s="95">
        <f t="shared" si="314"/>
        <v>270474519.5</v>
      </c>
      <c r="R198" s="92"/>
      <c r="S198" s="89"/>
      <c r="T198" s="1"/>
      <c r="U198" s="1"/>
      <c r="V198" s="1"/>
      <c r="W198" s="1"/>
      <c r="X198" s="1"/>
      <c r="Y198" s="1"/>
      <c r="Z198" s="6" t="s">
        <v>87</v>
      </c>
      <c r="AA198" s="87" cm="1">
        <f t="array" ref="AA198">IFERROR(ROUND(_xlfn.IFS(COUNTA($AE$135:$AJ$135)=0,AVERAGE($AE198:$AJ198),$AE$135="X",AVERAGE($AF198:$AJ198),$AF$135="X",AVERAGE($AE198,$AG198:$AJ198),$AG$135="X",AVERAGE($AE198:$AF198,$AH198:$AJ198),$AH$135="X",AVERAGE($AE198:$AG198,$AI198:$AJ198),$AI$135="X",AVERAGE($AE198:$AH198,$AJ198:$AJ198),$AJ$135="X",AVERAGE($AE198:$AI198)),0),"")</f>
        <v>313304052</v>
      </c>
      <c r="AB198" s="88" cm="1">
        <f t="array" ref="AB198">IFERROR(ROUND(_xlfn.IFS(COUNTA($AE$135:$AJ$135)=0,STDEV($AE198:$AJ198)/SQRT(COUNT($AE198:$AJ198)),$AE$135="X",STDEV($AF198:$AJ198)/SQRT(COUNT($AF198:$AJ198)),$AF$135="X",STDEV($AE198,$AG198:$AJ198)/SQRT(COUNT($AE198,$AG198:$AJ198)),$AG$135="X",STDEV($AE198:$AF198,$AH198:$AJ198)/SQRT(COUNT($AE198:$AF198,$AH198:$AJ198)),$AH$135="X",STDEV($AE198:$AG198,$AI198:$AJ198)/SQRT(COUNT($AE198:$AG198,$AI198:$AJ198)),$AI$135="X",STDEV($AE198:$AH198,$AJ198)/SQRT(COUNT($AE198:$AH198,$AJ198)),$AJ$135="X",STDEV($AE198:$AI198)/SQRT(COUNT($AE198:$AI198))),0),"")</f>
        <v>65803756</v>
      </c>
      <c r="AC198" s="103" cm="1">
        <f t="array" ref="AC198">IFERROR(ROUND(_xlfn.IFS(COUNTA($AK$135:$AP$135)=0,AVERAGE($AK198:$AP198),$AK$135="X",AVERAGE($AL198:$AP198),$AL$135="X",AVERAGE($AK198,$AM198:$AP198),$AM$135="X",AVERAGE($AK198:$AL198,$AN198:$AP198),$AN$135="X",AVERAGE($AK198:$AM198,$AO198:$AP198),$AO$135="X",AVERAGE($AK198:$AN198,$AP198:$AP198),$AP$135="X",AVERAGE($AK198:$AO198)),0),"")</f>
        <v>313304052</v>
      </c>
      <c r="AD198" s="105" cm="1">
        <f t="array" ref="AD198">IFERROR(ROUND(_xlfn.IFS(COUNTA($AK$135:$AP$135)=0,STDEV($AK198:$AP198)/SQRT(COUNT($AK198:$AP198)),$AK$135="X",STDEV($AL198:$AP198)/SQRT(COUNT($AL198:$AP198)),$AL$135="X",STDEV($AK198,$AM198:$AP198)/SQRT(COUNT($AK198,$AM198:$AP198)),$AM$135="X",STDEV($AK198:$AL198,$AN198:$AP198)/SQRT(COUNT($AK198:$AL198,$AN198:$AP198)),$AN$135="X",STDEV($AK198:$AM198,$AO198:$AP198)/SQRT(COUNT($AK198:$AM198,$AO198:$AP198)),$AO$135="X",STDEV($AK198:$AN198,$AP198)/SQRT(COUNT($AK198:$AN198,$AP198)),$AP$135="X",STDEV($AK198:$AO198)/SQRT(COUNT($AK198:$AO198))),0),"")</f>
        <v>65803756</v>
      </c>
      <c r="AE198">
        <f t="shared" ref="AE198:AI198" si="315">IF(SUM(AK137:AK196)=0,"",SUM(AK137:AK196))</f>
        <v>231719192.5</v>
      </c>
      <c r="AF198">
        <f t="shared" si="315"/>
        <v>389025892.5</v>
      </c>
      <c r="AG198">
        <f t="shared" si="315"/>
        <v>448216475</v>
      </c>
      <c r="AH198">
        <f t="shared" si="315"/>
        <v>520210218</v>
      </c>
      <c r="AI198">
        <f t="shared" si="315"/>
        <v>151223209.5</v>
      </c>
      <c r="AJ198" s="1">
        <f>IF(SUM(AP137:AP196)=0,"",SUM(AP137:AP196))</f>
        <v>139429322</v>
      </c>
      <c r="AK198" s="42">
        <f>IF(SUM(AK137:AK196)=0,"",SUM(AK137:AK196))</f>
        <v>231719192.5</v>
      </c>
      <c r="AL198">
        <f t="shared" ref="AL198:AP198" si="316">IF(SUM(AL137:AL196)=0,"",SUM(AL137:AL196))</f>
        <v>389025892.5</v>
      </c>
      <c r="AM198">
        <f t="shared" si="316"/>
        <v>448216475</v>
      </c>
      <c r="AN198">
        <f t="shared" si="316"/>
        <v>520210218</v>
      </c>
      <c r="AO198">
        <f t="shared" si="316"/>
        <v>151223209.5</v>
      </c>
      <c r="AP198" s="95">
        <f t="shared" si="316"/>
        <v>139429322</v>
      </c>
      <c r="AQ198" s="92"/>
      <c r="AR198" s="89"/>
      <c r="AS198" s="1"/>
      <c r="AT198" s="1"/>
      <c r="AU198" s="1"/>
      <c r="AV198" s="1"/>
      <c r="AW198" s="1"/>
      <c r="AX198" s="1" t="str">
        <f>A198</f>
        <v>Response ÷ d.w.</v>
      </c>
      <c r="AY198" s="39">
        <f t="shared" ref="AY198:BD198" si="317">IF($AX198&lt;&gt;0,IF(SUM(L$137:L$196)=0,"",IF(L$135="x","",F198)),"")</f>
        <v>377700971.5</v>
      </c>
      <c r="AZ198" s="39">
        <f t="shared" si="317"/>
        <v>127637018</v>
      </c>
      <c r="BA198" s="39">
        <f t="shared" si="317"/>
        <v>293530636</v>
      </c>
      <c r="BB198" s="39">
        <f t="shared" si="317"/>
        <v>420067727.5</v>
      </c>
      <c r="BC198" s="39">
        <f t="shared" si="317"/>
        <v>233893973.33333331</v>
      </c>
      <c r="BD198" s="39">
        <f t="shared" si="317"/>
        <v>270474519.5</v>
      </c>
      <c r="BE198" s="39">
        <f>IF($AX198&lt;&gt;0,IF(SUM(AK$137:AK$196)=0,"",IF(AK$135="x","",AE198)),"")</f>
        <v>231719192.5</v>
      </c>
      <c r="BF198" s="39">
        <f t="shared" ref="BF198:BJ198" si="318">IF($AX198&lt;&gt;0,IF(SUM(AL$137:AL$196)=0,"",IF(AL$135="x","",AF198)),"")</f>
        <v>389025892.5</v>
      </c>
      <c r="BG198" s="39">
        <f t="shared" si="318"/>
        <v>448216475</v>
      </c>
      <c r="BH198" s="39">
        <f t="shared" si="318"/>
        <v>520210218</v>
      </c>
      <c r="BI198" s="39">
        <f t="shared" si="318"/>
        <v>151223209.5</v>
      </c>
      <c r="BJ198" s="39">
        <f t="shared" si="318"/>
        <v>139429322</v>
      </c>
      <c r="BK198" s="42">
        <f t="shared" si="263"/>
        <v>8</v>
      </c>
      <c r="BL198">
        <f t="shared" si="264"/>
        <v>1</v>
      </c>
      <c r="BM198">
        <f t="shared" si="265"/>
        <v>7</v>
      </c>
      <c r="BN198">
        <f t="shared" si="266"/>
        <v>10</v>
      </c>
      <c r="BO198">
        <f t="shared" si="267"/>
        <v>5</v>
      </c>
      <c r="BP198">
        <f t="shared" si="268"/>
        <v>6</v>
      </c>
      <c r="BQ198">
        <f t="shared" si="269"/>
        <v>4</v>
      </c>
      <c r="BR198">
        <f t="shared" si="270"/>
        <v>9</v>
      </c>
      <c r="BS198">
        <f t="shared" si="271"/>
        <v>11</v>
      </c>
      <c r="BT198">
        <f t="shared" si="272"/>
        <v>12</v>
      </c>
      <c r="BU198">
        <f t="shared" si="273"/>
        <v>3</v>
      </c>
      <c r="BV198">
        <f t="shared" si="274"/>
        <v>2</v>
      </c>
      <c r="BW198">
        <f t="shared" si="275"/>
        <v>37</v>
      </c>
      <c r="BX198">
        <f t="shared" si="276"/>
        <v>41</v>
      </c>
      <c r="BY198">
        <f t="shared" si="277"/>
        <v>6</v>
      </c>
      <c r="BZ198">
        <f t="shared" si="278"/>
        <v>6</v>
      </c>
      <c r="CA198">
        <f t="shared" si="279"/>
        <v>20</v>
      </c>
      <c r="CB198" s="39">
        <f t="shared" si="280"/>
        <v>16</v>
      </c>
      <c r="CC198" s="46">
        <f t="shared" si="281"/>
        <v>16</v>
      </c>
      <c r="CD198" s="44" t="str">
        <f t="shared" si="282"/>
        <v xml:space="preserve">sig = </v>
      </c>
      <c r="CE198" t="str" cm="1">
        <f t="array" ref="CE198">_xlfn.IFS($CC198="","",$CC198&lt;=CE$136,"yes",$CC198&gt;CE$136,"no")</f>
        <v>no</v>
      </c>
      <c r="CF198" s="42" t="str">
        <f t="shared" si="258"/>
        <v/>
      </c>
      <c r="CG198" s="1" t="str">
        <f t="shared" si="259"/>
        <v/>
      </c>
      <c r="CH198" s="1" t="str">
        <f t="shared" si="260"/>
        <v/>
      </c>
      <c r="CI198" s="76" t="str">
        <f>IF(CE198="yes",VLOOKUP(CH198,'z-Table'!$A$1:$K$74,7,TRUE)*$CE$135,"")</f>
        <v/>
      </c>
    </row>
    <row r="199" spans="1:87" ht="12" x14ac:dyDescent="0.2">
      <c r="A199" s="6" t="s">
        <v>88</v>
      </c>
      <c r="B199" s="20">
        <f>ROUND(AA198/$B198,2)</f>
        <v>1.0900000000000001</v>
      </c>
      <c r="C199" s="10"/>
      <c r="D199" s="117">
        <f>ROUND($AC198/$D198,2)</f>
        <v>1.0900000000000001</v>
      </c>
      <c r="E199" s="111"/>
      <c r="L199" s="92"/>
      <c r="M199" s="1"/>
      <c r="N199" s="1"/>
      <c r="O199" s="1"/>
      <c r="P199" s="1"/>
      <c r="Q199" s="95"/>
      <c r="R199" s="92"/>
      <c r="S199" s="1"/>
      <c r="T199" s="1"/>
      <c r="U199" s="1"/>
      <c r="V199" s="1"/>
      <c r="W199" s="1"/>
      <c r="X199" s="1"/>
      <c r="Y199" s="1"/>
      <c r="Z199" s="6"/>
      <c r="AA199" s="20"/>
      <c r="AB199" s="10"/>
      <c r="AC199" s="113"/>
      <c r="AD199" s="111"/>
      <c r="AJ199" s="1"/>
      <c r="AK199" s="92"/>
      <c r="AL199" s="1"/>
      <c r="AM199" s="1"/>
      <c r="AN199" s="1"/>
      <c r="AO199" s="1"/>
      <c r="AP199" s="95"/>
      <c r="AQ199" s="92"/>
      <c r="AR199" s="1"/>
      <c r="AS199" s="1"/>
      <c r="AT199" s="1"/>
      <c r="AU199" s="1"/>
      <c r="AV199" s="1"/>
      <c r="AW199" s="1"/>
    </row>
    <row r="200" spans="1:87" ht="12" x14ac:dyDescent="0.2">
      <c r="A200" s="6" t="s">
        <v>92</v>
      </c>
      <c r="B200" s="12">
        <f>ROUND(B198/$B65,0)</f>
        <v>1558</v>
      </c>
      <c r="C200" s="10"/>
      <c r="D200" s="21">
        <f>ROUND($D198/$D65,0)</f>
        <v>1558</v>
      </c>
      <c r="E200" s="113"/>
      <c r="Z200" s="6" t="s">
        <v>92</v>
      </c>
      <c r="AA200" s="12">
        <f>ROUND($AA198/$AA65,0)</f>
        <v>1855</v>
      </c>
      <c r="AB200" s="10"/>
      <c r="AC200" s="21">
        <f>ROUND($AC198/$AC65,0)</f>
        <v>1855</v>
      </c>
      <c r="AD200" s="113"/>
    </row>
    <row r="201" spans="1:87" ht="12" x14ac:dyDescent="0.2">
      <c r="A201" s="6" t="s">
        <v>93</v>
      </c>
      <c r="B201" s="18">
        <f>ROUND(B198/$B131,0)</f>
        <v>2</v>
      </c>
      <c r="C201" s="10"/>
      <c r="D201" s="102">
        <f>ROUND($D198/$D131,0)</f>
        <v>2</v>
      </c>
      <c r="E201" s="113"/>
      <c r="Z201" s="6" t="s">
        <v>93</v>
      </c>
      <c r="AA201" s="18">
        <f>ROUND($AA198/$AA131,2)</f>
        <v>5.53</v>
      </c>
      <c r="AB201" s="10"/>
      <c r="AC201" s="102">
        <f>ROUND($AC198/$AC131,2)</f>
        <v>5.53</v>
      </c>
      <c r="AD201" s="113"/>
    </row>
  </sheetData>
  <conditionalFormatting sqref="F3:Q65 AE3:AP65">
    <cfRule type="expression" dxfId="23" priority="2">
      <formula>F$2="X"</formula>
    </cfRule>
  </conditionalFormatting>
  <conditionalFormatting sqref="F69:Q131 AE69:AP131">
    <cfRule type="expression" dxfId="22" priority="3">
      <formula>F$68="X"</formula>
    </cfRule>
  </conditionalFormatting>
  <conditionalFormatting sqref="F136:Q198 AE136:AP198">
    <cfRule type="expression" dxfId="21" priority="4">
      <formula>F$135="X"</formula>
    </cfRule>
  </conditionalFormatting>
  <conditionalFormatting sqref="CE3:CE196">
    <cfRule type="cellIs" dxfId="20" priority="1" operator="equal">
      <formula>"yes"</formula>
    </cfRule>
  </conditionalFormatting>
  <conditionalFormatting sqref="A4:K64 A70:K130 A137:K197">
    <cfRule type="expression" dxfId="19" priority="5">
      <formula>$B4&gt;=10</formula>
    </cfRule>
    <cfRule type="expression" dxfId="18" priority="7">
      <formula>$B4=0</formula>
    </cfRule>
    <cfRule type="expression" dxfId="17" priority="9">
      <formula>$B4&gt;=5</formula>
    </cfRule>
    <cfRule type="expression" dxfId="16" priority="11">
      <formula>$B4&lt;5</formula>
    </cfRule>
  </conditionalFormatting>
  <conditionalFormatting sqref="Z4:AJ64 Z70:AJ130 Z137:AJ197">
    <cfRule type="expression" dxfId="15" priority="6">
      <formula>$AA4&gt;=10</formula>
    </cfRule>
    <cfRule type="expression" dxfId="14" priority="8">
      <formula>$AA4=0</formula>
    </cfRule>
    <cfRule type="expression" dxfId="13" priority="10">
      <formula>$AA4&gt;=5</formula>
    </cfRule>
    <cfRule type="expression" dxfId="12" priority="12">
      <formula>$AA4&lt;5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85976-8C48-4823-AC6C-A875088C7A46}">
  <dimension ref="A1:CI201"/>
  <sheetViews>
    <sheetView workbookViewId="0"/>
    <sheetView workbookViewId="1"/>
  </sheetViews>
  <sheetFormatPr defaultRowHeight="11.25" outlineLevelCol="1" x14ac:dyDescent="0.2"/>
  <cols>
    <col min="1" max="1" width="18.1640625" bestFit="1" customWidth="1"/>
    <col min="2" max="2" width="9.6640625" style="3" bestFit="1" customWidth="1"/>
    <col min="3" max="3" width="9.6640625" style="3" customWidth="1"/>
    <col min="4" max="5" width="9.6640625" style="103" customWidth="1"/>
    <col min="6" max="10" width="4.6640625" hidden="1" customWidth="1" outlineLevel="1"/>
    <col min="11" max="11" width="4.6640625" hidden="1" customWidth="1" outlineLevel="1" collapsed="1"/>
    <col min="12" max="23" width="4.6640625" hidden="1" customWidth="1" outlineLevel="1"/>
    <col min="24" max="24" width="4.6640625" customWidth="1" collapsed="1"/>
    <col min="25" max="25" width="4.6640625" customWidth="1"/>
    <col min="26" max="26" width="18.1640625" bestFit="1" customWidth="1"/>
    <col min="27" max="27" width="9.6640625" style="4" bestFit="1" customWidth="1"/>
    <col min="28" max="28" width="9.6640625" style="4" customWidth="1"/>
    <col min="29" max="30" width="9.6640625" style="115" customWidth="1"/>
    <col min="31" max="35" width="4.6640625" hidden="1" customWidth="1" outlineLevel="1"/>
    <col min="36" max="36" width="4.6640625" hidden="1" customWidth="1" outlineLevel="1" collapsed="1"/>
    <col min="37" max="48" width="4.6640625" hidden="1" customWidth="1" outlineLevel="1"/>
    <col min="49" max="49" width="4.6640625" customWidth="1" collapsed="1"/>
    <col min="50" max="50" width="14.33203125" bestFit="1" customWidth="1"/>
    <col min="51" max="62" width="4.83203125" style="39" hidden="1" customWidth="1" outlineLevel="1"/>
    <col min="63" max="80" width="3.83203125" hidden="1" customWidth="1" outlineLevel="1"/>
    <col min="81" max="81" width="3.83203125" customWidth="1" collapsed="1"/>
    <col min="82" max="82" width="6.1640625" bestFit="1" customWidth="1"/>
    <col min="83" max="83" width="5.5" bestFit="1" customWidth="1"/>
    <col min="84" max="84" width="3.1640625" bestFit="1" customWidth="1"/>
    <col min="85" max="85" width="3.6640625" bestFit="1" customWidth="1"/>
    <col min="86" max="86" width="4.1640625" bestFit="1" customWidth="1"/>
  </cols>
  <sheetData>
    <row r="1" spans="1:87" x14ac:dyDescent="0.2">
      <c r="F1" s="40" t="s">
        <v>3</v>
      </c>
      <c r="L1" s="40" t="s">
        <v>114</v>
      </c>
      <c r="R1" s="42" t="s">
        <v>0</v>
      </c>
      <c r="AA1" s="3"/>
      <c r="AB1" s="3"/>
      <c r="AC1" s="103"/>
      <c r="AD1" s="103"/>
      <c r="AE1" s="40" t="s">
        <v>3</v>
      </c>
      <c r="AK1" s="40" t="s">
        <v>114</v>
      </c>
      <c r="AQ1" s="42" t="s">
        <v>0</v>
      </c>
      <c r="CD1" s="100" t="s">
        <v>1</v>
      </c>
      <c r="CE1">
        <v>0.05</v>
      </c>
    </row>
    <row r="2" spans="1:87" ht="12.75" x14ac:dyDescent="0.25">
      <c r="A2" s="5" t="s">
        <v>2</v>
      </c>
      <c r="B2" s="40" t="s">
        <v>3</v>
      </c>
      <c r="D2" s="104" t="s">
        <v>114</v>
      </c>
      <c r="E2" s="105"/>
      <c r="K2" s="3" t="s">
        <v>4</v>
      </c>
      <c r="L2" s="42"/>
      <c r="Q2" s="3" t="s">
        <v>4</v>
      </c>
      <c r="R2" s="41">
        <v>4</v>
      </c>
      <c r="S2" s="8">
        <v>2</v>
      </c>
      <c r="T2" s="8">
        <v>2</v>
      </c>
      <c r="U2" s="8">
        <v>6</v>
      </c>
      <c r="V2" s="8">
        <v>6</v>
      </c>
      <c r="W2" s="8">
        <v>2</v>
      </c>
      <c r="Z2" s="5" t="s">
        <v>2</v>
      </c>
      <c r="AA2" s="40" t="s">
        <v>3</v>
      </c>
      <c r="AB2" s="3"/>
      <c r="AC2" s="104" t="s">
        <v>114</v>
      </c>
      <c r="AD2" s="105"/>
      <c r="AE2" s="3" t="s">
        <v>4</v>
      </c>
      <c r="AF2" t="s">
        <v>4</v>
      </c>
      <c r="AH2" s="3"/>
      <c r="AK2" s="99" t="s">
        <v>4</v>
      </c>
      <c r="AL2" t="s">
        <v>4</v>
      </c>
      <c r="AN2" s="3"/>
      <c r="AQ2" s="41">
        <v>1</v>
      </c>
      <c r="AR2" s="8">
        <v>5</v>
      </c>
      <c r="AS2" s="8">
        <v>5</v>
      </c>
      <c r="AT2" s="8">
        <v>6</v>
      </c>
      <c r="AU2" s="8">
        <v>3</v>
      </c>
      <c r="AV2" s="8">
        <v>6</v>
      </c>
      <c r="BK2" s="5" t="s">
        <v>5</v>
      </c>
      <c r="BX2" s="38" t="s">
        <v>6</v>
      </c>
      <c r="BY2">
        <f>COUNT(F3:K3)-COUNTIF(F2:K2,"X")</f>
        <v>5</v>
      </c>
      <c r="BZ2" s="38" t="s">
        <v>7</v>
      </c>
      <c r="CA2">
        <f>COUNT(AE3:AJ3)-COUNTIF(AE2:AJ2,"X")</f>
        <v>4</v>
      </c>
      <c r="CD2" s="100" t="s">
        <v>8</v>
      </c>
      <c r="CE2">
        <v>2</v>
      </c>
    </row>
    <row r="3" spans="1:87" ht="12.75" x14ac:dyDescent="0.25">
      <c r="A3" s="2" t="s">
        <v>96</v>
      </c>
      <c r="B3" s="11" t="s">
        <v>10</v>
      </c>
      <c r="C3" s="9" t="s">
        <v>11</v>
      </c>
      <c r="D3" s="106" t="s">
        <v>10</v>
      </c>
      <c r="E3" s="107" t="s">
        <v>11</v>
      </c>
      <c r="F3" s="2">
        <v>1</v>
      </c>
      <c r="G3" s="2">
        <v>2</v>
      </c>
      <c r="H3" s="2">
        <v>3</v>
      </c>
      <c r="I3" s="2">
        <v>4</v>
      </c>
      <c r="J3" s="2">
        <v>5</v>
      </c>
      <c r="K3" s="2">
        <v>6</v>
      </c>
      <c r="L3" s="91">
        <v>1</v>
      </c>
      <c r="M3" s="2">
        <v>2</v>
      </c>
      <c r="N3" s="2">
        <v>3</v>
      </c>
      <c r="O3" s="2">
        <v>4</v>
      </c>
      <c r="P3" s="2">
        <v>5</v>
      </c>
      <c r="Q3" s="2">
        <v>6</v>
      </c>
      <c r="R3" s="91">
        <v>1</v>
      </c>
      <c r="S3" s="2">
        <v>2</v>
      </c>
      <c r="T3" s="2">
        <v>3</v>
      </c>
      <c r="U3" s="2">
        <v>4</v>
      </c>
      <c r="V3" s="2">
        <v>5</v>
      </c>
      <c r="W3" s="2">
        <v>6</v>
      </c>
      <c r="X3" s="5"/>
      <c r="Y3" s="5"/>
      <c r="Z3" s="2" t="s">
        <v>97</v>
      </c>
      <c r="AA3" s="11" t="s">
        <v>10</v>
      </c>
      <c r="AB3" s="9" t="s">
        <v>11</v>
      </c>
      <c r="AC3" s="106" t="s">
        <v>10</v>
      </c>
      <c r="AD3" s="107" t="s">
        <v>11</v>
      </c>
      <c r="AE3" s="2">
        <v>1</v>
      </c>
      <c r="AF3" s="2">
        <v>2</v>
      </c>
      <c r="AG3" s="2">
        <v>3</v>
      </c>
      <c r="AH3" s="2">
        <v>4</v>
      </c>
      <c r="AI3" s="2">
        <v>5</v>
      </c>
      <c r="AJ3" s="2">
        <v>6</v>
      </c>
      <c r="AK3" s="91">
        <v>1</v>
      </c>
      <c r="AL3" s="2">
        <v>2</v>
      </c>
      <c r="AM3" s="2">
        <v>3</v>
      </c>
      <c r="AN3" s="2">
        <v>4</v>
      </c>
      <c r="AO3" s="2">
        <v>5</v>
      </c>
      <c r="AP3" s="2">
        <v>6</v>
      </c>
      <c r="AQ3" s="91">
        <v>1</v>
      </c>
      <c r="AR3" s="2">
        <v>2</v>
      </c>
      <c r="AS3" s="2">
        <v>3</v>
      </c>
      <c r="AT3" s="2">
        <v>4</v>
      </c>
      <c r="AU3" s="2">
        <v>5</v>
      </c>
      <c r="AV3" s="2">
        <v>6</v>
      </c>
      <c r="AW3" s="5"/>
      <c r="AX3" s="8" t="s">
        <v>13</v>
      </c>
      <c r="AY3" s="90" cm="1">
        <f t="array" ref="AY3">_xlfn.IFS(F2="X","",F3="","",F3&gt;0,F3)</f>
        <v>1</v>
      </c>
      <c r="AZ3" s="90" cm="1">
        <f t="array" ref="AZ3">_xlfn.IFS(G2="X","",G3="","",G3&gt;0,G3)</f>
        <v>2</v>
      </c>
      <c r="BA3" s="90" cm="1">
        <f t="array" ref="BA3">_xlfn.IFS(H2="X","",H3="","",H3&gt;0,H3)</f>
        <v>3</v>
      </c>
      <c r="BB3" s="90" cm="1">
        <f t="array" ref="BB3">_xlfn.IFS(I2="X","",I3="","",I3&gt;0,I3)</f>
        <v>4</v>
      </c>
      <c r="BC3" s="90" cm="1">
        <f t="array" ref="BC3">_xlfn.IFS(J2="X","",J3="","",J3&gt;0,J3)</f>
        <v>5</v>
      </c>
      <c r="BD3" s="90" t="str" cm="1">
        <f t="array" ref="BD3">_xlfn.IFS(K2="X","",K3="","",K3&gt;0,K3)</f>
        <v/>
      </c>
      <c r="BE3" s="90" t="str" cm="1">
        <f t="array" ref="BE3">_xlfn.IFS(AE2="X","",AE3="","",AE3&gt;0,AE3)</f>
        <v/>
      </c>
      <c r="BF3" s="90" t="str" cm="1">
        <f t="array" ref="BF3">_xlfn.IFS(AF2="X","",AF3="","",AF3&gt;0,AF3)</f>
        <v/>
      </c>
      <c r="BG3" s="90" cm="1">
        <f t="array" ref="BG3">_xlfn.IFS(AG2="X","",AG3="","",AG3&gt;0,AG3)</f>
        <v>3</v>
      </c>
      <c r="BH3" s="90" cm="1">
        <f t="array" ref="BH3">_xlfn.IFS(AH2="X","",AH3="","",AH3&gt;0,AH3)</f>
        <v>4</v>
      </c>
      <c r="BI3" s="90" cm="1">
        <f t="array" ref="BI3">_xlfn.IFS(AI2="X","",AI3="","",AI3&gt;0,AI3)</f>
        <v>5</v>
      </c>
      <c r="BJ3" s="90" cm="1">
        <f t="array" ref="BJ3">_xlfn.IFS(AJ2="X","",AJ3="","",AJ3&gt;0,AJ3)</f>
        <v>6</v>
      </c>
      <c r="BK3" s="41" t="str">
        <f>A3</f>
        <v>CM-584 - Control</v>
      </c>
      <c r="BL3" s="8"/>
      <c r="BM3" s="8"/>
      <c r="BN3" s="8"/>
      <c r="BO3" s="8"/>
      <c r="BP3" s="8"/>
      <c r="BQ3" s="8" t="str">
        <f>Z3</f>
        <v>CM-584 - Treamtent</v>
      </c>
      <c r="BR3" s="8"/>
      <c r="BS3" s="8"/>
      <c r="BT3" s="8"/>
      <c r="BU3" s="8"/>
      <c r="BV3" s="8"/>
      <c r="BW3" s="8" t="s">
        <v>14</v>
      </c>
      <c r="BX3" s="8" t="s">
        <v>15</v>
      </c>
      <c r="BY3" s="8" t="s">
        <v>16</v>
      </c>
      <c r="BZ3" s="8" t="s">
        <v>17</v>
      </c>
      <c r="CA3" s="8" t="s">
        <v>18</v>
      </c>
      <c r="CB3" s="8" t="s">
        <v>19</v>
      </c>
      <c r="CC3" s="45" t="s">
        <v>20</v>
      </c>
      <c r="CD3" s="43" t="s">
        <v>21</v>
      </c>
      <c r="CE3" s="8">
        <f>VLOOKUP(CA2,'Mann Table'!$A$10:$O$29,BY2,FALSE)</f>
        <v>1</v>
      </c>
      <c r="CF3" s="41" t="s">
        <v>22</v>
      </c>
      <c r="CG3" s="8" t="s">
        <v>23</v>
      </c>
      <c r="CH3" s="8" t="s">
        <v>24</v>
      </c>
      <c r="CI3" s="75" t="s">
        <v>25</v>
      </c>
    </row>
    <row r="4" spans="1:87" ht="12" x14ac:dyDescent="0.2">
      <c r="A4" s="6" t="s">
        <v>26</v>
      </c>
      <c r="B4" s="18" cm="1">
        <f t="array" ref="B4">IFERROR(_xlfn.IFS(COUNTA($F$2:$K$2)=0,AVERAGE($F4:$K4),$F$2="X",AVERAGE(G4:$K4),$G$2="X",AVERAGE($F4,$H4:$K4),$H$2="X",AVERAGE($F4:$G4,$I4:$K4),$I$2="X",AVERAGE($F4:$H4,$J4:$K4),$J$2="X",AVERAGE($F4:$I4,$K4:$K4),$K$2="X",AVERAGE($F4:$J4)),"")</f>
        <v>0</v>
      </c>
      <c r="C4" s="19" cm="1">
        <f t="array" ref="C4">IFERROR(_xlfn.IFS(COUNTA($F$2:$K$2)=0,STDEV($F4:$K4)/SQRT(COUNT($F4:$K4)),$F$2="X",STDEV(G4:$K4)/SQRT(COUNT(G4:$K4)),$G$2="X",STDEV($F4,$H4:$K4)/SQRT(COUNT($F4,$H4:$K4)),$H$2="X",STDEV($F4:$G4,$I4:$K4)/SQRT(COUNT($F4:$G4,$I4:$K4)),$I$2="X",STDEV($F4:$H4,$J4:$K4)/SQRT(COUNT($F4:$H4,$J4:$K4)),$J$2="X",STDEV($F4:$I4,$K4)/SQRT(COUNT($F4:$I4,$K4)),$K$2="X",STDEV($F4:$J4)/SQRT(COUNT($F4:$J4))),"")</f>
        <v>0</v>
      </c>
      <c r="D4" s="108" cm="1">
        <f t="array" ref="D4">IFERROR(_xlfn.IFS(COUNTA($L$2:$Q$2)=0,AVERAGE($L4:$Q4),$L$2="X",AVERAGE($M4:$Q4),$M$2="X",AVERAGE($L4,$N4:$Q4),$N$2="X",AVERAGE($L4:$M4,$O4:$Q4),$O$2="X",AVERAGE($L4:$N4,$P4:$Q4),$P$2="X",AVERAGE($L4:$O4,$Q4:$Q4),$Q$2="X",AVERAGE($L4:$P4)),"")</f>
        <v>0</v>
      </c>
      <c r="E4" s="109" cm="1">
        <f t="array" ref="E4">IFERROR(_xlfn.IFS(COUNTA($L$2:$Q$2)=0,STDEV($L4:$Q4)/SQRT(COUNT($L4:$Q4)),$L$2="X",STDEV($M4:$Q4)/SQRT(COUNT($M4:$Q4)),$M$2="X",STDEV($L4,$N4:$Q4)/SQRT(COUNT($L4,$N4:$Q4)),$N$2="X",STDEV($L4:$M4,$O4:$Q4)/SQRT(COUNT($L4:$M4,$O4:$Q4)),$O$2="X",STDEV($L4:$N4,$P4:$Q4)/SQRT(COUNT($L4:$N4,$P4:$Q4)),$P$2="X",STDEV($L4:$O4,$Q4)/SQRT(COUNT($L4:$O4,$Q4)),$Q$2="X",STDEV($L4:$P4)/SQRT(COUNT($L4:$P4))),"")</f>
        <v>0</v>
      </c>
      <c r="F4" s="1" cm="1">
        <f t="array" ref="F4">_xlfn.IFS(SUM($L4:$Q4)="","",L4="","",L4=0,0,L4&gt;0,L4/F$65*100)</f>
        <v>0</v>
      </c>
      <c r="G4" s="1" cm="1">
        <f t="array" ref="G4">_xlfn.IFS(SUM($L4:$Q4)="","",M4="","",M4=0,0,M4&gt;0,M4/G$65*100)</f>
        <v>0</v>
      </c>
      <c r="H4" s="1" cm="1">
        <f t="array" ref="H4">_xlfn.IFS(SUM($L4:$Q4)="","",N4="","",N4=0,0,N4&gt;0,N4/H$65*100)</f>
        <v>0</v>
      </c>
      <c r="I4" s="1" cm="1">
        <f t="array" ref="I4">_xlfn.IFS(SUM($L4:$Q4)="","",O4="","",O4=0,0,O4&gt;0,O4/I$65*100)</f>
        <v>0</v>
      </c>
      <c r="J4" s="1" cm="1">
        <f t="array" ref="J4">_xlfn.IFS(SUM($L4:$Q4)="","",P4="","",P4=0,0,P4&gt;0,P4/J$65*100)</f>
        <v>0</v>
      </c>
      <c r="K4" s="1" cm="1">
        <f t="array" ref="K4">_xlfn.IFS(SUM($L4:$Q4)="","",Q4="","",Q4=0,0,Q4&gt;0,Q4/K$65*100)</f>
        <v>0</v>
      </c>
      <c r="L4" s="85">
        <f t="shared" ref="L4:Q50" si="0">IF(R4="","",R4/R$2)</f>
        <v>0</v>
      </c>
      <c r="M4" s="39">
        <f t="shared" si="0"/>
        <v>0</v>
      </c>
      <c r="N4" s="39">
        <f t="shared" si="0"/>
        <v>0</v>
      </c>
      <c r="O4" s="39">
        <f t="shared" si="0"/>
        <v>0</v>
      </c>
      <c r="P4" s="39">
        <f t="shared" si="0"/>
        <v>0</v>
      </c>
      <c r="Q4" s="97">
        <f t="shared" si="0"/>
        <v>0</v>
      </c>
      <c r="R4" s="89">
        <v>0</v>
      </c>
      <c r="S4" s="89">
        <v>0</v>
      </c>
      <c r="T4" s="89">
        <v>0</v>
      </c>
      <c r="U4" s="89">
        <v>0</v>
      </c>
      <c r="V4" s="89">
        <v>0</v>
      </c>
      <c r="W4" s="89">
        <v>0</v>
      </c>
      <c r="X4" s="1"/>
      <c r="Y4" s="1"/>
      <c r="Z4" s="6" t="s">
        <v>26</v>
      </c>
      <c r="AA4" s="18" cm="1">
        <f t="array" ref="AA4">IFERROR(_xlfn.IFS(COUNTA($AE$2:$AJ$2)=0,AVERAGE($AE4:$AJ4),$AE$2="X",AVERAGE($AF4:$AJ4),$AF$2="X",AVERAGE($AE4,$AG4:$AJ4),$AG$2="X",AVERAGE($AE4:$AF4,$AH4:$AJ4),$AH$2="X",AVERAGE($AE4:$AG4,$AI4:$AJ4),$AI$2="X",AVERAGE($AE4:$AH4,$AJ4:$AJ4),$AJ$2="X",AVERAGE($AE4:$AI4)),"")</f>
        <v>0</v>
      </c>
      <c r="AB4" s="19" cm="1">
        <f t="array" ref="AB4">IFERROR(_xlfn.IFS(COUNTA($AE$2:$AJ$2)=0,STDEV($AE4:$AJ4)/SQRT(COUNT($AE4:$AJ4)),$AE$2="X",STDEV($AF4:$AJ4)/SQRT(COUNT($AF4:$AJ4)),$AF$2="X",STDEV($AE4,$AG4:$AJ4)/SQRT(COUNT($AE4,$AG4:$AJ4)),$AG$2="X",STDEV($AE4:$AF4,$AH4:$AJ4)/SQRT(COUNT($AE4:$AF4,$AH4:$AJ4)),$AH$2="X",STDEV($AE4:$AG4,$AI4:$AJ4)/SQRT(COUNT($AE4:$AG4,$AI4:$AJ4)),$AI$2="X",STDEV($AE4:$AH4,$AJ4)/SQRT(COUNT($AE4:$AH4,$AJ4)),$AJ$2="X",STDEV($AE4:$AI4)/SQRT(COUNT($AE4:$AI4))),"")</f>
        <v>0</v>
      </c>
      <c r="AC4" s="113" cm="1">
        <f t="array" ref="AC4">IFERROR(_xlfn.IFS(COUNTA($AK$2:$AP$2)=0,AVERAGE($AK4:$AP4),$AK$2="X",AVERAGE($AL4:$AP4),$AL$2="X",AVERAGE($AK4,$AM4:$AP4),$AM$2="X",AVERAGE($AK4:$AL4,$AN4:$AP4),$AN$2="X",AVERAGE($AK4:$AM4,$AO4:$AP4),$AO$2="X",AVERAGE($AK4:$AN4,$AP4:$AP4),$AP$2="X",AVERAGE($AK4:$AO4)),"")</f>
        <v>0</v>
      </c>
      <c r="AD4" s="111" cm="1">
        <f t="array" ref="AD4">IFERROR(_xlfn.IFS(COUNTA($AK$2:$AP$2)=0,STDEV($AK4:$AP4)/SQRT(COUNT($AK4:$AP4)),$AK$2="X",STDEV($AL4:$AP4)/SQRT(COUNT($AL4:$AP4)),$AL$2="X",STDEV($AK4,$AM4:$AP4)/SQRT(COUNT($AK4,$AM4:$AP4)),$AM$2="X",STDEV($AK4:$AL4,$AN4:$AP4)/SQRT(COUNT($AK4:$AL4,$AN4:$AP4)),$AN$2="X",STDEV($AK4:$AM4,$AO4:$AP4)/SQRT(COUNT($AK4:$AM4,$AO4:$AP4)),$AO$2="X",STDEV($AK4:$AN4,$AP4)/SQRT(COUNT($AK4:$AN4,$AP4)),$AP$2="X",STDEV($AK4:$AO4)/SQRT(COUNT($AK4:$AO4))),"")</f>
        <v>0</v>
      </c>
      <c r="AE4" s="1" cm="1">
        <f t="array" ref="AE4">_xlfn.IFS(SUM($AK4:$AP4)="","",AK4="","",AK4=0,0,AK4&gt;0,AK4/AE$65*100)</f>
        <v>0</v>
      </c>
      <c r="AF4" s="1" cm="1">
        <f t="array" ref="AF4">_xlfn.IFS(SUM($AK4:$AP4)="","",AL4="","",AL4=0,0,AL4&gt;0,AL4/AF$65*100)</f>
        <v>0</v>
      </c>
      <c r="AG4" s="1" cm="1">
        <f t="array" ref="AG4">_xlfn.IFS(SUM($AK4:$AP4)="","",AM4="","",AM4=0,0,AM4&gt;0,AM4/AG$65*100)</f>
        <v>0</v>
      </c>
      <c r="AH4" s="1" cm="1">
        <f t="array" ref="AH4">_xlfn.IFS(SUM($AK4:$AP4)="","",AN4="","",AN4=0,0,AN4&gt;0,AN4/AH$65*100)</f>
        <v>0</v>
      </c>
      <c r="AI4" s="1" cm="1">
        <f t="array" ref="AI4">_xlfn.IFS(SUM($AK4:$AP4)="","",AO4="","",AO4=0,0,AO4&gt;0,AO4/AI$65*100)</f>
        <v>0</v>
      </c>
      <c r="AJ4" s="1" cm="1">
        <f t="array" ref="AJ4">_xlfn.IFS(SUM($AK4:$AP4)="","",AP4="","",AP4=0,0,AP4&gt;0,AP4/AJ$65*100)</f>
        <v>0</v>
      </c>
      <c r="AK4" s="92">
        <f t="shared" ref="AK4:AP46" si="1">IF(AQ4="","",AQ4/AQ$2)</f>
        <v>0</v>
      </c>
      <c r="AL4" s="1">
        <f t="shared" si="1"/>
        <v>0</v>
      </c>
      <c r="AM4" s="1">
        <f t="shared" si="1"/>
        <v>0</v>
      </c>
      <c r="AN4" s="1">
        <f t="shared" si="1"/>
        <v>0</v>
      </c>
      <c r="AO4" s="1">
        <f t="shared" si="1"/>
        <v>0</v>
      </c>
      <c r="AP4" s="94">
        <f t="shared" si="1"/>
        <v>0</v>
      </c>
      <c r="AQ4" s="89">
        <v>0</v>
      </c>
      <c r="AR4" s="89">
        <v>0</v>
      </c>
      <c r="AS4" s="89">
        <v>0</v>
      </c>
      <c r="AT4" s="89">
        <v>0</v>
      </c>
      <c r="AU4" s="89">
        <v>0</v>
      </c>
      <c r="AV4" s="89">
        <v>0</v>
      </c>
      <c r="AW4" s="1"/>
      <c r="AX4" s="1"/>
      <c r="AY4" s="39" t="str">
        <f t="shared" ref="AY4:AY35" si="2">IF($AX4&lt;&gt;0,IF(SUM(L$4:L$65)=0,"",IF(L$2="x","",L4)),"")</f>
        <v/>
      </c>
      <c r="AZ4" s="39" t="str">
        <f t="shared" ref="AZ4:AZ35" si="3">IF($AX4&lt;&gt;0,IF(SUM(M$4:M$65)=0,"",IF(M$2="x","",M4)),"")</f>
        <v/>
      </c>
      <c r="BA4" s="39" t="str">
        <f t="shared" ref="BA4:BA35" si="4">IF($AX4&lt;&gt;0,IF(SUM(N$4:N$65)=0,"",IF(N$2="x","",N4)),"")</f>
        <v/>
      </c>
      <c r="BB4" s="39" t="str">
        <f t="shared" ref="BB4:BB35" si="5">IF($AX4&lt;&gt;0,IF(SUM(O$4:O$65)=0,"",IF(O$2="x","",O4)),"")</f>
        <v/>
      </c>
      <c r="BC4" s="39" t="str">
        <f t="shared" ref="BC4:BC35" si="6">IF($AX4&lt;&gt;0,IF(SUM(P$4:P$65)=0,"",IF(P$2="x","",P4)),"")</f>
        <v/>
      </c>
      <c r="BD4" s="39" t="str">
        <f t="shared" ref="BD4:BD35" si="7">IF($AX4&lt;&gt;0,IF(SUM(Q$4:Q$65)=0,"",IF(Q$2="x","",Q4)),"")</f>
        <v/>
      </c>
      <c r="BE4" s="39" t="str">
        <f t="shared" ref="BE4:BE35" si="8">IF($AX4&lt;&gt;0,IF(SUM(AK$4:AK$65)=0,"",IF(AK$2="x","",AK4)),"")</f>
        <v/>
      </c>
      <c r="BF4" s="39" t="str">
        <f t="shared" ref="BF4:BF35" si="9">IF($AX4&lt;&gt;0,IF(SUM(AL$4:AL$65)=0,"",IF(AL$2="x","",AL4)),"")</f>
        <v/>
      </c>
      <c r="BG4" s="39" t="str">
        <f t="shared" ref="BG4:BG35" si="10">IF($AX4&lt;&gt;0,IF(SUM(AM$4:AM$65)=0,"",IF(AM$2="x","",AM4)),"")</f>
        <v/>
      </c>
      <c r="BH4" s="39" t="str">
        <f t="shared" ref="BH4:BH35" si="11">IF($AX4&lt;&gt;0,IF(SUM(AN$4:AN$65)=0,"",IF(AN$2="x","",AN4)),"")</f>
        <v/>
      </c>
      <c r="BI4" s="39" t="str">
        <f t="shared" ref="BI4:BI35" si="12">IF($AX4&lt;&gt;0,IF(SUM(AO$4:AO$65)=0,"",IF(AO$2="x","",AO4)),"")</f>
        <v/>
      </c>
      <c r="BJ4" s="39" t="str">
        <f t="shared" ref="BJ4:BJ35" si="13">IF($AX4&lt;&gt;0,IF(SUM(AP$4:AP$65)=0,"",IF(AP$2="x","",AP4)),"")</f>
        <v/>
      </c>
      <c r="BK4" s="42" t="str">
        <f t="shared" ref="BK4:BV25" si="14">IFERROR(_xlfn.RANK.AVG(AY4,$AY4:$BJ4,1),"")</f>
        <v/>
      </c>
      <c r="BL4" t="str">
        <f t="shared" si="14"/>
        <v/>
      </c>
      <c r="BM4" t="str">
        <f t="shared" si="14"/>
        <v/>
      </c>
      <c r="BN4" t="str">
        <f t="shared" si="14"/>
        <v/>
      </c>
      <c r="BO4" t="str">
        <f t="shared" si="14"/>
        <v/>
      </c>
      <c r="BP4" t="str">
        <f t="shared" si="14"/>
        <v/>
      </c>
      <c r="BQ4" t="str">
        <f t="shared" si="14"/>
        <v/>
      </c>
      <c r="BR4" t="str">
        <f t="shared" si="14"/>
        <v/>
      </c>
      <c r="BS4" t="str">
        <f t="shared" si="14"/>
        <v/>
      </c>
      <c r="BT4" t="str">
        <f t="shared" si="14"/>
        <v/>
      </c>
      <c r="BU4" t="str">
        <f t="shared" si="14"/>
        <v/>
      </c>
      <c r="BV4" t="str">
        <f t="shared" si="14"/>
        <v/>
      </c>
      <c r="BW4" t="str">
        <f t="shared" ref="BW4:BW65" si="15">IF($AX4&lt;&gt;0,SUM(BK4:BP4),"")</f>
        <v/>
      </c>
      <c r="BX4" t="str">
        <f t="shared" ref="BX4:BX65" si="16">IF($AX4&lt;&gt;0,SUM(BQ4:BV4),"")</f>
        <v/>
      </c>
      <c r="BY4" t="str">
        <f t="shared" ref="BY4:BY65" si="17">IF($AX4&lt;&gt;0,$BY$2,"")</f>
        <v/>
      </c>
      <c r="BZ4" t="str">
        <f t="shared" ref="BZ4:BZ65" si="18">IF($AX4&lt;&gt;0,$CA$2,"")</f>
        <v/>
      </c>
      <c r="CA4" t="str">
        <f t="shared" ref="CA4:CB35" si="19">IF($AX4&lt;&gt;0,IF(($BY4*$BZ4)+(BY4*(BY4+1)/2)-BW4&lt;0,0,($BY4*$BZ4)+(BY4*(BY4+1)/2)-BW4),"")</f>
        <v/>
      </c>
      <c r="CB4" s="39" t="str">
        <f t="shared" si="19"/>
        <v/>
      </c>
      <c r="CC4" s="46" t="str">
        <f t="shared" ref="CC4:CC65" si="20">IF($AX4&lt;&gt;0,MIN(CA4:CB4),"")</f>
        <v/>
      </c>
      <c r="CD4" s="44" t="str">
        <f t="shared" ref="CD4:CD65" si="21">IF(CC4="","","sig = ")</f>
        <v/>
      </c>
      <c r="CE4" t="str" cm="1">
        <f t="array" ref="CE4">_xlfn.IFS($CC4="","",$CC4&lt;=CE$3,"yes",$CC4&gt;CE$3,"no")</f>
        <v/>
      </c>
      <c r="CF4" s="42" t="str">
        <f t="shared" ref="CF4:CF28" si="22">IF(CE4="yes",(BY4*BZ4)/2,"")</f>
        <v/>
      </c>
      <c r="CG4" s="1" t="str">
        <f t="shared" ref="CG4:CG28" si="23">IF(CE4="yes",SQRT(((BY4*BZ4)*(BY4+BZ4+1))/12),"")</f>
        <v/>
      </c>
      <c r="CH4" s="1" t="str">
        <f t="shared" ref="CH4:CH28" si="24">IF(CE4="yes",ROUND(((CC4-CF4)+IF(CC4&gt;CF4,-0.5,0.5))/CG4,1),"")</f>
        <v/>
      </c>
      <c r="CI4" s="76" t="str">
        <f>IF(CE4="yes",VLOOKUP(CH4,'z-Table'!$A$1:$K$74,7,TRUE)*$CE$2,"")</f>
        <v/>
      </c>
    </row>
    <row r="5" spans="1:87" ht="12" x14ac:dyDescent="0.2">
      <c r="A5" s="7" t="s">
        <v>27</v>
      </c>
      <c r="B5" s="18" cm="1">
        <f t="array" ref="B5">IFERROR(_xlfn.IFS(COUNTA($F$2:$K$2)=0,AVERAGE($F5:$K5),$F$2="X",AVERAGE(G5:$K5),$G$2="X",AVERAGE($F5,$H5:$K5),$H$2="X",AVERAGE($F5:$G5,$I5:$K5),$I$2="X",AVERAGE($F5:$H5,$J5:$K5),$J$2="X",AVERAGE($F5:$I5,$K5:$K5),$K$2="X",AVERAGE($F5:$J5)),"")</f>
        <v>0</v>
      </c>
      <c r="C5" s="19" cm="1">
        <f t="array" ref="C5">IFERROR(_xlfn.IFS(COUNTA($F$2:$K$2)=0,STDEV($F5:$K5)/SQRT(COUNT($F5:$K5)),$F$2="X",STDEV(G5:$K5)/SQRT(COUNT(G5:$K5)),$G$2="X",STDEV($F5,$H5:$K5)/SQRT(COUNT($F5,$H5:$K5)),$H$2="X",STDEV($F5:$G5,$I5:$K5)/SQRT(COUNT($F5:$G5,$I5:$K5)),$I$2="X",STDEV($F5:$H5,$J5:$K5)/SQRT(COUNT($F5:$H5,$J5:$K5)),$J$2="X",STDEV($F5:$I5,$K5)/SQRT(COUNT($F5:$I5,$K5)),$K$2="X",STDEV($F5:$J5)/SQRT(COUNT($F5:$J5))),"")</f>
        <v>0</v>
      </c>
      <c r="D5" s="110" cm="1">
        <f t="array" ref="D5">IFERROR(_xlfn.IFS(COUNTA($L$2:$Q$2)=0,AVERAGE($L5:$Q5),$L$2="X",AVERAGE($M5:$Q5),$M$2="X",AVERAGE($L5,$N5:$Q5),$N$2="X",AVERAGE($L5:$M5,$O5:$Q5),$O$2="X",AVERAGE($L5:$N5,$P5:$Q5),$P$2="X",AVERAGE($L5:$O5,$Q5:$Q5),$Q$2="X",AVERAGE($L5:$P5)),"")</f>
        <v>0</v>
      </c>
      <c r="E5" s="111" cm="1">
        <f t="array" ref="E5">IFERROR(_xlfn.IFS(COUNTA($L$2:$Q$2)=0,STDEV($L5:$Q5)/SQRT(COUNT($L5:$Q5)),$L$2="X",STDEV($M5:$Q5)/SQRT(COUNT($M5:$Q5)),$M$2="X",STDEV($L5,$N5:$Q5)/SQRT(COUNT($L5,$N5:$Q5)),$N$2="X",STDEV($L5:$M5,$O5:$Q5)/SQRT(COUNT($L5:$M5,$O5:$Q5)),$O$2="X",STDEV($L5:$N5,$P5:$Q5)/SQRT(COUNT($L5:$N5,$P5:$Q5)),$P$2="X",STDEV($L5:$O5,$Q5)/SQRT(COUNT($L5:$O5,$Q5)),$Q$2="X",STDEV($L5:$P5)/SQRT(COUNT($L5:$P5))),"")</f>
        <v>0</v>
      </c>
      <c r="F5" s="1" cm="1">
        <f t="array" ref="F5">_xlfn.IFS(SUM($L5:$Q5)="","",L5="","",L5=0,0,L5&gt;0,L5/F$65*100)</f>
        <v>0</v>
      </c>
      <c r="G5" s="1" cm="1">
        <f t="array" ref="G5">_xlfn.IFS(SUM($L5:$Q5)="","",M5="","",M5=0,0,M5&gt;0,M5/G$65*100)</f>
        <v>0</v>
      </c>
      <c r="H5" s="1" cm="1">
        <f t="array" ref="H5">_xlfn.IFS(SUM($L5:$Q5)="","",N5="","",N5=0,0,N5&gt;0,N5/H$65*100)</f>
        <v>0</v>
      </c>
      <c r="I5" s="1" cm="1">
        <f t="array" ref="I5">_xlfn.IFS(SUM($L5:$Q5)="","",O5="","",O5=0,0,O5&gt;0,O5/I$65*100)</f>
        <v>0</v>
      </c>
      <c r="J5" s="1" cm="1">
        <f t="array" ref="J5">_xlfn.IFS(SUM($L5:$Q5)="","",P5="","",P5=0,0,P5&gt;0,P5/J$65*100)</f>
        <v>0</v>
      </c>
      <c r="K5" s="1" cm="1">
        <f t="array" ref="K5">_xlfn.IFS(SUM($L5:$Q5)="","",Q5="","",Q5=0,0,Q5&gt;0,Q5/K$65*100)</f>
        <v>0.42612663270349083</v>
      </c>
      <c r="L5" s="85">
        <f t="shared" si="0"/>
        <v>0</v>
      </c>
      <c r="M5" s="39">
        <f t="shared" si="0"/>
        <v>0</v>
      </c>
      <c r="N5" s="39">
        <f t="shared" si="0"/>
        <v>0</v>
      </c>
      <c r="O5" s="39">
        <f t="shared" si="0"/>
        <v>0</v>
      </c>
      <c r="P5" s="39">
        <f t="shared" si="0"/>
        <v>0</v>
      </c>
      <c r="Q5" s="98">
        <f t="shared" si="0"/>
        <v>30790.5</v>
      </c>
      <c r="R5" s="89">
        <v>0</v>
      </c>
      <c r="S5" s="89">
        <v>0</v>
      </c>
      <c r="T5" s="89">
        <v>0</v>
      </c>
      <c r="U5" s="89">
        <v>0</v>
      </c>
      <c r="V5" s="89">
        <v>0</v>
      </c>
      <c r="W5" s="89">
        <v>61581</v>
      </c>
      <c r="X5" s="1"/>
      <c r="Y5" s="1"/>
      <c r="Z5" s="7" t="s">
        <v>27</v>
      </c>
      <c r="AA5" s="18" cm="1">
        <f t="array" ref="AA5">IFERROR(_xlfn.IFS(COUNTA($AE$2:$AJ$2)=0,AVERAGE($AE5:$AJ5),$AE$2="X",AVERAGE($AF5:$AJ5),$AF$2="X",AVERAGE($AE5,$AG5:$AJ5),$AG$2="X",AVERAGE($AE5:$AF5,$AH5:$AJ5),$AH$2="X",AVERAGE($AE5:$AG5,$AI5:$AJ5),$AI$2="X",AVERAGE($AE5:$AH5,$AJ5:$AJ5),$AJ$2="X",AVERAGE($AE5:$AI5)),"")</f>
        <v>0</v>
      </c>
      <c r="AB5" s="19" cm="1">
        <f t="array" ref="AB5">IFERROR(_xlfn.IFS(COUNTA($AE$2:$AJ$2)=0,STDEV($AE5:$AJ5)/SQRT(COUNT($AE5:$AJ5)),$AE$2="X",STDEV($AF5:$AJ5)/SQRT(COUNT($AF5:$AJ5)),$AF$2="X",STDEV($AE5,$AG5:$AJ5)/SQRT(COUNT($AE5,$AG5:$AJ5)),$AG$2="X",STDEV($AE5:$AF5,$AH5:$AJ5)/SQRT(COUNT($AE5:$AF5,$AH5:$AJ5)),$AH$2="X",STDEV($AE5:$AG5,$AI5:$AJ5)/SQRT(COUNT($AE5:$AG5,$AI5:$AJ5)),$AI$2="X",STDEV($AE5:$AH5,$AJ5)/SQRT(COUNT($AE5:$AH5,$AJ5)),$AJ$2="X",STDEV($AE5:$AI5)/SQRT(COUNT($AE5:$AI5))),"")</f>
        <v>0</v>
      </c>
      <c r="AC5" s="113" cm="1">
        <f t="array" ref="AC5">IFERROR(_xlfn.IFS(COUNTA($AK$2:$AP$2)=0,AVERAGE($AK5:$AP5),$AK$2="X",AVERAGE($AL5:$AP5),$AL$2="X",AVERAGE($AK5,$AM5:$AP5),$AM$2="X",AVERAGE($AK5:$AL5,$AN5:$AP5),$AN$2="X",AVERAGE($AK5:$AM5,$AO5:$AP5),$AO$2="X",AVERAGE($AK5:$AN5,$AP5:$AP5),$AP$2="X",AVERAGE($AK5:$AO5)),"")</f>
        <v>0</v>
      </c>
      <c r="AD5" s="111" cm="1">
        <f t="array" ref="AD5">IFERROR(_xlfn.IFS(COUNTA($AK$2:$AP$2)=0,STDEV($AK5:$AP5)/SQRT(COUNT($AK5:$AP5)),$AK$2="X",STDEV($AL5:$AP5)/SQRT(COUNT($AL5:$AP5)),$AL$2="X",STDEV($AK5,$AM5:$AP5)/SQRT(COUNT($AK5,$AM5:$AP5)),$AM$2="X",STDEV($AK5:$AL5,$AN5:$AP5)/SQRT(COUNT($AK5:$AL5,$AN5:$AP5)),$AN$2="X",STDEV($AK5:$AM5,$AO5:$AP5)/SQRT(COUNT($AK5:$AM5,$AO5:$AP5)),$AO$2="X",STDEV($AK5:$AN5,$AP5)/SQRT(COUNT($AK5:$AN5,$AP5)),$AP$2="X",STDEV($AK5:$AO5)/SQRT(COUNT($AK5:$AO5))),"")</f>
        <v>0</v>
      </c>
      <c r="AE5" s="1" cm="1">
        <f t="array" ref="AE5">_xlfn.IFS(SUM($AK5:$AP5)="","",AK5="","",AK5=0,0,AK5&gt;0,AK5/AE$65*100)</f>
        <v>0</v>
      </c>
      <c r="AF5" s="1" cm="1">
        <f t="array" ref="AF5">_xlfn.IFS(SUM($AK5:$AP5)="","",AL5="","",AL5=0,0,AL5&gt;0,AL5/AF$65*100)</f>
        <v>0</v>
      </c>
      <c r="AG5" s="1" cm="1">
        <f t="array" ref="AG5">_xlfn.IFS(SUM($AK5:$AP5)="","",AM5="","",AM5=0,0,AM5&gt;0,AM5/AG$65*100)</f>
        <v>0</v>
      </c>
      <c r="AH5" s="1" cm="1">
        <f t="array" ref="AH5">_xlfn.IFS(SUM($AK5:$AP5)="","",AN5="","",AN5=0,0,AN5&gt;0,AN5/AH$65*100)</f>
        <v>0</v>
      </c>
      <c r="AI5" s="1" cm="1">
        <f t="array" ref="AI5">_xlfn.IFS(SUM($AK5:$AP5)="","",AO5="","",AO5=0,0,AO5&gt;0,AO5/AI$65*100)</f>
        <v>0</v>
      </c>
      <c r="AJ5" s="1" cm="1">
        <f t="array" ref="AJ5">_xlfn.IFS(SUM($AK5:$AP5)="","",AP5="","",AP5=0,0,AP5&gt;0,AP5/AJ$65*100)</f>
        <v>0</v>
      </c>
      <c r="AK5" s="92">
        <f t="shared" si="1"/>
        <v>0</v>
      </c>
      <c r="AL5" s="1">
        <f t="shared" si="1"/>
        <v>0</v>
      </c>
      <c r="AM5" s="1">
        <f t="shared" si="1"/>
        <v>0</v>
      </c>
      <c r="AN5" s="1">
        <f t="shared" si="1"/>
        <v>0</v>
      </c>
      <c r="AO5" s="1">
        <f t="shared" si="1"/>
        <v>0</v>
      </c>
      <c r="AP5" s="95">
        <f t="shared" si="1"/>
        <v>0</v>
      </c>
      <c r="AQ5" s="89">
        <v>0</v>
      </c>
      <c r="AR5" s="89">
        <v>0</v>
      </c>
      <c r="AS5" s="89">
        <v>0</v>
      </c>
      <c r="AT5" s="89">
        <v>0</v>
      </c>
      <c r="AU5" s="89">
        <v>0</v>
      </c>
      <c r="AV5" s="89">
        <v>0</v>
      </c>
      <c r="AW5" s="1"/>
      <c r="AX5" s="1"/>
      <c r="AY5" s="39" t="str">
        <f t="shared" si="2"/>
        <v/>
      </c>
      <c r="AZ5" s="39" t="str">
        <f t="shared" si="3"/>
        <v/>
      </c>
      <c r="BA5" s="39" t="str">
        <f t="shared" si="4"/>
        <v/>
      </c>
      <c r="BB5" s="39" t="str">
        <f t="shared" si="5"/>
        <v/>
      </c>
      <c r="BC5" s="39" t="str">
        <f t="shared" si="6"/>
        <v/>
      </c>
      <c r="BD5" s="39" t="str">
        <f t="shared" si="7"/>
        <v/>
      </c>
      <c r="BE5" s="39" t="str">
        <f t="shared" si="8"/>
        <v/>
      </c>
      <c r="BF5" s="39" t="str">
        <f t="shared" si="9"/>
        <v/>
      </c>
      <c r="BG5" s="39" t="str">
        <f t="shared" si="10"/>
        <v/>
      </c>
      <c r="BH5" s="39" t="str">
        <f t="shared" si="11"/>
        <v/>
      </c>
      <c r="BI5" s="39" t="str">
        <f t="shared" si="12"/>
        <v/>
      </c>
      <c r="BJ5" s="39" t="str">
        <f t="shared" si="13"/>
        <v/>
      </c>
      <c r="BK5" s="42" t="str">
        <f t="shared" si="14"/>
        <v/>
      </c>
      <c r="BL5" t="str">
        <f t="shared" si="14"/>
        <v/>
      </c>
      <c r="BM5" t="str">
        <f t="shared" si="14"/>
        <v/>
      </c>
      <c r="BN5" t="str">
        <f t="shared" si="14"/>
        <v/>
      </c>
      <c r="BO5" t="str">
        <f t="shared" si="14"/>
        <v/>
      </c>
      <c r="BP5" t="str">
        <f t="shared" si="14"/>
        <v/>
      </c>
      <c r="BQ5" t="str">
        <f t="shared" si="14"/>
        <v/>
      </c>
      <c r="BR5" t="str">
        <f t="shared" si="14"/>
        <v/>
      </c>
      <c r="BS5" t="str">
        <f t="shared" si="14"/>
        <v/>
      </c>
      <c r="BT5" t="str">
        <f t="shared" si="14"/>
        <v/>
      </c>
      <c r="BU5" t="str">
        <f t="shared" si="14"/>
        <v/>
      </c>
      <c r="BV5" t="str">
        <f t="shared" si="14"/>
        <v/>
      </c>
      <c r="BW5" t="str">
        <f t="shared" si="15"/>
        <v/>
      </c>
      <c r="BX5" t="str">
        <f t="shared" si="16"/>
        <v/>
      </c>
      <c r="BY5" t="str">
        <f t="shared" si="17"/>
        <v/>
      </c>
      <c r="BZ5" t="str">
        <f t="shared" si="18"/>
        <v/>
      </c>
      <c r="CA5" t="str">
        <f t="shared" si="19"/>
        <v/>
      </c>
      <c r="CB5" s="39" t="str">
        <f t="shared" si="19"/>
        <v/>
      </c>
      <c r="CC5" s="46" t="str">
        <f t="shared" si="20"/>
        <v/>
      </c>
      <c r="CD5" s="44" t="str">
        <f t="shared" si="21"/>
        <v/>
      </c>
      <c r="CE5" t="str" cm="1">
        <f t="array" ref="CE5">_xlfn.IFS($CC5="","",$CC5&lt;=CE$3,"yes",$CC5&gt;CE$3,"no")</f>
        <v/>
      </c>
      <c r="CF5" s="42" t="str">
        <f t="shared" si="22"/>
        <v/>
      </c>
      <c r="CG5" s="1" t="str">
        <f t="shared" si="23"/>
        <v/>
      </c>
      <c r="CH5" s="1" t="str">
        <f t="shared" si="24"/>
        <v/>
      </c>
      <c r="CI5" s="76" t="str">
        <f>IF(CE5="yes",VLOOKUP(CH5,'z-Table'!$A$1:$K$74,7,TRUE)*$CE$2,"")</f>
        <v/>
      </c>
    </row>
    <row r="6" spans="1:87" ht="12" x14ac:dyDescent="0.2">
      <c r="A6" s="7" t="s">
        <v>28</v>
      </c>
      <c r="B6" s="18" cm="1">
        <f t="array" ref="B6">IFERROR(_xlfn.IFS(COUNTA($F$2:$K$2)=0,AVERAGE($F6:$K6),$F$2="X",AVERAGE(G6:$K6),$G$2="X",AVERAGE($F6,$H6:$K6),$H$2="X",AVERAGE($F6:$G6,$I6:$K6),$I$2="X",AVERAGE($F6:$H6,$J6:$K6),$J$2="X",AVERAGE($F6:$I6,$K6:$K6),$K$2="X",AVERAGE($F6:$J6)),"")</f>
        <v>0</v>
      </c>
      <c r="C6" s="19" cm="1">
        <f t="array" ref="C6">IFERROR(_xlfn.IFS(COUNTA($F$2:$K$2)=0,STDEV($F6:$K6)/SQRT(COUNT($F6:$K6)),$F$2="X",STDEV(G6:$K6)/SQRT(COUNT(G6:$K6)),$G$2="X",STDEV($F6,$H6:$K6)/SQRT(COUNT($F6,$H6:$K6)),$H$2="X",STDEV($F6:$G6,$I6:$K6)/SQRT(COUNT($F6:$G6,$I6:$K6)),$I$2="X",STDEV($F6:$H6,$J6:$K6)/SQRT(COUNT($F6:$H6,$J6:$K6)),$J$2="X",STDEV($F6:$I6,$K6)/SQRT(COUNT($F6:$I6,$K6)),$K$2="X",STDEV($F6:$J6)/SQRT(COUNT($F6:$J6))),"")</f>
        <v>0</v>
      </c>
      <c r="D6" s="110" cm="1">
        <f t="array" ref="D6">IFERROR(_xlfn.IFS(COUNTA($L$2:$Q$2)=0,AVERAGE($L6:$Q6),$L$2="X",AVERAGE($M6:$Q6),$M$2="X",AVERAGE($L6,$N6:$Q6),$N$2="X",AVERAGE($L6:$M6,$O6:$Q6),$O$2="X",AVERAGE($L6:$N6,$P6:$Q6),$P$2="X",AVERAGE($L6:$O6,$Q6:$Q6),$Q$2="X",AVERAGE($L6:$P6)),"")</f>
        <v>0</v>
      </c>
      <c r="E6" s="111" cm="1">
        <f t="array" ref="E6">IFERROR(_xlfn.IFS(COUNTA($L$2:$Q$2)=0,STDEV($L6:$Q6)/SQRT(COUNT($L6:$Q6)),$L$2="X",STDEV($M6:$Q6)/SQRT(COUNT($M6:$Q6)),$M$2="X",STDEV($L6,$N6:$Q6)/SQRT(COUNT($L6,$N6:$Q6)),$N$2="X",STDEV($L6:$M6,$O6:$Q6)/SQRT(COUNT($L6:$M6,$O6:$Q6)),$O$2="X",STDEV($L6:$N6,$P6:$Q6)/SQRT(COUNT($L6:$N6,$P6:$Q6)),$P$2="X",STDEV($L6:$O6,$Q6)/SQRT(COUNT($L6:$O6,$Q6)),$Q$2="X",STDEV($L6:$P6)/SQRT(COUNT($L6:$P6))),"")</f>
        <v>0</v>
      </c>
      <c r="F6" s="1" cm="1">
        <f t="array" ref="F6">_xlfn.IFS(SUM($L6:$Q6)="","",L6="","",L6=0,0,L6&gt;0,L6/F$65*100)</f>
        <v>0</v>
      </c>
      <c r="G6" s="1" cm="1">
        <f t="array" ref="G6">_xlfn.IFS(SUM($L6:$Q6)="","",M6="","",M6=0,0,M6&gt;0,M6/G$65*100)</f>
        <v>0</v>
      </c>
      <c r="H6" s="1" cm="1">
        <f t="array" ref="H6">_xlfn.IFS(SUM($L6:$Q6)="","",N6="","",N6=0,0,N6&gt;0,N6/H$65*100)</f>
        <v>0</v>
      </c>
      <c r="I6" s="1" cm="1">
        <f t="array" ref="I6">_xlfn.IFS(SUM($L6:$Q6)="","",O6="","",O6=0,0,O6&gt;0,O6/I$65*100)</f>
        <v>0</v>
      </c>
      <c r="J6" s="1" cm="1">
        <f t="array" ref="J6">_xlfn.IFS(SUM($L6:$Q6)="","",P6="","",P6=0,0,P6&gt;0,P6/J$65*100)</f>
        <v>0</v>
      </c>
      <c r="K6" s="1" cm="1">
        <f t="array" ref="K6">_xlfn.IFS(SUM($L6:$Q6)="","",Q6="","",Q6=0,0,Q6&gt;0,Q6/K$65*100)</f>
        <v>0.20252103992031739</v>
      </c>
      <c r="L6" s="85">
        <f t="shared" si="0"/>
        <v>0</v>
      </c>
      <c r="M6" s="39">
        <f t="shared" si="0"/>
        <v>0</v>
      </c>
      <c r="N6" s="39">
        <f t="shared" si="0"/>
        <v>0</v>
      </c>
      <c r="O6" s="39">
        <f t="shared" si="0"/>
        <v>0</v>
      </c>
      <c r="P6" s="39">
        <f t="shared" si="0"/>
        <v>0</v>
      </c>
      <c r="Q6" s="98">
        <f t="shared" si="0"/>
        <v>14633.5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29267</v>
      </c>
      <c r="X6" s="1"/>
      <c r="Y6" s="1"/>
      <c r="Z6" s="7" t="s">
        <v>28</v>
      </c>
      <c r="AA6" s="18" cm="1">
        <f t="array" ref="AA6">IFERROR(_xlfn.IFS(COUNTA($AE$2:$AJ$2)=0,AVERAGE($AE6:$AJ6),$AE$2="X",AVERAGE($AF6:$AJ6),$AF$2="X",AVERAGE($AE6,$AG6:$AJ6),$AG$2="X",AVERAGE($AE6:$AF6,$AH6:$AJ6),$AH$2="X",AVERAGE($AE6:$AG6,$AI6:$AJ6),$AI$2="X",AVERAGE($AE6:$AH6,$AJ6:$AJ6),$AJ$2="X",AVERAGE($AE6:$AI6)),"")</f>
        <v>0</v>
      </c>
      <c r="AB6" s="19" cm="1">
        <f t="array" ref="AB6">IFERROR(_xlfn.IFS(COUNTA($AE$2:$AJ$2)=0,STDEV($AE6:$AJ6)/SQRT(COUNT($AE6:$AJ6)),$AE$2="X",STDEV($AF6:$AJ6)/SQRT(COUNT($AF6:$AJ6)),$AF$2="X",STDEV($AE6,$AG6:$AJ6)/SQRT(COUNT($AE6,$AG6:$AJ6)),$AG$2="X",STDEV($AE6:$AF6,$AH6:$AJ6)/SQRT(COUNT($AE6:$AF6,$AH6:$AJ6)),$AH$2="X",STDEV($AE6:$AG6,$AI6:$AJ6)/SQRT(COUNT($AE6:$AG6,$AI6:$AJ6)),$AI$2="X",STDEV($AE6:$AH6,$AJ6)/SQRT(COUNT($AE6:$AH6,$AJ6)),$AJ$2="X",STDEV($AE6:$AI6)/SQRT(COUNT($AE6:$AI6))),"")</f>
        <v>0</v>
      </c>
      <c r="AC6" s="113" cm="1">
        <f t="array" ref="AC6">IFERROR(_xlfn.IFS(COUNTA($AK$2:$AP$2)=0,AVERAGE($AK6:$AP6),$AK$2="X",AVERAGE($AL6:$AP6),$AL$2="X",AVERAGE($AK6,$AM6:$AP6),$AM$2="X",AVERAGE($AK6:$AL6,$AN6:$AP6),$AN$2="X",AVERAGE($AK6:$AM6,$AO6:$AP6),$AO$2="X",AVERAGE($AK6:$AN6,$AP6:$AP6),$AP$2="X",AVERAGE($AK6:$AO6)),"")</f>
        <v>0</v>
      </c>
      <c r="AD6" s="111" cm="1">
        <f t="array" ref="AD6">IFERROR(_xlfn.IFS(COUNTA($AK$2:$AP$2)=0,STDEV($AK6:$AP6)/SQRT(COUNT($AK6:$AP6)),$AK$2="X",STDEV($AL6:$AP6)/SQRT(COUNT($AL6:$AP6)),$AL$2="X",STDEV($AK6,$AM6:$AP6)/SQRT(COUNT($AK6,$AM6:$AP6)),$AM$2="X",STDEV($AK6:$AL6,$AN6:$AP6)/SQRT(COUNT($AK6:$AL6,$AN6:$AP6)),$AN$2="X",STDEV($AK6:$AM6,$AO6:$AP6)/SQRT(COUNT($AK6:$AM6,$AO6:$AP6)),$AO$2="X",STDEV($AK6:$AN6,$AP6)/SQRT(COUNT($AK6:$AN6,$AP6)),$AP$2="X",STDEV($AK6:$AO6)/SQRT(COUNT($AK6:$AO6))),"")</f>
        <v>0</v>
      </c>
      <c r="AE6" s="1" cm="1">
        <f t="array" ref="AE6">_xlfn.IFS(SUM($AK6:$AP6)="","",AK6="","",AK6=0,0,AK6&gt;0,AK6/AE$65*100)</f>
        <v>0</v>
      </c>
      <c r="AF6" s="1" cm="1">
        <f t="array" ref="AF6">_xlfn.IFS(SUM($AK6:$AP6)="","",AL6="","",AL6=0,0,AL6&gt;0,AL6/AF$65*100)</f>
        <v>0</v>
      </c>
      <c r="AG6" s="1" cm="1">
        <f t="array" ref="AG6">_xlfn.IFS(SUM($AK6:$AP6)="","",AM6="","",AM6=0,0,AM6&gt;0,AM6/AG$65*100)</f>
        <v>0</v>
      </c>
      <c r="AH6" s="1" cm="1">
        <f t="array" ref="AH6">_xlfn.IFS(SUM($AK6:$AP6)="","",AN6="","",AN6=0,0,AN6&gt;0,AN6/AH$65*100)</f>
        <v>0</v>
      </c>
      <c r="AI6" s="1" cm="1">
        <f t="array" ref="AI6">_xlfn.IFS(SUM($AK6:$AP6)="","",AO6="","",AO6=0,0,AO6&gt;0,AO6/AI$65*100)</f>
        <v>0</v>
      </c>
      <c r="AJ6" s="1" cm="1">
        <f t="array" ref="AJ6">_xlfn.IFS(SUM($AK6:$AP6)="","",AP6="","",AP6=0,0,AP6&gt;0,AP6/AJ$65*100)</f>
        <v>0</v>
      </c>
      <c r="AK6" s="92">
        <f t="shared" si="1"/>
        <v>0</v>
      </c>
      <c r="AL6" s="1">
        <f t="shared" si="1"/>
        <v>0</v>
      </c>
      <c r="AM6" s="1">
        <f t="shared" si="1"/>
        <v>0</v>
      </c>
      <c r="AN6" s="1">
        <f t="shared" si="1"/>
        <v>0</v>
      </c>
      <c r="AO6" s="1">
        <f t="shared" si="1"/>
        <v>0</v>
      </c>
      <c r="AP6" s="95">
        <f t="shared" si="1"/>
        <v>0</v>
      </c>
      <c r="AQ6" s="89">
        <v>0</v>
      </c>
      <c r="AR6" s="89">
        <v>0</v>
      </c>
      <c r="AS6" s="89">
        <v>0</v>
      </c>
      <c r="AT6" s="89">
        <v>0</v>
      </c>
      <c r="AU6" s="89">
        <v>0</v>
      </c>
      <c r="AV6" s="89">
        <v>0</v>
      </c>
      <c r="AW6" s="1"/>
      <c r="AX6" s="1"/>
      <c r="AY6" s="39" t="str">
        <f t="shared" si="2"/>
        <v/>
      </c>
      <c r="AZ6" s="39" t="str">
        <f t="shared" si="3"/>
        <v/>
      </c>
      <c r="BA6" s="39" t="str">
        <f t="shared" si="4"/>
        <v/>
      </c>
      <c r="BB6" s="39" t="str">
        <f t="shared" si="5"/>
        <v/>
      </c>
      <c r="BC6" s="39" t="str">
        <f t="shared" si="6"/>
        <v/>
      </c>
      <c r="BD6" s="39" t="str">
        <f t="shared" si="7"/>
        <v/>
      </c>
      <c r="BE6" s="39" t="str">
        <f t="shared" si="8"/>
        <v/>
      </c>
      <c r="BF6" s="39" t="str">
        <f t="shared" si="9"/>
        <v/>
      </c>
      <c r="BG6" s="39" t="str">
        <f t="shared" si="10"/>
        <v/>
      </c>
      <c r="BH6" s="39" t="str">
        <f t="shared" si="11"/>
        <v/>
      </c>
      <c r="BI6" s="39" t="str">
        <f t="shared" si="12"/>
        <v/>
      </c>
      <c r="BJ6" s="39" t="str">
        <f t="shared" si="13"/>
        <v/>
      </c>
      <c r="BK6" s="42" t="str">
        <f t="shared" si="14"/>
        <v/>
      </c>
      <c r="BL6" t="str">
        <f t="shared" si="14"/>
        <v/>
      </c>
      <c r="BM6" t="str">
        <f t="shared" si="14"/>
        <v/>
      </c>
      <c r="BN6" t="str">
        <f t="shared" si="14"/>
        <v/>
      </c>
      <c r="BO6" t="str">
        <f t="shared" si="14"/>
        <v/>
      </c>
      <c r="BP6" t="str">
        <f t="shared" si="14"/>
        <v/>
      </c>
      <c r="BQ6" t="str">
        <f t="shared" si="14"/>
        <v/>
      </c>
      <c r="BR6" t="str">
        <f t="shared" si="14"/>
        <v/>
      </c>
      <c r="BS6" t="str">
        <f t="shared" si="14"/>
        <v/>
      </c>
      <c r="BT6" t="str">
        <f t="shared" si="14"/>
        <v/>
      </c>
      <c r="BU6" t="str">
        <f t="shared" si="14"/>
        <v/>
      </c>
      <c r="BV6" t="str">
        <f t="shared" si="14"/>
        <v/>
      </c>
      <c r="BW6" t="str">
        <f t="shared" si="15"/>
        <v/>
      </c>
      <c r="BX6" t="str">
        <f t="shared" si="16"/>
        <v/>
      </c>
      <c r="BY6" t="str">
        <f t="shared" si="17"/>
        <v/>
      </c>
      <c r="BZ6" t="str">
        <f t="shared" si="18"/>
        <v/>
      </c>
      <c r="CA6" t="str">
        <f t="shared" si="19"/>
        <v/>
      </c>
      <c r="CB6" s="39" t="str">
        <f t="shared" si="19"/>
        <v/>
      </c>
      <c r="CC6" s="46" t="str">
        <f t="shared" si="20"/>
        <v/>
      </c>
      <c r="CD6" s="44" t="str">
        <f t="shared" si="21"/>
        <v/>
      </c>
      <c r="CE6" t="str" cm="1">
        <f t="array" ref="CE6">_xlfn.IFS($CC6="","",$CC6&lt;=CE$3,"yes",$CC6&gt;CE$3,"no")</f>
        <v/>
      </c>
      <c r="CF6" s="42" t="str">
        <f t="shared" si="22"/>
        <v/>
      </c>
      <c r="CG6" s="1" t="str">
        <f t="shared" si="23"/>
        <v/>
      </c>
      <c r="CH6" s="1" t="str">
        <f t="shared" si="24"/>
        <v/>
      </c>
      <c r="CI6" s="76" t="str">
        <f>IF(CE6="yes",VLOOKUP(CH6,'z-Table'!$A$1:$K$74,7,TRUE)*$CE$2,"")</f>
        <v/>
      </c>
    </row>
    <row r="7" spans="1:87" ht="12" x14ac:dyDescent="0.2">
      <c r="A7" s="7" t="s">
        <v>29</v>
      </c>
      <c r="B7" s="18" cm="1">
        <f t="array" ref="B7">IFERROR(_xlfn.IFS(COUNTA($F$2:$K$2)=0,AVERAGE($F7:$K7),$F$2="X",AVERAGE(G7:$K7),$G$2="X",AVERAGE($F7,$H7:$K7),$H$2="X",AVERAGE($F7:$G7,$I7:$K7),$I$2="X",AVERAGE($F7:$H7,$J7:$K7),$J$2="X",AVERAGE($F7:$I7,$K7:$K7),$K$2="X",AVERAGE($F7:$J7)),"")</f>
        <v>0</v>
      </c>
      <c r="C7" s="19" cm="1">
        <f t="array" ref="C7">IFERROR(_xlfn.IFS(COUNTA($F$2:$K$2)=0,STDEV($F7:$K7)/SQRT(COUNT($F7:$K7)),$F$2="X",STDEV(G7:$K7)/SQRT(COUNT(G7:$K7)),$G$2="X",STDEV($F7,$H7:$K7)/SQRT(COUNT($F7,$H7:$K7)),$H$2="X",STDEV($F7:$G7,$I7:$K7)/SQRT(COUNT($F7:$G7,$I7:$K7)),$I$2="X",STDEV($F7:$H7,$J7:$K7)/SQRT(COUNT($F7:$H7,$J7:$K7)),$J$2="X",STDEV($F7:$I7,$K7)/SQRT(COUNT($F7:$I7,$K7)),$K$2="X",STDEV($F7:$J7)/SQRT(COUNT($F7:$J7))),"")</f>
        <v>0</v>
      </c>
      <c r="D7" s="110" cm="1">
        <f t="array" ref="D7">IFERROR(_xlfn.IFS(COUNTA($L$2:$Q$2)=0,AVERAGE($L7:$Q7),$L$2="X",AVERAGE($M7:$Q7),$M$2="X",AVERAGE($L7,$N7:$Q7),$N$2="X",AVERAGE($L7:$M7,$O7:$Q7),$O$2="X",AVERAGE($L7:$N7,$P7:$Q7),$P$2="X",AVERAGE($L7:$O7,$Q7:$Q7),$Q$2="X",AVERAGE($L7:$P7)),"")</f>
        <v>0</v>
      </c>
      <c r="E7" s="111" cm="1">
        <f t="array" ref="E7">IFERROR(_xlfn.IFS(COUNTA($L$2:$Q$2)=0,STDEV($L7:$Q7)/SQRT(COUNT($L7:$Q7)),$L$2="X",STDEV($M7:$Q7)/SQRT(COUNT($M7:$Q7)),$M$2="X",STDEV($L7,$N7:$Q7)/SQRT(COUNT($L7,$N7:$Q7)),$N$2="X",STDEV($L7:$M7,$O7:$Q7)/SQRT(COUNT($L7:$M7,$O7:$Q7)),$O$2="X",STDEV($L7:$N7,$P7:$Q7)/SQRT(COUNT($L7:$N7,$P7:$Q7)),$P$2="X",STDEV($L7:$O7,$Q7)/SQRT(COUNT($L7:$O7,$Q7)),$Q$2="X",STDEV($L7:$P7)/SQRT(COUNT($L7:$P7))),"")</f>
        <v>0</v>
      </c>
      <c r="F7" s="1" cm="1">
        <f t="array" ref="F7">_xlfn.IFS(SUM($L7:$Q7)="","",L7="","",L7=0,0,L7&gt;0,L7/F$65*100)</f>
        <v>0</v>
      </c>
      <c r="G7" s="1" cm="1">
        <f t="array" ref="G7">_xlfn.IFS(SUM($L7:$Q7)="","",M7="","",M7=0,0,M7&gt;0,M7/G$65*100)</f>
        <v>0</v>
      </c>
      <c r="H7" s="1" cm="1">
        <f t="array" ref="H7">_xlfn.IFS(SUM($L7:$Q7)="","",N7="","",N7=0,0,N7&gt;0,N7/H$65*100)</f>
        <v>0</v>
      </c>
      <c r="I7" s="1" cm="1">
        <f t="array" ref="I7">_xlfn.IFS(SUM($L7:$Q7)="","",O7="","",O7=0,0,O7&gt;0,O7/I$65*100)</f>
        <v>0</v>
      </c>
      <c r="J7" s="1" cm="1">
        <f t="array" ref="J7">_xlfn.IFS(SUM($L7:$Q7)="","",P7="","",P7=0,0,P7&gt;0,P7/J$65*100)</f>
        <v>0</v>
      </c>
      <c r="K7" s="1" cm="1">
        <f t="array" ref="K7">_xlfn.IFS(SUM($L7:$Q7)="","",Q7="","",Q7=0,0,Q7&gt;0,Q7/K$65*100)</f>
        <v>0.31469750413421926</v>
      </c>
      <c r="L7" s="85">
        <f t="shared" si="0"/>
        <v>0</v>
      </c>
      <c r="M7" s="39">
        <f t="shared" si="0"/>
        <v>0</v>
      </c>
      <c r="N7" s="39">
        <f t="shared" si="0"/>
        <v>0</v>
      </c>
      <c r="O7" s="39">
        <f t="shared" si="0"/>
        <v>0</v>
      </c>
      <c r="P7" s="39">
        <f t="shared" si="0"/>
        <v>0</v>
      </c>
      <c r="Q7" s="98">
        <f t="shared" si="0"/>
        <v>22739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45478</v>
      </c>
      <c r="X7" s="1"/>
      <c r="Y7" s="1"/>
      <c r="Z7" s="7" t="s">
        <v>29</v>
      </c>
      <c r="AA7" s="18" cm="1">
        <f t="array" ref="AA7">IFERROR(_xlfn.IFS(COUNTA($AE$2:$AJ$2)=0,AVERAGE($AE7:$AJ7),$AE$2="X",AVERAGE($AF7:$AJ7),$AF$2="X",AVERAGE($AE7,$AG7:$AJ7),$AG$2="X",AVERAGE($AE7:$AF7,$AH7:$AJ7),$AH$2="X",AVERAGE($AE7:$AG7,$AI7:$AJ7),$AI$2="X",AVERAGE($AE7:$AH7,$AJ7:$AJ7),$AJ$2="X",AVERAGE($AE7:$AI7)),"")</f>
        <v>0</v>
      </c>
      <c r="AB7" s="19" cm="1">
        <f t="array" ref="AB7">IFERROR(_xlfn.IFS(COUNTA($AE$2:$AJ$2)=0,STDEV($AE7:$AJ7)/SQRT(COUNT($AE7:$AJ7)),$AE$2="X",STDEV($AF7:$AJ7)/SQRT(COUNT($AF7:$AJ7)),$AF$2="X",STDEV($AE7,$AG7:$AJ7)/SQRT(COUNT($AE7,$AG7:$AJ7)),$AG$2="X",STDEV($AE7:$AF7,$AH7:$AJ7)/SQRT(COUNT($AE7:$AF7,$AH7:$AJ7)),$AH$2="X",STDEV($AE7:$AG7,$AI7:$AJ7)/SQRT(COUNT($AE7:$AG7,$AI7:$AJ7)),$AI$2="X",STDEV($AE7:$AH7,$AJ7)/SQRT(COUNT($AE7:$AH7,$AJ7)),$AJ$2="X",STDEV($AE7:$AI7)/SQRT(COUNT($AE7:$AI7))),"")</f>
        <v>0</v>
      </c>
      <c r="AC7" s="113" cm="1">
        <f t="array" ref="AC7">IFERROR(_xlfn.IFS(COUNTA($AK$2:$AP$2)=0,AVERAGE($AK7:$AP7),$AK$2="X",AVERAGE($AL7:$AP7),$AL$2="X",AVERAGE($AK7,$AM7:$AP7),$AM$2="X",AVERAGE($AK7:$AL7,$AN7:$AP7),$AN$2="X",AVERAGE($AK7:$AM7,$AO7:$AP7),$AO$2="X",AVERAGE($AK7:$AN7,$AP7:$AP7),$AP$2="X",AVERAGE($AK7:$AO7)),"")</f>
        <v>0</v>
      </c>
      <c r="AD7" s="111" cm="1">
        <f t="array" ref="AD7">IFERROR(_xlfn.IFS(COUNTA($AK$2:$AP$2)=0,STDEV($AK7:$AP7)/SQRT(COUNT($AK7:$AP7)),$AK$2="X",STDEV($AL7:$AP7)/SQRT(COUNT($AL7:$AP7)),$AL$2="X",STDEV($AK7,$AM7:$AP7)/SQRT(COUNT($AK7,$AM7:$AP7)),$AM$2="X",STDEV($AK7:$AL7,$AN7:$AP7)/SQRT(COUNT($AK7:$AL7,$AN7:$AP7)),$AN$2="X",STDEV($AK7:$AM7,$AO7:$AP7)/SQRT(COUNT($AK7:$AM7,$AO7:$AP7)),$AO$2="X",STDEV($AK7:$AN7,$AP7)/SQRT(COUNT($AK7:$AN7,$AP7)),$AP$2="X",STDEV($AK7:$AO7)/SQRT(COUNT($AK7:$AO7))),"")</f>
        <v>0</v>
      </c>
      <c r="AE7" s="1" cm="1">
        <f t="array" ref="AE7">_xlfn.IFS(SUM($AK7:$AP7)="","",AK7="","",AK7=0,0,AK7&gt;0,AK7/AE$65*100)</f>
        <v>0</v>
      </c>
      <c r="AF7" s="1" cm="1">
        <f t="array" ref="AF7">_xlfn.IFS(SUM($AK7:$AP7)="","",AL7="","",AL7=0,0,AL7&gt;0,AL7/AF$65*100)</f>
        <v>0</v>
      </c>
      <c r="AG7" s="1" cm="1">
        <f t="array" ref="AG7">_xlfn.IFS(SUM($AK7:$AP7)="","",AM7="","",AM7=0,0,AM7&gt;0,AM7/AG$65*100)</f>
        <v>0</v>
      </c>
      <c r="AH7" s="1" cm="1">
        <f t="array" ref="AH7">_xlfn.IFS(SUM($AK7:$AP7)="","",AN7="","",AN7=0,0,AN7&gt;0,AN7/AH$65*100)</f>
        <v>0</v>
      </c>
      <c r="AI7" s="1" cm="1">
        <f t="array" ref="AI7">_xlfn.IFS(SUM($AK7:$AP7)="","",AO7="","",AO7=0,0,AO7&gt;0,AO7/AI$65*100)</f>
        <v>0</v>
      </c>
      <c r="AJ7" s="1" cm="1">
        <f t="array" ref="AJ7">_xlfn.IFS(SUM($AK7:$AP7)="","",AP7="","",AP7=0,0,AP7&gt;0,AP7/AJ$65*100)</f>
        <v>0</v>
      </c>
      <c r="AK7" s="92">
        <f t="shared" si="1"/>
        <v>0</v>
      </c>
      <c r="AL7" s="1">
        <f t="shared" si="1"/>
        <v>0</v>
      </c>
      <c r="AM7" s="1">
        <f t="shared" si="1"/>
        <v>0</v>
      </c>
      <c r="AN7" s="1">
        <f t="shared" si="1"/>
        <v>0</v>
      </c>
      <c r="AO7" s="1">
        <f t="shared" si="1"/>
        <v>0</v>
      </c>
      <c r="AP7" s="95">
        <f t="shared" si="1"/>
        <v>0</v>
      </c>
      <c r="AQ7" s="89">
        <v>0</v>
      </c>
      <c r="AR7" s="89">
        <v>0</v>
      </c>
      <c r="AS7" s="89">
        <v>0</v>
      </c>
      <c r="AT7" s="89">
        <v>0</v>
      </c>
      <c r="AU7" s="89">
        <v>0</v>
      </c>
      <c r="AV7" s="89">
        <v>0</v>
      </c>
      <c r="AW7" s="1"/>
      <c r="AX7" s="1"/>
      <c r="AY7" s="39" t="str">
        <f t="shared" si="2"/>
        <v/>
      </c>
      <c r="AZ7" s="39" t="str">
        <f t="shared" si="3"/>
        <v/>
      </c>
      <c r="BA7" s="39" t="str">
        <f t="shared" si="4"/>
        <v/>
      </c>
      <c r="BB7" s="39" t="str">
        <f t="shared" si="5"/>
        <v/>
      </c>
      <c r="BC7" s="39" t="str">
        <f t="shared" si="6"/>
        <v/>
      </c>
      <c r="BD7" s="39" t="str">
        <f t="shared" si="7"/>
        <v/>
      </c>
      <c r="BE7" s="39" t="str">
        <f t="shared" si="8"/>
        <v/>
      </c>
      <c r="BF7" s="39" t="str">
        <f t="shared" si="9"/>
        <v/>
      </c>
      <c r="BG7" s="39" t="str">
        <f t="shared" si="10"/>
        <v/>
      </c>
      <c r="BH7" s="39" t="str">
        <f t="shared" si="11"/>
        <v/>
      </c>
      <c r="BI7" s="39" t="str">
        <f t="shared" si="12"/>
        <v/>
      </c>
      <c r="BJ7" s="39" t="str">
        <f t="shared" si="13"/>
        <v/>
      </c>
      <c r="BK7" s="42" t="str">
        <f t="shared" si="14"/>
        <v/>
      </c>
      <c r="BL7" t="str">
        <f t="shared" si="14"/>
        <v/>
      </c>
      <c r="BM7" t="str">
        <f t="shared" si="14"/>
        <v/>
      </c>
      <c r="BN7" t="str">
        <f t="shared" si="14"/>
        <v/>
      </c>
      <c r="BO7" t="str">
        <f t="shared" si="14"/>
        <v/>
      </c>
      <c r="BP7" t="str">
        <f t="shared" si="14"/>
        <v/>
      </c>
      <c r="BQ7" t="str">
        <f t="shared" si="14"/>
        <v/>
      </c>
      <c r="BR7" t="str">
        <f t="shared" si="14"/>
        <v/>
      </c>
      <c r="BS7" t="str">
        <f t="shared" si="14"/>
        <v/>
      </c>
      <c r="BT7" t="str">
        <f t="shared" si="14"/>
        <v/>
      </c>
      <c r="BU7" t="str">
        <f t="shared" si="14"/>
        <v/>
      </c>
      <c r="BV7" t="str">
        <f t="shared" si="14"/>
        <v/>
      </c>
      <c r="BW7" t="str">
        <f t="shared" si="15"/>
        <v/>
      </c>
      <c r="BX7" t="str">
        <f t="shared" si="16"/>
        <v/>
      </c>
      <c r="BY7" t="str">
        <f t="shared" si="17"/>
        <v/>
      </c>
      <c r="BZ7" t="str">
        <f t="shared" si="18"/>
        <v/>
      </c>
      <c r="CA7" t="str">
        <f t="shared" si="19"/>
        <v/>
      </c>
      <c r="CB7" s="39" t="str">
        <f t="shared" si="19"/>
        <v/>
      </c>
      <c r="CC7" s="46" t="str">
        <f t="shared" si="20"/>
        <v/>
      </c>
      <c r="CD7" s="44" t="str">
        <f t="shared" si="21"/>
        <v/>
      </c>
      <c r="CE7" t="str" cm="1">
        <f t="array" ref="CE7">_xlfn.IFS($CC7="","",$CC7&lt;=CE$3,"yes",$CC7&gt;CE$3,"no")</f>
        <v/>
      </c>
      <c r="CF7" s="42" t="str">
        <f t="shared" si="22"/>
        <v/>
      </c>
      <c r="CG7" s="1" t="str">
        <f t="shared" si="23"/>
        <v/>
      </c>
      <c r="CH7" s="1" t="str">
        <f t="shared" si="24"/>
        <v/>
      </c>
      <c r="CI7" s="76" t="str">
        <f>IF(CE7="yes",VLOOKUP(CH7,'z-Table'!$A$1:$K$74,7,TRUE)*$CE$2,"")</f>
        <v/>
      </c>
    </row>
    <row r="8" spans="1:87" ht="12" x14ac:dyDescent="0.2">
      <c r="A8" s="6" t="s">
        <v>30</v>
      </c>
      <c r="B8" s="18" cm="1">
        <f t="array" ref="B8">IFERROR(_xlfn.IFS(COUNTA($F$2:$K$2)=0,AVERAGE($F8:$K8),$F$2="X",AVERAGE(G8:$K8),$G$2="X",AVERAGE($F8,$H8:$K8),$H$2="X",AVERAGE($F8:$G8,$I8:$K8),$I$2="X",AVERAGE($F8:$H8,$J8:$K8),$J$2="X",AVERAGE($F8:$I8,$K8:$K8),$K$2="X",AVERAGE($F8:$J8)),"")</f>
        <v>0.63639412665477513</v>
      </c>
      <c r="C8" s="19" cm="1">
        <f t="array" ref="C8">IFERROR(_xlfn.IFS(COUNTA($F$2:$K$2)=0,STDEV($F8:$K8)/SQRT(COUNT($F8:$K8)),$F$2="X",STDEV(G8:$K8)/SQRT(COUNT(G8:$K8)),$G$2="X",STDEV($F8,$H8:$K8)/SQRT(COUNT($F8,$H8:$K8)),$H$2="X",STDEV($F8:$G8,$I8:$K8)/SQRT(COUNT($F8:$G8,$I8:$K8)),$I$2="X",STDEV($F8:$H8,$J8:$K8)/SQRT(COUNT($F8:$H8,$J8:$K8)),$J$2="X",STDEV($F8:$I8,$K8)/SQRT(COUNT($F8:$I8,$K8)),$K$2="X",STDEV($F8:$J8)/SQRT(COUNT($F8:$J8))),"")</f>
        <v>0.40710188869476571</v>
      </c>
      <c r="D8" s="110" cm="1">
        <f t="array" ref="D8">IFERROR(_xlfn.IFS(COUNTA($L$2:$Q$2)=0,AVERAGE($L8:$Q8),$L$2="X",AVERAGE($M8:$Q8),$M$2="X",AVERAGE($L8,$N8:$Q8),$N$2="X",AVERAGE($L8:$M8,$O8:$Q8),$O$2="X",AVERAGE($L8:$N8,$P8:$Q8),$P$2="X",AVERAGE($L8:$O8,$Q8:$Q8),$Q$2="X",AVERAGE($L8:$P8)),"")</f>
        <v>917.4</v>
      </c>
      <c r="E8" s="111" cm="1">
        <f t="array" ref="E8">IFERROR(_xlfn.IFS(COUNTA($L$2:$Q$2)=0,STDEV($L8:$Q8)/SQRT(COUNT($L8:$Q8)),$L$2="X",STDEV($M8:$Q8)/SQRT(COUNT($M8:$Q8)),$M$2="X",STDEV($L8,$N8:$Q8)/SQRT(COUNT($L8,$N8:$Q8)),$N$2="X",STDEV($L8:$M8,$O8:$Q8)/SQRT(COUNT($L8:$M8,$O8:$Q8)),$O$2="X",STDEV($L8:$N8,$P8:$Q8)/SQRT(COUNT($L8:$N8,$P8:$Q8)),$P$2="X",STDEV($L8:$O8,$Q8)/SQRT(COUNT($L8:$O8,$Q8)),$Q$2="X",STDEV($L8:$P8)/SQRT(COUNT($L8:$P8))),"")</f>
        <v>585.00780764020578</v>
      </c>
      <c r="F8" s="1" cm="1">
        <f t="array" ref="F8">_xlfn.IFS(SUM($L8:$Q8)="","",L8="","",L8=0,0,L8&gt;0,L8/F$65*100)</f>
        <v>1.9632472017875018</v>
      </c>
      <c r="G8" s="1" cm="1">
        <f t="array" ref="G8">_xlfn.IFS(SUM($L8:$Q8)="","",M8="","",M8=0,0,M8&gt;0,M8/G$65*100)</f>
        <v>0</v>
      </c>
      <c r="H8" s="1" cm="1">
        <f t="array" ref="H8">_xlfn.IFS(SUM($L8:$Q8)="","",N8="","",N8=0,0,N8&gt;0,N8/H$65*100)</f>
        <v>0</v>
      </c>
      <c r="I8" s="1" cm="1">
        <f t="array" ref="I8">_xlfn.IFS(SUM($L8:$Q8)="","",O8="","",O8=0,0,O8&gt;0,O8/I$65*100)</f>
        <v>0</v>
      </c>
      <c r="J8" s="1" cm="1">
        <f t="array" ref="J8">_xlfn.IFS(SUM($L8:$Q8)="","",P8="","",P8=0,0,P8&gt;0,P8/J$65*100)</f>
        <v>1.218723431486374</v>
      </c>
      <c r="K8" s="1" cm="1">
        <f t="array" ref="K8">_xlfn.IFS(SUM($L8:$Q8)="","",Q8="","",Q8=0,0,Q8&gt;0,Q8/K$65*100)</f>
        <v>0</v>
      </c>
      <c r="L8" s="85">
        <f t="shared" si="0"/>
        <v>2809.5</v>
      </c>
      <c r="M8" s="39">
        <f t="shared" si="0"/>
        <v>0</v>
      </c>
      <c r="N8" s="39">
        <f t="shared" si="0"/>
        <v>0</v>
      </c>
      <c r="O8" s="39">
        <f t="shared" si="0"/>
        <v>0</v>
      </c>
      <c r="P8" s="39">
        <f t="shared" si="0"/>
        <v>1777.5</v>
      </c>
      <c r="Q8" s="98">
        <f t="shared" si="0"/>
        <v>0</v>
      </c>
      <c r="R8" s="89">
        <v>11238</v>
      </c>
      <c r="S8" s="89">
        <v>0</v>
      </c>
      <c r="T8" s="89">
        <v>0</v>
      </c>
      <c r="U8" s="89">
        <v>0</v>
      </c>
      <c r="V8" s="89">
        <v>10665</v>
      </c>
      <c r="W8" s="89">
        <v>0</v>
      </c>
      <c r="X8" s="1"/>
      <c r="Y8" s="1"/>
      <c r="Z8" s="6" t="s">
        <v>30</v>
      </c>
      <c r="AA8" s="18" cm="1">
        <f t="array" ref="AA8">IFERROR(_xlfn.IFS(COUNTA($AE$2:$AJ$2)=0,AVERAGE($AE8:$AJ8),$AE$2="X",AVERAGE($AF8:$AJ8),$AF$2="X",AVERAGE($AE8,$AG8:$AJ8),$AG$2="X",AVERAGE($AE8:$AF8,$AH8:$AJ8),$AH$2="X",AVERAGE($AE8:$AG8,$AI8:$AJ8),$AI$2="X",AVERAGE($AE8:$AH8,$AJ8:$AJ8),$AJ$2="X",AVERAGE($AE8:$AI8)),"")</f>
        <v>1.1710530959998429</v>
      </c>
      <c r="AB8" s="19" cm="1">
        <f t="array" ref="AB8">IFERROR(_xlfn.IFS(COUNTA($AE$2:$AJ$2)=0,STDEV($AE8:$AJ8)/SQRT(COUNT($AE8:$AJ8)),$AE$2="X",STDEV($AF8:$AJ8)/SQRT(COUNT($AF8:$AJ8)),$AF$2="X",STDEV($AE8,$AG8:$AJ8)/SQRT(COUNT($AE8,$AG8:$AJ8)),$AG$2="X",STDEV($AE8:$AF8,$AH8:$AJ8)/SQRT(COUNT($AE8:$AF8,$AH8:$AJ8)),$AH$2="X",STDEV($AE8:$AG8,$AI8:$AJ8)/SQRT(COUNT($AE8:$AG8,$AI8:$AJ8)),$AI$2="X",STDEV($AE8:$AH8,$AJ8)/SQRT(COUNT($AE8:$AH8,$AJ8)),$AJ$2="X",STDEV($AE8:$AI8)/SQRT(COUNT($AE8:$AI8))),"")</f>
        <v>0.42699124779682079</v>
      </c>
      <c r="AC8" s="113" cm="1">
        <f t="array" ref="AC8">IFERROR(_xlfn.IFS(COUNTA($AK$2:$AP$2)=0,AVERAGE($AK8:$AP8),$AK$2="X",AVERAGE($AL8:$AP8),$AL$2="X",AVERAGE($AK8,$AM8:$AP8),$AM$2="X",AVERAGE($AK8:$AL8,$AN8:$AP8),$AN$2="X",AVERAGE($AK8:$AM8,$AO8:$AP8),$AO$2="X",AVERAGE($AK8:$AN8,$AP8:$AP8),$AP$2="X",AVERAGE($AK8:$AO8)),"")</f>
        <v>2910.12</v>
      </c>
      <c r="AD8" s="111" cm="1">
        <f t="array" ref="AD8">IFERROR(_xlfn.IFS(COUNTA($AK$2:$AP$2)=0,STDEV($AK8:$AP8)/SQRT(COUNT($AK8:$AP8)),$AK$2="X",STDEV($AL8:$AP8)/SQRT(COUNT($AL8:$AP8)),$AL$2="X",STDEV($AK8,$AM8:$AP8)/SQRT(COUNT($AK8,$AM8:$AP8)),$AM$2="X",STDEV($AK8:$AL8,$AN8:$AP8)/SQRT(COUNT($AK8:$AL8,$AN8:$AP8)),$AN$2="X",STDEV($AK8:$AM8,$AO8:$AP8)/SQRT(COUNT($AK8:$AM8,$AO8:$AP8)),$AO$2="X",STDEV($AK8:$AN8,$AP8)/SQRT(COUNT($AK8:$AN8,$AP8)),$AP$2="X",STDEV($AK8:$AO8)/SQRT(COUNT($AK8:$AO8))),"")</f>
        <v>1051.6247997265946</v>
      </c>
      <c r="AE8" s="1" cm="1">
        <f t="array" ref="AE8">_xlfn.IFS(SUM($AK8:$AP8)="","",AK8="","",AK8=0,0,AK8&gt;0,AK8/AE$65*100)</f>
        <v>0</v>
      </c>
      <c r="AF8" s="1" cm="1">
        <f t="array" ref="AF8">_xlfn.IFS(SUM($AK8:$AP8)="","",AL8="","",AL8=0,0,AL8&gt;0,AL8/AF$65*100)</f>
        <v>0</v>
      </c>
      <c r="AG8" s="1" cm="1">
        <f t="array" ref="AG8">_xlfn.IFS(SUM($AK8:$AP8)="","",AM8="","",AM8=0,0,AM8&gt;0,AM8/AG$65*100)</f>
        <v>2.1827619875049344</v>
      </c>
      <c r="AH8" s="1" cm="1">
        <f t="array" ref="AH8">_xlfn.IFS(SUM($AK8:$AP8)="","",AN8="","",AN8=0,0,AN8&gt;0,AN8/AH$65*100)</f>
        <v>0.38262728187221917</v>
      </c>
      <c r="AI8" s="1" cm="1">
        <f t="array" ref="AI8">_xlfn.IFS(SUM($AK8:$AP8)="","",AO8="","",AO8=0,0,AO8&gt;0,AO8/AI$65*100)</f>
        <v>1.3443045986805267</v>
      </c>
      <c r="AJ8" s="1" cm="1">
        <f t="array" ref="AJ8">_xlfn.IFS(SUM($AK8:$AP8)="","",AP8="","",AP8=0,0,AP8&gt;0,AP8/AJ$65*100)</f>
        <v>1.9455716119415343</v>
      </c>
      <c r="AK8" s="92">
        <f t="shared" si="1"/>
        <v>0</v>
      </c>
      <c r="AL8" s="1">
        <f t="shared" si="1"/>
        <v>0</v>
      </c>
      <c r="AM8" s="1">
        <f t="shared" si="1"/>
        <v>4788.6000000000004</v>
      </c>
      <c r="AN8" s="1">
        <f t="shared" si="1"/>
        <v>1107.5</v>
      </c>
      <c r="AO8" s="1">
        <f t="shared" si="1"/>
        <v>5522</v>
      </c>
      <c r="AP8" s="95">
        <f t="shared" si="1"/>
        <v>3132.5</v>
      </c>
      <c r="AQ8" s="89">
        <v>0</v>
      </c>
      <c r="AR8" s="89">
        <v>0</v>
      </c>
      <c r="AS8" s="89">
        <v>23943</v>
      </c>
      <c r="AT8" s="89">
        <v>6645</v>
      </c>
      <c r="AU8" s="89">
        <v>16566</v>
      </c>
      <c r="AV8" s="89">
        <v>18795</v>
      </c>
      <c r="AW8" s="1"/>
      <c r="AX8" s="1"/>
      <c r="AY8" s="39" t="str">
        <f t="shared" si="2"/>
        <v/>
      </c>
      <c r="AZ8" s="39" t="str">
        <f t="shared" si="3"/>
        <v/>
      </c>
      <c r="BA8" s="39" t="str">
        <f t="shared" si="4"/>
        <v/>
      </c>
      <c r="BB8" s="39" t="str">
        <f t="shared" si="5"/>
        <v/>
      </c>
      <c r="BC8" s="39" t="str">
        <f t="shared" si="6"/>
        <v/>
      </c>
      <c r="BD8" s="39" t="str">
        <f t="shared" si="7"/>
        <v/>
      </c>
      <c r="BE8" s="39" t="str">
        <f t="shared" si="8"/>
        <v/>
      </c>
      <c r="BF8" s="39" t="str">
        <f t="shared" si="9"/>
        <v/>
      </c>
      <c r="BG8" s="39" t="str">
        <f t="shared" si="10"/>
        <v/>
      </c>
      <c r="BH8" s="39" t="str">
        <f t="shared" si="11"/>
        <v/>
      </c>
      <c r="BI8" s="39" t="str">
        <f t="shared" si="12"/>
        <v/>
      </c>
      <c r="BJ8" s="39" t="str">
        <f t="shared" si="13"/>
        <v/>
      </c>
      <c r="BK8" s="42" t="str">
        <f t="shared" si="14"/>
        <v/>
      </c>
      <c r="BL8" t="str">
        <f t="shared" si="14"/>
        <v/>
      </c>
      <c r="BM8" t="str">
        <f t="shared" si="14"/>
        <v/>
      </c>
      <c r="BN8" t="str">
        <f t="shared" si="14"/>
        <v/>
      </c>
      <c r="BO8" t="str">
        <f t="shared" si="14"/>
        <v/>
      </c>
      <c r="BP8" t="str">
        <f t="shared" si="14"/>
        <v/>
      </c>
      <c r="BQ8" t="str">
        <f t="shared" si="14"/>
        <v/>
      </c>
      <c r="BR8" t="str">
        <f t="shared" si="14"/>
        <v/>
      </c>
      <c r="BS8" t="str">
        <f t="shared" si="14"/>
        <v/>
      </c>
      <c r="BT8" t="str">
        <f t="shared" si="14"/>
        <v/>
      </c>
      <c r="BU8" t="str">
        <f t="shared" si="14"/>
        <v/>
      </c>
      <c r="BV8" t="str">
        <f t="shared" si="14"/>
        <v/>
      </c>
      <c r="BW8" t="str">
        <f t="shared" si="15"/>
        <v/>
      </c>
      <c r="BX8" t="str">
        <f t="shared" si="16"/>
        <v/>
      </c>
      <c r="BY8" t="str">
        <f t="shared" si="17"/>
        <v/>
      </c>
      <c r="BZ8" t="str">
        <f t="shared" si="18"/>
        <v/>
      </c>
      <c r="CA8" t="str">
        <f t="shared" si="19"/>
        <v/>
      </c>
      <c r="CB8" s="39" t="str">
        <f t="shared" si="19"/>
        <v/>
      </c>
      <c r="CC8" s="46" t="str">
        <f t="shared" si="20"/>
        <v/>
      </c>
      <c r="CD8" s="44" t="str">
        <f t="shared" si="21"/>
        <v/>
      </c>
      <c r="CE8" t="str" cm="1">
        <f t="array" ref="CE8">_xlfn.IFS($CC8="","",$CC8&lt;=CE$3,"yes",$CC8&gt;CE$3,"no")</f>
        <v/>
      </c>
      <c r="CF8" s="42" t="str">
        <f t="shared" si="22"/>
        <v/>
      </c>
      <c r="CG8" s="1" t="str">
        <f t="shared" si="23"/>
        <v/>
      </c>
      <c r="CH8" s="1" t="str">
        <f t="shared" si="24"/>
        <v/>
      </c>
      <c r="CI8" s="76" t="str">
        <f>IF(CE8="yes",VLOOKUP(CH8,'z-Table'!$A$1:$K$74,7,TRUE)*$CE$2,"")</f>
        <v/>
      </c>
    </row>
    <row r="9" spans="1:87" ht="12" x14ac:dyDescent="0.2">
      <c r="A9" s="7" t="s">
        <v>31</v>
      </c>
      <c r="B9" s="18" cm="1">
        <f t="array" ref="B9">IFERROR(_xlfn.IFS(COUNTA($F$2:$K$2)=0,AVERAGE($F9:$K9),$F$2="X",AVERAGE(G9:$K9),$G$2="X",AVERAGE($F9,$H9:$K9),$H$2="X",AVERAGE($F9:$G9,$I9:$K9),$I$2="X",AVERAGE($F9:$H9,$J9:$K9),$J$2="X",AVERAGE($F9:$I9,$K9:$K9),$K$2="X",AVERAGE($F9:$J9)),"")</f>
        <v>0</v>
      </c>
      <c r="C9" s="19" cm="1">
        <f t="array" ref="C9">IFERROR(_xlfn.IFS(COUNTA($F$2:$K$2)=0,STDEV($F9:$K9)/SQRT(COUNT($F9:$K9)),$F$2="X",STDEV(G9:$K9)/SQRT(COUNT(G9:$K9)),$G$2="X",STDEV($F9,$H9:$K9)/SQRT(COUNT($F9,$H9:$K9)),$H$2="X",STDEV($F9:$G9,$I9:$K9)/SQRT(COUNT($F9:$G9,$I9:$K9)),$I$2="X",STDEV($F9:$H9,$J9:$K9)/SQRT(COUNT($F9:$H9,$J9:$K9)),$J$2="X",STDEV($F9:$I9,$K9)/SQRT(COUNT($F9:$I9,$K9)),$K$2="X",STDEV($F9:$J9)/SQRT(COUNT($F9:$J9))),"")</f>
        <v>0</v>
      </c>
      <c r="D9" s="110" cm="1">
        <f t="array" ref="D9">IFERROR(_xlfn.IFS(COUNTA($L$2:$Q$2)=0,AVERAGE($L9:$Q9),$L$2="X",AVERAGE($M9:$Q9),$M$2="X",AVERAGE($L9,$N9:$Q9),$N$2="X",AVERAGE($L9:$M9,$O9:$Q9),$O$2="X",AVERAGE($L9:$N9,$P9:$Q9),$P$2="X",AVERAGE($L9:$O9,$Q9:$Q9),$Q$2="X",AVERAGE($L9:$P9)),"")</f>
        <v>0</v>
      </c>
      <c r="E9" s="111" cm="1">
        <f t="array" ref="E9">IFERROR(_xlfn.IFS(COUNTA($L$2:$Q$2)=0,STDEV($L9:$Q9)/SQRT(COUNT($L9:$Q9)),$L$2="X",STDEV($M9:$Q9)/SQRT(COUNT($M9:$Q9)),$M$2="X",STDEV($L9,$N9:$Q9)/SQRT(COUNT($L9,$N9:$Q9)),$N$2="X",STDEV($L9:$M9,$O9:$Q9)/SQRT(COUNT($L9:$M9,$O9:$Q9)),$O$2="X",STDEV($L9:$N9,$P9:$Q9)/SQRT(COUNT($L9:$N9,$P9:$Q9)),$P$2="X",STDEV($L9:$O9,$Q9)/SQRT(COUNT($L9:$O9,$Q9)),$Q$2="X",STDEV($L9:$P9)/SQRT(COUNT($L9:$P9))),"")</f>
        <v>0</v>
      </c>
      <c r="F9" s="1" cm="1">
        <f t="array" ref="F9">_xlfn.IFS(SUM($L9:$Q9)="","",L9="","",L9=0,0,L9&gt;0,L9/F$65*100)</f>
        <v>0</v>
      </c>
      <c r="G9" s="1" cm="1">
        <f t="array" ref="G9">_xlfn.IFS(SUM($L9:$Q9)="","",M9="","",M9=0,0,M9&gt;0,M9/G$65*100)</f>
        <v>0</v>
      </c>
      <c r="H9" s="1" cm="1">
        <f t="array" ref="H9">_xlfn.IFS(SUM($L9:$Q9)="","",N9="","",N9=0,0,N9&gt;0,N9/H$65*100)</f>
        <v>0</v>
      </c>
      <c r="I9" s="1" cm="1">
        <f t="array" ref="I9">_xlfn.IFS(SUM($L9:$Q9)="","",O9="","",O9=0,0,O9&gt;0,O9/I$65*100)</f>
        <v>0</v>
      </c>
      <c r="J9" s="1" cm="1">
        <f t="array" ref="J9">_xlfn.IFS(SUM($L9:$Q9)="","",P9="","",P9=0,0,P9&gt;0,P9/J$65*100)</f>
        <v>0</v>
      </c>
      <c r="K9" s="1" cm="1">
        <f t="array" ref="K9">_xlfn.IFS(SUM($L9:$Q9)="","",Q9="","",Q9=0,0,Q9&gt;0,Q9/K$65*100)</f>
        <v>0.63859138856208331</v>
      </c>
      <c r="L9" s="85">
        <f t="shared" si="0"/>
        <v>0</v>
      </c>
      <c r="M9" s="39">
        <f t="shared" si="0"/>
        <v>0</v>
      </c>
      <c r="N9" s="39">
        <f t="shared" si="0"/>
        <v>0</v>
      </c>
      <c r="O9" s="39">
        <f t="shared" si="0"/>
        <v>0</v>
      </c>
      <c r="P9" s="39">
        <f t="shared" si="0"/>
        <v>0</v>
      </c>
      <c r="Q9" s="98">
        <f t="shared" si="0"/>
        <v>46142.5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92285</v>
      </c>
      <c r="X9" s="1"/>
      <c r="Y9" s="1"/>
      <c r="Z9" s="7" t="s">
        <v>31</v>
      </c>
      <c r="AA9" s="18" cm="1">
        <f t="array" ref="AA9">IFERROR(_xlfn.IFS(COUNTA($AE$2:$AJ$2)=0,AVERAGE($AE9:$AJ9),$AE$2="X",AVERAGE($AF9:$AJ9),$AF$2="X",AVERAGE($AE9,$AG9:$AJ9),$AG$2="X",AVERAGE($AE9:$AF9,$AH9:$AJ9),$AH$2="X",AVERAGE($AE9:$AG9,$AI9:$AJ9),$AI$2="X",AVERAGE($AE9:$AH9,$AJ9:$AJ9),$AJ$2="X",AVERAGE($AE9:$AI9)),"")</f>
        <v>0</v>
      </c>
      <c r="AB9" s="19" cm="1">
        <f t="array" ref="AB9">IFERROR(_xlfn.IFS(COUNTA($AE$2:$AJ$2)=0,STDEV($AE9:$AJ9)/SQRT(COUNT($AE9:$AJ9)),$AE$2="X",STDEV($AF9:$AJ9)/SQRT(COUNT($AF9:$AJ9)),$AF$2="X",STDEV($AE9,$AG9:$AJ9)/SQRT(COUNT($AE9,$AG9:$AJ9)),$AG$2="X",STDEV($AE9:$AF9,$AH9:$AJ9)/SQRT(COUNT($AE9:$AF9,$AH9:$AJ9)),$AH$2="X",STDEV($AE9:$AG9,$AI9:$AJ9)/SQRT(COUNT($AE9:$AG9,$AI9:$AJ9)),$AI$2="X",STDEV($AE9:$AH9,$AJ9)/SQRT(COUNT($AE9:$AH9,$AJ9)),$AJ$2="X",STDEV($AE9:$AI9)/SQRT(COUNT($AE9:$AI9))),"")</f>
        <v>0</v>
      </c>
      <c r="AC9" s="113" cm="1">
        <f t="array" ref="AC9">IFERROR(_xlfn.IFS(COUNTA($AK$2:$AP$2)=0,AVERAGE($AK9:$AP9),$AK$2="X",AVERAGE($AL9:$AP9),$AL$2="X",AVERAGE($AK9,$AM9:$AP9),$AM$2="X",AVERAGE($AK9:$AL9,$AN9:$AP9),$AN$2="X",AVERAGE($AK9:$AM9,$AO9:$AP9),$AO$2="X",AVERAGE($AK9:$AN9,$AP9:$AP9),$AP$2="X",AVERAGE($AK9:$AO9)),"")</f>
        <v>0</v>
      </c>
      <c r="AD9" s="111" cm="1">
        <f t="array" ref="AD9">IFERROR(_xlfn.IFS(COUNTA($AK$2:$AP$2)=0,STDEV($AK9:$AP9)/SQRT(COUNT($AK9:$AP9)),$AK$2="X",STDEV($AL9:$AP9)/SQRT(COUNT($AL9:$AP9)),$AL$2="X",STDEV($AK9,$AM9:$AP9)/SQRT(COUNT($AK9,$AM9:$AP9)),$AM$2="X",STDEV($AK9:$AL9,$AN9:$AP9)/SQRT(COUNT($AK9:$AL9,$AN9:$AP9)),$AN$2="X",STDEV($AK9:$AM9,$AO9:$AP9)/SQRT(COUNT($AK9:$AM9,$AO9:$AP9)),$AO$2="X",STDEV($AK9:$AN9,$AP9)/SQRT(COUNT($AK9:$AN9,$AP9)),$AP$2="X",STDEV($AK9:$AO9)/SQRT(COUNT($AK9:$AO9))),"")</f>
        <v>0</v>
      </c>
      <c r="AE9" s="1" cm="1">
        <f t="array" ref="AE9">_xlfn.IFS(SUM($AK9:$AP9)="","",AK9="","",AK9=0,0,AK9&gt;0,AK9/AE$65*100)</f>
        <v>0</v>
      </c>
      <c r="AF9" s="1" cm="1">
        <f t="array" ref="AF9">_xlfn.IFS(SUM($AK9:$AP9)="","",AL9="","",AL9=0,0,AL9&gt;0,AL9/AF$65*100)</f>
        <v>0</v>
      </c>
      <c r="AG9" s="1" cm="1">
        <f t="array" ref="AG9">_xlfn.IFS(SUM($AK9:$AP9)="","",AM9="","",AM9=0,0,AM9&gt;0,AM9/AG$65*100)</f>
        <v>0</v>
      </c>
      <c r="AH9" s="1" cm="1">
        <f t="array" ref="AH9">_xlfn.IFS(SUM($AK9:$AP9)="","",AN9="","",AN9=0,0,AN9&gt;0,AN9/AH$65*100)</f>
        <v>0</v>
      </c>
      <c r="AI9" s="1" cm="1">
        <f t="array" ref="AI9">_xlfn.IFS(SUM($AK9:$AP9)="","",AO9="","",AO9=0,0,AO9&gt;0,AO9/AI$65*100)</f>
        <v>0</v>
      </c>
      <c r="AJ9" s="1" cm="1">
        <f t="array" ref="AJ9">_xlfn.IFS(SUM($AK9:$AP9)="","",AP9="","",AP9=0,0,AP9&gt;0,AP9/AJ$65*100)</f>
        <v>0</v>
      </c>
      <c r="AK9" s="92">
        <f t="shared" si="1"/>
        <v>0</v>
      </c>
      <c r="AL9" s="1">
        <f t="shared" si="1"/>
        <v>0</v>
      </c>
      <c r="AM9" s="1">
        <f t="shared" si="1"/>
        <v>0</v>
      </c>
      <c r="AN9" s="1">
        <f t="shared" si="1"/>
        <v>0</v>
      </c>
      <c r="AO9" s="1">
        <f t="shared" si="1"/>
        <v>0</v>
      </c>
      <c r="AP9" s="95">
        <f t="shared" si="1"/>
        <v>0</v>
      </c>
      <c r="AQ9" s="89">
        <v>0</v>
      </c>
      <c r="AR9" s="89">
        <v>0</v>
      </c>
      <c r="AS9" s="89">
        <v>0</v>
      </c>
      <c r="AT9" s="89">
        <v>0</v>
      </c>
      <c r="AU9" s="89">
        <v>0</v>
      </c>
      <c r="AV9" s="89">
        <v>0</v>
      </c>
      <c r="AW9" s="1"/>
      <c r="AX9" s="1"/>
      <c r="AY9" s="39" t="str">
        <f t="shared" si="2"/>
        <v/>
      </c>
      <c r="AZ9" s="39" t="str">
        <f t="shared" si="3"/>
        <v/>
      </c>
      <c r="BA9" s="39" t="str">
        <f t="shared" si="4"/>
        <v/>
      </c>
      <c r="BB9" s="39" t="str">
        <f t="shared" si="5"/>
        <v/>
      </c>
      <c r="BC9" s="39" t="str">
        <f t="shared" si="6"/>
        <v/>
      </c>
      <c r="BD9" s="39" t="str">
        <f t="shared" si="7"/>
        <v/>
      </c>
      <c r="BE9" s="39" t="str">
        <f t="shared" si="8"/>
        <v/>
      </c>
      <c r="BF9" s="39" t="str">
        <f t="shared" si="9"/>
        <v/>
      </c>
      <c r="BG9" s="39" t="str">
        <f t="shared" si="10"/>
        <v/>
      </c>
      <c r="BH9" s="39" t="str">
        <f t="shared" si="11"/>
        <v/>
      </c>
      <c r="BI9" s="39" t="str">
        <f t="shared" si="12"/>
        <v/>
      </c>
      <c r="BJ9" s="39" t="str">
        <f t="shared" si="13"/>
        <v/>
      </c>
      <c r="BK9" s="42" t="str">
        <f t="shared" si="14"/>
        <v/>
      </c>
      <c r="BL9" t="str">
        <f t="shared" si="14"/>
        <v/>
      </c>
      <c r="BM9" t="str">
        <f t="shared" si="14"/>
        <v/>
      </c>
      <c r="BN9" t="str">
        <f t="shared" si="14"/>
        <v/>
      </c>
      <c r="BO9" t="str">
        <f t="shared" si="14"/>
        <v/>
      </c>
      <c r="BP9" t="str">
        <f t="shared" si="14"/>
        <v/>
      </c>
      <c r="BQ9" t="str">
        <f t="shared" si="14"/>
        <v/>
      </c>
      <c r="BR9" t="str">
        <f t="shared" si="14"/>
        <v/>
      </c>
      <c r="BS9" t="str">
        <f t="shared" si="14"/>
        <v/>
      </c>
      <c r="BT9" t="str">
        <f t="shared" si="14"/>
        <v/>
      </c>
      <c r="BU9" t="str">
        <f t="shared" si="14"/>
        <v/>
      </c>
      <c r="BV9" t="str">
        <f t="shared" si="14"/>
        <v/>
      </c>
      <c r="BW9" t="str">
        <f t="shared" si="15"/>
        <v/>
      </c>
      <c r="BX9" t="str">
        <f t="shared" si="16"/>
        <v/>
      </c>
      <c r="BY9" t="str">
        <f t="shared" si="17"/>
        <v/>
      </c>
      <c r="BZ9" t="str">
        <f t="shared" si="18"/>
        <v/>
      </c>
      <c r="CA9" t="str">
        <f t="shared" si="19"/>
        <v/>
      </c>
      <c r="CB9" s="39" t="str">
        <f t="shared" si="19"/>
        <v/>
      </c>
      <c r="CC9" s="46" t="str">
        <f t="shared" si="20"/>
        <v/>
      </c>
      <c r="CD9" s="44" t="str">
        <f t="shared" si="21"/>
        <v/>
      </c>
      <c r="CE9" t="str" cm="1">
        <f t="array" ref="CE9">_xlfn.IFS($CC9="","",$CC9&lt;=CE$3,"yes",$CC9&gt;CE$3,"no")</f>
        <v/>
      </c>
      <c r="CF9" s="42" t="str">
        <f t="shared" si="22"/>
        <v/>
      </c>
      <c r="CG9" s="1" t="str">
        <f t="shared" si="23"/>
        <v/>
      </c>
      <c r="CH9" s="1" t="str">
        <f t="shared" si="24"/>
        <v/>
      </c>
      <c r="CI9" s="76" t="str">
        <f>IF(CE9="yes",VLOOKUP(CH9,'z-Table'!$A$1:$K$74,7,TRUE)*$CE$2,"")</f>
        <v/>
      </c>
    </row>
    <row r="10" spans="1:87" ht="12" x14ac:dyDescent="0.2">
      <c r="A10" s="7" t="s">
        <v>32</v>
      </c>
      <c r="B10" s="18" cm="1">
        <f t="array" ref="B10">IFERROR(_xlfn.IFS(COUNTA($F$2:$K$2)=0,AVERAGE($F10:$K10),$F$2="X",AVERAGE(G10:$K10),$G$2="X",AVERAGE($F10,$H10:$K10),$H$2="X",AVERAGE($F10:$G10,$I10:$K10),$I$2="X",AVERAGE($F10:$H10,$J10:$K10),$J$2="X",AVERAGE($F10:$I10,$K10:$K10),$K$2="X",AVERAGE($F10:$J10)),"")</f>
        <v>0</v>
      </c>
      <c r="C10" s="19" cm="1">
        <f t="array" ref="C10">IFERROR(_xlfn.IFS(COUNTA($F$2:$K$2)=0,STDEV($F10:$K10)/SQRT(COUNT($F10:$K10)),$F$2="X",STDEV(G10:$K10)/SQRT(COUNT(G10:$K10)),$G$2="X",STDEV($F10,$H10:$K10)/SQRT(COUNT($F10,$H10:$K10)),$H$2="X",STDEV($F10:$G10,$I10:$K10)/SQRT(COUNT($F10:$G10,$I10:$K10)),$I$2="X",STDEV($F10:$H10,$J10:$K10)/SQRT(COUNT($F10:$H10,$J10:$K10)),$J$2="X",STDEV($F10:$I10,$K10)/SQRT(COUNT($F10:$I10,$K10)),$K$2="X",STDEV($F10:$J10)/SQRT(COUNT($F10:$J10))),"")</f>
        <v>0</v>
      </c>
      <c r="D10" s="110" cm="1">
        <f t="array" ref="D10">IFERROR(_xlfn.IFS(COUNTA($L$2:$Q$2)=0,AVERAGE($L10:$Q10),$L$2="X",AVERAGE($M10:$Q10),$M$2="X",AVERAGE($L10,$N10:$Q10),$N$2="X",AVERAGE($L10:$M10,$O10:$Q10),$O$2="X",AVERAGE($L10:$N10,$P10:$Q10),$P$2="X",AVERAGE($L10:$O10,$Q10:$Q10),$Q$2="X",AVERAGE($L10:$P10)),"")</f>
        <v>0</v>
      </c>
      <c r="E10" s="111" cm="1">
        <f t="array" ref="E10">IFERROR(_xlfn.IFS(COUNTA($L$2:$Q$2)=0,STDEV($L10:$Q10)/SQRT(COUNT($L10:$Q10)),$L$2="X",STDEV($M10:$Q10)/SQRT(COUNT($M10:$Q10)),$M$2="X",STDEV($L10,$N10:$Q10)/SQRT(COUNT($L10,$N10:$Q10)),$N$2="X",STDEV($L10:$M10,$O10:$Q10)/SQRT(COUNT($L10:$M10,$O10:$Q10)),$O$2="X",STDEV($L10:$N10,$P10:$Q10)/SQRT(COUNT($L10:$N10,$P10:$Q10)),$P$2="X",STDEV($L10:$O10,$Q10)/SQRT(COUNT($L10:$O10,$Q10)),$Q$2="X",STDEV($L10:$P10)/SQRT(COUNT($L10:$P10))),"")</f>
        <v>0</v>
      </c>
      <c r="F10" s="1" cm="1">
        <f t="array" ref="F10">_xlfn.IFS(SUM($L10:$Q10)="","",L10="","",L10=0,0,L10&gt;0,L10/F$65*100)</f>
        <v>0</v>
      </c>
      <c r="G10" s="1" cm="1">
        <f t="array" ref="G10">_xlfn.IFS(SUM($L10:$Q10)="","",M10="","",M10=0,0,M10&gt;0,M10/G$65*100)</f>
        <v>0</v>
      </c>
      <c r="H10" s="1" cm="1">
        <f t="array" ref="H10">_xlfn.IFS(SUM($L10:$Q10)="","",N10="","",N10=0,0,N10&gt;0,N10/H$65*100)</f>
        <v>0</v>
      </c>
      <c r="I10" s="1" cm="1">
        <f t="array" ref="I10">_xlfn.IFS(SUM($L10:$Q10)="","",O10="","",O10=0,0,O10&gt;0,O10/I$65*100)</f>
        <v>0</v>
      </c>
      <c r="J10" s="1" cm="1">
        <f t="array" ref="J10">_xlfn.IFS(SUM($L10:$Q10)="","",P10="","",P10=0,0,P10&gt;0,P10/J$65*100)</f>
        <v>0</v>
      </c>
      <c r="K10" s="1" cm="1">
        <f t="array" ref="K10">_xlfn.IFS(SUM($L10:$Q10)="","",Q10="","",Q10=0,0,Q10&gt;0,Q10/K$65*100)</f>
        <v>0</v>
      </c>
      <c r="L10" s="85">
        <f t="shared" si="0"/>
        <v>0</v>
      </c>
      <c r="M10" s="39">
        <f t="shared" si="0"/>
        <v>0</v>
      </c>
      <c r="N10" s="39">
        <f t="shared" si="0"/>
        <v>0</v>
      </c>
      <c r="O10" s="39">
        <f t="shared" si="0"/>
        <v>0</v>
      </c>
      <c r="P10" s="39">
        <f t="shared" si="0"/>
        <v>0</v>
      </c>
      <c r="Q10" s="98">
        <f t="shared" si="0"/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1"/>
      <c r="Y10" s="1"/>
      <c r="Z10" s="7" t="s">
        <v>32</v>
      </c>
      <c r="AA10" s="18" cm="1">
        <f t="array" ref="AA10">IFERROR(_xlfn.IFS(COUNTA($AE$2:$AJ$2)=0,AVERAGE($AE10:$AJ10),$AE$2="X",AVERAGE($AF10:$AJ10),$AF$2="X",AVERAGE($AE10,$AG10:$AJ10),$AG$2="X",AVERAGE($AE10:$AF10,$AH10:$AJ10),$AH$2="X",AVERAGE($AE10:$AG10,$AI10:$AJ10),$AI$2="X",AVERAGE($AE10:$AH10,$AJ10:$AJ10),$AJ$2="X",AVERAGE($AE10:$AI10)),"")</f>
        <v>0</v>
      </c>
      <c r="AB10" s="19" cm="1">
        <f t="array" ref="AB10">IFERROR(_xlfn.IFS(COUNTA($AE$2:$AJ$2)=0,STDEV($AE10:$AJ10)/SQRT(COUNT($AE10:$AJ10)),$AE$2="X",STDEV($AF10:$AJ10)/SQRT(COUNT($AF10:$AJ10)),$AF$2="X",STDEV($AE10,$AG10:$AJ10)/SQRT(COUNT($AE10,$AG10:$AJ10)),$AG$2="X",STDEV($AE10:$AF10,$AH10:$AJ10)/SQRT(COUNT($AE10:$AF10,$AH10:$AJ10)),$AH$2="X",STDEV($AE10:$AG10,$AI10:$AJ10)/SQRT(COUNT($AE10:$AG10,$AI10:$AJ10)),$AI$2="X",STDEV($AE10:$AH10,$AJ10)/SQRT(COUNT($AE10:$AH10,$AJ10)),$AJ$2="X",STDEV($AE10:$AI10)/SQRT(COUNT($AE10:$AI10))),"")</f>
        <v>0</v>
      </c>
      <c r="AC10" s="113" cm="1">
        <f t="array" ref="AC10">IFERROR(_xlfn.IFS(COUNTA($AK$2:$AP$2)=0,AVERAGE($AK10:$AP10),$AK$2="X",AVERAGE($AL10:$AP10),$AL$2="X",AVERAGE($AK10,$AM10:$AP10),$AM$2="X",AVERAGE($AK10:$AL10,$AN10:$AP10),$AN$2="X",AVERAGE($AK10:$AM10,$AO10:$AP10),$AO$2="X",AVERAGE($AK10:$AN10,$AP10:$AP10),$AP$2="X",AVERAGE($AK10:$AO10)),"")</f>
        <v>0</v>
      </c>
      <c r="AD10" s="111" cm="1">
        <f t="array" ref="AD10">IFERROR(_xlfn.IFS(COUNTA($AK$2:$AP$2)=0,STDEV($AK10:$AP10)/SQRT(COUNT($AK10:$AP10)),$AK$2="X",STDEV($AL10:$AP10)/SQRT(COUNT($AL10:$AP10)),$AL$2="X",STDEV($AK10,$AM10:$AP10)/SQRT(COUNT($AK10,$AM10:$AP10)),$AM$2="X",STDEV($AK10:$AL10,$AN10:$AP10)/SQRT(COUNT($AK10:$AL10,$AN10:$AP10)),$AN$2="X",STDEV($AK10:$AM10,$AO10:$AP10)/SQRT(COUNT($AK10:$AM10,$AO10:$AP10)),$AO$2="X",STDEV($AK10:$AN10,$AP10)/SQRT(COUNT($AK10:$AN10,$AP10)),$AP$2="X",STDEV($AK10:$AO10)/SQRT(COUNT($AK10:$AO10))),"")</f>
        <v>0</v>
      </c>
      <c r="AE10" s="1" cm="1">
        <f t="array" ref="AE10">_xlfn.IFS(SUM($AK10:$AP10)="","",AK10="","",AK10=0,0,AK10&gt;0,AK10/AE$65*100)</f>
        <v>0</v>
      </c>
      <c r="AF10" s="1" cm="1">
        <f t="array" ref="AF10">_xlfn.IFS(SUM($AK10:$AP10)="","",AL10="","",AL10=0,0,AL10&gt;0,AL10/AF$65*100)</f>
        <v>0</v>
      </c>
      <c r="AG10" s="1" cm="1">
        <f t="array" ref="AG10">_xlfn.IFS(SUM($AK10:$AP10)="","",AM10="","",AM10=0,0,AM10&gt;0,AM10/AG$65*100)</f>
        <v>0</v>
      </c>
      <c r="AH10" s="1" cm="1">
        <f t="array" ref="AH10">_xlfn.IFS(SUM($AK10:$AP10)="","",AN10="","",AN10=0,0,AN10&gt;0,AN10/AH$65*100)</f>
        <v>0</v>
      </c>
      <c r="AI10" s="1" cm="1">
        <f t="array" ref="AI10">_xlfn.IFS(SUM($AK10:$AP10)="","",AO10="","",AO10=0,0,AO10&gt;0,AO10/AI$65*100)</f>
        <v>0</v>
      </c>
      <c r="AJ10" s="1" cm="1">
        <f t="array" ref="AJ10">_xlfn.IFS(SUM($AK10:$AP10)="","",AP10="","",AP10=0,0,AP10&gt;0,AP10/AJ$65*100)</f>
        <v>0</v>
      </c>
      <c r="AK10" s="92">
        <f t="shared" si="1"/>
        <v>0</v>
      </c>
      <c r="AL10" s="1">
        <f t="shared" si="1"/>
        <v>0</v>
      </c>
      <c r="AM10" s="1">
        <f t="shared" si="1"/>
        <v>0</v>
      </c>
      <c r="AN10" s="1">
        <f t="shared" si="1"/>
        <v>0</v>
      </c>
      <c r="AO10" s="1">
        <f t="shared" si="1"/>
        <v>0</v>
      </c>
      <c r="AP10" s="95">
        <f t="shared" si="1"/>
        <v>0</v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>
        <v>0</v>
      </c>
      <c r="AW10" s="1"/>
      <c r="AX10" s="1"/>
      <c r="AY10" s="39" t="str">
        <f t="shared" si="2"/>
        <v/>
      </c>
      <c r="AZ10" s="39" t="str">
        <f t="shared" si="3"/>
        <v/>
      </c>
      <c r="BA10" s="39" t="str">
        <f t="shared" si="4"/>
        <v/>
      </c>
      <c r="BB10" s="39" t="str">
        <f t="shared" si="5"/>
        <v/>
      </c>
      <c r="BC10" s="39" t="str">
        <f t="shared" si="6"/>
        <v/>
      </c>
      <c r="BD10" s="39" t="str">
        <f t="shared" si="7"/>
        <v/>
      </c>
      <c r="BE10" s="39" t="str">
        <f t="shared" si="8"/>
        <v/>
      </c>
      <c r="BF10" s="39" t="str">
        <f t="shared" si="9"/>
        <v/>
      </c>
      <c r="BG10" s="39" t="str">
        <f t="shared" si="10"/>
        <v/>
      </c>
      <c r="BH10" s="39" t="str">
        <f t="shared" si="11"/>
        <v/>
      </c>
      <c r="BI10" s="39" t="str">
        <f t="shared" si="12"/>
        <v/>
      </c>
      <c r="BJ10" s="39" t="str">
        <f t="shared" si="13"/>
        <v/>
      </c>
      <c r="BK10" s="42" t="str">
        <f t="shared" si="14"/>
        <v/>
      </c>
      <c r="BL10" t="str">
        <f t="shared" si="14"/>
        <v/>
      </c>
      <c r="BM10" t="str">
        <f t="shared" si="14"/>
        <v/>
      </c>
      <c r="BN10" t="str">
        <f t="shared" si="14"/>
        <v/>
      </c>
      <c r="BO10" t="str">
        <f t="shared" si="14"/>
        <v/>
      </c>
      <c r="BP10" t="str">
        <f t="shared" si="14"/>
        <v/>
      </c>
      <c r="BQ10" t="str">
        <f t="shared" si="14"/>
        <v/>
      </c>
      <c r="BR10" t="str">
        <f t="shared" si="14"/>
        <v/>
      </c>
      <c r="BS10" t="str">
        <f t="shared" si="14"/>
        <v/>
      </c>
      <c r="BT10" t="str">
        <f t="shared" si="14"/>
        <v/>
      </c>
      <c r="BU10" t="str">
        <f t="shared" si="14"/>
        <v/>
      </c>
      <c r="BV10" t="str">
        <f t="shared" si="14"/>
        <v/>
      </c>
      <c r="BW10" t="str">
        <f t="shared" si="15"/>
        <v/>
      </c>
      <c r="BX10" t="str">
        <f t="shared" si="16"/>
        <v/>
      </c>
      <c r="BY10" t="str">
        <f t="shared" si="17"/>
        <v/>
      </c>
      <c r="BZ10" t="str">
        <f t="shared" si="18"/>
        <v/>
      </c>
      <c r="CA10" t="str">
        <f t="shared" si="19"/>
        <v/>
      </c>
      <c r="CB10" s="39" t="str">
        <f t="shared" si="19"/>
        <v/>
      </c>
      <c r="CC10" s="46" t="str">
        <f t="shared" si="20"/>
        <v/>
      </c>
      <c r="CD10" s="44" t="str">
        <f t="shared" si="21"/>
        <v/>
      </c>
      <c r="CE10" t="str" cm="1">
        <f t="array" ref="CE10">_xlfn.IFS($CC10="","",$CC10&lt;=CE$3,"yes",$CC10&gt;CE$3,"no")</f>
        <v/>
      </c>
      <c r="CF10" s="42" t="str">
        <f t="shared" si="22"/>
        <v/>
      </c>
      <c r="CG10" s="1" t="str">
        <f t="shared" si="23"/>
        <v/>
      </c>
      <c r="CH10" s="1" t="str">
        <f t="shared" si="24"/>
        <v/>
      </c>
      <c r="CI10" s="76" t="str">
        <f>IF(CE10="yes",VLOOKUP(CH10,'z-Table'!$A$1:$K$74,7,TRUE)*$CE$2,"")</f>
        <v/>
      </c>
    </row>
    <row r="11" spans="1:87" ht="12" x14ac:dyDescent="0.2">
      <c r="A11" s="7" t="s">
        <v>33</v>
      </c>
      <c r="B11" s="18" cm="1">
        <f t="array" ref="B11">IFERROR(_xlfn.IFS(COUNTA($F$2:$K$2)=0,AVERAGE($F11:$K11),$F$2="X",AVERAGE(G11:$K11),$G$2="X",AVERAGE($F11,$H11:$K11),$H$2="X",AVERAGE($F11:$G11,$I11:$K11),$I$2="X",AVERAGE($F11:$H11,$J11:$K11),$J$2="X",AVERAGE($F11:$I11,$K11:$K11),$K$2="X",AVERAGE($F11:$J11)),"")</f>
        <v>0</v>
      </c>
      <c r="C11" s="19" cm="1">
        <f t="array" ref="C11">IFERROR(_xlfn.IFS(COUNTA($F$2:$K$2)=0,STDEV($F11:$K11)/SQRT(COUNT($F11:$K11)),$F$2="X",STDEV(G11:$K11)/SQRT(COUNT(G11:$K11)),$G$2="X",STDEV($F11,$H11:$K11)/SQRT(COUNT($F11,$H11:$K11)),$H$2="X",STDEV($F11:$G11,$I11:$K11)/SQRT(COUNT($F11:$G11,$I11:$K11)),$I$2="X",STDEV($F11:$H11,$J11:$K11)/SQRT(COUNT($F11:$H11,$J11:$K11)),$J$2="X",STDEV($F11:$I11,$K11)/SQRT(COUNT($F11:$I11,$K11)),$K$2="X",STDEV($F11:$J11)/SQRT(COUNT($F11:$J11))),"")</f>
        <v>0</v>
      </c>
      <c r="D11" s="110" cm="1">
        <f t="array" ref="D11">IFERROR(_xlfn.IFS(COUNTA($L$2:$Q$2)=0,AVERAGE($L11:$Q11),$L$2="X",AVERAGE($M11:$Q11),$M$2="X",AVERAGE($L11,$N11:$Q11),$N$2="X",AVERAGE($L11:$M11,$O11:$Q11),$O$2="X",AVERAGE($L11:$N11,$P11:$Q11),$P$2="X",AVERAGE($L11:$O11,$Q11:$Q11),$Q$2="X",AVERAGE($L11:$P11)),"")</f>
        <v>0</v>
      </c>
      <c r="E11" s="111" cm="1">
        <f t="array" ref="E11">IFERROR(_xlfn.IFS(COUNTA($L$2:$Q$2)=0,STDEV($L11:$Q11)/SQRT(COUNT($L11:$Q11)),$L$2="X",STDEV($M11:$Q11)/SQRT(COUNT($M11:$Q11)),$M$2="X",STDEV($L11,$N11:$Q11)/SQRT(COUNT($L11,$N11:$Q11)),$N$2="X",STDEV($L11:$M11,$O11:$Q11)/SQRT(COUNT($L11:$M11,$O11:$Q11)),$O$2="X",STDEV($L11:$N11,$P11:$Q11)/SQRT(COUNT($L11:$N11,$P11:$Q11)),$P$2="X",STDEV($L11:$O11,$Q11)/SQRT(COUNT($L11:$O11,$Q11)),$Q$2="X",STDEV($L11:$P11)/SQRT(COUNT($L11:$P11))),"")</f>
        <v>0</v>
      </c>
      <c r="F11" s="1" cm="1">
        <f t="array" ref="F11">_xlfn.IFS(SUM($L11:$Q11)="","",L11="","",L11=0,0,L11&gt;0,L11/F$65*100)</f>
        <v>0</v>
      </c>
      <c r="G11" s="1" cm="1">
        <f t="array" ref="G11">_xlfn.IFS(SUM($L11:$Q11)="","",M11="","",M11=0,0,M11&gt;0,M11/G$65*100)</f>
        <v>0</v>
      </c>
      <c r="H11" s="1" cm="1">
        <f t="array" ref="H11">_xlfn.IFS(SUM($L11:$Q11)="","",N11="","",N11=0,0,N11&gt;0,N11/H$65*100)</f>
        <v>0</v>
      </c>
      <c r="I11" s="1" cm="1">
        <f t="array" ref="I11">_xlfn.IFS(SUM($L11:$Q11)="","",O11="","",O11=0,0,O11&gt;0,O11/I$65*100)</f>
        <v>0</v>
      </c>
      <c r="J11" s="1" cm="1">
        <f t="array" ref="J11">_xlfn.IFS(SUM($L11:$Q11)="","",P11="","",P11=0,0,P11&gt;0,P11/J$65*100)</f>
        <v>0</v>
      </c>
      <c r="K11" s="1" cm="1">
        <f t="array" ref="K11">_xlfn.IFS(SUM($L11:$Q11)="","",Q11="","",Q11=0,0,Q11&gt;0,Q11/K$65*100)</f>
        <v>0.22381318601779299</v>
      </c>
      <c r="L11" s="85">
        <f t="shared" si="0"/>
        <v>0</v>
      </c>
      <c r="M11" s="39">
        <f t="shared" si="0"/>
        <v>0</v>
      </c>
      <c r="N11" s="39">
        <f t="shared" si="0"/>
        <v>0</v>
      </c>
      <c r="O11" s="39">
        <f t="shared" si="0"/>
        <v>0</v>
      </c>
      <c r="P11" s="39">
        <f t="shared" si="0"/>
        <v>0</v>
      </c>
      <c r="Q11" s="98">
        <f t="shared" si="0"/>
        <v>16172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32344</v>
      </c>
      <c r="X11" s="1"/>
      <c r="Y11" s="1"/>
      <c r="Z11" s="7" t="s">
        <v>33</v>
      </c>
      <c r="AA11" s="18" cm="1">
        <f t="array" ref="AA11">IFERROR(_xlfn.IFS(COUNTA($AE$2:$AJ$2)=0,AVERAGE($AE11:$AJ11),$AE$2="X",AVERAGE($AF11:$AJ11),$AF$2="X",AVERAGE($AE11,$AG11:$AJ11),$AG$2="X",AVERAGE($AE11:$AF11,$AH11:$AJ11),$AH$2="X",AVERAGE($AE11:$AG11,$AI11:$AJ11),$AI$2="X",AVERAGE($AE11:$AH11,$AJ11:$AJ11),$AJ$2="X",AVERAGE($AE11:$AI11)),"")</f>
        <v>0</v>
      </c>
      <c r="AB11" s="19" cm="1">
        <f t="array" ref="AB11">IFERROR(_xlfn.IFS(COUNTA($AE$2:$AJ$2)=0,STDEV($AE11:$AJ11)/SQRT(COUNT($AE11:$AJ11)),$AE$2="X",STDEV($AF11:$AJ11)/SQRT(COUNT($AF11:$AJ11)),$AF$2="X",STDEV($AE11,$AG11:$AJ11)/SQRT(COUNT($AE11,$AG11:$AJ11)),$AG$2="X",STDEV($AE11:$AF11,$AH11:$AJ11)/SQRT(COUNT($AE11:$AF11,$AH11:$AJ11)),$AH$2="X",STDEV($AE11:$AG11,$AI11:$AJ11)/SQRT(COUNT($AE11:$AG11,$AI11:$AJ11)),$AI$2="X",STDEV($AE11:$AH11,$AJ11)/SQRT(COUNT($AE11:$AH11,$AJ11)),$AJ$2="X",STDEV($AE11:$AI11)/SQRT(COUNT($AE11:$AI11))),"")</f>
        <v>0</v>
      </c>
      <c r="AC11" s="113" cm="1">
        <f t="array" ref="AC11">IFERROR(_xlfn.IFS(COUNTA($AK$2:$AP$2)=0,AVERAGE($AK11:$AP11),$AK$2="X",AVERAGE($AL11:$AP11),$AL$2="X",AVERAGE($AK11,$AM11:$AP11),$AM$2="X",AVERAGE($AK11:$AL11,$AN11:$AP11),$AN$2="X",AVERAGE($AK11:$AM11,$AO11:$AP11),$AO$2="X",AVERAGE($AK11:$AN11,$AP11:$AP11),$AP$2="X",AVERAGE($AK11:$AO11)),"")</f>
        <v>0</v>
      </c>
      <c r="AD11" s="111" cm="1">
        <f t="array" ref="AD11">IFERROR(_xlfn.IFS(COUNTA($AK$2:$AP$2)=0,STDEV($AK11:$AP11)/SQRT(COUNT($AK11:$AP11)),$AK$2="X",STDEV($AL11:$AP11)/SQRT(COUNT($AL11:$AP11)),$AL$2="X",STDEV($AK11,$AM11:$AP11)/SQRT(COUNT($AK11,$AM11:$AP11)),$AM$2="X",STDEV($AK11:$AL11,$AN11:$AP11)/SQRT(COUNT($AK11:$AL11,$AN11:$AP11)),$AN$2="X",STDEV($AK11:$AM11,$AO11:$AP11)/SQRT(COUNT($AK11:$AM11,$AO11:$AP11)),$AO$2="X",STDEV($AK11:$AN11,$AP11)/SQRT(COUNT($AK11:$AN11,$AP11)),$AP$2="X",STDEV($AK11:$AO11)/SQRT(COUNT($AK11:$AO11))),"")</f>
        <v>0</v>
      </c>
      <c r="AE11" s="1" cm="1">
        <f t="array" ref="AE11">_xlfn.IFS(SUM($AK11:$AP11)="","",AK11="","",AK11=0,0,AK11&gt;0,AK11/AE$65*100)</f>
        <v>0</v>
      </c>
      <c r="AF11" s="1" cm="1">
        <f t="array" ref="AF11">_xlfn.IFS(SUM($AK11:$AP11)="","",AL11="","",AL11=0,0,AL11&gt;0,AL11/AF$65*100)</f>
        <v>0</v>
      </c>
      <c r="AG11" s="1" cm="1">
        <f t="array" ref="AG11">_xlfn.IFS(SUM($AK11:$AP11)="","",AM11="","",AM11=0,0,AM11&gt;0,AM11/AG$65*100)</f>
        <v>0</v>
      </c>
      <c r="AH11" s="1" cm="1">
        <f t="array" ref="AH11">_xlfn.IFS(SUM($AK11:$AP11)="","",AN11="","",AN11=0,0,AN11&gt;0,AN11/AH$65*100)</f>
        <v>0</v>
      </c>
      <c r="AI11" s="1" cm="1">
        <f t="array" ref="AI11">_xlfn.IFS(SUM($AK11:$AP11)="","",AO11="","",AO11=0,0,AO11&gt;0,AO11/AI$65*100)</f>
        <v>0</v>
      </c>
      <c r="AJ11" s="1" cm="1">
        <f t="array" ref="AJ11">_xlfn.IFS(SUM($AK11:$AP11)="","",AP11="","",AP11=0,0,AP11&gt;0,AP11/AJ$65*100)</f>
        <v>0</v>
      </c>
      <c r="AK11" s="92">
        <f t="shared" si="1"/>
        <v>0</v>
      </c>
      <c r="AL11" s="1">
        <f t="shared" si="1"/>
        <v>0</v>
      </c>
      <c r="AM11" s="1">
        <f t="shared" si="1"/>
        <v>0</v>
      </c>
      <c r="AN11" s="1">
        <f t="shared" si="1"/>
        <v>0</v>
      </c>
      <c r="AO11" s="1">
        <f t="shared" si="1"/>
        <v>0</v>
      </c>
      <c r="AP11" s="95">
        <f t="shared" si="1"/>
        <v>0</v>
      </c>
      <c r="AQ11" s="89">
        <v>0</v>
      </c>
      <c r="AR11" s="89">
        <v>0</v>
      </c>
      <c r="AS11" s="89">
        <v>0</v>
      </c>
      <c r="AT11" s="89">
        <v>0</v>
      </c>
      <c r="AU11" s="89">
        <v>0</v>
      </c>
      <c r="AV11" s="89">
        <v>0</v>
      </c>
      <c r="AW11" s="1"/>
      <c r="AX11" s="1"/>
      <c r="AY11" s="39" t="str">
        <f t="shared" si="2"/>
        <v/>
      </c>
      <c r="AZ11" s="39" t="str">
        <f t="shared" si="3"/>
        <v/>
      </c>
      <c r="BA11" s="39" t="str">
        <f t="shared" si="4"/>
        <v/>
      </c>
      <c r="BB11" s="39" t="str">
        <f t="shared" si="5"/>
        <v/>
      </c>
      <c r="BC11" s="39" t="str">
        <f t="shared" si="6"/>
        <v/>
      </c>
      <c r="BD11" s="39" t="str">
        <f t="shared" si="7"/>
        <v/>
      </c>
      <c r="BE11" s="39" t="str">
        <f t="shared" si="8"/>
        <v/>
      </c>
      <c r="BF11" s="39" t="str">
        <f t="shared" si="9"/>
        <v/>
      </c>
      <c r="BG11" s="39" t="str">
        <f t="shared" si="10"/>
        <v/>
      </c>
      <c r="BH11" s="39" t="str">
        <f t="shared" si="11"/>
        <v/>
      </c>
      <c r="BI11" s="39" t="str">
        <f t="shared" si="12"/>
        <v/>
      </c>
      <c r="BJ11" s="39" t="str">
        <f t="shared" si="13"/>
        <v/>
      </c>
      <c r="BK11" s="42" t="str">
        <f t="shared" si="14"/>
        <v/>
      </c>
      <c r="BL11" t="str">
        <f t="shared" si="14"/>
        <v/>
      </c>
      <c r="BM11" t="str">
        <f t="shared" si="14"/>
        <v/>
      </c>
      <c r="BN11" t="str">
        <f t="shared" si="14"/>
        <v/>
      </c>
      <c r="BO11" t="str">
        <f t="shared" si="14"/>
        <v/>
      </c>
      <c r="BP11" t="str">
        <f t="shared" si="14"/>
        <v/>
      </c>
      <c r="BQ11" t="str">
        <f t="shared" si="14"/>
        <v/>
      </c>
      <c r="BR11" t="str">
        <f t="shared" si="14"/>
        <v/>
      </c>
      <c r="BS11" t="str">
        <f t="shared" si="14"/>
        <v/>
      </c>
      <c r="BT11" t="str">
        <f t="shared" si="14"/>
        <v/>
      </c>
      <c r="BU11" t="str">
        <f t="shared" si="14"/>
        <v/>
      </c>
      <c r="BV11" t="str">
        <f t="shared" si="14"/>
        <v/>
      </c>
      <c r="BW11" t="str">
        <f t="shared" si="15"/>
        <v/>
      </c>
      <c r="BX11" t="str">
        <f t="shared" si="16"/>
        <v/>
      </c>
      <c r="BY11" t="str">
        <f t="shared" si="17"/>
        <v/>
      </c>
      <c r="BZ11" t="str">
        <f t="shared" si="18"/>
        <v/>
      </c>
      <c r="CA11" t="str">
        <f t="shared" si="19"/>
        <v/>
      </c>
      <c r="CB11" s="39" t="str">
        <f t="shared" si="19"/>
        <v/>
      </c>
      <c r="CC11" s="46" t="str">
        <f t="shared" si="20"/>
        <v/>
      </c>
      <c r="CD11" s="44" t="str">
        <f t="shared" si="21"/>
        <v/>
      </c>
      <c r="CE11" t="str" cm="1">
        <f t="array" ref="CE11">_xlfn.IFS($CC11="","",$CC11&lt;=CE$3,"yes",$CC11&gt;CE$3,"no")</f>
        <v/>
      </c>
      <c r="CF11" s="42" t="str">
        <f t="shared" si="22"/>
        <v/>
      </c>
      <c r="CG11" s="1" t="str">
        <f t="shared" si="23"/>
        <v/>
      </c>
      <c r="CH11" s="1" t="str">
        <f t="shared" si="24"/>
        <v/>
      </c>
      <c r="CI11" s="76" t="str">
        <f>IF(CE11="yes",VLOOKUP(CH11,'z-Table'!$A$1:$K$74,7,TRUE)*$CE$2,"")</f>
        <v/>
      </c>
    </row>
    <row r="12" spans="1:87" ht="12" x14ac:dyDescent="0.2">
      <c r="A12" s="7" t="s">
        <v>34</v>
      </c>
      <c r="B12" s="18" cm="1">
        <f t="array" ref="B12">IFERROR(_xlfn.IFS(COUNTA($F$2:$K$2)=0,AVERAGE($F12:$K12),$F$2="X",AVERAGE(G12:$K12),$G$2="X",AVERAGE($F12,$H12:$K12),$H$2="X",AVERAGE($F12:$G12,$I12:$K12),$I$2="X",AVERAGE($F12:$H12,$J12:$K12),$J$2="X",AVERAGE($F12:$I12,$K12:$K12),$K$2="X",AVERAGE($F12:$J12)),"")</f>
        <v>0.10237256275560384</v>
      </c>
      <c r="C12" s="19" cm="1">
        <f t="array" ref="C12">IFERROR(_xlfn.IFS(COUNTA($F$2:$K$2)=0,STDEV($F12:$K12)/SQRT(COUNT($F12:$K12)),$F$2="X",STDEV(G12:$K12)/SQRT(COUNT(G12:$K12)),$G$2="X",STDEV($F12,$H12:$K12)/SQRT(COUNT($F12,$H12:$K12)),$H$2="X",STDEV($F12:$G12,$I12:$K12)/SQRT(COUNT($F12:$G12,$I12:$K12)),$I$2="X",STDEV($F12:$H12,$J12:$K12)/SQRT(COUNT($F12:$H12,$J12:$K12)),$J$2="X",STDEV($F12:$I12,$K12)/SQRT(COUNT($F12:$I12,$K12)),$K$2="X",STDEV($F12:$J12)/SQRT(COUNT($F12:$J12))),"")</f>
        <v>0.10237256275560384</v>
      </c>
      <c r="D12" s="110" cm="1">
        <f t="array" ref="D12">IFERROR(_xlfn.IFS(COUNTA($L$2:$Q$2)=0,AVERAGE($L12:$Q12),$L$2="X",AVERAGE($M12:$Q12),$M$2="X",AVERAGE($L12,$N12:$Q12),$N$2="X",AVERAGE($L12:$M12,$O12:$Q12),$O$2="X",AVERAGE($L12:$N12,$P12:$Q12),$P$2="X",AVERAGE($L12:$O12,$Q12:$Q12),$Q$2="X",AVERAGE($L12:$P12)),"")</f>
        <v>146.5</v>
      </c>
      <c r="E12" s="111" cm="1">
        <f t="array" ref="E12">IFERROR(_xlfn.IFS(COUNTA($L$2:$Q$2)=0,STDEV($L12:$Q12)/SQRT(COUNT($L12:$Q12)),$L$2="X",STDEV($M12:$Q12)/SQRT(COUNT($M12:$Q12)),$M$2="X",STDEV($L12,$N12:$Q12)/SQRT(COUNT($L12,$N12:$Q12)),$N$2="X",STDEV($L12:$M12,$O12:$Q12)/SQRT(COUNT($L12:$M12,$O12:$Q12)),$O$2="X",STDEV($L12:$N12,$P12:$Q12)/SQRT(COUNT($L12:$N12,$P12:$Q12)),$P$2="X",STDEV($L12:$O12,$Q12)/SQRT(COUNT($L12:$O12,$Q12)),$Q$2="X",STDEV($L12:$P12)/SQRT(COUNT($L12:$P12))),"")</f>
        <v>146.5</v>
      </c>
      <c r="F12" s="1" cm="1">
        <f t="array" ref="F12">_xlfn.IFS(SUM($L12:$Q12)="","",L12="","",L12=0,0,L12&gt;0,L12/F$65*100)</f>
        <v>0.51186281377801923</v>
      </c>
      <c r="G12" s="1" cm="1">
        <f t="array" ref="G12">_xlfn.IFS(SUM($L12:$Q12)="","",M12="","",M12=0,0,M12&gt;0,M12/G$65*100)</f>
        <v>0</v>
      </c>
      <c r="H12" s="1" cm="1">
        <f t="array" ref="H12">_xlfn.IFS(SUM($L12:$Q12)="","",N12="","",N12=0,0,N12&gt;0,N12/H$65*100)</f>
        <v>0</v>
      </c>
      <c r="I12" s="1" cm="1">
        <f t="array" ref="I12">_xlfn.IFS(SUM($L12:$Q12)="","",O12="","",O12=0,0,O12&gt;0,O12/I$65*100)</f>
        <v>0</v>
      </c>
      <c r="J12" s="1" cm="1">
        <f t="array" ref="J12">_xlfn.IFS(SUM($L12:$Q12)="","",P12="","",P12=0,0,P12&gt;0,P12/J$65*100)</f>
        <v>0</v>
      </c>
      <c r="K12" s="1" cm="1">
        <f t="array" ref="K12">_xlfn.IFS(SUM($L12:$Q12)="","",Q12="","",Q12=0,0,Q12&gt;0,Q12/K$65*100)</f>
        <v>0.25926319071631987</v>
      </c>
      <c r="L12" s="85">
        <f t="shared" si="0"/>
        <v>732.5</v>
      </c>
      <c r="M12" s="39">
        <f t="shared" si="0"/>
        <v>0</v>
      </c>
      <c r="N12" s="39">
        <f t="shared" si="0"/>
        <v>0</v>
      </c>
      <c r="O12" s="39">
        <f t="shared" si="0"/>
        <v>0</v>
      </c>
      <c r="P12" s="39">
        <f t="shared" si="0"/>
        <v>0</v>
      </c>
      <c r="Q12" s="98">
        <f t="shared" si="0"/>
        <v>18733.5</v>
      </c>
      <c r="R12" s="89">
        <v>2930</v>
      </c>
      <c r="S12" s="89">
        <v>0</v>
      </c>
      <c r="T12" s="89">
        <v>0</v>
      </c>
      <c r="U12" s="89">
        <v>0</v>
      </c>
      <c r="V12" s="89">
        <v>0</v>
      </c>
      <c r="W12" s="89">
        <v>37467</v>
      </c>
      <c r="X12" s="1"/>
      <c r="Y12" s="1"/>
      <c r="Z12" s="7" t="s">
        <v>34</v>
      </c>
      <c r="AA12" s="18" cm="1">
        <f t="array" ref="AA12">IFERROR(_xlfn.IFS(COUNTA($AE$2:$AJ$2)=0,AVERAGE($AE12:$AJ12),$AE$2="X",AVERAGE($AF12:$AJ12),$AF$2="X",AVERAGE($AE12,$AG12:$AJ12),$AG$2="X",AVERAGE($AE12:$AF12,$AH12:$AJ12),$AH$2="X",AVERAGE($AE12:$AG12,$AI12:$AJ12),$AI$2="X",AVERAGE($AE12:$AH12,$AJ12:$AJ12),$AJ$2="X",AVERAGE($AE12:$AI12)),"")</f>
        <v>0.11967767850621999</v>
      </c>
      <c r="AB12" s="19" cm="1">
        <f t="array" ref="AB12">IFERROR(_xlfn.IFS(COUNTA($AE$2:$AJ$2)=0,STDEV($AE12:$AJ12)/SQRT(COUNT($AE12:$AJ12)),$AE$2="X",STDEV($AF12:$AJ12)/SQRT(COUNT($AF12:$AJ12)),$AF$2="X",STDEV($AE12,$AG12:$AJ12)/SQRT(COUNT($AE12,$AG12:$AJ12)),$AG$2="X",STDEV($AE12:$AF12,$AH12:$AJ12)/SQRT(COUNT($AE12:$AF12,$AH12:$AJ12)),$AH$2="X",STDEV($AE12:$AG12,$AI12:$AJ12)/SQRT(COUNT($AE12:$AG12,$AI12:$AJ12)),$AI$2="X",STDEV($AE12:$AH12,$AJ12)/SQRT(COUNT($AE12:$AH12,$AJ12)),$AJ$2="X",STDEV($AE12:$AI12)/SQRT(COUNT($AE12:$AI12))),"")</f>
        <v>0.11967767850621998</v>
      </c>
      <c r="AC12" s="113" cm="1">
        <f t="array" ref="AC12">IFERROR(_xlfn.IFS(COUNTA($AK$2:$AP$2)=0,AVERAGE($AK12:$AP12),$AK$2="X",AVERAGE($AL12:$AP12),$AL$2="X",AVERAGE($AK12,$AM12:$AP12),$AM$2="X",AVERAGE($AK12:$AL12,$AN12:$AP12),$AN$2="X",AVERAGE($AK12:$AM12,$AO12:$AP12),$AO$2="X",AVERAGE($AK12:$AN12,$AP12:$AP12),$AP$2="X",AVERAGE($AK12:$AO12)),"")</f>
        <v>491.6</v>
      </c>
      <c r="AD12" s="111" cm="1">
        <f t="array" ref="AD12">IFERROR(_xlfn.IFS(COUNTA($AK$2:$AP$2)=0,STDEV($AK12:$AP12)/SQRT(COUNT($AK12:$AP12)),$AK$2="X",STDEV($AL12:$AP12)/SQRT(COUNT($AL12:$AP12)),$AL$2="X",STDEV($AK12,$AM12:$AP12)/SQRT(COUNT($AK12,$AM12:$AP12)),$AM$2="X",STDEV($AK12:$AL12,$AN12:$AP12)/SQRT(COUNT($AK12:$AL12,$AN12:$AP12)),$AN$2="X",STDEV($AK12:$AM12,$AO12:$AP12)/SQRT(COUNT($AK12:$AM12,$AO12:$AP12)),$AO$2="X",STDEV($AK12:$AN12,$AP12)/SQRT(COUNT($AK12:$AN12,$AP12)),$AP$2="X",STDEV($AK12:$AO12)/SQRT(COUNT($AK12:$AO12))),"")</f>
        <v>491.6</v>
      </c>
      <c r="AE12" s="1" cm="1">
        <f t="array" ref="AE12">_xlfn.IFS(SUM($AK12:$AP12)="","",AK12="","",AK12=0,0,AK12&gt;0,AK12/AE$65*100)</f>
        <v>0</v>
      </c>
      <c r="AF12" s="1" cm="1">
        <f t="array" ref="AF12">_xlfn.IFS(SUM($AK12:$AP12)="","",AL12="","",AL12=0,0,AL12&gt;0,AL12/AF$65*100)</f>
        <v>0</v>
      </c>
      <c r="AG12" s="1" cm="1">
        <f t="array" ref="AG12">_xlfn.IFS(SUM($AK12:$AP12)="","",AM12="","",AM12=0,0,AM12&gt;0,AM12/AG$65*100)</f>
        <v>0</v>
      </c>
      <c r="AH12" s="1" cm="1">
        <f t="array" ref="AH12">_xlfn.IFS(SUM($AK12:$AP12)="","",AN12="","",AN12=0,0,AN12&gt;0,AN12/AH$65*100)</f>
        <v>0</v>
      </c>
      <c r="AI12" s="1" cm="1">
        <f t="array" ref="AI12">_xlfn.IFS(SUM($AK12:$AP12)="","",AO12="","",AO12=0,0,AO12&gt;0,AO12/AI$65*100)</f>
        <v>0.59838839253109999</v>
      </c>
      <c r="AJ12" s="1" cm="1">
        <f t="array" ref="AJ12">_xlfn.IFS(SUM($AK12:$AP12)="","",AP12="","",AP12=0,0,AP12&gt;0,AP12/AJ$65*100)</f>
        <v>0</v>
      </c>
      <c r="AK12" s="92">
        <f t="shared" si="1"/>
        <v>0</v>
      </c>
      <c r="AL12" s="1">
        <f t="shared" si="1"/>
        <v>0</v>
      </c>
      <c r="AM12" s="1">
        <f t="shared" si="1"/>
        <v>0</v>
      </c>
      <c r="AN12" s="1">
        <f t="shared" si="1"/>
        <v>0</v>
      </c>
      <c r="AO12" s="1">
        <f t="shared" si="1"/>
        <v>2458</v>
      </c>
      <c r="AP12" s="95">
        <f t="shared" si="1"/>
        <v>0</v>
      </c>
      <c r="AQ12" s="89">
        <v>0</v>
      </c>
      <c r="AR12" s="89">
        <v>0</v>
      </c>
      <c r="AS12" s="89">
        <v>0</v>
      </c>
      <c r="AT12" s="89">
        <v>0</v>
      </c>
      <c r="AU12" s="89">
        <v>7374</v>
      </c>
      <c r="AV12" s="89">
        <v>0</v>
      </c>
      <c r="AW12" s="1"/>
      <c r="AX12" s="1"/>
      <c r="AY12" s="39" t="str">
        <f t="shared" si="2"/>
        <v/>
      </c>
      <c r="AZ12" s="39" t="str">
        <f t="shared" si="3"/>
        <v/>
      </c>
      <c r="BA12" s="39" t="str">
        <f t="shared" si="4"/>
        <v/>
      </c>
      <c r="BB12" s="39" t="str">
        <f t="shared" si="5"/>
        <v/>
      </c>
      <c r="BC12" s="39" t="str">
        <f t="shared" si="6"/>
        <v/>
      </c>
      <c r="BD12" s="39" t="str">
        <f t="shared" si="7"/>
        <v/>
      </c>
      <c r="BE12" s="39" t="str">
        <f t="shared" si="8"/>
        <v/>
      </c>
      <c r="BF12" s="39" t="str">
        <f t="shared" si="9"/>
        <v/>
      </c>
      <c r="BG12" s="39" t="str">
        <f t="shared" si="10"/>
        <v/>
      </c>
      <c r="BH12" s="39" t="str">
        <f t="shared" si="11"/>
        <v/>
      </c>
      <c r="BI12" s="39" t="str">
        <f t="shared" si="12"/>
        <v/>
      </c>
      <c r="BJ12" s="39" t="str">
        <f t="shared" si="13"/>
        <v/>
      </c>
      <c r="BK12" s="42" t="str">
        <f t="shared" si="14"/>
        <v/>
      </c>
      <c r="BL12" t="str">
        <f t="shared" si="14"/>
        <v/>
      </c>
      <c r="BM12" t="str">
        <f t="shared" si="14"/>
        <v/>
      </c>
      <c r="BN12" t="str">
        <f t="shared" si="14"/>
        <v/>
      </c>
      <c r="BO12" t="str">
        <f t="shared" si="14"/>
        <v/>
      </c>
      <c r="BP12" t="str">
        <f t="shared" si="14"/>
        <v/>
      </c>
      <c r="BQ12" t="str">
        <f t="shared" si="14"/>
        <v/>
      </c>
      <c r="BR12" t="str">
        <f t="shared" si="14"/>
        <v/>
      </c>
      <c r="BS12" t="str">
        <f t="shared" si="14"/>
        <v/>
      </c>
      <c r="BT12" t="str">
        <f t="shared" si="14"/>
        <v/>
      </c>
      <c r="BU12" t="str">
        <f t="shared" si="14"/>
        <v/>
      </c>
      <c r="BV12" t="str">
        <f t="shared" si="14"/>
        <v/>
      </c>
      <c r="BW12" t="str">
        <f t="shared" si="15"/>
        <v/>
      </c>
      <c r="BX12" t="str">
        <f t="shared" si="16"/>
        <v/>
      </c>
      <c r="BY12" t="str">
        <f t="shared" si="17"/>
        <v/>
      </c>
      <c r="BZ12" t="str">
        <f t="shared" si="18"/>
        <v/>
      </c>
      <c r="CA12" t="str">
        <f t="shared" si="19"/>
        <v/>
      </c>
      <c r="CB12" s="39" t="str">
        <f t="shared" si="19"/>
        <v/>
      </c>
      <c r="CC12" s="46" t="str">
        <f t="shared" si="20"/>
        <v/>
      </c>
      <c r="CD12" s="44" t="str">
        <f t="shared" si="21"/>
        <v/>
      </c>
      <c r="CE12" t="str" cm="1">
        <f t="array" ref="CE12">_xlfn.IFS($CC12="","",$CC12&lt;=CE$3,"yes",$CC12&gt;CE$3,"no")</f>
        <v/>
      </c>
      <c r="CF12" s="42" t="str">
        <f t="shared" si="22"/>
        <v/>
      </c>
      <c r="CG12" s="1" t="str">
        <f t="shared" si="23"/>
        <v/>
      </c>
      <c r="CH12" s="1" t="str">
        <f t="shared" si="24"/>
        <v/>
      </c>
      <c r="CI12" s="76" t="str">
        <f>IF(CE12="yes",VLOOKUP(CH12,'z-Table'!$A$1:$K$74,7,TRUE)*$CE$2,"")</f>
        <v/>
      </c>
    </row>
    <row r="13" spans="1:87" ht="12" x14ac:dyDescent="0.2">
      <c r="A13" s="7" t="s">
        <v>35</v>
      </c>
      <c r="B13" s="18" cm="1">
        <f t="array" ref="B13">IFERROR(_xlfn.IFS(COUNTA($F$2:$K$2)=0,AVERAGE($F13:$K13),$F$2="X",AVERAGE(G13:$K13),$G$2="X",AVERAGE($F13,$H13:$K13),$H$2="X",AVERAGE($F13:$G13,$I13:$K13),$I$2="X",AVERAGE($F13:$H13,$J13:$K13),$J$2="X",AVERAGE($F13:$I13,$K13:$K13),$K$2="X",AVERAGE($F13:$J13)),"")</f>
        <v>0</v>
      </c>
      <c r="C13" s="19" cm="1">
        <f t="array" ref="C13">IFERROR(_xlfn.IFS(COUNTA($F$2:$K$2)=0,STDEV($F13:$K13)/SQRT(COUNT($F13:$K13)),$F$2="X",STDEV(G13:$K13)/SQRT(COUNT(G13:$K13)),$G$2="X",STDEV($F13,$H13:$K13)/SQRT(COUNT($F13,$H13:$K13)),$H$2="X",STDEV($F13:$G13,$I13:$K13)/SQRT(COUNT($F13:$G13,$I13:$K13)),$I$2="X",STDEV($F13:$H13,$J13:$K13)/SQRT(COUNT($F13:$H13,$J13:$K13)),$J$2="X",STDEV($F13:$I13,$K13)/SQRT(COUNT($F13:$I13,$K13)),$K$2="X",STDEV($F13:$J13)/SQRT(COUNT($F13:$J13))),"")</f>
        <v>0</v>
      </c>
      <c r="D13" s="110" cm="1">
        <f t="array" ref="D13">IFERROR(_xlfn.IFS(COUNTA($L$2:$Q$2)=0,AVERAGE($L13:$Q13),$L$2="X",AVERAGE($M13:$Q13),$M$2="X",AVERAGE($L13,$N13:$Q13),$N$2="X",AVERAGE($L13:$M13,$O13:$Q13),$O$2="X",AVERAGE($L13:$N13,$P13:$Q13),$P$2="X",AVERAGE($L13:$O13,$Q13:$Q13),$Q$2="X",AVERAGE($L13:$P13)),"")</f>
        <v>0</v>
      </c>
      <c r="E13" s="111" cm="1">
        <f t="array" ref="E13">IFERROR(_xlfn.IFS(COUNTA($L$2:$Q$2)=0,STDEV($L13:$Q13)/SQRT(COUNT($L13:$Q13)),$L$2="X",STDEV($M13:$Q13)/SQRT(COUNT($M13:$Q13)),$M$2="X",STDEV($L13,$N13:$Q13)/SQRT(COUNT($L13,$N13:$Q13)),$N$2="X",STDEV($L13:$M13,$O13:$Q13)/SQRT(COUNT($L13:$M13,$O13:$Q13)),$O$2="X",STDEV($L13:$N13,$P13:$Q13)/SQRT(COUNT($L13:$N13,$P13:$Q13)),$P$2="X",STDEV($L13:$O13,$Q13)/SQRT(COUNT($L13:$O13,$Q13)),$Q$2="X",STDEV($L13:$P13)/SQRT(COUNT($L13:$P13))),"")</f>
        <v>0</v>
      </c>
      <c r="F13" s="1" cm="1">
        <f t="array" ref="F13">_xlfn.IFS(SUM($L13:$Q13)="","",L13="","",L13=0,0,L13&gt;0,L13/F$65*100)</f>
        <v>0</v>
      </c>
      <c r="G13" s="1" cm="1">
        <f t="array" ref="G13">_xlfn.IFS(SUM($L13:$Q13)="","",M13="","",M13=0,0,M13&gt;0,M13/G$65*100)</f>
        <v>0</v>
      </c>
      <c r="H13" s="1" cm="1">
        <f t="array" ref="H13">_xlfn.IFS(SUM($L13:$Q13)="","",N13="","",N13=0,0,N13&gt;0,N13/H$65*100)</f>
        <v>0</v>
      </c>
      <c r="I13" s="1" cm="1">
        <f t="array" ref="I13">_xlfn.IFS(SUM($L13:$Q13)="","",O13="","",O13=0,0,O13&gt;0,O13/I$65*100)</f>
        <v>0</v>
      </c>
      <c r="J13" s="1" cm="1">
        <f t="array" ref="J13">_xlfn.IFS(SUM($L13:$Q13)="","",P13="","",P13=0,0,P13&gt;0,P13/J$65*100)</f>
        <v>0</v>
      </c>
      <c r="K13" s="1" cm="1">
        <f t="array" ref="K13">_xlfn.IFS(SUM($L13:$Q13)="","",Q13="","",Q13=0,0,Q13&gt;0,Q13/K$65*100)</f>
        <v>0</v>
      </c>
      <c r="L13" s="85">
        <f t="shared" si="0"/>
        <v>0</v>
      </c>
      <c r="M13" s="39">
        <f t="shared" si="0"/>
        <v>0</v>
      </c>
      <c r="N13" s="39">
        <f t="shared" si="0"/>
        <v>0</v>
      </c>
      <c r="O13" s="39">
        <f t="shared" si="0"/>
        <v>0</v>
      </c>
      <c r="P13" s="39">
        <f t="shared" si="0"/>
        <v>0</v>
      </c>
      <c r="Q13" s="98">
        <f t="shared" si="0"/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1"/>
      <c r="Y13" s="1"/>
      <c r="Z13" s="7" t="s">
        <v>35</v>
      </c>
      <c r="AA13" s="18" cm="1">
        <f t="array" ref="AA13">IFERROR(_xlfn.IFS(COUNTA($AE$2:$AJ$2)=0,AVERAGE($AE13:$AJ13),$AE$2="X",AVERAGE($AF13:$AJ13),$AF$2="X",AVERAGE($AE13,$AG13:$AJ13),$AG$2="X",AVERAGE($AE13:$AF13,$AH13:$AJ13),$AH$2="X",AVERAGE($AE13:$AG13,$AI13:$AJ13),$AI$2="X",AVERAGE($AE13:$AH13,$AJ13:$AJ13),$AJ$2="X",AVERAGE($AE13:$AI13)),"")</f>
        <v>0</v>
      </c>
      <c r="AB13" s="19" cm="1">
        <f t="array" ref="AB13">IFERROR(_xlfn.IFS(COUNTA($AE$2:$AJ$2)=0,STDEV($AE13:$AJ13)/SQRT(COUNT($AE13:$AJ13)),$AE$2="X",STDEV($AF13:$AJ13)/SQRT(COUNT($AF13:$AJ13)),$AF$2="X",STDEV($AE13,$AG13:$AJ13)/SQRT(COUNT($AE13,$AG13:$AJ13)),$AG$2="X",STDEV($AE13:$AF13,$AH13:$AJ13)/SQRT(COUNT($AE13:$AF13,$AH13:$AJ13)),$AH$2="X",STDEV($AE13:$AG13,$AI13:$AJ13)/SQRT(COUNT($AE13:$AG13,$AI13:$AJ13)),$AI$2="X",STDEV($AE13:$AH13,$AJ13)/SQRT(COUNT($AE13:$AH13,$AJ13)),$AJ$2="X",STDEV($AE13:$AI13)/SQRT(COUNT($AE13:$AI13))),"")</f>
        <v>0</v>
      </c>
      <c r="AC13" s="113" cm="1">
        <f t="array" ref="AC13">IFERROR(_xlfn.IFS(COUNTA($AK$2:$AP$2)=0,AVERAGE($AK13:$AP13),$AK$2="X",AVERAGE($AL13:$AP13),$AL$2="X",AVERAGE($AK13,$AM13:$AP13),$AM$2="X",AVERAGE($AK13:$AL13,$AN13:$AP13),$AN$2="X",AVERAGE($AK13:$AM13,$AO13:$AP13),$AO$2="X",AVERAGE($AK13:$AN13,$AP13:$AP13),$AP$2="X",AVERAGE($AK13:$AO13)),"")</f>
        <v>0</v>
      </c>
      <c r="AD13" s="111" cm="1">
        <f t="array" ref="AD13">IFERROR(_xlfn.IFS(COUNTA($AK$2:$AP$2)=0,STDEV($AK13:$AP13)/SQRT(COUNT($AK13:$AP13)),$AK$2="X",STDEV($AL13:$AP13)/SQRT(COUNT($AL13:$AP13)),$AL$2="X",STDEV($AK13,$AM13:$AP13)/SQRT(COUNT($AK13,$AM13:$AP13)),$AM$2="X",STDEV($AK13:$AL13,$AN13:$AP13)/SQRT(COUNT($AK13:$AL13,$AN13:$AP13)),$AN$2="X",STDEV($AK13:$AM13,$AO13:$AP13)/SQRT(COUNT($AK13:$AM13,$AO13:$AP13)),$AO$2="X",STDEV($AK13:$AN13,$AP13)/SQRT(COUNT($AK13:$AN13,$AP13)),$AP$2="X",STDEV($AK13:$AO13)/SQRT(COUNT($AK13:$AO13))),"")</f>
        <v>0</v>
      </c>
      <c r="AE13" s="1" cm="1">
        <f t="array" ref="AE13">_xlfn.IFS(SUM($AK13:$AP13)="","",AK13="","",AK13=0,0,AK13&gt;0,AK13/AE$65*100)</f>
        <v>0</v>
      </c>
      <c r="AF13" s="1" cm="1">
        <f t="array" ref="AF13">_xlfn.IFS(SUM($AK13:$AP13)="","",AL13="","",AL13=0,0,AL13&gt;0,AL13/AF$65*100)</f>
        <v>0</v>
      </c>
      <c r="AG13" s="1" cm="1">
        <f t="array" ref="AG13">_xlfn.IFS(SUM($AK13:$AP13)="","",AM13="","",AM13=0,0,AM13&gt;0,AM13/AG$65*100)</f>
        <v>0</v>
      </c>
      <c r="AH13" s="1" cm="1">
        <f t="array" ref="AH13">_xlfn.IFS(SUM($AK13:$AP13)="","",AN13="","",AN13=0,0,AN13&gt;0,AN13/AH$65*100)</f>
        <v>0</v>
      </c>
      <c r="AI13" s="1" cm="1">
        <f t="array" ref="AI13">_xlfn.IFS(SUM($AK13:$AP13)="","",AO13="","",AO13=0,0,AO13&gt;0,AO13/AI$65*100)</f>
        <v>0</v>
      </c>
      <c r="AJ13" s="1" cm="1">
        <f t="array" ref="AJ13">_xlfn.IFS(SUM($AK13:$AP13)="","",AP13="","",AP13=0,0,AP13&gt;0,AP13/AJ$65*100)</f>
        <v>0</v>
      </c>
      <c r="AK13" s="92">
        <f t="shared" si="1"/>
        <v>0</v>
      </c>
      <c r="AL13" s="1">
        <f t="shared" si="1"/>
        <v>0</v>
      </c>
      <c r="AM13" s="1">
        <f t="shared" si="1"/>
        <v>0</v>
      </c>
      <c r="AN13" s="1">
        <f t="shared" si="1"/>
        <v>0</v>
      </c>
      <c r="AO13" s="1">
        <f t="shared" si="1"/>
        <v>0</v>
      </c>
      <c r="AP13" s="95">
        <f t="shared" si="1"/>
        <v>0</v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>
        <v>0</v>
      </c>
      <c r="AW13" s="1"/>
      <c r="AX13" s="1"/>
      <c r="AY13" s="39" t="str">
        <f t="shared" si="2"/>
        <v/>
      </c>
      <c r="AZ13" s="39" t="str">
        <f t="shared" si="3"/>
        <v/>
      </c>
      <c r="BA13" s="39" t="str">
        <f t="shared" si="4"/>
        <v/>
      </c>
      <c r="BB13" s="39" t="str">
        <f t="shared" si="5"/>
        <v/>
      </c>
      <c r="BC13" s="39" t="str">
        <f t="shared" si="6"/>
        <v/>
      </c>
      <c r="BD13" s="39" t="str">
        <f t="shared" si="7"/>
        <v/>
      </c>
      <c r="BE13" s="39" t="str">
        <f t="shared" si="8"/>
        <v/>
      </c>
      <c r="BF13" s="39" t="str">
        <f t="shared" si="9"/>
        <v/>
      </c>
      <c r="BG13" s="39" t="str">
        <f t="shared" si="10"/>
        <v/>
      </c>
      <c r="BH13" s="39" t="str">
        <f t="shared" si="11"/>
        <v/>
      </c>
      <c r="BI13" s="39" t="str">
        <f t="shared" si="12"/>
        <v/>
      </c>
      <c r="BJ13" s="39" t="str">
        <f t="shared" si="13"/>
        <v/>
      </c>
      <c r="BK13" s="42" t="str">
        <f t="shared" si="14"/>
        <v/>
      </c>
      <c r="BL13" t="str">
        <f t="shared" si="14"/>
        <v/>
      </c>
      <c r="BM13" t="str">
        <f t="shared" si="14"/>
        <v/>
      </c>
      <c r="BN13" t="str">
        <f t="shared" si="14"/>
        <v/>
      </c>
      <c r="BO13" t="str">
        <f t="shared" si="14"/>
        <v/>
      </c>
      <c r="BP13" t="str">
        <f t="shared" si="14"/>
        <v/>
      </c>
      <c r="BQ13" t="str">
        <f t="shared" si="14"/>
        <v/>
      </c>
      <c r="BR13" t="str">
        <f t="shared" si="14"/>
        <v/>
      </c>
      <c r="BS13" t="str">
        <f t="shared" si="14"/>
        <v/>
      </c>
      <c r="BT13" t="str">
        <f t="shared" si="14"/>
        <v/>
      </c>
      <c r="BU13" t="str">
        <f t="shared" si="14"/>
        <v/>
      </c>
      <c r="BV13" t="str">
        <f t="shared" si="14"/>
        <v/>
      </c>
      <c r="BW13" t="str">
        <f t="shared" si="15"/>
        <v/>
      </c>
      <c r="BX13" t="str">
        <f t="shared" si="16"/>
        <v/>
      </c>
      <c r="BY13" t="str">
        <f t="shared" si="17"/>
        <v/>
      </c>
      <c r="BZ13" t="str">
        <f t="shared" si="18"/>
        <v/>
      </c>
      <c r="CA13" t="str">
        <f t="shared" si="19"/>
        <v/>
      </c>
      <c r="CB13" s="39" t="str">
        <f t="shared" si="19"/>
        <v/>
      </c>
      <c r="CC13" s="46" t="str">
        <f t="shared" si="20"/>
        <v/>
      </c>
      <c r="CD13" s="44" t="str">
        <f t="shared" si="21"/>
        <v/>
      </c>
      <c r="CE13" t="str" cm="1">
        <f t="array" ref="CE13">_xlfn.IFS($CC13="","",$CC13&lt;=CE$3,"yes",$CC13&gt;CE$3,"no")</f>
        <v/>
      </c>
      <c r="CF13" s="42" t="str">
        <f t="shared" si="22"/>
        <v/>
      </c>
      <c r="CG13" s="1" t="str">
        <f t="shared" si="23"/>
        <v/>
      </c>
      <c r="CH13" s="1" t="str">
        <f t="shared" si="24"/>
        <v/>
      </c>
      <c r="CI13" s="76" t="str">
        <f>IF(CE13="yes",VLOOKUP(CH13,'z-Table'!$A$1:$K$74,7,TRUE)*$CE$2,"")</f>
        <v/>
      </c>
    </row>
    <row r="14" spans="1:87" ht="12" x14ac:dyDescent="0.2">
      <c r="A14" s="6" t="s">
        <v>36</v>
      </c>
      <c r="B14" s="18" cm="1">
        <f t="array" ref="B14">IFERROR(_xlfn.IFS(COUNTA($F$2:$K$2)=0,AVERAGE($F14:$K14),$F$2="X",AVERAGE(G14:$K14),$G$2="X",AVERAGE($F14,$H14:$K14),$H$2="X",AVERAGE($F14:$G14,$I14:$K14),$I$2="X",AVERAGE($F14:$H14,$J14:$K14),$J$2="X",AVERAGE($F14:$I14,$K14:$K14),$K$2="X",AVERAGE($F14:$J14)),"")</f>
        <v>1.1800594725842957</v>
      </c>
      <c r="C14" s="19" cm="1">
        <f t="array" ref="C14">IFERROR(_xlfn.IFS(COUNTA($F$2:$K$2)=0,STDEV($F14:$K14)/SQRT(COUNT($F14:$K14)),$F$2="X",STDEV(G14:$K14)/SQRT(COUNT(G14:$K14)),$G$2="X",STDEV($F14,$H14:$K14)/SQRT(COUNT($F14,$H14:$K14)),$H$2="X",STDEV($F14:$G14,$I14:$K14)/SQRT(COUNT($F14:$G14,$I14:$K14)),$I$2="X",STDEV($F14:$H14,$J14:$K14)/SQRT(COUNT($F14:$H14,$J14:$K14)),$J$2="X",STDEV($F14:$I14,$K14)/SQRT(COUNT($F14:$I14,$K14)),$K$2="X",STDEV($F14:$J14)/SQRT(COUNT($F14:$J14))),"")</f>
        <v>0.52145642640425582</v>
      </c>
      <c r="D14" s="110" cm="1">
        <f t="array" ref="D14">IFERROR(_xlfn.IFS(COUNTA($L$2:$Q$2)=0,AVERAGE($L14:$Q14),$L$2="X",AVERAGE($M14:$Q14),$M$2="X",AVERAGE($L14,$N14:$Q14),$N$2="X",AVERAGE($L14:$M14,$O14:$Q14),$O$2="X",AVERAGE($L14:$N14,$P14:$Q14),$P$2="X",AVERAGE($L14:$O14,$Q14:$Q14),$Q$2="X",AVERAGE($L14:$P14)),"")</f>
        <v>1625.6833333333332</v>
      </c>
      <c r="E14" s="111" cm="1">
        <f t="array" ref="E14">IFERROR(_xlfn.IFS(COUNTA($L$2:$Q$2)=0,STDEV($L14:$Q14)/SQRT(COUNT($L14:$Q14)),$L$2="X",STDEV($M14:$Q14)/SQRT(COUNT($M14:$Q14)),$M$2="X",STDEV($L14,$N14:$Q14)/SQRT(COUNT($L14,$N14:$Q14)),$N$2="X",STDEV($L14:$M14,$O14:$Q14)/SQRT(COUNT($L14:$M14,$O14:$Q14)),$O$2="X",STDEV($L14:$N14,$P14:$Q14)/SQRT(COUNT($L14:$N14,$P14:$Q14)),$P$2="X",STDEV($L14:$O14,$Q14)/SQRT(COUNT($L14:$O14,$Q14)),$Q$2="X",STDEV($L14:$P14)/SQRT(COUNT($L14:$P14))),"")</f>
        <v>464.95071005191278</v>
      </c>
      <c r="F14" s="1" cm="1">
        <f t="array" ref="F14">_xlfn.IFS(SUM($L14:$Q14)="","",L14="","",L14=0,0,L14&gt;0,L14/F$65*100)</f>
        <v>1.1280198595783859</v>
      </c>
      <c r="G14" s="1" cm="1">
        <f t="array" ref="G14">_xlfn.IFS(SUM($L14:$Q14)="","",M14="","",M14=0,0,M14&gt;0,M14/G$65*100)</f>
        <v>0.35040254945933835</v>
      </c>
      <c r="H14" s="1" cm="1">
        <f t="array" ref="H14">_xlfn.IFS(SUM($L14:$Q14)="","",N14="","",N14=0,0,N14&gt;0,N14/H$65*100)</f>
        <v>2.9949457941115685</v>
      </c>
      <c r="I14" s="1" cm="1">
        <f t="array" ref="I14">_xlfn.IFS(SUM($L14:$Q14)="","",O14="","",O14=0,0,O14&gt;0,O14/I$65*100)</f>
        <v>0</v>
      </c>
      <c r="J14" s="1" cm="1">
        <f t="array" ref="J14">_xlfn.IFS(SUM($L14:$Q14)="","",P14="","",P14=0,0,P14&gt;0,P14/J$65*100)</f>
        <v>1.4269291597721847</v>
      </c>
      <c r="K14" s="1" cm="1">
        <f t="array" ref="K14">_xlfn.IFS(SUM($L14:$Q14)="","",Q14="","",Q14=0,0,Q14&gt;0,Q14/K$65*100)</f>
        <v>0.10410108738720249</v>
      </c>
      <c r="L14" s="85">
        <f t="shared" si="0"/>
        <v>1614.25</v>
      </c>
      <c r="M14" s="39">
        <f t="shared" si="0"/>
        <v>2839</v>
      </c>
      <c r="N14" s="39">
        <f t="shared" si="0"/>
        <v>1594</v>
      </c>
      <c r="O14" s="39">
        <f t="shared" si="0"/>
        <v>0</v>
      </c>
      <c r="P14" s="39">
        <f t="shared" si="0"/>
        <v>2081.1666666666665</v>
      </c>
      <c r="Q14" s="98">
        <f t="shared" si="0"/>
        <v>7522</v>
      </c>
      <c r="R14" s="89">
        <v>6457</v>
      </c>
      <c r="S14" s="89">
        <v>5678</v>
      </c>
      <c r="T14" s="89">
        <v>3188</v>
      </c>
      <c r="U14" s="89">
        <v>0</v>
      </c>
      <c r="V14" s="89">
        <v>12487</v>
      </c>
      <c r="W14" s="89">
        <v>15044</v>
      </c>
      <c r="X14" s="1"/>
      <c r="Y14" s="1"/>
      <c r="Z14" s="6" t="s">
        <v>36</v>
      </c>
      <c r="AA14" s="18" cm="1">
        <f t="array" ref="AA14">IFERROR(_xlfn.IFS(COUNTA($AE$2:$AJ$2)=0,AVERAGE($AE14:$AJ14),$AE$2="X",AVERAGE($AF14:$AJ14),$AF$2="X",AVERAGE($AE14,$AG14:$AJ14),$AG$2="X",AVERAGE($AE14:$AF14,$AH14:$AJ14),$AH$2="X",AVERAGE($AE14:$AG14,$AI14:$AJ14),$AI$2="X",AVERAGE($AE14:$AH14,$AJ14:$AJ14),$AJ$2="X",AVERAGE($AE14:$AI14)),"")</f>
        <v>1.5218906376775896</v>
      </c>
      <c r="AB14" s="19" cm="1">
        <f t="array" ref="AB14">IFERROR(_xlfn.IFS(COUNTA($AE$2:$AJ$2)=0,STDEV($AE14:$AJ14)/SQRT(COUNT($AE14:$AJ14)),$AE$2="X",STDEV($AF14:$AJ14)/SQRT(COUNT($AF14:$AJ14)),$AF$2="X",STDEV($AE14,$AG14:$AJ14)/SQRT(COUNT($AE14,$AG14:$AJ14)),$AG$2="X",STDEV($AE14:$AF14,$AH14:$AJ14)/SQRT(COUNT($AE14:$AF14,$AH14:$AJ14)),$AH$2="X",STDEV($AE14:$AG14,$AI14:$AJ14)/SQRT(COUNT($AE14:$AG14,$AI14:$AJ14)),$AI$2="X",STDEV($AE14:$AH14,$AJ14)/SQRT(COUNT($AE14:$AH14,$AJ14)),$AJ$2="X",STDEV($AE14:$AI14)/SQRT(COUNT($AE14:$AI14))),"")</f>
        <v>0.14538981438027843</v>
      </c>
      <c r="AC14" s="113" cm="1">
        <f t="array" ref="AC14">IFERROR(_xlfn.IFS(COUNTA($AK$2:$AP$2)=0,AVERAGE($AK14:$AP14),$AK$2="X",AVERAGE($AL14:$AP14),$AL$2="X",AVERAGE($AK14,$AM14:$AP14),$AM$2="X",AVERAGE($AK14:$AL14,$AN14:$AP14),$AN$2="X",AVERAGE($AK14:$AM14,$AO14:$AP14),$AO$2="X",AVERAGE($AK14:$AN14,$AP14:$AP14),$AP$2="X",AVERAGE($AK14:$AO14)),"")</f>
        <v>3360</v>
      </c>
      <c r="AD14" s="111" cm="1">
        <f t="array" ref="AD14">IFERROR(_xlfn.IFS(COUNTA($AK$2:$AP$2)=0,STDEV($AK14:$AP14)/SQRT(COUNT($AK14:$AP14)),$AK$2="X",STDEV($AL14:$AP14)/SQRT(COUNT($AL14:$AP14)),$AL$2="X",STDEV($AK14,$AM14:$AP14)/SQRT(COUNT($AK14,$AM14:$AP14)),$AM$2="X",STDEV($AK14:$AL14,$AN14:$AP14)/SQRT(COUNT($AK14:$AL14,$AN14:$AP14)),$AN$2="X",STDEV($AK14:$AM14,$AO14:$AP14)/SQRT(COUNT($AK14:$AM14,$AO14:$AP14)),$AO$2="X",STDEV($AK14:$AN14,$AP14)/SQRT(COUNT($AK14:$AN14,$AP14)),$AP$2="X",STDEV($AK14:$AO14)/SQRT(COUNT($AK14:$AO14))),"")</f>
        <v>783.2630252844682</v>
      </c>
      <c r="AE14" s="1" cm="1">
        <f t="array" ref="AE14">_xlfn.IFS(SUM($AK14:$AP14)="","",AK14="","",AK14=0,0,AK14&gt;0,AK14/AE$65*100)</f>
        <v>0</v>
      </c>
      <c r="AF14" s="1" cm="1">
        <f t="array" ref="AF14">_xlfn.IFS(SUM($AK14:$AP14)="","",AL14="","",AL14=0,0,AL14&gt;0,AL14/AF$65*100)</f>
        <v>1.3715671398584981</v>
      </c>
      <c r="AG14" s="1" cm="1">
        <f t="array" ref="AG14">_xlfn.IFS(SUM($AK14:$AP14)="","",AM14="","",AM14=0,0,AM14&gt;0,AM14/AG$65*100)</f>
        <v>1.4910936418840872</v>
      </c>
      <c r="AH14" s="1" cm="1">
        <f t="array" ref="AH14">_xlfn.IFS(SUM($AK14:$AP14)="","",AN14="","",AN14=0,0,AN14&gt;0,AN14/AH$65*100)</f>
        <v>1.2705298682483845</v>
      </c>
      <c r="AI14" s="1" cm="1">
        <f t="array" ref="AI14">_xlfn.IFS(SUM($AK14:$AP14)="","",AO14="","",AO14=0,0,AO14&gt;0,AO14/AI$65*100)</f>
        <v>1.3899100064107244</v>
      </c>
      <c r="AJ14" s="1" cm="1">
        <f t="array" ref="AJ14">_xlfn.IFS(SUM($AK14:$AP14)="","",AP14="","",AP14=0,0,AP14&gt;0,AP14/AJ$65*100)</f>
        <v>2.086352531986253</v>
      </c>
      <c r="AK14" s="92">
        <f t="shared" si="1"/>
        <v>0</v>
      </c>
      <c r="AL14" s="1">
        <f t="shared" si="1"/>
        <v>782.8</v>
      </c>
      <c r="AM14" s="1">
        <f t="shared" si="1"/>
        <v>3271.2</v>
      </c>
      <c r="AN14" s="1">
        <f t="shared" si="1"/>
        <v>3677.5</v>
      </c>
      <c r="AO14" s="1">
        <f t="shared" si="1"/>
        <v>5709.333333333333</v>
      </c>
      <c r="AP14" s="95">
        <f t="shared" si="1"/>
        <v>3359.1666666666665</v>
      </c>
      <c r="AQ14" s="89">
        <v>0</v>
      </c>
      <c r="AR14" s="89">
        <v>3914</v>
      </c>
      <c r="AS14" s="89">
        <v>16356</v>
      </c>
      <c r="AT14" s="89">
        <v>22065</v>
      </c>
      <c r="AU14" s="89">
        <v>17128</v>
      </c>
      <c r="AV14" s="89">
        <v>20155</v>
      </c>
      <c r="AW14" s="1"/>
      <c r="AX14" s="1"/>
      <c r="AY14" s="39" t="str">
        <f t="shared" si="2"/>
        <v/>
      </c>
      <c r="AZ14" s="39" t="str">
        <f t="shared" si="3"/>
        <v/>
      </c>
      <c r="BA14" s="39" t="str">
        <f t="shared" si="4"/>
        <v/>
      </c>
      <c r="BB14" s="39" t="str">
        <f t="shared" si="5"/>
        <v/>
      </c>
      <c r="BC14" s="39" t="str">
        <f t="shared" si="6"/>
        <v/>
      </c>
      <c r="BD14" s="39" t="str">
        <f t="shared" si="7"/>
        <v/>
      </c>
      <c r="BE14" s="39" t="str">
        <f t="shared" si="8"/>
        <v/>
      </c>
      <c r="BF14" s="39" t="str">
        <f t="shared" si="9"/>
        <v/>
      </c>
      <c r="BG14" s="39" t="str">
        <f t="shared" si="10"/>
        <v/>
      </c>
      <c r="BH14" s="39" t="str">
        <f t="shared" si="11"/>
        <v/>
      </c>
      <c r="BI14" s="39" t="str">
        <f t="shared" si="12"/>
        <v/>
      </c>
      <c r="BJ14" s="39" t="str">
        <f t="shared" si="13"/>
        <v/>
      </c>
      <c r="BK14" s="42" t="str">
        <f t="shared" si="14"/>
        <v/>
      </c>
      <c r="BL14" t="str">
        <f t="shared" si="14"/>
        <v/>
      </c>
      <c r="BM14" t="str">
        <f t="shared" si="14"/>
        <v/>
      </c>
      <c r="BN14" t="str">
        <f t="shared" si="14"/>
        <v/>
      </c>
      <c r="BO14" t="str">
        <f t="shared" si="14"/>
        <v/>
      </c>
      <c r="BP14" t="str">
        <f t="shared" si="14"/>
        <v/>
      </c>
      <c r="BQ14" t="str">
        <f t="shared" si="14"/>
        <v/>
      </c>
      <c r="BR14" t="str">
        <f t="shared" si="14"/>
        <v/>
      </c>
      <c r="BS14" t="str">
        <f t="shared" si="14"/>
        <v/>
      </c>
      <c r="BT14" t="str">
        <f t="shared" si="14"/>
        <v/>
      </c>
      <c r="BU14" t="str">
        <f t="shared" si="14"/>
        <v/>
      </c>
      <c r="BV14" t="str">
        <f t="shared" si="14"/>
        <v/>
      </c>
      <c r="BW14" t="str">
        <f t="shared" si="15"/>
        <v/>
      </c>
      <c r="BX14" t="str">
        <f t="shared" si="16"/>
        <v/>
      </c>
      <c r="BY14" t="str">
        <f t="shared" si="17"/>
        <v/>
      </c>
      <c r="BZ14" t="str">
        <f t="shared" si="18"/>
        <v/>
      </c>
      <c r="CA14" t="str">
        <f t="shared" si="19"/>
        <v/>
      </c>
      <c r="CB14" s="39" t="str">
        <f t="shared" si="19"/>
        <v/>
      </c>
      <c r="CC14" s="46" t="str">
        <f t="shared" si="20"/>
        <v/>
      </c>
      <c r="CD14" s="44" t="str">
        <f t="shared" si="21"/>
        <v/>
      </c>
      <c r="CE14" t="str" cm="1">
        <f t="array" ref="CE14">_xlfn.IFS($CC14="","",$CC14&lt;=CE$3,"yes",$CC14&gt;CE$3,"no")</f>
        <v/>
      </c>
      <c r="CF14" s="42" t="str">
        <f t="shared" si="22"/>
        <v/>
      </c>
      <c r="CG14" s="1" t="str">
        <f t="shared" si="23"/>
        <v/>
      </c>
      <c r="CH14" s="1" t="str">
        <f t="shared" si="24"/>
        <v/>
      </c>
      <c r="CI14" s="76" t="str">
        <f>IF(CE14="yes",VLOOKUP(CH14,'z-Table'!$A$1:$K$74,7,TRUE)*$CE$2,"")</f>
        <v/>
      </c>
    </row>
    <row r="15" spans="1:87" ht="12" x14ac:dyDescent="0.2">
      <c r="A15" s="6" t="s">
        <v>37</v>
      </c>
      <c r="B15" s="18" cm="1">
        <f t="array" ref="B15">IFERROR(_xlfn.IFS(COUNTA($F$2:$K$2)=0,AVERAGE($F15:$K15),$F$2="X",AVERAGE(G15:$K15),$G$2="X",AVERAGE($F15,$H15:$K15),$H$2="X",AVERAGE($F15:$G15,$I15:$K15),$I$2="X",AVERAGE($F15:$H15,$J15:$K15),$J$2="X",AVERAGE($F15:$I15,$K15:$K15),$K$2="X",AVERAGE($F15:$J15)),"")</f>
        <v>9.1571540526585835</v>
      </c>
      <c r="C15" s="19" cm="1">
        <f t="array" ref="C15">IFERROR(_xlfn.IFS(COUNTA($F$2:$K$2)=0,STDEV($F15:$K15)/SQRT(COUNT($F15:$K15)),$F$2="X",STDEV(G15:$K15)/SQRT(COUNT(G15:$K15)),$G$2="X",STDEV($F15,$H15:$K15)/SQRT(COUNT($F15,$H15:$K15)),$H$2="X",STDEV($F15:$G15,$I15:$K15)/SQRT(COUNT($F15:$G15,$I15:$K15)),$I$2="X",STDEV($F15:$H15,$J15:$K15)/SQRT(COUNT($F15:$H15,$J15:$K15)),$J$2="X",STDEV($F15:$I15,$K15)/SQRT(COUNT($F15:$I15,$K15)),$K$2="X",STDEV($F15:$J15)/SQRT(COUNT($F15:$J15))),"")</f>
        <v>5.1097328495261918</v>
      </c>
      <c r="D15" s="110" cm="1">
        <f t="array" ref="D15">IFERROR(_xlfn.IFS(COUNTA($L$2:$Q$2)=0,AVERAGE($L15:$Q15),$L$2="X",AVERAGE($M15:$Q15),$M$2="X",AVERAGE($L15,$N15:$Q15),$N$2="X",AVERAGE($L15:$M15,$O15:$Q15),$O$2="X",AVERAGE($L15:$N15,$P15:$Q15),$P$2="X",AVERAGE($L15:$O15,$Q15:$Q15),$Q$2="X",AVERAGE($L15:$P15)),"")</f>
        <v>9195.2666666666664</v>
      </c>
      <c r="E15" s="111" cm="1">
        <f t="array" ref="E15">IFERROR(_xlfn.IFS(COUNTA($L$2:$Q$2)=0,STDEV($L15:$Q15)/SQRT(COUNT($L15:$Q15)),$L$2="X",STDEV($M15:$Q15)/SQRT(COUNT($M15:$Q15)),$M$2="X",STDEV($L15,$N15:$Q15)/SQRT(COUNT($L15,$N15:$Q15)),$N$2="X",STDEV($L15:$M15,$O15:$Q15)/SQRT(COUNT($L15:$M15,$O15:$Q15)),$O$2="X",STDEV($L15:$N15,$P15:$Q15)/SQRT(COUNT($L15:$N15,$P15:$Q15)),$P$2="X",STDEV($L15:$O15,$Q15)/SQRT(COUNT($L15:$O15,$Q15)),$Q$2="X",STDEV($L15:$P15)/SQRT(COUNT($L15:$P15))),"")</f>
        <v>2333.7535601353543</v>
      </c>
      <c r="F15" s="1" cm="1">
        <f t="array" ref="F15">_xlfn.IFS(SUM($L15:$Q15)="","",L15="","",L15=0,0,L15&gt;0,L15/F$65*100)</f>
        <v>5.4019870060218125</v>
      </c>
      <c r="G15" s="1" cm="1">
        <f t="array" ref="G15">_xlfn.IFS(SUM($L15:$Q15)="","",M15="","",M15=0,0,M15&gt;0,M15/G$65*100)</f>
        <v>1.5240474394941563</v>
      </c>
      <c r="H15" s="1" cm="1">
        <f t="array" ref="H15">_xlfn.IFS(SUM($L15:$Q15)="","",N15="","",N15=0,0,N15&gt;0,N15/H$65*100)</f>
        <v>29.370760761324995</v>
      </c>
      <c r="I15" s="1" cm="1">
        <f t="array" ref="I15">_xlfn.IFS(SUM($L15:$Q15)="","",O15="","",O15=0,0,O15&gt;0,O15/I$65*100)</f>
        <v>3.6747558165057073</v>
      </c>
      <c r="J15" s="1" cm="1">
        <f t="array" ref="J15">_xlfn.IFS(SUM($L15:$Q15)="","",P15="","",P15=0,0,P15&gt;0,P15/J$65*100)</f>
        <v>5.8142192399462456</v>
      </c>
      <c r="K15" s="1" cm="1">
        <f t="array" ref="K15">_xlfn.IFS(SUM($L15:$Q15)="","",Q15="","",Q15=0,0,Q15&gt;0,Q15/K$65*100)</f>
        <v>0.22289285601097975</v>
      </c>
      <c r="L15" s="85">
        <f t="shared" si="0"/>
        <v>7730.5</v>
      </c>
      <c r="M15" s="39">
        <f t="shared" si="0"/>
        <v>12348</v>
      </c>
      <c r="N15" s="39">
        <f t="shared" si="0"/>
        <v>15632</v>
      </c>
      <c r="O15" s="39">
        <f t="shared" si="0"/>
        <v>1785.8333333333333</v>
      </c>
      <c r="P15" s="39">
        <f t="shared" si="0"/>
        <v>8480</v>
      </c>
      <c r="Q15" s="98">
        <f t="shared" si="0"/>
        <v>16105.5</v>
      </c>
      <c r="R15" s="89">
        <v>30922</v>
      </c>
      <c r="S15" s="89">
        <v>24696</v>
      </c>
      <c r="T15" s="89">
        <v>31264</v>
      </c>
      <c r="U15" s="89">
        <v>10715</v>
      </c>
      <c r="V15" s="89">
        <v>50880</v>
      </c>
      <c r="W15" s="89">
        <v>32211</v>
      </c>
      <c r="X15" s="1"/>
      <c r="Y15" s="1"/>
      <c r="Z15" s="6" t="s">
        <v>37</v>
      </c>
      <c r="AA15" s="18" cm="1">
        <f t="array" ref="AA15">IFERROR(_xlfn.IFS(COUNTA($AE$2:$AJ$2)=0,AVERAGE($AE15:$AJ15),$AE$2="X",AVERAGE($AF15:$AJ15),$AF$2="X",AVERAGE($AE15,$AG15:$AJ15),$AG$2="X",AVERAGE($AE15:$AF15,$AH15:$AJ15),$AH$2="X",AVERAGE($AE15:$AG15,$AI15:$AJ15),$AI$2="X",AVERAGE($AE15:$AH15,$AJ15:$AJ15),$AJ$2="X",AVERAGE($AE15:$AI15)),"")</f>
        <v>3.9881477454481762</v>
      </c>
      <c r="AB15" s="19" cm="1">
        <f t="array" ref="AB15">IFERROR(_xlfn.IFS(COUNTA($AE$2:$AJ$2)=0,STDEV($AE15:$AJ15)/SQRT(COUNT($AE15:$AJ15)),$AE$2="X",STDEV($AF15:$AJ15)/SQRT(COUNT($AF15:$AJ15)),$AF$2="X",STDEV($AE15,$AG15:$AJ15)/SQRT(COUNT($AE15,$AG15:$AJ15)),$AG$2="X",STDEV($AE15:$AF15,$AH15:$AJ15)/SQRT(COUNT($AE15:$AF15,$AH15:$AJ15)),$AH$2="X",STDEV($AE15:$AG15,$AI15:$AJ15)/SQRT(COUNT($AE15:$AG15,$AI15:$AJ15)),$AI$2="X",STDEV($AE15:$AH15,$AJ15)/SQRT(COUNT($AE15:$AH15,$AJ15)),$AJ$2="X",STDEV($AE15:$AI15)/SQRT(COUNT($AE15:$AI15))),"")</f>
        <v>0.54646877086334822</v>
      </c>
      <c r="AC15" s="113" cm="1">
        <f t="array" ref="AC15">IFERROR(_xlfn.IFS(COUNTA($AK$2:$AP$2)=0,AVERAGE($AK15:$AP15),$AK$2="X",AVERAGE($AL15:$AP15),$AL$2="X",AVERAGE($AK15,$AM15:$AP15),$AM$2="X",AVERAGE($AK15:$AL15,$AN15:$AP15),$AN$2="X",AVERAGE($AK15:$AM15,$AO15:$AP15),$AO$2="X",AVERAGE($AK15:$AN15,$AP15:$AP15),$AP$2="X",AVERAGE($AK15:$AO15)),"")</f>
        <v>8443.8266666666659</v>
      </c>
      <c r="AD15" s="111" cm="1">
        <f t="array" ref="AD15">IFERROR(_xlfn.IFS(COUNTA($AK$2:$AP$2)=0,STDEV($AK15:$AP15)/SQRT(COUNT($AK15:$AP15)),$AK$2="X",STDEV($AL15:$AP15)/SQRT(COUNT($AL15:$AP15)),$AL$2="X",STDEV($AK15,$AM15:$AP15)/SQRT(COUNT($AK15,$AM15:$AP15)),$AM$2="X",STDEV($AK15:$AL15,$AN15:$AP15)/SQRT(COUNT($AK15:$AL15,$AN15:$AP15)),$AN$2="X",STDEV($AK15:$AM15,$AO15:$AP15)/SQRT(COUNT($AK15:$AM15,$AO15:$AP15)),$AO$2="X",STDEV($AK15:$AN15,$AP15)/SQRT(COUNT($AK15:$AN15,$AP15)),$AP$2="X",STDEV($AK15:$AO15)/SQRT(COUNT($AK15:$AO15))),"")</f>
        <v>2296.6298790328992</v>
      </c>
      <c r="AE15" s="1" cm="1">
        <f t="array" ref="AE15">_xlfn.IFS(SUM($AK15:$AP15)="","",AK15="","",AK15=0,0,AK15&gt;0,AK15/AE$65*100)</f>
        <v>0</v>
      </c>
      <c r="AF15" s="1" cm="1">
        <f t="array" ref="AF15">_xlfn.IFS(SUM($AK15:$AP15)="","",AL15="","",AL15=0,0,AL15&gt;0,AL15/AF$65*100)</f>
        <v>5.1151674860793301</v>
      </c>
      <c r="AG15" s="1" cm="1">
        <f t="array" ref="AG15">_xlfn.IFS(SUM($AK15:$AP15)="","",AM15="","",AM15=0,0,AM15&gt;0,AM15/AG$65*100)</f>
        <v>5.0917438301852558</v>
      </c>
      <c r="AH15" s="1" cm="1">
        <f t="array" ref="AH15">_xlfn.IFS(SUM($AK15:$AP15)="","",AN15="","",AN15=0,0,AN15&gt;0,AN15/AH$65*100)</f>
        <v>2.1462252335926602</v>
      </c>
      <c r="AI15" s="1" cm="1">
        <f t="array" ref="AI15">_xlfn.IFS(SUM($AK15:$AP15)="","",AO15="","",AO15=0,0,AO15&gt;0,AO15/AI$65*100)</f>
        <v>3.8839253110012897</v>
      </c>
      <c r="AJ15" s="1" cm="1">
        <f t="array" ref="AJ15">_xlfn.IFS(SUM($AK15:$AP15)="","",AP15="","",AP15=0,0,AP15&gt;0,AP15/AJ$65*100)</f>
        <v>3.7036768663823438</v>
      </c>
      <c r="AK15" s="92">
        <f t="shared" si="1"/>
        <v>0</v>
      </c>
      <c r="AL15" s="1">
        <f t="shared" si="1"/>
        <v>2919.4</v>
      </c>
      <c r="AM15" s="1">
        <f t="shared" si="1"/>
        <v>11170.4</v>
      </c>
      <c r="AN15" s="1">
        <f t="shared" si="1"/>
        <v>6212.166666666667</v>
      </c>
      <c r="AO15" s="1">
        <f t="shared" si="1"/>
        <v>15954</v>
      </c>
      <c r="AP15" s="95">
        <f t="shared" si="1"/>
        <v>5963.166666666667</v>
      </c>
      <c r="AQ15" s="89">
        <v>0</v>
      </c>
      <c r="AR15" s="89">
        <v>14597</v>
      </c>
      <c r="AS15" s="89">
        <v>55852</v>
      </c>
      <c r="AT15" s="89">
        <v>37273</v>
      </c>
      <c r="AU15" s="89">
        <v>47862</v>
      </c>
      <c r="AV15" s="89">
        <v>35779</v>
      </c>
      <c r="AW15" s="1"/>
      <c r="AX15" s="1" t="str">
        <f>A15</f>
        <v>p-cymene</v>
      </c>
      <c r="AY15" s="39">
        <f t="shared" si="2"/>
        <v>7730.5</v>
      </c>
      <c r="AZ15" s="39">
        <f t="shared" si="3"/>
        <v>12348</v>
      </c>
      <c r="BA15" s="39">
        <f t="shared" si="4"/>
        <v>15632</v>
      </c>
      <c r="BB15" s="39">
        <f t="shared" si="5"/>
        <v>1785.8333333333333</v>
      </c>
      <c r="BC15" s="39">
        <f t="shared" si="6"/>
        <v>8480</v>
      </c>
      <c r="BD15" s="39" t="str">
        <f t="shared" si="7"/>
        <v/>
      </c>
      <c r="BE15" s="39" t="str">
        <f t="shared" si="8"/>
        <v/>
      </c>
      <c r="BF15" s="39" t="str">
        <f t="shared" si="9"/>
        <v/>
      </c>
      <c r="BG15" s="39">
        <f t="shared" si="10"/>
        <v>11170.4</v>
      </c>
      <c r="BH15" s="39">
        <f t="shared" si="11"/>
        <v>6212.166666666667</v>
      </c>
      <c r="BI15" s="39">
        <f t="shared" si="12"/>
        <v>15954</v>
      </c>
      <c r="BJ15" s="39">
        <f t="shared" si="13"/>
        <v>5963.166666666667</v>
      </c>
      <c r="BK15" s="42">
        <f t="shared" si="14"/>
        <v>4</v>
      </c>
      <c r="BL15">
        <f t="shared" si="14"/>
        <v>7</v>
      </c>
      <c r="BM15">
        <f t="shared" si="14"/>
        <v>8</v>
      </c>
      <c r="BN15">
        <f t="shared" si="14"/>
        <v>1</v>
      </c>
      <c r="BO15">
        <f t="shared" si="14"/>
        <v>5</v>
      </c>
      <c r="BP15" t="str">
        <f t="shared" si="14"/>
        <v/>
      </c>
      <c r="BQ15" t="str">
        <f t="shared" si="14"/>
        <v/>
      </c>
      <c r="BR15" t="str">
        <f t="shared" si="14"/>
        <v/>
      </c>
      <c r="BS15">
        <f t="shared" si="14"/>
        <v>6</v>
      </c>
      <c r="BT15">
        <f t="shared" si="14"/>
        <v>3</v>
      </c>
      <c r="BU15">
        <f t="shared" si="14"/>
        <v>9</v>
      </c>
      <c r="BV15">
        <f t="shared" si="14"/>
        <v>2</v>
      </c>
      <c r="BW15">
        <f t="shared" si="15"/>
        <v>25</v>
      </c>
      <c r="BX15">
        <f t="shared" si="16"/>
        <v>20</v>
      </c>
      <c r="BY15">
        <f t="shared" si="17"/>
        <v>5</v>
      </c>
      <c r="BZ15">
        <f t="shared" si="18"/>
        <v>4</v>
      </c>
      <c r="CA15">
        <f t="shared" si="19"/>
        <v>10</v>
      </c>
      <c r="CB15" s="39">
        <f t="shared" si="19"/>
        <v>10</v>
      </c>
      <c r="CC15" s="46">
        <f t="shared" si="20"/>
        <v>10</v>
      </c>
      <c r="CD15" s="44" t="str">
        <f t="shared" si="21"/>
        <v xml:space="preserve">sig = </v>
      </c>
      <c r="CE15" t="str" cm="1">
        <f t="array" ref="CE15">_xlfn.IFS($CC15="","",$CC15&lt;=CE$3,"yes",$CC15&gt;CE$3,"no")</f>
        <v>no</v>
      </c>
      <c r="CF15" s="42" t="str">
        <f t="shared" si="22"/>
        <v/>
      </c>
      <c r="CG15" s="1" t="str">
        <f t="shared" si="23"/>
        <v/>
      </c>
      <c r="CH15" s="1" t="str">
        <f t="shared" si="24"/>
        <v/>
      </c>
      <c r="CI15" s="76" t="str">
        <f>IF(CE15="yes",VLOOKUP(CH15,'z-Table'!$A$1:$K$74,7,TRUE)*$CE$2,"")</f>
        <v/>
      </c>
    </row>
    <row r="16" spans="1:87" ht="12" x14ac:dyDescent="0.2">
      <c r="A16" s="7" t="s">
        <v>38</v>
      </c>
      <c r="B16" s="18" cm="1">
        <f t="array" ref="B16">IFERROR(_xlfn.IFS(COUNTA($F$2:$K$2)=0,AVERAGE($F16:$K16),$F$2="X",AVERAGE(G16:$K16),$G$2="X",AVERAGE($F16,$H16:$K16),$H$2="X",AVERAGE($F16:$G16,$I16:$K16),$I$2="X",AVERAGE($F16:$H16,$J16:$K16),$J$2="X",AVERAGE($F16:$I16,$K16:$K16),$K$2="X",AVERAGE($F16:$J16)),"")</f>
        <v>9.3839048321603862</v>
      </c>
      <c r="C16" s="19" cm="1">
        <f t="array" ref="C16">IFERROR(_xlfn.IFS(COUNTA($F$2:$K$2)=0,STDEV($F16:$K16)/SQRT(COUNT($F16:$K16)),$F$2="X",STDEV(G16:$K16)/SQRT(COUNT(G16:$K16)),$G$2="X",STDEV($F16,$H16:$K16)/SQRT(COUNT($F16,$H16:$K16)),$H$2="X",STDEV($F16:$G16,$I16:$K16)/SQRT(COUNT($F16:$G16,$I16:$K16)),$I$2="X",STDEV($F16:$H16,$J16:$K16)/SQRT(COUNT($F16:$H16,$J16:$K16)),$J$2="X",STDEV($F16:$I16,$K16)/SQRT(COUNT($F16:$I16,$K16)),$K$2="X",STDEV($F16:$J16)/SQRT(COUNT($F16:$J16))),"")</f>
        <v>3.9899926056204511</v>
      </c>
      <c r="D16" s="110" cm="1">
        <f t="array" ref="D16">IFERROR(_xlfn.IFS(COUNTA($L$2:$Q$2)=0,AVERAGE($L16:$Q16),$L$2="X",AVERAGE($M16:$Q16),$M$2="X",AVERAGE($L16,$N16:$Q16),$N$2="X",AVERAGE($L16:$M16,$O16:$Q16),$O$2="X",AVERAGE($L16:$N16,$P16:$Q16),$P$2="X",AVERAGE($L16:$O16,$Q16:$Q16),$Q$2="X",AVERAGE($L16:$P16)),"")</f>
        <v>19549.283333333333</v>
      </c>
      <c r="E16" s="111" cm="1">
        <f t="array" ref="E16">IFERROR(_xlfn.IFS(COUNTA($L$2:$Q$2)=0,STDEV($L16:$Q16)/SQRT(COUNT($L16:$Q16)),$L$2="X",STDEV($M16:$Q16)/SQRT(COUNT($M16:$Q16)),$M$2="X",STDEV($L16,$N16:$Q16)/SQRT(COUNT($L16,$N16:$Q16)),$N$2="X",STDEV($L16:$M16,$O16:$Q16)/SQRT(COUNT($L16:$M16,$O16:$Q16)),$O$2="X",STDEV($L16:$N16,$P16:$Q16)/SQRT(COUNT($L16:$N16,$P16:$Q16)),$P$2="X",STDEV($L16:$O16,$Q16)/SQRT(COUNT($L16:$O16,$Q16)),$Q$2="X",STDEV($L16:$P16)/SQRT(COUNT($L16:$P16))),"")</f>
        <v>12234.502240521815</v>
      </c>
      <c r="F16" cm="1">
        <f t="array" ref="F16">_xlfn.IFS(SUM($L16:$Q16)="","",L16="","",L16=0,0,L16&gt;0,L16/F$65*100)</f>
        <v>2.2831177860972467</v>
      </c>
      <c r="G16" cm="1">
        <f t="array" ref="G16">_xlfn.IFS(SUM($L16:$Q16)="","",M16="","",M16=0,0,M16&gt;0,M16/G$65*100)</f>
        <v>8.346838045891749</v>
      </c>
      <c r="H16" cm="1">
        <f t="array" ref="H16">_xlfn.IFS(SUM($L16:$Q16)="","",N16="","",N16=0,0,N16&gt;0,N16/H$65*100)</f>
        <v>24.557052402156963</v>
      </c>
      <c r="I16" cm="1">
        <f t="array" ref="I16">_xlfn.IFS(SUM($L16:$Q16)="","",O16="","",O16=0,0,O16&gt;0,O16/I$65*100)</f>
        <v>3.4237132352941178</v>
      </c>
      <c r="J16" cm="1">
        <f t="array" ref="J16">_xlfn.IFS(SUM($L16:$Q16)="","",P16="","",P16=0,0,P16&gt;0,P16/J$65*100)</f>
        <v>8.308802691361862</v>
      </c>
      <c r="K16" cm="1">
        <f t="array" ref="K16">_xlfn.IFS(SUM($L16:$Q16)="","",Q16="","",Q16=0,0,Q16&gt;0,Q16/K$65*100)</f>
        <v>29.443280615262061</v>
      </c>
      <c r="L16" s="85">
        <f t="shared" si="0"/>
        <v>3267.25</v>
      </c>
      <c r="M16" s="39">
        <f t="shared" si="0"/>
        <v>67627</v>
      </c>
      <c r="N16" s="39">
        <f t="shared" si="0"/>
        <v>13070</v>
      </c>
      <c r="O16" s="39">
        <f t="shared" si="0"/>
        <v>1663.8333333333333</v>
      </c>
      <c r="P16" s="39">
        <f t="shared" si="0"/>
        <v>12118.333333333334</v>
      </c>
      <c r="Q16" s="98">
        <f t="shared" si="0"/>
        <v>2127474</v>
      </c>
      <c r="R16" s="89">
        <v>13069</v>
      </c>
      <c r="S16" s="89">
        <v>135254</v>
      </c>
      <c r="T16" s="89">
        <v>26140</v>
      </c>
      <c r="U16" s="89">
        <v>9983</v>
      </c>
      <c r="V16" s="89">
        <v>72710</v>
      </c>
      <c r="W16" s="89">
        <v>4254948</v>
      </c>
      <c r="Z16" s="7" t="s">
        <v>38</v>
      </c>
      <c r="AA16" s="18" cm="1">
        <f t="array" ref="AA16">IFERROR(_xlfn.IFS(COUNTA($AE$2:$AJ$2)=0,AVERAGE($AE16:$AJ16),$AE$2="X",AVERAGE($AF16:$AJ16),$AF$2="X",AVERAGE($AE16,$AG16:$AJ16),$AG$2="X",AVERAGE($AE16:$AF16,$AH16:$AJ16),$AH$2="X",AVERAGE($AE16:$AG16,$AI16:$AJ16),$AI$2="X",AVERAGE($AE16:$AH16,$AJ16:$AJ16),$AJ$2="X",AVERAGE($AE16:$AI16)),"")</f>
        <v>11.842753017534124</v>
      </c>
      <c r="AB16" s="19" cm="1">
        <f t="array" ref="AB16">IFERROR(_xlfn.IFS(COUNTA($AE$2:$AJ$2)=0,STDEV($AE16:$AJ16)/SQRT(COUNT($AE16:$AJ16)),$AE$2="X",STDEV($AF16:$AJ16)/SQRT(COUNT($AF16:$AJ16)),$AF$2="X",STDEV($AE16,$AG16:$AJ16)/SQRT(COUNT($AE16,$AG16:$AJ16)),$AG$2="X",STDEV($AE16:$AF16,$AH16:$AJ16)/SQRT(COUNT($AE16:$AF16,$AH16:$AJ16)),$AH$2="X",STDEV($AE16:$AG16,$AI16:$AJ16)/SQRT(COUNT($AE16:$AG16,$AI16:$AJ16)),$AI$2="X",STDEV($AE16:$AH16,$AJ16)/SQRT(COUNT($AE16:$AH16,$AJ16)),$AJ$2="X",STDEV($AE16:$AI16)/SQRT(COUNT($AE16:$AI16))),"")</f>
        <v>9.2521477975771091</v>
      </c>
      <c r="AC16" s="113" cm="1">
        <f t="array" ref="AC16">IFERROR(_xlfn.IFS(COUNTA($AK$2:$AP$2)=0,AVERAGE($AK16:$AP16),$AK$2="X",AVERAGE($AL16:$AP16),$AL$2="X",AVERAGE($AK16,$AM16:$AP16),$AM$2="X",AVERAGE($AK16:$AL16,$AN16:$AP16),$AN$2="X",AVERAGE($AK16:$AM16,$AO16:$AP16),$AO$2="X",AVERAGE($AK16:$AN16,$AP16:$AP16),$AP$2="X",AVERAGE($AK16:$AO16)),"")</f>
        <v>12317.453333333335</v>
      </c>
      <c r="AD16" s="111" cm="1">
        <f t="array" ref="AD16">IFERROR(_xlfn.IFS(COUNTA($AK$2:$AP$2)=0,STDEV($AK16:$AP16)/SQRT(COUNT($AK16:$AP16)),$AK$2="X",STDEV($AL16:$AP16)/SQRT(COUNT($AL16:$AP16)),$AL$2="X",STDEV($AK16,$AM16:$AP16)/SQRT(COUNT($AK16,$AM16:$AP16)),$AM$2="X",STDEV($AK16:$AL16,$AN16:$AP16)/SQRT(COUNT($AK16:$AL16,$AN16:$AP16)),$AN$2="X",STDEV($AK16:$AM16,$AO16:$AP16)/SQRT(COUNT($AK16:$AM16,$AO16:$AP16)),$AO$2="X",STDEV($AK16:$AN16,$AP16)/SQRT(COUNT($AK16:$AN16,$AP16)),$AP$2="X",STDEV($AK16:$AO16)/SQRT(COUNT($AK16:$AO16))),"")</f>
        <v>5544.9498859432642</v>
      </c>
      <c r="AE16" cm="1">
        <f t="array" ref="AE16">_xlfn.IFS(SUM($AK16:$AP16)="","",AK16="","",AK16=0,0,AK16&gt;0,AK16/AE$65*100)</f>
        <v>4.5895244105329587</v>
      </c>
      <c r="AF16" cm="1">
        <f t="array" ref="AF16">_xlfn.IFS(SUM($AK16:$AP16)="","",AL16="","",AL16=0,0,AL16&gt;0,AL16/AF$65*100)</f>
        <v>48.700094965430488</v>
      </c>
      <c r="AG16" cm="1">
        <f t="array" ref="AG16">_xlfn.IFS(SUM($AK16:$AP16)="","",AM16="","",AM16=0,0,AM16&gt;0,AM16/AG$65*100)</f>
        <v>1.2310912533628464</v>
      </c>
      <c r="AH16" cm="1">
        <f t="array" ref="AH16">_xlfn.IFS(SUM($AK16:$AP16)="","",AN16="","",AN16=0,0,AN16&gt;0,AN16/AH$65*100)</f>
        <v>1.2965565847880751</v>
      </c>
      <c r="AI16" cm="1">
        <f t="array" ref="AI16">_xlfn.IFS(SUM($AK16:$AP16)="","",AO16="","",AO16=0,0,AO16&gt;0,AO16/AI$65*100)</f>
        <v>5.7978106158353002</v>
      </c>
      <c r="AJ16" cm="1">
        <f t="array" ref="AJ16">_xlfn.IFS(SUM($AK16:$AP16)="","",AP16="","",AP16=0,0,AP16&gt;0,AP16/AJ$65*100)</f>
        <v>2.1882116682539023</v>
      </c>
      <c r="AK16" s="42">
        <f t="shared" si="1"/>
        <v>2400</v>
      </c>
      <c r="AL16">
        <f t="shared" si="1"/>
        <v>27794.799999999999</v>
      </c>
      <c r="AM16">
        <f t="shared" si="1"/>
        <v>2700.8</v>
      </c>
      <c r="AN16">
        <f t="shared" si="1"/>
        <v>3752.8333333333335</v>
      </c>
      <c r="AO16">
        <f t="shared" si="1"/>
        <v>23815.666666666668</v>
      </c>
      <c r="AP16" s="96">
        <f t="shared" si="1"/>
        <v>3523.1666666666665</v>
      </c>
      <c r="AQ16" s="89">
        <v>2400</v>
      </c>
      <c r="AR16" s="89">
        <v>138974</v>
      </c>
      <c r="AS16" s="89">
        <v>13504</v>
      </c>
      <c r="AT16" s="89">
        <v>22517</v>
      </c>
      <c r="AU16" s="89">
        <v>71447</v>
      </c>
      <c r="AV16" s="89">
        <v>21139</v>
      </c>
      <c r="AX16" s="1" t="str">
        <f>A16</f>
        <v>limonene</v>
      </c>
      <c r="AY16" s="39">
        <f t="shared" si="2"/>
        <v>3267.25</v>
      </c>
      <c r="AZ16" s="39">
        <f t="shared" si="3"/>
        <v>67627</v>
      </c>
      <c r="BA16" s="39">
        <f t="shared" si="4"/>
        <v>13070</v>
      </c>
      <c r="BB16" s="39">
        <f t="shared" si="5"/>
        <v>1663.8333333333333</v>
      </c>
      <c r="BC16" s="39">
        <f t="shared" si="6"/>
        <v>12118.333333333334</v>
      </c>
      <c r="BD16" s="39" t="str">
        <f t="shared" si="7"/>
        <v/>
      </c>
      <c r="BE16" s="39" t="str">
        <f t="shared" si="8"/>
        <v/>
      </c>
      <c r="BF16" s="39" t="str">
        <f t="shared" si="9"/>
        <v/>
      </c>
      <c r="BG16" s="39">
        <f t="shared" si="10"/>
        <v>2700.8</v>
      </c>
      <c r="BH16" s="39">
        <f t="shared" si="11"/>
        <v>3752.8333333333335</v>
      </c>
      <c r="BI16" s="39">
        <f t="shared" si="12"/>
        <v>23815.666666666668</v>
      </c>
      <c r="BJ16" s="39">
        <f t="shared" si="13"/>
        <v>3523.1666666666665</v>
      </c>
      <c r="BK16" s="42">
        <f t="shared" si="14"/>
        <v>3</v>
      </c>
      <c r="BL16">
        <f t="shared" si="14"/>
        <v>9</v>
      </c>
      <c r="BM16">
        <f t="shared" si="14"/>
        <v>7</v>
      </c>
      <c r="BN16">
        <f t="shared" si="14"/>
        <v>1</v>
      </c>
      <c r="BO16">
        <f t="shared" si="14"/>
        <v>6</v>
      </c>
      <c r="BP16" t="str">
        <f t="shared" si="14"/>
        <v/>
      </c>
      <c r="BQ16" t="str">
        <f t="shared" si="14"/>
        <v/>
      </c>
      <c r="BR16" t="str">
        <f t="shared" si="14"/>
        <v/>
      </c>
      <c r="BS16">
        <f t="shared" si="14"/>
        <v>2</v>
      </c>
      <c r="BT16">
        <f t="shared" si="14"/>
        <v>5</v>
      </c>
      <c r="BU16">
        <f t="shared" si="14"/>
        <v>8</v>
      </c>
      <c r="BV16">
        <f t="shared" si="14"/>
        <v>4</v>
      </c>
      <c r="BW16">
        <f t="shared" si="15"/>
        <v>26</v>
      </c>
      <c r="BX16">
        <f t="shared" si="16"/>
        <v>19</v>
      </c>
      <c r="BY16">
        <f t="shared" si="17"/>
        <v>5</v>
      </c>
      <c r="BZ16">
        <f t="shared" si="18"/>
        <v>4</v>
      </c>
      <c r="CA16">
        <f t="shared" si="19"/>
        <v>9</v>
      </c>
      <c r="CB16" s="39">
        <f t="shared" si="19"/>
        <v>11</v>
      </c>
      <c r="CC16" s="46">
        <f t="shared" si="20"/>
        <v>9</v>
      </c>
      <c r="CD16" s="44" t="str">
        <f t="shared" si="21"/>
        <v xml:space="preserve">sig = </v>
      </c>
      <c r="CE16" t="str" cm="1">
        <f t="array" ref="CE16">_xlfn.IFS($CC16="","",$CC16&lt;=CE$3,"yes",$CC16&gt;CE$3,"no")</f>
        <v>no</v>
      </c>
      <c r="CF16" s="42" t="str">
        <f t="shared" si="22"/>
        <v/>
      </c>
      <c r="CG16" s="1" t="str">
        <f t="shared" si="23"/>
        <v/>
      </c>
      <c r="CH16" s="1" t="str">
        <f t="shared" si="24"/>
        <v/>
      </c>
      <c r="CI16" s="76" t="str">
        <f>IF(CE16="yes",VLOOKUP(CH16,'z-Table'!$A$1:$K$74,7,TRUE)*$CE$2,"")</f>
        <v/>
      </c>
    </row>
    <row r="17" spans="1:87" ht="12" x14ac:dyDescent="0.2">
      <c r="A17" s="7" t="s">
        <v>39</v>
      </c>
      <c r="B17" s="18" cm="1">
        <f t="array" ref="B17">IFERROR(_xlfn.IFS(COUNTA($F$2:$K$2)=0,AVERAGE($F17:$K17),$F$2="X",AVERAGE(G17:$K17),$G$2="X",AVERAGE($F17,$H17:$K17),$H$2="X",AVERAGE($F17:$G17,$I17:$K17),$I$2="X",AVERAGE($F17:$H17,$J17:$K17),$J$2="X",AVERAGE($F17:$I17,$K17:$K17),$K$2="X",AVERAGE($F17:$J17)),"")</f>
        <v>2.0536715547244775</v>
      </c>
      <c r="C17" s="19" cm="1">
        <f t="array" ref="C17">IFERROR(_xlfn.IFS(COUNTA($F$2:$K$2)=0,STDEV($F17:$K17)/SQRT(COUNT($F17:$K17)),$F$2="X",STDEV(G17:$K17)/SQRT(COUNT(G17:$K17)),$G$2="X",STDEV($F17,$H17:$K17)/SQRT(COUNT($F17,$H17:$K17)),$H$2="X",STDEV($F17:$G17,$I17:$K17)/SQRT(COUNT($F17:$G17,$I17:$K17)),$I$2="X",STDEV($F17:$H17,$J17:$K17)/SQRT(COUNT($F17:$H17,$J17:$K17)),$J$2="X",STDEV($F17:$I17,$K17)/SQRT(COUNT($F17:$I17,$K17)),$K$2="X",STDEV($F17:$J17)/SQRT(COUNT($F17:$J17))),"")</f>
        <v>1.1407320107403811</v>
      </c>
      <c r="D17" s="110" cm="1">
        <f t="array" ref="D17">IFERROR(_xlfn.IFS(COUNTA($L$2:$Q$2)=0,AVERAGE($L17:$Q17),$L$2="X",AVERAGE($M17:$Q17),$M$2="X",AVERAGE($L17,$N17:$Q17),$N$2="X",AVERAGE($L17:$M17,$O17:$Q17),$O$2="X",AVERAGE($L17:$N17,$P17:$Q17),$P$2="X",AVERAGE($L17:$O17,$Q17:$Q17),$Q$2="X",AVERAGE($L17:$P17)),"")</f>
        <v>1466.9333333333334</v>
      </c>
      <c r="E17" s="111" cm="1">
        <f t="array" ref="E17">IFERROR(_xlfn.IFS(COUNTA($L$2:$Q$2)=0,STDEV($L17:$Q17)/SQRT(COUNT($L17:$Q17)),$L$2="X",STDEV($M17:$Q17)/SQRT(COUNT($M17:$Q17)),$M$2="X",STDEV($L17,$N17:$Q17)/SQRT(COUNT($L17,$N17:$Q17)),$N$2="X",STDEV($L17:$M17,$O17:$Q17)/SQRT(COUNT($L17:$M17,$O17:$Q17)),$O$2="X",STDEV($L17:$N17,$P17:$Q17)/SQRT(COUNT($L17:$N17,$P17:$Q17)),$P$2="X",STDEV($L17:$O17,$Q17)/SQRT(COUNT($L17:$O17,$Q17)),$Q$2="X",STDEV($L17:$P17)/SQRT(COUNT($L17:$P17))),"")</f>
        <v>581.67120246560057</v>
      </c>
      <c r="F17" cm="1">
        <f t="array" ref="F17">_xlfn.IFS(SUM($L17:$Q17)="","",L17="","",L17=0,0,L17&gt;0,L17/F$65*100)</f>
        <v>1.3168675393374434</v>
      </c>
      <c r="G17" cm="1">
        <f t="array" ref="G17">_xlfn.IFS(SUM($L17:$Q17)="","",M17="","",M17=0,0,M17&gt;0,M17/G$65*100)</f>
        <v>0</v>
      </c>
      <c r="H17" cm="1">
        <f t="array" ref="H17">_xlfn.IFS(SUM($L17:$Q17)="","",N17="","",N17=0,0,N17&gt;0,N17/H$65*100)</f>
        <v>6.4793416380136399</v>
      </c>
      <c r="I17" cm="1">
        <f t="array" ref="I17">_xlfn.IFS(SUM($L17:$Q17)="","",O17="","",O17=0,0,O17&gt;0,O17/I$65*100)</f>
        <v>1.6492674495171205</v>
      </c>
      <c r="J17" cm="1">
        <f t="array" ref="J17">_xlfn.IFS(SUM($L17:$Q17)="","",P17="","",P17=0,0,P17&gt;0,P17/J$65*100)</f>
        <v>0.82288114675418467</v>
      </c>
      <c r="K17" cm="1">
        <f t="array" ref="K17">_xlfn.IFS(SUM($L17:$Q17)="","",Q17="","",Q17=0,0,Q17&gt;0,Q17/K$65*100)</f>
        <v>0</v>
      </c>
      <c r="L17" s="85">
        <f t="shared" si="0"/>
        <v>1884.5</v>
      </c>
      <c r="M17" s="39">
        <f t="shared" si="0"/>
        <v>0</v>
      </c>
      <c r="N17" s="39">
        <f t="shared" si="0"/>
        <v>3448.5</v>
      </c>
      <c r="O17" s="39">
        <f t="shared" si="0"/>
        <v>801.5</v>
      </c>
      <c r="P17" s="39">
        <f t="shared" si="0"/>
        <v>1200.1666666666667</v>
      </c>
      <c r="Q17" s="98">
        <f t="shared" si="0"/>
        <v>0</v>
      </c>
      <c r="R17" s="89">
        <v>7538</v>
      </c>
      <c r="S17" s="89">
        <v>0</v>
      </c>
      <c r="T17" s="89">
        <v>6897</v>
      </c>
      <c r="U17" s="89">
        <v>4809</v>
      </c>
      <c r="V17" s="89">
        <v>7201</v>
      </c>
      <c r="W17" s="89">
        <v>0</v>
      </c>
      <c r="Z17" s="7" t="s">
        <v>39</v>
      </c>
      <c r="AA17" s="18" cm="1">
        <f t="array" ref="AA17">IFERROR(_xlfn.IFS(COUNTA($AE$2:$AJ$2)=0,AVERAGE($AE17:$AJ17),$AE$2="X",AVERAGE($AF17:$AJ17),$AF$2="X",AVERAGE($AE17,$AG17:$AJ17),$AG$2="X",AVERAGE($AE17:$AF17,$AH17:$AJ17),$AH$2="X",AVERAGE($AE17:$AG17,$AI17:$AJ17),$AI$2="X",AVERAGE($AE17:$AH17,$AJ17:$AJ17),$AJ$2="X",AVERAGE($AE17:$AI17)),"")</f>
        <v>1.213724899390124</v>
      </c>
      <c r="AB17" s="19" cm="1">
        <f t="array" ref="AB17">IFERROR(_xlfn.IFS(COUNTA($AE$2:$AJ$2)=0,STDEV($AE17:$AJ17)/SQRT(COUNT($AE17:$AJ17)),$AE$2="X",STDEV($AF17:$AJ17)/SQRT(COUNT($AF17:$AJ17)),$AF$2="X",STDEV($AE17,$AG17:$AJ17)/SQRT(COUNT($AE17,$AG17:$AJ17)),$AG$2="X",STDEV($AE17:$AF17,$AH17:$AJ17)/SQRT(COUNT($AE17:$AF17,$AH17:$AJ17)),$AH$2="X",STDEV($AE17:$AG17,$AI17:$AJ17)/SQRT(COUNT($AE17:$AG17,$AI17:$AJ17)),$AI$2="X",STDEV($AE17:$AH17,$AJ17)/SQRT(COUNT($AE17:$AH17,$AJ17)),$AJ$2="X",STDEV($AE17:$AI17)/SQRT(COUNT($AE17:$AI17))),"")</f>
        <v>0.34112330204872188</v>
      </c>
      <c r="AC17" s="113" cm="1">
        <f t="array" ref="AC17">IFERROR(_xlfn.IFS(COUNTA($AK$2:$AP$2)=0,AVERAGE($AK17:$AP17),$AK$2="X",AVERAGE($AL17:$AP17),$AL$2="X",AVERAGE($AK17,$AM17:$AP17),$AM$2="X",AVERAGE($AK17:$AL17,$AN17:$AP17),$AN$2="X",AVERAGE($AK17:$AM17,$AO17:$AP17),$AO$2="X",AVERAGE($AK17:$AN17,$AP17:$AP17),$AP$2="X",AVERAGE($AK17:$AO17)),"")</f>
        <v>2087.8066666666664</v>
      </c>
      <c r="AD17" s="111" cm="1">
        <f t="array" ref="AD17">IFERROR(_xlfn.IFS(COUNTA($AK$2:$AP$2)=0,STDEV($AK17:$AP17)/SQRT(COUNT($AK17:$AP17)),$AK$2="X",STDEV($AL17:$AP17)/SQRT(COUNT($AL17:$AP17)),$AL$2="X",STDEV($AK17,$AM17:$AP17)/SQRT(COUNT($AK17,$AM17:$AP17)),$AM$2="X",STDEV($AK17:$AL17,$AN17:$AP17)/SQRT(COUNT($AK17:$AL17,$AN17:$AP17)),$AN$2="X",STDEV($AK17:$AM17,$AO17:$AP17)/SQRT(COUNT($AK17:$AM17,$AO17:$AP17)),$AO$2="X",STDEV($AK17:$AN17,$AP17)/SQRT(COUNT($AK17:$AN17,$AP17)),$AP$2="X",STDEV($AK17:$AO17)/SQRT(COUNT($AK17:$AO17))),"")</f>
        <v>346.67439677279032</v>
      </c>
      <c r="AE17" cm="1">
        <f t="array" ref="AE17">_xlfn.IFS(SUM($AK17:$AP17)="","",AK17="","",AK17=0,0,AK17&gt;0,AK17/AE$65*100)</f>
        <v>0</v>
      </c>
      <c r="AF17" cm="1">
        <f t="array" ref="AF17">_xlfn.IFS(SUM($AK17:$AP17)="","",AL17="","",AL17=0,0,AL17&gt;0,AL17/AF$65*100)</f>
        <v>2.4463235062218129</v>
      </c>
      <c r="AG17" cm="1">
        <f t="array" ref="AG17">_xlfn.IFS(SUM($AK17:$AP17)="","",AM17="","",AM17=0,0,AM17&gt;0,AM17/AG$65*100)</f>
        <v>1.3898094014748663</v>
      </c>
      <c r="AH17" cm="1">
        <f t="array" ref="AH17">_xlfn.IFS(SUM($AK17:$AP17)="","",AN17="","",AN17=0,0,AN17&gt;0,AN17/AH$65*100)</f>
        <v>0.54051501804883695</v>
      </c>
      <c r="AI17" cm="1">
        <f t="array" ref="AI17">_xlfn.IFS(SUM($AK17:$AP17)="","",AO17="","",AO17=0,0,AO17&gt;0,AO17/AI$65*100)</f>
        <v>0.68270159294333399</v>
      </c>
      <c r="AJ17" cm="1">
        <f t="array" ref="AJ17">_xlfn.IFS(SUM($AK17:$AP17)="","",AP17="","",AP17=0,0,AP17&gt;0,AP17/AJ$65*100)</f>
        <v>1.0092749782617696</v>
      </c>
      <c r="AK17" s="42">
        <f t="shared" si="1"/>
        <v>0</v>
      </c>
      <c r="AL17">
        <f t="shared" si="1"/>
        <v>1396.2</v>
      </c>
      <c r="AM17">
        <f t="shared" si="1"/>
        <v>3049</v>
      </c>
      <c r="AN17">
        <f t="shared" si="1"/>
        <v>1564.5</v>
      </c>
      <c r="AO17">
        <f t="shared" si="1"/>
        <v>2804.3333333333335</v>
      </c>
      <c r="AP17" s="96">
        <f t="shared" si="1"/>
        <v>1625</v>
      </c>
      <c r="AQ17" s="89">
        <v>0</v>
      </c>
      <c r="AR17" s="89">
        <v>6981</v>
      </c>
      <c r="AS17" s="89">
        <v>15245</v>
      </c>
      <c r="AT17" s="89">
        <v>9387</v>
      </c>
      <c r="AU17" s="89">
        <v>8413</v>
      </c>
      <c r="AV17" s="89">
        <v>9750</v>
      </c>
      <c r="AX17" s="1"/>
      <c r="AY17" s="39" t="str">
        <f t="shared" si="2"/>
        <v/>
      </c>
      <c r="AZ17" s="39" t="str">
        <f t="shared" si="3"/>
        <v/>
      </c>
      <c r="BA17" s="39" t="str">
        <f t="shared" si="4"/>
        <v/>
      </c>
      <c r="BB17" s="39" t="str">
        <f t="shared" si="5"/>
        <v/>
      </c>
      <c r="BC17" s="39" t="str">
        <f t="shared" si="6"/>
        <v/>
      </c>
      <c r="BD17" s="39" t="str">
        <f t="shared" si="7"/>
        <v/>
      </c>
      <c r="BE17" s="39" t="str">
        <f t="shared" si="8"/>
        <v/>
      </c>
      <c r="BF17" s="39" t="str">
        <f t="shared" si="9"/>
        <v/>
      </c>
      <c r="BG17" s="39" t="str">
        <f t="shared" si="10"/>
        <v/>
      </c>
      <c r="BH17" s="39" t="str">
        <f t="shared" si="11"/>
        <v/>
      </c>
      <c r="BI17" s="39" t="str">
        <f t="shared" si="12"/>
        <v/>
      </c>
      <c r="BJ17" s="39" t="str">
        <f t="shared" si="13"/>
        <v/>
      </c>
      <c r="BK17" s="42" t="str">
        <f t="shared" si="14"/>
        <v/>
      </c>
      <c r="BL17" t="str">
        <f t="shared" si="14"/>
        <v/>
      </c>
      <c r="BM17" t="str">
        <f t="shared" si="14"/>
        <v/>
      </c>
      <c r="BN17" t="str">
        <f t="shared" si="14"/>
        <v/>
      </c>
      <c r="BO17" t="str">
        <f t="shared" si="14"/>
        <v/>
      </c>
      <c r="BP17" t="str">
        <f t="shared" si="14"/>
        <v/>
      </c>
      <c r="BQ17" t="str">
        <f t="shared" si="14"/>
        <v/>
      </c>
      <c r="BR17" t="str">
        <f t="shared" si="14"/>
        <v/>
      </c>
      <c r="BS17" t="str">
        <f t="shared" si="14"/>
        <v/>
      </c>
      <c r="BT17" t="str">
        <f t="shared" si="14"/>
        <v/>
      </c>
      <c r="BU17" t="str">
        <f t="shared" si="14"/>
        <v/>
      </c>
      <c r="BV17" t="str">
        <f t="shared" si="14"/>
        <v/>
      </c>
      <c r="BW17" t="str">
        <f t="shared" si="15"/>
        <v/>
      </c>
      <c r="BX17" t="str">
        <f t="shared" si="16"/>
        <v/>
      </c>
      <c r="BY17" t="str">
        <f t="shared" si="17"/>
        <v/>
      </c>
      <c r="BZ17" t="str">
        <f t="shared" si="18"/>
        <v/>
      </c>
      <c r="CA17" t="str">
        <f t="shared" si="19"/>
        <v/>
      </c>
      <c r="CB17" s="39" t="str">
        <f t="shared" si="19"/>
        <v/>
      </c>
      <c r="CC17" s="46" t="str">
        <f t="shared" si="20"/>
        <v/>
      </c>
      <c r="CD17" s="44" t="str">
        <f t="shared" si="21"/>
        <v/>
      </c>
      <c r="CE17" t="str" cm="1">
        <f t="array" ref="CE17">_xlfn.IFS($CC17="","",$CC17&lt;=CE$3,"yes",$CC17&gt;CE$3,"no")</f>
        <v/>
      </c>
      <c r="CF17" s="42" t="str">
        <f t="shared" si="22"/>
        <v/>
      </c>
      <c r="CG17" s="1" t="str">
        <f t="shared" si="23"/>
        <v/>
      </c>
      <c r="CH17" s="1" t="str">
        <f t="shared" si="24"/>
        <v/>
      </c>
      <c r="CI17" s="76" t="str">
        <f>IF(CE17="yes",VLOOKUP(CH17,'z-Table'!$A$1:$K$74,7,TRUE)*$CE$2,"")</f>
        <v/>
      </c>
    </row>
    <row r="18" spans="1:87" ht="12" x14ac:dyDescent="0.2">
      <c r="A18" s="7" t="s">
        <v>40</v>
      </c>
      <c r="B18" s="18" cm="1">
        <f t="array" ref="B18">IFERROR(_xlfn.IFS(COUNTA($F$2:$K$2)=0,AVERAGE($F18:$K18),$F$2="X",AVERAGE(G18:$K18),$G$2="X",AVERAGE($F18,$H18:$K18),$H$2="X",AVERAGE($F18:$G18,$I18:$K18),$I$2="X",AVERAGE($F18:$H18,$J18:$K18),$J$2="X",AVERAGE($F18:$I18,$K18:$K18),$K$2="X",AVERAGE($F18:$J18)),"")</f>
        <v>2.9732168163373336</v>
      </c>
      <c r="C18" s="19" cm="1">
        <f t="array" ref="C18">IFERROR(_xlfn.IFS(COUNTA($F$2:$K$2)=0,STDEV($F18:$K18)/SQRT(COUNT($F18:$K18)),$F$2="X",STDEV(G18:$K18)/SQRT(COUNT(G18:$K18)),$G$2="X",STDEV($F18,$H18:$K18)/SQRT(COUNT($F18,$H18:$K18)),$H$2="X",STDEV($F18:$G18,$I18:$K18)/SQRT(COUNT($F18:$G18,$I18:$K18)),$I$2="X",STDEV($F18:$H18,$J18:$K18)/SQRT(COUNT($F18:$H18,$J18:$K18)),$J$2="X",STDEV($F18:$I18,$K18)/SQRT(COUNT($F18:$I18,$K18)),$K$2="X",STDEV($F18:$J18)/SQRT(COUNT($F18:$J18))),"")</f>
        <v>0.80301760850838022</v>
      </c>
      <c r="D18" s="110" cm="1">
        <f t="array" ref="D18">IFERROR(_xlfn.IFS(COUNTA($L$2:$Q$2)=0,AVERAGE($L18:$Q18),$L$2="X",AVERAGE($M18:$Q18),$M$2="X",AVERAGE($L18,$N18:$Q18),$N$2="X",AVERAGE($L18:$M18,$O18:$Q18),$O$2="X",AVERAGE($L18:$N18,$P18:$Q18),$P$2="X",AVERAGE($L18:$O18,$Q18:$Q18),$Q$2="X",AVERAGE($L18:$P18)),"")</f>
        <v>3387.45</v>
      </c>
      <c r="E18" s="111" cm="1">
        <f t="array" ref="E18">IFERROR(_xlfn.IFS(COUNTA($L$2:$Q$2)=0,STDEV($L18:$Q18)/SQRT(COUNT($L18:$Q18)),$L$2="X",STDEV($M18:$Q18)/SQRT(COUNT($M18:$Q18)),$M$2="X",STDEV($L18,$N18:$Q18)/SQRT(COUNT($L18,$N18:$Q18)),$N$2="X",STDEV($L18:$M18,$O18:$Q18)/SQRT(COUNT($L18:$M18,$O18:$Q18)),$O$2="X",STDEV($L18:$N18,$P18:$Q18)/SQRT(COUNT($L18:$N18,$P18:$Q18)),$P$2="X",STDEV($L18:$O18,$Q18)/SQRT(COUNT($L18:$O18,$Q18)),$Q$2="X",STDEV($L18:$P18)/SQRT(COUNT($L18:$P18))),"")</f>
        <v>550.46213261626258</v>
      </c>
      <c r="F18" cm="1">
        <f t="array" ref="F18">_xlfn.IFS(SUM($L18:$Q18)="","",L18="","",L18=0,0,L18&gt;0,L18/F$65*100)</f>
        <v>2.8215345751975387</v>
      </c>
      <c r="G18" cm="1">
        <f t="array" ref="G18">_xlfn.IFS(SUM($L18:$Q18)="","",M18="","",M18=0,0,M18&gt;0,M18/G$65*100)</f>
        <v>0.50190629354575533</v>
      </c>
      <c r="H18" cm="1">
        <f t="array" ref="H18">_xlfn.IFS(SUM($L18:$Q18)="","",N18="","",N18=0,0,N18&gt;0,N18/H$65*100)</f>
        <v>5.572778685906469</v>
      </c>
      <c r="I18" cm="1">
        <f t="array" ref="I18">_xlfn.IFS(SUM($L18:$Q18)="","",O18="","",O18=0,0,O18&gt;0,O18/I$65*100)</f>
        <v>2.9202562554872702</v>
      </c>
      <c r="J18" cm="1">
        <f t="array" ref="J18">_xlfn.IFS(SUM($L18:$Q18)="","",P18="","",P18=0,0,P18&gt;0,P18/J$65*100)</f>
        <v>3.0496082715496353</v>
      </c>
      <c r="K18" cm="1">
        <f t="array" ref="K18">_xlfn.IFS(SUM($L18:$Q18)="","",Q18="","",Q18=0,0,Q18&gt;0,Q18/K$65*100)</f>
        <v>0.11047419969002177</v>
      </c>
      <c r="L18" s="85">
        <f t="shared" si="0"/>
        <v>4037.75</v>
      </c>
      <c r="M18" s="39">
        <f t="shared" si="0"/>
        <v>4066.5</v>
      </c>
      <c r="N18" s="39">
        <f t="shared" si="0"/>
        <v>2966</v>
      </c>
      <c r="O18" s="39">
        <f t="shared" si="0"/>
        <v>1419.1666666666667</v>
      </c>
      <c r="P18" s="39">
        <f t="shared" si="0"/>
        <v>4447.833333333333</v>
      </c>
      <c r="Q18" s="98">
        <f t="shared" si="0"/>
        <v>7982.5</v>
      </c>
      <c r="R18" s="89">
        <v>16151</v>
      </c>
      <c r="S18" s="89">
        <v>8133</v>
      </c>
      <c r="T18" s="89">
        <v>5932</v>
      </c>
      <c r="U18" s="89">
        <v>8515</v>
      </c>
      <c r="V18" s="89">
        <v>26687</v>
      </c>
      <c r="W18" s="89">
        <v>15965</v>
      </c>
      <c r="Z18" s="7" t="s">
        <v>40</v>
      </c>
      <c r="AA18" s="18" cm="1">
        <f t="array" ref="AA18">IFERROR(_xlfn.IFS(COUNTA($AE$2:$AJ$2)=0,AVERAGE($AE18:$AJ18),$AE$2="X",AVERAGE($AF18:$AJ18),$AF$2="X",AVERAGE($AE18,$AG18:$AJ18),$AG$2="X",AVERAGE($AE18:$AF18,$AH18:$AJ18),$AH$2="X",AVERAGE($AE18:$AG18,$AI18:$AJ18),$AI$2="X",AVERAGE($AE18:$AH18,$AJ18:$AJ18),$AJ$2="X",AVERAGE($AE18:$AI18)),"")</f>
        <v>2.2576549088272095</v>
      </c>
      <c r="AB18" s="19" cm="1">
        <f t="array" ref="AB18">IFERROR(_xlfn.IFS(COUNTA($AE$2:$AJ$2)=0,STDEV($AE18:$AJ18)/SQRT(COUNT($AE18:$AJ18)),$AE$2="X",STDEV($AF18:$AJ18)/SQRT(COUNT($AF18:$AJ18)),$AF$2="X",STDEV($AE18,$AG18:$AJ18)/SQRT(COUNT($AE18,$AG18:$AJ18)),$AG$2="X",STDEV($AE18:$AF18,$AH18:$AJ18)/SQRT(COUNT($AE18:$AF18,$AH18:$AJ18)),$AH$2="X",STDEV($AE18:$AG18,$AI18:$AJ18)/SQRT(COUNT($AE18:$AG18,$AI18:$AJ18)),$AI$2="X",STDEV($AE18:$AH18,$AJ18)/SQRT(COUNT($AE18:$AH18,$AJ18)),$AJ$2="X",STDEV($AE18:$AI18)/SQRT(COUNT($AE18:$AI18))),"")</f>
        <v>0.42189393528138125</v>
      </c>
      <c r="AC18" s="113" cm="1">
        <f t="array" ref="AC18">IFERROR(_xlfn.IFS(COUNTA($AK$2:$AP$2)=0,AVERAGE($AK18:$AP18),$AK$2="X",AVERAGE($AL18:$AP18),$AL$2="X",AVERAGE($AK18,$AM18:$AP18),$AM$2="X",AVERAGE($AK18:$AL18,$AN18:$AP18),$AN$2="X",AVERAGE($AK18:$AM18,$AO18:$AP18),$AO$2="X",AVERAGE($AK18:$AN18,$AP18:$AP18),$AP$2="X",AVERAGE($AK18:$AO18)),"")</f>
        <v>4284.9800000000005</v>
      </c>
      <c r="AD18" s="111" cm="1">
        <f t="array" ref="AD18">IFERROR(_xlfn.IFS(COUNTA($AK$2:$AP$2)=0,STDEV($AK18:$AP18)/SQRT(COUNT($AK18:$AP18)),$AK$2="X",STDEV($AL18:$AP18)/SQRT(COUNT($AL18:$AP18)),$AL$2="X",STDEV($AK18,$AM18:$AP18)/SQRT(COUNT($AK18,$AM18:$AP18)),$AM$2="X",STDEV($AK18:$AL18,$AN18:$AP18)/SQRT(COUNT($AK18:$AL18,$AN18:$AP18)),$AN$2="X",STDEV($AK18:$AM18,$AO18:$AP18)/SQRT(COUNT($AK18:$AM18,$AO18:$AP18)),$AO$2="X",STDEV($AK18:$AN18,$AP18)/SQRT(COUNT($AK18:$AN18,$AP18)),$AP$2="X",STDEV($AK18:$AO18)/SQRT(COUNT($AK18:$AO18))),"")</f>
        <v>779.67047751669463</v>
      </c>
      <c r="AE18" cm="1">
        <f t="array" ref="AE18">_xlfn.IFS(SUM($AK18:$AP18)="","",AK18="","",AK18=0,0,AK18&gt;0,AK18/AE$65*100)</f>
        <v>0</v>
      </c>
      <c r="AF18" cm="1">
        <f t="array" ref="AF18">_xlfn.IFS(SUM($AK18:$AP18)="","",AL18="","",AL18=0,0,AL18&gt;0,AL18/AF$65*100)</f>
        <v>3.7856514593488386</v>
      </c>
      <c r="AG18" cm="1">
        <f t="array" ref="AG18">_xlfn.IFS(SUM($AK18:$AP18)="","",AM18="","",AM18=0,0,AM18&gt;0,AM18/AG$65*100)</f>
        <v>2.2822229292569238</v>
      </c>
      <c r="AH18" cm="1">
        <f t="array" ref="AH18">_xlfn.IFS(SUM($AK18:$AP18)="","",AN18="","",AN18=0,0,AN18&gt;0,AN18/AH$65*100)</f>
        <v>1.3258078502795856</v>
      </c>
      <c r="AI18" cm="1">
        <f t="array" ref="AI18">_xlfn.IFS(SUM($AK18:$AP18)="","",AO18="","",AO18=0,0,AO18&gt;0,AO18/AI$65*100)</f>
        <v>1.6613514456589655</v>
      </c>
      <c r="AJ18" cm="1">
        <f t="array" ref="AJ18">_xlfn.IFS(SUM($AK18:$AP18)="","",AP18="","",AP18=0,0,AP18&gt;0,AP18/AJ$65*100)</f>
        <v>2.233240859591735</v>
      </c>
      <c r="AK18" s="42">
        <f t="shared" si="1"/>
        <v>0</v>
      </c>
      <c r="AL18">
        <f t="shared" si="1"/>
        <v>2160.6</v>
      </c>
      <c r="AM18">
        <f t="shared" si="1"/>
        <v>5006.8</v>
      </c>
      <c r="AN18">
        <f t="shared" si="1"/>
        <v>3837.5</v>
      </c>
      <c r="AO18">
        <f t="shared" si="1"/>
        <v>6824.333333333333</v>
      </c>
      <c r="AP18" s="96">
        <f t="shared" si="1"/>
        <v>3595.6666666666665</v>
      </c>
      <c r="AQ18" s="89">
        <v>0</v>
      </c>
      <c r="AR18" s="89">
        <v>10803</v>
      </c>
      <c r="AS18" s="89">
        <v>25034</v>
      </c>
      <c r="AT18" s="89">
        <v>23025</v>
      </c>
      <c r="AU18" s="89">
        <v>20473</v>
      </c>
      <c r="AV18" s="89">
        <v>21574</v>
      </c>
      <c r="AX18" s="1" t="str">
        <f>A18</f>
        <v>y-terpinene</v>
      </c>
      <c r="AY18" s="39">
        <f t="shared" si="2"/>
        <v>4037.75</v>
      </c>
      <c r="AZ18" s="39">
        <f t="shared" si="3"/>
        <v>4066.5</v>
      </c>
      <c r="BA18" s="39">
        <f t="shared" si="4"/>
        <v>2966</v>
      </c>
      <c r="BB18" s="39">
        <f t="shared" si="5"/>
        <v>1419.1666666666667</v>
      </c>
      <c r="BC18" s="39">
        <f t="shared" si="6"/>
        <v>4447.833333333333</v>
      </c>
      <c r="BD18" s="39" t="str">
        <f t="shared" si="7"/>
        <v/>
      </c>
      <c r="BE18" s="39" t="str">
        <f t="shared" si="8"/>
        <v/>
      </c>
      <c r="BF18" s="39" t="str">
        <f t="shared" si="9"/>
        <v/>
      </c>
      <c r="BG18" s="39">
        <f t="shared" si="10"/>
        <v>5006.8</v>
      </c>
      <c r="BH18" s="39">
        <f t="shared" si="11"/>
        <v>3837.5</v>
      </c>
      <c r="BI18" s="39">
        <f t="shared" si="12"/>
        <v>6824.333333333333</v>
      </c>
      <c r="BJ18" s="39">
        <f t="shared" si="13"/>
        <v>3595.6666666666665</v>
      </c>
      <c r="BK18" s="42">
        <f t="shared" si="14"/>
        <v>5</v>
      </c>
      <c r="BL18">
        <f t="shared" si="14"/>
        <v>6</v>
      </c>
      <c r="BM18">
        <f t="shared" si="14"/>
        <v>2</v>
      </c>
      <c r="BN18">
        <f t="shared" si="14"/>
        <v>1</v>
      </c>
      <c r="BO18">
        <f t="shared" si="14"/>
        <v>7</v>
      </c>
      <c r="BP18" t="str">
        <f t="shared" si="14"/>
        <v/>
      </c>
      <c r="BQ18" t="str">
        <f t="shared" si="14"/>
        <v/>
      </c>
      <c r="BR18" t="str">
        <f t="shared" si="14"/>
        <v/>
      </c>
      <c r="BS18">
        <f t="shared" si="14"/>
        <v>8</v>
      </c>
      <c r="BT18">
        <f t="shared" si="14"/>
        <v>4</v>
      </c>
      <c r="BU18">
        <f t="shared" si="14"/>
        <v>9</v>
      </c>
      <c r="BV18">
        <f t="shared" si="14"/>
        <v>3</v>
      </c>
      <c r="BW18">
        <f t="shared" si="15"/>
        <v>21</v>
      </c>
      <c r="BX18">
        <f t="shared" si="16"/>
        <v>24</v>
      </c>
      <c r="BY18">
        <f t="shared" si="17"/>
        <v>5</v>
      </c>
      <c r="BZ18">
        <f t="shared" si="18"/>
        <v>4</v>
      </c>
      <c r="CA18">
        <f t="shared" si="19"/>
        <v>14</v>
      </c>
      <c r="CB18" s="39">
        <f t="shared" si="19"/>
        <v>6</v>
      </c>
      <c r="CC18" s="46">
        <f t="shared" si="20"/>
        <v>6</v>
      </c>
      <c r="CD18" s="44" t="str">
        <f t="shared" si="21"/>
        <v xml:space="preserve">sig = </v>
      </c>
      <c r="CE18" t="str" cm="1">
        <f t="array" ref="CE18">_xlfn.IFS($CC18="","",$CC18&lt;=CE$3,"yes",$CC18&gt;CE$3,"no")</f>
        <v>no</v>
      </c>
      <c r="CF18" s="42" t="str">
        <f t="shared" si="22"/>
        <v/>
      </c>
      <c r="CG18" s="1" t="str">
        <f t="shared" si="23"/>
        <v/>
      </c>
      <c r="CH18" s="1" t="str">
        <f t="shared" si="24"/>
        <v/>
      </c>
      <c r="CI18" s="76" t="str">
        <f>IF(CE18="yes",VLOOKUP(CH18,'z-Table'!$A$1:$K$74,7,TRUE)*$CE$2,"")</f>
        <v/>
      </c>
    </row>
    <row r="19" spans="1:87" ht="12" x14ac:dyDescent="0.2">
      <c r="A19" s="7" t="s">
        <v>41</v>
      </c>
      <c r="B19" s="18" cm="1">
        <f t="array" ref="B19">IFERROR(_xlfn.IFS(COUNTA($F$2:$K$2)=0,AVERAGE($F19:$K19),$F$2="X",AVERAGE(G19:$K19),$G$2="X",AVERAGE($F19,$H19:$K19),$H$2="X",AVERAGE($F19:$G19,$I19:$K19),$I$2="X",AVERAGE($F19:$H19,$J19:$K19),$J$2="X",AVERAGE($F19:$I19,$K19:$K19),$K$2="X",AVERAGE($F19:$J19)),"")</f>
        <v>0</v>
      </c>
      <c r="C19" s="19" cm="1">
        <f t="array" ref="C19">IFERROR(_xlfn.IFS(COUNTA($F$2:$K$2)=0,STDEV($F19:$K19)/SQRT(COUNT($F19:$K19)),$F$2="X",STDEV(G19:$K19)/SQRT(COUNT(G19:$K19)),$G$2="X",STDEV($F19,$H19:$K19)/SQRT(COUNT($F19,$H19:$K19)),$H$2="X",STDEV($F19:$G19,$I19:$K19)/SQRT(COUNT($F19:$G19,$I19:$K19)),$I$2="X",STDEV($F19:$H19,$J19:$K19)/SQRT(COUNT($F19:$H19,$J19:$K19)),$J$2="X",STDEV($F19:$I19,$K19)/SQRT(COUNT($F19:$I19,$K19)),$K$2="X",STDEV($F19:$J19)/SQRT(COUNT($F19:$J19))),"")</f>
        <v>0</v>
      </c>
      <c r="D19" s="110" cm="1">
        <f t="array" ref="D19">IFERROR(_xlfn.IFS(COUNTA($L$2:$Q$2)=0,AVERAGE($L19:$Q19),$L$2="X",AVERAGE($M19:$Q19),$M$2="X",AVERAGE($L19,$N19:$Q19),$N$2="X",AVERAGE($L19:$M19,$O19:$Q19),$O$2="X",AVERAGE($L19:$N19,$P19:$Q19),$P$2="X",AVERAGE($L19:$O19,$Q19:$Q19),$Q$2="X",AVERAGE($L19:$P19)),"")</f>
        <v>0</v>
      </c>
      <c r="E19" s="111" cm="1">
        <f t="array" ref="E19">IFERROR(_xlfn.IFS(COUNTA($L$2:$Q$2)=0,STDEV($L19:$Q19)/SQRT(COUNT($L19:$Q19)),$L$2="X",STDEV($M19:$Q19)/SQRT(COUNT($M19:$Q19)),$M$2="X",STDEV($L19,$N19:$Q19)/SQRT(COUNT($L19,$N19:$Q19)),$N$2="X",STDEV($L19:$M19,$O19:$Q19)/SQRT(COUNT($L19:$M19,$O19:$Q19)),$O$2="X",STDEV($L19:$N19,$P19:$Q19)/SQRT(COUNT($L19:$N19,$P19:$Q19)),$P$2="X",STDEV($L19:$O19,$Q19)/SQRT(COUNT($L19:$O19,$Q19)),$Q$2="X",STDEV($L19:$P19)/SQRT(COUNT($L19:$P19))),"")</f>
        <v>0</v>
      </c>
      <c r="F19" cm="1">
        <f t="array" ref="F19">_xlfn.IFS(SUM($L19:$Q19)="","",L19="","",L19=0,0,L19&gt;0,L19/F$65*100)</f>
        <v>0</v>
      </c>
      <c r="G19" cm="1">
        <f t="array" ref="G19">_xlfn.IFS(SUM($L19:$Q19)="","",M19="","",M19=0,0,M19&gt;0,M19/G$65*100)</f>
        <v>0</v>
      </c>
      <c r="H19" cm="1">
        <f t="array" ref="H19">_xlfn.IFS(SUM($L19:$Q19)="","",N19="","",N19=0,0,N19&gt;0,N19/H$65*100)</f>
        <v>0</v>
      </c>
      <c r="I19" cm="1">
        <f t="array" ref="I19">_xlfn.IFS(SUM($L19:$Q19)="","",O19="","",O19=0,0,O19&gt;0,O19/I$65*100)</f>
        <v>0</v>
      </c>
      <c r="J19" cm="1">
        <f t="array" ref="J19">_xlfn.IFS(SUM($L19:$Q19)="","",P19="","",P19=0,0,P19&gt;0,P19/J$65*100)</f>
        <v>0</v>
      </c>
      <c r="K19" cm="1">
        <f t="array" ref="K19">_xlfn.IFS(SUM($L19:$Q19)="","",Q19="","",Q19=0,0,Q19&gt;0,Q19/K$65*100)</f>
        <v>0</v>
      </c>
      <c r="L19" s="85">
        <f t="shared" si="0"/>
        <v>0</v>
      </c>
      <c r="M19" s="39">
        <f t="shared" si="0"/>
        <v>0</v>
      </c>
      <c r="N19" s="39">
        <f t="shared" si="0"/>
        <v>0</v>
      </c>
      <c r="O19" s="39">
        <f t="shared" si="0"/>
        <v>0</v>
      </c>
      <c r="P19" s="39">
        <f t="shared" si="0"/>
        <v>0</v>
      </c>
      <c r="Q19" s="98">
        <f t="shared" si="0"/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Z19" s="7" t="s">
        <v>41</v>
      </c>
      <c r="AA19" s="18" cm="1">
        <f t="array" ref="AA19">IFERROR(_xlfn.IFS(COUNTA($AE$2:$AJ$2)=0,AVERAGE($AE19:$AJ19),$AE$2="X",AVERAGE($AF19:$AJ19),$AF$2="X",AVERAGE($AE19,$AG19:$AJ19),$AG$2="X",AVERAGE($AE19:$AF19,$AH19:$AJ19),$AH$2="X",AVERAGE($AE19:$AG19,$AI19:$AJ19),$AI$2="X",AVERAGE($AE19:$AH19,$AJ19:$AJ19),$AJ$2="X",AVERAGE($AE19:$AI19)),"")</f>
        <v>0</v>
      </c>
      <c r="AB19" s="19" cm="1">
        <f t="array" ref="AB19">IFERROR(_xlfn.IFS(COUNTA($AE$2:$AJ$2)=0,STDEV($AE19:$AJ19)/SQRT(COUNT($AE19:$AJ19)),$AE$2="X",STDEV($AF19:$AJ19)/SQRT(COUNT($AF19:$AJ19)),$AF$2="X",STDEV($AE19,$AG19:$AJ19)/SQRT(COUNT($AE19,$AG19:$AJ19)),$AG$2="X",STDEV($AE19:$AF19,$AH19:$AJ19)/SQRT(COUNT($AE19:$AF19,$AH19:$AJ19)),$AH$2="X",STDEV($AE19:$AG19,$AI19:$AJ19)/SQRT(COUNT($AE19:$AG19,$AI19:$AJ19)),$AI$2="X",STDEV($AE19:$AH19,$AJ19)/SQRT(COUNT($AE19:$AH19,$AJ19)),$AJ$2="X",STDEV($AE19:$AI19)/SQRT(COUNT($AE19:$AI19))),"")</f>
        <v>0</v>
      </c>
      <c r="AC19" s="113" cm="1">
        <f t="array" ref="AC19">IFERROR(_xlfn.IFS(COUNTA($AK$2:$AP$2)=0,AVERAGE($AK19:$AP19),$AK$2="X",AVERAGE($AL19:$AP19),$AL$2="X",AVERAGE($AK19,$AM19:$AP19),$AM$2="X",AVERAGE($AK19:$AL19,$AN19:$AP19),$AN$2="X",AVERAGE($AK19:$AM19,$AO19:$AP19),$AO$2="X",AVERAGE($AK19:$AN19,$AP19:$AP19),$AP$2="X",AVERAGE($AK19:$AO19)),"")</f>
        <v>0</v>
      </c>
      <c r="AD19" s="111" cm="1">
        <f t="array" ref="AD19">IFERROR(_xlfn.IFS(COUNTA($AK$2:$AP$2)=0,STDEV($AK19:$AP19)/SQRT(COUNT($AK19:$AP19)),$AK$2="X",STDEV($AL19:$AP19)/SQRT(COUNT($AL19:$AP19)),$AL$2="X",STDEV($AK19,$AM19:$AP19)/SQRT(COUNT($AK19,$AM19:$AP19)),$AM$2="X",STDEV($AK19:$AL19,$AN19:$AP19)/SQRT(COUNT($AK19:$AL19,$AN19:$AP19)),$AN$2="X",STDEV($AK19:$AM19,$AO19:$AP19)/SQRT(COUNT($AK19:$AM19,$AO19:$AP19)),$AO$2="X",STDEV($AK19:$AN19,$AP19)/SQRT(COUNT($AK19:$AN19,$AP19)),$AP$2="X",STDEV($AK19:$AO19)/SQRT(COUNT($AK19:$AO19))),"")</f>
        <v>0</v>
      </c>
      <c r="AE19" cm="1">
        <f t="array" ref="AE19">_xlfn.IFS(SUM($AK19:$AP19)="","",AK19="","",AK19=0,0,AK19&gt;0,AK19/AE$65*100)</f>
        <v>0</v>
      </c>
      <c r="AF19" cm="1">
        <f t="array" ref="AF19">_xlfn.IFS(SUM($AK19:$AP19)="","",AL19="","",AL19=0,0,AL19&gt;0,AL19/AF$65*100)</f>
        <v>0</v>
      </c>
      <c r="AG19" cm="1">
        <f t="array" ref="AG19">_xlfn.IFS(SUM($AK19:$AP19)="","",AM19="","",AM19=0,0,AM19&gt;0,AM19/AG$65*100)</f>
        <v>0</v>
      </c>
      <c r="AH19" cm="1">
        <f t="array" ref="AH19">_xlfn.IFS(SUM($AK19:$AP19)="","",AN19="","",AN19=0,0,AN19&gt;0,AN19/AH$65*100)</f>
        <v>0</v>
      </c>
      <c r="AI19" cm="1">
        <f t="array" ref="AI19">_xlfn.IFS(SUM($AK19:$AP19)="","",AO19="","",AO19=0,0,AO19&gt;0,AO19/AI$65*100)</f>
        <v>0</v>
      </c>
      <c r="AJ19" cm="1">
        <f t="array" ref="AJ19">_xlfn.IFS(SUM($AK19:$AP19)="","",AP19="","",AP19=0,0,AP19&gt;0,AP19/AJ$65*100)</f>
        <v>0</v>
      </c>
      <c r="AK19" s="42">
        <f t="shared" si="1"/>
        <v>0</v>
      </c>
      <c r="AL19">
        <f t="shared" si="1"/>
        <v>0</v>
      </c>
      <c r="AM19">
        <f t="shared" si="1"/>
        <v>0</v>
      </c>
      <c r="AN19">
        <f t="shared" si="1"/>
        <v>0</v>
      </c>
      <c r="AO19">
        <f t="shared" si="1"/>
        <v>0</v>
      </c>
      <c r="AP19" s="96">
        <f t="shared" si="1"/>
        <v>0</v>
      </c>
      <c r="AQ19" s="89">
        <v>0</v>
      </c>
      <c r="AR19" s="89">
        <v>0</v>
      </c>
      <c r="AS19" s="89">
        <v>0</v>
      </c>
      <c r="AT19" s="89">
        <v>0</v>
      </c>
      <c r="AU19" s="89">
        <v>0</v>
      </c>
      <c r="AV19" s="89">
        <v>0</v>
      </c>
      <c r="AX19" s="1"/>
      <c r="AY19" s="39" t="str">
        <f t="shared" si="2"/>
        <v/>
      </c>
      <c r="AZ19" s="39" t="str">
        <f t="shared" si="3"/>
        <v/>
      </c>
      <c r="BA19" s="39" t="str">
        <f t="shared" si="4"/>
        <v/>
      </c>
      <c r="BB19" s="39" t="str">
        <f t="shared" si="5"/>
        <v/>
      </c>
      <c r="BC19" s="39" t="str">
        <f t="shared" si="6"/>
        <v/>
      </c>
      <c r="BD19" s="39" t="str">
        <f t="shared" si="7"/>
        <v/>
      </c>
      <c r="BE19" s="39" t="str">
        <f t="shared" si="8"/>
        <v/>
      </c>
      <c r="BF19" s="39" t="str">
        <f t="shared" si="9"/>
        <v/>
      </c>
      <c r="BG19" s="39" t="str">
        <f t="shared" si="10"/>
        <v/>
      </c>
      <c r="BH19" s="39" t="str">
        <f t="shared" si="11"/>
        <v/>
      </c>
      <c r="BI19" s="39" t="str">
        <f t="shared" si="12"/>
        <v/>
      </c>
      <c r="BJ19" s="39" t="str">
        <f t="shared" si="13"/>
        <v/>
      </c>
      <c r="BK19" s="42" t="str">
        <f t="shared" si="14"/>
        <v/>
      </c>
      <c r="BL19" t="str">
        <f t="shared" si="14"/>
        <v/>
      </c>
      <c r="BM19" t="str">
        <f t="shared" si="14"/>
        <v/>
      </c>
      <c r="BN19" t="str">
        <f t="shared" si="14"/>
        <v/>
      </c>
      <c r="BO19" t="str">
        <f t="shared" si="14"/>
        <v/>
      </c>
      <c r="BP19" t="str">
        <f t="shared" si="14"/>
        <v/>
      </c>
      <c r="BQ19" t="str">
        <f t="shared" si="14"/>
        <v/>
      </c>
      <c r="BR19" t="str">
        <f t="shared" si="14"/>
        <v/>
      </c>
      <c r="BS19" t="str">
        <f t="shared" si="14"/>
        <v/>
      </c>
      <c r="BT19" t="str">
        <f t="shared" si="14"/>
        <v/>
      </c>
      <c r="BU19" t="str">
        <f t="shared" si="14"/>
        <v/>
      </c>
      <c r="BV19" t="str">
        <f t="shared" si="14"/>
        <v/>
      </c>
      <c r="BW19" t="str">
        <f t="shared" si="15"/>
        <v/>
      </c>
      <c r="BX19" t="str">
        <f t="shared" si="16"/>
        <v/>
      </c>
      <c r="BY19" t="str">
        <f t="shared" si="17"/>
        <v/>
      </c>
      <c r="BZ19" t="str">
        <f t="shared" si="18"/>
        <v/>
      </c>
      <c r="CA19" t="str">
        <f t="shared" si="19"/>
        <v/>
      </c>
      <c r="CB19" s="39" t="str">
        <f t="shared" si="19"/>
        <v/>
      </c>
      <c r="CC19" s="46" t="str">
        <f t="shared" si="20"/>
        <v/>
      </c>
      <c r="CD19" s="44" t="str">
        <f t="shared" si="21"/>
        <v/>
      </c>
      <c r="CE19" t="str" cm="1">
        <f t="array" ref="CE19">_xlfn.IFS($CC19="","",$CC19&lt;=CE$3,"yes",$CC19&gt;CE$3,"no")</f>
        <v/>
      </c>
      <c r="CF19" s="42" t="str">
        <f t="shared" si="22"/>
        <v/>
      </c>
      <c r="CG19" s="1" t="str">
        <f t="shared" si="23"/>
        <v/>
      </c>
      <c r="CH19" s="1" t="str">
        <f t="shared" si="24"/>
        <v/>
      </c>
      <c r="CI19" s="76" t="str">
        <f>IF(CE19="yes",VLOOKUP(CH19,'z-Table'!$A$1:$K$74,7,TRUE)*$CE$2,"")</f>
        <v/>
      </c>
    </row>
    <row r="20" spans="1:87" ht="12" x14ac:dyDescent="0.2">
      <c r="A20" s="7" t="s">
        <v>42</v>
      </c>
      <c r="B20" s="18" cm="1">
        <f t="array" ref="B20">IFERROR(_xlfn.IFS(COUNTA($F$2:$K$2)=0,AVERAGE($F20:$K20),$F$2="X",AVERAGE(G20:$K20),$G$2="X",AVERAGE($F20,$H20:$K20),$H$2="X",AVERAGE($F20:$G20,$I20:$K20),$I$2="X",AVERAGE($F20:$H20,$J20:$K20),$J$2="X",AVERAGE($F20:$I20,$K20:$K20),$K$2="X",AVERAGE($F20:$J20)),"")</f>
        <v>0.10677685648203168</v>
      </c>
      <c r="C20" s="19" cm="1">
        <f t="array" ref="C20">IFERROR(_xlfn.IFS(COUNTA($F$2:$K$2)=0,STDEV($F20:$K20)/SQRT(COUNT($F20:$K20)),$F$2="X",STDEV(G20:$K20)/SQRT(COUNT(G20:$K20)),$G$2="X",STDEV($F20,$H20:$K20)/SQRT(COUNT($F20,$H20:$K20)),$H$2="X",STDEV($F20:$G20,$I20:$K20)/SQRT(COUNT($F20:$G20,$I20:$K20)),$I$2="X",STDEV($F20:$H20,$J20:$K20)/SQRT(COUNT($F20:$H20,$J20:$K20)),$J$2="X",STDEV($F20:$I20,$K20)/SQRT(COUNT($F20:$I20,$K20)),$K$2="X",STDEV($F20:$J20)/SQRT(COUNT($F20:$J20))),"")</f>
        <v>0.10677685648203167</v>
      </c>
      <c r="D20" s="110" cm="1">
        <f t="array" ref="D20">IFERROR(_xlfn.IFS(COUNTA($L$2:$Q$2)=0,AVERAGE($L20:$Q20),$L$2="X",AVERAGE($M20:$Q20),$M$2="X",AVERAGE($L20,$N20:$Q20),$N$2="X",AVERAGE($L20:$M20,$O20:$Q20),$O$2="X",AVERAGE($L20:$N20,$P20:$Q20),$P$2="X",AVERAGE($L20:$O20,$Q20:$Q20),$Q$2="X",AVERAGE($L20:$P20)),"")</f>
        <v>155.73333333333332</v>
      </c>
      <c r="E20" s="111" cm="1">
        <f t="array" ref="E20">IFERROR(_xlfn.IFS(COUNTA($L$2:$Q$2)=0,STDEV($L20:$Q20)/SQRT(COUNT($L20:$Q20)),$L$2="X",STDEV($M20:$Q20)/SQRT(COUNT($M20:$Q20)),$M$2="X",STDEV($L20,$N20:$Q20)/SQRT(COUNT($L20,$N20:$Q20)),$N$2="X",STDEV($L20:$M20,$O20:$Q20)/SQRT(COUNT($L20:$M20,$O20:$Q20)),$O$2="X",STDEV($L20:$N20,$P20:$Q20)/SQRT(COUNT($L20:$N20,$P20:$Q20)),$P$2="X",STDEV($L20:$O20,$Q20)/SQRT(COUNT($L20:$O20,$Q20)),$Q$2="X",STDEV($L20:$P20)/SQRT(COUNT($L20:$P20))),"")</f>
        <v>155.73333333333332</v>
      </c>
      <c r="F20" cm="1">
        <f t="array" ref="F20">_xlfn.IFS(SUM($L20:$Q20)="","",L20="","",L20=0,0,L20&gt;0,L20/F$65*100)</f>
        <v>0</v>
      </c>
      <c r="G20" cm="1">
        <f t="array" ref="G20">_xlfn.IFS(SUM($L20:$Q20)="","",M20="","",M20=0,0,M20&gt;0,M20/G$65*100)</f>
        <v>0</v>
      </c>
      <c r="H20" cm="1">
        <f t="array" ref="H20">_xlfn.IFS(SUM($L20:$Q20)="","",N20="","",N20=0,0,N20&gt;0,N20/H$65*100)</f>
        <v>0</v>
      </c>
      <c r="I20" cm="1">
        <f t="array" ref="I20">_xlfn.IFS(SUM($L20:$Q20)="","",O20="","",O20=0,0,O20&gt;0,O20/I$65*100)</f>
        <v>0</v>
      </c>
      <c r="J20" cm="1">
        <f t="array" ref="J20">_xlfn.IFS(SUM($L20:$Q20)="","",P20="","",P20=0,0,P20&gt;0,P20/J$65*100)</f>
        <v>0.5338842824101584</v>
      </c>
      <c r="K20" cm="1">
        <f t="array" ref="K20">_xlfn.IFS(SUM($L20:$Q20)="","",Q20="","",Q20=0,0,Q20&gt;0,Q20/K$65*100)</f>
        <v>7.6747218838836936E-2</v>
      </c>
      <c r="L20" s="85">
        <f t="shared" si="0"/>
        <v>0</v>
      </c>
      <c r="M20" s="39">
        <f t="shared" si="0"/>
        <v>0</v>
      </c>
      <c r="N20" s="39">
        <f t="shared" si="0"/>
        <v>0</v>
      </c>
      <c r="O20" s="39">
        <f t="shared" si="0"/>
        <v>0</v>
      </c>
      <c r="P20" s="39">
        <f t="shared" si="0"/>
        <v>778.66666666666663</v>
      </c>
      <c r="Q20" s="98">
        <f t="shared" si="0"/>
        <v>5545.5</v>
      </c>
      <c r="R20" s="89">
        <v>0</v>
      </c>
      <c r="S20" s="89">
        <v>0</v>
      </c>
      <c r="T20" s="89">
        <v>0</v>
      </c>
      <c r="U20" s="89">
        <v>0</v>
      </c>
      <c r="V20" s="89">
        <v>4672</v>
      </c>
      <c r="W20" s="89">
        <v>11091</v>
      </c>
      <c r="Z20" s="7" t="s">
        <v>42</v>
      </c>
      <c r="AA20" s="18" cm="1">
        <f t="array" ref="AA20">IFERROR(_xlfn.IFS(COUNTA($AE$2:$AJ$2)=0,AVERAGE($AE20:$AJ20),$AE$2="X",AVERAGE($AF20:$AJ20),$AF$2="X",AVERAGE($AE20,$AG20:$AJ20),$AG$2="X",AVERAGE($AE20:$AF20,$AH20:$AJ20),$AH$2="X",AVERAGE($AE20:$AG20,$AI20:$AJ20),$AI$2="X",AVERAGE($AE20:$AH20,$AJ20:$AJ20),$AJ$2="X",AVERAGE($AE20:$AI20)),"")</f>
        <v>0.70411016163194162</v>
      </c>
      <c r="AB20" s="19" cm="1">
        <f t="array" ref="AB20">IFERROR(_xlfn.IFS(COUNTA($AE$2:$AJ$2)=0,STDEV($AE20:$AJ20)/SQRT(COUNT($AE20:$AJ20)),$AE$2="X",STDEV($AF20:$AJ20)/SQRT(COUNT($AF20:$AJ20)),$AF$2="X",STDEV($AE20,$AG20:$AJ20)/SQRT(COUNT($AE20,$AG20:$AJ20)),$AG$2="X",STDEV($AE20:$AF20,$AH20:$AJ20)/SQRT(COUNT($AE20:$AF20,$AH20:$AJ20)),$AH$2="X",STDEV($AE20:$AG20,$AI20:$AJ20)/SQRT(COUNT($AE20:$AG20,$AI20:$AJ20)),$AI$2="X",STDEV($AE20:$AH20,$AJ20)/SQRT(COUNT($AE20:$AH20,$AJ20)),$AJ$2="X",STDEV($AE20:$AI20)/SQRT(COUNT($AE20:$AI20))),"")</f>
        <v>0.24296443825813666</v>
      </c>
      <c r="AC20" s="113" cm="1">
        <f t="array" ref="AC20">IFERROR(_xlfn.IFS(COUNTA($AK$2:$AP$2)=0,AVERAGE($AK20:$AP20),$AK$2="X",AVERAGE($AL20:$AP20),$AL$2="X",AVERAGE($AK20,$AM20:$AP20),$AM$2="X",AVERAGE($AK20:$AL20,$AN20:$AP20),$AN$2="X",AVERAGE($AK20:$AM20,$AO20:$AP20),$AO$2="X",AVERAGE($AK20:$AN20,$AP20:$AP20),$AP$2="X",AVERAGE($AK20:$AO20)),"")</f>
        <v>1757.9266666666667</v>
      </c>
      <c r="AD20" s="111" cm="1">
        <f t="array" ref="AD20">IFERROR(_xlfn.IFS(COUNTA($AK$2:$AP$2)=0,STDEV($AK20:$AP20)/SQRT(COUNT($AK20:$AP20)),$AK$2="X",STDEV($AL20:$AP20)/SQRT(COUNT($AL20:$AP20)),$AL$2="X",STDEV($AK20,$AM20:$AP20)/SQRT(COUNT($AK20,$AM20:$AP20)),$AM$2="X",STDEV($AK20:$AL20,$AN20:$AP20)/SQRT(COUNT($AK20:$AL20,$AN20:$AP20)),$AN$2="X",STDEV($AK20:$AM20,$AO20:$AP20)/SQRT(COUNT($AK20:$AM20,$AO20:$AP20)),$AO$2="X",STDEV($AK20:$AN20,$AP20)/SQRT(COUNT($AK20:$AN20,$AP20)),$AP$2="X",STDEV($AK20:$AO20)/SQRT(COUNT($AK20:$AO20))),"")</f>
        <v>557.57347780858026</v>
      </c>
      <c r="AE20" cm="1">
        <f t="array" ref="AE20">_xlfn.IFS(SUM($AK20:$AP20)="","",AK20="","",AK20=0,0,AK20&gt;0,AK20/AE$65*100)</f>
        <v>0</v>
      </c>
      <c r="AF20" cm="1">
        <f t="array" ref="AF20">_xlfn.IFS(SUM($AK20:$AP20)="","",AL20="","",AL20=0,0,AL20&gt;0,AL20/AF$65*100)</f>
        <v>0</v>
      </c>
      <c r="AG20" cm="1">
        <f t="array" ref="AG20">_xlfn.IFS(SUM($AK20:$AP20)="","",AM20="","",AM20=0,0,AM20&gt;0,AM20/AG$65*100)</f>
        <v>1.4959253833257515</v>
      </c>
      <c r="AH20" cm="1">
        <f t="array" ref="AH20">_xlfn.IFS(SUM($AK20:$AP20)="","",AN20="","",AN20=0,0,AN20&gt;0,AN20/AH$65*100)</f>
        <v>0.5418393863683344</v>
      </c>
      <c r="AI20" cm="1">
        <f t="array" ref="AI20">_xlfn.IFS(SUM($AK20:$AP20)="","",AO20="","",AO20=0,0,AO20&gt;0,AO20/AI$65*100)</f>
        <v>0.62143454163319289</v>
      </c>
      <c r="AJ20" cm="1">
        <f t="array" ref="AJ20">_xlfn.IFS(SUM($AK20:$AP20)="","",AP20="","",AP20=0,0,AP20&gt;0,AP20/AJ$65*100)</f>
        <v>0.86135149683242918</v>
      </c>
      <c r="AK20" s="42">
        <f t="shared" si="1"/>
        <v>0</v>
      </c>
      <c r="AL20">
        <f t="shared" si="1"/>
        <v>0</v>
      </c>
      <c r="AM20">
        <f t="shared" si="1"/>
        <v>3281.8</v>
      </c>
      <c r="AN20">
        <f t="shared" si="1"/>
        <v>1568.3333333333333</v>
      </c>
      <c r="AO20">
        <f t="shared" si="1"/>
        <v>2552.6666666666665</v>
      </c>
      <c r="AP20" s="96">
        <f t="shared" si="1"/>
        <v>1386.8333333333333</v>
      </c>
      <c r="AQ20" s="89">
        <v>0</v>
      </c>
      <c r="AR20" s="89">
        <v>0</v>
      </c>
      <c r="AS20" s="89">
        <v>16409</v>
      </c>
      <c r="AT20" s="89">
        <v>9410</v>
      </c>
      <c r="AU20" s="89">
        <v>7658</v>
      </c>
      <c r="AV20" s="89">
        <v>8321</v>
      </c>
      <c r="AX20" s="1"/>
      <c r="AY20" s="39" t="str">
        <f t="shared" si="2"/>
        <v/>
      </c>
      <c r="AZ20" s="39" t="str">
        <f t="shared" si="3"/>
        <v/>
      </c>
      <c r="BA20" s="39" t="str">
        <f t="shared" si="4"/>
        <v/>
      </c>
      <c r="BB20" s="39" t="str">
        <f t="shared" si="5"/>
        <v/>
      </c>
      <c r="BC20" s="39" t="str">
        <f t="shared" si="6"/>
        <v/>
      </c>
      <c r="BD20" s="39" t="str">
        <f t="shared" si="7"/>
        <v/>
      </c>
      <c r="BE20" s="39" t="str">
        <f t="shared" si="8"/>
        <v/>
      </c>
      <c r="BF20" s="39" t="str">
        <f t="shared" si="9"/>
        <v/>
      </c>
      <c r="BG20" s="39" t="str">
        <f t="shared" si="10"/>
        <v/>
      </c>
      <c r="BH20" s="39" t="str">
        <f t="shared" si="11"/>
        <v/>
      </c>
      <c r="BI20" s="39" t="str">
        <f t="shared" si="12"/>
        <v/>
      </c>
      <c r="BJ20" s="39" t="str">
        <f t="shared" si="13"/>
        <v/>
      </c>
      <c r="BK20" s="42" t="str">
        <f t="shared" si="14"/>
        <v/>
      </c>
      <c r="BL20" t="str">
        <f t="shared" si="14"/>
        <v/>
      </c>
      <c r="BM20" t="str">
        <f t="shared" si="14"/>
        <v/>
      </c>
      <c r="BN20" t="str">
        <f t="shared" si="14"/>
        <v/>
      </c>
      <c r="BO20" t="str">
        <f t="shared" si="14"/>
        <v/>
      </c>
      <c r="BP20" t="str">
        <f t="shared" si="14"/>
        <v/>
      </c>
      <c r="BQ20" t="str">
        <f t="shared" si="14"/>
        <v/>
      </c>
      <c r="BR20" t="str">
        <f t="shared" si="14"/>
        <v/>
      </c>
      <c r="BS20" t="str">
        <f t="shared" si="14"/>
        <v/>
      </c>
      <c r="BT20" t="str">
        <f t="shared" si="14"/>
        <v/>
      </c>
      <c r="BU20" t="str">
        <f t="shared" si="14"/>
        <v/>
      </c>
      <c r="BV20" t="str">
        <f t="shared" si="14"/>
        <v/>
      </c>
      <c r="BW20" t="str">
        <f t="shared" si="15"/>
        <v/>
      </c>
      <c r="BX20" t="str">
        <f t="shared" si="16"/>
        <v/>
      </c>
      <c r="BY20" t="str">
        <f t="shared" si="17"/>
        <v/>
      </c>
      <c r="BZ20" t="str">
        <f t="shared" si="18"/>
        <v/>
      </c>
      <c r="CA20" t="str">
        <f t="shared" si="19"/>
        <v/>
      </c>
      <c r="CB20" s="39" t="str">
        <f t="shared" si="19"/>
        <v/>
      </c>
      <c r="CC20" s="46" t="str">
        <f t="shared" si="20"/>
        <v/>
      </c>
      <c r="CD20" s="44" t="str">
        <f t="shared" si="21"/>
        <v/>
      </c>
      <c r="CE20" t="str" cm="1">
        <f t="array" ref="CE20">_xlfn.IFS($CC20="","",$CC20&lt;=CE$3,"yes",$CC20&gt;CE$3,"no")</f>
        <v/>
      </c>
      <c r="CF20" s="42" t="str">
        <f t="shared" si="22"/>
        <v/>
      </c>
      <c r="CG20" s="1" t="str">
        <f t="shared" si="23"/>
        <v/>
      </c>
      <c r="CH20" s="1" t="str">
        <f t="shared" si="24"/>
        <v/>
      </c>
      <c r="CI20" s="76" t="str">
        <f>IF(CE20="yes",VLOOKUP(CH20,'z-Table'!$A$1:$K$74,7,TRUE)*$CE$2,"")</f>
        <v/>
      </c>
    </row>
    <row r="21" spans="1:87" ht="12" x14ac:dyDescent="0.2">
      <c r="A21" s="7" t="s">
        <v>43</v>
      </c>
      <c r="B21" s="18" cm="1">
        <f t="array" ref="B21">IFERROR(_xlfn.IFS(COUNTA($F$2:$K$2)=0,AVERAGE($F21:$K21),$F$2="X",AVERAGE(G21:$K21),$G$2="X",AVERAGE($F21,$H21:$K21),$H$2="X",AVERAGE($F21:$G21,$I21:$K21),$I$2="X",AVERAGE($F21:$H21,$J21:$K21),$J$2="X",AVERAGE($F21:$I21,$K21:$K21),$K$2="X",AVERAGE($F21:$J21)),"")</f>
        <v>0</v>
      </c>
      <c r="C21" s="19" cm="1">
        <f t="array" ref="C21">IFERROR(_xlfn.IFS(COUNTA($F$2:$K$2)=0,STDEV($F21:$K21)/SQRT(COUNT($F21:$K21)),$F$2="X",STDEV(G21:$K21)/SQRT(COUNT(G21:$K21)),$G$2="X",STDEV($F21,$H21:$K21)/SQRT(COUNT($F21,$H21:$K21)),$H$2="X",STDEV($F21:$G21,$I21:$K21)/SQRT(COUNT($F21:$G21,$I21:$K21)),$I$2="X",STDEV($F21:$H21,$J21:$K21)/SQRT(COUNT($F21:$H21,$J21:$K21)),$J$2="X",STDEV($F21:$I21,$K21)/SQRT(COUNT($F21:$I21,$K21)),$K$2="X",STDEV($F21:$J21)/SQRT(COUNT($F21:$J21))),"")</f>
        <v>0</v>
      </c>
      <c r="D21" s="110" cm="1">
        <f t="array" ref="D21">IFERROR(_xlfn.IFS(COUNTA($L$2:$Q$2)=0,AVERAGE($L21:$Q21),$L$2="X",AVERAGE($M21:$Q21),$M$2="X",AVERAGE($L21,$N21:$Q21),$N$2="X",AVERAGE($L21:$M21,$O21:$Q21),$O$2="X",AVERAGE($L21:$N21,$P21:$Q21),$P$2="X",AVERAGE($L21:$O21,$Q21:$Q21),$Q$2="X",AVERAGE($L21:$P21)),"")</f>
        <v>0</v>
      </c>
      <c r="E21" s="111" cm="1">
        <f t="array" ref="E21">IFERROR(_xlfn.IFS(COUNTA($L$2:$Q$2)=0,STDEV($L21:$Q21)/SQRT(COUNT($L21:$Q21)),$L$2="X",STDEV($M21:$Q21)/SQRT(COUNT($M21:$Q21)),$M$2="X",STDEV($L21,$N21:$Q21)/SQRT(COUNT($L21,$N21:$Q21)),$N$2="X",STDEV($L21:$M21,$O21:$Q21)/SQRT(COUNT($L21:$M21,$O21:$Q21)),$O$2="X",STDEV($L21:$N21,$P21:$Q21)/SQRT(COUNT($L21:$N21,$P21:$Q21)),$P$2="X",STDEV($L21:$O21,$Q21)/SQRT(COUNT($L21:$O21,$Q21)),$Q$2="X",STDEV($L21:$P21)/SQRT(COUNT($L21:$P21))),"")</f>
        <v>0</v>
      </c>
      <c r="F21" cm="1">
        <f t="array" ref="F21">_xlfn.IFS(SUM($L21:$Q21)="","",L21="","",L21=0,0,L21&gt;0,L21/F$65*100)</f>
        <v>0</v>
      </c>
      <c r="G21" cm="1">
        <f t="array" ref="G21">_xlfn.IFS(SUM($L21:$Q21)="","",M21="","",M21=0,0,M21&gt;0,M21/G$65*100)</f>
        <v>0</v>
      </c>
      <c r="H21" cm="1">
        <f t="array" ref="H21">_xlfn.IFS(SUM($L21:$Q21)="","",N21="","",N21=0,0,N21&gt;0,N21/H$65*100)</f>
        <v>0</v>
      </c>
      <c r="I21" cm="1">
        <f t="array" ref="I21">_xlfn.IFS(SUM($L21:$Q21)="","",O21="","",O21=0,0,O21&gt;0,O21/I$65*100)</f>
        <v>0</v>
      </c>
      <c r="J21" cm="1">
        <f t="array" ref="J21">_xlfn.IFS(SUM($L21:$Q21)="","",P21="","",P21=0,0,P21&gt;0,P21/J$65*100)</f>
        <v>0</v>
      </c>
      <c r="K21" cm="1">
        <f t="array" ref="K21">_xlfn.IFS(SUM($L21:$Q21)="","",Q21="","",Q21=0,0,Q21&gt;0,Q21/K$65*100)</f>
        <v>0</v>
      </c>
      <c r="L21" s="85">
        <f t="shared" si="0"/>
        <v>0</v>
      </c>
      <c r="M21" s="39">
        <f t="shared" si="0"/>
        <v>0</v>
      </c>
      <c r="N21" s="39">
        <f t="shared" si="0"/>
        <v>0</v>
      </c>
      <c r="O21" s="39">
        <f t="shared" si="0"/>
        <v>0</v>
      </c>
      <c r="P21" s="39">
        <f t="shared" si="0"/>
        <v>0</v>
      </c>
      <c r="Q21" s="98">
        <f t="shared" si="0"/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Z21" s="7" t="s">
        <v>43</v>
      </c>
      <c r="AA21" s="18" cm="1">
        <f t="array" ref="AA21">IFERROR(_xlfn.IFS(COUNTA($AE$2:$AJ$2)=0,AVERAGE($AE21:$AJ21),$AE$2="X",AVERAGE($AF21:$AJ21),$AF$2="X",AVERAGE($AE21,$AG21:$AJ21),$AG$2="X",AVERAGE($AE21:$AF21,$AH21:$AJ21),$AH$2="X",AVERAGE($AE21:$AG21,$AI21:$AJ21),$AI$2="X",AVERAGE($AE21:$AH21,$AJ21:$AJ21),$AJ$2="X",AVERAGE($AE21:$AI21)),"")</f>
        <v>0</v>
      </c>
      <c r="AB21" s="19" cm="1">
        <f t="array" ref="AB21">IFERROR(_xlfn.IFS(COUNTA($AE$2:$AJ$2)=0,STDEV($AE21:$AJ21)/SQRT(COUNT($AE21:$AJ21)),$AE$2="X",STDEV($AF21:$AJ21)/SQRT(COUNT($AF21:$AJ21)),$AF$2="X",STDEV($AE21,$AG21:$AJ21)/SQRT(COUNT($AE21,$AG21:$AJ21)),$AG$2="X",STDEV($AE21:$AF21,$AH21:$AJ21)/SQRT(COUNT($AE21:$AF21,$AH21:$AJ21)),$AH$2="X",STDEV($AE21:$AG21,$AI21:$AJ21)/SQRT(COUNT($AE21:$AG21,$AI21:$AJ21)),$AI$2="X",STDEV($AE21:$AH21,$AJ21)/SQRT(COUNT($AE21:$AH21,$AJ21)),$AJ$2="X",STDEV($AE21:$AI21)/SQRT(COUNT($AE21:$AI21))),"")</f>
        <v>0</v>
      </c>
      <c r="AC21" s="113" cm="1">
        <f t="array" ref="AC21">IFERROR(_xlfn.IFS(COUNTA($AK$2:$AP$2)=0,AVERAGE($AK21:$AP21),$AK$2="X",AVERAGE($AL21:$AP21),$AL$2="X",AVERAGE($AK21,$AM21:$AP21),$AM$2="X",AVERAGE($AK21:$AL21,$AN21:$AP21),$AN$2="X",AVERAGE($AK21:$AM21,$AO21:$AP21),$AO$2="X",AVERAGE($AK21:$AN21,$AP21:$AP21),$AP$2="X",AVERAGE($AK21:$AO21)),"")</f>
        <v>0</v>
      </c>
      <c r="AD21" s="111" cm="1">
        <f t="array" ref="AD21">IFERROR(_xlfn.IFS(COUNTA($AK$2:$AP$2)=0,STDEV($AK21:$AP21)/SQRT(COUNT($AK21:$AP21)),$AK$2="X",STDEV($AL21:$AP21)/SQRT(COUNT($AL21:$AP21)),$AL$2="X",STDEV($AK21,$AM21:$AP21)/SQRT(COUNT($AK21,$AM21:$AP21)),$AM$2="X",STDEV($AK21:$AL21,$AN21:$AP21)/SQRT(COUNT($AK21:$AL21,$AN21:$AP21)),$AN$2="X",STDEV($AK21:$AM21,$AO21:$AP21)/SQRT(COUNT($AK21:$AM21,$AO21:$AP21)),$AO$2="X",STDEV($AK21:$AN21,$AP21)/SQRT(COUNT($AK21:$AN21,$AP21)),$AP$2="X",STDEV($AK21:$AO21)/SQRT(COUNT($AK21:$AO21))),"")</f>
        <v>0</v>
      </c>
      <c r="AE21" cm="1">
        <f t="array" ref="AE21">_xlfn.IFS(SUM($AK21:$AP21)="","",AK21="","",AK21=0,0,AK21&gt;0,AK21/AE$65*100)</f>
        <v>0</v>
      </c>
      <c r="AF21" cm="1">
        <f t="array" ref="AF21">_xlfn.IFS(SUM($AK21:$AP21)="","",AL21="","",AL21=0,0,AL21&gt;0,AL21/AF$65*100)</f>
        <v>0</v>
      </c>
      <c r="AG21" cm="1">
        <f t="array" ref="AG21">_xlfn.IFS(SUM($AK21:$AP21)="","",AM21="","",AM21=0,0,AM21&gt;0,AM21/AG$65*100)</f>
        <v>0</v>
      </c>
      <c r="AH21" cm="1">
        <f t="array" ref="AH21">_xlfn.IFS(SUM($AK21:$AP21)="","",AN21="","",AN21=0,0,AN21&gt;0,AN21/AH$65*100)</f>
        <v>0</v>
      </c>
      <c r="AI21" cm="1">
        <f t="array" ref="AI21">_xlfn.IFS(SUM($AK21:$AP21)="","",AO21="","",AO21=0,0,AO21&gt;0,AO21/AI$65*100)</f>
        <v>0</v>
      </c>
      <c r="AJ21" cm="1">
        <f t="array" ref="AJ21">_xlfn.IFS(SUM($AK21:$AP21)="","",AP21="","",AP21=0,0,AP21&gt;0,AP21/AJ$65*100)</f>
        <v>0</v>
      </c>
      <c r="AK21" s="42">
        <f t="shared" si="1"/>
        <v>0</v>
      </c>
      <c r="AL21">
        <f t="shared" si="1"/>
        <v>0</v>
      </c>
      <c r="AM21">
        <f t="shared" si="1"/>
        <v>0</v>
      </c>
      <c r="AN21">
        <f t="shared" si="1"/>
        <v>0</v>
      </c>
      <c r="AO21">
        <f t="shared" si="1"/>
        <v>0</v>
      </c>
      <c r="AP21" s="96">
        <f t="shared" si="1"/>
        <v>0</v>
      </c>
      <c r="AQ21" s="89">
        <v>0</v>
      </c>
      <c r="AR21" s="89">
        <v>0</v>
      </c>
      <c r="AS21" s="89">
        <v>0</v>
      </c>
      <c r="AT21" s="89">
        <v>0</v>
      </c>
      <c r="AU21" s="89">
        <v>0</v>
      </c>
      <c r="AV21" s="89">
        <v>0</v>
      </c>
      <c r="AX21" s="1"/>
      <c r="AY21" s="39" t="str">
        <f t="shared" si="2"/>
        <v/>
      </c>
      <c r="AZ21" s="39" t="str">
        <f t="shared" si="3"/>
        <v/>
      </c>
      <c r="BA21" s="39" t="str">
        <f t="shared" si="4"/>
        <v/>
      </c>
      <c r="BB21" s="39" t="str">
        <f t="shared" si="5"/>
        <v/>
      </c>
      <c r="BC21" s="39" t="str">
        <f t="shared" si="6"/>
        <v/>
      </c>
      <c r="BD21" s="39" t="str">
        <f t="shared" si="7"/>
        <v/>
      </c>
      <c r="BE21" s="39" t="str">
        <f t="shared" si="8"/>
        <v/>
      </c>
      <c r="BF21" s="39" t="str">
        <f t="shared" si="9"/>
        <v/>
      </c>
      <c r="BG21" s="39" t="str">
        <f t="shared" si="10"/>
        <v/>
      </c>
      <c r="BH21" s="39" t="str">
        <f t="shared" si="11"/>
        <v/>
      </c>
      <c r="BI21" s="39" t="str">
        <f t="shared" si="12"/>
        <v/>
      </c>
      <c r="BJ21" s="39" t="str">
        <f t="shared" si="13"/>
        <v/>
      </c>
      <c r="BK21" s="42" t="str">
        <f t="shared" si="14"/>
        <v/>
      </c>
      <c r="BL21" t="str">
        <f t="shared" si="14"/>
        <v/>
      </c>
      <c r="BM21" t="str">
        <f t="shared" si="14"/>
        <v/>
      </c>
      <c r="BN21" t="str">
        <f t="shared" si="14"/>
        <v/>
      </c>
      <c r="BO21" t="str">
        <f t="shared" si="14"/>
        <v/>
      </c>
      <c r="BP21" t="str">
        <f t="shared" si="14"/>
        <v/>
      </c>
      <c r="BQ21" t="str">
        <f t="shared" si="14"/>
        <v/>
      </c>
      <c r="BR21" t="str">
        <f t="shared" si="14"/>
        <v/>
      </c>
      <c r="BS21" t="str">
        <f t="shared" si="14"/>
        <v/>
      </c>
      <c r="BT21" t="str">
        <f t="shared" si="14"/>
        <v/>
      </c>
      <c r="BU21" t="str">
        <f t="shared" si="14"/>
        <v/>
      </c>
      <c r="BV21" t="str">
        <f t="shared" si="14"/>
        <v/>
      </c>
      <c r="BW21" t="str">
        <f t="shared" si="15"/>
        <v/>
      </c>
      <c r="BX21" t="str">
        <f t="shared" si="16"/>
        <v/>
      </c>
      <c r="BY21" t="str">
        <f t="shared" si="17"/>
        <v/>
      </c>
      <c r="BZ21" t="str">
        <f t="shared" si="18"/>
        <v/>
      </c>
      <c r="CA21" t="str">
        <f t="shared" si="19"/>
        <v/>
      </c>
      <c r="CB21" s="39" t="str">
        <f t="shared" si="19"/>
        <v/>
      </c>
      <c r="CC21" s="46" t="str">
        <f t="shared" si="20"/>
        <v/>
      </c>
      <c r="CD21" s="44" t="str">
        <f t="shared" si="21"/>
        <v/>
      </c>
      <c r="CE21" t="str" cm="1">
        <f t="array" ref="CE21">_xlfn.IFS($CC21="","",$CC21&lt;=CE$3,"yes",$CC21&gt;CE$3,"no")</f>
        <v/>
      </c>
      <c r="CF21" s="42" t="str">
        <f t="shared" si="22"/>
        <v/>
      </c>
      <c r="CG21" s="1" t="str">
        <f t="shared" si="23"/>
        <v/>
      </c>
      <c r="CH21" s="1" t="str">
        <f t="shared" si="24"/>
        <v/>
      </c>
      <c r="CI21" s="76" t="str">
        <f>IF(CE21="yes",VLOOKUP(CH21,'z-Table'!$A$1:$K$74,7,TRUE)*$CE$2,"")</f>
        <v/>
      </c>
    </row>
    <row r="22" spans="1:87" ht="12" x14ac:dyDescent="0.2">
      <c r="A22" s="7" t="s">
        <v>44</v>
      </c>
      <c r="B22" s="18" cm="1">
        <f t="array" ref="B22">IFERROR(_xlfn.IFS(COUNTA($F$2:$K$2)=0,AVERAGE($F22:$K22),$F$2="X",AVERAGE(G22:$K22),$G$2="X",AVERAGE($F22,$H22:$K22),$H$2="X",AVERAGE($F22:$G22,$I22:$K22),$I$2="X",AVERAGE($F22:$H22,$J22:$K22),$J$2="X",AVERAGE($F22:$I22,$K22:$K22),$K$2="X",AVERAGE($F22:$J22)),"")</f>
        <v>0.80791899719496063</v>
      </c>
      <c r="C22" s="19" cm="1">
        <f t="array" ref="C22">IFERROR(_xlfn.IFS(COUNTA($F$2:$K$2)=0,STDEV($F22:$K22)/SQRT(COUNT($F22:$K22)),$F$2="X",STDEV(G22:$K22)/SQRT(COUNT(G22:$K22)),$G$2="X",STDEV($F22,$H22:$K22)/SQRT(COUNT($F22,$H22:$K22)),$H$2="X",STDEV($F22:$G22,$I22:$K22)/SQRT(COUNT($F22:$G22,$I22:$K22)),$I$2="X",STDEV($F22:$H22,$J22:$K22)/SQRT(COUNT($F22:$H22,$J22:$K22)),$J$2="X",STDEV($F22:$I22,$K22)/SQRT(COUNT($F22:$I22,$K22)),$K$2="X",STDEV($F22:$J22)/SQRT(COUNT($F22:$J22))),"")</f>
        <v>0.24868871403097811</v>
      </c>
      <c r="D22" s="110" cm="1">
        <f t="array" ref="D22">IFERROR(_xlfn.IFS(COUNTA($L$2:$Q$2)=0,AVERAGE($L22:$Q22),$L$2="X",AVERAGE($M22:$Q22),$M$2="X",AVERAGE($L22,$N22:$Q22),$N$2="X",AVERAGE($L22:$M22,$O22:$Q22),$O$2="X",AVERAGE($L22:$N22,$P22:$Q22),$P$2="X",AVERAGE($L22:$O22,$Q22:$Q22),$Q$2="X",AVERAGE($L22:$P22)),"")</f>
        <v>2216.6833333333334</v>
      </c>
      <c r="E22" s="111" cm="1">
        <f t="array" ref="E22">IFERROR(_xlfn.IFS(COUNTA($L$2:$Q$2)=0,STDEV($L22:$Q22)/SQRT(COUNT($L22:$Q22)),$L$2="X",STDEV($M22:$Q22)/SQRT(COUNT($M22:$Q22)),$M$2="X",STDEV($L22,$N22:$Q22)/SQRT(COUNT($L22,$N22:$Q22)),$N$2="X",STDEV($L22:$M22,$O22:$Q22)/SQRT(COUNT($L22:$M22,$O22:$Q22)),$O$2="X",STDEV($L22:$N22,$P22:$Q22)/SQRT(COUNT($L22:$N22,$P22:$Q22)),$P$2="X",STDEV($L22:$O22,$Q22)/SQRT(COUNT($L22:$O22,$Q22)),$Q$2="X",STDEV($L22:$P22)/SQRT(COUNT($L22:$P22))),"")</f>
        <v>1395.4603348397657</v>
      </c>
      <c r="F22" cm="1">
        <f t="array" ref="F22">_xlfn.IFS(SUM($L22:$Q22)="","",L22="","",L22=0,0,L22&gt;0,L22/F$65*100)</f>
        <v>0.37472550701496632</v>
      </c>
      <c r="G22" cm="1">
        <f t="array" ref="G22">_xlfn.IFS(SUM($L22:$Q22)="","",M22="","",M22=0,0,M22&gt;0,M22/G$65*100)</f>
        <v>0.9324114335648368</v>
      </c>
      <c r="H22" cm="1">
        <f t="array" ref="H22">_xlfn.IFS(SUM($L22:$Q22)="","",N22="","",N22=0,0,N22&gt;0,N22/H$65*100)</f>
        <v>0.78067752663322243</v>
      </c>
      <c r="I22" cm="1">
        <f t="array" ref="I22">_xlfn.IFS(SUM($L22:$Q22)="","",O22="","",O22=0,0,O22&gt;0,O22/I$65*100)</f>
        <v>0.27710711150131695</v>
      </c>
      <c r="J22" cm="1">
        <f t="array" ref="J22">_xlfn.IFS(SUM($L22:$Q22)="","",P22="","",P22=0,0,P22&gt;0,P22/J$65*100)</f>
        <v>1.6746734072604605</v>
      </c>
      <c r="K22" cm="1">
        <f t="array" ref="K22">_xlfn.IFS(SUM($L22:$Q22)="","",Q22="","",Q22=0,0,Q22&gt;0,Q22/K$65*100)</f>
        <v>3.1443455270370124E-2</v>
      </c>
      <c r="L22" s="85">
        <f t="shared" si="0"/>
        <v>536.25</v>
      </c>
      <c r="M22" s="39">
        <f t="shared" si="0"/>
        <v>7554.5</v>
      </c>
      <c r="N22" s="39">
        <f t="shared" si="0"/>
        <v>415.5</v>
      </c>
      <c r="O22" s="39">
        <f t="shared" si="0"/>
        <v>134.66666666666666</v>
      </c>
      <c r="P22" s="39">
        <f t="shared" si="0"/>
        <v>2442.5</v>
      </c>
      <c r="Q22" s="98">
        <f t="shared" si="0"/>
        <v>2272</v>
      </c>
      <c r="R22" s="89">
        <v>2145</v>
      </c>
      <c r="S22" s="89">
        <v>15109</v>
      </c>
      <c r="T22" s="89">
        <v>831</v>
      </c>
      <c r="U22" s="89">
        <v>808</v>
      </c>
      <c r="V22" s="89">
        <v>14655</v>
      </c>
      <c r="W22" s="89">
        <v>4544</v>
      </c>
      <c r="Z22" s="7" t="s">
        <v>44</v>
      </c>
      <c r="AA22" s="18" cm="1">
        <f t="array" ref="AA22">IFERROR(_xlfn.IFS(COUNTA($AE$2:$AJ$2)=0,AVERAGE($AE22:$AJ22),$AE$2="X",AVERAGE($AF22:$AJ22),$AF$2="X",AVERAGE($AE22,$AG22:$AJ22),$AG$2="X",AVERAGE($AE22:$AF22,$AH22:$AJ22),$AH$2="X",AVERAGE($AE22:$AG22,$AI22:$AJ22),$AI$2="X",AVERAGE($AE22:$AH22,$AJ22:$AJ22),$AJ$2="X",AVERAGE($AE22:$AI22)),"")</f>
        <v>7.7827396178576862</v>
      </c>
      <c r="AB22" s="19" cm="1">
        <f t="array" ref="AB22">IFERROR(_xlfn.IFS(COUNTA($AE$2:$AJ$2)=0,STDEV($AE22:$AJ22)/SQRT(COUNT($AE22:$AJ22)),$AE$2="X",STDEV($AF22:$AJ22)/SQRT(COUNT($AF22:$AJ22)),$AF$2="X",STDEV($AE22,$AG22:$AJ22)/SQRT(COUNT($AE22,$AG22:$AJ22)),$AG$2="X",STDEV($AE22:$AF22,$AH22:$AJ22)/SQRT(COUNT($AE22:$AF22,$AH22:$AJ22)),$AH$2="X",STDEV($AE22:$AG22,$AI22:$AJ22)/SQRT(COUNT($AE22:$AG22,$AI22:$AJ22)),$AI$2="X",STDEV($AE22:$AH22,$AJ22)/SQRT(COUNT($AE22:$AH22,$AJ22)),$AJ$2="X",STDEV($AE22:$AI22)/SQRT(COUNT($AE22:$AI22))),"")</f>
        <v>2.9353708028497878</v>
      </c>
      <c r="AC22" s="113" cm="1">
        <f t="array" ref="AC22">IFERROR(_xlfn.IFS(COUNTA($AK$2:$AP$2)=0,AVERAGE($AK22:$AP22),$AK$2="X",AVERAGE($AL22:$AP22),$AL$2="X",AVERAGE($AK22,$AM22:$AP22),$AM$2="X",AVERAGE($AK22:$AL22,$AN22:$AP22),$AN$2="X",AVERAGE($AK22:$AM22,$AO22:$AP22),$AO$2="X",AVERAGE($AK22:$AN22,$AP22:$AP22),$AP$2="X",AVERAGE($AK22:$AO22)),"")</f>
        <v>22444.706666666665</v>
      </c>
      <c r="AD22" s="111" cm="1">
        <f t="array" ref="AD22">IFERROR(_xlfn.IFS(COUNTA($AK$2:$AP$2)=0,STDEV($AK22:$AP22)/SQRT(COUNT($AK22:$AP22)),$AK$2="X",STDEV($AL22:$AP22)/SQRT(COUNT($AL22:$AP22)),$AL$2="X",STDEV($AK22,$AM22:$AP22)/SQRT(COUNT($AK22,$AM22:$AP22)),$AM$2="X",STDEV($AK22:$AL22,$AN22:$AP22)/SQRT(COUNT($AK22:$AL22,$AN22:$AP22)),$AN$2="X",STDEV($AK22:$AM22,$AO22:$AP22)/SQRT(COUNT($AK22:$AM22,$AO22:$AP22)),$AO$2="X",STDEV($AK22:$AN22,$AP22)/SQRT(COUNT($AK22:$AN22,$AP22)),$AP$2="X",STDEV($AK22:$AO22)/SQRT(COUNT($AK22:$AO22))),"")</f>
        <v>12056.389755069944</v>
      </c>
      <c r="AE22" cm="1">
        <f t="array" ref="AE22">_xlfn.IFS(SUM($AK22:$AP22)="","",AK22="","",AK22=0,0,AK22&gt;0,AK22/AE$65*100)</f>
        <v>5.6259920065783184</v>
      </c>
      <c r="AF22" cm="1">
        <f t="array" ref="AF22">_xlfn.IFS(SUM($AK22:$AP22)="","",AL22="","",AL22=0,0,AL22&gt;0,AL22/AF$65*100)</f>
        <v>6.4926918669642948</v>
      </c>
      <c r="AG22" cm="1">
        <f t="array" ref="AG22">_xlfn.IFS(SUM($AK22:$AP22)="","",AM22="","",AM22=0,0,AM22&gt;0,AM22/AG$65*100)</f>
        <v>1.7994134448219685</v>
      </c>
      <c r="AH22" cm="1">
        <f t="array" ref="AH22">_xlfn.IFS(SUM($AK22:$AP22)="","",AN22="","",AN22=0,0,AN22&gt;0,AN22/AH$65*100)</f>
        <v>14.671409824624842</v>
      </c>
      <c r="AI22" cm="1">
        <f t="array" ref="AI22">_xlfn.IFS(SUM($AK22:$AP22)="","",AO22="","",AO22=0,0,AO22&gt;0,AO22/AI$65*100)</f>
        <v>14.583262328472541</v>
      </c>
      <c r="AJ22" cm="1">
        <f t="array" ref="AJ22">_xlfn.IFS(SUM($AK22:$AP22)="","",AP22="","",AP22=0,0,AP22&gt;0,AP22/AJ$65*100)</f>
        <v>1.3669206244047865</v>
      </c>
      <c r="AK22" s="42">
        <f t="shared" si="1"/>
        <v>2942</v>
      </c>
      <c r="AL22">
        <f t="shared" si="1"/>
        <v>3705.6</v>
      </c>
      <c r="AM22">
        <f t="shared" si="1"/>
        <v>3947.6</v>
      </c>
      <c r="AN22">
        <f t="shared" si="1"/>
        <v>42465.833333333336</v>
      </c>
      <c r="AO22">
        <f t="shared" si="1"/>
        <v>59903.666666666664</v>
      </c>
      <c r="AP22" s="96">
        <f t="shared" si="1"/>
        <v>2200.8333333333335</v>
      </c>
      <c r="AQ22" s="89">
        <v>2942</v>
      </c>
      <c r="AR22" s="89">
        <v>18528</v>
      </c>
      <c r="AS22" s="89">
        <v>19738</v>
      </c>
      <c r="AT22" s="89">
        <v>254795</v>
      </c>
      <c r="AU22" s="89">
        <v>179711</v>
      </c>
      <c r="AV22" s="89">
        <v>13205</v>
      </c>
      <c r="AX22" s="1" t="str">
        <f>A22</f>
        <v>camphor</v>
      </c>
      <c r="AY22" s="39">
        <f t="shared" si="2"/>
        <v>536.25</v>
      </c>
      <c r="AZ22" s="39">
        <f t="shared" si="3"/>
        <v>7554.5</v>
      </c>
      <c r="BA22" s="39">
        <f t="shared" si="4"/>
        <v>415.5</v>
      </c>
      <c r="BB22" s="39">
        <f t="shared" si="5"/>
        <v>134.66666666666666</v>
      </c>
      <c r="BC22" s="39">
        <f t="shared" si="6"/>
        <v>2442.5</v>
      </c>
      <c r="BD22" s="39" t="str">
        <f t="shared" si="7"/>
        <v/>
      </c>
      <c r="BE22" s="39" t="str">
        <f t="shared" si="8"/>
        <v/>
      </c>
      <c r="BF22" s="39" t="str">
        <f t="shared" si="9"/>
        <v/>
      </c>
      <c r="BG22" s="39">
        <f t="shared" si="10"/>
        <v>3947.6</v>
      </c>
      <c r="BH22" s="39">
        <f t="shared" si="11"/>
        <v>42465.833333333336</v>
      </c>
      <c r="BI22" s="39">
        <f t="shared" si="12"/>
        <v>59903.666666666664</v>
      </c>
      <c r="BJ22" s="39">
        <f t="shared" si="13"/>
        <v>2200.8333333333335</v>
      </c>
      <c r="BK22" s="42">
        <f t="shared" si="14"/>
        <v>3</v>
      </c>
      <c r="BL22">
        <f t="shared" si="14"/>
        <v>7</v>
      </c>
      <c r="BM22">
        <f t="shared" si="14"/>
        <v>2</v>
      </c>
      <c r="BN22">
        <f t="shared" si="14"/>
        <v>1</v>
      </c>
      <c r="BO22">
        <f t="shared" si="14"/>
        <v>5</v>
      </c>
      <c r="BP22" t="str">
        <f t="shared" si="14"/>
        <v/>
      </c>
      <c r="BQ22" t="str">
        <f t="shared" si="14"/>
        <v/>
      </c>
      <c r="BR22" t="str">
        <f t="shared" si="14"/>
        <v/>
      </c>
      <c r="BS22">
        <f t="shared" si="14"/>
        <v>6</v>
      </c>
      <c r="BT22">
        <f t="shared" si="14"/>
        <v>8</v>
      </c>
      <c r="BU22">
        <f t="shared" si="14"/>
        <v>9</v>
      </c>
      <c r="BV22">
        <f t="shared" si="14"/>
        <v>4</v>
      </c>
      <c r="BW22">
        <f t="shared" si="15"/>
        <v>18</v>
      </c>
      <c r="BX22">
        <f t="shared" si="16"/>
        <v>27</v>
      </c>
      <c r="BY22">
        <f t="shared" si="17"/>
        <v>5</v>
      </c>
      <c r="BZ22">
        <f t="shared" si="18"/>
        <v>4</v>
      </c>
      <c r="CA22">
        <f t="shared" si="19"/>
        <v>17</v>
      </c>
      <c r="CB22" s="39">
        <f t="shared" si="19"/>
        <v>3</v>
      </c>
      <c r="CC22" s="46">
        <f t="shared" si="20"/>
        <v>3</v>
      </c>
      <c r="CD22" s="44" t="str">
        <f t="shared" si="21"/>
        <v xml:space="preserve">sig = </v>
      </c>
      <c r="CE22" t="str" cm="1">
        <f t="array" ref="CE22">_xlfn.IFS($CC22="","",$CC22&lt;=CE$3,"yes",$CC22&gt;CE$3,"no")</f>
        <v>no</v>
      </c>
      <c r="CF22" s="42" t="str">
        <f t="shared" si="22"/>
        <v/>
      </c>
      <c r="CG22" s="1" t="str">
        <f t="shared" si="23"/>
        <v/>
      </c>
      <c r="CH22" s="1" t="str">
        <f t="shared" si="24"/>
        <v/>
      </c>
      <c r="CI22" s="76" t="str">
        <f>IF(CE22="yes",VLOOKUP(CH22,'z-Table'!$A$1:$K$74,7,TRUE)*$CE$2,"")</f>
        <v/>
      </c>
    </row>
    <row r="23" spans="1:87" ht="12" x14ac:dyDescent="0.2">
      <c r="A23" s="6" t="s">
        <v>45</v>
      </c>
      <c r="B23" s="18" cm="1">
        <f t="array" ref="B23">IFERROR(_xlfn.IFS(COUNTA($F$2:$K$2)=0,AVERAGE($F23:$K23),$F$2="X",AVERAGE(G23:$K23),$G$2="X",AVERAGE($F23,$H23:$K23),$H$2="X",AVERAGE($F23:$G23,$I23:$K23),$I$2="X",AVERAGE($F23:$H23,$J23:$K23),$J$2="X",AVERAGE($F23:$I23,$K23:$K23),$K$2="X",AVERAGE($F23:$J23)),"")</f>
        <v>0</v>
      </c>
      <c r="C23" s="19" cm="1">
        <f t="array" ref="C23">IFERROR(_xlfn.IFS(COUNTA($F$2:$K$2)=0,STDEV($F23:$K23)/SQRT(COUNT($F23:$K23)),$F$2="X",STDEV(G23:$K23)/SQRT(COUNT(G23:$K23)),$G$2="X",STDEV($F23,$H23:$K23)/SQRT(COUNT($F23,$H23:$K23)),$H$2="X",STDEV($F23:$G23,$I23:$K23)/SQRT(COUNT($F23:$G23,$I23:$K23)),$I$2="X",STDEV($F23:$H23,$J23:$K23)/SQRT(COUNT($F23:$H23,$J23:$K23)),$J$2="X",STDEV($F23:$I23,$K23)/SQRT(COUNT($F23:$I23,$K23)),$K$2="X",STDEV($F23:$J23)/SQRT(COUNT($F23:$J23))),"")</f>
        <v>0</v>
      </c>
      <c r="D23" s="110" cm="1">
        <f t="array" ref="D23">IFERROR(_xlfn.IFS(COUNTA($L$2:$Q$2)=0,AVERAGE($L23:$Q23),$L$2="X",AVERAGE($M23:$Q23),$M$2="X",AVERAGE($L23,$N23:$Q23),$N$2="X",AVERAGE($L23:$M23,$O23:$Q23),$O$2="X",AVERAGE($L23:$N23,$P23:$Q23),$P$2="X",AVERAGE($L23:$O23,$Q23:$Q23),$Q$2="X",AVERAGE($L23:$P23)),"")</f>
        <v>0</v>
      </c>
      <c r="E23" s="111" cm="1">
        <f t="array" ref="E23">IFERROR(_xlfn.IFS(COUNTA($L$2:$Q$2)=0,STDEV($L23:$Q23)/SQRT(COUNT($L23:$Q23)),$L$2="X",STDEV($M23:$Q23)/SQRT(COUNT($M23:$Q23)),$M$2="X",STDEV($L23,$N23:$Q23)/SQRT(COUNT($L23,$N23:$Q23)),$N$2="X",STDEV($L23:$M23,$O23:$Q23)/SQRT(COUNT($L23:$M23,$O23:$Q23)),$O$2="X",STDEV($L23:$N23,$P23:$Q23)/SQRT(COUNT($L23:$N23,$P23:$Q23)),$P$2="X",STDEV($L23:$O23,$Q23)/SQRT(COUNT($L23:$O23,$Q23)),$Q$2="X",STDEV($L23:$P23)/SQRT(COUNT($L23:$P23))),"")</f>
        <v>0</v>
      </c>
      <c r="F23" cm="1">
        <f t="array" ref="F23">_xlfn.IFS(SUM($L23:$Q23)="","",L23="","",L23=0,0,L23&gt;0,L23/F$65*100)</f>
        <v>0</v>
      </c>
      <c r="G23" cm="1">
        <f t="array" ref="G23">_xlfn.IFS(SUM($L23:$Q23)="","",M23="","",M23=0,0,M23&gt;0,M23/G$65*100)</f>
        <v>0</v>
      </c>
      <c r="H23" cm="1">
        <f t="array" ref="H23">_xlfn.IFS(SUM($L23:$Q23)="","",N23="","",N23=0,0,N23&gt;0,N23/H$65*100)</f>
        <v>0</v>
      </c>
      <c r="I23" cm="1">
        <f t="array" ref="I23">_xlfn.IFS(SUM($L23:$Q23)="","",O23="","",O23=0,0,O23&gt;0,O23/I$65*100)</f>
        <v>0</v>
      </c>
      <c r="J23" cm="1">
        <f t="array" ref="J23">_xlfn.IFS(SUM($L23:$Q23)="","",P23="","",P23=0,0,P23&gt;0,P23/J$65*100)</f>
        <v>0</v>
      </c>
      <c r="K23" cm="1">
        <f t="array" ref="K23">_xlfn.IFS(SUM($L23:$Q23)="","",Q23="","",Q23=0,0,Q23&gt;0,Q23/K$65*100)</f>
        <v>0</v>
      </c>
      <c r="L23" s="85">
        <f t="shared" si="0"/>
        <v>0</v>
      </c>
      <c r="M23" s="39">
        <f t="shared" si="0"/>
        <v>0</v>
      </c>
      <c r="N23" s="39">
        <f t="shared" si="0"/>
        <v>0</v>
      </c>
      <c r="O23" s="39">
        <f t="shared" si="0"/>
        <v>0</v>
      </c>
      <c r="P23" s="39">
        <f t="shared" si="0"/>
        <v>0</v>
      </c>
      <c r="Q23" s="98">
        <f t="shared" si="0"/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Z23" s="6" t="s">
        <v>45</v>
      </c>
      <c r="AA23" s="18" cm="1">
        <f t="array" ref="AA23">IFERROR(_xlfn.IFS(COUNTA($AE$2:$AJ$2)=0,AVERAGE($AE23:$AJ23),$AE$2="X",AVERAGE($AF23:$AJ23),$AF$2="X",AVERAGE($AE23,$AG23:$AJ23),$AG$2="X",AVERAGE($AE23:$AF23,$AH23:$AJ23),$AH$2="X",AVERAGE($AE23:$AG23,$AI23:$AJ23),$AI$2="X",AVERAGE($AE23:$AH23,$AJ23:$AJ23),$AJ$2="X",AVERAGE($AE23:$AI23)),"")</f>
        <v>0</v>
      </c>
      <c r="AB23" s="19" cm="1">
        <f t="array" ref="AB23">IFERROR(_xlfn.IFS(COUNTA($AE$2:$AJ$2)=0,STDEV($AE23:$AJ23)/SQRT(COUNT($AE23:$AJ23)),$AE$2="X",STDEV($AF23:$AJ23)/SQRT(COUNT($AF23:$AJ23)),$AF$2="X",STDEV($AE23,$AG23:$AJ23)/SQRT(COUNT($AE23,$AG23:$AJ23)),$AG$2="X",STDEV($AE23:$AF23,$AH23:$AJ23)/SQRT(COUNT($AE23:$AF23,$AH23:$AJ23)),$AH$2="X",STDEV($AE23:$AG23,$AI23:$AJ23)/SQRT(COUNT($AE23:$AG23,$AI23:$AJ23)),$AI$2="X",STDEV($AE23:$AH23,$AJ23)/SQRT(COUNT($AE23:$AH23,$AJ23)),$AJ$2="X",STDEV($AE23:$AI23)/SQRT(COUNT($AE23:$AI23))),"")</f>
        <v>0</v>
      </c>
      <c r="AC23" s="113" cm="1">
        <f t="array" ref="AC23">IFERROR(_xlfn.IFS(COUNTA($AK$2:$AP$2)=0,AVERAGE($AK23:$AP23),$AK$2="X",AVERAGE($AL23:$AP23),$AL$2="X",AVERAGE($AK23,$AM23:$AP23),$AM$2="X",AVERAGE($AK23:$AL23,$AN23:$AP23),$AN$2="X",AVERAGE($AK23:$AM23,$AO23:$AP23),$AO$2="X",AVERAGE($AK23:$AN23,$AP23:$AP23),$AP$2="X",AVERAGE($AK23:$AO23)),"")</f>
        <v>0</v>
      </c>
      <c r="AD23" s="111" cm="1">
        <f t="array" ref="AD23">IFERROR(_xlfn.IFS(COUNTA($AK$2:$AP$2)=0,STDEV($AK23:$AP23)/SQRT(COUNT($AK23:$AP23)),$AK$2="X",STDEV($AL23:$AP23)/SQRT(COUNT($AL23:$AP23)),$AL$2="X",STDEV($AK23,$AM23:$AP23)/SQRT(COUNT($AK23,$AM23:$AP23)),$AM$2="X",STDEV($AK23:$AL23,$AN23:$AP23)/SQRT(COUNT($AK23:$AL23,$AN23:$AP23)),$AN$2="X",STDEV($AK23:$AM23,$AO23:$AP23)/SQRT(COUNT($AK23:$AM23,$AO23:$AP23)),$AO$2="X",STDEV($AK23:$AN23,$AP23)/SQRT(COUNT($AK23:$AN23,$AP23)),$AP$2="X",STDEV($AK23:$AO23)/SQRT(COUNT($AK23:$AO23))),"")</f>
        <v>0</v>
      </c>
      <c r="AE23" cm="1">
        <f t="array" ref="AE23">_xlfn.IFS(SUM($AK23:$AP23)="","",AK23="","",AK23=0,0,AK23&gt;0,AK23/AE$65*100)</f>
        <v>0</v>
      </c>
      <c r="AF23" cm="1">
        <f t="array" ref="AF23">_xlfn.IFS(SUM($AK23:$AP23)="","",AL23="","",AL23=0,0,AL23&gt;0,AL23/AF$65*100)</f>
        <v>0</v>
      </c>
      <c r="AG23" cm="1">
        <f t="array" ref="AG23">_xlfn.IFS(SUM($AK23:$AP23)="","",AM23="","",AM23=0,0,AM23&gt;0,AM23/AG$65*100)</f>
        <v>0</v>
      </c>
      <c r="AH23" cm="1">
        <f t="array" ref="AH23">_xlfn.IFS(SUM($AK23:$AP23)="","",AN23="","",AN23=0,0,AN23&gt;0,AN23/AH$65*100)</f>
        <v>0</v>
      </c>
      <c r="AI23" cm="1">
        <f t="array" ref="AI23">_xlfn.IFS(SUM($AK23:$AP23)="","",AO23="","",AO23=0,0,AO23&gt;0,AO23/AI$65*100)</f>
        <v>0</v>
      </c>
      <c r="AJ23" cm="1">
        <f t="array" ref="AJ23">_xlfn.IFS(SUM($AK23:$AP23)="","",AP23="","",AP23=0,0,AP23&gt;0,AP23/AJ$65*100)</f>
        <v>0</v>
      </c>
      <c r="AK23" s="42">
        <f t="shared" si="1"/>
        <v>0</v>
      </c>
      <c r="AL23">
        <f t="shared" si="1"/>
        <v>0</v>
      </c>
      <c r="AM23">
        <f t="shared" si="1"/>
        <v>0</v>
      </c>
      <c r="AN23">
        <f t="shared" si="1"/>
        <v>0</v>
      </c>
      <c r="AO23">
        <f t="shared" si="1"/>
        <v>0</v>
      </c>
      <c r="AP23" s="96">
        <f t="shared" si="1"/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X23" s="1"/>
      <c r="AY23" s="39" t="str">
        <f t="shared" si="2"/>
        <v/>
      </c>
      <c r="AZ23" s="39" t="str">
        <f t="shared" si="3"/>
        <v/>
      </c>
      <c r="BA23" s="39" t="str">
        <f t="shared" si="4"/>
        <v/>
      </c>
      <c r="BB23" s="39" t="str">
        <f t="shared" si="5"/>
        <v/>
      </c>
      <c r="BC23" s="39" t="str">
        <f t="shared" si="6"/>
        <v/>
      </c>
      <c r="BD23" s="39" t="str">
        <f t="shared" si="7"/>
        <v/>
      </c>
      <c r="BE23" s="39" t="str">
        <f t="shared" si="8"/>
        <v/>
      </c>
      <c r="BF23" s="39" t="str">
        <f t="shared" si="9"/>
        <v/>
      </c>
      <c r="BG23" s="39" t="str">
        <f t="shared" si="10"/>
        <v/>
      </c>
      <c r="BH23" s="39" t="str">
        <f t="shared" si="11"/>
        <v/>
      </c>
      <c r="BI23" s="39" t="str">
        <f t="shared" si="12"/>
        <v/>
      </c>
      <c r="BJ23" s="39" t="str">
        <f t="shared" si="13"/>
        <v/>
      </c>
      <c r="BK23" s="42" t="str">
        <f t="shared" si="14"/>
        <v/>
      </c>
      <c r="BL23" t="str">
        <f t="shared" si="14"/>
        <v/>
      </c>
      <c r="BM23" t="str">
        <f t="shared" si="14"/>
        <v/>
      </c>
      <c r="BN23" t="str">
        <f t="shared" si="14"/>
        <v/>
      </c>
      <c r="BO23" t="str">
        <f t="shared" si="14"/>
        <v/>
      </c>
      <c r="BP23" t="str">
        <f t="shared" si="14"/>
        <v/>
      </c>
      <c r="BQ23" t="str">
        <f t="shared" si="14"/>
        <v/>
      </c>
      <c r="BR23" t="str">
        <f t="shared" si="14"/>
        <v/>
      </c>
      <c r="BS23" t="str">
        <f t="shared" si="14"/>
        <v/>
      </c>
      <c r="BT23" t="str">
        <f t="shared" si="14"/>
        <v/>
      </c>
      <c r="BU23" t="str">
        <f t="shared" si="14"/>
        <v/>
      </c>
      <c r="BV23" t="str">
        <f t="shared" si="14"/>
        <v/>
      </c>
      <c r="BW23" t="str">
        <f t="shared" si="15"/>
        <v/>
      </c>
      <c r="BX23" t="str">
        <f t="shared" si="16"/>
        <v/>
      </c>
      <c r="BY23" t="str">
        <f t="shared" si="17"/>
        <v/>
      </c>
      <c r="BZ23" t="str">
        <f t="shared" si="18"/>
        <v/>
      </c>
      <c r="CA23" t="str">
        <f t="shared" si="19"/>
        <v/>
      </c>
      <c r="CB23" s="39" t="str">
        <f t="shared" si="19"/>
        <v/>
      </c>
      <c r="CC23" s="46" t="str">
        <f t="shared" si="20"/>
        <v/>
      </c>
      <c r="CD23" s="44" t="str">
        <f t="shared" si="21"/>
        <v/>
      </c>
      <c r="CE23" t="str" cm="1">
        <f t="array" ref="CE23">_xlfn.IFS($CC23="","",$CC23&lt;=CE$3,"yes",$CC23&gt;CE$3,"no")</f>
        <v/>
      </c>
      <c r="CF23" s="42" t="str">
        <f t="shared" si="22"/>
        <v/>
      </c>
      <c r="CG23" s="1" t="str">
        <f t="shared" si="23"/>
        <v/>
      </c>
      <c r="CH23" s="1" t="str">
        <f t="shared" si="24"/>
        <v/>
      </c>
      <c r="CI23" s="76" t="str">
        <f>IF(CE23="yes",VLOOKUP(CH23,'z-Table'!$A$1:$K$74,7,TRUE)*$CE$2,"")</f>
        <v/>
      </c>
    </row>
    <row r="24" spans="1:87" ht="12" x14ac:dyDescent="0.2">
      <c r="A24" s="6" t="s">
        <v>46</v>
      </c>
      <c r="B24" s="18" cm="1">
        <f t="array" ref="B24">IFERROR(_xlfn.IFS(COUNTA($F$2:$K$2)=0,AVERAGE($F24:$K24),$F$2="X",AVERAGE(G24:$K24),$G$2="X",AVERAGE($F24,$H24:$K24),$H$2="X",AVERAGE($F24:$G24,$I24:$K24),$I$2="X",AVERAGE($F24:$H24,$J24:$K24),$J$2="X",AVERAGE($F24:$I24,$K24:$K24),$K$2="X",AVERAGE($F24:$J24)),"")</f>
        <v>3.2108465353624838</v>
      </c>
      <c r="C24" s="19" cm="1">
        <f t="array" ref="C24">IFERROR(_xlfn.IFS(COUNTA($F$2:$K$2)=0,STDEV($F24:$K24)/SQRT(COUNT($F24:$K24)),$F$2="X",STDEV(G24:$K24)/SQRT(COUNT(G24:$K24)),$G$2="X",STDEV($F24,$H24:$K24)/SQRT(COUNT($F24,$H24:$K24)),$H$2="X",STDEV($F24:$G24,$I24:$K24)/SQRT(COUNT($F24:$G24,$I24:$K24)),$I$2="X",STDEV($F24:$H24,$J24:$K24)/SQRT(COUNT($F24:$H24,$J24:$K24)),$J$2="X",STDEV($F24:$I24,$K24)/SQRT(COUNT($F24:$I24,$K24)),$K$2="X",STDEV($F24:$J24)/SQRT(COUNT($F24:$J24))),"")</f>
        <v>0.85858987937858644</v>
      </c>
      <c r="D24" s="110" cm="1">
        <f t="array" ref="D24">IFERROR(_xlfn.IFS(COUNTA($L$2:$Q$2)=0,AVERAGE($L24:$Q24),$L$2="X",AVERAGE($M24:$Q24),$M$2="X",AVERAGE($L24,$N24:$Q24),$N$2="X",AVERAGE($L24:$M24,$O24:$Q24),$O$2="X",AVERAGE($L24:$N24,$P24:$Q24),$P$2="X",AVERAGE($L24:$O24,$Q24:$Q24),$Q$2="X",AVERAGE($L24:$P24)),"")</f>
        <v>3034.1833333333334</v>
      </c>
      <c r="E24" s="111" cm="1">
        <f t="array" ref="E24">IFERROR(_xlfn.IFS(COUNTA($L$2:$Q$2)=0,STDEV($L24:$Q24)/SQRT(COUNT($L24:$Q24)),$L$2="X",STDEV($M24:$Q24)/SQRT(COUNT($M24:$Q24)),$M$2="X",STDEV($L24,$N24:$Q24)/SQRT(COUNT($L24,$N24:$Q24)),$N$2="X",STDEV($L24:$M24,$O24:$Q24)/SQRT(COUNT($L24:$M24,$O24:$Q24)),$O$2="X",STDEV($L24:$N24,$P24:$Q24)/SQRT(COUNT($L24:$N24,$P24:$Q24)),$P$2="X",STDEV($L24:$O24,$Q24)/SQRT(COUNT($L24:$O24,$Q24)),$Q$2="X",STDEV($L24:$P24)/SQRT(COUNT($L24:$P24))),"")</f>
        <v>1124.0254483823355</v>
      </c>
      <c r="F24" cm="1">
        <f t="array" ref="F24">_xlfn.IFS(SUM($L24:$Q24)="","",L24="","",L24=0,0,L24&gt;0,L24/F$65*100)</f>
        <v>2.853329466701839</v>
      </c>
      <c r="G24" cm="1">
        <f t="array" ref="G24">_xlfn.IFS(SUM($L24:$Q24)="","",M24="","",M24=0,0,M24&gt;0,M24/G$65*100)</f>
        <v>0</v>
      </c>
      <c r="H24" cm="1">
        <f t="array" ref="H24">_xlfn.IFS(SUM($L24:$Q24)="","",N24="","",N24=0,0,N24&gt;0,N24/H$65*100)</f>
        <v>4.2744678052721561</v>
      </c>
      <c r="I24" cm="1">
        <f t="array" ref="I24">_xlfn.IFS(SUM($L24:$Q24)="","",O24="","",O24=0,0,O24&gt;0,O24/I$65*100)</f>
        <v>4.3253402107111505</v>
      </c>
      <c r="J24" cm="1">
        <f t="array" ref="J24">_xlfn.IFS(SUM($L24:$Q24)="","",P24="","",P24=0,0,P24&gt;0,P24/J$65*100)</f>
        <v>4.6010951941272724</v>
      </c>
      <c r="K24" cm="1">
        <f t="array" ref="K24">_xlfn.IFS(SUM($L24:$Q24)="","",Q24="","",Q24=0,0,Q24&gt;0,Q24/K$65*100)</f>
        <v>7.6878694554095963E-3</v>
      </c>
      <c r="L24" s="85">
        <f t="shared" si="0"/>
        <v>4083.25</v>
      </c>
      <c r="M24" s="39">
        <f t="shared" si="0"/>
        <v>0</v>
      </c>
      <c r="N24" s="39">
        <f t="shared" si="0"/>
        <v>2275</v>
      </c>
      <c r="O24" s="39">
        <f t="shared" si="0"/>
        <v>2102</v>
      </c>
      <c r="P24" s="39">
        <f t="shared" si="0"/>
        <v>6710.666666666667</v>
      </c>
      <c r="Q24" s="98">
        <f t="shared" si="0"/>
        <v>555.5</v>
      </c>
      <c r="R24" s="89">
        <v>16333</v>
      </c>
      <c r="S24" s="89">
        <v>0</v>
      </c>
      <c r="T24" s="89">
        <v>4550</v>
      </c>
      <c r="U24" s="89">
        <v>12612</v>
      </c>
      <c r="V24" s="89">
        <v>40264</v>
      </c>
      <c r="W24" s="89">
        <v>1111</v>
      </c>
      <c r="Z24" s="6" t="s">
        <v>46</v>
      </c>
      <c r="AA24" s="18" cm="1">
        <f t="array" ref="AA24">IFERROR(_xlfn.IFS(COUNTA($AE$2:$AJ$2)=0,AVERAGE($AE24:$AJ24),$AE$2="X",AVERAGE($AF24:$AJ24),$AF$2="X",AVERAGE($AE24,$AG24:$AJ24),$AG$2="X",AVERAGE($AE24:$AF24,$AH24:$AJ24),$AH$2="X",AVERAGE($AE24:$AG24,$AI24:$AJ24),$AI$2="X",AVERAGE($AE24:$AH24,$AJ24:$AJ24),$AJ$2="X",AVERAGE($AE24:$AI24)),"")</f>
        <v>3.4133701042372153</v>
      </c>
      <c r="AB24" s="19" cm="1">
        <f t="array" ref="AB24">IFERROR(_xlfn.IFS(COUNTA($AE$2:$AJ$2)=0,STDEV($AE24:$AJ24)/SQRT(COUNT($AE24:$AJ24)),$AE$2="X",STDEV($AF24:$AJ24)/SQRT(COUNT($AF24:$AJ24)),$AF$2="X",STDEV($AE24,$AG24:$AJ24)/SQRT(COUNT($AE24,$AG24:$AJ24)),$AG$2="X",STDEV($AE24:$AF24,$AH24:$AJ24)/SQRT(COUNT($AE24:$AF24,$AH24:$AJ24)),$AH$2="X",STDEV($AE24:$AG24,$AI24:$AJ24)/SQRT(COUNT($AE24:$AG24,$AI24:$AJ24)),$AI$2="X",STDEV($AE24:$AH24,$AJ24)/SQRT(COUNT($AE24:$AH24,$AJ24)),$AJ$2="X",STDEV($AE24:$AI24)/SQRT(COUNT($AE24:$AI24))),"")</f>
        <v>0.5238294050686273</v>
      </c>
      <c r="AC24" s="113" cm="1">
        <f t="array" ref="AC24">IFERROR(_xlfn.IFS(COUNTA($AK$2:$AP$2)=0,AVERAGE($AK24:$AP24),$AK$2="X",AVERAGE($AL24:$AP24),$AL$2="X",AVERAGE($AK24,$AM24:$AP24),$AM$2="X",AVERAGE($AK24:$AL24,$AN24:$AP24),$AN$2="X",AVERAGE($AK24:$AM24,$AO24:$AP24),$AO$2="X",AVERAGE($AK24:$AN24,$AP24:$AP24),$AP$2="X",AVERAGE($AK24:$AO24)),"")</f>
        <v>6761.3733333333339</v>
      </c>
      <c r="AD24" s="111" cm="1">
        <f t="array" ref="AD24">IFERROR(_xlfn.IFS(COUNTA($AK$2:$AP$2)=0,STDEV($AK24:$AP24)/SQRT(COUNT($AK24:$AP24)),$AK$2="X",STDEV($AL24:$AP24)/SQRT(COUNT($AL24:$AP24)),$AL$2="X",STDEV($AK24,$AM24:$AP24)/SQRT(COUNT($AK24,$AM24:$AP24)),$AM$2="X",STDEV($AK24:$AL24,$AN24:$AP24)/SQRT(COUNT($AK24:$AL24,$AN24:$AP24)),$AN$2="X",STDEV($AK24:$AM24,$AO24:$AP24)/SQRT(COUNT($AK24:$AM24,$AO24:$AP24)),$AO$2="X",STDEV($AK24:$AN24,$AP24)/SQRT(COUNT($AK24:$AN24,$AP24)),$AP$2="X",STDEV($AK24:$AO24)/SQRT(COUNT($AK24:$AO24))),"")</f>
        <v>1307.2231878383359</v>
      </c>
      <c r="AE24" cm="1">
        <f t="array" ref="AE24">_xlfn.IFS(SUM($AK24:$AP24)="","",AK24="","",AK24=0,0,AK24&gt;0,AK24/AE$65*100)</f>
        <v>0</v>
      </c>
      <c r="AF24" cm="1">
        <f t="array" ref="AF24">_xlfn.IFS(SUM($AK24:$AP24)="","",AL24="","",AL24=0,0,AL24&gt;0,AL24/AF$65*100)</f>
        <v>4.7896217852800076</v>
      </c>
      <c r="AG24" cm="1">
        <f t="array" ref="AG24">_xlfn.IFS(SUM($AK24:$AP24)="","",AM24="","",AM24=0,0,AM24&gt;0,AM24/AG$65*100)</f>
        <v>4.492881386217503</v>
      </c>
      <c r="AH24" cm="1">
        <f t="array" ref="AH24">_xlfn.IFS(SUM($AK24:$AP24)="","",AN24="","",AN24=0,0,AN24&gt;0,AN24/AH$65*100)</f>
        <v>2.5093324780601112</v>
      </c>
      <c r="AI24" cm="1">
        <f t="array" ref="AI24">_xlfn.IFS(SUM($AK24:$AP24)="","",AO24="","",AO24=0,0,AO24&gt;0,AO24/AI$65*100)</f>
        <v>2.1862193766178963</v>
      </c>
      <c r="AJ24" cm="1">
        <f t="array" ref="AJ24">_xlfn.IFS(SUM($AK24:$AP24)="","",AP24="","",AP24=0,0,AP24&gt;0,AP24/AJ$65*100)</f>
        <v>3.0887954950105585</v>
      </c>
      <c r="AK24" s="42">
        <f t="shared" si="1"/>
        <v>0</v>
      </c>
      <c r="AL24">
        <f t="shared" si="1"/>
        <v>2733.6</v>
      </c>
      <c r="AM24">
        <f t="shared" si="1"/>
        <v>9856.6</v>
      </c>
      <c r="AN24">
        <f t="shared" si="1"/>
        <v>7263.166666666667</v>
      </c>
      <c r="AO24">
        <f t="shared" si="1"/>
        <v>8980.3333333333339</v>
      </c>
      <c r="AP24" s="96">
        <f t="shared" si="1"/>
        <v>4973.166666666667</v>
      </c>
      <c r="AQ24" s="89">
        <v>0</v>
      </c>
      <c r="AR24" s="89">
        <v>13668</v>
      </c>
      <c r="AS24" s="89">
        <v>49283</v>
      </c>
      <c r="AT24" s="89">
        <v>43579</v>
      </c>
      <c r="AU24" s="89">
        <v>26941</v>
      </c>
      <c r="AV24" s="89">
        <v>29839</v>
      </c>
      <c r="AX24" s="1"/>
      <c r="AY24" s="39" t="str">
        <f t="shared" si="2"/>
        <v/>
      </c>
      <c r="AZ24" s="39" t="str">
        <f t="shared" si="3"/>
        <v/>
      </c>
      <c r="BA24" s="39" t="str">
        <f t="shared" si="4"/>
        <v/>
      </c>
      <c r="BB24" s="39" t="str">
        <f t="shared" si="5"/>
        <v/>
      </c>
      <c r="BC24" s="39" t="str">
        <f t="shared" si="6"/>
        <v/>
      </c>
      <c r="BD24" s="39" t="str">
        <f t="shared" si="7"/>
        <v/>
      </c>
      <c r="BE24" s="39" t="str">
        <f t="shared" si="8"/>
        <v/>
      </c>
      <c r="BF24" s="39" t="str">
        <f t="shared" si="9"/>
        <v/>
      </c>
      <c r="BG24" s="39" t="str">
        <f t="shared" si="10"/>
        <v/>
      </c>
      <c r="BH24" s="39" t="str">
        <f t="shared" si="11"/>
        <v/>
      </c>
      <c r="BI24" s="39" t="str">
        <f t="shared" si="12"/>
        <v/>
      </c>
      <c r="BJ24" s="39" t="str">
        <f t="shared" si="13"/>
        <v/>
      </c>
      <c r="BK24" s="42" t="str">
        <f t="shared" si="14"/>
        <v/>
      </c>
      <c r="BL24" t="str">
        <f t="shared" si="14"/>
        <v/>
      </c>
      <c r="BM24" t="str">
        <f t="shared" si="14"/>
        <v/>
      </c>
      <c r="BN24" t="str">
        <f t="shared" si="14"/>
        <v/>
      </c>
      <c r="BO24" t="str">
        <f t="shared" si="14"/>
        <v/>
      </c>
      <c r="BP24" t="str">
        <f t="shared" si="14"/>
        <v/>
      </c>
      <c r="BQ24" t="str">
        <f t="shared" si="14"/>
        <v/>
      </c>
      <c r="BR24" t="str">
        <f t="shared" si="14"/>
        <v/>
      </c>
      <c r="BS24" t="str">
        <f t="shared" si="14"/>
        <v/>
      </c>
      <c r="BT24" t="str">
        <f t="shared" si="14"/>
        <v/>
      </c>
      <c r="BU24" t="str">
        <f t="shared" si="14"/>
        <v/>
      </c>
      <c r="BV24" t="str">
        <f t="shared" si="14"/>
        <v/>
      </c>
      <c r="BW24" t="str">
        <f t="shared" si="15"/>
        <v/>
      </c>
      <c r="BX24" t="str">
        <f t="shared" si="16"/>
        <v/>
      </c>
      <c r="BY24" t="str">
        <f t="shared" si="17"/>
        <v/>
      </c>
      <c r="BZ24" t="str">
        <f t="shared" si="18"/>
        <v/>
      </c>
      <c r="CA24" t="str">
        <f t="shared" si="19"/>
        <v/>
      </c>
      <c r="CB24" s="39" t="str">
        <f t="shared" si="19"/>
        <v/>
      </c>
      <c r="CC24" s="46" t="str">
        <f t="shared" si="20"/>
        <v/>
      </c>
      <c r="CD24" s="44" t="str">
        <f t="shared" si="21"/>
        <v/>
      </c>
      <c r="CE24" t="str" cm="1">
        <f t="array" ref="CE24">_xlfn.IFS($CC24="","",$CC24&lt;=CE$3,"yes",$CC24&gt;CE$3,"no")</f>
        <v/>
      </c>
      <c r="CF24" s="42" t="str">
        <f t="shared" si="22"/>
        <v/>
      </c>
      <c r="CG24" s="1" t="str">
        <f t="shared" si="23"/>
        <v/>
      </c>
      <c r="CH24" s="1" t="str">
        <f t="shared" si="24"/>
        <v/>
      </c>
      <c r="CI24" s="76" t="str">
        <f>IF(CE24="yes",VLOOKUP(CH24,'z-Table'!$A$1:$K$74,7,TRUE)*$CE$2,"")</f>
        <v/>
      </c>
    </row>
    <row r="25" spans="1:87" ht="12" x14ac:dyDescent="0.2">
      <c r="A25" s="7" t="s">
        <v>47</v>
      </c>
      <c r="B25" s="18" cm="1">
        <f t="array" ref="B25">IFERROR(_xlfn.IFS(COUNTA($F$2:$K$2)=0,AVERAGE($F25:$K25),$F$2="X",AVERAGE(G25:$K25),$G$2="X",AVERAGE($F25,$H25:$K25),$H$2="X",AVERAGE($F25:$G25,$I25:$K25),$I$2="X",AVERAGE($F25:$H25,$J25:$K25),$J$2="X",AVERAGE($F25:$I25,$K25:$K25),$K$2="X",AVERAGE($F25:$J25)),"")</f>
        <v>0</v>
      </c>
      <c r="C25" s="19" cm="1">
        <f t="array" ref="C25">IFERROR(_xlfn.IFS(COUNTA($F$2:$K$2)=0,STDEV($F25:$K25)/SQRT(COUNT($F25:$K25)),$F$2="X",STDEV(G25:$K25)/SQRT(COUNT(G25:$K25)),$G$2="X",STDEV($F25,$H25:$K25)/SQRT(COUNT($F25,$H25:$K25)),$H$2="X",STDEV($F25:$G25,$I25:$K25)/SQRT(COUNT($F25:$G25,$I25:$K25)),$I$2="X",STDEV($F25:$H25,$J25:$K25)/SQRT(COUNT($F25:$H25,$J25:$K25)),$J$2="X",STDEV($F25:$I25,$K25)/SQRT(COUNT($F25:$I25,$K25)),$K$2="X",STDEV($F25:$J25)/SQRT(COUNT($F25:$J25))),"")</f>
        <v>0</v>
      </c>
      <c r="D25" s="110" cm="1">
        <f t="array" ref="D25">IFERROR(_xlfn.IFS(COUNTA($L$2:$Q$2)=0,AVERAGE($L25:$Q25),$L$2="X",AVERAGE($M25:$Q25),$M$2="X",AVERAGE($L25,$N25:$Q25),$N$2="X",AVERAGE($L25:$M25,$O25:$Q25),$O$2="X",AVERAGE($L25:$N25,$P25:$Q25),$P$2="X",AVERAGE($L25:$O25,$Q25:$Q25),$Q$2="X",AVERAGE($L25:$P25)),"")</f>
        <v>0</v>
      </c>
      <c r="E25" s="111" cm="1">
        <f t="array" ref="E25">IFERROR(_xlfn.IFS(COUNTA($L$2:$Q$2)=0,STDEV($L25:$Q25)/SQRT(COUNT($L25:$Q25)),$L$2="X",STDEV($M25:$Q25)/SQRT(COUNT($M25:$Q25)),$M$2="X",STDEV($L25,$N25:$Q25)/SQRT(COUNT($L25,$N25:$Q25)),$N$2="X",STDEV($L25:$M25,$O25:$Q25)/SQRT(COUNT($L25:$M25,$O25:$Q25)),$O$2="X",STDEV($L25:$N25,$P25:$Q25)/SQRT(COUNT($L25:$N25,$P25:$Q25)),$P$2="X",STDEV($L25:$O25,$Q25)/SQRT(COUNT($L25:$O25,$Q25)),$Q$2="X",STDEV($L25:$P25)/SQRT(COUNT($L25:$P25))),"")</f>
        <v>0</v>
      </c>
      <c r="F25" cm="1">
        <f t="array" ref="F25">_xlfn.IFS(SUM($L25:$Q25)="","",L25="","",L25=0,0,L25&gt;0,L25/F$65*100)</f>
        <v>0</v>
      </c>
      <c r="G25" cm="1">
        <f t="array" ref="G25">_xlfn.IFS(SUM($L25:$Q25)="","",M25="","",M25=0,0,M25&gt;0,M25/G$65*100)</f>
        <v>0</v>
      </c>
      <c r="H25" cm="1">
        <f t="array" ref="H25">_xlfn.IFS(SUM($L25:$Q25)="","",N25="","",N25=0,0,N25&gt;0,N25/H$65*100)</f>
        <v>0</v>
      </c>
      <c r="I25" cm="1">
        <f t="array" ref="I25">_xlfn.IFS(SUM($L25:$Q25)="","",O25="","",O25=0,0,O25&gt;0,O25/I$65*100)</f>
        <v>0</v>
      </c>
      <c r="J25" cm="1">
        <f t="array" ref="J25">_xlfn.IFS(SUM($L25:$Q25)="","",P25="","",P25=0,0,P25&gt;0,P25/J$65*100)</f>
        <v>0</v>
      </c>
      <c r="K25" cm="1">
        <f t="array" ref="K25">_xlfn.IFS(SUM($L25:$Q25)="","",Q25="","",Q25=0,0,Q25&gt;0,Q25/K$65*100)</f>
        <v>0</v>
      </c>
      <c r="L25" s="85">
        <f>IF(R25="","",R25/R$2)</f>
        <v>0</v>
      </c>
      <c r="M25" s="39">
        <f t="shared" si="0"/>
        <v>0</v>
      </c>
      <c r="N25" s="39">
        <f t="shared" si="0"/>
        <v>0</v>
      </c>
      <c r="O25" s="39">
        <f t="shared" si="0"/>
        <v>0</v>
      </c>
      <c r="P25" s="39">
        <f t="shared" si="0"/>
        <v>0</v>
      </c>
      <c r="Q25" s="98">
        <f t="shared" si="0"/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Z25" s="7" t="s">
        <v>47</v>
      </c>
      <c r="AA25" s="18" cm="1">
        <f t="array" ref="AA25">IFERROR(_xlfn.IFS(COUNTA($AE$2:$AJ$2)=0,AVERAGE($AE25:$AJ25),$AE$2="X",AVERAGE($AF25:$AJ25),$AF$2="X",AVERAGE($AE25,$AG25:$AJ25),$AG$2="X",AVERAGE($AE25:$AF25,$AH25:$AJ25),$AH$2="X",AVERAGE($AE25:$AG25,$AI25:$AJ25),$AI$2="X",AVERAGE($AE25:$AH25,$AJ25:$AJ25),$AJ$2="X",AVERAGE($AE25:$AI25)),"")</f>
        <v>0</v>
      </c>
      <c r="AB25" s="19" cm="1">
        <f t="array" ref="AB25">IFERROR(_xlfn.IFS(COUNTA($AE$2:$AJ$2)=0,STDEV($AE25:$AJ25)/SQRT(COUNT($AE25:$AJ25)),$AE$2="X",STDEV($AF25:$AJ25)/SQRT(COUNT($AF25:$AJ25)),$AF$2="X",STDEV($AE25,$AG25:$AJ25)/SQRT(COUNT($AE25,$AG25:$AJ25)),$AG$2="X",STDEV($AE25:$AF25,$AH25:$AJ25)/SQRT(COUNT($AE25:$AF25,$AH25:$AJ25)),$AH$2="X",STDEV($AE25:$AG25,$AI25:$AJ25)/SQRT(COUNT($AE25:$AG25,$AI25:$AJ25)),$AI$2="X",STDEV($AE25:$AH25,$AJ25)/SQRT(COUNT($AE25:$AH25,$AJ25)),$AJ$2="X",STDEV($AE25:$AI25)/SQRT(COUNT($AE25:$AI25))),"")</f>
        <v>0</v>
      </c>
      <c r="AC25" s="113" cm="1">
        <f t="array" ref="AC25">IFERROR(_xlfn.IFS(COUNTA($AK$2:$AP$2)=0,AVERAGE($AK25:$AP25),$AK$2="X",AVERAGE($AL25:$AP25),$AL$2="X",AVERAGE($AK25,$AM25:$AP25),$AM$2="X",AVERAGE($AK25:$AL25,$AN25:$AP25),$AN$2="X",AVERAGE($AK25:$AM25,$AO25:$AP25),$AO$2="X",AVERAGE($AK25:$AN25,$AP25:$AP25),$AP$2="X",AVERAGE($AK25:$AO25)),"")</f>
        <v>0</v>
      </c>
      <c r="AD25" s="111" cm="1">
        <f t="array" ref="AD25">IFERROR(_xlfn.IFS(COUNTA($AK$2:$AP$2)=0,STDEV($AK25:$AP25)/SQRT(COUNT($AK25:$AP25)),$AK$2="X",STDEV($AL25:$AP25)/SQRT(COUNT($AL25:$AP25)),$AL$2="X",STDEV($AK25,$AM25:$AP25)/SQRT(COUNT($AK25,$AM25:$AP25)),$AM$2="X",STDEV($AK25:$AL25,$AN25:$AP25)/SQRT(COUNT($AK25:$AL25,$AN25:$AP25)),$AN$2="X",STDEV($AK25:$AM25,$AO25:$AP25)/SQRT(COUNT($AK25:$AM25,$AO25:$AP25)),$AO$2="X",STDEV($AK25:$AN25,$AP25)/SQRT(COUNT($AK25:$AN25,$AP25)),$AP$2="X",STDEV($AK25:$AO25)/SQRT(COUNT($AK25:$AO25))),"")</f>
        <v>0</v>
      </c>
      <c r="AE25" cm="1">
        <f t="array" ref="AE25">_xlfn.IFS(SUM($AK25:$AP25)="","",AK25="","",AK25=0,0,AK25&gt;0,AK25/AE$65*100)</f>
        <v>0</v>
      </c>
      <c r="AF25" cm="1">
        <f t="array" ref="AF25">_xlfn.IFS(SUM($AK25:$AP25)="","",AL25="","",AL25=0,0,AL25&gt;0,AL25/AF$65*100)</f>
        <v>0</v>
      </c>
      <c r="AG25" cm="1">
        <f t="array" ref="AG25">_xlfn.IFS(SUM($AK25:$AP25)="","",AM25="","",AM25=0,0,AM25&gt;0,AM25/AG$65*100)</f>
        <v>0</v>
      </c>
      <c r="AH25" cm="1">
        <f t="array" ref="AH25">_xlfn.IFS(SUM($AK25:$AP25)="","",AN25="","",AN25=0,0,AN25&gt;0,AN25/AH$65*100)</f>
        <v>0</v>
      </c>
      <c r="AI25" cm="1">
        <f t="array" ref="AI25">_xlfn.IFS(SUM($AK25:$AP25)="","",AO25="","",AO25=0,0,AO25&gt;0,AO25/AI$65*100)</f>
        <v>0</v>
      </c>
      <c r="AJ25" cm="1">
        <f t="array" ref="AJ25">_xlfn.IFS(SUM($AK25:$AP25)="","",AP25="","",AP25=0,0,AP25&gt;0,AP25/AJ$65*100)</f>
        <v>0</v>
      </c>
      <c r="AK25" s="42">
        <f t="shared" si="1"/>
        <v>0</v>
      </c>
      <c r="AL25">
        <f t="shared" si="1"/>
        <v>0</v>
      </c>
      <c r="AM25">
        <f t="shared" si="1"/>
        <v>0</v>
      </c>
      <c r="AN25">
        <f t="shared" si="1"/>
        <v>0</v>
      </c>
      <c r="AO25">
        <f t="shared" si="1"/>
        <v>0</v>
      </c>
      <c r="AP25" s="96">
        <f t="shared" si="1"/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X25" s="1"/>
      <c r="AY25" s="39" t="str">
        <f t="shared" si="2"/>
        <v/>
      </c>
      <c r="AZ25" s="39" t="str">
        <f t="shared" si="3"/>
        <v/>
      </c>
      <c r="BA25" s="39" t="str">
        <f t="shared" si="4"/>
        <v/>
      </c>
      <c r="BB25" s="39" t="str">
        <f t="shared" si="5"/>
        <v/>
      </c>
      <c r="BC25" s="39" t="str">
        <f t="shared" si="6"/>
        <v/>
      </c>
      <c r="BD25" s="39" t="str">
        <f t="shared" si="7"/>
        <v/>
      </c>
      <c r="BE25" s="39" t="str">
        <f t="shared" si="8"/>
        <v/>
      </c>
      <c r="BF25" s="39" t="str">
        <f t="shared" si="9"/>
        <v/>
      </c>
      <c r="BG25" s="39" t="str">
        <f t="shared" si="10"/>
        <v/>
      </c>
      <c r="BH25" s="39" t="str">
        <f t="shared" si="11"/>
        <v/>
      </c>
      <c r="BI25" s="39" t="str">
        <f t="shared" si="12"/>
        <v/>
      </c>
      <c r="BJ25" s="39" t="str">
        <f t="shared" si="13"/>
        <v/>
      </c>
      <c r="BK25" s="42" t="str">
        <f t="shared" si="14"/>
        <v/>
      </c>
      <c r="BL25" t="str">
        <f t="shared" si="14"/>
        <v/>
      </c>
      <c r="BM25" t="str">
        <f t="shared" si="14"/>
        <v/>
      </c>
      <c r="BN25" t="str">
        <f t="shared" ref="BN25:BV53" si="25">IFERROR(_xlfn.RANK.AVG(BB25,$AY25:$BJ25,1),"")</f>
        <v/>
      </c>
      <c r="BO25" t="str">
        <f t="shared" si="25"/>
        <v/>
      </c>
      <c r="BP25" t="str">
        <f t="shared" si="25"/>
        <v/>
      </c>
      <c r="BQ25" t="str">
        <f t="shared" si="25"/>
        <v/>
      </c>
      <c r="BR25" t="str">
        <f t="shared" si="25"/>
        <v/>
      </c>
      <c r="BS25" t="str">
        <f t="shared" si="25"/>
        <v/>
      </c>
      <c r="BT25" t="str">
        <f t="shared" si="25"/>
        <v/>
      </c>
      <c r="BU25" t="str">
        <f t="shared" si="25"/>
        <v/>
      </c>
      <c r="BV25" t="str">
        <f t="shared" si="25"/>
        <v/>
      </c>
      <c r="BW25" t="str">
        <f t="shared" si="15"/>
        <v/>
      </c>
      <c r="BX25" t="str">
        <f t="shared" si="16"/>
        <v/>
      </c>
      <c r="BY25" t="str">
        <f t="shared" si="17"/>
        <v/>
      </c>
      <c r="BZ25" t="str">
        <f t="shared" si="18"/>
        <v/>
      </c>
      <c r="CA25" t="str">
        <f t="shared" si="19"/>
        <v/>
      </c>
      <c r="CB25" s="39" t="str">
        <f t="shared" si="19"/>
        <v/>
      </c>
      <c r="CC25" s="46" t="str">
        <f t="shared" si="20"/>
        <v/>
      </c>
      <c r="CD25" s="44" t="str">
        <f t="shared" si="21"/>
        <v/>
      </c>
      <c r="CE25" t="str" cm="1">
        <f t="array" ref="CE25">_xlfn.IFS($CC25="","",$CC25&lt;=CE$3,"yes",$CC25&gt;CE$3,"no")</f>
        <v/>
      </c>
      <c r="CF25" s="42" t="str">
        <f t="shared" si="22"/>
        <v/>
      </c>
      <c r="CG25" s="1" t="str">
        <f t="shared" si="23"/>
        <v/>
      </c>
      <c r="CH25" s="1" t="str">
        <f t="shared" si="24"/>
        <v/>
      </c>
      <c r="CI25" s="76" t="str">
        <f>IF(CE25="yes",VLOOKUP(CH25,'z-Table'!$A$1:$K$74,7,TRUE)*$CE$2,"")</f>
        <v/>
      </c>
    </row>
    <row r="26" spans="1:87" ht="12" x14ac:dyDescent="0.2">
      <c r="A26" s="7" t="s">
        <v>48</v>
      </c>
      <c r="B26" s="18" cm="1">
        <f t="array" ref="B26">IFERROR(_xlfn.IFS(COUNTA($F$2:$K$2)=0,AVERAGE($F26:$K26),$F$2="X",AVERAGE(G26:$K26),$G$2="X",AVERAGE($F26,$H26:$K26),$H$2="X",AVERAGE($F26:$G26,$I26:$K26),$I$2="X",AVERAGE($F26:$H26,$J26:$K26),$J$2="X",AVERAGE($F26:$I26,$K26:$K26),$K$2="X",AVERAGE($F26:$J26)),"")</f>
        <v>0</v>
      </c>
      <c r="C26" s="19" cm="1">
        <f t="array" ref="C26">IFERROR(_xlfn.IFS(COUNTA($F$2:$K$2)=0,STDEV($F26:$K26)/SQRT(COUNT($F26:$K26)),$F$2="X",STDEV(G26:$K26)/SQRT(COUNT(G26:$K26)),$G$2="X",STDEV($F26,$H26:$K26)/SQRT(COUNT($F26,$H26:$K26)),$H$2="X",STDEV($F26:$G26,$I26:$K26)/SQRT(COUNT($F26:$G26,$I26:$K26)),$I$2="X",STDEV($F26:$H26,$J26:$K26)/SQRT(COUNT($F26:$H26,$J26:$K26)),$J$2="X",STDEV($F26:$I26,$K26)/SQRT(COUNT($F26:$I26,$K26)),$K$2="X",STDEV($F26:$J26)/SQRT(COUNT($F26:$J26))),"")</f>
        <v>0</v>
      </c>
      <c r="D26" s="110" cm="1">
        <f t="array" ref="D26">IFERROR(_xlfn.IFS(COUNTA($L$2:$Q$2)=0,AVERAGE($L26:$Q26),$L$2="X",AVERAGE($M26:$Q26),$M$2="X",AVERAGE($L26,$N26:$Q26),$N$2="X",AVERAGE($L26:$M26,$O26:$Q26),$O$2="X",AVERAGE($L26:$N26,$P26:$Q26),$P$2="X",AVERAGE($L26:$O26,$Q26:$Q26),$Q$2="X",AVERAGE($L26:$P26)),"")</f>
        <v>0</v>
      </c>
      <c r="E26" s="111" cm="1">
        <f t="array" ref="E26">IFERROR(_xlfn.IFS(COUNTA($L$2:$Q$2)=0,STDEV($L26:$Q26)/SQRT(COUNT($L26:$Q26)),$L$2="X",STDEV($M26:$Q26)/SQRT(COUNT($M26:$Q26)),$M$2="X",STDEV($L26,$N26:$Q26)/SQRT(COUNT($L26,$N26:$Q26)),$N$2="X",STDEV($L26:$M26,$O26:$Q26)/SQRT(COUNT($L26:$M26,$O26:$Q26)),$O$2="X",STDEV($L26:$N26,$P26:$Q26)/SQRT(COUNT($L26:$N26,$P26:$Q26)),$P$2="X",STDEV($L26:$O26,$Q26)/SQRT(COUNT($L26:$O26,$Q26)),$Q$2="X",STDEV($L26:$P26)/SQRT(COUNT($L26:$P26))),"")</f>
        <v>0</v>
      </c>
      <c r="F26" cm="1">
        <f t="array" ref="F26">_xlfn.IFS(SUM($L26:$Q26)="","",L26="","",L26=0,0,L26&gt;0,L26/F$65*100)</f>
        <v>0</v>
      </c>
      <c r="G26" cm="1">
        <f t="array" ref="G26">_xlfn.IFS(SUM($L26:$Q26)="","",M26="","",M26=0,0,M26&gt;0,M26/G$65*100)</f>
        <v>0</v>
      </c>
      <c r="H26" cm="1">
        <f t="array" ref="H26">_xlfn.IFS(SUM($L26:$Q26)="","",N26="","",N26=0,0,N26&gt;0,N26/H$65*100)</f>
        <v>0</v>
      </c>
      <c r="I26" cm="1">
        <f t="array" ref="I26">_xlfn.IFS(SUM($L26:$Q26)="","",O26="","",O26=0,0,O26&gt;0,O26/I$65*100)</f>
        <v>0</v>
      </c>
      <c r="J26" cm="1">
        <f t="array" ref="J26">_xlfn.IFS(SUM($L26:$Q26)="","",P26="","",P26=0,0,P26&gt;0,P26/J$65*100)</f>
        <v>0</v>
      </c>
      <c r="K26" cm="1">
        <f t="array" ref="K26">_xlfn.IFS(SUM($L26:$Q26)="","",Q26="","",Q26=0,0,Q26&gt;0,Q26/K$65*100)</f>
        <v>0</v>
      </c>
      <c r="L26" s="85">
        <f t="shared" ref="L26:P63" si="26">IF(R26="","",R26/R$2)</f>
        <v>0</v>
      </c>
      <c r="M26" s="39">
        <f t="shared" si="0"/>
        <v>0</v>
      </c>
      <c r="N26" s="39">
        <f t="shared" si="0"/>
        <v>0</v>
      </c>
      <c r="O26" s="39">
        <f t="shared" si="0"/>
        <v>0</v>
      </c>
      <c r="P26" s="39">
        <f t="shared" si="0"/>
        <v>0</v>
      </c>
      <c r="Q26" s="98">
        <f t="shared" si="0"/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Z26" s="7" t="s">
        <v>48</v>
      </c>
      <c r="AA26" s="18" cm="1">
        <f t="array" ref="AA26">IFERROR(_xlfn.IFS(COUNTA($AE$2:$AJ$2)=0,AVERAGE($AE26:$AJ26),$AE$2="X",AVERAGE($AF26:$AJ26),$AF$2="X",AVERAGE($AE26,$AG26:$AJ26),$AG$2="X",AVERAGE($AE26:$AF26,$AH26:$AJ26),$AH$2="X",AVERAGE($AE26:$AG26,$AI26:$AJ26),$AI$2="X",AVERAGE($AE26:$AH26,$AJ26:$AJ26),$AJ$2="X",AVERAGE($AE26:$AI26)),"")</f>
        <v>0</v>
      </c>
      <c r="AB26" s="19" cm="1">
        <f t="array" ref="AB26">IFERROR(_xlfn.IFS(COUNTA($AE$2:$AJ$2)=0,STDEV($AE26:$AJ26)/SQRT(COUNT($AE26:$AJ26)),$AE$2="X",STDEV($AF26:$AJ26)/SQRT(COUNT($AF26:$AJ26)),$AF$2="X",STDEV($AE26,$AG26:$AJ26)/SQRT(COUNT($AE26,$AG26:$AJ26)),$AG$2="X",STDEV($AE26:$AF26,$AH26:$AJ26)/SQRT(COUNT($AE26:$AF26,$AH26:$AJ26)),$AH$2="X",STDEV($AE26:$AG26,$AI26:$AJ26)/SQRT(COUNT($AE26:$AG26,$AI26:$AJ26)),$AI$2="X",STDEV($AE26:$AH26,$AJ26)/SQRT(COUNT($AE26:$AH26,$AJ26)),$AJ$2="X",STDEV($AE26:$AI26)/SQRT(COUNT($AE26:$AI26))),"")</f>
        <v>0</v>
      </c>
      <c r="AC26" s="113" cm="1">
        <f t="array" ref="AC26">IFERROR(_xlfn.IFS(COUNTA($AK$2:$AP$2)=0,AVERAGE($AK26:$AP26),$AK$2="X",AVERAGE($AL26:$AP26),$AL$2="X",AVERAGE($AK26,$AM26:$AP26),$AM$2="X",AVERAGE($AK26:$AL26,$AN26:$AP26),$AN$2="X",AVERAGE($AK26:$AM26,$AO26:$AP26),$AO$2="X",AVERAGE($AK26:$AN26,$AP26:$AP26),$AP$2="X",AVERAGE($AK26:$AO26)),"")</f>
        <v>0</v>
      </c>
      <c r="AD26" s="111" cm="1">
        <f t="array" ref="AD26">IFERROR(_xlfn.IFS(COUNTA($AK$2:$AP$2)=0,STDEV($AK26:$AP26)/SQRT(COUNT($AK26:$AP26)),$AK$2="X",STDEV($AL26:$AP26)/SQRT(COUNT($AL26:$AP26)),$AL$2="X",STDEV($AK26,$AM26:$AP26)/SQRT(COUNT($AK26,$AM26:$AP26)),$AM$2="X",STDEV($AK26:$AL26,$AN26:$AP26)/SQRT(COUNT($AK26:$AL26,$AN26:$AP26)),$AN$2="X",STDEV($AK26:$AM26,$AO26:$AP26)/SQRT(COUNT($AK26:$AM26,$AO26:$AP26)),$AO$2="X",STDEV($AK26:$AN26,$AP26)/SQRT(COUNT($AK26:$AN26,$AP26)),$AP$2="X",STDEV($AK26:$AO26)/SQRT(COUNT($AK26:$AO26))),"")</f>
        <v>0</v>
      </c>
      <c r="AE26" cm="1">
        <f t="array" ref="AE26">_xlfn.IFS(SUM($AK26:$AP26)="","",AK26="","",AK26=0,0,AK26&gt;0,AK26/AE$65*100)</f>
        <v>0</v>
      </c>
      <c r="AF26" cm="1">
        <f t="array" ref="AF26">_xlfn.IFS(SUM($AK26:$AP26)="","",AL26="","",AL26=0,0,AL26&gt;0,AL26/AF$65*100)</f>
        <v>0</v>
      </c>
      <c r="AG26" cm="1">
        <f t="array" ref="AG26">_xlfn.IFS(SUM($AK26:$AP26)="","",AM26="","",AM26=0,0,AM26&gt;0,AM26/AG$65*100)</f>
        <v>0</v>
      </c>
      <c r="AH26" cm="1">
        <f t="array" ref="AH26">_xlfn.IFS(SUM($AK26:$AP26)="","",AN26="","",AN26=0,0,AN26&gt;0,AN26/AH$65*100)</f>
        <v>0</v>
      </c>
      <c r="AI26" cm="1">
        <f t="array" ref="AI26">_xlfn.IFS(SUM($AK26:$AP26)="","",AO26="","",AO26=0,0,AO26&gt;0,AO26/AI$65*100)</f>
        <v>0</v>
      </c>
      <c r="AJ26" cm="1">
        <f t="array" ref="AJ26">_xlfn.IFS(SUM($AK26:$AP26)="","",AP26="","",AP26=0,0,AP26&gt;0,AP26/AJ$65*100)</f>
        <v>0</v>
      </c>
      <c r="AK26" s="42">
        <f t="shared" si="1"/>
        <v>0</v>
      </c>
      <c r="AL26">
        <f t="shared" si="1"/>
        <v>0</v>
      </c>
      <c r="AM26">
        <f t="shared" si="1"/>
        <v>0</v>
      </c>
      <c r="AN26">
        <f t="shared" si="1"/>
        <v>0</v>
      </c>
      <c r="AO26">
        <f t="shared" si="1"/>
        <v>0</v>
      </c>
      <c r="AP26" s="96">
        <f t="shared" si="1"/>
        <v>0</v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>
        <v>0</v>
      </c>
      <c r="AX26" s="1"/>
      <c r="AY26" s="39" t="str">
        <f t="shared" si="2"/>
        <v/>
      </c>
      <c r="AZ26" s="39" t="str">
        <f t="shared" si="3"/>
        <v/>
      </c>
      <c r="BA26" s="39" t="str">
        <f t="shared" si="4"/>
        <v/>
      </c>
      <c r="BB26" s="39" t="str">
        <f t="shared" si="5"/>
        <v/>
      </c>
      <c r="BC26" s="39" t="str">
        <f t="shared" si="6"/>
        <v/>
      </c>
      <c r="BD26" s="39" t="str">
        <f t="shared" si="7"/>
        <v/>
      </c>
      <c r="BE26" s="39" t="str">
        <f t="shared" si="8"/>
        <v/>
      </c>
      <c r="BF26" s="39" t="str">
        <f t="shared" si="9"/>
        <v/>
      </c>
      <c r="BG26" s="39" t="str">
        <f t="shared" si="10"/>
        <v/>
      </c>
      <c r="BH26" s="39" t="str">
        <f t="shared" si="11"/>
        <v/>
      </c>
      <c r="BI26" s="39" t="str">
        <f t="shared" si="12"/>
        <v/>
      </c>
      <c r="BJ26" s="39" t="str">
        <f t="shared" si="13"/>
        <v/>
      </c>
      <c r="BK26" s="42" t="str">
        <f t="shared" ref="BK26:BP57" si="27">IFERROR(_xlfn.RANK.AVG(AY26,$AY26:$BJ26,1),"")</f>
        <v/>
      </c>
      <c r="BL26" t="str">
        <f t="shared" si="27"/>
        <v/>
      </c>
      <c r="BM26" t="str">
        <f t="shared" si="27"/>
        <v/>
      </c>
      <c r="BN26" t="str">
        <f t="shared" si="25"/>
        <v/>
      </c>
      <c r="BO26" t="str">
        <f t="shared" si="25"/>
        <v/>
      </c>
      <c r="BP26" t="str">
        <f t="shared" si="25"/>
        <v/>
      </c>
      <c r="BQ26" t="str">
        <f t="shared" si="25"/>
        <v/>
      </c>
      <c r="BR26" t="str">
        <f t="shared" si="25"/>
        <v/>
      </c>
      <c r="BS26" t="str">
        <f t="shared" si="25"/>
        <v/>
      </c>
      <c r="BT26" t="str">
        <f t="shared" si="25"/>
        <v/>
      </c>
      <c r="BU26" t="str">
        <f t="shared" si="25"/>
        <v/>
      </c>
      <c r="BV26" t="str">
        <f t="shared" si="25"/>
        <v/>
      </c>
      <c r="BW26" t="str">
        <f t="shared" si="15"/>
        <v/>
      </c>
      <c r="BX26" t="str">
        <f t="shared" si="16"/>
        <v/>
      </c>
      <c r="BY26" t="str">
        <f t="shared" si="17"/>
        <v/>
      </c>
      <c r="BZ26" t="str">
        <f t="shared" si="18"/>
        <v/>
      </c>
      <c r="CA26" t="str">
        <f t="shared" si="19"/>
        <v/>
      </c>
      <c r="CB26" s="39" t="str">
        <f t="shared" si="19"/>
        <v/>
      </c>
      <c r="CC26" s="46" t="str">
        <f t="shared" si="20"/>
        <v/>
      </c>
      <c r="CD26" s="44" t="str">
        <f t="shared" si="21"/>
        <v/>
      </c>
      <c r="CE26" t="str" cm="1">
        <f t="array" ref="CE26">_xlfn.IFS($CC26="","",$CC26&lt;=CE$3,"yes",$CC26&gt;CE$3,"no")</f>
        <v/>
      </c>
      <c r="CF26" s="42" t="str">
        <f t="shared" si="22"/>
        <v/>
      </c>
      <c r="CG26" s="1" t="str">
        <f t="shared" si="23"/>
        <v/>
      </c>
      <c r="CH26" s="1" t="str">
        <f t="shared" si="24"/>
        <v/>
      </c>
      <c r="CI26" s="76" t="str">
        <f>IF(CE26="yes",VLOOKUP(CH26,'z-Table'!$A$1:$K$74,7,TRUE)*$CE$2,"")</f>
        <v/>
      </c>
    </row>
    <row r="27" spans="1:87" ht="12" x14ac:dyDescent="0.2">
      <c r="A27" s="6" t="s">
        <v>49</v>
      </c>
      <c r="B27" s="18" cm="1">
        <f t="array" ref="B27">IFERROR(_xlfn.IFS(COUNTA($F$2:$K$2)=0,AVERAGE($F27:$K27),$F$2="X",AVERAGE(G27:$K27),$G$2="X",AVERAGE($F27,$H27:$K27),$H$2="X",AVERAGE($F27:$G27,$I27:$K27),$I$2="X",AVERAGE($F27:$H27,$J27:$K27),$J$2="X",AVERAGE($F27:$I27,$K27:$K27),$K$2="X",AVERAGE($F27:$J27)),"")</f>
        <v>0</v>
      </c>
      <c r="C27" s="19" cm="1">
        <f t="array" ref="C27">IFERROR(_xlfn.IFS(COUNTA($F$2:$K$2)=0,STDEV($F27:$K27)/SQRT(COUNT($F27:$K27)),$F$2="X",STDEV(G27:$K27)/SQRT(COUNT(G27:$K27)),$G$2="X",STDEV($F27,$H27:$K27)/SQRT(COUNT($F27,$H27:$K27)),$H$2="X",STDEV($F27:$G27,$I27:$K27)/SQRT(COUNT($F27:$G27,$I27:$K27)),$I$2="X",STDEV($F27:$H27,$J27:$K27)/SQRT(COUNT($F27:$H27,$J27:$K27)),$J$2="X",STDEV($F27:$I27,$K27)/SQRT(COUNT($F27:$I27,$K27)),$K$2="X",STDEV($F27:$J27)/SQRT(COUNT($F27:$J27))),"")</f>
        <v>0</v>
      </c>
      <c r="D27" s="110" cm="1">
        <f t="array" ref="D27">IFERROR(_xlfn.IFS(COUNTA($L$2:$Q$2)=0,AVERAGE($L27:$Q27),$L$2="X",AVERAGE($M27:$Q27),$M$2="X",AVERAGE($L27,$N27:$Q27),$N$2="X",AVERAGE($L27:$M27,$O27:$Q27),$O$2="X",AVERAGE($L27:$N27,$P27:$Q27),$P$2="X",AVERAGE($L27:$O27,$Q27:$Q27),$Q$2="X",AVERAGE($L27:$P27)),"")</f>
        <v>0</v>
      </c>
      <c r="E27" s="111" cm="1">
        <f t="array" ref="E27">IFERROR(_xlfn.IFS(COUNTA($L$2:$Q$2)=0,STDEV($L27:$Q27)/SQRT(COUNT($L27:$Q27)),$L$2="X",STDEV($M27:$Q27)/SQRT(COUNT($M27:$Q27)),$M$2="X",STDEV($L27,$N27:$Q27)/SQRT(COUNT($L27,$N27:$Q27)),$N$2="X",STDEV($L27:$M27,$O27:$Q27)/SQRT(COUNT($L27:$M27,$O27:$Q27)),$O$2="X",STDEV($L27:$N27,$P27:$Q27)/SQRT(COUNT($L27:$N27,$P27:$Q27)),$P$2="X",STDEV($L27:$O27,$Q27)/SQRT(COUNT($L27:$O27,$Q27)),$Q$2="X",STDEV($L27:$P27)/SQRT(COUNT($L27:$P27))),"")</f>
        <v>0</v>
      </c>
      <c r="F27" cm="1">
        <f t="array" ref="F27">_xlfn.IFS(SUM($L27:$Q27)="","",L27="","",L27=0,0,L27&gt;0,L27/F$65*100)</f>
        <v>0</v>
      </c>
      <c r="G27" cm="1">
        <f t="array" ref="G27">_xlfn.IFS(SUM($L27:$Q27)="","",M27="","",M27=0,0,M27&gt;0,M27/G$65*100)</f>
        <v>0</v>
      </c>
      <c r="H27" cm="1">
        <f t="array" ref="H27">_xlfn.IFS(SUM($L27:$Q27)="","",N27="","",N27=0,0,N27&gt;0,N27/H$65*100)</f>
        <v>0</v>
      </c>
      <c r="I27" cm="1">
        <f t="array" ref="I27">_xlfn.IFS(SUM($L27:$Q27)="","",O27="","",O27=0,0,O27&gt;0,O27/I$65*100)</f>
        <v>0</v>
      </c>
      <c r="J27" cm="1">
        <f t="array" ref="J27">_xlfn.IFS(SUM($L27:$Q27)="","",P27="","",P27=0,0,P27&gt;0,P27/J$65*100)</f>
        <v>0</v>
      </c>
      <c r="K27" cm="1">
        <f t="array" ref="K27">_xlfn.IFS(SUM($L27:$Q27)="","",Q27="","",Q27=0,0,Q27&gt;0,Q27/K$65*100)</f>
        <v>0</v>
      </c>
      <c r="L27" s="85">
        <f t="shared" si="26"/>
        <v>0</v>
      </c>
      <c r="M27" s="39">
        <f t="shared" si="0"/>
        <v>0</v>
      </c>
      <c r="N27" s="39">
        <f t="shared" si="0"/>
        <v>0</v>
      </c>
      <c r="O27" s="39">
        <f t="shared" si="0"/>
        <v>0</v>
      </c>
      <c r="P27" s="39">
        <f t="shared" si="0"/>
        <v>0</v>
      </c>
      <c r="Q27" s="98">
        <f t="shared" si="0"/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Z27" s="6" t="s">
        <v>49</v>
      </c>
      <c r="AA27" s="18" cm="1">
        <f t="array" ref="AA27">IFERROR(_xlfn.IFS(COUNTA($AE$2:$AJ$2)=0,AVERAGE($AE27:$AJ27),$AE$2="X",AVERAGE($AF27:$AJ27),$AF$2="X",AVERAGE($AE27,$AG27:$AJ27),$AG$2="X",AVERAGE($AE27:$AF27,$AH27:$AJ27),$AH$2="X",AVERAGE($AE27:$AG27,$AI27:$AJ27),$AI$2="X",AVERAGE($AE27:$AH27,$AJ27:$AJ27),$AJ$2="X",AVERAGE($AE27:$AI27)),"")</f>
        <v>0</v>
      </c>
      <c r="AB27" s="19" cm="1">
        <f t="array" ref="AB27">IFERROR(_xlfn.IFS(COUNTA($AE$2:$AJ$2)=0,STDEV($AE27:$AJ27)/SQRT(COUNT($AE27:$AJ27)),$AE$2="X",STDEV($AF27:$AJ27)/SQRT(COUNT($AF27:$AJ27)),$AF$2="X",STDEV($AE27,$AG27:$AJ27)/SQRT(COUNT($AE27,$AG27:$AJ27)),$AG$2="X",STDEV($AE27:$AF27,$AH27:$AJ27)/SQRT(COUNT($AE27:$AF27,$AH27:$AJ27)),$AH$2="X",STDEV($AE27:$AG27,$AI27:$AJ27)/SQRT(COUNT($AE27:$AG27,$AI27:$AJ27)),$AI$2="X",STDEV($AE27:$AH27,$AJ27)/SQRT(COUNT($AE27:$AH27,$AJ27)),$AJ$2="X",STDEV($AE27:$AI27)/SQRT(COUNT($AE27:$AI27))),"")</f>
        <v>0</v>
      </c>
      <c r="AC27" s="113" cm="1">
        <f t="array" ref="AC27">IFERROR(_xlfn.IFS(COUNTA($AK$2:$AP$2)=0,AVERAGE($AK27:$AP27),$AK$2="X",AVERAGE($AL27:$AP27),$AL$2="X",AVERAGE($AK27,$AM27:$AP27),$AM$2="X",AVERAGE($AK27:$AL27,$AN27:$AP27),$AN$2="X",AVERAGE($AK27:$AM27,$AO27:$AP27),$AO$2="X",AVERAGE($AK27:$AN27,$AP27:$AP27),$AP$2="X",AVERAGE($AK27:$AO27)),"")</f>
        <v>0</v>
      </c>
      <c r="AD27" s="111" cm="1">
        <f t="array" ref="AD27">IFERROR(_xlfn.IFS(COUNTA($AK$2:$AP$2)=0,STDEV($AK27:$AP27)/SQRT(COUNT($AK27:$AP27)),$AK$2="X",STDEV($AL27:$AP27)/SQRT(COUNT($AL27:$AP27)),$AL$2="X",STDEV($AK27,$AM27:$AP27)/SQRT(COUNT($AK27,$AM27:$AP27)),$AM$2="X",STDEV($AK27:$AL27,$AN27:$AP27)/SQRT(COUNT($AK27:$AL27,$AN27:$AP27)),$AN$2="X",STDEV($AK27:$AM27,$AO27:$AP27)/SQRT(COUNT($AK27:$AM27,$AO27:$AP27)),$AO$2="X",STDEV($AK27:$AN27,$AP27)/SQRT(COUNT($AK27:$AN27,$AP27)),$AP$2="X",STDEV($AK27:$AO27)/SQRT(COUNT($AK27:$AO27))),"")</f>
        <v>0</v>
      </c>
      <c r="AE27" cm="1">
        <f t="array" ref="AE27">_xlfn.IFS(SUM($AK27:$AP27)="","",AK27="","",AK27=0,0,AK27&gt;0,AK27/AE$65*100)</f>
        <v>0</v>
      </c>
      <c r="AF27" cm="1">
        <f t="array" ref="AF27">_xlfn.IFS(SUM($AK27:$AP27)="","",AL27="","",AL27=0,0,AL27&gt;0,AL27/AF$65*100)</f>
        <v>0</v>
      </c>
      <c r="AG27" cm="1">
        <f t="array" ref="AG27">_xlfn.IFS(SUM($AK27:$AP27)="","",AM27="","",AM27=0,0,AM27&gt;0,AM27/AG$65*100)</f>
        <v>0</v>
      </c>
      <c r="AH27" cm="1">
        <f t="array" ref="AH27">_xlfn.IFS(SUM($AK27:$AP27)="","",AN27="","",AN27=0,0,AN27&gt;0,AN27/AH$65*100)</f>
        <v>0</v>
      </c>
      <c r="AI27" cm="1">
        <f t="array" ref="AI27">_xlfn.IFS(SUM($AK27:$AP27)="","",AO27="","",AO27=0,0,AO27&gt;0,AO27/AI$65*100)</f>
        <v>0</v>
      </c>
      <c r="AJ27" cm="1">
        <f t="array" ref="AJ27">_xlfn.IFS(SUM($AK27:$AP27)="","",AP27="","",AP27=0,0,AP27&gt;0,AP27/AJ$65*100)</f>
        <v>0</v>
      </c>
      <c r="AK27" s="42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  <c r="AO27">
        <f t="shared" si="1"/>
        <v>0</v>
      </c>
      <c r="AP27" s="96">
        <f t="shared" si="1"/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X27" s="1"/>
      <c r="AY27" s="39" t="str">
        <f t="shared" si="2"/>
        <v/>
      </c>
      <c r="AZ27" s="39" t="str">
        <f t="shared" si="3"/>
        <v/>
      </c>
      <c r="BA27" s="39" t="str">
        <f t="shared" si="4"/>
        <v/>
      </c>
      <c r="BB27" s="39" t="str">
        <f t="shared" si="5"/>
        <v/>
      </c>
      <c r="BC27" s="39" t="str">
        <f t="shared" si="6"/>
        <v/>
      </c>
      <c r="BD27" s="39" t="str">
        <f t="shared" si="7"/>
        <v/>
      </c>
      <c r="BE27" s="39" t="str">
        <f t="shared" si="8"/>
        <v/>
      </c>
      <c r="BF27" s="39" t="str">
        <f t="shared" si="9"/>
        <v/>
      </c>
      <c r="BG27" s="39" t="str">
        <f t="shared" si="10"/>
        <v/>
      </c>
      <c r="BH27" s="39" t="str">
        <f t="shared" si="11"/>
        <v/>
      </c>
      <c r="BI27" s="39" t="str">
        <f t="shared" si="12"/>
        <v/>
      </c>
      <c r="BJ27" s="39" t="str">
        <f t="shared" si="13"/>
        <v/>
      </c>
      <c r="BK27" s="42" t="str">
        <f t="shared" si="27"/>
        <v/>
      </c>
      <c r="BL27" t="str">
        <f t="shared" si="27"/>
        <v/>
      </c>
      <c r="BM27" t="str">
        <f t="shared" si="27"/>
        <v/>
      </c>
      <c r="BN27" t="str">
        <f t="shared" si="25"/>
        <v/>
      </c>
      <c r="BO27" t="str">
        <f t="shared" si="25"/>
        <v/>
      </c>
      <c r="BP27" t="str">
        <f t="shared" si="25"/>
        <v/>
      </c>
      <c r="BQ27" t="str">
        <f t="shared" si="25"/>
        <v/>
      </c>
      <c r="BR27" t="str">
        <f t="shared" si="25"/>
        <v/>
      </c>
      <c r="BS27" t="str">
        <f t="shared" si="25"/>
        <v/>
      </c>
      <c r="BT27" t="str">
        <f t="shared" si="25"/>
        <v/>
      </c>
      <c r="BU27" t="str">
        <f t="shared" si="25"/>
        <v/>
      </c>
      <c r="BV27" t="str">
        <f t="shared" si="25"/>
        <v/>
      </c>
      <c r="BW27" t="str">
        <f t="shared" si="15"/>
        <v/>
      </c>
      <c r="BX27" t="str">
        <f t="shared" si="16"/>
        <v/>
      </c>
      <c r="BY27" t="str">
        <f t="shared" si="17"/>
        <v/>
      </c>
      <c r="BZ27" t="str">
        <f t="shared" si="18"/>
        <v/>
      </c>
      <c r="CA27" t="str">
        <f t="shared" si="19"/>
        <v/>
      </c>
      <c r="CB27" s="39" t="str">
        <f t="shared" si="19"/>
        <v/>
      </c>
      <c r="CC27" s="46" t="str">
        <f t="shared" si="20"/>
        <v/>
      </c>
      <c r="CD27" s="44" t="str">
        <f t="shared" si="21"/>
        <v/>
      </c>
      <c r="CE27" t="str" cm="1">
        <f t="array" ref="CE27">_xlfn.IFS($CC27="","",$CC27&lt;=CE$3,"yes",$CC27&gt;CE$3,"no")</f>
        <v/>
      </c>
      <c r="CF27" s="42" t="str">
        <f t="shared" si="22"/>
        <v/>
      </c>
      <c r="CG27" s="1" t="str">
        <f t="shared" si="23"/>
        <v/>
      </c>
      <c r="CH27" s="1" t="str">
        <f t="shared" si="24"/>
        <v/>
      </c>
      <c r="CI27" s="76" t="str">
        <f>IF(CE27="yes",VLOOKUP(CH27,'z-Table'!$A$1:$K$74,7,TRUE)*$CE$2,"")</f>
        <v/>
      </c>
    </row>
    <row r="28" spans="1:87" ht="12" x14ac:dyDescent="0.2">
      <c r="A28" s="7" t="s">
        <v>50</v>
      </c>
      <c r="B28" s="18" cm="1">
        <f t="array" ref="B28">IFERROR(_xlfn.IFS(COUNTA($F$2:$K$2)=0,AVERAGE($F28:$K28),$F$2="X",AVERAGE(G28:$K28),$G$2="X",AVERAGE($F28,$H28:$K28),$H$2="X",AVERAGE($F28:$G28,$I28:$K28),$I$2="X",AVERAGE($F28:$H28,$J28:$K28),$J$2="X",AVERAGE($F28:$I28,$K28:$K28),$K$2="X",AVERAGE($F28:$J28)),"")</f>
        <v>0</v>
      </c>
      <c r="C28" s="19" cm="1">
        <f t="array" ref="C28">IFERROR(_xlfn.IFS(COUNTA($F$2:$K$2)=0,STDEV($F28:$K28)/SQRT(COUNT($F28:$K28)),$F$2="X",STDEV(G28:$K28)/SQRT(COUNT(G28:$K28)),$G$2="X",STDEV($F28,$H28:$K28)/SQRT(COUNT($F28,$H28:$K28)),$H$2="X",STDEV($F28:$G28,$I28:$K28)/SQRT(COUNT($F28:$G28,$I28:$K28)),$I$2="X",STDEV($F28:$H28,$J28:$K28)/SQRT(COUNT($F28:$H28,$J28:$K28)),$J$2="X",STDEV($F28:$I28,$K28)/SQRT(COUNT($F28:$I28,$K28)),$K$2="X",STDEV($F28:$J28)/SQRT(COUNT($F28:$J28))),"")</f>
        <v>0</v>
      </c>
      <c r="D28" s="110" cm="1">
        <f t="array" ref="D28">IFERROR(_xlfn.IFS(COUNTA($L$2:$Q$2)=0,AVERAGE($L28:$Q28),$L$2="X",AVERAGE($M28:$Q28),$M$2="X",AVERAGE($L28,$N28:$Q28),$N$2="X",AVERAGE($L28:$M28,$O28:$Q28),$O$2="X",AVERAGE($L28:$N28,$P28:$Q28),$P$2="X",AVERAGE($L28:$O28,$Q28:$Q28),$Q$2="X",AVERAGE($L28:$P28)),"")</f>
        <v>0</v>
      </c>
      <c r="E28" s="111" cm="1">
        <f t="array" ref="E28">IFERROR(_xlfn.IFS(COUNTA($L$2:$Q$2)=0,STDEV($L28:$Q28)/SQRT(COUNT($L28:$Q28)),$L$2="X",STDEV($M28:$Q28)/SQRT(COUNT($M28:$Q28)),$M$2="X",STDEV($L28,$N28:$Q28)/SQRT(COUNT($L28,$N28:$Q28)),$N$2="X",STDEV($L28:$M28,$O28:$Q28)/SQRT(COUNT($L28:$M28,$O28:$Q28)),$O$2="X",STDEV($L28:$N28,$P28:$Q28)/SQRT(COUNT($L28:$N28,$P28:$Q28)),$P$2="X",STDEV($L28:$O28,$Q28)/SQRT(COUNT($L28:$O28,$Q28)),$Q$2="X",STDEV($L28:$P28)/SQRT(COUNT($L28:$P28))),"")</f>
        <v>0</v>
      </c>
      <c r="F28" cm="1">
        <f t="array" ref="F28">_xlfn.IFS(SUM($L28:$Q28)="","",L28="","",L28=0,0,L28&gt;0,L28/F$65*100)</f>
        <v>0</v>
      </c>
      <c r="G28" cm="1">
        <f t="array" ref="G28">_xlfn.IFS(SUM($L28:$Q28)="","",M28="","",M28=0,0,M28&gt;0,M28/G$65*100)</f>
        <v>0</v>
      </c>
      <c r="H28" cm="1">
        <f t="array" ref="H28">_xlfn.IFS(SUM($L28:$Q28)="","",N28="","",N28=0,0,N28&gt;0,N28/H$65*100)</f>
        <v>0</v>
      </c>
      <c r="I28" cm="1">
        <f t="array" ref="I28">_xlfn.IFS(SUM($L28:$Q28)="","",O28="","",O28=0,0,O28&gt;0,O28/I$65*100)</f>
        <v>0</v>
      </c>
      <c r="J28" cm="1">
        <f t="array" ref="J28">_xlfn.IFS(SUM($L28:$Q28)="","",P28="","",P28=0,0,P28&gt;0,P28/J$65*100)</f>
        <v>0</v>
      </c>
      <c r="K28" cm="1">
        <f t="array" ref="K28">_xlfn.IFS(SUM($L28:$Q28)="","",Q28="","",Q28=0,0,Q28&gt;0,Q28/K$65*100)</f>
        <v>0</v>
      </c>
      <c r="L28" s="85">
        <f t="shared" si="26"/>
        <v>0</v>
      </c>
      <c r="M28" s="39">
        <f t="shared" si="0"/>
        <v>0</v>
      </c>
      <c r="N28" s="39">
        <f t="shared" si="0"/>
        <v>0</v>
      </c>
      <c r="O28" s="39">
        <f t="shared" si="0"/>
        <v>0</v>
      </c>
      <c r="P28" s="39">
        <f t="shared" si="0"/>
        <v>0</v>
      </c>
      <c r="Q28" s="98">
        <f t="shared" si="0"/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Z28" s="7" t="s">
        <v>50</v>
      </c>
      <c r="AA28" s="18" cm="1">
        <f t="array" ref="AA28">IFERROR(_xlfn.IFS(COUNTA($AE$2:$AJ$2)=0,AVERAGE($AE28:$AJ28),$AE$2="X",AVERAGE($AF28:$AJ28),$AF$2="X",AVERAGE($AE28,$AG28:$AJ28),$AG$2="X",AVERAGE($AE28:$AF28,$AH28:$AJ28),$AH$2="X",AVERAGE($AE28:$AG28,$AI28:$AJ28),$AI$2="X",AVERAGE($AE28:$AH28,$AJ28:$AJ28),$AJ$2="X",AVERAGE($AE28:$AI28)),"")</f>
        <v>0</v>
      </c>
      <c r="AB28" s="19" cm="1">
        <f t="array" ref="AB28">IFERROR(_xlfn.IFS(COUNTA($AE$2:$AJ$2)=0,STDEV($AE28:$AJ28)/SQRT(COUNT($AE28:$AJ28)),$AE$2="X",STDEV($AF28:$AJ28)/SQRT(COUNT($AF28:$AJ28)),$AF$2="X",STDEV($AE28,$AG28:$AJ28)/SQRT(COUNT($AE28,$AG28:$AJ28)),$AG$2="X",STDEV($AE28:$AF28,$AH28:$AJ28)/SQRT(COUNT($AE28:$AF28,$AH28:$AJ28)),$AH$2="X",STDEV($AE28:$AG28,$AI28:$AJ28)/SQRT(COUNT($AE28:$AG28,$AI28:$AJ28)),$AI$2="X",STDEV($AE28:$AH28,$AJ28)/SQRT(COUNT($AE28:$AH28,$AJ28)),$AJ$2="X",STDEV($AE28:$AI28)/SQRT(COUNT($AE28:$AI28))),"")</f>
        <v>0</v>
      </c>
      <c r="AC28" s="113" cm="1">
        <f t="array" ref="AC28">IFERROR(_xlfn.IFS(COUNTA($AK$2:$AP$2)=0,AVERAGE($AK28:$AP28),$AK$2="X",AVERAGE($AL28:$AP28),$AL$2="X",AVERAGE($AK28,$AM28:$AP28),$AM$2="X",AVERAGE($AK28:$AL28,$AN28:$AP28),$AN$2="X",AVERAGE($AK28:$AM28,$AO28:$AP28),$AO$2="X",AVERAGE($AK28:$AN28,$AP28:$AP28),$AP$2="X",AVERAGE($AK28:$AO28)),"")</f>
        <v>0</v>
      </c>
      <c r="AD28" s="111" cm="1">
        <f t="array" ref="AD28">IFERROR(_xlfn.IFS(COUNTA($AK$2:$AP$2)=0,STDEV($AK28:$AP28)/SQRT(COUNT($AK28:$AP28)),$AK$2="X",STDEV($AL28:$AP28)/SQRT(COUNT($AL28:$AP28)),$AL$2="X",STDEV($AK28,$AM28:$AP28)/SQRT(COUNT($AK28,$AM28:$AP28)),$AM$2="X",STDEV($AK28:$AL28,$AN28:$AP28)/SQRT(COUNT($AK28:$AL28,$AN28:$AP28)),$AN$2="X",STDEV($AK28:$AM28,$AO28:$AP28)/SQRT(COUNT($AK28:$AM28,$AO28:$AP28)),$AO$2="X",STDEV($AK28:$AN28,$AP28)/SQRT(COUNT($AK28:$AN28,$AP28)),$AP$2="X",STDEV($AK28:$AO28)/SQRT(COUNT($AK28:$AO28))),"")</f>
        <v>0</v>
      </c>
      <c r="AE28" cm="1">
        <f t="array" ref="AE28">_xlfn.IFS(SUM($AK28:$AP28)="","",AK28="","",AK28=0,0,AK28&gt;0,AK28/AE$65*100)</f>
        <v>0</v>
      </c>
      <c r="AF28" cm="1">
        <f t="array" ref="AF28">_xlfn.IFS(SUM($AK28:$AP28)="","",AL28="","",AL28=0,0,AL28&gt;0,AL28/AF$65*100)</f>
        <v>0</v>
      </c>
      <c r="AG28" cm="1">
        <f t="array" ref="AG28">_xlfn.IFS(SUM($AK28:$AP28)="","",AM28="","",AM28=0,0,AM28&gt;0,AM28/AG$65*100)</f>
        <v>0</v>
      </c>
      <c r="AH28" cm="1">
        <f t="array" ref="AH28">_xlfn.IFS(SUM($AK28:$AP28)="","",AN28="","",AN28=0,0,AN28&gt;0,AN28/AH$65*100)</f>
        <v>0</v>
      </c>
      <c r="AI28" cm="1">
        <f t="array" ref="AI28">_xlfn.IFS(SUM($AK28:$AP28)="","",AO28="","",AO28=0,0,AO28&gt;0,AO28/AI$65*100)</f>
        <v>0</v>
      </c>
      <c r="AJ28" cm="1">
        <f t="array" ref="AJ28">_xlfn.IFS(SUM($AK28:$AP28)="","",AP28="","",AP28=0,0,AP28&gt;0,AP28/AJ$65*100)</f>
        <v>0</v>
      </c>
      <c r="AK28" s="42">
        <f t="shared" si="1"/>
        <v>0</v>
      </c>
      <c r="AL28">
        <f t="shared" si="1"/>
        <v>0</v>
      </c>
      <c r="AM28">
        <f t="shared" si="1"/>
        <v>0</v>
      </c>
      <c r="AN28">
        <f t="shared" si="1"/>
        <v>0</v>
      </c>
      <c r="AO28">
        <f t="shared" si="1"/>
        <v>0</v>
      </c>
      <c r="AP28" s="96">
        <f t="shared" si="1"/>
        <v>0</v>
      </c>
      <c r="AQ28" s="89">
        <v>0</v>
      </c>
      <c r="AR28" s="89">
        <v>0</v>
      </c>
      <c r="AS28" s="89">
        <v>0</v>
      </c>
      <c r="AT28" s="89">
        <v>0</v>
      </c>
      <c r="AU28" s="89">
        <v>0</v>
      </c>
      <c r="AV28" s="89">
        <v>0</v>
      </c>
      <c r="AX28" s="1"/>
      <c r="AY28" s="39" t="str">
        <f t="shared" si="2"/>
        <v/>
      </c>
      <c r="AZ28" s="39" t="str">
        <f t="shared" si="3"/>
        <v/>
      </c>
      <c r="BA28" s="39" t="str">
        <f t="shared" si="4"/>
        <v/>
      </c>
      <c r="BB28" s="39" t="str">
        <f t="shared" si="5"/>
        <v/>
      </c>
      <c r="BC28" s="39" t="str">
        <f t="shared" si="6"/>
        <v/>
      </c>
      <c r="BD28" s="39" t="str">
        <f t="shared" si="7"/>
        <v/>
      </c>
      <c r="BE28" s="39" t="str">
        <f t="shared" si="8"/>
        <v/>
      </c>
      <c r="BF28" s="39" t="str">
        <f t="shared" si="9"/>
        <v/>
      </c>
      <c r="BG28" s="39" t="str">
        <f t="shared" si="10"/>
        <v/>
      </c>
      <c r="BH28" s="39" t="str">
        <f t="shared" si="11"/>
        <v/>
      </c>
      <c r="BI28" s="39" t="str">
        <f t="shared" si="12"/>
        <v/>
      </c>
      <c r="BJ28" s="39" t="str">
        <f t="shared" si="13"/>
        <v/>
      </c>
      <c r="BK28" s="42" t="str">
        <f t="shared" si="27"/>
        <v/>
      </c>
      <c r="BL28" t="str">
        <f t="shared" si="27"/>
        <v/>
      </c>
      <c r="BM28" t="str">
        <f t="shared" si="27"/>
        <v/>
      </c>
      <c r="BN28" t="str">
        <f t="shared" si="25"/>
        <v/>
      </c>
      <c r="BO28" t="str">
        <f t="shared" si="25"/>
        <v/>
      </c>
      <c r="BP28" t="str">
        <f t="shared" si="25"/>
        <v/>
      </c>
      <c r="BQ28" t="str">
        <f t="shared" si="25"/>
        <v/>
      </c>
      <c r="BR28" t="str">
        <f t="shared" si="25"/>
        <v/>
      </c>
      <c r="BS28" t="str">
        <f t="shared" si="25"/>
        <v/>
      </c>
      <c r="BT28" t="str">
        <f t="shared" si="25"/>
        <v/>
      </c>
      <c r="BU28" t="str">
        <f t="shared" si="25"/>
        <v/>
      </c>
      <c r="BV28" t="str">
        <f t="shared" si="25"/>
        <v/>
      </c>
      <c r="BW28" t="str">
        <f t="shared" si="15"/>
        <v/>
      </c>
      <c r="BX28" t="str">
        <f t="shared" si="16"/>
        <v/>
      </c>
      <c r="BY28" t="str">
        <f t="shared" si="17"/>
        <v/>
      </c>
      <c r="BZ28" t="str">
        <f t="shared" si="18"/>
        <v/>
      </c>
      <c r="CA28" t="str">
        <f t="shared" si="19"/>
        <v/>
      </c>
      <c r="CB28" s="39" t="str">
        <f t="shared" si="19"/>
        <v/>
      </c>
      <c r="CC28" s="46" t="str">
        <f t="shared" si="20"/>
        <v/>
      </c>
      <c r="CD28" s="44" t="str">
        <f t="shared" si="21"/>
        <v/>
      </c>
      <c r="CE28" t="str" cm="1">
        <f t="array" ref="CE28">_xlfn.IFS($CC28="","",$CC28&lt;=CE$3,"yes",$CC28&gt;CE$3,"no")</f>
        <v/>
      </c>
      <c r="CF28" s="42" t="str">
        <f t="shared" si="22"/>
        <v/>
      </c>
      <c r="CG28" s="1" t="str">
        <f t="shared" si="23"/>
        <v/>
      </c>
      <c r="CH28" s="1" t="str">
        <f t="shared" si="24"/>
        <v/>
      </c>
      <c r="CI28" s="76" t="str">
        <f>IF(CE28="yes",VLOOKUP(CH28,'z-Table'!$A$1:$K$74,7,TRUE)*$CE$2,"")</f>
        <v/>
      </c>
    </row>
    <row r="29" spans="1:87" ht="12" x14ac:dyDescent="0.2">
      <c r="A29" s="7" t="s">
        <v>51</v>
      </c>
      <c r="B29" s="18" cm="1">
        <f t="array" ref="B29">IFERROR(_xlfn.IFS(COUNTA($F$2:$K$2)=0,AVERAGE($F29:$K29),$F$2="X",AVERAGE(G29:$K29),$G$2="X",AVERAGE($F29,$H29:$K29),$H$2="X",AVERAGE($F29:$G29,$I29:$K29),$I$2="X",AVERAGE($F29:$H29,$J29:$K29),$J$2="X",AVERAGE($F29:$I29,$K29:$K29),$K$2="X",AVERAGE($F29:$J29)),"")</f>
        <v>32.817788199875515</v>
      </c>
      <c r="C29" s="19" cm="1">
        <f t="array" ref="C29">IFERROR(_xlfn.IFS(COUNTA($F$2:$K$2)=0,STDEV($F29:$K29)/SQRT(COUNT($F29:$K29)),$F$2="X",STDEV(G29:$K29)/SQRT(COUNT(G29:$K29)),$G$2="X",STDEV($F29,$H29:$K29)/SQRT(COUNT($F29,$H29:$K29)),$H$2="X",STDEV($F29:$G29,$I29:$K29)/SQRT(COUNT($F29:$G29,$I29:$K29)),$I$2="X",STDEV($F29:$H29,$J29:$K29)/SQRT(COUNT($F29:$H29,$J29:$K29)),$J$2="X",STDEV($F29:$I29,$K29)/SQRT(COUNT($F29:$I29,$K29)),$K$2="X",STDEV($F29:$J29)/SQRT(COUNT($F29:$J29))),"")</f>
        <v>10.352010309487877</v>
      </c>
      <c r="D29" s="110" cm="1">
        <f t="array" ref="D29">IFERROR(_xlfn.IFS(COUNTA($L$2:$Q$2)=0,AVERAGE($L29:$Q29),$L$2="X",AVERAGE($M29:$Q29),$M$2="X",AVERAGE($L29,$N29:$Q29),$N$2="X",AVERAGE($L29:$M29,$O29:$Q29),$O$2="X",AVERAGE($L29:$N29,$P29:$Q29),$P$2="X",AVERAGE($L29:$O29,$Q29:$Q29),$Q$2="X",AVERAGE($L29:$P29)),"")</f>
        <v>50096.533333333333</v>
      </c>
      <c r="E29" s="111" cm="1">
        <f t="array" ref="E29">IFERROR(_xlfn.IFS(COUNTA($L$2:$Q$2)=0,STDEV($L29:$Q29)/SQRT(COUNT($L29:$Q29)),$L$2="X",STDEV($M29:$Q29)/SQRT(COUNT($M29:$Q29)),$M$2="X",STDEV($L29,$N29:$Q29)/SQRT(COUNT($L29,$N29:$Q29)),$N$2="X",STDEV($L29:$M29,$O29:$Q29)/SQRT(COUNT($L29:$M29,$O29:$Q29)),$O$2="X",STDEV($L29:$N29,$P29:$Q29)/SQRT(COUNT($L29:$N29,$P29:$Q29)),$P$2="X",STDEV($L29:$O29,$Q29)/SQRT(COUNT($L29:$O29,$Q29)),$Q$2="X",STDEV($L29:$P29)/SQRT(COUNT($L29:$P29))),"")</f>
        <v>16996.214248358698</v>
      </c>
      <c r="F29" cm="1">
        <f t="array" ref="F29">_xlfn.IFS(SUM($L29:$Q29)="","",L29="","",L29=0,0,L29&gt;0,L29/F$65*100)</f>
        <v>69.110913509160241</v>
      </c>
      <c r="G29" cm="1">
        <f t="array" ref="G29">_xlfn.IFS(SUM($L29:$Q29)="","",M29="","",M29=0,0,M29&gt;0,M29/G$65*100)</f>
        <v>8.7001410743621115</v>
      </c>
      <c r="H29" cm="1">
        <f t="array" ref="H29">_xlfn.IFS(SUM($L29:$Q29)="","",N29="","",N29=0,0,N29&gt;0,N29/H$65*100)</f>
        <v>19.77152734719952</v>
      </c>
      <c r="I29" cm="1">
        <f t="array" ref="I29">_xlfn.IFS(SUM($L29:$Q29)="","",O29="","",O29=0,0,O29&gt;0,O29/I$65*100)</f>
        <v>27.176731233538192</v>
      </c>
      <c r="J29" cm="1">
        <f t="array" ref="J29">_xlfn.IFS(SUM($L29:$Q29)="","",P29="","",P29=0,0,P29&gt;0,P29/J$65*100)</f>
        <v>39.329627835117513</v>
      </c>
      <c r="K29" cm="1">
        <f t="array" ref="K29">_xlfn.IFS(SUM($L29:$Q29)="","",Q29="","",Q29=0,0,Q29&gt;0,Q29/K$65*100)</f>
        <v>0.981272460723014</v>
      </c>
      <c r="L29" s="85">
        <f t="shared" si="26"/>
        <v>98901</v>
      </c>
      <c r="M29" s="39">
        <f t="shared" si="0"/>
        <v>70489.5</v>
      </c>
      <c r="N29" s="39">
        <f t="shared" si="0"/>
        <v>10523</v>
      </c>
      <c r="O29" s="39">
        <f t="shared" si="0"/>
        <v>13207.166666666666</v>
      </c>
      <c r="P29" s="39">
        <f t="shared" si="0"/>
        <v>57362</v>
      </c>
      <c r="Q29" s="98">
        <f t="shared" si="0"/>
        <v>70903.5</v>
      </c>
      <c r="R29" s="89">
        <v>395604</v>
      </c>
      <c r="S29" s="89">
        <v>140979</v>
      </c>
      <c r="T29" s="89">
        <v>21046</v>
      </c>
      <c r="U29" s="89">
        <v>79243</v>
      </c>
      <c r="V29" s="89">
        <v>344172</v>
      </c>
      <c r="W29" s="89">
        <v>141807</v>
      </c>
      <c r="Z29" s="7" t="s">
        <v>51</v>
      </c>
      <c r="AA29" s="18" cm="1">
        <f t="array" ref="AA29">IFERROR(_xlfn.IFS(COUNTA($AE$2:$AJ$2)=0,AVERAGE($AE29:$AJ29),$AE$2="X",AVERAGE($AF29:$AJ29),$AF$2="X",AVERAGE($AE29,$AG29:$AJ29),$AG$2="X",AVERAGE($AE29:$AF29,$AH29:$AJ29),$AH$2="X",AVERAGE($AE29:$AG29,$AI29:$AJ29),$AI$2="X",AVERAGE($AE29:$AH29,$AJ29:$AJ29),$AJ$2="X",AVERAGE($AE29:$AI29)),"")</f>
        <v>51.435245397746868</v>
      </c>
      <c r="AB29" s="19" cm="1">
        <f t="array" ref="AB29">IFERROR(_xlfn.IFS(COUNTA($AE$2:$AJ$2)=0,STDEV($AE29:$AJ29)/SQRT(COUNT($AE29:$AJ29)),$AE$2="X",STDEV($AF29:$AJ29)/SQRT(COUNT($AF29:$AJ29)),$AF$2="X",STDEV($AE29,$AG29:$AJ29)/SQRT(COUNT($AE29,$AG29:$AJ29)),$AG$2="X",STDEV($AE29:$AF29,$AH29:$AJ29)/SQRT(COUNT($AE29:$AF29,$AH29:$AJ29)),$AH$2="X",STDEV($AE29:$AG29,$AI29:$AJ29)/SQRT(COUNT($AE29:$AG29,$AI29:$AJ29)),$AI$2="X",STDEV($AE29:$AH29,$AJ29)/SQRT(COUNT($AE29:$AH29,$AJ29)),$AJ$2="X",STDEV($AE29:$AI29)/SQRT(COUNT($AE29:$AI29))),"")</f>
        <v>9.9581459348473569</v>
      </c>
      <c r="AC29" s="113" cm="1">
        <f t="array" ref="AC29">IFERROR(_xlfn.IFS(COUNTA($AK$2:$AP$2)=0,AVERAGE($AK29:$AP29),$AK$2="X",AVERAGE($AL29:$AP29),$AL$2="X",AVERAGE($AK29,$AM29:$AP29),$AM$2="X",AVERAGE($AK29:$AL29,$AN29:$AP29),$AN$2="X",AVERAGE($AK29:$AM29,$AO29:$AP29),$AO$2="X",AVERAGE($AK29:$AN29,$AP29:$AP29),$AP$2="X",AVERAGE($AK29:$AO29)),"")</f>
        <v>127042.38</v>
      </c>
      <c r="AD29" s="111" cm="1">
        <f t="array" ref="AD29">IFERROR(_xlfn.IFS(COUNTA($AK$2:$AP$2)=0,STDEV($AK29:$AP29)/SQRT(COUNT($AK29:$AP29)),$AK$2="X",STDEV($AL29:$AP29)/SQRT(COUNT($AL29:$AP29)),$AL$2="X",STDEV($AK29,$AM29:$AP29)/SQRT(COUNT($AK29,$AM29:$AP29)),$AM$2="X",STDEV($AK29:$AL29,$AN29:$AP29)/SQRT(COUNT($AK29:$AL29,$AN29:$AP29)),$AN$2="X",STDEV($AK29:$AM29,$AO29:$AP29)/SQRT(COUNT($AK29:$AM29,$AO29:$AP29)),$AO$2="X",STDEV($AK29:$AN29,$AP29)/SQRT(COUNT($AK29:$AN29,$AP29)),$AP$2="X",STDEV($AK29:$AO29)/SQRT(COUNT($AK29:$AO29))),"")</f>
        <v>34044.792893545404</v>
      </c>
      <c r="AE29" cm="1">
        <f t="array" ref="AE29">_xlfn.IFS(SUM($AK29:$AP29)="","",AK29="","",AK29=0,0,AK29&gt;0,AK29/AE$65*100)</f>
        <v>56.676801866406592</v>
      </c>
      <c r="AF29" cm="1">
        <f t="array" ref="AF29">_xlfn.IFS(SUM($AK29:$AP29)="","",AL29="","",AL29=0,0,AL29&gt;0,AL29/AF$65*100)</f>
        <v>15.365126311031061</v>
      </c>
      <c r="AG29" cm="1">
        <f t="array" ref="AG29">_xlfn.IFS(SUM($AK29:$AP29)="","",AM29="","",AM29=0,0,AM29&gt;0,AM29/AG$65*100)</f>
        <v>54.409966879779894</v>
      </c>
      <c r="AH29" cm="1">
        <f t="array" ref="AH29">_xlfn.IFS(SUM($AK29:$AP29)="","",AN29="","",AN29=0,0,AN29&gt;0,AN29/AH$65*100)</f>
        <v>63.436148460536991</v>
      </c>
      <c r="AI29" cm="1">
        <f t="array" ref="AI29">_xlfn.IFS(SUM($AK29:$AP29)="","",AO29="","",AO29=0,0,AO29&gt;0,AO29/AI$65*100)</f>
        <v>49.595394016116067</v>
      </c>
      <c r="AJ29" cm="1">
        <f t="array" ref="AJ29">_xlfn.IFS(SUM($AK29:$AP29)="","",AP29="","",AP29=0,0,AP29&gt;0,AP29/AJ$65*100)</f>
        <v>74.369591321270335</v>
      </c>
      <c r="AK29" s="42">
        <f t="shared" si="1"/>
        <v>29638</v>
      </c>
      <c r="AL29">
        <f t="shared" si="1"/>
        <v>8769.4</v>
      </c>
      <c r="AM29">
        <f t="shared" si="1"/>
        <v>119366</v>
      </c>
      <c r="AN29">
        <f t="shared" si="1"/>
        <v>183613.5</v>
      </c>
      <c r="AO29">
        <f t="shared" si="1"/>
        <v>203723</v>
      </c>
      <c r="AP29" s="96">
        <f t="shared" si="1"/>
        <v>119740</v>
      </c>
      <c r="AQ29" s="89">
        <v>29638</v>
      </c>
      <c r="AR29" s="89">
        <v>43847</v>
      </c>
      <c r="AS29" s="89">
        <v>596830</v>
      </c>
      <c r="AT29" s="89">
        <v>1101681</v>
      </c>
      <c r="AU29" s="89">
        <v>611169</v>
      </c>
      <c r="AV29" s="89">
        <v>718440</v>
      </c>
      <c r="AX29" s="1" t="str">
        <f>A29</f>
        <v>borneol</v>
      </c>
      <c r="AY29" s="39">
        <f t="shared" si="2"/>
        <v>98901</v>
      </c>
      <c r="AZ29" s="39">
        <f t="shared" si="3"/>
        <v>70489.5</v>
      </c>
      <c r="BA29" s="39">
        <f t="shared" si="4"/>
        <v>10523</v>
      </c>
      <c r="BB29" s="39">
        <f t="shared" si="5"/>
        <v>13207.166666666666</v>
      </c>
      <c r="BC29" s="39">
        <f t="shared" si="6"/>
        <v>57362</v>
      </c>
      <c r="BD29" s="39" t="str">
        <f t="shared" si="7"/>
        <v/>
      </c>
      <c r="BE29" s="39" t="str">
        <f t="shared" si="8"/>
        <v/>
      </c>
      <c r="BF29" s="39" t="str">
        <f t="shared" si="9"/>
        <v/>
      </c>
      <c r="BG29" s="39">
        <f t="shared" si="10"/>
        <v>119366</v>
      </c>
      <c r="BH29" s="39">
        <f t="shared" si="11"/>
        <v>183613.5</v>
      </c>
      <c r="BI29" s="39">
        <f t="shared" si="12"/>
        <v>203723</v>
      </c>
      <c r="BJ29" s="39">
        <f t="shared" si="13"/>
        <v>119740</v>
      </c>
      <c r="BK29" s="42">
        <f t="shared" si="27"/>
        <v>5</v>
      </c>
      <c r="BL29">
        <f t="shared" si="27"/>
        <v>4</v>
      </c>
      <c r="BM29">
        <f t="shared" si="27"/>
        <v>1</v>
      </c>
      <c r="BN29">
        <f t="shared" si="25"/>
        <v>2</v>
      </c>
      <c r="BO29">
        <f t="shared" si="25"/>
        <v>3</v>
      </c>
      <c r="BP29" t="str">
        <f t="shared" si="25"/>
        <v/>
      </c>
      <c r="BQ29" t="str">
        <f t="shared" si="25"/>
        <v/>
      </c>
      <c r="BR29" t="str">
        <f t="shared" si="25"/>
        <v/>
      </c>
      <c r="BS29">
        <f t="shared" si="25"/>
        <v>6</v>
      </c>
      <c r="BT29">
        <f t="shared" si="25"/>
        <v>8</v>
      </c>
      <c r="BU29">
        <f t="shared" si="25"/>
        <v>9</v>
      </c>
      <c r="BV29">
        <f t="shared" si="25"/>
        <v>7</v>
      </c>
      <c r="BW29">
        <f t="shared" si="15"/>
        <v>15</v>
      </c>
      <c r="BX29">
        <f t="shared" si="16"/>
        <v>30</v>
      </c>
      <c r="BY29">
        <f t="shared" si="17"/>
        <v>5</v>
      </c>
      <c r="BZ29">
        <f t="shared" si="18"/>
        <v>4</v>
      </c>
      <c r="CA29">
        <f t="shared" si="19"/>
        <v>20</v>
      </c>
      <c r="CB29" s="39">
        <f t="shared" si="19"/>
        <v>0</v>
      </c>
      <c r="CC29" s="46">
        <f t="shared" si="20"/>
        <v>0</v>
      </c>
      <c r="CD29" s="44" t="str">
        <f t="shared" si="21"/>
        <v xml:space="preserve">sig = </v>
      </c>
      <c r="CE29" t="str" cm="1">
        <f t="array" ref="CE29">_xlfn.IFS($CC29="","",$CC29&lt;=CE$3,"yes",$CC29&gt;CE$3,"no")</f>
        <v>yes</v>
      </c>
      <c r="CF29" s="42">
        <f>IF(CE29="yes",(BY29*BZ29)/2,"")</f>
        <v>10</v>
      </c>
      <c r="CG29" s="1">
        <f>IF(CE29="yes",SQRT(((BY29*BZ29)*(BY29+BZ29+1))/12),"")</f>
        <v>4.0824829046386304</v>
      </c>
      <c r="CH29" s="1">
        <f>IF(CE29="yes",ROUND(((CC29-CF29)+IF(CC29&gt;CF29,-0.5,0.5))/CG29,1),"")</f>
        <v>-2.2999999999999998</v>
      </c>
      <c r="CI29" s="76">
        <f>IF(CE29="yes",VLOOKUP(CH29,'z-Table'!$A$1:$K$74,7,TRUE)*$CE$2,"")</f>
        <v>1.8800000000000001E-2</v>
      </c>
    </row>
    <row r="30" spans="1:87" ht="12" x14ac:dyDescent="0.2">
      <c r="A30" s="7" t="s">
        <v>52</v>
      </c>
      <c r="B30" s="18" cm="1">
        <f t="array" ref="B30">IFERROR(_xlfn.IFS(COUNTA($F$2:$K$2)=0,AVERAGE($F30:$K30),$F$2="X",AVERAGE(G30:$K30),$G$2="X",AVERAGE($F30,$H30:$K30),$H$2="X",AVERAGE($F30:$G30,$I30:$K30),$I$2="X",AVERAGE($F30:$H30,$J30:$K30),$J$2="X",AVERAGE($F30:$I30,$K30:$K30),$K$2="X",AVERAGE($F30:$J30)),"")</f>
        <v>0</v>
      </c>
      <c r="C30" s="19" cm="1">
        <f t="array" ref="C30">IFERROR(_xlfn.IFS(COUNTA($F$2:$K$2)=0,STDEV($F30:$K30)/SQRT(COUNT($F30:$K30)),$F$2="X",STDEV(G30:$K30)/SQRT(COUNT(G30:$K30)),$G$2="X",STDEV($F30,$H30:$K30)/SQRT(COUNT($F30,$H30:$K30)),$H$2="X",STDEV($F30:$G30,$I30:$K30)/SQRT(COUNT($F30:$G30,$I30:$K30)),$I$2="X",STDEV($F30:$H30,$J30:$K30)/SQRT(COUNT($F30:$H30,$J30:$K30)),$J$2="X",STDEV($F30:$I30,$K30)/SQRT(COUNT($F30:$I30,$K30)),$K$2="X",STDEV($F30:$J30)/SQRT(COUNT($F30:$J30))),"")</f>
        <v>0</v>
      </c>
      <c r="D30" s="110" cm="1">
        <f t="array" ref="D30">IFERROR(_xlfn.IFS(COUNTA($L$2:$Q$2)=0,AVERAGE($L30:$Q30),$L$2="X",AVERAGE($M30:$Q30),$M$2="X",AVERAGE($L30,$N30:$Q30),$N$2="X",AVERAGE($L30:$M30,$O30:$Q30),$O$2="X",AVERAGE($L30:$N30,$P30:$Q30),$P$2="X",AVERAGE($L30:$O30,$Q30:$Q30),$Q$2="X",AVERAGE($L30:$P30)),"")</f>
        <v>0</v>
      </c>
      <c r="E30" s="111" cm="1">
        <f t="array" ref="E30">IFERROR(_xlfn.IFS(COUNTA($L$2:$Q$2)=0,STDEV($L30:$Q30)/SQRT(COUNT($L30:$Q30)),$L$2="X",STDEV($M30:$Q30)/SQRT(COUNT($M30:$Q30)),$M$2="X",STDEV($L30,$N30:$Q30)/SQRT(COUNT($L30,$N30:$Q30)),$N$2="X",STDEV($L30:$M30,$O30:$Q30)/SQRT(COUNT($L30:$M30,$O30:$Q30)),$O$2="X",STDEV($L30:$N30,$P30:$Q30)/SQRT(COUNT($L30:$N30,$P30:$Q30)),$P$2="X",STDEV($L30:$O30,$Q30)/SQRT(COUNT($L30:$O30,$Q30)),$Q$2="X",STDEV($L30:$P30)/SQRT(COUNT($L30:$P30))),"")</f>
        <v>0</v>
      </c>
      <c r="F30" cm="1">
        <f t="array" ref="F30">_xlfn.IFS(SUM($L30:$Q30)="","",L30="","",L30=0,0,L30&gt;0,L30/F$65*100)</f>
        <v>0</v>
      </c>
      <c r="G30" cm="1">
        <f t="array" ref="G30">_xlfn.IFS(SUM($L30:$Q30)="","",M30="","",M30=0,0,M30&gt;0,M30/G$65*100)</f>
        <v>0</v>
      </c>
      <c r="H30" cm="1">
        <f t="array" ref="H30">_xlfn.IFS(SUM($L30:$Q30)="","",N30="","",N30=0,0,N30&gt;0,N30/H$65*100)</f>
        <v>0</v>
      </c>
      <c r="I30" cm="1">
        <f t="array" ref="I30">_xlfn.IFS(SUM($L30:$Q30)="","",O30="","",O30=0,0,O30&gt;0,O30/I$65*100)</f>
        <v>0</v>
      </c>
      <c r="J30" cm="1">
        <f t="array" ref="J30">_xlfn.IFS(SUM($L30:$Q30)="","",P30="","",P30=0,0,P30&gt;0,P30/J$65*100)</f>
        <v>0</v>
      </c>
      <c r="K30" cm="1">
        <f t="array" ref="K30">_xlfn.IFS(SUM($L30:$Q30)="","",Q30="","",Q30=0,0,Q30&gt;0,Q30/K$65*100)</f>
        <v>0</v>
      </c>
      <c r="L30" s="85">
        <f t="shared" si="26"/>
        <v>0</v>
      </c>
      <c r="M30" s="39">
        <f t="shared" si="0"/>
        <v>0</v>
      </c>
      <c r="N30" s="39">
        <f t="shared" si="0"/>
        <v>0</v>
      </c>
      <c r="O30" s="39">
        <f t="shared" si="0"/>
        <v>0</v>
      </c>
      <c r="P30" s="39">
        <f t="shared" si="0"/>
        <v>0</v>
      </c>
      <c r="Q30" s="98">
        <f t="shared" si="0"/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Z30" s="7" t="s">
        <v>52</v>
      </c>
      <c r="AA30" s="18" cm="1">
        <f t="array" ref="AA30">IFERROR(_xlfn.IFS(COUNTA($AE$2:$AJ$2)=0,AVERAGE($AE30:$AJ30),$AE$2="X",AVERAGE($AF30:$AJ30),$AF$2="X",AVERAGE($AE30,$AG30:$AJ30),$AG$2="X",AVERAGE($AE30:$AF30,$AH30:$AJ30),$AH$2="X",AVERAGE($AE30:$AG30,$AI30:$AJ30),$AI$2="X",AVERAGE($AE30:$AH30,$AJ30:$AJ30),$AJ$2="X",AVERAGE($AE30:$AI30)),"")</f>
        <v>0</v>
      </c>
      <c r="AB30" s="19" cm="1">
        <f t="array" ref="AB30">IFERROR(_xlfn.IFS(COUNTA($AE$2:$AJ$2)=0,STDEV($AE30:$AJ30)/SQRT(COUNT($AE30:$AJ30)),$AE$2="X",STDEV($AF30:$AJ30)/SQRT(COUNT($AF30:$AJ30)),$AF$2="X",STDEV($AE30,$AG30:$AJ30)/SQRT(COUNT($AE30,$AG30:$AJ30)),$AG$2="X",STDEV($AE30:$AF30,$AH30:$AJ30)/SQRT(COUNT($AE30:$AF30,$AH30:$AJ30)),$AH$2="X",STDEV($AE30:$AG30,$AI30:$AJ30)/SQRT(COUNT($AE30:$AG30,$AI30:$AJ30)),$AI$2="X",STDEV($AE30:$AH30,$AJ30)/SQRT(COUNT($AE30:$AH30,$AJ30)),$AJ$2="X",STDEV($AE30:$AI30)/SQRT(COUNT($AE30:$AI30))),"")</f>
        <v>0</v>
      </c>
      <c r="AC30" s="113" cm="1">
        <f t="array" ref="AC30">IFERROR(_xlfn.IFS(COUNTA($AK$2:$AP$2)=0,AVERAGE($AK30:$AP30),$AK$2="X",AVERAGE($AL30:$AP30),$AL$2="X",AVERAGE($AK30,$AM30:$AP30),$AM$2="X",AVERAGE($AK30:$AL30,$AN30:$AP30),$AN$2="X",AVERAGE($AK30:$AM30,$AO30:$AP30),$AO$2="X",AVERAGE($AK30:$AN30,$AP30:$AP30),$AP$2="X",AVERAGE($AK30:$AO30)),"")</f>
        <v>0</v>
      </c>
      <c r="AD30" s="111" cm="1">
        <f t="array" ref="AD30">IFERROR(_xlfn.IFS(COUNTA($AK$2:$AP$2)=0,STDEV($AK30:$AP30)/SQRT(COUNT($AK30:$AP30)),$AK$2="X",STDEV($AL30:$AP30)/SQRT(COUNT($AL30:$AP30)),$AL$2="X",STDEV($AK30,$AM30:$AP30)/SQRT(COUNT($AK30,$AM30:$AP30)),$AM$2="X",STDEV($AK30:$AL30,$AN30:$AP30)/SQRT(COUNT($AK30:$AL30,$AN30:$AP30)),$AN$2="X",STDEV($AK30:$AM30,$AO30:$AP30)/SQRT(COUNT($AK30:$AM30,$AO30:$AP30)),$AO$2="X",STDEV($AK30:$AN30,$AP30)/SQRT(COUNT($AK30:$AN30,$AP30)),$AP$2="X",STDEV($AK30:$AO30)/SQRT(COUNT($AK30:$AO30))),"")</f>
        <v>0</v>
      </c>
      <c r="AE30" cm="1">
        <f t="array" ref="AE30">_xlfn.IFS(SUM($AK30:$AP30)="","",AK30="","",AK30=0,0,AK30&gt;0,AK30/AE$65*100)</f>
        <v>0</v>
      </c>
      <c r="AF30" cm="1">
        <f t="array" ref="AF30">_xlfn.IFS(SUM($AK30:$AP30)="","",AL30="","",AL30=0,0,AL30&gt;0,AL30/AF$65*100)</f>
        <v>0</v>
      </c>
      <c r="AG30" cm="1">
        <f t="array" ref="AG30">_xlfn.IFS(SUM($AK30:$AP30)="","",AM30="","",AM30=0,0,AM30&gt;0,AM30/AG$65*100)</f>
        <v>0</v>
      </c>
      <c r="AH30" cm="1">
        <f t="array" ref="AH30">_xlfn.IFS(SUM($AK30:$AP30)="","",AN30="","",AN30=0,0,AN30&gt;0,AN30/AH$65*100)</f>
        <v>0</v>
      </c>
      <c r="AI30" cm="1">
        <f t="array" ref="AI30">_xlfn.IFS(SUM($AK30:$AP30)="","",AO30="","",AO30=0,0,AO30&gt;0,AO30/AI$65*100)</f>
        <v>0</v>
      </c>
      <c r="AJ30" cm="1">
        <f t="array" ref="AJ30">_xlfn.IFS(SUM($AK30:$AP30)="","",AP30="","",AP30=0,0,AP30&gt;0,AP30/AJ$65*100)</f>
        <v>0</v>
      </c>
      <c r="AK30" s="42">
        <f t="shared" si="1"/>
        <v>0</v>
      </c>
      <c r="AL30">
        <f t="shared" si="1"/>
        <v>0</v>
      </c>
      <c r="AM30">
        <f t="shared" si="1"/>
        <v>0</v>
      </c>
      <c r="AN30">
        <f t="shared" si="1"/>
        <v>0</v>
      </c>
      <c r="AO30">
        <f t="shared" si="1"/>
        <v>0</v>
      </c>
      <c r="AP30" s="96">
        <f t="shared" si="1"/>
        <v>0</v>
      </c>
      <c r="AQ30" s="89">
        <v>0</v>
      </c>
      <c r="AR30" s="89">
        <v>0</v>
      </c>
      <c r="AS30" s="89">
        <v>0</v>
      </c>
      <c r="AT30" s="89">
        <v>0</v>
      </c>
      <c r="AU30" s="89">
        <v>0</v>
      </c>
      <c r="AV30" s="89">
        <v>0</v>
      </c>
      <c r="AX30" s="1"/>
      <c r="AY30" s="39" t="str">
        <f t="shared" si="2"/>
        <v/>
      </c>
      <c r="AZ30" s="39" t="str">
        <f t="shared" si="3"/>
        <v/>
      </c>
      <c r="BA30" s="39" t="str">
        <f t="shared" si="4"/>
        <v/>
      </c>
      <c r="BB30" s="39" t="str">
        <f t="shared" si="5"/>
        <v/>
      </c>
      <c r="BC30" s="39" t="str">
        <f t="shared" si="6"/>
        <v/>
      </c>
      <c r="BD30" s="39" t="str">
        <f t="shared" si="7"/>
        <v/>
      </c>
      <c r="BE30" s="39" t="str">
        <f t="shared" si="8"/>
        <v/>
      </c>
      <c r="BF30" s="39" t="str">
        <f t="shared" si="9"/>
        <v/>
      </c>
      <c r="BG30" s="39" t="str">
        <f t="shared" si="10"/>
        <v/>
      </c>
      <c r="BH30" s="39" t="str">
        <f t="shared" si="11"/>
        <v/>
      </c>
      <c r="BI30" s="39" t="str">
        <f t="shared" si="12"/>
        <v/>
      </c>
      <c r="BJ30" s="39" t="str">
        <f t="shared" si="13"/>
        <v/>
      </c>
      <c r="BK30" s="42" t="str">
        <f t="shared" si="27"/>
        <v/>
      </c>
      <c r="BL30" t="str">
        <f t="shared" si="27"/>
        <v/>
      </c>
      <c r="BM30" t="str">
        <f t="shared" si="27"/>
        <v/>
      </c>
      <c r="BN30" t="str">
        <f t="shared" si="25"/>
        <v/>
      </c>
      <c r="BO30" t="str">
        <f t="shared" si="25"/>
        <v/>
      </c>
      <c r="BP30" t="str">
        <f t="shared" si="25"/>
        <v/>
      </c>
      <c r="BQ30" t="str">
        <f t="shared" si="25"/>
        <v/>
      </c>
      <c r="BR30" t="str">
        <f t="shared" si="25"/>
        <v/>
      </c>
      <c r="BS30" t="str">
        <f t="shared" si="25"/>
        <v/>
      </c>
      <c r="BT30" t="str">
        <f t="shared" si="25"/>
        <v/>
      </c>
      <c r="BU30" t="str">
        <f t="shared" si="25"/>
        <v/>
      </c>
      <c r="BV30" t="str">
        <f t="shared" si="25"/>
        <v/>
      </c>
      <c r="BW30" t="str">
        <f t="shared" si="15"/>
        <v/>
      </c>
      <c r="BX30" t="str">
        <f t="shared" si="16"/>
        <v/>
      </c>
      <c r="BY30" t="str">
        <f t="shared" si="17"/>
        <v/>
      </c>
      <c r="BZ30" t="str">
        <f t="shared" si="18"/>
        <v/>
      </c>
      <c r="CA30" t="str">
        <f t="shared" si="19"/>
        <v/>
      </c>
      <c r="CB30" s="39" t="str">
        <f t="shared" si="19"/>
        <v/>
      </c>
      <c r="CC30" s="46" t="str">
        <f t="shared" si="20"/>
        <v/>
      </c>
      <c r="CD30" s="44" t="str">
        <f t="shared" si="21"/>
        <v/>
      </c>
      <c r="CE30" t="str" cm="1">
        <f t="array" ref="CE30">_xlfn.IFS($CC30="","",$CC30&lt;=CE$3,"yes",$CC30&gt;CE$3,"no")</f>
        <v/>
      </c>
      <c r="CF30" s="42" t="str">
        <f t="shared" ref="CF30:CF65" si="28">IF(CE30="yes",(BY30*BZ30)/2,"")</f>
        <v/>
      </c>
      <c r="CG30" s="1" t="str">
        <f t="shared" ref="CG30:CG65" si="29">IF(CE30="yes",SQRT(((BY30*BZ30)*(BY30+BZ30+1))/12),"")</f>
        <v/>
      </c>
      <c r="CH30" s="1" t="str">
        <f t="shared" ref="CH30:CH65" si="30">IF(CE30="yes",ROUND(((CC30-CF30)+IF(CC30&gt;CF30,-0.5,0.5))/CG30,1),"")</f>
        <v/>
      </c>
      <c r="CI30" s="76" t="str">
        <f>IF(CE30="yes",VLOOKUP(CH30,'z-Table'!$A$1:$K$74,7,TRUE)*$CE$2,"")</f>
        <v/>
      </c>
    </row>
    <row r="31" spans="1:87" ht="12" x14ac:dyDescent="0.2">
      <c r="A31" s="7" t="s">
        <v>53</v>
      </c>
      <c r="B31" s="18" cm="1">
        <f t="array" ref="B31">IFERROR(_xlfn.IFS(COUNTA($F$2:$K$2)=0,AVERAGE($F31:$K31),$F$2="X",AVERAGE(G31:$K31),$G$2="X",AVERAGE($F31,$H31:$K31),$H$2="X",AVERAGE($F31:$G31,$I31:$K31),$I$2="X",AVERAGE($F31:$H31,$J31:$K31),$J$2="X",AVERAGE($F31:$I31,$K31:$K31),$K$2="X",AVERAGE($F31:$J31)),"")</f>
        <v>0</v>
      </c>
      <c r="C31" s="19" cm="1">
        <f t="array" ref="C31">IFERROR(_xlfn.IFS(COUNTA($F$2:$K$2)=0,STDEV($F31:$K31)/SQRT(COUNT($F31:$K31)),$F$2="X",STDEV(G31:$K31)/SQRT(COUNT(G31:$K31)),$G$2="X",STDEV($F31,$H31:$K31)/SQRT(COUNT($F31,$H31:$K31)),$H$2="X",STDEV($F31:$G31,$I31:$K31)/SQRT(COUNT($F31:$G31,$I31:$K31)),$I$2="X",STDEV($F31:$H31,$J31:$K31)/SQRT(COUNT($F31:$H31,$J31:$K31)),$J$2="X",STDEV($F31:$I31,$K31)/SQRT(COUNT($F31:$I31,$K31)),$K$2="X",STDEV($F31:$J31)/SQRT(COUNT($F31:$J31))),"")</f>
        <v>0</v>
      </c>
      <c r="D31" s="110" cm="1">
        <f t="array" ref="D31">IFERROR(_xlfn.IFS(COUNTA($L$2:$Q$2)=0,AVERAGE($L31:$Q31),$L$2="X",AVERAGE($M31:$Q31),$M$2="X",AVERAGE($L31,$N31:$Q31),$N$2="X",AVERAGE($L31:$M31,$O31:$Q31),$O$2="X",AVERAGE($L31:$N31,$P31:$Q31),$P$2="X",AVERAGE($L31:$O31,$Q31:$Q31),$Q$2="X",AVERAGE($L31:$P31)),"")</f>
        <v>0</v>
      </c>
      <c r="E31" s="111" cm="1">
        <f t="array" ref="E31">IFERROR(_xlfn.IFS(COUNTA($L$2:$Q$2)=0,STDEV($L31:$Q31)/SQRT(COUNT($L31:$Q31)),$L$2="X",STDEV($M31:$Q31)/SQRT(COUNT($M31:$Q31)),$M$2="X",STDEV($L31,$N31:$Q31)/SQRT(COUNT($L31,$N31:$Q31)),$N$2="X",STDEV($L31:$M31,$O31:$Q31)/SQRT(COUNT($L31:$M31,$O31:$Q31)),$O$2="X",STDEV($L31:$N31,$P31:$Q31)/SQRT(COUNT($L31:$N31,$P31:$Q31)),$P$2="X",STDEV($L31:$O31,$Q31)/SQRT(COUNT($L31:$O31,$Q31)),$Q$2="X",STDEV($L31:$P31)/SQRT(COUNT($L31:$P31))),"")</f>
        <v>0</v>
      </c>
      <c r="F31" cm="1">
        <f t="array" ref="F31">_xlfn.IFS(SUM($L31:$Q31)="","",L31="","",L31=0,0,L31&gt;0,L31/F$65*100)</f>
        <v>0</v>
      </c>
      <c r="G31" cm="1">
        <f t="array" ref="G31">_xlfn.IFS(SUM($L31:$Q31)="","",M31="","",M31=0,0,M31&gt;0,M31/G$65*100)</f>
        <v>0</v>
      </c>
      <c r="H31" cm="1">
        <f t="array" ref="H31">_xlfn.IFS(SUM($L31:$Q31)="","",N31="","",N31=0,0,N31&gt;0,N31/H$65*100)</f>
        <v>0</v>
      </c>
      <c r="I31" cm="1">
        <f t="array" ref="I31">_xlfn.IFS(SUM($L31:$Q31)="","",O31="","",O31=0,0,O31&gt;0,O31/I$65*100)</f>
        <v>0</v>
      </c>
      <c r="J31" cm="1">
        <f t="array" ref="J31">_xlfn.IFS(SUM($L31:$Q31)="","",P31="","",P31=0,0,P31&gt;0,P31/J$65*100)</f>
        <v>0</v>
      </c>
      <c r="K31" cm="1">
        <f t="array" ref="K31">_xlfn.IFS(SUM($L31:$Q31)="","",Q31="","",Q31=0,0,Q31&gt;0,Q31/K$65*100)</f>
        <v>0</v>
      </c>
      <c r="L31" s="85">
        <f t="shared" si="26"/>
        <v>0</v>
      </c>
      <c r="M31" s="39">
        <f t="shared" si="0"/>
        <v>0</v>
      </c>
      <c r="N31" s="39">
        <f t="shared" si="0"/>
        <v>0</v>
      </c>
      <c r="O31" s="39">
        <f t="shared" si="0"/>
        <v>0</v>
      </c>
      <c r="P31" s="39">
        <f t="shared" si="0"/>
        <v>0</v>
      </c>
      <c r="Q31" s="98">
        <f t="shared" si="0"/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Z31" s="7" t="s">
        <v>53</v>
      </c>
      <c r="AA31" s="18" cm="1">
        <f t="array" ref="AA31">IFERROR(_xlfn.IFS(COUNTA($AE$2:$AJ$2)=0,AVERAGE($AE31:$AJ31),$AE$2="X",AVERAGE($AF31:$AJ31),$AF$2="X",AVERAGE($AE31,$AG31:$AJ31),$AG$2="X",AVERAGE($AE31:$AF31,$AH31:$AJ31),$AH$2="X",AVERAGE($AE31:$AG31,$AI31:$AJ31),$AI$2="X",AVERAGE($AE31:$AH31,$AJ31:$AJ31),$AJ$2="X",AVERAGE($AE31:$AI31)),"")</f>
        <v>0</v>
      </c>
      <c r="AB31" s="19" cm="1">
        <f t="array" ref="AB31">IFERROR(_xlfn.IFS(COUNTA($AE$2:$AJ$2)=0,STDEV($AE31:$AJ31)/SQRT(COUNT($AE31:$AJ31)),$AE$2="X",STDEV($AF31:$AJ31)/SQRT(COUNT($AF31:$AJ31)),$AF$2="X",STDEV($AE31,$AG31:$AJ31)/SQRT(COUNT($AE31,$AG31:$AJ31)),$AG$2="X",STDEV($AE31:$AF31,$AH31:$AJ31)/SQRT(COUNT($AE31:$AF31,$AH31:$AJ31)),$AH$2="X",STDEV($AE31:$AG31,$AI31:$AJ31)/SQRT(COUNT($AE31:$AG31,$AI31:$AJ31)),$AI$2="X",STDEV($AE31:$AH31,$AJ31)/SQRT(COUNT($AE31:$AH31,$AJ31)),$AJ$2="X",STDEV($AE31:$AI31)/SQRT(COUNT($AE31:$AI31))),"")</f>
        <v>0</v>
      </c>
      <c r="AC31" s="113" cm="1">
        <f t="array" ref="AC31">IFERROR(_xlfn.IFS(COUNTA($AK$2:$AP$2)=0,AVERAGE($AK31:$AP31),$AK$2="X",AVERAGE($AL31:$AP31),$AL$2="X",AVERAGE($AK31,$AM31:$AP31),$AM$2="X",AVERAGE($AK31:$AL31,$AN31:$AP31),$AN$2="X",AVERAGE($AK31:$AM31,$AO31:$AP31),$AO$2="X",AVERAGE($AK31:$AN31,$AP31:$AP31),$AP$2="X",AVERAGE($AK31:$AO31)),"")</f>
        <v>0</v>
      </c>
      <c r="AD31" s="111" cm="1">
        <f t="array" ref="AD31">IFERROR(_xlfn.IFS(COUNTA($AK$2:$AP$2)=0,STDEV($AK31:$AP31)/SQRT(COUNT($AK31:$AP31)),$AK$2="X",STDEV($AL31:$AP31)/SQRT(COUNT($AL31:$AP31)),$AL$2="X",STDEV($AK31,$AM31:$AP31)/SQRT(COUNT($AK31,$AM31:$AP31)),$AM$2="X",STDEV($AK31:$AL31,$AN31:$AP31)/SQRT(COUNT($AK31:$AL31,$AN31:$AP31)),$AN$2="X",STDEV($AK31:$AM31,$AO31:$AP31)/SQRT(COUNT($AK31:$AM31,$AO31:$AP31)),$AO$2="X",STDEV($AK31:$AN31,$AP31)/SQRT(COUNT($AK31:$AN31,$AP31)),$AP$2="X",STDEV($AK31:$AO31)/SQRT(COUNT($AK31:$AO31))),"")</f>
        <v>0</v>
      </c>
      <c r="AE31" cm="1">
        <f t="array" ref="AE31">_xlfn.IFS(SUM($AK31:$AP31)="","",AK31="","",AK31=0,0,AK31&gt;0,AK31/AE$65*100)</f>
        <v>0</v>
      </c>
      <c r="AF31" cm="1">
        <f t="array" ref="AF31">_xlfn.IFS(SUM($AK31:$AP31)="","",AL31="","",AL31=0,0,AL31&gt;0,AL31/AF$65*100)</f>
        <v>0</v>
      </c>
      <c r="AG31" cm="1">
        <f t="array" ref="AG31">_xlfn.IFS(SUM($AK31:$AP31)="","",AM31="","",AM31=0,0,AM31&gt;0,AM31/AG$65*100)</f>
        <v>0</v>
      </c>
      <c r="AH31" cm="1">
        <f t="array" ref="AH31">_xlfn.IFS(SUM($AK31:$AP31)="","",AN31="","",AN31=0,0,AN31&gt;0,AN31/AH$65*100)</f>
        <v>0</v>
      </c>
      <c r="AI31" cm="1">
        <f t="array" ref="AI31">_xlfn.IFS(SUM($AK31:$AP31)="","",AO31="","",AO31=0,0,AO31&gt;0,AO31/AI$65*100)</f>
        <v>0</v>
      </c>
      <c r="AJ31" cm="1">
        <f t="array" ref="AJ31">_xlfn.IFS(SUM($AK31:$AP31)="","",AP31="","",AP31=0,0,AP31&gt;0,AP31/AJ$65*100)</f>
        <v>0</v>
      </c>
      <c r="AK31" s="42">
        <f t="shared" si="1"/>
        <v>0</v>
      </c>
      <c r="AL31">
        <f t="shared" si="1"/>
        <v>0</v>
      </c>
      <c r="AM31">
        <f t="shared" si="1"/>
        <v>0</v>
      </c>
      <c r="AN31">
        <f t="shared" si="1"/>
        <v>0</v>
      </c>
      <c r="AO31">
        <f t="shared" si="1"/>
        <v>0</v>
      </c>
      <c r="AP31" s="96">
        <f t="shared" si="1"/>
        <v>0</v>
      </c>
      <c r="AQ31" s="89">
        <v>0</v>
      </c>
      <c r="AR31" s="89">
        <v>0</v>
      </c>
      <c r="AS31" s="89">
        <v>0</v>
      </c>
      <c r="AT31" s="89">
        <v>0</v>
      </c>
      <c r="AU31" s="89">
        <v>0</v>
      </c>
      <c r="AV31" s="89">
        <v>0</v>
      </c>
      <c r="AX31" s="1"/>
      <c r="AY31" s="39" t="str">
        <f t="shared" si="2"/>
        <v/>
      </c>
      <c r="AZ31" s="39" t="str">
        <f t="shared" si="3"/>
        <v/>
      </c>
      <c r="BA31" s="39" t="str">
        <f t="shared" si="4"/>
        <v/>
      </c>
      <c r="BB31" s="39" t="str">
        <f t="shared" si="5"/>
        <v/>
      </c>
      <c r="BC31" s="39" t="str">
        <f t="shared" si="6"/>
        <v/>
      </c>
      <c r="BD31" s="39" t="str">
        <f t="shared" si="7"/>
        <v/>
      </c>
      <c r="BE31" s="39" t="str">
        <f t="shared" si="8"/>
        <v/>
      </c>
      <c r="BF31" s="39" t="str">
        <f t="shared" si="9"/>
        <v/>
      </c>
      <c r="BG31" s="39" t="str">
        <f t="shared" si="10"/>
        <v/>
      </c>
      <c r="BH31" s="39" t="str">
        <f t="shared" si="11"/>
        <v/>
      </c>
      <c r="BI31" s="39" t="str">
        <f t="shared" si="12"/>
        <v/>
      </c>
      <c r="BJ31" s="39" t="str">
        <f t="shared" si="13"/>
        <v/>
      </c>
      <c r="BK31" s="42" t="str">
        <f t="shared" si="27"/>
        <v/>
      </c>
      <c r="BL31" t="str">
        <f t="shared" si="27"/>
        <v/>
      </c>
      <c r="BM31" t="str">
        <f t="shared" si="27"/>
        <v/>
      </c>
      <c r="BN31" t="str">
        <f t="shared" si="25"/>
        <v/>
      </c>
      <c r="BO31" t="str">
        <f t="shared" si="25"/>
        <v/>
      </c>
      <c r="BP31" t="str">
        <f t="shared" si="25"/>
        <v/>
      </c>
      <c r="BQ31" t="str">
        <f t="shared" si="25"/>
        <v/>
      </c>
      <c r="BR31" t="str">
        <f t="shared" si="25"/>
        <v/>
      </c>
      <c r="BS31" t="str">
        <f t="shared" si="25"/>
        <v/>
      </c>
      <c r="BT31" t="str">
        <f t="shared" si="25"/>
        <v/>
      </c>
      <c r="BU31" t="str">
        <f t="shared" si="25"/>
        <v/>
      </c>
      <c r="BV31" t="str">
        <f t="shared" si="25"/>
        <v/>
      </c>
      <c r="BW31" t="str">
        <f t="shared" si="15"/>
        <v/>
      </c>
      <c r="BX31" t="str">
        <f t="shared" si="16"/>
        <v/>
      </c>
      <c r="BY31" t="str">
        <f t="shared" si="17"/>
        <v/>
      </c>
      <c r="BZ31" t="str">
        <f t="shared" si="18"/>
        <v/>
      </c>
      <c r="CA31" t="str">
        <f t="shared" si="19"/>
        <v/>
      </c>
      <c r="CB31" s="39" t="str">
        <f t="shared" si="19"/>
        <v/>
      </c>
      <c r="CC31" s="46" t="str">
        <f t="shared" si="20"/>
        <v/>
      </c>
      <c r="CD31" s="44" t="str">
        <f t="shared" si="21"/>
        <v/>
      </c>
      <c r="CE31" t="str" cm="1">
        <f t="array" ref="CE31">_xlfn.IFS($CC31="","",$CC31&lt;=CE$3,"yes",$CC31&gt;CE$3,"no")</f>
        <v/>
      </c>
      <c r="CF31" s="42" t="str">
        <f t="shared" si="28"/>
        <v/>
      </c>
      <c r="CG31" s="1" t="str">
        <f t="shared" si="29"/>
        <v/>
      </c>
      <c r="CH31" s="1" t="str">
        <f t="shared" si="30"/>
        <v/>
      </c>
      <c r="CI31" s="76" t="str">
        <f>IF(CE31="yes",VLOOKUP(CH31,'z-Table'!$A$1:$K$74,7,TRUE)*$CE$2,"")</f>
        <v/>
      </c>
    </row>
    <row r="32" spans="1:87" ht="12" x14ac:dyDescent="0.2">
      <c r="A32" s="7" t="s">
        <v>54</v>
      </c>
      <c r="B32" s="18" cm="1">
        <f t="array" ref="B32">IFERROR(_xlfn.IFS(COUNTA($F$2:$K$2)=0,AVERAGE($F32:$K32),$F$2="X",AVERAGE(G32:$K32),$G$2="X",AVERAGE($F32,$H32:$K32),$H$2="X",AVERAGE($F32:$G32,$I32:$K32),$I$2="X",AVERAGE($F32:$H32,$J32:$K32),$J$2="X",AVERAGE($F32:$I32,$K32:$K32),$K$2="X",AVERAGE($F32:$J32)),"")</f>
        <v>5.5097676474384993</v>
      </c>
      <c r="C32" s="19" cm="1">
        <f t="array" ref="C32">IFERROR(_xlfn.IFS(COUNTA($F$2:$K$2)=0,STDEV($F32:$K32)/SQRT(COUNT($F32:$K32)),$F$2="X",STDEV(G32:$K32)/SQRT(COUNT(G32:$K32)),$G$2="X",STDEV($F32,$H32:$K32)/SQRT(COUNT($F32,$H32:$K32)),$H$2="X",STDEV($F32:$G32,$I32:$K32)/SQRT(COUNT($F32:$G32,$I32:$K32)),$I$2="X",STDEV($F32:$H32,$J32:$K32)/SQRT(COUNT($F32:$H32,$J32:$K32)),$J$2="X",STDEV($F32:$I32,$K32)/SQRT(COUNT($F32:$I32,$K32)),$K$2="X",STDEV($F32:$J32)/SQRT(COUNT($F32:$J32))),"")</f>
        <v>1.7279256876382774</v>
      </c>
      <c r="D32" s="110" cm="1">
        <f t="array" ref="D32">IFERROR(_xlfn.IFS(COUNTA($L$2:$Q$2)=0,AVERAGE($L32:$Q32),$L$2="X",AVERAGE($M32:$Q32),$M$2="X",AVERAGE($L32,$N32:$Q32),$N$2="X",AVERAGE($L32:$M32,$O32:$Q32),$O$2="X",AVERAGE($L32:$N32,$P32:$Q32),$P$2="X",AVERAGE($L32:$O32,$Q32:$Q32),$Q$2="X",AVERAGE($L32:$P32)),"")</f>
        <v>6089.2</v>
      </c>
      <c r="E32" s="111" cm="1">
        <f t="array" ref="E32">IFERROR(_xlfn.IFS(COUNTA($L$2:$Q$2)=0,STDEV($L32:$Q32)/SQRT(COUNT($L32:$Q32)),$L$2="X",STDEV($M32:$Q32)/SQRT(COUNT($M32:$Q32)),$M$2="X",STDEV($L32,$N32:$Q32)/SQRT(COUNT($L32,$N32:$Q32)),$N$2="X",STDEV($L32:$M32,$O32:$Q32)/SQRT(COUNT($L32:$M32,$O32:$Q32)),$O$2="X",STDEV($L32:$N32,$P32:$Q32)/SQRT(COUNT($L32:$N32,$P32:$Q32)),$P$2="X",STDEV($L32:$O32,$Q32)/SQRT(COUNT($L32:$O32,$Q32)),$Q$2="X",STDEV($L32:$P32)/SQRT(COUNT($L32:$P32))),"")</f>
        <v>2139.5111087452769</v>
      </c>
      <c r="F32" cm="1">
        <f t="array" ref="F32">_xlfn.IFS(SUM($L32:$Q32)="","",L32="","",L32=0,0,L32&gt;0,L32/F$65*100)</f>
        <v>9.4692873576872874</v>
      </c>
      <c r="G32" cm="1">
        <f t="array" ref="G32">_xlfn.IFS(SUM($L32:$Q32)="","",M32="","",M32=0,0,M32&gt;0,M32/G$65*100)</f>
        <v>0.34978542626550368</v>
      </c>
      <c r="H32" cm="1">
        <f t="array" ref="H32">_xlfn.IFS(SUM($L32:$Q32)="","",N32="","",N32=0,0,N32&gt;0,N32/H$65*100)</f>
        <v>3.2617477406384459</v>
      </c>
      <c r="I32" cm="1">
        <f t="array" ref="I32">_xlfn.IFS(SUM($L32:$Q32)="","",O32="","",O32=0,0,O32&gt;0,O32/I$65*100)</f>
        <v>9.0245006584723448</v>
      </c>
      <c r="J32" cm="1">
        <f t="array" ref="J32">_xlfn.IFS(SUM($L32:$Q32)="","",P32="","",P32=0,0,P32&gt;0,P32/J$65*100)</f>
        <v>5.4435170541289182</v>
      </c>
      <c r="K32" cm="1">
        <f t="array" ref="K32">_xlfn.IFS(SUM($L32:$Q32)="","",Q32="","",Q32=0,0,Q32&gt;0,Q32/K$65*100)</f>
        <v>2.8668625700955859E-2</v>
      </c>
      <c r="L32" s="85">
        <f t="shared" si="26"/>
        <v>13551</v>
      </c>
      <c r="M32" s="39">
        <f t="shared" si="0"/>
        <v>2834</v>
      </c>
      <c r="N32" s="39">
        <f t="shared" si="0"/>
        <v>1736</v>
      </c>
      <c r="O32" s="39">
        <f t="shared" si="0"/>
        <v>4385.666666666667</v>
      </c>
      <c r="P32" s="39">
        <f t="shared" si="0"/>
        <v>7939.333333333333</v>
      </c>
      <c r="Q32" s="98">
        <f t="shared" si="0"/>
        <v>2071.5</v>
      </c>
      <c r="R32" s="89">
        <v>54204</v>
      </c>
      <c r="S32" s="89">
        <v>5668</v>
      </c>
      <c r="T32" s="89">
        <v>3472</v>
      </c>
      <c r="U32" s="89">
        <v>26314</v>
      </c>
      <c r="V32" s="89">
        <v>47636</v>
      </c>
      <c r="W32" s="89">
        <v>4143</v>
      </c>
      <c r="Z32" s="7" t="s">
        <v>54</v>
      </c>
      <c r="AA32" s="18" cm="1">
        <f t="array" ref="AA32">IFERROR(_xlfn.IFS(COUNTA($AE$2:$AJ$2)=0,AVERAGE($AE32:$AJ32),$AE$2="X",AVERAGE($AF32:$AJ32),$AF$2="X",AVERAGE($AE32,$AG32:$AJ32),$AG$2="X",AVERAGE($AE32:$AF32,$AH32:$AJ32),$AH$2="X",AVERAGE($AE32:$AG32,$AI32:$AJ32),$AI$2="X",AVERAGE($AE32:$AH32,$AJ32:$AJ32),$AJ$2="X",AVERAGE($AE32:$AI32)),"")</f>
        <v>5.5805499610266622</v>
      </c>
      <c r="AB32" s="19" cm="1">
        <f t="array" ref="AB32">IFERROR(_xlfn.IFS(COUNTA($AE$2:$AJ$2)=0,STDEV($AE32:$AJ32)/SQRT(COUNT($AE32:$AJ32)),$AE$2="X",STDEV($AF32:$AJ32)/SQRT(COUNT($AF32:$AJ32)),$AF$2="X",STDEV($AE32,$AG32:$AJ32)/SQRT(COUNT($AE32,$AG32:$AJ32)),$AG$2="X",STDEV($AE32:$AF32,$AH32:$AJ32)/SQRT(COUNT($AE32:$AF32,$AH32:$AJ32)),$AH$2="X",STDEV($AE32:$AG32,$AI32:$AJ32)/SQRT(COUNT($AE32:$AG32,$AI32:$AJ32)),$AI$2="X",STDEV($AE32:$AH32,$AJ32)/SQRT(COUNT($AE32:$AH32,$AJ32)),$AJ$2="X",STDEV($AE32:$AI32)/SQRT(COUNT($AE32:$AI32))),"")</f>
        <v>1.2735091770271125</v>
      </c>
      <c r="AC32" s="113" cm="1">
        <f t="array" ref="AC32">IFERROR(_xlfn.IFS(COUNTA($AK$2:$AP$2)=0,AVERAGE($AK32:$AP32),$AK$2="X",AVERAGE($AL32:$AP32),$AL$2="X",AVERAGE($AK32,$AM32:$AP32),$AM$2="X",AVERAGE($AK32:$AL32,$AN32:$AP32),$AN$2="X",AVERAGE($AK32:$AM32,$AO32:$AP32),$AO$2="X",AVERAGE($AK32:$AN32,$AP32:$AP32),$AP$2="X",AVERAGE($AK32:$AO32)),"")</f>
        <v>11970.640000000001</v>
      </c>
      <c r="AD32" s="111" cm="1">
        <f t="array" ref="AD32">IFERROR(_xlfn.IFS(COUNTA($AK$2:$AP$2)=0,STDEV($AK32:$AP32)/SQRT(COUNT($AK32:$AP32)),$AK$2="X",STDEV($AL32:$AP32)/SQRT(COUNT($AL32:$AP32)),$AL$2="X",STDEV($AK32,$AM32:$AP32)/SQRT(COUNT($AK32,$AM32:$AP32)),$AM$2="X",STDEV($AK32:$AL32,$AN32:$AP32)/SQRT(COUNT($AK32:$AL32,$AN32:$AP32)),$AN$2="X",STDEV($AK32:$AM32,$AO32:$AP32)/SQRT(COUNT($AK32:$AM32,$AO32:$AP32)),$AO$2="X",STDEV($AK32:$AN32,$AP32)/SQRT(COUNT($AK32:$AN32,$AP32)),$AP$2="X",STDEV($AK32:$AO32)/SQRT(COUNT($AK32:$AO32))),"")</f>
        <v>3348.88267392441</v>
      </c>
      <c r="AE32" cm="1">
        <f t="array" ref="AE32">_xlfn.IFS(SUM($AK32:$AP32)="","",AK32="","",AK32=0,0,AK32&gt;0,AK32/AE$65*100)</f>
        <v>0.64827032298778042</v>
      </c>
      <c r="AF32" cm="1">
        <f t="array" ref="AF32">_xlfn.IFS(SUM($AK32:$AP32)="","",AL32="","",AL32=0,0,AL32&gt;0,AL32/AF$65*100)</f>
        <v>4.3133929291053281</v>
      </c>
      <c r="AG32" cm="1">
        <f t="array" ref="AG32">_xlfn.IFS(SUM($AK32:$AP32)="","",AM32="","",AM32=0,0,AM32&gt;0,AM32/AG$65*100)</f>
        <v>9.9025173372911066</v>
      </c>
      <c r="AH32" cm="1">
        <f t="array" ref="AH32">_xlfn.IFS(SUM($AK32:$AP32)="","",AN32="","",AN32=0,0,AN32&gt;0,AN32/AH$65*100)</f>
        <v>2.7404635404280704</v>
      </c>
      <c r="AI32" cm="1">
        <f t="array" ref="AI32">_xlfn.IFS(SUM($AK32:$AP32)="","",AO32="","",AO32=0,0,AO32&gt;0,AO32/AI$65*100)</f>
        <v>4.0480074007352043</v>
      </c>
      <c r="AJ32" cm="1">
        <f t="array" ref="AJ32">_xlfn.IFS(SUM($AK32:$AP32)="","",AP32="","",AP32=0,0,AP32&gt;0,AP32/AJ$65*100)</f>
        <v>6.8983685975735991</v>
      </c>
      <c r="AK32" s="42">
        <f t="shared" si="1"/>
        <v>339</v>
      </c>
      <c r="AL32">
        <f t="shared" si="1"/>
        <v>2461.8000000000002</v>
      </c>
      <c r="AM32">
        <f t="shared" si="1"/>
        <v>21724.400000000001</v>
      </c>
      <c r="AN32">
        <f t="shared" si="1"/>
        <v>7932.166666666667</v>
      </c>
      <c r="AO32">
        <f t="shared" si="1"/>
        <v>16628</v>
      </c>
      <c r="AP32" s="96">
        <f t="shared" si="1"/>
        <v>11106.833333333334</v>
      </c>
      <c r="AQ32" s="89">
        <v>339</v>
      </c>
      <c r="AR32" s="89">
        <v>12309</v>
      </c>
      <c r="AS32" s="89">
        <v>108622</v>
      </c>
      <c r="AT32" s="89">
        <v>47593</v>
      </c>
      <c r="AU32" s="89">
        <v>49884</v>
      </c>
      <c r="AV32" s="89">
        <v>66641</v>
      </c>
      <c r="AX32" s="1" t="str">
        <f>A32</f>
        <v>terpinen-4-ol</v>
      </c>
      <c r="AY32" s="39">
        <f t="shared" si="2"/>
        <v>13551</v>
      </c>
      <c r="AZ32" s="39">
        <f t="shared" si="3"/>
        <v>2834</v>
      </c>
      <c r="BA32" s="39">
        <f t="shared" si="4"/>
        <v>1736</v>
      </c>
      <c r="BB32" s="39">
        <f t="shared" si="5"/>
        <v>4385.666666666667</v>
      </c>
      <c r="BC32" s="39">
        <f t="shared" si="6"/>
        <v>7939.333333333333</v>
      </c>
      <c r="BD32" s="39" t="str">
        <f t="shared" si="7"/>
        <v/>
      </c>
      <c r="BE32" s="39" t="str">
        <f t="shared" si="8"/>
        <v/>
      </c>
      <c r="BF32" s="39" t="str">
        <f t="shared" si="9"/>
        <v/>
      </c>
      <c r="BG32" s="39">
        <f t="shared" si="10"/>
        <v>21724.400000000001</v>
      </c>
      <c r="BH32" s="39">
        <f t="shared" si="11"/>
        <v>7932.166666666667</v>
      </c>
      <c r="BI32" s="39">
        <f t="shared" si="12"/>
        <v>16628</v>
      </c>
      <c r="BJ32" s="39">
        <f t="shared" si="13"/>
        <v>11106.833333333334</v>
      </c>
      <c r="BK32" s="42">
        <f t="shared" si="27"/>
        <v>7</v>
      </c>
      <c r="BL32">
        <f t="shared" si="27"/>
        <v>2</v>
      </c>
      <c r="BM32">
        <f t="shared" si="27"/>
        <v>1</v>
      </c>
      <c r="BN32">
        <f t="shared" si="25"/>
        <v>3</v>
      </c>
      <c r="BO32">
        <f t="shared" si="25"/>
        <v>5</v>
      </c>
      <c r="BP32" t="str">
        <f t="shared" si="25"/>
        <v/>
      </c>
      <c r="BQ32" t="str">
        <f t="shared" si="25"/>
        <v/>
      </c>
      <c r="BR32" t="str">
        <f t="shared" si="25"/>
        <v/>
      </c>
      <c r="BS32">
        <f t="shared" si="25"/>
        <v>9</v>
      </c>
      <c r="BT32">
        <f t="shared" si="25"/>
        <v>4</v>
      </c>
      <c r="BU32">
        <f t="shared" si="25"/>
        <v>8</v>
      </c>
      <c r="BV32">
        <f t="shared" si="25"/>
        <v>6</v>
      </c>
      <c r="BW32">
        <f t="shared" si="15"/>
        <v>18</v>
      </c>
      <c r="BX32">
        <f t="shared" si="16"/>
        <v>27</v>
      </c>
      <c r="BY32">
        <f t="shared" si="17"/>
        <v>5</v>
      </c>
      <c r="BZ32">
        <f t="shared" si="18"/>
        <v>4</v>
      </c>
      <c r="CA32">
        <f t="shared" si="19"/>
        <v>17</v>
      </c>
      <c r="CB32" s="39">
        <f t="shared" si="19"/>
        <v>3</v>
      </c>
      <c r="CC32" s="46">
        <f t="shared" si="20"/>
        <v>3</v>
      </c>
      <c r="CD32" s="44" t="str">
        <f t="shared" si="21"/>
        <v xml:space="preserve">sig = </v>
      </c>
      <c r="CE32" t="str" cm="1">
        <f t="array" ref="CE32">_xlfn.IFS($CC32="","",$CC32&lt;=CE$3,"yes",$CC32&gt;CE$3,"no")</f>
        <v>no</v>
      </c>
      <c r="CF32" s="42" t="str">
        <f t="shared" si="28"/>
        <v/>
      </c>
      <c r="CG32" s="1" t="str">
        <f t="shared" si="29"/>
        <v/>
      </c>
      <c r="CH32" s="1" t="str">
        <f t="shared" si="30"/>
        <v/>
      </c>
      <c r="CI32" s="76" t="str">
        <f>IF(CE32="yes",VLOOKUP(CH32,'z-Table'!$A$1:$K$74,7,TRUE)*$CE$2,"")</f>
        <v/>
      </c>
    </row>
    <row r="33" spans="1:87" ht="12" x14ac:dyDescent="0.2">
      <c r="A33" s="7" t="s">
        <v>55</v>
      </c>
      <c r="B33" s="18" cm="1">
        <f t="array" ref="B33">IFERROR(_xlfn.IFS(COUNTA($F$2:$K$2)=0,AVERAGE($F33:$K33),$F$2="X",AVERAGE(G33:$K33),$G$2="X",AVERAGE($F33,$H33:$K33),$H$2="X",AVERAGE($F33:$G33,$I33:$K33),$I$2="X",AVERAGE($F33:$H33,$J33:$K33),$J$2="X",AVERAGE($F33:$I33,$K33:$K33),$K$2="X",AVERAGE($F33:$J33)),"")</f>
        <v>0</v>
      </c>
      <c r="C33" s="19" cm="1">
        <f t="array" ref="C33">IFERROR(_xlfn.IFS(COUNTA($F$2:$K$2)=0,STDEV($F33:$K33)/SQRT(COUNT($F33:$K33)),$F$2="X",STDEV(G33:$K33)/SQRT(COUNT(G33:$K33)),$G$2="X",STDEV($F33,$H33:$K33)/SQRT(COUNT($F33,$H33:$K33)),$H$2="X",STDEV($F33:$G33,$I33:$K33)/SQRT(COUNT($F33:$G33,$I33:$K33)),$I$2="X",STDEV($F33:$H33,$J33:$K33)/SQRT(COUNT($F33:$H33,$J33:$K33)),$J$2="X",STDEV($F33:$I33,$K33)/SQRT(COUNT($F33:$I33,$K33)),$K$2="X",STDEV($F33:$J33)/SQRT(COUNT($F33:$J33))),"")</f>
        <v>0</v>
      </c>
      <c r="D33" s="110" cm="1">
        <f t="array" ref="D33">IFERROR(_xlfn.IFS(COUNTA($L$2:$Q$2)=0,AVERAGE($L33:$Q33),$L$2="X",AVERAGE($M33:$Q33),$M$2="X",AVERAGE($L33,$N33:$Q33),$N$2="X",AVERAGE($L33:$M33,$O33:$Q33),$O$2="X",AVERAGE($L33:$N33,$P33:$Q33),$P$2="X",AVERAGE($L33:$O33,$Q33:$Q33),$Q$2="X",AVERAGE($L33:$P33)),"")</f>
        <v>0</v>
      </c>
      <c r="E33" s="111" cm="1">
        <f t="array" ref="E33">IFERROR(_xlfn.IFS(COUNTA($L$2:$Q$2)=0,STDEV($L33:$Q33)/SQRT(COUNT($L33:$Q33)),$L$2="X",STDEV($M33:$Q33)/SQRT(COUNT($M33:$Q33)),$M$2="X",STDEV($L33,$N33:$Q33)/SQRT(COUNT($L33,$N33:$Q33)),$N$2="X",STDEV($L33:$M33,$O33:$Q33)/SQRT(COUNT($L33:$M33,$O33:$Q33)),$O$2="X",STDEV($L33:$N33,$P33:$Q33)/SQRT(COUNT($L33:$N33,$P33:$Q33)),$P$2="X",STDEV($L33:$O33,$Q33)/SQRT(COUNT($L33:$O33,$Q33)),$Q$2="X",STDEV($L33:$P33)/SQRT(COUNT($L33:$P33))),"")</f>
        <v>0</v>
      </c>
      <c r="F33" cm="1">
        <f t="array" ref="F33">_xlfn.IFS(SUM($L33:$Q33)="","",L33="","",L33=0,0,L33&gt;0,L33/F$65*100)</f>
        <v>0</v>
      </c>
      <c r="G33" cm="1">
        <f t="array" ref="G33">_xlfn.IFS(SUM($L33:$Q33)="","",M33="","",M33=0,0,M33&gt;0,M33/G$65*100)</f>
        <v>0</v>
      </c>
      <c r="H33" cm="1">
        <f t="array" ref="H33">_xlfn.IFS(SUM($L33:$Q33)="","",N33="","",N33=0,0,N33&gt;0,N33/H$65*100)</f>
        <v>0</v>
      </c>
      <c r="I33" cm="1">
        <f t="array" ref="I33">_xlfn.IFS(SUM($L33:$Q33)="","",O33="","",O33=0,0,O33&gt;0,O33/I$65*100)</f>
        <v>0</v>
      </c>
      <c r="J33" cm="1">
        <f t="array" ref="J33">_xlfn.IFS(SUM($L33:$Q33)="","",P33="","",P33=0,0,P33&gt;0,P33/J$65*100)</f>
        <v>0</v>
      </c>
      <c r="K33" cm="1">
        <f t="array" ref="K33">_xlfn.IFS(SUM($L33:$Q33)="","",Q33="","",Q33=0,0,Q33&gt;0,Q33/K$65*100)</f>
        <v>0</v>
      </c>
      <c r="L33" s="85">
        <f t="shared" si="26"/>
        <v>0</v>
      </c>
      <c r="M33" s="39">
        <f t="shared" si="0"/>
        <v>0</v>
      </c>
      <c r="N33" s="39">
        <f t="shared" si="0"/>
        <v>0</v>
      </c>
      <c r="O33" s="39">
        <f t="shared" si="0"/>
        <v>0</v>
      </c>
      <c r="P33" s="39">
        <f t="shared" si="0"/>
        <v>0</v>
      </c>
      <c r="Q33" s="98">
        <f t="shared" si="0"/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Z33" s="7" t="s">
        <v>55</v>
      </c>
      <c r="AA33" s="18" cm="1">
        <f t="array" ref="AA33">IFERROR(_xlfn.IFS(COUNTA($AE$2:$AJ$2)=0,AVERAGE($AE33:$AJ33),$AE$2="X",AVERAGE($AF33:$AJ33),$AF$2="X",AVERAGE($AE33,$AG33:$AJ33),$AG$2="X",AVERAGE($AE33:$AF33,$AH33:$AJ33),$AH$2="X",AVERAGE($AE33:$AG33,$AI33:$AJ33),$AI$2="X",AVERAGE($AE33:$AH33,$AJ33:$AJ33),$AJ$2="X",AVERAGE($AE33:$AI33)),"")</f>
        <v>0</v>
      </c>
      <c r="AB33" s="19" cm="1">
        <f t="array" ref="AB33">IFERROR(_xlfn.IFS(COUNTA($AE$2:$AJ$2)=0,STDEV($AE33:$AJ33)/SQRT(COUNT($AE33:$AJ33)),$AE$2="X",STDEV($AF33:$AJ33)/SQRT(COUNT($AF33:$AJ33)),$AF$2="X",STDEV($AE33,$AG33:$AJ33)/SQRT(COUNT($AE33,$AG33:$AJ33)),$AG$2="X",STDEV($AE33:$AF33,$AH33:$AJ33)/SQRT(COUNT($AE33:$AF33,$AH33:$AJ33)),$AH$2="X",STDEV($AE33:$AG33,$AI33:$AJ33)/SQRT(COUNT($AE33:$AG33,$AI33:$AJ33)),$AI$2="X",STDEV($AE33:$AH33,$AJ33)/SQRT(COUNT($AE33:$AH33,$AJ33)),$AJ$2="X",STDEV($AE33:$AI33)/SQRT(COUNT($AE33:$AI33))),"")</f>
        <v>0</v>
      </c>
      <c r="AC33" s="113" cm="1">
        <f t="array" ref="AC33">IFERROR(_xlfn.IFS(COUNTA($AK$2:$AP$2)=0,AVERAGE($AK33:$AP33),$AK$2="X",AVERAGE($AL33:$AP33),$AL$2="X",AVERAGE($AK33,$AM33:$AP33),$AM$2="X",AVERAGE($AK33:$AL33,$AN33:$AP33),$AN$2="X",AVERAGE($AK33:$AM33,$AO33:$AP33),$AO$2="X",AVERAGE($AK33:$AN33,$AP33:$AP33),$AP$2="X",AVERAGE($AK33:$AO33)),"")</f>
        <v>0</v>
      </c>
      <c r="AD33" s="111" cm="1">
        <f t="array" ref="AD33">IFERROR(_xlfn.IFS(COUNTA($AK$2:$AP$2)=0,STDEV($AK33:$AP33)/SQRT(COUNT($AK33:$AP33)),$AK$2="X",STDEV($AL33:$AP33)/SQRT(COUNT($AL33:$AP33)),$AL$2="X",STDEV($AK33,$AM33:$AP33)/SQRT(COUNT($AK33,$AM33:$AP33)),$AM$2="X",STDEV($AK33:$AL33,$AN33:$AP33)/SQRT(COUNT($AK33:$AL33,$AN33:$AP33)),$AN$2="X",STDEV($AK33:$AM33,$AO33:$AP33)/SQRT(COUNT($AK33:$AM33,$AO33:$AP33)),$AO$2="X",STDEV($AK33:$AN33,$AP33)/SQRT(COUNT($AK33:$AN33,$AP33)),$AP$2="X",STDEV($AK33:$AO33)/SQRT(COUNT($AK33:$AO33))),"")</f>
        <v>0</v>
      </c>
      <c r="AE33" cm="1">
        <f t="array" ref="AE33">_xlfn.IFS(SUM($AK33:$AP33)="","",AK33="","",AK33=0,0,AK33&gt;0,AK33/AE$65*100)</f>
        <v>0</v>
      </c>
      <c r="AF33" cm="1">
        <f t="array" ref="AF33">_xlfn.IFS(SUM($AK33:$AP33)="","",AL33="","",AL33=0,0,AL33&gt;0,AL33/AF$65*100)</f>
        <v>0</v>
      </c>
      <c r="AG33" cm="1">
        <f t="array" ref="AG33">_xlfn.IFS(SUM($AK33:$AP33)="","",AM33="","",AM33=0,0,AM33&gt;0,AM33/AG$65*100)</f>
        <v>0</v>
      </c>
      <c r="AH33" cm="1">
        <f t="array" ref="AH33">_xlfn.IFS(SUM($AK33:$AP33)="","",AN33="","",AN33=0,0,AN33&gt;0,AN33/AH$65*100)</f>
        <v>0</v>
      </c>
      <c r="AI33" cm="1">
        <f t="array" ref="AI33">_xlfn.IFS(SUM($AK33:$AP33)="","",AO33="","",AO33=0,0,AO33&gt;0,AO33/AI$65*100)</f>
        <v>0</v>
      </c>
      <c r="AJ33" cm="1">
        <f t="array" ref="AJ33">_xlfn.IFS(SUM($AK33:$AP33)="","",AP33="","",AP33=0,0,AP33&gt;0,AP33/AJ$65*100)</f>
        <v>0</v>
      </c>
      <c r="AK33" s="42">
        <f t="shared" si="1"/>
        <v>0</v>
      </c>
      <c r="AL33">
        <f t="shared" si="1"/>
        <v>0</v>
      </c>
      <c r="AM33">
        <f t="shared" si="1"/>
        <v>0</v>
      </c>
      <c r="AN33">
        <f t="shared" si="1"/>
        <v>0</v>
      </c>
      <c r="AO33">
        <f t="shared" si="1"/>
        <v>0</v>
      </c>
      <c r="AP33" s="96">
        <f t="shared" si="1"/>
        <v>0</v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>
        <v>0</v>
      </c>
      <c r="AX33" s="1"/>
      <c r="AY33" s="39" t="str">
        <f t="shared" si="2"/>
        <v/>
      </c>
      <c r="AZ33" s="39" t="str">
        <f t="shared" si="3"/>
        <v/>
      </c>
      <c r="BA33" s="39" t="str">
        <f t="shared" si="4"/>
        <v/>
      </c>
      <c r="BB33" s="39" t="str">
        <f t="shared" si="5"/>
        <v/>
      </c>
      <c r="BC33" s="39" t="str">
        <f t="shared" si="6"/>
        <v/>
      </c>
      <c r="BD33" s="39" t="str">
        <f t="shared" si="7"/>
        <v/>
      </c>
      <c r="BE33" s="39" t="str">
        <f t="shared" si="8"/>
        <v/>
      </c>
      <c r="BF33" s="39" t="str">
        <f t="shared" si="9"/>
        <v/>
      </c>
      <c r="BG33" s="39" t="str">
        <f t="shared" si="10"/>
        <v/>
      </c>
      <c r="BH33" s="39" t="str">
        <f t="shared" si="11"/>
        <v/>
      </c>
      <c r="BI33" s="39" t="str">
        <f t="shared" si="12"/>
        <v/>
      </c>
      <c r="BJ33" s="39" t="str">
        <f t="shared" si="13"/>
        <v/>
      </c>
      <c r="BK33" s="42" t="str">
        <f t="shared" si="27"/>
        <v/>
      </c>
      <c r="BL33" t="str">
        <f t="shared" si="27"/>
        <v/>
      </c>
      <c r="BM33" t="str">
        <f t="shared" si="27"/>
        <v/>
      </c>
      <c r="BN33" t="str">
        <f t="shared" si="25"/>
        <v/>
      </c>
      <c r="BO33" t="str">
        <f t="shared" si="25"/>
        <v/>
      </c>
      <c r="BP33" t="str">
        <f t="shared" si="25"/>
        <v/>
      </c>
      <c r="BQ33" t="str">
        <f t="shared" si="25"/>
        <v/>
      </c>
      <c r="BR33" t="str">
        <f t="shared" si="25"/>
        <v/>
      </c>
      <c r="BS33" t="str">
        <f t="shared" si="25"/>
        <v/>
      </c>
      <c r="BT33" t="str">
        <f t="shared" si="25"/>
        <v/>
      </c>
      <c r="BU33" t="str">
        <f t="shared" si="25"/>
        <v/>
      </c>
      <c r="BV33" t="str">
        <f t="shared" si="25"/>
        <v/>
      </c>
      <c r="BW33" t="str">
        <f t="shared" si="15"/>
        <v/>
      </c>
      <c r="BX33" t="str">
        <f t="shared" si="16"/>
        <v/>
      </c>
      <c r="BY33" t="str">
        <f t="shared" si="17"/>
        <v/>
      </c>
      <c r="BZ33" t="str">
        <f t="shared" si="18"/>
        <v/>
      </c>
      <c r="CA33" t="str">
        <f t="shared" si="19"/>
        <v/>
      </c>
      <c r="CB33" s="39" t="str">
        <f t="shared" si="19"/>
        <v/>
      </c>
      <c r="CC33" s="46" t="str">
        <f t="shared" si="20"/>
        <v/>
      </c>
      <c r="CD33" s="44" t="str">
        <f t="shared" si="21"/>
        <v/>
      </c>
      <c r="CE33" t="str" cm="1">
        <f t="array" ref="CE33">_xlfn.IFS($CC33="","",$CC33&lt;=CE$3,"yes",$CC33&gt;CE$3,"no")</f>
        <v/>
      </c>
      <c r="CF33" s="42" t="str">
        <f t="shared" si="28"/>
        <v/>
      </c>
      <c r="CG33" s="1" t="str">
        <f t="shared" si="29"/>
        <v/>
      </c>
      <c r="CH33" s="1" t="str">
        <f t="shared" si="30"/>
        <v/>
      </c>
      <c r="CI33" s="76" t="str">
        <f>IF(CE33="yes",VLOOKUP(CH33,'z-Table'!$A$1:$K$74,7,TRUE)*$CE$2,"")</f>
        <v/>
      </c>
    </row>
    <row r="34" spans="1:87" ht="12" x14ac:dyDescent="0.2">
      <c r="A34" s="7" t="s">
        <v>56</v>
      </c>
      <c r="B34" s="18" cm="1">
        <f t="array" ref="B34">IFERROR(_xlfn.IFS(COUNTA($F$2:$K$2)=0,AVERAGE($F34:$K34),$F$2="X",AVERAGE(G34:$K34),$G$2="X",AVERAGE($F34,$H34:$K34),$H$2="X",AVERAGE($F34:$G34,$I34:$K34),$I$2="X",AVERAGE($F34:$H34,$J34:$K34),$J$2="X",AVERAGE($F34:$I34,$K34:$K34),$K$2="X",AVERAGE($F34:$J34)),"")</f>
        <v>0</v>
      </c>
      <c r="C34" s="19" cm="1">
        <f t="array" ref="C34">IFERROR(_xlfn.IFS(COUNTA($F$2:$K$2)=0,STDEV($F34:$K34)/SQRT(COUNT($F34:$K34)),$F$2="X",STDEV(G34:$K34)/SQRT(COUNT(G34:$K34)),$G$2="X",STDEV($F34,$H34:$K34)/SQRT(COUNT($F34,$H34:$K34)),$H$2="X",STDEV($F34:$G34,$I34:$K34)/SQRT(COUNT($F34:$G34,$I34:$K34)),$I$2="X",STDEV($F34:$H34,$J34:$K34)/SQRT(COUNT($F34:$H34,$J34:$K34)),$J$2="X",STDEV($F34:$I34,$K34)/SQRT(COUNT($F34:$I34,$K34)),$K$2="X",STDEV($F34:$J34)/SQRT(COUNT($F34:$J34))),"")</f>
        <v>0</v>
      </c>
      <c r="D34" s="110" cm="1">
        <f t="array" ref="D34">IFERROR(_xlfn.IFS(COUNTA($L$2:$Q$2)=0,AVERAGE($L34:$Q34),$L$2="X",AVERAGE($M34:$Q34),$M$2="X",AVERAGE($L34,$N34:$Q34),$N$2="X",AVERAGE($L34:$M34,$O34:$Q34),$O$2="X",AVERAGE($L34:$N34,$P34:$Q34),$P$2="X",AVERAGE($L34:$O34,$Q34:$Q34),$Q$2="X",AVERAGE($L34:$P34)),"")</f>
        <v>0</v>
      </c>
      <c r="E34" s="111" cm="1">
        <f t="array" ref="E34">IFERROR(_xlfn.IFS(COUNTA($L$2:$Q$2)=0,STDEV($L34:$Q34)/SQRT(COUNT($L34:$Q34)),$L$2="X",STDEV($M34:$Q34)/SQRT(COUNT($M34:$Q34)),$M$2="X",STDEV($L34,$N34:$Q34)/SQRT(COUNT($L34,$N34:$Q34)),$N$2="X",STDEV($L34:$M34,$O34:$Q34)/SQRT(COUNT($L34:$M34,$O34:$Q34)),$O$2="X",STDEV($L34:$N34,$P34:$Q34)/SQRT(COUNT($L34:$N34,$P34:$Q34)),$P$2="X",STDEV($L34:$O34,$Q34)/SQRT(COUNT($L34:$O34,$Q34)),$Q$2="X",STDEV($L34:$P34)/SQRT(COUNT($L34:$P34))),"")</f>
        <v>0</v>
      </c>
      <c r="F34" cm="1">
        <f t="array" ref="F34">_xlfn.IFS(SUM($L34:$Q34)="","",L34="","",L34=0,0,L34&gt;0,L34/F$65*100)</f>
        <v>0</v>
      </c>
      <c r="G34" cm="1">
        <f t="array" ref="G34">_xlfn.IFS(SUM($L34:$Q34)="","",M34="","",M34=0,0,M34&gt;0,M34/G$65*100)</f>
        <v>0</v>
      </c>
      <c r="H34" cm="1">
        <f t="array" ref="H34">_xlfn.IFS(SUM($L34:$Q34)="","",N34="","",N34=0,0,N34&gt;0,N34/H$65*100)</f>
        <v>0</v>
      </c>
      <c r="I34" cm="1">
        <f t="array" ref="I34">_xlfn.IFS(SUM($L34:$Q34)="","",O34="","",O34=0,0,O34&gt;0,O34/I$65*100)</f>
        <v>0</v>
      </c>
      <c r="J34" cm="1">
        <f t="array" ref="J34">_xlfn.IFS(SUM($L34:$Q34)="","",P34="","",P34=0,0,P34&gt;0,P34/J$65*100)</f>
        <v>0</v>
      </c>
      <c r="K34" cm="1">
        <f t="array" ref="K34">_xlfn.IFS(SUM($L34:$Q34)="","",Q34="","",Q34=0,0,Q34&gt;0,Q34/K$65*100)</f>
        <v>0</v>
      </c>
      <c r="L34" s="85">
        <f t="shared" si="26"/>
        <v>0</v>
      </c>
      <c r="M34" s="39">
        <f t="shared" si="0"/>
        <v>0</v>
      </c>
      <c r="N34" s="39">
        <f t="shared" si="0"/>
        <v>0</v>
      </c>
      <c r="O34" s="39">
        <f t="shared" si="0"/>
        <v>0</v>
      </c>
      <c r="P34" s="39">
        <f t="shared" si="0"/>
        <v>0</v>
      </c>
      <c r="Q34" s="98">
        <f t="shared" si="0"/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Z34" s="7" t="s">
        <v>56</v>
      </c>
      <c r="AA34" s="18" cm="1">
        <f t="array" ref="AA34">IFERROR(_xlfn.IFS(COUNTA($AE$2:$AJ$2)=0,AVERAGE($AE34:$AJ34),$AE$2="X",AVERAGE($AF34:$AJ34),$AF$2="X",AVERAGE($AE34,$AG34:$AJ34),$AG$2="X",AVERAGE($AE34:$AF34,$AH34:$AJ34),$AH$2="X",AVERAGE($AE34:$AG34,$AI34:$AJ34),$AI$2="X",AVERAGE($AE34:$AH34,$AJ34:$AJ34),$AJ$2="X",AVERAGE($AE34:$AI34)),"")</f>
        <v>0</v>
      </c>
      <c r="AB34" s="19" cm="1">
        <f t="array" ref="AB34">IFERROR(_xlfn.IFS(COUNTA($AE$2:$AJ$2)=0,STDEV($AE34:$AJ34)/SQRT(COUNT($AE34:$AJ34)),$AE$2="X",STDEV($AF34:$AJ34)/SQRT(COUNT($AF34:$AJ34)),$AF$2="X",STDEV($AE34,$AG34:$AJ34)/SQRT(COUNT($AE34,$AG34:$AJ34)),$AG$2="X",STDEV($AE34:$AF34,$AH34:$AJ34)/SQRT(COUNT($AE34:$AF34,$AH34:$AJ34)),$AH$2="X",STDEV($AE34:$AG34,$AI34:$AJ34)/SQRT(COUNT($AE34:$AG34,$AI34:$AJ34)),$AI$2="X",STDEV($AE34:$AH34,$AJ34)/SQRT(COUNT($AE34:$AH34,$AJ34)),$AJ$2="X",STDEV($AE34:$AI34)/SQRT(COUNT($AE34:$AI34))),"")</f>
        <v>0</v>
      </c>
      <c r="AC34" s="113" cm="1">
        <f t="array" ref="AC34">IFERROR(_xlfn.IFS(COUNTA($AK$2:$AP$2)=0,AVERAGE($AK34:$AP34),$AK$2="X",AVERAGE($AL34:$AP34),$AL$2="X",AVERAGE($AK34,$AM34:$AP34),$AM$2="X",AVERAGE($AK34:$AL34,$AN34:$AP34),$AN$2="X",AVERAGE($AK34:$AM34,$AO34:$AP34),$AO$2="X",AVERAGE($AK34:$AN34,$AP34:$AP34),$AP$2="X",AVERAGE($AK34:$AO34)),"")</f>
        <v>0</v>
      </c>
      <c r="AD34" s="111" cm="1">
        <f t="array" ref="AD34">IFERROR(_xlfn.IFS(COUNTA($AK$2:$AP$2)=0,STDEV($AK34:$AP34)/SQRT(COUNT($AK34:$AP34)),$AK$2="X",STDEV($AL34:$AP34)/SQRT(COUNT($AL34:$AP34)),$AL$2="X",STDEV($AK34,$AM34:$AP34)/SQRT(COUNT($AK34,$AM34:$AP34)),$AM$2="X",STDEV($AK34:$AL34,$AN34:$AP34)/SQRT(COUNT($AK34:$AL34,$AN34:$AP34)),$AN$2="X",STDEV($AK34:$AM34,$AO34:$AP34)/SQRT(COUNT($AK34:$AM34,$AO34:$AP34)),$AO$2="X",STDEV($AK34:$AN34,$AP34)/SQRT(COUNT($AK34:$AN34,$AP34)),$AP$2="X",STDEV($AK34:$AO34)/SQRT(COUNT($AK34:$AO34))),"")</f>
        <v>0</v>
      </c>
      <c r="AE34" cm="1">
        <f t="array" ref="AE34">_xlfn.IFS(SUM($AK34:$AP34)="","",AK34="","",AK34=0,0,AK34&gt;0,AK34/AE$65*100)</f>
        <v>0</v>
      </c>
      <c r="AF34" cm="1">
        <f t="array" ref="AF34">_xlfn.IFS(SUM($AK34:$AP34)="","",AL34="","",AL34=0,0,AL34&gt;0,AL34/AF$65*100)</f>
        <v>0</v>
      </c>
      <c r="AG34" cm="1">
        <f t="array" ref="AG34">_xlfn.IFS(SUM($AK34:$AP34)="","",AM34="","",AM34=0,0,AM34&gt;0,AM34/AG$65*100)</f>
        <v>0</v>
      </c>
      <c r="AH34" cm="1">
        <f t="array" ref="AH34">_xlfn.IFS(SUM($AK34:$AP34)="","",AN34="","",AN34=0,0,AN34&gt;0,AN34/AH$65*100)</f>
        <v>0</v>
      </c>
      <c r="AI34" cm="1">
        <f t="array" ref="AI34">_xlfn.IFS(SUM($AK34:$AP34)="","",AO34="","",AO34=0,0,AO34&gt;0,AO34/AI$65*100)</f>
        <v>0</v>
      </c>
      <c r="AJ34" cm="1">
        <f t="array" ref="AJ34">_xlfn.IFS(SUM($AK34:$AP34)="","",AP34="","",AP34=0,0,AP34&gt;0,AP34/AJ$65*100)</f>
        <v>0</v>
      </c>
      <c r="AK34" s="42">
        <f t="shared" si="1"/>
        <v>0</v>
      </c>
      <c r="AL34">
        <f t="shared" si="1"/>
        <v>0</v>
      </c>
      <c r="AM34">
        <f t="shared" si="1"/>
        <v>0</v>
      </c>
      <c r="AN34">
        <f t="shared" si="1"/>
        <v>0</v>
      </c>
      <c r="AO34">
        <f t="shared" si="1"/>
        <v>0</v>
      </c>
      <c r="AP34" s="96">
        <f t="shared" si="1"/>
        <v>0</v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89">
        <v>0</v>
      </c>
      <c r="AX34" s="1"/>
      <c r="AY34" s="39" t="str">
        <f t="shared" si="2"/>
        <v/>
      </c>
      <c r="AZ34" s="39" t="str">
        <f t="shared" si="3"/>
        <v/>
      </c>
      <c r="BA34" s="39" t="str">
        <f t="shared" si="4"/>
        <v/>
      </c>
      <c r="BB34" s="39" t="str">
        <f t="shared" si="5"/>
        <v/>
      </c>
      <c r="BC34" s="39" t="str">
        <f t="shared" si="6"/>
        <v/>
      </c>
      <c r="BD34" s="39" t="str">
        <f t="shared" si="7"/>
        <v/>
      </c>
      <c r="BE34" s="39" t="str">
        <f t="shared" si="8"/>
        <v/>
      </c>
      <c r="BF34" s="39" t="str">
        <f t="shared" si="9"/>
        <v/>
      </c>
      <c r="BG34" s="39" t="str">
        <f t="shared" si="10"/>
        <v/>
      </c>
      <c r="BH34" s="39" t="str">
        <f t="shared" si="11"/>
        <v/>
      </c>
      <c r="BI34" s="39" t="str">
        <f t="shared" si="12"/>
        <v/>
      </c>
      <c r="BJ34" s="39" t="str">
        <f t="shared" si="13"/>
        <v/>
      </c>
      <c r="BK34" s="42" t="str">
        <f t="shared" si="27"/>
        <v/>
      </c>
      <c r="BL34" t="str">
        <f t="shared" si="27"/>
        <v/>
      </c>
      <c r="BM34" t="str">
        <f t="shared" si="27"/>
        <v/>
      </c>
      <c r="BN34" t="str">
        <f t="shared" si="25"/>
        <v/>
      </c>
      <c r="BO34" t="str">
        <f t="shared" si="25"/>
        <v/>
      </c>
      <c r="BP34" t="str">
        <f t="shared" si="25"/>
        <v/>
      </c>
      <c r="BQ34" t="str">
        <f t="shared" si="25"/>
        <v/>
      </c>
      <c r="BR34" t="str">
        <f t="shared" si="25"/>
        <v/>
      </c>
      <c r="BS34" t="str">
        <f t="shared" si="25"/>
        <v/>
      </c>
      <c r="BT34" t="str">
        <f t="shared" si="25"/>
        <v/>
      </c>
      <c r="BU34" t="str">
        <f t="shared" si="25"/>
        <v/>
      </c>
      <c r="BV34" t="str">
        <f t="shared" si="25"/>
        <v/>
      </c>
      <c r="BW34" t="str">
        <f t="shared" si="15"/>
        <v/>
      </c>
      <c r="BX34" t="str">
        <f t="shared" si="16"/>
        <v/>
      </c>
      <c r="BY34" t="str">
        <f t="shared" si="17"/>
        <v/>
      </c>
      <c r="BZ34" t="str">
        <f t="shared" si="18"/>
        <v/>
      </c>
      <c r="CA34" t="str">
        <f t="shared" si="19"/>
        <v/>
      </c>
      <c r="CB34" s="39" t="str">
        <f t="shared" si="19"/>
        <v/>
      </c>
      <c r="CC34" s="46" t="str">
        <f t="shared" si="20"/>
        <v/>
      </c>
      <c r="CD34" s="44" t="str">
        <f t="shared" si="21"/>
        <v/>
      </c>
      <c r="CE34" t="str" cm="1">
        <f t="array" ref="CE34">_xlfn.IFS($CC34="","",$CC34&lt;=CE$3,"yes",$CC34&gt;CE$3,"no")</f>
        <v/>
      </c>
      <c r="CF34" s="42" t="str">
        <f t="shared" si="28"/>
        <v/>
      </c>
      <c r="CG34" s="1" t="str">
        <f t="shared" si="29"/>
        <v/>
      </c>
      <c r="CH34" s="1" t="str">
        <f t="shared" si="30"/>
        <v/>
      </c>
      <c r="CI34" s="76" t="str">
        <f>IF(CE34="yes",VLOOKUP(CH34,'z-Table'!$A$1:$K$74,7,TRUE)*$CE$2,"")</f>
        <v/>
      </c>
    </row>
    <row r="35" spans="1:87" ht="12" x14ac:dyDescent="0.2">
      <c r="A35" s="7" t="s">
        <v>57</v>
      </c>
      <c r="B35" s="18" cm="1">
        <f t="array" ref="B35">IFERROR(_xlfn.IFS(COUNTA($F$2:$K$2)=0,AVERAGE($F35:$K35),$F$2="X",AVERAGE(G35:$K35),$G$2="X",AVERAGE($F35,$H35:$K35),$H$2="X",AVERAGE($F35:$G35,$I35:$K35),$I$2="X",AVERAGE($F35:$H35,$J35:$K35),$J$2="X",AVERAGE($F35:$I35,$K35:$K35),$K$2="X",AVERAGE($F35:$J35)),"")</f>
        <v>0</v>
      </c>
      <c r="C35" s="19" cm="1">
        <f t="array" ref="C35">IFERROR(_xlfn.IFS(COUNTA($F$2:$K$2)=0,STDEV($F35:$K35)/SQRT(COUNT($F35:$K35)),$F$2="X",STDEV(G35:$K35)/SQRT(COUNT(G35:$K35)),$G$2="X",STDEV($F35,$H35:$K35)/SQRT(COUNT($F35,$H35:$K35)),$H$2="X",STDEV($F35:$G35,$I35:$K35)/SQRT(COUNT($F35:$G35,$I35:$K35)),$I$2="X",STDEV($F35:$H35,$J35:$K35)/SQRT(COUNT($F35:$H35,$J35:$K35)),$J$2="X",STDEV($F35:$I35,$K35)/SQRT(COUNT($F35:$I35,$K35)),$K$2="X",STDEV($F35:$J35)/SQRT(COUNT($F35:$J35))),"")</f>
        <v>0</v>
      </c>
      <c r="D35" s="110" cm="1">
        <f t="array" ref="D35">IFERROR(_xlfn.IFS(COUNTA($L$2:$Q$2)=0,AVERAGE($L35:$Q35),$L$2="X",AVERAGE($M35:$Q35),$M$2="X",AVERAGE($L35,$N35:$Q35),$N$2="X",AVERAGE($L35:$M35,$O35:$Q35),$O$2="X",AVERAGE($L35:$N35,$P35:$Q35),$P$2="X",AVERAGE($L35:$O35,$Q35:$Q35),$Q$2="X",AVERAGE($L35:$P35)),"")</f>
        <v>0</v>
      </c>
      <c r="E35" s="111" cm="1">
        <f t="array" ref="E35">IFERROR(_xlfn.IFS(COUNTA($L$2:$Q$2)=0,STDEV($L35:$Q35)/SQRT(COUNT($L35:$Q35)),$L$2="X",STDEV($M35:$Q35)/SQRT(COUNT($M35:$Q35)),$M$2="X",STDEV($L35,$N35:$Q35)/SQRT(COUNT($L35,$N35:$Q35)),$N$2="X",STDEV($L35:$M35,$O35:$Q35)/SQRT(COUNT($L35:$M35,$O35:$Q35)),$O$2="X",STDEV($L35:$N35,$P35:$Q35)/SQRT(COUNT($L35:$N35,$P35:$Q35)),$P$2="X",STDEV($L35:$O35,$Q35)/SQRT(COUNT($L35:$O35,$Q35)),$Q$2="X",STDEV($L35:$P35)/SQRT(COUNT($L35:$P35))),"")</f>
        <v>0</v>
      </c>
      <c r="F35" cm="1">
        <f t="array" ref="F35">_xlfn.IFS(SUM($L35:$Q35)="","",L35="","",L35=0,0,L35&gt;0,L35/F$65*100)</f>
        <v>0</v>
      </c>
      <c r="G35" cm="1">
        <f t="array" ref="G35">_xlfn.IFS(SUM($L35:$Q35)="","",M35="","",M35=0,0,M35&gt;0,M35/G$65*100)</f>
        <v>0</v>
      </c>
      <c r="H35" cm="1">
        <f t="array" ref="H35">_xlfn.IFS(SUM($L35:$Q35)="","",N35="","",N35=0,0,N35&gt;0,N35/H$65*100)</f>
        <v>0</v>
      </c>
      <c r="I35" cm="1">
        <f t="array" ref="I35">_xlfn.IFS(SUM($L35:$Q35)="","",O35="","",O35=0,0,O35&gt;0,O35/I$65*100)</f>
        <v>0</v>
      </c>
      <c r="J35" cm="1">
        <f t="array" ref="J35">_xlfn.IFS(SUM($L35:$Q35)="","",P35="","",P35=0,0,P35&gt;0,P35/J$65*100)</f>
        <v>0</v>
      </c>
      <c r="K35" cm="1">
        <f t="array" ref="K35">_xlfn.IFS(SUM($L35:$Q35)="","",Q35="","",Q35=0,0,Q35&gt;0,Q35/K$65*100)</f>
        <v>0</v>
      </c>
      <c r="L35" s="85">
        <f t="shared" si="26"/>
        <v>0</v>
      </c>
      <c r="M35" s="39">
        <f t="shared" si="0"/>
        <v>0</v>
      </c>
      <c r="N35" s="39">
        <f t="shared" si="0"/>
        <v>0</v>
      </c>
      <c r="O35" s="39">
        <f t="shared" si="0"/>
        <v>0</v>
      </c>
      <c r="P35" s="39">
        <f t="shared" si="0"/>
        <v>0</v>
      </c>
      <c r="Q35" s="98">
        <f t="shared" si="0"/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Z35" s="7" t="s">
        <v>57</v>
      </c>
      <c r="AA35" s="18" cm="1">
        <f t="array" ref="AA35">IFERROR(_xlfn.IFS(COUNTA($AE$2:$AJ$2)=0,AVERAGE($AE35:$AJ35),$AE$2="X",AVERAGE($AF35:$AJ35),$AF$2="X",AVERAGE($AE35,$AG35:$AJ35),$AG$2="X",AVERAGE($AE35:$AF35,$AH35:$AJ35),$AH$2="X",AVERAGE($AE35:$AG35,$AI35:$AJ35),$AI$2="X",AVERAGE($AE35:$AH35,$AJ35:$AJ35),$AJ$2="X",AVERAGE($AE35:$AI35)),"")</f>
        <v>0</v>
      </c>
      <c r="AB35" s="19" cm="1">
        <f t="array" ref="AB35">IFERROR(_xlfn.IFS(COUNTA($AE$2:$AJ$2)=0,STDEV($AE35:$AJ35)/SQRT(COUNT($AE35:$AJ35)),$AE$2="X",STDEV($AF35:$AJ35)/SQRT(COUNT($AF35:$AJ35)),$AF$2="X",STDEV($AE35,$AG35:$AJ35)/SQRT(COUNT($AE35,$AG35:$AJ35)),$AG$2="X",STDEV($AE35:$AF35,$AH35:$AJ35)/SQRT(COUNT($AE35:$AF35,$AH35:$AJ35)),$AH$2="X",STDEV($AE35:$AG35,$AI35:$AJ35)/SQRT(COUNT($AE35:$AG35,$AI35:$AJ35)),$AI$2="X",STDEV($AE35:$AH35,$AJ35)/SQRT(COUNT($AE35:$AH35,$AJ35)),$AJ$2="X",STDEV($AE35:$AI35)/SQRT(COUNT($AE35:$AI35))),"")</f>
        <v>0</v>
      </c>
      <c r="AC35" s="113" cm="1">
        <f t="array" ref="AC35">IFERROR(_xlfn.IFS(COUNTA($AK$2:$AP$2)=0,AVERAGE($AK35:$AP35),$AK$2="X",AVERAGE($AL35:$AP35),$AL$2="X",AVERAGE($AK35,$AM35:$AP35),$AM$2="X",AVERAGE($AK35:$AL35,$AN35:$AP35),$AN$2="X",AVERAGE($AK35:$AM35,$AO35:$AP35),$AO$2="X",AVERAGE($AK35:$AN35,$AP35:$AP35),$AP$2="X",AVERAGE($AK35:$AO35)),"")</f>
        <v>0</v>
      </c>
      <c r="AD35" s="111" cm="1">
        <f t="array" ref="AD35">IFERROR(_xlfn.IFS(COUNTA($AK$2:$AP$2)=0,STDEV($AK35:$AP35)/SQRT(COUNT($AK35:$AP35)),$AK$2="X",STDEV($AL35:$AP35)/SQRT(COUNT($AL35:$AP35)),$AL$2="X",STDEV($AK35,$AM35:$AP35)/SQRT(COUNT($AK35,$AM35:$AP35)),$AM$2="X",STDEV($AK35:$AL35,$AN35:$AP35)/SQRT(COUNT($AK35:$AL35,$AN35:$AP35)),$AN$2="X",STDEV($AK35:$AM35,$AO35:$AP35)/SQRT(COUNT($AK35:$AM35,$AO35:$AP35)),$AO$2="X",STDEV($AK35:$AN35,$AP35)/SQRT(COUNT($AK35:$AN35,$AP35)),$AP$2="X",STDEV($AK35:$AO35)/SQRT(COUNT($AK35:$AO35))),"")</f>
        <v>0</v>
      </c>
      <c r="AE35" cm="1">
        <f t="array" ref="AE35">_xlfn.IFS(SUM($AK35:$AP35)="","",AK35="","",AK35=0,0,AK35&gt;0,AK35/AE$65*100)</f>
        <v>0</v>
      </c>
      <c r="AF35" cm="1">
        <f t="array" ref="AF35">_xlfn.IFS(SUM($AK35:$AP35)="","",AL35="","",AL35=0,0,AL35&gt;0,AL35/AF$65*100)</f>
        <v>0</v>
      </c>
      <c r="AG35" cm="1">
        <f t="array" ref="AG35">_xlfn.IFS(SUM($AK35:$AP35)="","",AM35="","",AM35=0,0,AM35&gt;0,AM35/AG$65*100)</f>
        <v>0</v>
      </c>
      <c r="AH35" cm="1">
        <f t="array" ref="AH35">_xlfn.IFS(SUM($AK35:$AP35)="","",AN35="","",AN35=0,0,AN35&gt;0,AN35/AH$65*100)</f>
        <v>0</v>
      </c>
      <c r="AI35" cm="1">
        <f t="array" ref="AI35">_xlfn.IFS(SUM($AK35:$AP35)="","",AO35="","",AO35=0,0,AO35&gt;0,AO35/AI$65*100)</f>
        <v>0</v>
      </c>
      <c r="AJ35" cm="1">
        <f t="array" ref="AJ35">_xlfn.IFS(SUM($AK35:$AP35)="","",AP35="","",AP35=0,0,AP35&gt;0,AP35/AJ$65*100)</f>
        <v>0</v>
      </c>
      <c r="AK35" s="42">
        <f t="shared" si="1"/>
        <v>0</v>
      </c>
      <c r="AL35">
        <f t="shared" si="1"/>
        <v>0</v>
      </c>
      <c r="AM35">
        <f t="shared" si="1"/>
        <v>0</v>
      </c>
      <c r="AN35">
        <f t="shared" si="1"/>
        <v>0</v>
      </c>
      <c r="AO35">
        <f t="shared" si="1"/>
        <v>0</v>
      </c>
      <c r="AP35" s="96">
        <f t="shared" si="1"/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0</v>
      </c>
      <c r="AX35" s="1"/>
      <c r="AY35" s="39" t="str">
        <f t="shared" si="2"/>
        <v/>
      </c>
      <c r="AZ35" s="39" t="str">
        <f t="shared" si="3"/>
        <v/>
      </c>
      <c r="BA35" s="39" t="str">
        <f t="shared" si="4"/>
        <v/>
      </c>
      <c r="BB35" s="39" t="str">
        <f t="shared" si="5"/>
        <v/>
      </c>
      <c r="BC35" s="39" t="str">
        <f t="shared" si="6"/>
        <v/>
      </c>
      <c r="BD35" s="39" t="str">
        <f t="shared" si="7"/>
        <v/>
      </c>
      <c r="BE35" s="39" t="str">
        <f t="shared" si="8"/>
        <v/>
      </c>
      <c r="BF35" s="39" t="str">
        <f t="shared" si="9"/>
        <v/>
      </c>
      <c r="BG35" s="39" t="str">
        <f t="shared" si="10"/>
        <v/>
      </c>
      <c r="BH35" s="39" t="str">
        <f t="shared" si="11"/>
        <v/>
      </c>
      <c r="BI35" s="39" t="str">
        <f t="shared" si="12"/>
        <v/>
      </c>
      <c r="BJ35" s="39" t="str">
        <f t="shared" si="13"/>
        <v/>
      </c>
      <c r="BK35" s="42" t="str">
        <f t="shared" si="27"/>
        <v/>
      </c>
      <c r="BL35" t="str">
        <f t="shared" si="27"/>
        <v/>
      </c>
      <c r="BM35" t="str">
        <f t="shared" si="27"/>
        <v/>
      </c>
      <c r="BN35" t="str">
        <f t="shared" si="25"/>
        <v/>
      </c>
      <c r="BO35" t="str">
        <f t="shared" si="25"/>
        <v/>
      </c>
      <c r="BP35" t="str">
        <f t="shared" si="25"/>
        <v/>
      </c>
      <c r="BQ35" t="str">
        <f t="shared" si="25"/>
        <v/>
      </c>
      <c r="BR35" t="str">
        <f t="shared" si="25"/>
        <v/>
      </c>
      <c r="BS35" t="str">
        <f t="shared" si="25"/>
        <v/>
      </c>
      <c r="BT35" t="str">
        <f t="shared" si="25"/>
        <v/>
      </c>
      <c r="BU35" t="str">
        <f t="shared" si="25"/>
        <v/>
      </c>
      <c r="BV35" t="str">
        <f t="shared" si="25"/>
        <v/>
      </c>
      <c r="BW35" t="str">
        <f t="shared" si="15"/>
        <v/>
      </c>
      <c r="BX35" t="str">
        <f t="shared" si="16"/>
        <v/>
      </c>
      <c r="BY35" t="str">
        <f t="shared" si="17"/>
        <v/>
      </c>
      <c r="BZ35" t="str">
        <f t="shared" si="18"/>
        <v/>
      </c>
      <c r="CA35" t="str">
        <f t="shared" si="19"/>
        <v/>
      </c>
      <c r="CB35" s="39" t="str">
        <f t="shared" si="19"/>
        <v/>
      </c>
      <c r="CC35" s="46" t="str">
        <f t="shared" si="20"/>
        <v/>
      </c>
      <c r="CD35" s="44" t="str">
        <f t="shared" si="21"/>
        <v/>
      </c>
      <c r="CE35" t="str" cm="1">
        <f t="array" ref="CE35">_xlfn.IFS($CC35="","",$CC35&lt;=CE$3,"yes",$CC35&gt;CE$3,"no")</f>
        <v/>
      </c>
      <c r="CF35" s="42" t="str">
        <f t="shared" si="28"/>
        <v/>
      </c>
      <c r="CG35" s="1" t="str">
        <f t="shared" si="29"/>
        <v/>
      </c>
      <c r="CH35" s="1" t="str">
        <f t="shared" si="30"/>
        <v/>
      </c>
      <c r="CI35" s="76" t="str">
        <f>IF(CE35="yes",VLOOKUP(CH35,'z-Table'!$A$1:$K$74,7,TRUE)*$CE$2,"")</f>
        <v/>
      </c>
    </row>
    <row r="36" spans="1:87" ht="12" x14ac:dyDescent="0.2">
      <c r="A36" s="6" t="s">
        <v>58</v>
      </c>
      <c r="B36" s="18" cm="1">
        <f t="array" ref="B36">IFERROR(_xlfn.IFS(COUNTA($F$2:$K$2)=0,AVERAGE($F36:$K36),$F$2="X",AVERAGE(G36:$K36),$G$2="X",AVERAGE($F36,$H36:$K36),$H$2="X",AVERAGE($F36:$G36,$I36:$K36),$I$2="X",AVERAGE($F36:$H36,$J36:$K36),$J$2="X",AVERAGE($F36:$I36,$K36:$K36),$K$2="X",AVERAGE($F36:$J36)),"")</f>
        <v>0</v>
      </c>
      <c r="C36" s="19" cm="1">
        <f t="array" ref="C36">IFERROR(_xlfn.IFS(COUNTA($F$2:$K$2)=0,STDEV($F36:$K36)/SQRT(COUNT($F36:$K36)),$F$2="X",STDEV(G36:$K36)/SQRT(COUNT(G36:$K36)),$G$2="X",STDEV($F36,$H36:$K36)/SQRT(COUNT($F36,$H36:$K36)),$H$2="X",STDEV($F36:$G36,$I36:$K36)/SQRT(COUNT($F36:$G36,$I36:$K36)),$I$2="X",STDEV($F36:$H36,$J36:$K36)/SQRT(COUNT($F36:$H36,$J36:$K36)),$J$2="X",STDEV($F36:$I36,$K36)/SQRT(COUNT($F36:$I36,$K36)),$K$2="X",STDEV($F36:$J36)/SQRT(COUNT($F36:$J36))),"")</f>
        <v>0</v>
      </c>
      <c r="D36" s="110" cm="1">
        <f t="array" ref="D36">IFERROR(_xlfn.IFS(COUNTA($L$2:$Q$2)=0,AVERAGE($L36:$Q36),$L$2="X",AVERAGE($M36:$Q36),$M$2="X",AVERAGE($L36,$N36:$Q36),$N$2="X",AVERAGE($L36:$M36,$O36:$Q36),$O$2="X",AVERAGE($L36:$N36,$P36:$Q36),$P$2="X",AVERAGE($L36:$O36,$Q36:$Q36),$Q$2="X",AVERAGE($L36:$P36)),"")</f>
        <v>0</v>
      </c>
      <c r="E36" s="111" cm="1">
        <f t="array" ref="E36">IFERROR(_xlfn.IFS(COUNTA($L$2:$Q$2)=0,STDEV($L36:$Q36)/SQRT(COUNT($L36:$Q36)),$L$2="X",STDEV($M36:$Q36)/SQRT(COUNT($M36:$Q36)),$M$2="X",STDEV($L36,$N36:$Q36)/SQRT(COUNT($L36,$N36:$Q36)),$N$2="X",STDEV($L36:$M36,$O36:$Q36)/SQRT(COUNT($L36:$M36,$O36:$Q36)),$O$2="X",STDEV($L36:$N36,$P36:$Q36)/SQRT(COUNT($L36:$N36,$P36:$Q36)),$P$2="X",STDEV($L36:$O36,$Q36)/SQRT(COUNT($L36:$O36,$Q36)),$Q$2="X",STDEV($L36:$P36)/SQRT(COUNT($L36:$P36))),"")</f>
        <v>0</v>
      </c>
      <c r="F36" cm="1">
        <f t="array" ref="F36">_xlfn.IFS(SUM($L36:$Q36)="","",L36="","",L36=0,0,L36&gt;0,L36/F$65*100)</f>
        <v>0</v>
      </c>
      <c r="G36" cm="1">
        <f t="array" ref="G36">_xlfn.IFS(SUM($L36:$Q36)="","",M36="","",M36=0,0,M36&gt;0,M36/G$65*100)</f>
        <v>0</v>
      </c>
      <c r="H36" cm="1">
        <f t="array" ref="H36">_xlfn.IFS(SUM($L36:$Q36)="","",N36="","",N36=0,0,N36&gt;0,N36/H$65*100)</f>
        <v>0</v>
      </c>
      <c r="I36" cm="1">
        <f t="array" ref="I36">_xlfn.IFS(SUM($L36:$Q36)="","",O36="","",O36=0,0,O36&gt;0,O36/I$65*100)</f>
        <v>0</v>
      </c>
      <c r="J36" cm="1">
        <f t="array" ref="J36">_xlfn.IFS(SUM($L36:$Q36)="","",P36="","",P36=0,0,P36&gt;0,P36/J$65*100)</f>
        <v>0</v>
      </c>
      <c r="K36" cm="1">
        <f t="array" ref="K36">_xlfn.IFS(SUM($L36:$Q36)="","",Q36="","",Q36=0,0,Q36&gt;0,Q36/K$65*100)</f>
        <v>0</v>
      </c>
      <c r="L36" s="85">
        <f t="shared" si="26"/>
        <v>0</v>
      </c>
      <c r="M36" s="39">
        <f t="shared" si="0"/>
        <v>0</v>
      </c>
      <c r="N36" s="39">
        <f t="shared" si="0"/>
        <v>0</v>
      </c>
      <c r="O36" s="39">
        <f t="shared" si="0"/>
        <v>0</v>
      </c>
      <c r="P36" s="39">
        <f t="shared" si="0"/>
        <v>0</v>
      </c>
      <c r="Q36" s="98">
        <f t="shared" si="0"/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Z36" s="6" t="s">
        <v>58</v>
      </c>
      <c r="AA36" s="18" cm="1">
        <f t="array" ref="AA36">IFERROR(_xlfn.IFS(COUNTA($AE$2:$AJ$2)=0,AVERAGE($AE36:$AJ36),$AE$2="X",AVERAGE($AF36:$AJ36),$AF$2="X",AVERAGE($AE36,$AG36:$AJ36),$AG$2="X",AVERAGE($AE36:$AF36,$AH36:$AJ36),$AH$2="X",AVERAGE($AE36:$AG36,$AI36:$AJ36),$AI$2="X",AVERAGE($AE36:$AH36,$AJ36:$AJ36),$AJ$2="X",AVERAGE($AE36:$AI36)),"")</f>
        <v>0</v>
      </c>
      <c r="AB36" s="19" cm="1">
        <f t="array" ref="AB36">IFERROR(_xlfn.IFS(COUNTA($AE$2:$AJ$2)=0,STDEV($AE36:$AJ36)/SQRT(COUNT($AE36:$AJ36)),$AE$2="X",STDEV($AF36:$AJ36)/SQRT(COUNT($AF36:$AJ36)),$AF$2="X",STDEV($AE36,$AG36:$AJ36)/SQRT(COUNT($AE36,$AG36:$AJ36)),$AG$2="X",STDEV($AE36:$AF36,$AH36:$AJ36)/SQRT(COUNT($AE36:$AF36,$AH36:$AJ36)),$AH$2="X",STDEV($AE36:$AG36,$AI36:$AJ36)/SQRT(COUNT($AE36:$AG36,$AI36:$AJ36)),$AI$2="X",STDEV($AE36:$AH36,$AJ36)/SQRT(COUNT($AE36:$AH36,$AJ36)),$AJ$2="X",STDEV($AE36:$AI36)/SQRT(COUNT($AE36:$AI36))),"")</f>
        <v>0</v>
      </c>
      <c r="AC36" s="113" cm="1">
        <f t="array" ref="AC36">IFERROR(_xlfn.IFS(COUNTA($AK$2:$AP$2)=0,AVERAGE($AK36:$AP36),$AK$2="X",AVERAGE($AL36:$AP36),$AL$2="X",AVERAGE($AK36,$AM36:$AP36),$AM$2="X",AVERAGE($AK36:$AL36,$AN36:$AP36),$AN$2="X",AVERAGE($AK36:$AM36,$AO36:$AP36),$AO$2="X",AVERAGE($AK36:$AN36,$AP36:$AP36),$AP$2="X",AVERAGE($AK36:$AO36)),"")</f>
        <v>0</v>
      </c>
      <c r="AD36" s="111" cm="1">
        <f t="array" ref="AD36">IFERROR(_xlfn.IFS(COUNTA($AK$2:$AP$2)=0,STDEV($AK36:$AP36)/SQRT(COUNT($AK36:$AP36)),$AK$2="X",STDEV($AL36:$AP36)/SQRT(COUNT($AL36:$AP36)),$AL$2="X",STDEV($AK36,$AM36:$AP36)/SQRT(COUNT($AK36,$AM36:$AP36)),$AM$2="X",STDEV($AK36:$AL36,$AN36:$AP36)/SQRT(COUNT($AK36:$AL36,$AN36:$AP36)),$AN$2="X",STDEV($AK36:$AM36,$AO36:$AP36)/SQRT(COUNT($AK36:$AM36,$AO36:$AP36)),$AO$2="X",STDEV($AK36:$AN36,$AP36)/SQRT(COUNT($AK36:$AN36,$AP36)),$AP$2="X",STDEV($AK36:$AO36)/SQRT(COUNT($AK36:$AO36))),"")</f>
        <v>0</v>
      </c>
      <c r="AE36" cm="1">
        <f t="array" ref="AE36">_xlfn.IFS(SUM($AK36:$AP36)="","",AK36="","",AK36=0,0,AK36&gt;0,AK36/AE$65*100)</f>
        <v>0</v>
      </c>
      <c r="AF36" cm="1">
        <f t="array" ref="AF36">_xlfn.IFS(SUM($AK36:$AP36)="","",AL36="","",AL36=0,0,AL36&gt;0,AL36/AF$65*100)</f>
        <v>0</v>
      </c>
      <c r="AG36" cm="1">
        <f t="array" ref="AG36">_xlfn.IFS(SUM($AK36:$AP36)="","",AM36="","",AM36=0,0,AM36&gt;0,AM36/AG$65*100)</f>
        <v>0</v>
      </c>
      <c r="AH36" cm="1">
        <f t="array" ref="AH36">_xlfn.IFS(SUM($AK36:$AP36)="","",AN36="","",AN36=0,0,AN36&gt;0,AN36/AH$65*100)</f>
        <v>0</v>
      </c>
      <c r="AI36" cm="1">
        <f t="array" ref="AI36">_xlfn.IFS(SUM($AK36:$AP36)="","",AO36="","",AO36=0,0,AO36&gt;0,AO36/AI$65*100)</f>
        <v>0</v>
      </c>
      <c r="AJ36" cm="1">
        <f t="array" ref="AJ36">_xlfn.IFS(SUM($AK36:$AP36)="","",AP36="","",AP36=0,0,AP36&gt;0,AP36/AJ$65*100)</f>
        <v>0</v>
      </c>
      <c r="AK36" s="42">
        <f t="shared" si="1"/>
        <v>0</v>
      </c>
      <c r="AL36">
        <f t="shared" si="1"/>
        <v>0</v>
      </c>
      <c r="AM36">
        <f t="shared" si="1"/>
        <v>0</v>
      </c>
      <c r="AN36">
        <f t="shared" si="1"/>
        <v>0</v>
      </c>
      <c r="AO36">
        <f t="shared" si="1"/>
        <v>0</v>
      </c>
      <c r="AP36" s="96">
        <f t="shared" si="1"/>
        <v>0</v>
      </c>
      <c r="AQ36" s="89">
        <v>0</v>
      </c>
      <c r="AR36" s="89">
        <v>0</v>
      </c>
      <c r="AS36" s="89">
        <v>0</v>
      </c>
      <c r="AT36" s="89">
        <v>0</v>
      </c>
      <c r="AU36" s="89">
        <v>0</v>
      </c>
      <c r="AV36" s="89">
        <v>0</v>
      </c>
      <c r="AX36" s="1"/>
      <c r="AY36" s="39" t="str">
        <f t="shared" ref="AY36:AY63" si="31">IF($AX36&lt;&gt;0,IF(SUM(L$4:L$65)=0,"",IF(L$2="x","",L36)),"")</f>
        <v/>
      </c>
      <c r="AZ36" s="39" t="str">
        <f t="shared" ref="AZ36:AZ63" si="32">IF($AX36&lt;&gt;0,IF(SUM(M$4:M$65)=0,"",IF(M$2="x","",M36)),"")</f>
        <v/>
      </c>
      <c r="BA36" s="39" t="str">
        <f t="shared" ref="BA36:BA63" si="33">IF($AX36&lt;&gt;0,IF(SUM(N$4:N$65)=0,"",IF(N$2="x","",N36)),"")</f>
        <v/>
      </c>
      <c r="BB36" s="39" t="str">
        <f t="shared" ref="BB36:BB63" si="34">IF($AX36&lt;&gt;0,IF(SUM(O$4:O$65)=0,"",IF(O$2="x","",O36)),"")</f>
        <v/>
      </c>
      <c r="BC36" s="39" t="str">
        <f t="shared" ref="BC36:BC63" si="35">IF($AX36&lt;&gt;0,IF(SUM(P$4:P$65)=0,"",IF(P$2="x","",P36)),"")</f>
        <v/>
      </c>
      <c r="BD36" s="39" t="str">
        <f t="shared" ref="BD36:BD63" si="36">IF($AX36&lt;&gt;0,IF(SUM(Q$4:Q$65)=0,"",IF(Q$2="x","",Q36)),"")</f>
        <v/>
      </c>
      <c r="BE36" s="39" t="str">
        <f t="shared" ref="BE36:BE63" si="37">IF($AX36&lt;&gt;0,IF(SUM(AK$4:AK$65)=0,"",IF(AK$2="x","",AK36)),"")</f>
        <v/>
      </c>
      <c r="BF36" s="39" t="str">
        <f t="shared" ref="BF36:BF63" si="38">IF($AX36&lt;&gt;0,IF(SUM(AL$4:AL$65)=0,"",IF(AL$2="x","",AL36)),"")</f>
        <v/>
      </c>
      <c r="BG36" s="39" t="str">
        <f t="shared" ref="BG36:BG63" si="39">IF($AX36&lt;&gt;0,IF(SUM(AM$4:AM$65)=0,"",IF(AM$2="x","",AM36)),"")</f>
        <v/>
      </c>
      <c r="BH36" s="39" t="str">
        <f t="shared" ref="BH36:BH63" si="40">IF($AX36&lt;&gt;0,IF(SUM(AN$4:AN$65)=0,"",IF(AN$2="x","",AN36)),"")</f>
        <v/>
      </c>
      <c r="BI36" s="39" t="str">
        <f t="shared" ref="BI36:BI63" si="41">IF($AX36&lt;&gt;0,IF(SUM(AO$4:AO$65)=0,"",IF(AO$2="x","",AO36)),"")</f>
        <v/>
      </c>
      <c r="BJ36" s="39" t="str">
        <f t="shared" ref="BJ36:BJ63" si="42">IF($AX36&lt;&gt;0,IF(SUM(AP$4:AP$65)=0,"",IF(AP$2="x","",AP36)),"")</f>
        <v/>
      </c>
      <c r="BK36" s="42" t="str">
        <f t="shared" si="27"/>
        <v/>
      </c>
      <c r="BL36" t="str">
        <f t="shared" si="27"/>
        <v/>
      </c>
      <c r="BM36" t="str">
        <f t="shared" si="27"/>
        <v/>
      </c>
      <c r="BN36" t="str">
        <f t="shared" si="25"/>
        <v/>
      </c>
      <c r="BO36" t="str">
        <f t="shared" si="25"/>
        <v/>
      </c>
      <c r="BP36" t="str">
        <f t="shared" si="25"/>
        <v/>
      </c>
      <c r="BQ36" t="str">
        <f t="shared" si="25"/>
        <v/>
      </c>
      <c r="BR36" t="str">
        <f t="shared" si="25"/>
        <v/>
      </c>
      <c r="BS36" t="str">
        <f t="shared" si="25"/>
        <v/>
      </c>
      <c r="BT36" t="str">
        <f t="shared" si="25"/>
        <v/>
      </c>
      <c r="BU36" t="str">
        <f t="shared" si="25"/>
        <v/>
      </c>
      <c r="BV36" t="str">
        <f t="shared" si="25"/>
        <v/>
      </c>
      <c r="BW36" t="str">
        <f t="shared" si="15"/>
        <v/>
      </c>
      <c r="BX36" t="str">
        <f t="shared" si="16"/>
        <v/>
      </c>
      <c r="BY36" t="str">
        <f t="shared" si="17"/>
        <v/>
      </c>
      <c r="BZ36" t="str">
        <f t="shared" si="18"/>
        <v/>
      </c>
      <c r="CA36" t="str">
        <f t="shared" ref="CA36:CB65" si="43">IF($AX36&lt;&gt;0,IF(($BY36*$BZ36)+(BY36*(BY36+1)/2)-BW36&lt;0,0,($BY36*$BZ36)+(BY36*(BY36+1)/2)-BW36),"")</f>
        <v/>
      </c>
      <c r="CB36" s="39" t="str">
        <f t="shared" si="43"/>
        <v/>
      </c>
      <c r="CC36" s="46" t="str">
        <f t="shared" si="20"/>
        <v/>
      </c>
      <c r="CD36" s="44" t="str">
        <f t="shared" si="21"/>
        <v/>
      </c>
      <c r="CE36" t="str" cm="1">
        <f t="array" ref="CE36">_xlfn.IFS($CC36="","",$CC36&lt;=CE$3,"yes",$CC36&gt;CE$3,"no")</f>
        <v/>
      </c>
      <c r="CF36" s="42" t="str">
        <f t="shared" si="28"/>
        <v/>
      </c>
      <c r="CG36" s="1" t="str">
        <f t="shared" si="29"/>
        <v/>
      </c>
      <c r="CH36" s="1" t="str">
        <f t="shared" si="30"/>
        <v/>
      </c>
      <c r="CI36" s="76" t="str">
        <f>IF(CE36="yes",VLOOKUP(CH36,'z-Table'!$A$1:$K$74,7,TRUE)*$CE$2,"")</f>
        <v/>
      </c>
    </row>
    <row r="37" spans="1:87" ht="12" x14ac:dyDescent="0.2">
      <c r="A37" s="6" t="s">
        <v>59</v>
      </c>
      <c r="B37" s="18" cm="1">
        <f t="array" ref="B37">IFERROR(_xlfn.IFS(COUNTA($F$2:$K$2)=0,AVERAGE($F37:$K37),$F$2="X",AVERAGE(G37:$K37),$G$2="X",AVERAGE($F37,$H37:$K37),$H$2="X",AVERAGE($F37:$G37,$I37:$K37),$I$2="X",AVERAGE($F37:$H37,$J37:$K37),$J$2="X",AVERAGE($F37:$I37,$K37:$K37),$K$2="X",AVERAGE($F37:$J37)),"")</f>
        <v>0</v>
      </c>
      <c r="C37" s="19" cm="1">
        <f t="array" ref="C37">IFERROR(_xlfn.IFS(COUNTA($F$2:$K$2)=0,STDEV($F37:$K37)/SQRT(COUNT($F37:$K37)),$F$2="X",STDEV(G37:$K37)/SQRT(COUNT(G37:$K37)),$G$2="X",STDEV($F37,$H37:$K37)/SQRT(COUNT($F37,$H37:$K37)),$H$2="X",STDEV($F37:$G37,$I37:$K37)/SQRT(COUNT($F37:$G37,$I37:$K37)),$I$2="X",STDEV($F37:$H37,$J37:$K37)/SQRT(COUNT($F37:$H37,$J37:$K37)),$J$2="X",STDEV($F37:$I37,$K37)/SQRT(COUNT($F37:$I37,$K37)),$K$2="X",STDEV($F37:$J37)/SQRT(COUNT($F37:$J37))),"")</f>
        <v>0</v>
      </c>
      <c r="D37" s="110" cm="1">
        <f t="array" ref="D37">IFERROR(_xlfn.IFS(COUNTA($L$2:$Q$2)=0,AVERAGE($L37:$Q37),$L$2="X",AVERAGE($M37:$Q37),$M$2="X",AVERAGE($L37,$N37:$Q37),$N$2="X",AVERAGE($L37:$M37,$O37:$Q37),$O$2="X",AVERAGE($L37:$N37,$P37:$Q37),$P$2="X",AVERAGE($L37:$O37,$Q37:$Q37),$Q$2="X",AVERAGE($L37:$P37)),"")</f>
        <v>0</v>
      </c>
      <c r="E37" s="111" cm="1">
        <f t="array" ref="E37">IFERROR(_xlfn.IFS(COUNTA($L$2:$Q$2)=0,STDEV($L37:$Q37)/SQRT(COUNT($L37:$Q37)),$L$2="X",STDEV($M37:$Q37)/SQRT(COUNT($M37:$Q37)),$M$2="X",STDEV($L37,$N37:$Q37)/SQRT(COUNT($L37,$N37:$Q37)),$N$2="X",STDEV($L37:$M37,$O37:$Q37)/SQRT(COUNT($L37:$M37,$O37:$Q37)),$O$2="X",STDEV($L37:$N37,$P37:$Q37)/SQRT(COUNT($L37:$N37,$P37:$Q37)),$P$2="X",STDEV($L37:$O37,$Q37)/SQRT(COUNT($L37:$O37,$Q37)),$Q$2="X",STDEV($L37:$P37)/SQRT(COUNT($L37:$P37))),"")</f>
        <v>0</v>
      </c>
      <c r="F37" cm="1">
        <f t="array" ref="F37">_xlfn.IFS(SUM($L37:$Q37)="","",L37="","",L37=0,0,L37&gt;0,L37/F$65*100)</f>
        <v>0</v>
      </c>
      <c r="G37" cm="1">
        <f t="array" ref="G37">_xlfn.IFS(SUM($L37:$Q37)="","",M37="","",M37=0,0,M37&gt;0,M37/G$65*100)</f>
        <v>0</v>
      </c>
      <c r="H37" cm="1">
        <f t="array" ref="H37">_xlfn.IFS(SUM($L37:$Q37)="","",N37="","",N37=0,0,N37&gt;0,N37/H$65*100)</f>
        <v>0</v>
      </c>
      <c r="I37" cm="1">
        <f t="array" ref="I37">_xlfn.IFS(SUM($L37:$Q37)="","",O37="","",O37=0,0,O37&gt;0,O37/I$65*100)</f>
        <v>0</v>
      </c>
      <c r="J37" cm="1">
        <f t="array" ref="J37">_xlfn.IFS(SUM($L37:$Q37)="","",P37="","",P37=0,0,P37&gt;0,P37/J$65*100)</f>
        <v>0</v>
      </c>
      <c r="K37" cm="1">
        <f t="array" ref="K37">_xlfn.IFS(SUM($L37:$Q37)="","",Q37="","",Q37=0,0,Q37&gt;0,Q37/K$65*100)</f>
        <v>8.6967725756604691E-2</v>
      </c>
      <c r="L37" s="85">
        <f t="shared" si="26"/>
        <v>0</v>
      </c>
      <c r="M37" s="39">
        <f t="shared" si="0"/>
        <v>0</v>
      </c>
      <c r="N37" s="39">
        <f t="shared" si="0"/>
        <v>0</v>
      </c>
      <c r="O37" s="39">
        <f t="shared" si="0"/>
        <v>0</v>
      </c>
      <c r="P37" s="39">
        <f t="shared" si="0"/>
        <v>0</v>
      </c>
      <c r="Q37" s="98">
        <f t="shared" si="0"/>
        <v>6284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12568</v>
      </c>
      <c r="Z37" s="6" t="s">
        <v>59</v>
      </c>
      <c r="AA37" s="18" cm="1">
        <f t="array" ref="AA37">IFERROR(_xlfn.IFS(COUNTA($AE$2:$AJ$2)=0,AVERAGE($AE37:$AJ37),$AE$2="X",AVERAGE($AF37:$AJ37),$AF$2="X",AVERAGE($AE37,$AG37:$AJ37),$AG$2="X",AVERAGE($AE37:$AF37,$AH37:$AJ37),$AH$2="X",AVERAGE($AE37:$AG37,$AI37:$AJ37),$AI$2="X",AVERAGE($AE37:$AH37,$AJ37:$AJ37),$AJ$2="X",AVERAGE($AE37:$AI37)),"")</f>
        <v>0</v>
      </c>
      <c r="AB37" s="19" cm="1">
        <f t="array" ref="AB37">IFERROR(_xlfn.IFS(COUNTA($AE$2:$AJ$2)=0,STDEV($AE37:$AJ37)/SQRT(COUNT($AE37:$AJ37)),$AE$2="X",STDEV($AF37:$AJ37)/SQRT(COUNT($AF37:$AJ37)),$AF$2="X",STDEV($AE37,$AG37:$AJ37)/SQRT(COUNT($AE37,$AG37:$AJ37)),$AG$2="X",STDEV($AE37:$AF37,$AH37:$AJ37)/SQRT(COUNT($AE37:$AF37,$AH37:$AJ37)),$AH$2="X",STDEV($AE37:$AG37,$AI37:$AJ37)/SQRT(COUNT($AE37:$AG37,$AI37:$AJ37)),$AI$2="X",STDEV($AE37:$AH37,$AJ37)/SQRT(COUNT($AE37:$AH37,$AJ37)),$AJ$2="X",STDEV($AE37:$AI37)/SQRT(COUNT($AE37:$AI37))),"")</f>
        <v>0</v>
      </c>
      <c r="AC37" s="113" cm="1">
        <f t="array" ref="AC37">IFERROR(_xlfn.IFS(COUNTA($AK$2:$AP$2)=0,AVERAGE($AK37:$AP37),$AK$2="X",AVERAGE($AL37:$AP37),$AL$2="X",AVERAGE($AK37,$AM37:$AP37),$AM$2="X",AVERAGE($AK37:$AL37,$AN37:$AP37),$AN$2="X",AVERAGE($AK37:$AM37,$AO37:$AP37),$AO$2="X",AVERAGE($AK37:$AN37,$AP37:$AP37),$AP$2="X",AVERAGE($AK37:$AO37)),"")</f>
        <v>0</v>
      </c>
      <c r="AD37" s="111" cm="1">
        <f t="array" ref="AD37">IFERROR(_xlfn.IFS(COUNTA($AK$2:$AP$2)=0,STDEV($AK37:$AP37)/SQRT(COUNT($AK37:$AP37)),$AK$2="X",STDEV($AL37:$AP37)/SQRT(COUNT($AL37:$AP37)),$AL$2="X",STDEV($AK37,$AM37:$AP37)/SQRT(COUNT($AK37,$AM37:$AP37)),$AM$2="X",STDEV($AK37:$AL37,$AN37:$AP37)/SQRT(COUNT($AK37:$AL37,$AN37:$AP37)),$AN$2="X",STDEV($AK37:$AM37,$AO37:$AP37)/SQRT(COUNT($AK37:$AM37,$AO37:$AP37)),$AO$2="X",STDEV($AK37:$AN37,$AP37)/SQRT(COUNT($AK37:$AN37,$AP37)),$AP$2="X",STDEV($AK37:$AO37)/SQRT(COUNT($AK37:$AO37))),"")</f>
        <v>0</v>
      </c>
      <c r="AE37" cm="1">
        <f t="array" ref="AE37">_xlfn.IFS(SUM($AK37:$AP37)="","",AK37="","",AK37=0,0,AK37&gt;0,AK37/AE$65*100)</f>
        <v>0</v>
      </c>
      <c r="AF37" cm="1">
        <f t="array" ref="AF37">_xlfn.IFS(SUM($AK37:$AP37)="","",AL37="","",AL37=0,0,AL37&gt;0,AL37/AF$65*100)</f>
        <v>0</v>
      </c>
      <c r="AG37" cm="1">
        <f t="array" ref="AG37">_xlfn.IFS(SUM($AK37:$AP37)="","",AM37="","",AM37=0,0,AM37&gt;0,AM37/AG$65*100)</f>
        <v>0</v>
      </c>
      <c r="AH37" cm="1">
        <f t="array" ref="AH37">_xlfn.IFS(SUM($AK37:$AP37)="","",AN37="","",AN37=0,0,AN37&gt;0,AN37/AH$65*100)</f>
        <v>0</v>
      </c>
      <c r="AI37" cm="1">
        <f t="array" ref="AI37">_xlfn.IFS(SUM($AK37:$AP37)="","",AO37="","",AO37=0,0,AO37&gt;0,AO37/AI$65*100)</f>
        <v>0</v>
      </c>
      <c r="AJ37" cm="1">
        <f t="array" ref="AJ37">_xlfn.IFS(SUM($AK37:$AP37)="","",AP37="","",AP37=0,0,AP37&gt;0,AP37/AJ$65*100)</f>
        <v>0</v>
      </c>
      <c r="AK37" s="42">
        <f t="shared" si="1"/>
        <v>0</v>
      </c>
      <c r="AL37">
        <f t="shared" si="1"/>
        <v>0</v>
      </c>
      <c r="AM37">
        <f t="shared" si="1"/>
        <v>0</v>
      </c>
      <c r="AN37">
        <f t="shared" si="1"/>
        <v>0</v>
      </c>
      <c r="AO37">
        <f t="shared" si="1"/>
        <v>0</v>
      </c>
      <c r="AP37" s="96">
        <f t="shared" si="1"/>
        <v>0</v>
      </c>
      <c r="AQ37" s="89">
        <v>0</v>
      </c>
      <c r="AR37" s="89">
        <v>0</v>
      </c>
      <c r="AS37" s="89">
        <v>0</v>
      </c>
      <c r="AT37" s="89">
        <v>0</v>
      </c>
      <c r="AU37" s="89">
        <v>0</v>
      </c>
      <c r="AV37" s="89">
        <v>0</v>
      </c>
      <c r="AX37" s="1"/>
      <c r="AY37" s="39" t="str">
        <f t="shared" si="31"/>
        <v/>
      </c>
      <c r="AZ37" s="39" t="str">
        <f t="shared" si="32"/>
        <v/>
      </c>
      <c r="BA37" s="39" t="str">
        <f t="shared" si="33"/>
        <v/>
      </c>
      <c r="BB37" s="39" t="str">
        <f t="shared" si="34"/>
        <v/>
      </c>
      <c r="BC37" s="39" t="str">
        <f t="shared" si="35"/>
        <v/>
      </c>
      <c r="BD37" s="39" t="str">
        <f t="shared" si="36"/>
        <v/>
      </c>
      <c r="BE37" s="39" t="str">
        <f t="shared" si="37"/>
        <v/>
      </c>
      <c r="BF37" s="39" t="str">
        <f t="shared" si="38"/>
        <v/>
      </c>
      <c r="BG37" s="39" t="str">
        <f t="shared" si="39"/>
        <v/>
      </c>
      <c r="BH37" s="39" t="str">
        <f t="shared" si="40"/>
        <v/>
      </c>
      <c r="BI37" s="39" t="str">
        <f t="shared" si="41"/>
        <v/>
      </c>
      <c r="BJ37" s="39" t="str">
        <f t="shared" si="42"/>
        <v/>
      </c>
      <c r="BK37" s="42" t="str">
        <f t="shared" si="27"/>
        <v/>
      </c>
      <c r="BL37" t="str">
        <f t="shared" si="27"/>
        <v/>
      </c>
      <c r="BM37" t="str">
        <f t="shared" si="27"/>
        <v/>
      </c>
      <c r="BN37" t="str">
        <f t="shared" si="25"/>
        <v/>
      </c>
      <c r="BO37" t="str">
        <f t="shared" si="25"/>
        <v/>
      </c>
      <c r="BP37" t="str">
        <f t="shared" si="25"/>
        <v/>
      </c>
      <c r="BQ37" t="str">
        <f t="shared" si="25"/>
        <v/>
      </c>
      <c r="BR37" t="str">
        <f t="shared" si="25"/>
        <v/>
      </c>
      <c r="BS37" t="str">
        <f t="shared" si="25"/>
        <v/>
      </c>
      <c r="BT37" t="str">
        <f t="shared" si="25"/>
        <v/>
      </c>
      <c r="BU37" t="str">
        <f t="shared" si="25"/>
        <v/>
      </c>
      <c r="BV37" t="str">
        <f t="shared" si="25"/>
        <v/>
      </c>
      <c r="BW37" t="str">
        <f t="shared" si="15"/>
        <v/>
      </c>
      <c r="BX37" t="str">
        <f t="shared" si="16"/>
        <v/>
      </c>
      <c r="BY37" t="str">
        <f t="shared" si="17"/>
        <v/>
      </c>
      <c r="BZ37" t="str">
        <f t="shared" si="18"/>
        <v/>
      </c>
      <c r="CA37" t="str">
        <f t="shared" si="43"/>
        <v/>
      </c>
      <c r="CB37" s="39" t="str">
        <f t="shared" si="43"/>
        <v/>
      </c>
      <c r="CC37" s="46" t="str">
        <f t="shared" si="20"/>
        <v/>
      </c>
      <c r="CD37" s="44" t="str">
        <f t="shared" si="21"/>
        <v/>
      </c>
      <c r="CE37" t="str" cm="1">
        <f t="array" ref="CE37">_xlfn.IFS($CC37="","",$CC37&lt;=CE$3,"yes",$CC37&gt;CE$3,"no")</f>
        <v/>
      </c>
      <c r="CF37" s="42" t="str">
        <f t="shared" si="28"/>
        <v/>
      </c>
      <c r="CG37" s="1" t="str">
        <f t="shared" si="29"/>
        <v/>
      </c>
      <c r="CH37" s="1" t="str">
        <f t="shared" si="30"/>
        <v/>
      </c>
      <c r="CI37" s="76" t="str">
        <f>IF(CE37="yes",VLOOKUP(CH37,'z-Table'!$A$1:$K$74,7,TRUE)*$CE$2,"")</f>
        <v/>
      </c>
    </row>
    <row r="38" spans="1:87" ht="12" x14ac:dyDescent="0.2">
      <c r="A38" s="6" t="s">
        <v>60</v>
      </c>
      <c r="B38" s="18" cm="1">
        <f t="array" ref="B38">IFERROR(_xlfn.IFS(COUNTA($F$2:$K$2)=0,AVERAGE($F38:$K38),$F$2="X",AVERAGE(G38:$K38),$G$2="X",AVERAGE($F38,$H38:$K38),$H$2="X",AVERAGE($F38:$G38,$I38:$K38),$I$2="X",AVERAGE($F38:$H38,$J38:$K38),$J$2="X",AVERAGE($F38:$I38,$K38:$K38),$K$2="X",AVERAGE($F38:$J38)),"")</f>
        <v>0.67804559553005317</v>
      </c>
      <c r="C38" s="19" cm="1">
        <f t="array" ref="C38">IFERROR(_xlfn.IFS(COUNTA($F$2:$K$2)=0,STDEV($F38:$K38)/SQRT(COUNT($F38:$K38)),$F$2="X",STDEV(G38:$K38)/SQRT(COUNT(G38:$K38)),$G$2="X",STDEV($F38,$H38:$K38)/SQRT(COUNT($F38,$H38:$K38)),$H$2="X",STDEV($F38:$G38,$I38:$K38)/SQRT(COUNT($F38:$G38,$I38:$K38)),$I$2="X",STDEV($F38:$H38,$J38:$K38)/SQRT(COUNT($F38:$H38,$J38:$K38)),$J$2="X",STDEV($F38:$I38,$K38)/SQRT(COUNT($F38:$I38,$K38)),$K$2="X",STDEV($F38:$J38)/SQRT(COUNT($F38:$J38))),"")</f>
        <v>0.67804559553005317</v>
      </c>
      <c r="D38" s="110" cm="1">
        <f t="array" ref="D38">IFERROR(_xlfn.IFS(COUNTA($L$2:$Q$2)=0,AVERAGE($L38:$Q38),$L$2="X",AVERAGE($M38:$Q38),$M$2="X",AVERAGE($L38,$N38:$Q38),$N$2="X",AVERAGE($L38:$M38,$O38:$Q38),$O$2="X",AVERAGE($L38:$N38,$P38:$Q38),$P$2="X",AVERAGE($L38:$O38,$Q38:$Q38),$Q$2="X",AVERAGE($L38:$P38)),"")</f>
        <v>5493.6</v>
      </c>
      <c r="E38" s="111" cm="1">
        <f t="array" ref="E38">IFERROR(_xlfn.IFS(COUNTA($L$2:$Q$2)=0,STDEV($L38:$Q38)/SQRT(COUNT($L38:$Q38)),$L$2="X",STDEV($M38:$Q38)/SQRT(COUNT($M38:$Q38)),$M$2="X",STDEV($L38,$N38:$Q38)/SQRT(COUNT($L38,$N38:$Q38)),$N$2="X",STDEV($L38:$M38,$O38:$Q38)/SQRT(COUNT($L38:$M38,$O38:$Q38)),$O$2="X",STDEV($L38:$N38,$P38:$Q38)/SQRT(COUNT($L38:$N38,$P38:$Q38)),$P$2="X",STDEV($L38:$O38,$Q38)/SQRT(COUNT($L38:$O38,$Q38)),$Q$2="X",STDEV($L38:$P38)/SQRT(COUNT($L38:$P38))),"")</f>
        <v>5493.5999999999995</v>
      </c>
      <c r="F38" cm="1">
        <f t="array" ref="F38">_xlfn.IFS(SUM($L38:$Q38)="","",L38="","",L38=0,0,L38&gt;0,L38/F$65*100)</f>
        <v>0</v>
      </c>
      <c r="G38" cm="1">
        <f t="array" ref="G38">_xlfn.IFS(SUM($L38:$Q38)="","",M38="","",M38=0,0,M38&gt;0,M38/G$65*100)</f>
        <v>3.390227977650266</v>
      </c>
      <c r="H38" cm="1">
        <f t="array" ref="H38">_xlfn.IFS(SUM($L38:$Q38)="","",N38="","",N38=0,0,N38&gt;0,N38/H$65*100)</f>
        <v>0</v>
      </c>
      <c r="I38" cm="1">
        <f t="array" ref="I38">_xlfn.IFS(SUM($L38:$Q38)="","",O38="","",O38=0,0,O38&gt;0,O38/I$65*100)</f>
        <v>0</v>
      </c>
      <c r="J38" cm="1">
        <f t="array" ref="J38">_xlfn.IFS(SUM($L38:$Q38)="","",P38="","",P38=0,0,P38&gt;0,P38/J$65*100)</f>
        <v>0</v>
      </c>
      <c r="K38" cm="1">
        <f t="array" ref="K38">_xlfn.IFS(SUM($L38:$Q38)="","",Q38="","",Q38=0,0,Q38&gt;0,Q38/K$65*100)</f>
        <v>1.0938917905041041</v>
      </c>
      <c r="L38" s="85">
        <f t="shared" si="26"/>
        <v>0</v>
      </c>
      <c r="M38" s="39">
        <f t="shared" si="0"/>
        <v>27468</v>
      </c>
      <c r="N38" s="39">
        <f t="shared" si="0"/>
        <v>0</v>
      </c>
      <c r="O38" s="39">
        <f t="shared" si="0"/>
        <v>0</v>
      </c>
      <c r="P38" s="39">
        <f t="shared" si="0"/>
        <v>0</v>
      </c>
      <c r="Q38" s="98">
        <f t="shared" si="0"/>
        <v>79041</v>
      </c>
      <c r="R38" s="89">
        <v>0</v>
      </c>
      <c r="S38" s="89">
        <v>54936</v>
      </c>
      <c r="T38" s="89">
        <v>0</v>
      </c>
      <c r="U38" s="89">
        <v>0</v>
      </c>
      <c r="V38" s="89">
        <v>0</v>
      </c>
      <c r="W38" s="89">
        <v>158082</v>
      </c>
      <c r="Z38" s="6" t="s">
        <v>60</v>
      </c>
      <c r="AA38" s="18" cm="1">
        <f t="array" ref="AA38">IFERROR(_xlfn.IFS(COUNTA($AE$2:$AJ$2)=0,AVERAGE($AE38:$AJ38),$AE$2="X",AVERAGE($AF38:$AJ38),$AF$2="X",AVERAGE($AE38,$AG38:$AJ38),$AG$2="X",AVERAGE($AE38:$AF38,$AH38:$AJ38),$AH$2="X",AVERAGE($AE38:$AG38,$AI38:$AJ38),$AI$2="X",AVERAGE($AE38:$AH38,$AJ38:$AJ38),$AJ$2="X",AVERAGE($AE38:$AI38)),"")</f>
        <v>0</v>
      </c>
      <c r="AB38" s="19" cm="1">
        <f t="array" ref="AB38">IFERROR(_xlfn.IFS(COUNTA($AE$2:$AJ$2)=0,STDEV($AE38:$AJ38)/SQRT(COUNT($AE38:$AJ38)),$AE$2="X",STDEV($AF38:$AJ38)/SQRT(COUNT($AF38:$AJ38)),$AF$2="X",STDEV($AE38,$AG38:$AJ38)/SQRT(COUNT($AE38,$AG38:$AJ38)),$AG$2="X",STDEV($AE38:$AF38,$AH38:$AJ38)/SQRT(COUNT($AE38:$AF38,$AH38:$AJ38)),$AH$2="X",STDEV($AE38:$AG38,$AI38:$AJ38)/SQRT(COUNT($AE38:$AG38,$AI38:$AJ38)),$AI$2="X",STDEV($AE38:$AH38,$AJ38)/SQRT(COUNT($AE38:$AH38,$AJ38)),$AJ$2="X",STDEV($AE38:$AI38)/SQRT(COUNT($AE38:$AI38))),"")</f>
        <v>0</v>
      </c>
      <c r="AC38" s="113" cm="1">
        <f t="array" ref="AC38">IFERROR(_xlfn.IFS(COUNTA($AK$2:$AP$2)=0,AVERAGE($AK38:$AP38),$AK$2="X",AVERAGE($AL38:$AP38),$AL$2="X",AVERAGE($AK38,$AM38:$AP38),$AM$2="X",AVERAGE($AK38:$AL38,$AN38:$AP38),$AN$2="X",AVERAGE($AK38:$AM38,$AO38:$AP38),$AO$2="X",AVERAGE($AK38:$AN38,$AP38:$AP38),$AP$2="X",AVERAGE($AK38:$AO38)),"")</f>
        <v>0</v>
      </c>
      <c r="AD38" s="111" cm="1">
        <f t="array" ref="AD38">IFERROR(_xlfn.IFS(COUNTA($AK$2:$AP$2)=0,STDEV($AK38:$AP38)/SQRT(COUNT($AK38:$AP38)),$AK$2="X",STDEV($AL38:$AP38)/SQRT(COUNT($AL38:$AP38)),$AL$2="X",STDEV($AK38,$AM38:$AP38)/SQRT(COUNT($AK38,$AM38:$AP38)),$AM$2="X",STDEV($AK38:$AL38,$AN38:$AP38)/SQRT(COUNT($AK38:$AL38,$AN38:$AP38)),$AN$2="X",STDEV($AK38:$AM38,$AO38:$AP38)/SQRT(COUNT($AK38:$AM38,$AO38:$AP38)),$AO$2="X",STDEV($AK38:$AN38,$AP38)/SQRT(COUNT($AK38:$AN38,$AP38)),$AP$2="X",STDEV($AK38:$AO38)/SQRT(COUNT($AK38:$AO38))),"")</f>
        <v>0</v>
      </c>
      <c r="AE38" cm="1">
        <f t="array" ref="AE38">_xlfn.IFS(SUM($AK38:$AP38)="","",AK38="","",AK38=0,0,AK38&gt;0,AK38/AE$65*100)</f>
        <v>0</v>
      </c>
      <c r="AF38" cm="1">
        <f t="array" ref="AF38">_xlfn.IFS(SUM($AK38:$AP38)="","",AL38="","",AL38=0,0,AL38&gt;0,AL38/AF$65*100)</f>
        <v>0</v>
      </c>
      <c r="AG38" cm="1">
        <f t="array" ref="AG38">_xlfn.IFS(SUM($AK38:$AP38)="","",AM38="","",AM38=0,0,AM38&gt;0,AM38/AG$65*100)</f>
        <v>0</v>
      </c>
      <c r="AH38" cm="1">
        <f t="array" ref="AH38">_xlfn.IFS(SUM($AK38:$AP38)="","",AN38="","",AN38=0,0,AN38&gt;0,AN38/AH$65*100)</f>
        <v>0</v>
      </c>
      <c r="AI38" cm="1">
        <f t="array" ref="AI38">_xlfn.IFS(SUM($AK38:$AP38)="","",AO38="","",AO38=0,0,AO38&gt;0,AO38/AI$65*100)</f>
        <v>0</v>
      </c>
      <c r="AJ38" cm="1">
        <f t="array" ref="AJ38">_xlfn.IFS(SUM($AK38:$AP38)="","",AP38="","",AP38=0,0,AP38&gt;0,AP38/AJ$65*100)</f>
        <v>0</v>
      </c>
      <c r="AK38" s="42">
        <f t="shared" si="1"/>
        <v>0</v>
      </c>
      <c r="AL38">
        <f t="shared" si="1"/>
        <v>0</v>
      </c>
      <c r="AM38">
        <f t="shared" si="1"/>
        <v>0</v>
      </c>
      <c r="AN38">
        <f t="shared" si="1"/>
        <v>0</v>
      </c>
      <c r="AO38">
        <f t="shared" si="1"/>
        <v>0</v>
      </c>
      <c r="AP38" s="96">
        <f t="shared" si="1"/>
        <v>0</v>
      </c>
      <c r="AQ38" s="89">
        <v>0</v>
      </c>
      <c r="AR38" s="89">
        <v>0</v>
      </c>
      <c r="AS38" s="89">
        <v>0</v>
      </c>
      <c r="AT38" s="89">
        <v>0</v>
      </c>
      <c r="AU38" s="89">
        <v>0</v>
      </c>
      <c r="AV38" s="89">
        <v>0</v>
      </c>
      <c r="AX38" s="1" t="str">
        <f>A38</f>
        <v>cis-dihydrocarvone</v>
      </c>
      <c r="AY38" s="39">
        <f t="shared" si="31"/>
        <v>0</v>
      </c>
      <c r="AZ38" s="39">
        <f t="shared" si="32"/>
        <v>27468</v>
      </c>
      <c r="BA38" s="39">
        <f t="shared" si="33"/>
        <v>0</v>
      </c>
      <c r="BB38" s="39">
        <f t="shared" si="34"/>
        <v>0</v>
      </c>
      <c r="BC38" s="39">
        <f t="shared" si="35"/>
        <v>0</v>
      </c>
      <c r="BD38" s="39" t="str">
        <f t="shared" si="36"/>
        <v/>
      </c>
      <c r="BE38" s="39" t="str">
        <f t="shared" si="37"/>
        <v/>
      </c>
      <c r="BF38" s="39" t="str">
        <f t="shared" si="38"/>
        <v/>
      </c>
      <c r="BG38" s="39">
        <f t="shared" si="39"/>
        <v>0</v>
      </c>
      <c r="BH38" s="39">
        <f t="shared" si="40"/>
        <v>0</v>
      </c>
      <c r="BI38" s="39">
        <f t="shared" si="41"/>
        <v>0</v>
      </c>
      <c r="BJ38" s="39">
        <f t="shared" si="42"/>
        <v>0</v>
      </c>
      <c r="BK38" s="42">
        <f t="shared" si="27"/>
        <v>4.5</v>
      </c>
      <c r="BL38">
        <f t="shared" si="27"/>
        <v>9</v>
      </c>
      <c r="BM38">
        <f t="shared" si="27"/>
        <v>4.5</v>
      </c>
      <c r="BN38">
        <f t="shared" si="25"/>
        <v>4.5</v>
      </c>
      <c r="BO38">
        <f t="shared" si="25"/>
        <v>4.5</v>
      </c>
      <c r="BP38" t="str">
        <f t="shared" si="25"/>
        <v/>
      </c>
      <c r="BQ38" t="str">
        <f t="shared" si="25"/>
        <v/>
      </c>
      <c r="BR38" t="str">
        <f t="shared" si="25"/>
        <v/>
      </c>
      <c r="BS38">
        <f t="shared" si="25"/>
        <v>4.5</v>
      </c>
      <c r="BT38">
        <f t="shared" si="25"/>
        <v>4.5</v>
      </c>
      <c r="BU38">
        <f t="shared" si="25"/>
        <v>4.5</v>
      </c>
      <c r="BV38">
        <f t="shared" si="25"/>
        <v>4.5</v>
      </c>
      <c r="BW38">
        <f t="shared" si="15"/>
        <v>27</v>
      </c>
      <c r="BX38">
        <f t="shared" si="16"/>
        <v>18</v>
      </c>
      <c r="BY38">
        <f t="shared" si="17"/>
        <v>5</v>
      </c>
      <c r="BZ38">
        <f t="shared" si="18"/>
        <v>4</v>
      </c>
      <c r="CA38">
        <f t="shared" si="43"/>
        <v>8</v>
      </c>
      <c r="CB38" s="39">
        <f t="shared" si="43"/>
        <v>12</v>
      </c>
      <c r="CC38" s="46">
        <f t="shared" si="20"/>
        <v>8</v>
      </c>
      <c r="CD38" s="44" t="str">
        <f t="shared" si="21"/>
        <v xml:space="preserve">sig = </v>
      </c>
      <c r="CE38" t="str" cm="1">
        <f t="array" ref="CE38">_xlfn.IFS($CC38="","",$CC38&lt;=CE$3,"yes",$CC38&gt;CE$3,"no")</f>
        <v>no</v>
      </c>
      <c r="CF38" s="42" t="str">
        <f t="shared" si="28"/>
        <v/>
      </c>
      <c r="CG38" s="1" t="str">
        <f t="shared" si="29"/>
        <v/>
      </c>
      <c r="CH38" s="1" t="str">
        <f t="shared" si="30"/>
        <v/>
      </c>
      <c r="CI38" s="76" t="str">
        <f>IF(CE38="yes",VLOOKUP(CH38,'z-Table'!$A$1:$K$74,7,TRUE)*$CE$2,"")</f>
        <v/>
      </c>
    </row>
    <row r="39" spans="1:87" ht="12" x14ac:dyDescent="0.2">
      <c r="A39" s="6" t="s">
        <v>61</v>
      </c>
      <c r="B39" s="18" cm="1">
        <f t="array" ref="B39">IFERROR(_xlfn.IFS(COUNTA($F$2:$K$2)=0,AVERAGE($F39:$K39),$F$2="X",AVERAGE(G39:$K39),$G$2="X",AVERAGE($F39,$H39:$K39),$H$2="X",AVERAGE($F39:$G39,$I39:$K39),$I$2="X",AVERAGE($F39:$H39,$J39:$K39),$J$2="X",AVERAGE($F39:$I39,$K39:$K39),$K$2="X",AVERAGE($F39:$J39)),"")</f>
        <v>3.4052857835798325E-2</v>
      </c>
      <c r="C39" s="19" cm="1">
        <f t="array" ref="C39">IFERROR(_xlfn.IFS(COUNTA($F$2:$K$2)=0,STDEV($F39:$K39)/SQRT(COUNT($F39:$K39)),$F$2="X",STDEV(G39:$K39)/SQRT(COUNT(G39:$K39)),$G$2="X",STDEV($F39,$H39:$K39)/SQRT(COUNT($F39,$H39:$K39)),$H$2="X",STDEV($F39:$G39,$I39:$K39)/SQRT(COUNT($F39:$G39,$I39:$K39)),$I$2="X",STDEV($F39:$H39,$J39:$K39)/SQRT(COUNT($F39:$H39,$J39:$K39)),$J$2="X",STDEV($F39:$I39,$K39)/SQRT(COUNT($F39:$I39,$K39)),$K$2="X",STDEV($F39:$J39)/SQRT(COUNT($F39:$J39))),"")</f>
        <v>3.4052857835798325E-2</v>
      </c>
      <c r="D39" s="110" cm="1">
        <f t="array" ref="D39">IFERROR(_xlfn.IFS(COUNTA($L$2:$Q$2)=0,AVERAGE($L39:$Q39),$L$2="X",AVERAGE($M39:$Q39),$M$2="X",AVERAGE($L39,$N39:$Q39),$N$2="X",AVERAGE($L39:$M39,$O39:$Q39),$O$2="X",AVERAGE($L39:$N39,$P39:$Q39),$P$2="X",AVERAGE($L39:$O39,$Q39:$Q39),$Q$2="X",AVERAGE($L39:$P39)),"")</f>
        <v>275.89999999999998</v>
      </c>
      <c r="E39" s="111" cm="1">
        <f t="array" ref="E39">IFERROR(_xlfn.IFS(COUNTA($L$2:$Q$2)=0,STDEV($L39:$Q39)/SQRT(COUNT($L39:$Q39)),$L$2="X",STDEV($M39:$Q39)/SQRT(COUNT($M39:$Q39)),$M$2="X",STDEV($L39,$N39:$Q39)/SQRT(COUNT($L39,$N39:$Q39)),$N$2="X",STDEV($L39:$M39,$O39:$Q39)/SQRT(COUNT($L39:$M39,$O39:$Q39)),$O$2="X",STDEV($L39:$N39,$P39:$Q39)/SQRT(COUNT($L39:$N39,$P39:$Q39)),$P$2="X",STDEV($L39:$O39,$Q39)/SQRT(COUNT($L39:$O39,$Q39)),$Q$2="X",STDEV($L39:$P39)/SQRT(COUNT($L39:$P39))),"")</f>
        <v>275.89999999999998</v>
      </c>
      <c r="F39" cm="1">
        <f t="array" ref="F39">_xlfn.IFS(SUM($L39:$Q39)="","",L39="","",L39=0,0,L39&gt;0,L39/F$65*100)</f>
        <v>0</v>
      </c>
      <c r="G39" cm="1">
        <f t="array" ref="G39">_xlfn.IFS(SUM($L39:$Q39)="","",M39="","",M39=0,0,M39&gt;0,M39/G$65*100)</f>
        <v>0.17026428917899164</v>
      </c>
      <c r="H39" cm="1">
        <f t="array" ref="H39">_xlfn.IFS(SUM($L39:$Q39)="","",N39="","",N39=0,0,N39&gt;0,N39/H$65*100)</f>
        <v>0</v>
      </c>
      <c r="I39" cm="1">
        <f t="array" ref="I39">_xlfn.IFS(SUM($L39:$Q39)="","",O39="","",O39=0,0,O39&gt;0,O39/I$65*100)</f>
        <v>0</v>
      </c>
      <c r="J39" cm="1">
        <f t="array" ref="J39">_xlfn.IFS(SUM($L39:$Q39)="","",P39="","",P39=0,0,P39&gt;0,P39/J$65*100)</f>
        <v>0</v>
      </c>
      <c r="K39" cm="1">
        <f t="array" ref="K39">_xlfn.IFS(SUM($L39:$Q39)="","",Q39="","",Q39=0,0,Q39&gt;0,Q39/K$65*100)</f>
        <v>0.12930982584449965</v>
      </c>
      <c r="L39" s="85">
        <f t="shared" si="26"/>
        <v>0</v>
      </c>
      <c r="M39" s="39">
        <f t="shared" si="0"/>
        <v>1379.5</v>
      </c>
      <c r="N39" s="39">
        <f t="shared" si="0"/>
        <v>0</v>
      </c>
      <c r="O39" s="39">
        <f t="shared" si="0"/>
        <v>0</v>
      </c>
      <c r="P39" s="39">
        <f t="shared" si="0"/>
        <v>0</v>
      </c>
      <c r="Q39" s="98">
        <f t="shared" si="0"/>
        <v>9343.5</v>
      </c>
      <c r="R39" s="89">
        <v>0</v>
      </c>
      <c r="S39" s="89">
        <v>2759</v>
      </c>
      <c r="T39" s="89">
        <v>0</v>
      </c>
      <c r="U39" s="89">
        <v>0</v>
      </c>
      <c r="V39" s="89">
        <v>0</v>
      </c>
      <c r="W39" s="89">
        <v>18687</v>
      </c>
      <c r="Z39" s="6" t="s">
        <v>61</v>
      </c>
      <c r="AA39" s="18" cm="1">
        <f t="array" ref="AA39">IFERROR(_xlfn.IFS(COUNTA($AE$2:$AJ$2)=0,AVERAGE($AE39:$AJ39),$AE$2="X",AVERAGE($AF39:$AJ39),$AF$2="X",AVERAGE($AE39,$AG39:$AJ39),$AG$2="X",AVERAGE($AE39:$AF39,$AH39:$AJ39),$AH$2="X",AVERAGE($AE39:$AG39,$AI39:$AJ39),$AI$2="X",AVERAGE($AE39:$AH39,$AJ39:$AJ39),$AJ$2="X",AVERAGE($AE39:$AI39)),"")</f>
        <v>0</v>
      </c>
      <c r="AB39" s="19" cm="1">
        <f t="array" ref="AB39">IFERROR(_xlfn.IFS(COUNTA($AE$2:$AJ$2)=0,STDEV($AE39:$AJ39)/SQRT(COUNT($AE39:$AJ39)),$AE$2="X",STDEV($AF39:$AJ39)/SQRT(COUNT($AF39:$AJ39)),$AF$2="X",STDEV($AE39,$AG39:$AJ39)/SQRT(COUNT($AE39,$AG39:$AJ39)),$AG$2="X",STDEV($AE39:$AF39,$AH39:$AJ39)/SQRT(COUNT($AE39:$AF39,$AH39:$AJ39)),$AH$2="X",STDEV($AE39:$AG39,$AI39:$AJ39)/SQRT(COUNT($AE39:$AG39,$AI39:$AJ39)),$AI$2="X",STDEV($AE39:$AH39,$AJ39)/SQRT(COUNT($AE39:$AH39,$AJ39)),$AJ$2="X",STDEV($AE39:$AI39)/SQRT(COUNT($AE39:$AI39))),"")</f>
        <v>0</v>
      </c>
      <c r="AC39" s="113" cm="1">
        <f t="array" ref="AC39">IFERROR(_xlfn.IFS(COUNTA($AK$2:$AP$2)=0,AVERAGE($AK39:$AP39),$AK$2="X",AVERAGE($AL39:$AP39),$AL$2="X",AVERAGE($AK39,$AM39:$AP39),$AM$2="X",AVERAGE($AK39:$AL39,$AN39:$AP39),$AN$2="X",AVERAGE($AK39:$AM39,$AO39:$AP39),$AO$2="X",AVERAGE($AK39:$AN39,$AP39:$AP39),$AP$2="X",AVERAGE($AK39:$AO39)),"")</f>
        <v>0</v>
      </c>
      <c r="AD39" s="111" cm="1">
        <f t="array" ref="AD39">IFERROR(_xlfn.IFS(COUNTA($AK$2:$AP$2)=0,STDEV($AK39:$AP39)/SQRT(COUNT($AK39:$AP39)),$AK$2="X",STDEV($AL39:$AP39)/SQRT(COUNT($AL39:$AP39)),$AL$2="X",STDEV($AK39,$AM39:$AP39)/SQRT(COUNT($AK39,$AM39:$AP39)),$AM$2="X",STDEV($AK39:$AL39,$AN39:$AP39)/SQRT(COUNT($AK39:$AL39,$AN39:$AP39)),$AN$2="X",STDEV($AK39:$AM39,$AO39:$AP39)/SQRT(COUNT($AK39:$AM39,$AO39:$AP39)),$AO$2="X",STDEV($AK39:$AN39,$AP39)/SQRT(COUNT($AK39:$AN39,$AP39)),$AP$2="X",STDEV($AK39:$AO39)/SQRT(COUNT($AK39:$AO39))),"")</f>
        <v>0</v>
      </c>
      <c r="AE39" cm="1">
        <f t="array" ref="AE39">_xlfn.IFS(SUM($AK39:$AP39)="","",AK39="","",AK39=0,0,AK39&gt;0,AK39/AE$65*100)</f>
        <v>0</v>
      </c>
      <c r="AF39" cm="1">
        <f t="array" ref="AF39">_xlfn.IFS(SUM($AK39:$AP39)="","",AL39="","",AL39=0,0,AL39&gt;0,AL39/AF$65*100)</f>
        <v>0</v>
      </c>
      <c r="AG39" cm="1">
        <f t="array" ref="AG39">_xlfn.IFS(SUM($AK39:$AP39)="","",AM39="","",AM39=0,0,AM39&gt;0,AM39/AG$65*100)</f>
        <v>0</v>
      </c>
      <c r="AH39" cm="1">
        <f t="array" ref="AH39">_xlfn.IFS(SUM($AK39:$AP39)="","",AN39="","",AN39=0,0,AN39&gt;0,AN39/AH$65*100)</f>
        <v>0</v>
      </c>
      <c r="AI39" cm="1">
        <f t="array" ref="AI39">_xlfn.IFS(SUM($AK39:$AP39)="","",AO39="","",AO39=0,0,AO39&gt;0,AO39/AI$65*100)</f>
        <v>0</v>
      </c>
      <c r="AJ39" cm="1">
        <f t="array" ref="AJ39">_xlfn.IFS(SUM($AK39:$AP39)="","",AP39="","",AP39=0,0,AP39&gt;0,AP39/AJ$65*100)</f>
        <v>0</v>
      </c>
      <c r="AK39" s="42">
        <f t="shared" si="1"/>
        <v>0</v>
      </c>
      <c r="AL39">
        <f t="shared" si="1"/>
        <v>0</v>
      </c>
      <c r="AM39">
        <f t="shared" si="1"/>
        <v>0</v>
      </c>
      <c r="AN39">
        <f t="shared" si="1"/>
        <v>0</v>
      </c>
      <c r="AO39">
        <f t="shared" si="1"/>
        <v>0</v>
      </c>
      <c r="AP39" s="96">
        <f t="shared" si="1"/>
        <v>0</v>
      </c>
      <c r="AQ39" s="89">
        <v>0</v>
      </c>
      <c r="AR39" s="89">
        <v>0</v>
      </c>
      <c r="AS39" s="89">
        <v>0</v>
      </c>
      <c r="AT39" s="89">
        <v>0</v>
      </c>
      <c r="AU39" s="89">
        <v>0</v>
      </c>
      <c r="AV39" s="89">
        <v>0</v>
      </c>
      <c r="AX39" s="1"/>
      <c r="AY39" s="39" t="str">
        <f t="shared" si="31"/>
        <v/>
      </c>
      <c r="AZ39" s="39" t="str">
        <f t="shared" si="32"/>
        <v/>
      </c>
      <c r="BA39" s="39" t="str">
        <f t="shared" si="33"/>
        <v/>
      </c>
      <c r="BB39" s="39" t="str">
        <f t="shared" si="34"/>
        <v/>
      </c>
      <c r="BC39" s="39" t="str">
        <f t="shared" si="35"/>
        <v/>
      </c>
      <c r="BD39" s="39" t="str">
        <f t="shared" si="36"/>
        <v/>
      </c>
      <c r="BE39" s="39" t="str">
        <f t="shared" si="37"/>
        <v/>
      </c>
      <c r="BF39" s="39" t="str">
        <f t="shared" si="38"/>
        <v/>
      </c>
      <c r="BG39" s="39" t="str">
        <f t="shared" si="39"/>
        <v/>
      </c>
      <c r="BH39" s="39" t="str">
        <f t="shared" si="40"/>
        <v/>
      </c>
      <c r="BI39" s="39" t="str">
        <f t="shared" si="41"/>
        <v/>
      </c>
      <c r="BJ39" s="39" t="str">
        <f t="shared" si="42"/>
        <v/>
      </c>
      <c r="BK39" s="42" t="str">
        <f t="shared" si="27"/>
        <v/>
      </c>
      <c r="BL39" t="str">
        <f t="shared" si="27"/>
        <v/>
      </c>
      <c r="BM39" t="str">
        <f t="shared" si="27"/>
        <v/>
      </c>
      <c r="BN39" t="str">
        <f t="shared" si="25"/>
        <v/>
      </c>
      <c r="BO39" t="str">
        <f t="shared" si="25"/>
        <v/>
      </c>
      <c r="BP39" t="str">
        <f t="shared" si="25"/>
        <v/>
      </c>
      <c r="BQ39" t="str">
        <f t="shared" si="25"/>
        <v/>
      </c>
      <c r="BR39" t="str">
        <f t="shared" si="25"/>
        <v/>
      </c>
      <c r="BS39" t="str">
        <f t="shared" si="25"/>
        <v/>
      </c>
      <c r="BT39" t="str">
        <f t="shared" si="25"/>
        <v/>
      </c>
      <c r="BU39" t="str">
        <f t="shared" si="25"/>
        <v/>
      </c>
      <c r="BV39" t="str">
        <f t="shared" si="25"/>
        <v/>
      </c>
      <c r="BW39" t="str">
        <f t="shared" si="15"/>
        <v/>
      </c>
      <c r="BX39" t="str">
        <f t="shared" si="16"/>
        <v/>
      </c>
      <c r="BY39" t="str">
        <f t="shared" si="17"/>
        <v/>
      </c>
      <c r="BZ39" t="str">
        <f t="shared" si="18"/>
        <v/>
      </c>
      <c r="CA39" t="str">
        <f t="shared" si="43"/>
        <v/>
      </c>
      <c r="CB39" s="39" t="str">
        <f t="shared" si="43"/>
        <v/>
      </c>
      <c r="CC39" s="46" t="str">
        <f t="shared" si="20"/>
        <v/>
      </c>
      <c r="CD39" s="44" t="str">
        <f t="shared" si="21"/>
        <v/>
      </c>
      <c r="CE39" t="str" cm="1">
        <f t="array" ref="CE39">_xlfn.IFS($CC39="","",$CC39&lt;=CE$3,"yes",$CC39&gt;CE$3,"no")</f>
        <v/>
      </c>
      <c r="CF39" s="42" t="str">
        <f t="shared" si="28"/>
        <v/>
      </c>
      <c r="CG39" s="1" t="str">
        <f t="shared" si="29"/>
        <v/>
      </c>
      <c r="CH39" s="1" t="str">
        <f t="shared" si="30"/>
        <v/>
      </c>
      <c r="CI39" s="76" t="str">
        <f>IF(CE39="yes",VLOOKUP(CH39,'z-Table'!$A$1:$K$74,7,TRUE)*$CE$2,"")</f>
        <v/>
      </c>
    </row>
    <row r="40" spans="1:87" ht="12" x14ac:dyDescent="0.2">
      <c r="A40" s="6" t="s">
        <v>62</v>
      </c>
      <c r="B40" s="18" cm="1">
        <f t="array" ref="B40">IFERROR(_xlfn.IFS(COUNTA($F$2:$K$2)=0,AVERAGE($F40:$K40),$F$2="X",AVERAGE(G40:$K40),$G$2="X",AVERAGE($F40,$H40:$K40),$H$2="X",AVERAGE($F40:$G40,$I40:$K40),$I$2="X",AVERAGE($F40:$H40,$J40:$K40),$J$2="X",AVERAGE($F40:$I40,$K40:$K40),$K$2="X",AVERAGE($F40:$J40)),"")</f>
        <v>0.20918007778220735</v>
      </c>
      <c r="C40" s="19" cm="1">
        <f t="array" ref="C40">IFERROR(_xlfn.IFS(COUNTA($F$2:$K$2)=0,STDEV($F40:$K40)/SQRT(COUNT($F40:$K40)),$F$2="X",STDEV(G40:$K40)/SQRT(COUNT(G40:$K40)),$G$2="X",STDEV($F40,$H40:$K40)/SQRT(COUNT($F40,$H40:$K40)),$H$2="X",STDEV($F40:$G40,$I40:$K40)/SQRT(COUNT($F40:$G40,$I40:$K40)),$I$2="X",STDEV($F40:$H40,$J40:$K40)/SQRT(COUNT($F40:$H40,$J40:$K40)),$J$2="X",STDEV($F40:$I40,$K40)/SQRT(COUNT($F40:$I40,$K40)),$K$2="X",STDEV($F40:$J40)/SQRT(COUNT($F40:$J40))),"")</f>
        <v>0.20918007778220735</v>
      </c>
      <c r="D40" s="110" cm="1">
        <f t="array" ref="D40">IFERROR(_xlfn.IFS(COUNTA($L$2:$Q$2)=0,AVERAGE($L40:$Q40),$L$2="X",AVERAGE($M40:$Q40),$M$2="X",AVERAGE($L40,$N40:$Q40),$N$2="X",AVERAGE($L40:$M40,$O40:$Q40),$O$2="X",AVERAGE($L40:$N40,$P40:$Q40),$P$2="X",AVERAGE($L40:$O40,$Q40:$Q40),$Q$2="X",AVERAGE($L40:$P40)),"")</f>
        <v>1694.8</v>
      </c>
      <c r="E40" s="111" cm="1">
        <f t="array" ref="E40">IFERROR(_xlfn.IFS(COUNTA($L$2:$Q$2)=0,STDEV($L40:$Q40)/SQRT(COUNT($L40:$Q40)),$L$2="X",STDEV($M40:$Q40)/SQRT(COUNT($M40:$Q40)),$M$2="X",STDEV($L40,$N40:$Q40)/SQRT(COUNT($L40,$N40:$Q40)),$N$2="X",STDEV($L40:$M40,$O40:$Q40)/SQRT(COUNT($L40:$M40,$O40:$Q40)),$O$2="X",STDEV($L40:$N40,$P40:$Q40)/SQRT(COUNT($L40:$N40,$P40:$Q40)),$P$2="X",STDEV($L40:$O40,$Q40)/SQRT(COUNT($L40:$O40,$Q40)),$Q$2="X",STDEV($L40:$P40)/SQRT(COUNT($L40:$P40))),"")</f>
        <v>1694.8</v>
      </c>
      <c r="F40" cm="1">
        <f t="array" ref="F40">_xlfn.IFS(SUM($L40:$Q40)="","",L40="","",L40=0,0,L40&gt;0,L40/F$65*100)</f>
        <v>0</v>
      </c>
      <c r="G40" cm="1">
        <f t="array" ref="G40">_xlfn.IFS(SUM($L40:$Q40)="","",M40="","",M40=0,0,M40&gt;0,M40/G$65*100)</f>
        <v>1.0459003889110368</v>
      </c>
      <c r="H40" cm="1">
        <f t="array" ref="H40">_xlfn.IFS(SUM($L40:$Q40)="","",N40="","",N40=0,0,N40&gt;0,N40/H$65*100)</f>
        <v>0</v>
      </c>
      <c r="I40" cm="1">
        <f t="array" ref="I40">_xlfn.IFS(SUM($L40:$Q40)="","",O40="","",O40=0,0,O40&gt;0,O40/I$65*100)</f>
        <v>0</v>
      </c>
      <c r="J40" cm="1">
        <f t="array" ref="J40">_xlfn.IFS(SUM($L40:$Q40)="","",P40="","",P40=0,0,P40&gt;0,P40/J$65*100)</f>
        <v>0</v>
      </c>
      <c r="K40" cm="1">
        <f t="array" ref="K40">_xlfn.IFS(SUM($L40:$Q40)="","",Q40="","",Q40=0,0,Q40&gt;0,Q40/K$65*100)</f>
        <v>0.13234760684443198</v>
      </c>
      <c r="L40" s="85">
        <f t="shared" si="26"/>
        <v>0</v>
      </c>
      <c r="M40" s="39">
        <f t="shared" si="0"/>
        <v>8474</v>
      </c>
      <c r="N40" s="39">
        <f t="shared" si="0"/>
        <v>0</v>
      </c>
      <c r="O40" s="39">
        <f t="shared" si="0"/>
        <v>0</v>
      </c>
      <c r="P40" s="39">
        <f t="shared" si="0"/>
        <v>0</v>
      </c>
      <c r="Q40" s="98">
        <f t="shared" si="0"/>
        <v>9563</v>
      </c>
      <c r="R40" s="89">
        <v>0</v>
      </c>
      <c r="S40" s="89">
        <v>16948</v>
      </c>
      <c r="T40" s="89">
        <v>0</v>
      </c>
      <c r="U40" s="89">
        <v>0</v>
      </c>
      <c r="V40" s="89">
        <v>0</v>
      </c>
      <c r="W40" s="89">
        <v>19126</v>
      </c>
      <c r="Z40" s="6" t="s">
        <v>62</v>
      </c>
      <c r="AA40" s="18" cm="1">
        <f t="array" ref="AA40">IFERROR(_xlfn.IFS(COUNTA($AE$2:$AJ$2)=0,AVERAGE($AE40:$AJ40),$AE$2="X",AVERAGE($AF40:$AJ40),$AF$2="X",AVERAGE($AE40,$AG40:$AJ40),$AG$2="X",AVERAGE($AE40:$AF40,$AH40:$AJ40),$AH$2="X",AVERAGE($AE40:$AG40,$AI40:$AJ40),$AI$2="X",AVERAGE($AE40:$AH40,$AJ40:$AJ40),$AJ$2="X",AVERAGE($AE40:$AI40)),"")</f>
        <v>0</v>
      </c>
      <c r="AB40" s="19" cm="1">
        <f t="array" ref="AB40">IFERROR(_xlfn.IFS(COUNTA($AE$2:$AJ$2)=0,STDEV($AE40:$AJ40)/SQRT(COUNT($AE40:$AJ40)),$AE$2="X",STDEV($AF40:$AJ40)/SQRT(COUNT($AF40:$AJ40)),$AF$2="X",STDEV($AE40,$AG40:$AJ40)/SQRT(COUNT($AE40,$AG40:$AJ40)),$AG$2="X",STDEV($AE40:$AF40,$AH40:$AJ40)/SQRT(COUNT($AE40:$AF40,$AH40:$AJ40)),$AH$2="X",STDEV($AE40:$AG40,$AI40:$AJ40)/SQRT(COUNT($AE40:$AG40,$AI40:$AJ40)),$AI$2="X",STDEV($AE40:$AH40,$AJ40)/SQRT(COUNT($AE40:$AH40,$AJ40)),$AJ$2="X",STDEV($AE40:$AI40)/SQRT(COUNT($AE40:$AI40))),"")</f>
        <v>0</v>
      </c>
      <c r="AC40" s="113" cm="1">
        <f t="array" ref="AC40">IFERROR(_xlfn.IFS(COUNTA($AK$2:$AP$2)=0,AVERAGE($AK40:$AP40),$AK$2="X",AVERAGE($AL40:$AP40),$AL$2="X",AVERAGE($AK40,$AM40:$AP40),$AM$2="X",AVERAGE($AK40:$AL40,$AN40:$AP40),$AN$2="X",AVERAGE($AK40:$AM40,$AO40:$AP40),$AO$2="X",AVERAGE($AK40:$AN40,$AP40:$AP40),$AP$2="X",AVERAGE($AK40:$AO40)),"")</f>
        <v>0</v>
      </c>
      <c r="AD40" s="111" cm="1">
        <f t="array" ref="AD40">IFERROR(_xlfn.IFS(COUNTA($AK$2:$AP$2)=0,STDEV($AK40:$AP40)/SQRT(COUNT($AK40:$AP40)),$AK$2="X",STDEV($AL40:$AP40)/SQRT(COUNT($AL40:$AP40)),$AL$2="X",STDEV($AK40,$AM40:$AP40)/SQRT(COUNT($AK40,$AM40:$AP40)),$AM$2="X",STDEV($AK40:$AL40,$AN40:$AP40)/SQRT(COUNT($AK40:$AL40,$AN40:$AP40)),$AN$2="X",STDEV($AK40:$AM40,$AO40:$AP40)/SQRT(COUNT($AK40:$AM40,$AO40:$AP40)),$AO$2="X",STDEV($AK40:$AN40,$AP40)/SQRT(COUNT($AK40:$AN40,$AP40)),$AP$2="X",STDEV($AK40:$AO40)/SQRT(COUNT($AK40:$AO40))),"")</f>
        <v>0</v>
      </c>
      <c r="AE40" cm="1">
        <f t="array" ref="AE40">_xlfn.IFS(SUM($AK40:$AP40)="","",AK40="","",AK40=0,0,AK40&gt;0,AK40/AE$65*100)</f>
        <v>0</v>
      </c>
      <c r="AF40" cm="1">
        <f t="array" ref="AF40">_xlfn.IFS(SUM($AK40:$AP40)="","",AL40="","",AL40=0,0,AL40&gt;0,AL40/AF$65*100)</f>
        <v>0</v>
      </c>
      <c r="AG40" cm="1">
        <f t="array" ref="AG40">_xlfn.IFS(SUM($AK40:$AP40)="","",AM40="","",AM40=0,0,AM40&gt;0,AM40/AG$65*100)</f>
        <v>0</v>
      </c>
      <c r="AH40" cm="1">
        <f t="array" ref="AH40">_xlfn.IFS(SUM($AK40:$AP40)="","",AN40="","",AN40=0,0,AN40&gt;0,AN40/AH$65*100)</f>
        <v>0</v>
      </c>
      <c r="AI40" cm="1">
        <f t="array" ref="AI40">_xlfn.IFS(SUM($AK40:$AP40)="","",AO40="","",AO40=0,0,AO40&gt;0,AO40/AI$65*100)</f>
        <v>0</v>
      </c>
      <c r="AJ40" cm="1">
        <f t="array" ref="AJ40">_xlfn.IFS(SUM($AK40:$AP40)="","",AP40="","",AP40=0,0,AP40&gt;0,AP40/AJ$65*100)</f>
        <v>0</v>
      </c>
      <c r="AK40" s="42">
        <f t="shared" si="1"/>
        <v>0</v>
      </c>
      <c r="AL40">
        <f t="shared" si="1"/>
        <v>0</v>
      </c>
      <c r="AM40">
        <f t="shared" si="1"/>
        <v>0</v>
      </c>
      <c r="AN40">
        <f t="shared" si="1"/>
        <v>0</v>
      </c>
      <c r="AO40">
        <f t="shared" si="1"/>
        <v>0</v>
      </c>
      <c r="AP40" s="96">
        <f t="shared" si="1"/>
        <v>0</v>
      </c>
      <c r="AQ40" s="89">
        <v>0</v>
      </c>
      <c r="AR40" s="89">
        <v>0</v>
      </c>
      <c r="AS40" s="89">
        <v>0</v>
      </c>
      <c r="AT40" s="89">
        <v>0</v>
      </c>
      <c r="AU40" s="89">
        <v>0</v>
      </c>
      <c r="AV40" s="89">
        <v>0</v>
      </c>
      <c r="AX40" s="1"/>
      <c r="AY40" s="39" t="str">
        <f t="shared" si="31"/>
        <v/>
      </c>
      <c r="AZ40" s="39" t="str">
        <f t="shared" si="32"/>
        <v/>
      </c>
      <c r="BA40" s="39" t="str">
        <f t="shared" si="33"/>
        <v/>
      </c>
      <c r="BB40" s="39" t="str">
        <f t="shared" si="34"/>
        <v/>
      </c>
      <c r="BC40" s="39" t="str">
        <f t="shared" si="35"/>
        <v/>
      </c>
      <c r="BD40" s="39" t="str">
        <f t="shared" si="36"/>
        <v/>
      </c>
      <c r="BE40" s="39" t="str">
        <f t="shared" si="37"/>
        <v/>
      </c>
      <c r="BF40" s="39" t="str">
        <f t="shared" si="38"/>
        <v/>
      </c>
      <c r="BG40" s="39" t="str">
        <f t="shared" si="39"/>
        <v/>
      </c>
      <c r="BH40" s="39" t="str">
        <f t="shared" si="40"/>
        <v/>
      </c>
      <c r="BI40" s="39" t="str">
        <f t="shared" si="41"/>
        <v/>
      </c>
      <c r="BJ40" s="39" t="str">
        <f t="shared" si="42"/>
        <v/>
      </c>
      <c r="BK40" s="42" t="str">
        <f t="shared" si="27"/>
        <v/>
      </c>
      <c r="BL40" t="str">
        <f t="shared" si="27"/>
        <v/>
      </c>
      <c r="BM40" t="str">
        <f t="shared" si="27"/>
        <v/>
      </c>
      <c r="BN40" t="str">
        <f t="shared" si="25"/>
        <v/>
      </c>
      <c r="BO40" t="str">
        <f t="shared" si="25"/>
        <v/>
      </c>
      <c r="BP40" t="str">
        <f t="shared" si="25"/>
        <v/>
      </c>
      <c r="BQ40" t="str">
        <f t="shared" si="25"/>
        <v/>
      </c>
      <c r="BR40" t="str">
        <f t="shared" si="25"/>
        <v/>
      </c>
      <c r="BS40" t="str">
        <f t="shared" si="25"/>
        <v/>
      </c>
      <c r="BT40" t="str">
        <f t="shared" si="25"/>
        <v/>
      </c>
      <c r="BU40" t="str">
        <f t="shared" si="25"/>
        <v/>
      </c>
      <c r="BV40" t="str">
        <f t="shared" si="25"/>
        <v/>
      </c>
      <c r="BW40" t="str">
        <f t="shared" si="15"/>
        <v/>
      </c>
      <c r="BX40" t="str">
        <f t="shared" si="16"/>
        <v/>
      </c>
      <c r="BY40" t="str">
        <f t="shared" si="17"/>
        <v/>
      </c>
      <c r="BZ40" t="str">
        <f t="shared" si="18"/>
        <v/>
      </c>
      <c r="CA40" t="str">
        <f t="shared" si="43"/>
        <v/>
      </c>
      <c r="CB40" s="39" t="str">
        <f t="shared" si="43"/>
        <v/>
      </c>
      <c r="CC40" s="46" t="str">
        <f t="shared" si="20"/>
        <v/>
      </c>
      <c r="CD40" s="44" t="str">
        <f t="shared" si="21"/>
        <v/>
      </c>
      <c r="CE40" t="str" cm="1">
        <f t="array" ref="CE40">_xlfn.IFS($CC40="","",$CC40&lt;=CE$3,"yes",$CC40&gt;CE$3,"no")</f>
        <v/>
      </c>
      <c r="CF40" s="42" t="str">
        <f t="shared" si="28"/>
        <v/>
      </c>
      <c r="CG40" s="1" t="str">
        <f t="shared" si="29"/>
        <v/>
      </c>
      <c r="CH40" s="1" t="str">
        <f t="shared" si="30"/>
        <v/>
      </c>
      <c r="CI40" s="76" t="str">
        <f>IF(CE40="yes",VLOOKUP(CH40,'z-Table'!$A$1:$K$74,7,TRUE)*$CE$2,"")</f>
        <v/>
      </c>
    </row>
    <row r="41" spans="1:87" ht="12" x14ac:dyDescent="0.2">
      <c r="A41" s="6" t="s">
        <v>63</v>
      </c>
      <c r="B41" s="18" cm="1">
        <f t="array" ref="B41">IFERROR(_xlfn.IFS(COUNTA($F$2:$K$2)=0,AVERAGE($F41:$K41),$F$2="X",AVERAGE(G41:$K41),$G$2="X",AVERAGE($F41,$H41:$K41),$H$2="X",AVERAGE($F41:$G41,$I41:$K41),$I$2="X",AVERAGE($F41:$H41,$J41:$K41),$J$2="X",AVERAGE($F41:$I41,$K41:$K41),$K$2="X",AVERAGE($F41:$J41)),"")</f>
        <v>0</v>
      </c>
      <c r="C41" s="19" cm="1">
        <f t="array" ref="C41">IFERROR(_xlfn.IFS(COUNTA($F$2:$K$2)=0,STDEV($F41:$K41)/SQRT(COUNT($F41:$K41)),$F$2="X",STDEV(G41:$K41)/SQRT(COUNT(G41:$K41)),$G$2="X",STDEV($F41,$H41:$K41)/SQRT(COUNT($F41,$H41:$K41)),$H$2="X",STDEV($F41:$G41,$I41:$K41)/SQRT(COUNT($F41:$G41,$I41:$K41)),$I$2="X",STDEV($F41:$H41,$J41:$K41)/SQRT(COUNT($F41:$H41,$J41:$K41)),$J$2="X",STDEV($F41:$I41,$K41)/SQRT(COUNT($F41:$I41,$K41)),$K$2="X",STDEV($F41:$J41)/SQRT(COUNT($F41:$J41))),"")</f>
        <v>0</v>
      </c>
      <c r="D41" s="110" cm="1">
        <f t="array" ref="D41">IFERROR(_xlfn.IFS(COUNTA($L$2:$Q$2)=0,AVERAGE($L41:$Q41),$L$2="X",AVERAGE($M41:$Q41),$M$2="X",AVERAGE($L41,$N41:$Q41),$N$2="X",AVERAGE($L41:$M41,$O41:$Q41),$O$2="X",AVERAGE($L41:$N41,$P41:$Q41),$P$2="X",AVERAGE($L41:$O41,$Q41:$Q41),$Q$2="X",AVERAGE($L41:$P41)),"")</f>
        <v>0</v>
      </c>
      <c r="E41" s="111" cm="1">
        <f t="array" ref="E41">IFERROR(_xlfn.IFS(COUNTA($L$2:$Q$2)=0,STDEV($L41:$Q41)/SQRT(COUNT($L41:$Q41)),$L$2="X",STDEV($M41:$Q41)/SQRT(COUNT($M41:$Q41)),$M$2="X",STDEV($L41,$N41:$Q41)/SQRT(COUNT($L41,$N41:$Q41)),$N$2="X",STDEV($L41:$M41,$O41:$Q41)/SQRT(COUNT($L41:$M41,$O41:$Q41)),$O$2="X",STDEV($L41:$N41,$P41:$Q41)/SQRT(COUNT($L41:$N41,$P41:$Q41)),$P$2="X",STDEV($L41:$O41,$Q41)/SQRT(COUNT($L41:$O41,$Q41)),$Q$2="X",STDEV($L41:$P41)/SQRT(COUNT($L41:$P41))),"")</f>
        <v>0</v>
      </c>
      <c r="F41" cm="1">
        <f t="array" ref="F41">_xlfn.IFS(SUM($L41:$Q41)="","",L41="","",L41=0,0,L41&gt;0,L41/F$65*100)</f>
        <v>0</v>
      </c>
      <c r="G41" cm="1">
        <f t="array" ref="G41">_xlfn.IFS(SUM($L41:$Q41)="","",M41="","",M41=0,0,M41&gt;0,M41/G$65*100)</f>
        <v>0</v>
      </c>
      <c r="H41" cm="1">
        <f t="array" ref="H41">_xlfn.IFS(SUM($L41:$Q41)="","",N41="","",N41=0,0,N41&gt;0,N41/H$65*100)</f>
        <v>0</v>
      </c>
      <c r="I41" cm="1">
        <f t="array" ref="I41">_xlfn.IFS(SUM($L41:$Q41)="","",O41="","",O41=0,0,O41&gt;0,O41/I$65*100)</f>
        <v>0</v>
      </c>
      <c r="J41" cm="1">
        <f t="array" ref="J41">_xlfn.IFS(SUM($L41:$Q41)="","",P41="","",P41=0,0,P41&gt;0,P41/J$65*100)</f>
        <v>0</v>
      </c>
      <c r="K41" cm="1">
        <f t="array" ref="K41">_xlfn.IFS(SUM($L41:$Q41)="","",Q41="","",Q41=0,0,Q41&gt;0,Q41/K$65*100)</f>
        <v>1.1182355571504867E-2</v>
      </c>
      <c r="L41" s="85">
        <f t="shared" si="26"/>
        <v>0</v>
      </c>
      <c r="M41" s="39">
        <f t="shared" si="0"/>
        <v>0</v>
      </c>
      <c r="N41" s="39">
        <f t="shared" si="0"/>
        <v>0</v>
      </c>
      <c r="O41" s="39">
        <f t="shared" si="0"/>
        <v>0</v>
      </c>
      <c r="P41" s="39">
        <f t="shared" si="0"/>
        <v>0</v>
      </c>
      <c r="Q41" s="98">
        <f t="shared" si="0"/>
        <v>808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1616</v>
      </c>
      <c r="Z41" s="6" t="s">
        <v>63</v>
      </c>
      <c r="AA41" s="18" cm="1">
        <f t="array" ref="AA41">IFERROR(_xlfn.IFS(COUNTA($AE$2:$AJ$2)=0,AVERAGE($AE41:$AJ41),$AE$2="X",AVERAGE($AF41:$AJ41),$AF$2="X",AVERAGE($AE41,$AG41:$AJ41),$AG$2="X",AVERAGE($AE41:$AF41,$AH41:$AJ41),$AH$2="X",AVERAGE($AE41:$AG41,$AI41:$AJ41),$AI$2="X",AVERAGE($AE41:$AH41,$AJ41:$AJ41),$AJ$2="X",AVERAGE($AE41:$AI41)),"")</f>
        <v>0</v>
      </c>
      <c r="AB41" s="19" cm="1">
        <f t="array" ref="AB41">IFERROR(_xlfn.IFS(COUNTA($AE$2:$AJ$2)=0,STDEV($AE41:$AJ41)/SQRT(COUNT($AE41:$AJ41)),$AE$2="X",STDEV($AF41:$AJ41)/SQRT(COUNT($AF41:$AJ41)),$AF$2="X",STDEV($AE41,$AG41:$AJ41)/SQRT(COUNT($AE41,$AG41:$AJ41)),$AG$2="X",STDEV($AE41:$AF41,$AH41:$AJ41)/SQRT(COUNT($AE41:$AF41,$AH41:$AJ41)),$AH$2="X",STDEV($AE41:$AG41,$AI41:$AJ41)/SQRT(COUNT($AE41:$AG41,$AI41:$AJ41)),$AI$2="X",STDEV($AE41:$AH41,$AJ41)/SQRT(COUNT($AE41:$AH41,$AJ41)),$AJ$2="X",STDEV($AE41:$AI41)/SQRT(COUNT($AE41:$AI41))),"")</f>
        <v>0</v>
      </c>
      <c r="AC41" s="113" cm="1">
        <f t="array" ref="AC41">IFERROR(_xlfn.IFS(COUNTA($AK$2:$AP$2)=0,AVERAGE($AK41:$AP41),$AK$2="X",AVERAGE($AL41:$AP41),$AL$2="X",AVERAGE($AK41,$AM41:$AP41),$AM$2="X",AVERAGE($AK41:$AL41,$AN41:$AP41),$AN$2="X",AVERAGE($AK41:$AM41,$AO41:$AP41),$AO$2="X",AVERAGE($AK41:$AN41,$AP41:$AP41),$AP$2="X",AVERAGE($AK41:$AO41)),"")</f>
        <v>0</v>
      </c>
      <c r="AD41" s="111" cm="1">
        <f t="array" ref="AD41">IFERROR(_xlfn.IFS(COUNTA($AK$2:$AP$2)=0,STDEV($AK41:$AP41)/SQRT(COUNT($AK41:$AP41)),$AK$2="X",STDEV($AL41:$AP41)/SQRT(COUNT($AL41:$AP41)),$AL$2="X",STDEV($AK41,$AM41:$AP41)/SQRT(COUNT($AK41,$AM41:$AP41)),$AM$2="X",STDEV($AK41:$AL41,$AN41:$AP41)/SQRT(COUNT($AK41:$AL41,$AN41:$AP41)),$AN$2="X",STDEV($AK41:$AM41,$AO41:$AP41)/SQRT(COUNT($AK41:$AM41,$AO41:$AP41)),$AO$2="X",STDEV($AK41:$AN41,$AP41)/SQRT(COUNT($AK41:$AN41,$AP41)),$AP$2="X",STDEV($AK41:$AO41)/SQRT(COUNT($AK41:$AO41))),"")</f>
        <v>0</v>
      </c>
      <c r="AE41" cm="1">
        <f t="array" ref="AE41">_xlfn.IFS(SUM($AK41:$AP41)="","",AK41="","",AK41=0,0,AK41&gt;0,AK41/AE$65*100)</f>
        <v>0</v>
      </c>
      <c r="AF41" cm="1">
        <f t="array" ref="AF41">_xlfn.IFS(SUM($AK41:$AP41)="","",AL41="","",AL41=0,0,AL41&gt;0,AL41/AF$65*100)</f>
        <v>0</v>
      </c>
      <c r="AG41" cm="1">
        <f t="array" ref="AG41">_xlfn.IFS(SUM($AK41:$AP41)="","",AM41="","",AM41=0,0,AM41&gt;0,AM41/AG$65*100)</f>
        <v>0</v>
      </c>
      <c r="AH41" cm="1">
        <f t="array" ref="AH41">_xlfn.IFS(SUM($AK41:$AP41)="","",AN41="","",AN41=0,0,AN41&gt;0,AN41/AH$65*100)</f>
        <v>0</v>
      </c>
      <c r="AI41" cm="1">
        <f t="array" ref="AI41">_xlfn.IFS(SUM($AK41:$AP41)="","",AO41="","",AO41=0,0,AO41&gt;0,AO41/AI$65*100)</f>
        <v>0</v>
      </c>
      <c r="AJ41" cm="1">
        <f t="array" ref="AJ41">_xlfn.IFS(SUM($AK41:$AP41)="","",AP41="","",AP41=0,0,AP41&gt;0,AP41/AJ$65*100)</f>
        <v>0</v>
      </c>
      <c r="AK41" s="42">
        <f t="shared" si="1"/>
        <v>0</v>
      </c>
      <c r="AL41">
        <f t="shared" si="1"/>
        <v>0</v>
      </c>
      <c r="AM41">
        <f t="shared" si="1"/>
        <v>0</v>
      </c>
      <c r="AN41">
        <f t="shared" si="1"/>
        <v>0</v>
      </c>
      <c r="AO41">
        <f t="shared" si="1"/>
        <v>0</v>
      </c>
      <c r="AP41" s="96">
        <f t="shared" si="1"/>
        <v>0</v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>
        <v>0</v>
      </c>
      <c r="AX41" s="1"/>
      <c r="AY41" s="39" t="str">
        <f t="shared" si="31"/>
        <v/>
      </c>
      <c r="AZ41" s="39" t="str">
        <f t="shared" si="32"/>
        <v/>
      </c>
      <c r="BA41" s="39" t="str">
        <f t="shared" si="33"/>
        <v/>
      </c>
      <c r="BB41" s="39" t="str">
        <f t="shared" si="34"/>
        <v/>
      </c>
      <c r="BC41" s="39" t="str">
        <f t="shared" si="35"/>
        <v/>
      </c>
      <c r="BD41" s="39" t="str">
        <f t="shared" si="36"/>
        <v/>
      </c>
      <c r="BE41" s="39" t="str">
        <f t="shared" si="37"/>
        <v/>
      </c>
      <c r="BF41" s="39" t="str">
        <f t="shared" si="38"/>
        <v/>
      </c>
      <c r="BG41" s="39" t="str">
        <f t="shared" si="39"/>
        <v/>
      </c>
      <c r="BH41" s="39" t="str">
        <f t="shared" si="40"/>
        <v/>
      </c>
      <c r="BI41" s="39" t="str">
        <f t="shared" si="41"/>
        <v/>
      </c>
      <c r="BJ41" s="39" t="str">
        <f t="shared" si="42"/>
        <v/>
      </c>
      <c r="BK41" s="42" t="str">
        <f t="shared" si="27"/>
        <v/>
      </c>
      <c r="BL41" t="str">
        <f t="shared" si="27"/>
        <v/>
      </c>
      <c r="BM41" t="str">
        <f t="shared" si="27"/>
        <v/>
      </c>
      <c r="BN41" t="str">
        <f t="shared" si="25"/>
        <v/>
      </c>
      <c r="BO41" t="str">
        <f t="shared" si="25"/>
        <v/>
      </c>
      <c r="BP41" t="str">
        <f t="shared" si="25"/>
        <v/>
      </c>
      <c r="BQ41" t="str">
        <f t="shared" si="25"/>
        <v/>
      </c>
      <c r="BR41" t="str">
        <f t="shared" si="25"/>
        <v/>
      </c>
      <c r="BS41" t="str">
        <f t="shared" si="25"/>
        <v/>
      </c>
      <c r="BT41" t="str">
        <f t="shared" si="25"/>
        <v/>
      </c>
      <c r="BU41" t="str">
        <f t="shared" si="25"/>
        <v/>
      </c>
      <c r="BV41" t="str">
        <f t="shared" si="25"/>
        <v/>
      </c>
      <c r="BW41" t="str">
        <f t="shared" si="15"/>
        <v/>
      </c>
      <c r="BX41" t="str">
        <f t="shared" si="16"/>
        <v/>
      </c>
      <c r="BY41" t="str">
        <f t="shared" si="17"/>
        <v/>
      </c>
      <c r="BZ41" t="str">
        <f t="shared" si="18"/>
        <v/>
      </c>
      <c r="CA41" t="str">
        <f t="shared" si="43"/>
        <v/>
      </c>
      <c r="CB41" s="39" t="str">
        <f t="shared" si="43"/>
        <v/>
      </c>
      <c r="CC41" s="46" t="str">
        <f t="shared" si="20"/>
        <v/>
      </c>
      <c r="CD41" s="44" t="str">
        <f t="shared" si="21"/>
        <v/>
      </c>
      <c r="CE41" t="str" cm="1">
        <f t="array" ref="CE41">_xlfn.IFS($CC41="","",$CC41&lt;=CE$3,"yes",$CC41&gt;CE$3,"no")</f>
        <v/>
      </c>
      <c r="CF41" s="42" t="str">
        <f t="shared" si="28"/>
        <v/>
      </c>
      <c r="CG41" s="1" t="str">
        <f t="shared" si="29"/>
        <v/>
      </c>
      <c r="CH41" s="1" t="str">
        <f t="shared" si="30"/>
        <v/>
      </c>
      <c r="CI41" s="76" t="str">
        <f>IF(CE41="yes",VLOOKUP(CH41,'z-Table'!$A$1:$K$74,7,TRUE)*$CE$2,"")</f>
        <v/>
      </c>
    </row>
    <row r="42" spans="1:87" ht="12" x14ac:dyDescent="0.2">
      <c r="A42" s="7" t="s">
        <v>64</v>
      </c>
      <c r="B42" s="18" cm="1">
        <f t="array" ref="B42">IFERROR(_xlfn.IFS(COUNTA($F$2:$K$2)=0,AVERAGE($F42:$K42),$F$2="X",AVERAGE(G42:$K42),$G$2="X",AVERAGE($F42,$H42:$K42),$H$2="X",AVERAGE($F42:$G42,$I42:$K42),$I$2="X",AVERAGE($F42:$H42,$J42:$K42),$J$2="X",AVERAGE($F42:$I42,$K42:$K42),$K$2="X",AVERAGE($F42:$J42)),"")</f>
        <v>0</v>
      </c>
      <c r="C42" s="19" cm="1">
        <f t="array" ref="C42">IFERROR(_xlfn.IFS(COUNTA($F$2:$K$2)=0,STDEV($F42:$K42)/SQRT(COUNT($F42:$K42)),$F$2="X",STDEV(G42:$K42)/SQRT(COUNT(G42:$K42)),$G$2="X",STDEV($F42,$H42:$K42)/SQRT(COUNT($F42,$H42:$K42)),$H$2="X",STDEV($F42:$G42,$I42:$K42)/SQRT(COUNT($F42:$G42,$I42:$K42)),$I$2="X",STDEV($F42:$H42,$J42:$K42)/SQRT(COUNT($F42:$H42,$J42:$K42)),$J$2="X",STDEV($F42:$I42,$K42)/SQRT(COUNT($F42:$I42,$K42)),$K$2="X",STDEV($F42:$J42)/SQRT(COUNT($F42:$J42))),"")</f>
        <v>0</v>
      </c>
      <c r="D42" s="110" cm="1">
        <f t="array" ref="D42">IFERROR(_xlfn.IFS(COUNTA($L$2:$Q$2)=0,AVERAGE($L42:$Q42),$L$2="X",AVERAGE($M42:$Q42),$M$2="X",AVERAGE($L42,$N42:$Q42),$N$2="X",AVERAGE($L42:$M42,$O42:$Q42),$O$2="X",AVERAGE($L42:$N42,$P42:$Q42),$P$2="X",AVERAGE($L42:$O42,$Q42:$Q42),$Q$2="X",AVERAGE($L42:$P42)),"")</f>
        <v>0</v>
      </c>
      <c r="E42" s="111" cm="1">
        <f t="array" ref="E42">IFERROR(_xlfn.IFS(COUNTA($L$2:$Q$2)=0,STDEV($L42:$Q42)/SQRT(COUNT($L42:$Q42)),$L$2="X",STDEV($M42:$Q42)/SQRT(COUNT($M42:$Q42)),$M$2="X",STDEV($L42,$N42:$Q42)/SQRT(COUNT($L42,$N42:$Q42)),$N$2="X",STDEV($L42:$M42,$O42:$Q42)/SQRT(COUNT($L42:$M42,$O42:$Q42)),$O$2="X",STDEV($L42:$N42,$P42:$Q42)/SQRT(COUNT($L42:$N42,$P42:$Q42)),$P$2="X",STDEV($L42:$O42,$Q42)/SQRT(COUNT($L42:$O42,$Q42)),$Q$2="X",STDEV($L42:$P42)/SQRT(COUNT($L42:$P42))),"")</f>
        <v>0</v>
      </c>
      <c r="F42" cm="1">
        <f t="array" ref="F42">_xlfn.IFS(SUM($L42:$Q42)="","",L42="","",L42=0,0,L42&gt;0,L42/F$65*100)</f>
        <v>0</v>
      </c>
      <c r="G42" cm="1">
        <f t="array" ref="G42">_xlfn.IFS(SUM($L42:$Q42)="","",M42="","",M42=0,0,M42&gt;0,M42/G$65*100)</f>
        <v>0</v>
      </c>
      <c r="H42" cm="1">
        <f t="array" ref="H42">_xlfn.IFS(SUM($L42:$Q42)="","",N42="","",N42=0,0,N42&gt;0,N42/H$65*100)</f>
        <v>0</v>
      </c>
      <c r="I42" cm="1">
        <f t="array" ref="I42">_xlfn.IFS(SUM($L42:$Q42)="","",O42="","",O42=0,0,O42&gt;0,O42/I$65*100)</f>
        <v>0</v>
      </c>
      <c r="J42" cm="1">
        <f t="array" ref="J42">_xlfn.IFS(SUM($L42:$Q42)="","",P42="","",P42=0,0,P42&gt;0,P42/J$65*100)</f>
        <v>0</v>
      </c>
      <c r="K42" cm="1">
        <f t="array" ref="K42">_xlfn.IFS(SUM($L42:$Q42)="","",Q42="","",Q42=0,0,Q42&gt;0,Q42/K$65*100)</f>
        <v>0</v>
      </c>
      <c r="L42" s="85">
        <f t="shared" si="26"/>
        <v>0</v>
      </c>
      <c r="M42" s="39">
        <f t="shared" si="0"/>
        <v>0</v>
      </c>
      <c r="N42" s="39">
        <f t="shared" si="0"/>
        <v>0</v>
      </c>
      <c r="O42" s="39">
        <f t="shared" si="0"/>
        <v>0</v>
      </c>
      <c r="P42" s="39">
        <f t="shared" si="0"/>
        <v>0</v>
      </c>
      <c r="Q42" s="98">
        <f t="shared" si="0"/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Z42" s="7" t="s">
        <v>64</v>
      </c>
      <c r="AA42" s="18" cm="1">
        <f t="array" ref="AA42">IFERROR(_xlfn.IFS(COUNTA($AE$2:$AJ$2)=0,AVERAGE($AE42:$AJ42),$AE$2="X",AVERAGE($AF42:$AJ42),$AF$2="X",AVERAGE($AE42,$AG42:$AJ42),$AG$2="X",AVERAGE($AE42:$AF42,$AH42:$AJ42),$AH$2="X",AVERAGE($AE42:$AG42,$AI42:$AJ42),$AI$2="X",AVERAGE($AE42:$AH42,$AJ42:$AJ42),$AJ$2="X",AVERAGE($AE42:$AI42)),"")</f>
        <v>0</v>
      </c>
      <c r="AB42" s="19" cm="1">
        <f t="array" ref="AB42">IFERROR(_xlfn.IFS(COUNTA($AE$2:$AJ$2)=0,STDEV($AE42:$AJ42)/SQRT(COUNT($AE42:$AJ42)),$AE$2="X",STDEV($AF42:$AJ42)/SQRT(COUNT($AF42:$AJ42)),$AF$2="X",STDEV($AE42,$AG42:$AJ42)/SQRT(COUNT($AE42,$AG42:$AJ42)),$AG$2="X",STDEV($AE42:$AF42,$AH42:$AJ42)/SQRT(COUNT($AE42:$AF42,$AH42:$AJ42)),$AH$2="X",STDEV($AE42:$AG42,$AI42:$AJ42)/SQRT(COUNT($AE42:$AG42,$AI42:$AJ42)),$AI$2="X",STDEV($AE42:$AH42,$AJ42)/SQRT(COUNT($AE42:$AH42,$AJ42)),$AJ$2="X",STDEV($AE42:$AI42)/SQRT(COUNT($AE42:$AI42))),"")</f>
        <v>0</v>
      </c>
      <c r="AC42" s="113" cm="1">
        <f t="array" ref="AC42">IFERROR(_xlfn.IFS(COUNTA($AK$2:$AP$2)=0,AVERAGE($AK42:$AP42),$AK$2="X",AVERAGE($AL42:$AP42),$AL$2="X",AVERAGE($AK42,$AM42:$AP42),$AM$2="X",AVERAGE($AK42:$AL42,$AN42:$AP42),$AN$2="X",AVERAGE($AK42:$AM42,$AO42:$AP42),$AO$2="X",AVERAGE($AK42:$AN42,$AP42:$AP42),$AP$2="X",AVERAGE($AK42:$AO42)),"")</f>
        <v>0</v>
      </c>
      <c r="AD42" s="111" cm="1">
        <f t="array" ref="AD42">IFERROR(_xlfn.IFS(COUNTA($AK$2:$AP$2)=0,STDEV($AK42:$AP42)/SQRT(COUNT($AK42:$AP42)),$AK$2="X",STDEV($AL42:$AP42)/SQRT(COUNT($AL42:$AP42)),$AL$2="X",STDEV($AK42,$AM42:$AP42)/SQRT(COUNT($AK42,$AM42:$AP42)),$AM$2="X",STDEV($AK42:$AL42,$AN42:$AP42)/SQRT(COUNT($AK42:$AL42,$AN42:$AP42)),$AN$2="X",STDEV($AK42:$AM42,$AO42:$AP42)/SQRT(COUNT($AK42:$AM42,$AO42:$AP42)),$AO$2="X",STDEV($AK42:$AN42,$AP42)/SQRT(COUNT($AK42:$AN42,$AP42)),$AP$2="X",STDEV($AK42:$AO42)/SQRT(COUNT($AK42:$AO42))),"")</f>
        <v>0</v>
      </c>
      <c r="AE42" cm="1">
        <f t="array" ref="AE42">_xlfn.IFS(SUM($AK42:$AP42)="","",AK42="","",AK42=0,0,AK42&gt;0,AK42/AE$65*100)</f>
        <v>0</v>
      </c>
      <c r="AF42" cm="1">
        <f t="array" ref="AF42">_xlfn.IFS(SUM($AK42:$AP42)="","",AL42="","",AL42=0,0,AL42&gt;0,AL42/AF$65*100)</f>
        <v>0</v>
      </c>
      <c r="AG42" cm="1">
        <f t="array" ref="AG42">_xlfn.IFS(SUM($AK42:$AP42)="","",AM42="","",AM42=0,0,AM42&gt;0,AM42/AG$65*100)</f>
        <v>0</v>
      </c>
      <c r="AH42" cm="1">
        <f t="array" ref="AH42">_xlfn.IFS(SUM($AK42:$AP42)="","",AN42="","",AN42=0,0,AN42&gt;0,AN42/AH$65*100)</f>
        <v>0</v>
      </c>
      <c r="AI42" cm="1">
        <f t="array" ref="AI42">_xlfn.IFS(SUM($AK42:$AP42)="","",AO42="","",AO42=0,0,AO42&gt;0,AO42/AI$65*100)</f>
        <v>0</v>
      </c>
      <c r="AJ42" cm="1">
        <f t="array" ref="AJ42">_xlfn.IFS(SUM($AK42:$AP42)="","",AP42="","",AP42=0,0,AP42&gt;0,AP42/AJ$65*100)</f>
        <v>0</v>
      </c>
      <c r="AK42" s="42">
        <f t="shared" si="1"/>
        <v>0</v>
      </c>
      <c r="AL42">
        <f t="shared" si="1"/>
        <v>0</v>
      </c>
      <c r="AM42">
        <f t="shared" si="1"/>
        <v>0</v>
      </c>
      <c r="AN42">
        <f t="shared" si="1"/>
        <v>0</v>
      </c>
      <c r="AO42">
        <f t="shared" si="1"/>
        <v>0</v>
      </c>
      <c r="AP42" s="96">
        <f t="shared" si="1"/>
        <v>0</v>
      </c>
      <c r="AQ42" s="89">
        <v>0</v>
      </c>
      <c r="AR42" s="89">
        <v>0</v>
      </c>
      <c r="AS42" s="89">
        <v>0</v>
      </c>
      <c r="AT42" s="89">
        <v>0</v>
      </c>
      <c r="AU42" s="89">
        <v>0</v>
      </c>
      <c r="AV42" s="89">
        <v>0</v>
      </c>
      <c r="AX42" s="1"/>
      <c r="AY42" s="39" t="str">
        <f t="shared" si="31"/>
        <v/>
      </c>
      <c r="AZ42" s="39" t="str">
        <f t="shared" si="32"/>
        <v/>
      </c>
      <c r="BA42" s="39" t="str">
        <f t="shared" si="33"/>
        <v/>
      </c>
      <c r="BB42" s="39" t="str">
        <f t="shared" si="34"/>
        <v/>
      </c>
      <c r="BC42" s="39" t="str">
        <f t="shared" si="35"/>
        <v/>
      </c>
      <c r="BD42" s="39" t="str">
        <f t="shared" si="36"/>
        <v/>
      </c>
      <c r="BE42" s="39" t="str">
        <f t="shared" si="37"/>
        <v/>
      </c>
      <c r="BF42" s="39" t="str">
        <f t="shared" si="38"/>
        <v/>
      </c>
      <c r="BG42" s="39" t="str">
        <f t="shared" si="39"/>
        <v/>
      </c>
      <c r="BH42" s="39" t="str">
        <f t="shared" si="40"/>
        <v/>
      </c>
      <c r="BI42" s="39" t="str">
        <f t="shared" si="41"/>
        <v/>
      </c>
      <c r="BJ42" s="39" t="str">
        <f t="shared" si="42"/>
        <v/>
      </c>
      <c r="BK42" s="42" t="str">
        <f t="shared" si="27"/>
        <v/>
      </c>
      <c r="BL42" t="str">
        <f t="shared" si="27"/>
        <v/>
      </c>
      <c r="BM42" t="str">
        <f t="shared" si="27"/>
        <v/>
      </c>
      <c r="BN42" t="str">
        <f t="shared" si="25"/>
        <v/>
      </c>
      <c r="BO42" t="str">
        <f t="shared" si="25"/>
        <v/>
      </c>
      <c r="BP42" t="str">
        <f t="shared" si="25"/>
        <v/>
      </c>
      <c r="BQ42" t="str">
        <f t="shared" si="25"/>
        <v/>
      </c>
      <c r="BR42" t="str">
        <f t="shared" si="25"/>
        <v/>
      </c>
      <c r="BS42" t="str">
        <f t="shared" si="25"/>
        <v/>
      </c>
      <c r="BT42" t="str">
        <f t="shared" si="25"/>
        <v/>
      </c>
      <c r="BU42" t="str">
        <f t="shared" si="25"/>
        <v/>
      </c>
      <c r="BV42" t="str">
        <f t="shared" si="25"/>
        <v/>
      </c>
      <c r="BW42" t="str">
        <f t="shared" si="15"/>
        <v/>
      </c>
      <c r="BX42" t="str">
        <f t="shared" si="16"/>
        <v/>
      </c>
      <c r="BY42" t="str">
        <f t="shared" si="17"/>
        <v/>
      </c>
      <c r="BZ42" t="str">
        <f t="shared" si="18"/>
        <v/>
      </c>
      <c r="CA42" t="str">
        <f t="shared" si="43"/>
        <v/>
      </c>
      <c r="CB42" s="39" t="str">
        <f t="shared" si="43"/>
        <v/>
      </c>
      <c r="CC42" s="46" t="str">
        <f t="shared" si="20"/>
        <v/>
      </c>
      <c r="CD42" s="44" t="str">
        <f t="shared" si="21"/>
        <v/>
      </c>
      <c r="CE42" t="str" cm="1">
        <f t="array" ref="CE42">_xlfn.IFS($CC42="","",$CC42&lt;=CE$3,"yes",$CC42&gt;CE$3,"no")</f>
        <v/>
      </c>
      <c r="CF42" s="42" t="str">
        <f t="shared" si="28"/>
        <v/>
      </c>
      <c r="CG42" s="1" t="str">
        <f t="shared" si="29"/>
        <v/>
      </c>
      <c r="CH42" s="1" t="str">
        <f t="shared" si="30"/>
        <v/>
      </c>
      <c r="CI42" s="76" t="str">
        <f>IF(CE42="yes",VLOOKUP(CH42,'z-Table'!$A$1:$K$74,7,TRUE)*$CE$2,"")</f>
        <v/>
      </c>
    </row>
    <row r="43" spans="1:87" ht="12" x14ac:dyDescent="0.2">
      <c r="A43" s="7" t="s">
        <v>65</v>
      </c>
      <c r="B43" s="18" cm="1">
        <f t="array" ref="B43">IFERROR(_xlfn.IFS(COUNTA($F$2:$K$2)=0,AVERAGE($F43:$K43),$F$2="X",AVERAGE(G43:$K43),$G$2="X",AVERAGE($F43,$H43:$K43),$H$2="X",AVERAGE($F43:$G43,$I43:$K43),$I$2="X",AVERAGE($F43:$H43,$J43:$K43),$J$2="X",AVERAGE($F43:$I43,$K43:$K43),$K$2="X",AVERAGE($F43:$J43)),"")</f>
        <v>23.868326765471387</v>
      </c>
      <c r="C43" s="19" cm="1">
        <f t="array" ref="C43">IFERROR(_xlfn.IFS(COUNTA($F$2:$K$2)=0,STDEV($F43:$K43)/SQRT(COUNT($F43:$K43)),$F$2="X",STDEV(G43:$K43)/SQRT(COUNT(G43:$K43)),$G$2="X",STDEV($F43,$H43:$K43)/SQRT(COUNT($F43,$H43:$K43)),$H$2="X",STDEV($F43:$G43,$I43:$K43)/SQRT(COUNT($F43:$G43,$I43:$K43)),$I$2="X",STDEV($F43:$H43,$J43:$K43)/SQRT(COUNT($F43:$H43,$J43:$K43)),$J$2="X",STDEV($F43:$I43,$K43)/SQRT(COUNT($F43:$I43,$K43)),$K$2="X",STDEV($F43:$J43)/SQRT(COUNT($F43:$J43))),"")</f>
        <v>13.179759831387539</v>
      </c>
      <c r="D43" s="110" cm="1">
        <f t="array" ref="D43">IFERROR(_xlfn.IFS(COUNTA($L$2:$Q$2)=0,AVERAGE($L43:$Q43),$L$2="X",AVERAGE($M43:$Q43),$M$2="X",AVERAGE($L43,$N43:$Q43),$N$2="X",AVERAGE($L43:$M43,$O43:$Q43),$O$2="X",AVERAGE($L43:$N43,$P43:$Q43),$P$2="X",AVERAGE($L43:$O43,$Q43:$Q43),$Q$2="X",AVERAGE($L43:$P43)),"")</f>
        <v>128008.2</v>
      </c>
      <c r="E43" s="111" cm="1">
        <f t="array" ref="E43">IFERROR(_xlfn.IFS(COUNTA($L$2:$Q$2)=0,STDEV($L43:$Q43)/SQRT(COUNT($L43:$Q43)),$L$2="X",STDEV($M43:$Q43)/SQRT(COUNT($M43:$Q43)),$M$2="X",STDEV($L43,$N43:$Q43)/SQRT(COUNT($L43,$N43:$Q43)),$N$2="X",STDEV($L43:$M43,$O43:$Q43)/SQRT(COUNT($L43:$M43,$O43:$Q43)),$O$2="X",STDEV($L43:$N43,$P43:$Q43)/SQRT(COUNT($L43:$N43,$P43:$Q43)),$P$2="X",STDEV($L43:$O43,$Q43)/SQRT(COUNT($L43:$O43,$Q43)),$Q$2="X",STDEV($L43:$P43)/SQRT(COUNT($L43:$P43))),"")</f>
        <v>118103.47538764471</v>
      </c>
      <c r="F43" cm="1">
        <f t="array" ref="F43">_xlfn.IFS(SUM($L43:$Q43)="","",L43="","",L43=0,0,L43&gt;0,L43/F$65*100)</f>
        <v>2.7651073776377091</v>
      </c>
      <c r="G43" cm="1">
        <f t="array" ref="G43">_xlfn.IFS(SUM($L43:$Q43)="","",M43="","",M43=0,0,M43&gt;0,M43/G$65*100)</f>
        <v>74.078604215445111</v>
      </c>
      <c r="H43" cm="1">
        <f t="array" ref="H43">_xlfn.IFS(SUM($L43:$Q43)="","",N43="","",N43=0,0,N43&gt;0,N43/H$65*100)</f>
        <v>2.9367002987430246</v>
      </c>
      <c r="I43" cm="1">
        <f t="array" ref="I43">_xlfn.IFS(SUM($L43:$Q43)="","",O43="","",O43=0,0,O43&gt;0,O43/I$65*100)</f>
        <v>24.032182835820898</v>
      </c>
      <c r="J43" cm="1">
        <f t="array" ref="J43">_xlfn.IFS(SUM($L43:$Q43)="","",P43="","",P43=0,0,P43&gt;0,P43/J$65*100)</f>
        <v>15.529039099710202</v>
      </c>
      <c r="K43" cm="1">
        <f t="array" ref="K43">_xlfn.IFS(SUM($L43:$Q43)="","",Q43="","",Q43=0,0,Q43&gt;0,Q43/K$65*100)</f>
        <v>65.183064709994326</v>
      </c>
      <c r="L43" s="85">
        <f t="shared" si="26"/>
        <v>3957</v>
      </c>
      <c r="M43" s="39">
        <f t="shared" si="0"/>
        <v>600193</v>
      </c>
      <c r="N43" s="39">
        <f t="shared" si="0"/>
        <v>1563</v>
      </c>
      <c r="O43" s="39">
        <f t="shared" si="0"/>
        <v>11679</v>
      </c>
      <c r="P43" s="39">
        <f t="shared" si="0"/>
        <v>22649</v>
      </c>
      <c r="Q43" s="98">
        <f t="shared" si="0"/>
        <v>4709912.5</v>
      </c>
      <c r="R43" s="89">
        <v>15828</v>
      </c>
      <c r="S43" s="89">
        <v>1200386</v>
      </c>
      <c r="T43" s="89">
        <v>3126</v>
      </c>
      <c r="U43" s="89">
        <v>70074</v>
      </c>
      <c r="V43" s="89">
        <v>135894</v>
      </c>
      <c r="W43" s="89">
        <v>9419825</v>
      </c>
      <c r="Z43" s="7" t="s">
        <v>65</v>
      </c>
      <c r="AA43" s="18" cm="1">
        <f t="array" ref="AA43">IFERROR(_xlfn.IFS(COUNTA($AE$2:$AJ$2)=0,AVERAGE($AE43:$AJ43),$AE$2="X",AVERAGE($AF43:$AJ43),$AF$2="X",AVERAGE($AE43,$AG43:$AJ43),$AG$2="X",AVERAGE($AE43:$AF43,$AH43:$AJ43),$AH$2="X",AVERAGE($AE43:$AG43,$AI43:$AJ43),$AI$2="X",AVERAGE($AE43:$AH43,$AJ43:$AJ43),$AJ$2="X",AVERAGE($AE43:$AI43)),"")</f>
        <v>7.1300442311550016</v>
      </c>
      <c r="AB43" s="19" cm="1">
        <f t="array" ref="AB43">IFERROR(_xlfn.IFS(COUNTA($AE$2:$AJ$2)=0,STDEV($AE43:$AJ43)/SQRT(COUNT($AE43:$AJ43)),$AE$2="X",STDEV($AF43:$AJ43)/SQRT(COUNT($AF43:$AJ43)),$AF$2="X",STDEV($AE43,$AG43:$AJ43)/SQRT(COUNT($AE43,$AG43:$AJ43)),$AG$2="X",STDEV($AE43:$AF43,$AH43:$AJ43)/SQRT(COUNT($AE43:$AF43,$AH43:$AJ43)),$AH$2="X",STDEV($AE43:$AG43,$AI43:$AJ43)/SQRT(COUNT($AE43:$AG43,$AI43:$AJ43)),$AI$2="X",STDEV($AE43:$AH43,$AJ43)/SQRT(COUNT($AE43:$AH43,$AJ43)),$AJ$2="X",STDEV($AE43:$AI43)/SQRT(COUNT($AE43:$AI43))),"")</f>
        <v>2.3310426610799992</v>
      </c>
      <c r="AC43" s="113" cm="1">
        <f t="array" ref="AC43">IFERROR(_xlfn.IFS(COUNTA($AK$2:$AP$2)=0,AVERAGE($AK43:$AP43),$AK$2="X",AVERAGE($AL43:$AP43),$AL$2="X",AVERAGE($AK43,$AM43:$AP43),$AM$2="X",AVERAGE($AK43:$AL43,$AN43:$AP43),$AN$2="X",AVERAGE($AK43:$AM43,$AO43:$AP43),$AO$2="X",AVERAGE($AK43:$AN43,$AP43:$AP43),$AP$2="X",AVERAGE($AK43:$AO43)),"")</f>
        <v>18681.413333333334</v>
      </c>
      <c r="AD43" s="111" cm="1">
        <f t="array" ref="AD43">IFERROR(_xlfn.IFS(COUNTA($AK$2:$AP$2)=0,STDEV($AK43:$AP43)/SQRT(COUNT($AK43:$AP43)),$AK$2="X",STDEV($AL43:$AP43)/SQRT(COUNT($AL43:$AP43)),$AL$2="X",STDEV($AK43,$AM43:$AP43)/SQRT(COUNT($AK43,$AM43:$AP43)),$AM$2="X",STDEV($AK43:$AL43,$AN43:$AP43)/SQRT(COUNT($AK43:$AL43,$AN43:$AP43)),$AN$2="X",STDEV($AK43:$AM43,$AO43:$AP43)/SQRT(COUNT($AK43:$AM43,$AO43:$AP43)),$AO$2="X",STDEV($AK43:$AN43,$AP43)/SQRT(COUNT($AK43:$AN43,$AP43)),$AP$2="X",STDEV($AK43:$AO43)/SQRT(COUNT($AK43:$AO43))),"")</f>
        <v>9643.2217046287078</v>
      </c>
      <c r="AE43" cm="1">
        <f t="array" ref="AE43">_xlfn.IFS(SUM($AK43:$AP43)="","",AK43="","",AK43=0,0,AK43&gt;0,AK43/AE$65*100)</f>
        <v>32.459411393494349</v>
      </c>
      <c r="AF43" cm="1">
        <f t="array" ref="AF43">_xlfn.IFS(SUM($AK43:$AP43)="","",AL43="","",AL43=0,0,AL43&gt;0,AL43/AF$65*100)</f>
        <v>7.620362550680353</v>
      </c>
      <c r="AG43" cm="1">
        <f t="array" ref="AG43">_xlfn.IFS(SUM($AK43:$AP43)="","",AM43="","",AM43=0,0,AM43&gt;0,AM43/AG$65*100)</f>
        <v>10.907063732492913</v>
      </c>
      <c r="AH43" cm="1">
        <f t="array" ref="AH43">_xlfn.IFS(SUM($AK43:$AP43)="","",AN43="","",AN43=0,0,AN43&gt;0,AN43/AH$65*100)</f>
        <v>3.7788258841454105</v>
      </c>
      <c r="AI43" cm="1">
        <f t="array" ref="AI43">_xlfn.IFS(SUM($AK43:$AP43)="","",AO43="","",AO43=0,0,AO43&gt;0,AO43/AI$65*100)</f>
        <v>13.095325039965591</v>
      </c>
      <c r="AJ43" cm="1">
        <f t="array" ref="AJ43">_xlfn.IFS(SUM($AK43:$AP43)="","",AP43="","",AP43=0,0,AP43&gt;0,AP43/AJ$65*100)</f>
        <v>0.24864394849074567</v>
      </c>
      <c r="AK43" s="42">
        <f t="shared" si="1"/>
        <v>16974</v>
      </c>
      <c r="AL43">
        <f t="shared" si="1"/>
        <v>4349.2</v>
      </c>
      <c r="AM43">
        <f t="shared" si="1"/>
        <v>23928.2</v>
      </c>
      <c r="AN43">
        <f t="shared" si="1"/>
        <v>10937.666666666666</v>
      </c>
      <c r="AO43">
        <f t="shared" si="1"/>
        <v>53791.666666666664</v>
      </c>
      <c r="AP43" s="96">
        <f t="shared" si="1"/>
        <v>400.33333333333331</v>
      </c>
      <c r="AQ43" s="89">
        <v>16974</v>
      </c>
      <c r="AR43" s="89">
        <v>21746</v>
      </c>
      <c r="AS43" s="89">
        <v>119641</v>
      </c>
      <c r="AT43" s="89">
        <v>65626</v>
      </c>
      <c r="AU43" s="89">
        <v>161375</v>
      </c>
      <c r="AV43" s="89">
        <v>2402</v>
      </c>
      <c r="AX43" s="1" t="str">
        <f>A43</f>
        <v>carvone</v>
      </c>
      <c r="AY43" s="39">
        <f t="shared" si="31"/>
        <v>3957</v>
      </c>
      <c r="AZ43" s="39">
        <f t="shared" si="32"/>
        <v>600193</v>
      </c>
      <c r="BA43" s="39">
        <f t="shared" si="33"/>
        <v>1563</v>
      </c>
      <c r="BB43" s="39">
        <f t="shared" si="34"/>
        <v>11679</v>
      </c>
      <c r="BC43" s="39">
        <f t="shared" si="35"/>
        <v>22649</v>
      </c>
      <c r="BD43" s="39" t="str">
        <f t="shared" si="36"/>
        <v/>
      </c>
      <c r="BE43" s="39" t="str">
        <f t="shared" si="37"/>
        <v/>
      </c>
      <c r="BF43" s="39" t="str">
        <f t="shared" si="38"/>
        <v/>
      </c>
      <c r="BG43" s="39">
        <f t="shared" si="39"/>
        <v>23928.2</v>
      </c>
      <c r="BH43" s="39">
        <f t="shared" si="40"/>
        <v>10937.666666666666</v>
      </c>
      <c r="BI43" s="39">
        <f t="shared" si="41"/>
        <v>53791.666666666664</v>
      </c>
      <c r="BJ43" s="39">
        <f t="shared" si="42"/>
        <v>400.33333333333331</v>
      </c>
      <c r="BK43" s="42">
        <f t="shared" si="27"/>
        <v>3</v>
      </c>
      <c r="BL43">
        <f t="shared" si="27"/>
        <v>9</v>
      </c>
      <c r="BM43">
        <f t="shared" si="27"/>
        <v>2</v>
      </c>
      <c r="BN43">
        <f t="shared" si="25"/>
        <v>5</v>
      </c>
      <c r="BO43">
        <f t="shared" si="25"/>
        <v>6</v>
      </c>
      <c r="BP43" t="str">
        <f t="shared" si="25"/>
        <v/>
      </c>
      <c r="BQ43" t="str">
        <f t="shared" si="25"/>
        <v/>
      </c>
      <c r="BR43" t="str">
        <f t="shared" si="25"/>
        <v/>
      </c>
      <c r="BS43">
        <f t="shared" si="25"/>
        <v>7</v>
      </c>
      <c r="BT43">
        <f t="shared" si="25"/>
        <v>4</v>
      </c>
      <c r="BU43">
        <f t="shared" si="25"/>
        <v>8</v>
      </c>
      <c r="BV43">
        <f t="shared" si="25"/>
        <v>1</v>
      </c>
      <c r="BW43">
        <f t="shared" si="15"/>
        <v>25</v>
      </c>
      <c r="BX43">
        <f t="shared" si="16"/>
        <v>20</v>
      </c>
      <c r="BY43">
        <f t="shared" si="17"/>
        <v>5</v>
      </c>
      <c r="BZ43">
        <f t="shared" si="18"/>
        <v>4</v>
      </c>
      <c r="CA43">
        <f t="shared" si="43"/>
        <v>10</v>
      </c>
      <c r="CB43" s="39">
        <f t="shared" si="43"/>
        <v>10</v>
      </c>
      <c r="CC43" s="46">
        <f t="shared" si="20"/>
        <v>10</v>
      </c>
      <c r="CD43" s="44" t="str">
        <f t="shared" si="21"/>
        <v xml:space="preserve">sig = </v>
      </c>
      <c r="CE43" t="str" cm="1">
        <f t="array" ref="CE43">_xlfn.IFS($CC43="","",$CC43&lt;=CE$3,"yes",$CC43&gt;CE$3,"no")</f>
        <v>no</v>
      </c>
      <c r="CF43" s="42" t="str">
        <f t="shared" si="28"/>
        <v/>
      </c>
      <c r="CG43" s="1" t="str">
        <f t="shared" si="29"/>
        <v/>
      </c>
      <c r="CH43" s="1" t="str">
        <f t="shared" si="30"/>
        <v/>
      </c>
      <c r="CI43" s="76" t="str">
        <f>IF(CE43="yes",VLOOKUP(CH43,'z-Table'!$A$1:$K$74,7,TRUE)*$CE$2,"")</f>
        <v/>
      </c>
    </row>
    <row r="44" spans="1:87" ht="12" x14ac:dyDescent="0.2">
      <c r="A44" s="7" t="s">
        <v>66</v>
      </c>
      <c r="B44" s="18" cm="1">
        <f t="array" ref="B44">IFERROR(_xlfn.IFS(COUNTA($F$2:$K$2)=0,AVERAGE($F44:$K44),$F$2="X",AVERAGE(G44:$K44),$G$2="X",AVERAGE($F44,$H44:$K44),$H$2="X",AVERAGE($F44:$G44,$I44:$K44),$I$2="X",AVERAGE($F44:$H44,$J44:$K44),$J$2="X",AVERAGE($F44:$I44,$K44:$K44),$K$2="X",AVERAGE($F44:$J44)),"")</f>
        <v>0</v>
      </c>
      <c r="C44" s="19" cm="1">
        <f t="array" ref="C44">IFERROR(_xlfn.IFS(COUNTA($F$2:$K$2)=0,STDEV($F44:$K44)/SQRT(COUNT($F44:$K44)),$F$2="X",STDEV(G44:$K44)/SQRT(COUNT(G44:$K44)),$G$2="X",STDEV($F44,$H44:$K44)/SQRT(COUNT($F44,$H44:$K44)),$H$2="X",STDEV($F44:$G44,$I44:$K44)/SQRT(COUNT($F44:$G44,$I44:$K44)),$I$2="X",STDEV($F44:$H44,$J44:$K44)/SQRT(COUNT($F44:$H44,$J44:$K44)),$J$2="X",STDEV($F44:$I44,$K44)/SQRT(COUNT($F44:$I44,$K44)),$K$2="X",STDEV($F44:$J44)/SQRT(COUNT($F44:$J44))),"")</f>
        <v>0</v>
      </c>
      <c r="D44" s="110" cm="1">
        <f t="array" ref="D44">IFERROR(_xlfn.IFS(COUNTA($L$2:$Q$2)=0,AVERAGE($L44:$Q44),$L$2="X",AVERAGE($M44:$Q44),$M$2="X",AVERAGE($L44,$N44:$Q44),$N$2="X",AVERAGE($L44:$M44,$O44:$Q44),$O$2="X",AVERAGE($L44:$N44,$P44:$Q44),$P$2="X",AVERAGE($L44:$O44,$Q44:$Q44),$Q$2="X",AVERAGE($L44:$P44)),"")</f>
        <v>0</v>
      </c>
      <c r="E44" s="111" cm="1">
        <f t="array" ref="E44">IFERROR(_xlfn.IFS(COUNTA($L$2:$Q$2)=0,STDEV($L44:$Q44)/SQRT(COUNT($L44:$Q44)),$L$2="X",STDEV($M44:$Q44)/SQRT(COUNT($M44:$Q44)),$M$2="X",STDEV($L44,$N44:$Q44)/SQRT(COUNT($L44,$N44:$Q44)),$N$2="X",STDEV($L44:$M44,$O44:$Q44)/SQRT(COUNT($L44:$M44,$O44:$Q44)),$O$2="X",STDEV($L44:$N44,$P44:$Q44)/SQRT(COUNT($L44:$N44,$P44:$Q44)),$P$2="X",STDEV($L44:$O44,$Q44)/SQRT(COUNT($L44:$O44,$Q44)),$Q$2="X",STDEV($L44:$P44)/SQRT(COUNT($L44:$P44))),"")</f>
        <v>0</v>
      </c>
      <c r="F44" cm="1">
        <f t="array" ref="F44">_xlfn.IFS(SUM($L44:$Q44)="","",L44="","",L44=0,0,L44&gt;0,L44/F$65*100)</f>
        <v>0</v>
      </c>
      <c r="G44" cm="1">
        <f t="array" ref="G44">_xlfn.IFS(SUM($L44:$Q44)="","",M44="","",M44=0,0,M44&gt;0,M44/G$65*100)</f>
        <v>0</v>
      </c>
      <c r="H44" cm="1">
        <f t="array" ref="H44">_xlfn.IFS(SUM($L44:$Q44)="","",N44="","",N44=0,0,N44&gt;0,N44/H$65*100)</f>
        <v>0</v>
      </c>
      <c r="I44" cm="1">
        <f t="array" ref="I44">_xlfn.IFS(SUM($L44:$Q44)="","",O44="","",O44=0,0,O44&gt;0,O44/I$65*100)</f>
        <v>0</v>
      </c>
      <c r="J44" cm="1">
        <f t="array" ref="J44">_xlfn.IFS(SUM($L44:$Q44)="","",P44="","",P44=0,0,P44&gt;0,P44/J$65*100)</f>
        <v>0</v>
      </c>
      <c r="K44" cm="1">
        <f t="array" ref="K44">_xlfn.IFS(SUM($L44:$Q44)="","",Q44="","",Q44=0,0,Q44&gt;0,Q44/K$65*100)</f>
        <v>0</v>
      </c>
      <c r="L44" s="85">
        <f t="shared" si="26"/>
        <v>0</v>
      </c>
      <c r="M44" s="39">
        <f t="shared" si="0"/>
        <v>0</v>
      </c>
      <c r="N44" s="39">
        <f t="shared" si="0"/>
        <v>0</v>
      </c>
      <c r="O44" s="39">
        <f t="shared" si="0"/>
        <v>0</v>
      </c>
      <c r="P44" s="39">
        <f t="shared" si="0"/>
        <v>0</v>
      </c>
      <c r="Q44" s="98">
        <f t="shared" si="0"/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Z44" s="7" t="s">
        <v>66</v>
      </c>
      <c r="AA44" s="18" cm="1">
        <f t="array" ref="AA44">IFERROR(_xlfn.IFS(COUNTA($AE$2:$AJ$2)=0,AVERAGE($AE44:$AJ44),$AE$2="X",AVERAGE($AF44:$AJ44),$AF$2="X",AVERAGE($AE44,$AG44:$AJ44),$AG$2="X",AVERAGE($AE44:$AF44,$AH44:$AJ44),$AH$2="X",AVERAGE($AE44:$AG44,$AI44:$AJ44),$AI$2="X",AVERAGE($AE44:$AH44,$AJ44:$AJ44),$AJ$2="X",AVERAGE($AE44:$AI44)),"")</f>
        <v>0</v>
      </c>
      <c r="AB44" s="19" cm="1">
        <f t="array" ref="AB44">IFERROR(_xlfn.IFS(COUNTA($AE$2:$AJ$2)=0,STDEV($AE44:$AJ44)/SQRT(COUNT($AE44:$AJ44)),$AE$2="X",STDEV($AF44:$AJ44)/SQRT(COUNT($AF44:$AJ44)),$AF$2="X",STDEV($AE44,$AG44:$AJ44)/SQRT(COUNT($AE44,$AG44:$AJ44)),$AG$2="X",STDEV($AE44:$AF44,$AH44:$AJ44)/SQRT(COUNT($AE44:$AF44,$AH44:$AJ44)),$AH$2="X",STDEV($AE44:$AG44,$AI44:$AJ44)/SQRT(COUNT($AE44:$AG44,$AI44:$AJ44)),$AI$2="X",STDEV($AE44:$AH44,$AJ44)/SQRT(COUNT($AE44:$AH44,$AJ44)),$AJ$2="X",STDEV($AE44:$AI44)/SQRT(COUNT($AE44:$AI44))),"")</f>
        <v>0</v>
      </c>
      <c r="AC44" s="113" cm="1">
        <f t="array" ref="AC44">IFERROR(_xlfn.IFS(COUNTA($AK$2:$AP$2)=0,AVERAGE($AK44:$AP44),$AK$2="X",AVERAGE($AL44:$AP44),$AL$2="X",AVERAGE($AK44,$AM44:$AP44),$AM$2="X",AVERAGE($AK44:$AL44,$AN44:$AP44),$AN$2="X",AVERAGE($AK44:$AM44,$AO44:$AP44),$AO$2="X",AVERAGE($AK44:$AN44,$AP44:$AP44),$AP$2="X",AVERAGE($AK44:$AO44)),"")</f>
        <v>0</v>
      </c>
      <c r="AD44" s="111" cm="1">
        <f t="array" ref="AD44">IFERROR(_xlfn.IFS(COUNTA($AK$2:$AP$2)=0,STDEV($AK44:$AP44)/SQRT(COUNT($AK44:$AP44)),$AK$2="X",STDEV($AL44:$AP44)/SQRT(COUNT($AL44:$AP44)),$AL$2="X",STDEV($AK44,$AM44:$AP44)/SQRT(COUNT($AK44,$AM44:$AP44)),$AM$2="X",STDEV($AK44:$AL44,$AN44:$AP44)/SQRT(COUNT($AK44:$AL44,$AN44:$AP44)),$AN$2="X",STDEV($AK44:$AM44,$AO44:$AP44)/SQRT(COUNT($AK44:$AM44,$AO44:$AP44)),$AO$2="X",STDEV($AK44:$AN44,$AP44)/SQRT(COUNT($AK44:$AN44,$AP44)),$AP$2="X",STDEV($AK44:$AO44)/SQRT(COUNT($AK44:$AO44))),"")</f>
        <v>0</v>
      </c>
      <c r="AE44" cm="1">
        <f t="array" ref="AE44">_xlfn.IFS(SUM($AK44:$AP44)="","",AK44="","",AK44=0,0,AK44&gt;0,AK44/AE$65*100)</f>
        <v>0</v>
      </c>
      <c r="AF44" cm="1">
        <f t="array" ref="AF44">_xlfn.IFS(SUM($AK44:$AP44)="","",AL44="","",AL44=0,0,AL44&gt;0,AL44/AF$65*100)</f>
        <v>0</v>
      </c>
      <c r="AG44" cm="1">
        <f t="array" ref="AG44">_xlfn.IFS(SUM($AK44:$AP44)="","",AM44="","",AM44=0,0,AM44&gt;0,AM44/AG$65*100)</f>
        <v>0</v>
      </c>
      <c r="AH44" cm="1">
        <f t="array" ref="AH44">_xlfn.IFS(SUM($AK44:$AP44)="","",AN44="","",AN44=0,0,AN44&gt;0,AN44/AH$65*100)</f>
        <v>0</v>
      </c>
      <c r="AI44" cm="1">
        <f t="array" ref="AI44">_xlfn.IFS(SUM($AK44:$AP44)="","",AO44="","",AO44=0,0,AO44&gt;0,AO44/AI$65*100)</f>
        <v>0</v>
      </c>
      <c r="AJ44" cm="1">
        <f t="array" ref="AJ44">_xlfn.IFS(SUM($AK44:$AP44)="","",AP44="","",AP44=0,0,AP44&gt;0,AP44/AJ$65*100)</f>
        <v>0</v>
      </c>
      <c r="AK44" s="42">
        <f t="shared" si="1"/>
        <v>0</v>
      </c>
      <c r="AL44">
        <f t="shared" si="1"/>
        <v>0</v>
      </c>
      <c r="AM44">
        <f t="shared" si="1"/>
        <v>0</v>
      </c>
      <c r="AN44">
        <f t="shared" si="1"/>
        <v>0</v>
      </c>
      <c r="AO44">
        <f t="shared" si="1"/>
        <v>0</v>
      </c>
      <c r="AP44" s="96">
        <f t="shared" si="1"/>
        <v>0</v>
      </c>
      <c r="AQ44" s="89">
        <v>0</v>
      </c>
      <c r="AR44" s="89">
        <v>0</v>
      </c>
      <c r="AS44" s="89">
        <v>0</v>
      </c>
      <c r="AT44" s="89">
        <v>0</v>
      </c>
      <c r="AU44" s="89">
        <v>0</v>
      </c>
      <c r="AV44" s="89">
        <v>0</v>
      </c>
      <c r="AX44" s="1"/>
      <c r="AY44" s="39" t="str">
        <f t="shared" si="31"/>
        <v/>
      </c>
      <c r="AZ44" s="39" t="str">
        <f t="shared" si="32"/>
        <v/>
      </c>
      <c r="BA44" s="39" t="str">
        <f t="shared" si="33"/>
        <v/>
      </c>
      <c r="BB44" s="39" t="str">
        <f t="shared" si="34"/>
        <v/>
      </c>
      <c r="BC44" s="39" t="str">
        <f t="shared" si="35"/>
        <v/>
      </c>
      <c r="BD44" s="39" t="str">
        <f t="shared" si="36"/>
        <v/>
      </c>
      <c r="BE44" s="39" t="str">
        <f t="shared" si="37"/>
        <v/>
      </c>
      <c r="BF44" s="39" t="str">
        <f t="shared" si="38"/>
        <v/>
      </c>
      <c r="BG44" s="39" t="str">
        <f t="shared" si="39"/>
        <v/>
      </c>
      <c r="BH44" s="39" t="str">
        <f t="shared" si="40"/>
        <v/>
      </c>
      <c r="BI44" s="39" t="str">
        <f t="shared" si="41"/>
        <v/>
      </c>
      <c r="BJ44" s="39" t="str">
        <f t="shared" si="42"/>
        <v/>
      </c>
      <c r="BK44" s="42" t="str">
        <f t="shared" si="27"/>
        <v/>
      </c>
      <c r="BL44" t="str">
        <f t="shared" si="27"/>
        <v/>
      </c>
      <c r="BM44" t="str">
        <f t="shared" si="27"/>
        <v/>
      </c>
      <c r="BN44" t="str">
        <f t="shared" si="25"/>
        <v/>
      </c>
      <c r="BO44" t="str">
        <f t="shared" si="25"/>
        <v/>
      </c>
      <c r="BP44" t="str">
        <f t="shared" si="25"/>
        <v/>
      </c>
      <c r="BQ44" t="str">
        <f t="shared" si="25"/>
        <v/>
      </c>
      <c r="BR44" t="str">
        <f t="shared" si="25"/>
        <v/>
      </c>
      <c r="BS44" t="str">
        <f t="shared" si="25"/>
        <v/>
      </c>
      <c r="BT44" t="str">
        <f t="shared" si="25"/>
        <v/>
      </c>
      <c r="BU44" t="str">
        <f t="shared" si="25"/>
        <v/>
      </c>
      <c r="BV44" t="str">
        <f t="shared" si="25"/>
        <v/>
      </c>
      <c r="BW44" t="str">
        <f t="shared" si="15"/>
        <v/>
      </c>
      <c r="BX44" t="str">
        <f t="shared" si="16"/>
        <v/>
      </c>
      <c r="BY44" t="str">
        <f t="shared" si="17"/>
        <v/>
      </c>
      <c r="BZ44" t="str">
        <f t="shared" si="18"/>
        <v/>
      </c>
      <c r="CA44" t="str">
        <f t="shared" si="43"/>
        <v/>
      </c>
      <c r="CB44" s="39" t="str">
        <f t="shared" si="43"/>
        <v/>
      </c>
      <c r="CC44" s="46" t="str">
        <f t="shared" si="20"/>
        <v/>
      </c>
      <c r="CD44" s="44" t="str">
        <f t="shared" si="21"/>
        <v/>
      </c>
      <c r="CE44" t="str" cm="1">
        <f t="array" ref="CE44">_xlfn.IFS($CC44="","",$CC44&lt;=CE$3,"yes",$CC44&gt;CE$3,"no")</f>
        <v/>
      </c>
      <c r="CF44" s="42" t="str">
        <f t="shared" si="28"/>
        <v/>
      </c>
      <c r="CG44" s="1" t="str">
        <f t="shared" si="29"/>
        <v/>
      </c>
      <c r="CH44" s="1" t="str">
        <f t="shared" si="30"/>
        <v/>
      </c>
      <c r="CI44" s="76" t="str">
        <f>IF(CE44="yes",VLOOKUP(CH44,'z-Table'!$A$1:$K$74,7,TRUE)*$CE$2,"")</f>
        <v/>
      </c>
    </row>
    <row r="45" spans="1:87" ht="12" x14ac:dyDescent="0.2">
      <c r="A45" s="7" t="s">
        <v>67</v>
      </c>
      <c r="B45" s="18" cm="1">
        <f t="array" ref="B45">IFERROR(_xlfn.IFS(COUNTA($F$2:$K$2)=0,AVERAGE($F45:$K45),$F$2="X",AVERAGE(G45:$K45),$G$2="X",AVERAGE($F45,$H45:$K45),$H$2="X",AVERAGE($F45:$G45,$I45:$K45),$I$2="X",AVERAGE($F45:$H45,$J45:$K45),$J$2="X",AVERAGE($F45:$I45,$K45:$K45),$K$2="X",AVERAGE($F45:$J45)),"")</f>
        <v>0.18243610236029134</v>
      </c>
      <c r="C45" s="19" cm="1">
        <f t="array" ref="C45">IFERROR(_xlfn.IFS(COUNTA($F$2:$K$2)=0,STDEV($F45:$K45)/SQRT(COUNT($F45:$K45)),$F$2="X",STDEV(G45:$K45)/SQRT(COUNT(G45:$K45)),$G$2="X",STDEV($F45,$H45:$K45)/SQRT(COUNT($F45,$H45:$K45)),$H$2="X",STDEV($F45:$G45,$I45:$K45)/SQRT(COUNT($F45:$G45,$I45:$K45)),$I$2="X",STDEV($F45:$H45,$J45:$K45)/SQRT(COUNT($F45:$H45,$J45:$K45)),$J$2="X",STDEV($F45:$I45,$K45)/SQRT(COUNT($F45:$I45,$K45)),$K$2="X",STDEV($F45:$J45)/SQRT(COUNT($F45:$J45))),"")</f>
        <v>0.12179351564918611</v>
      </c>
      <c r="D45" s="110" cm="1">
        <f t="array" ref="D45">IFERROR(_xlfn.IFS(COUNTA($L$2:$Q$2)=0,AVERAGE($L45:$Q45),$L$2="X",AVERAGE($M45:$Q45),$M$2="X",AVERAGE($L45,$N45:$Q45),$N$2="X",AVERAGE($L45:$M45,$O45:$Q45),$O$2="X",AVERAGE($L45:$N45,$P45:$Q45),$P$2="X",AVERAGE($L45:$O45,$Q45:$Q45),$Q$2="X",AVERAGE($L45:$P45)),"")</f>
        <v>1075.9000000000001</v>
      </c>
      <c r="E45" s="111" cm="1">
        <f t="array" ref="E45">IFERROR(_xlfn.IFS(COUNTA($L$2:$Q$2)=0,STDEV($L45:$Q45)/SQRT(COUNT($L45:$Q45)),$L$2="X",STDEV($M45:$Q45)/SQRT(COUNT($M45:$Q45)),$M$2="X",STDEV($L45,$N45:$Q45)/SQRT(COUNT($L45,$N45:$Q45)),$N$2="X",STDEV($L45:$M45,$O45:$Q45)/SQRT(COUNT($L45:$M45,$O45:$Q45)),$O$2="X",STDEV($L45:$N45,$P45:$Q45)/SQRT(COUNT($L45:$N45,$P45:$Q45)),$P$2="X",STDEV($L45:$O45,$Q45)/SQRT(COUNT($L45:$O45,$Q45)),$Q$2="X",STDEV($L45:$P45)/SQRT(COUNT($L45:$P45))),"")</f>
        <v>969.30289899494267</v>
      </c>
      <c r="F45" cm="1">
        <f t="array" ref="F45">_xlfn.IFS(SUM($L45:$Q45)="","",L45="","",L45=0,0,L45&gt;0,L45/F$65*100)</f>
        <v>0</v>
      </c>
      <c r="G45" cm="1">
        <f t="array" ref="G45">_xlfn.IFS(SUM($L45:$Q45)="","",M45="","",M45=0,0,M45&gt;0,M45/G$65*100)</f>
        <v>0.60947086623114222</v>
      </c>
      <c r="H45" cm="1">
        <f t="array" ref="H45">_xlfn.IFS(SUM($L45:$Q45)="","",N45="","",N45=0,0,N45&gt;0,N45/H$65*100)</f>
        <v>0</v>
      </c>
      <c r="I45" cm="1">
        <f t="array" ref="I45">_xlfn.IFS(SUM($L45:$Q45)="","",O45="","",O45=0,0,O45&gt;0,O45/I$65*100)</f>
        <v>0</v>
      </c>
      <c r="J45" cm="1">
        <f t="array" ref="J45">_xlfn.IFS(SUM($L45:$Q45)="","",P45="","",P45=0,0,P45&gt;0,P45/J$65*100)</f>
        <v>0.30270964557031455</v>
      </c>
      <c r="K45" cm="1">
        <f t="array" ref="K45">_xlfn.IFS(SUM($L45:$Q45)="","",Q45="","",Q45=0,0,Q45&gt;0,Q45/K$65*100)</f>
        <v>0.29165465509145244</v>
      </c>
      <c r="L45" s="85">
        <f t="shared" si="26"/>
        <v>0</v>
      </c>
      <c r="M45" s="39">
        <f t="shared" si="0"/>
        <v>4938</v>
      </c>
      <c r="N45" s="39">
        <f t="shared" si="0"/>
        <v>0</v>
      </c>
      <c r="O45" s="39">
        <f t="shared" si="0"/>
        <v>0</v>
      </c>
      <c r="P45" s="39">
        <f t="shared" si="0"/>
        <v>441.5</v>
      </c>
      <c r="Q45" s="98">
        <f t="shared" si="0"/>
        <v>21074</v>
      </c>
      <c r="R45" s="89">
        <v>0</v>
      </c>
      <c r="S45" s="89">
        <v>9876</v>
      </c>
      <c r="T45" s="89">
        <v>0</v>
      </c>
      <c r="U45" s="89">
        <v>0</v>
      </c>
      <c r="V45" s="89">
        <v>2649</v>
      </c>
      <c r="W45" s="89">
        <v>42148</v>
      </c>
      <c r="Z45" s="7" t="s">
        <v>67</v>
      </c>
      <c r="AA45" s="18" cm="1">
        <f t="array" ref="AA45">IFERROR(_xlfn.IFS(COUNTA($AE$2:$AJ$2)=0,AVERAGE($AE45:$AJ45),$AE$2="X",AVERAGE($AF45:$AJ45),$AF$2="X",AVERAGE($AE45,$AG45:$AJ45),$AG$2="X",AVERAGE($AE45:$AF45,$AH45:$AJ45),$AH$2="X",AVERAGE($AE45:$AG45,$AI45:$AJ45),$AI$2="X",AVERAGE($AE45:$AH45,$AJ45:$AJ45),$AJ$2="X",AVERAGE($AE45:$AI45)),"")</f>
        <v>0</v>
      </c>
      <c r="AB45" s="19" cm="1">
        <f t="array" ref="AB45">IFERROR(_xlfn.IFS(COUNTA($AE$2:$AJ$2)=0,STDEV($AE45:$AJ45)/SQRT(COUNT($AE45:$AJ45)),$AE$2="X",STDEV($AF45:$AJ45)/SQRT(COUNT($AF45:$AJ45)),$AF$2="X",STDEV($AE45,$AG45:$AJ45)/SQRT(COUNT($AE45,$AG45:$AJ45)),$AG$2="X",STDEV($AE45:$AF45,$AH45:$AJ45)/SQRT(COUNT($AE45:$AF45,$AH45:$AJ45)),$AH$2="X",STDEV($AE45:$AG45,$AI45:$AJ45)/SQRT(COUNT($AE45:$AG45,$AI45:$AJ45)),$AI$2="X",STDEV($AE45:$AH45,$AJ45)/SQRT(COUNT($AE45:$AH45,$AJ45)),$AJ$2="X",STDEV($AE45:$AI45)/SQRT(COUNT($AE45:$AI45))),"")</f>
        <v>0</v>
      </c>
      <c r="AC45" s="113" cm="1">
        <f t="array" ref="AC45">IFERROR(_xlfn.IFS(COUNTA($AK$2:$AP$2)=0,AVERAGE($AK45:$AP45),$AK$2="X",AVERAGE($AL45:$AP45),$AL$2="X",AVERAGE($AK45,$AM45:$AP45),$AM$2="X",AVERAGE($AK45:$AL45,$AN45:$AP45),$AN$2="X",AVERAGE($AK45:$AM45,$AO45:$AP45),$AO$2="X",AVERAGE($AK45:$AN45,$AP45:$AP45),$AP$2="X",AVERAGE($AK45:$AO45)),"")</f>
        <v>0</v>
      </c>
      <c r="AD45" s="111" cm="1">
        <f t="array" ref="AD45">IFERROR(_xlfn.IFS(COUNTA($AK$2:$AP$2)=0,STDEV($AK45:$AP45)/SQRT(COUNT($AK45:$AP45)),$AK$2="X",STDEV($AL45:$AP45)/SQRT(COUNT($AL45:$AP45)),$AL$2="X",STDEV($AK45,$AM45:$AP45)/SQRT(COUNT($AK45,$AM45:$AP45)),$AM$2="X",STDEV($AK45:$AL45,$AN45:$AP45)/SQRT(COUNT($AK45:$AL45,$AN45:$AP45)),$AN$2="X",STDEV($AK45:$AM45,$AO45:$AP45)/SQRT(COUNT($AK45:$AM45,$AO45:$AP45)),$AO$2="X",STDEV($AK45:$AN45,$AP45)/SQRT(COUNT($AK45:$AN45,$AP45)),$AP$2="X",STDEV($AK45:$AO45)/SQRT(COUNT($AK45:$AO45))),"")</f>
        <v>0</v>
      </c>
      <c r="AE45" cm="1">
        <f t="array" ref="AE45">_xlfn.IFS(SUM($AK45:$AP45)="","",AK45="","",AK45=0,0,AK45&gt;0,AK45/AE$65*100)</f>
        <v>0</v>
      </c>
      <c r="AF45" cm="1">
        <f t="array" ref="AF45">_xlfn.IFS(SUM($AK45:$AP45)="","",AL45="","",AL45=0,0,AL45&gt;0,AL45/AF$65*100)</f>
        <v>0</v>
      </c>
      <c r="AG45" cm="1">
        <f t="array" ref="AG45">_xlfn.IFS(SUM($AK45:$AP45)="","",AM45="","",AM45=0,0,AM45&gt;0,AM45/AG$65*100)</f>
        <v>0</v>
      </c>
      <c r="AH45" cm="1">
        <f t="array" ref="AH45">_xlfn.IFS(SUM($AK45:$AP45)="","",AN45="","",AN45=0,0,AN45&gt;0,AN45/AH$65*100)</f>
        <v>0</v>
      </c>
      <c r="AI45" cm="1">
        <f t="array" ref="AI45">_xlfn.IFS(SUM($AK45:$AP45)="","",AO45="","",AO45=0,0,AO45&gt;0,AO45/AI$65*100)</f>
        <v>0</v>
      </c>
      <c r="AJ45" cm="1">
        <f t="array" ref="AJ45">_xlfn.IFS(SUM($AK45:$AP45)="","",AP45="","",AP45=0,0,AP45&gt;0,AP45/AJ$65*100)</f>
        <v>0</v>
      </c>
      <c r="AK45" s="42">
        <f t="shared" si="1"/>
        <v>0</v>
      </c>
      <c r="AL45">
        <f t="shared" si="1"/>
        <v>0</v>
      </c>
      <c r="AM45">
        <f t="shared" si="1"/>
        <v>0</v>
      </c>
      <c r="AN45">
        <f t="shared" si="1"/>
        <v>0</v>
      </c>
      <c r="AO45">
        <f t="shared" si="1"/>
        <v>0</v>
      </c>
      <c r="AP45" s="96">
        <f t="shared" si="1"/>
        <v>0</v>
      </c>
      <c r="AQ45" s="89">
        <v>0</v>
      </c>
      <c r="AR45" s="89">
        <v>0</v>
      </c>
      <c r="AS45" s="89">
        <v>0</v>
      </c>
      <c r="AT45" s="89">
        <v>0</v>
      </c>
      <c r="AU45" s="89">
        <v>0</v>
      </c>
      <c r="AV45" s="89">
        <v>0</v>
      </c>
      <c r="AX45" s="1"/>
      <c r="AY45" s="39" t="str">
        <f t="shared" si="31"/>
        <v/>
      </c>
      <c r="AZ45" s="39" t="str">
        <f t="shared" si="32"/>
        <v/>
      </c>
      <c r="BA45" s="39" t="str">
        <f t="shared" si="33"/>
        <v/>
      </c>
      <c r="BB45" s="39" t="str">
        <f t="shared" si="34"/>
        <v/>
      </c>
      <c r="BC45" s="39" t="str">
        <f t="shared" si="35"/>
        <v/>
      </c>
      <c r="BD45" s="39" t="str">
        <f t="shared" si="36"/>
        <v/>
      </c>
      <c r="BE45" s="39" t="str">
        <f t="shared" si="37"/>
        <v/>
      </c>
      <c r="BF45" s="39" t="str">
        <f t="shared" si="38"/>
        <v/>
      </c>
      <c r="BG45" s="39" t="str">
        <f t="shared" si="39"/>
        <v/>
      </c>
      <c r="BH45" s="39" t="str">
        <f t="shared" si="40"/>
        <v/>
      </c>
      <c r="BI45" s="39" t="str">
        <f t="shared" si="41"/>
        <v/>
      </c>
      <c r="BJ45" s="39" t="str">
        <f t="shared" si="42"/>
        <v/>
      </c>
      <c r="BK45" s="42" t="str">
        <f t="shared" si="27"/>
        <v/>
      </c>
      <c r="BL45" t="str">
        <f t="shared" si="27"/>
        <v/>
      </c>
      <c r="BM45" t="str">
        <f t="shared" si="27"/>
        <v/>
      </c>
      <c r="BN45" t="str">
        <f t="shared" si="25"/>
        <v/>
      </c>
      <c r="BO45" t="str">
        <f t="shared" si="25"/>
        <v/>
      </c>
      <c r="BP45" t="str">
        <f t="shared" si="25"/>
        <v/>
      </c>
      <c r="BQ45" t="str">
        <f t="shared" si="25"/>
        <v/>
      </c>
      <c r="BR45" t="str">
        <f t="shared" si="25"/>
        <v/>
      </c>
      <c r="BS45" t="str">
        <f t="shared" si="25"/>
        <v/>
      </c>
      <c r="BT45" t="str">
        <f t="shared" si="25"/>
        <v/>
      </c>
      <c r="BU45" t="str">
        <f t="shared" si="25"/>
        <v/>
      </c>
      <c r="BV45" t="str">
        <f t="shared" si="25"/>
        <v/>
      </c>
      <c r="BW45" t="str">
        <f t="shared" si="15"/>
        <v/>
      </c>
      <c r="BX45" t="str">
        <f t="shared" si="16"/>
        <v/>
      </c>
      <c r="BY45" t="str">
        <f t="shared" si="17"/>
        <v/>
      </c>
      <c r="BZ45" t="str">
        <f t="shared" si="18"/>
        <v/>
      </c>
      <c r="CA45" t="str">
        <f t="shared" si="43"/>
        <v/>
      </c>
      <c r="CB45" s="39" t="str">
        <f t="shared" si="43"/>
        <v/>
      </c>
      <c r="CC45" s="46" t="str">
        <f t="shared" si="20"/>
        <v/>
      </c>
      <c r="CD45" s="44" t="str">
        <f t="shared" si="21"/>
        <v/>
      </c>
      <c r="CE45" t="str" cm="1">
        <f t="array" ref="CE45">_xlfn.IFS($CC45="","",$CC45&lt;=CE$3,"yes",$CC45&gt;CE$3,"no")</f>
        <v/>
      </c>
      <c r="CF45" s="42" t="str">
        <f t="shared" si="28"/>
        <v/>
      </c>
      <c r="CG45" s="1" t="str">
        <f t="shared" si="29"/>
        <v/>
      </c>
      <c r="CH45" s="1" t="str">
        <f t="shared" si="30"/>
        <v/>
      </c>
      <c r="CI45" s="76" t="str">
        <f>IF(CE45="yes",VLOOKUP(CH45,'z-Table'!$A$1:$K$74,7,TRUE)*$CE$2,"")</f>
        <v/>
      </c>
    </row>
    <row r="46" spans="1:87" ht="12" x14ac:dyDescent="0.2">
      <c r="A46" s="7" t="s">
        <v>68</v>
      </c>
      <c r="B46" s="18" cm="1">
        <f t="array" ref="B46">IFERROR(_xlfn.IFS(COUNTA($F$2:$K$2)=0,AVERAGE($F46:$K46),$F$2="X",AVERAGE(G46:$K46),$G$2="X",AVERAGE($F46,$H46:$K46),$H$2="X",AVERAGE($F46:$G46,$I46:$K46),$I$2="X",AVERAGE($F46:$H46,$J46:$K46),$J$2="X",AVERAGE($F46:$I46,$K46:$K46),$K$2="X",AVERAGE($F46:$J46)),"")</f>
        <v>0</v>
      </c>
      <c r="C46" s="19" cm="1">
        <f t="array" ref="C46">IFERROR(_xlfn.IFS(COUNTA($F$2:$K$2)=0,STDEV($F46:$K46)/SQRT(COUNT($F46:$K46)),$F$2="X",STDEV(G46:$K46)/SQRT(COUNT(G46:$K46)),$G$2="X",STDEV($F46,$H46:$K46)/SQRT(COUNT($F46,$H46:$K46)),$H$2="X",STDEV($F46:$G46,$I46:$K46)/SQRT(COUNT($F46:$G46,$I46:$K46)),$I$2="X",STDEV($F46:$H46,$J46:$K46)/SQRT(COUNT($F46:$H46,$J46:$K46)),$J$2="X",STDEV($F46:$I46,$K46)/SQRT(COUNT($F46:$I46,$K46)),$K$2="X",STDEV($F46:$J46)/SQRT(COUNT($F46:$J46))),"")</f>
        <v>0</v>
      </c>
      <c r="D46" s="110" cm="1">
        <f t="array" ref="D46">IFERROR(_xlfn.IFS(COUNTA($L$2:$Q$2)=0,AVERAGE($L46:$Q46),$L$2="X",AVERAGE($M46:$Q46),$M$2="X",AVERAGE($L46,$N46:$Q46),$N$2="X",AVERAGE($L46:$M46,$O46:$Q46),$O$2="X",AVERAGE($L46:$N46,$P46:$Q46),$P$2="X",AVERAGE($L46:$O46,$Q46:$Q46),$Q$2="X",AVERAGE($L46:$P46)),"")</f>
        <v>0</v>
      </c>
      <c r="E46" s="111" cm="1">
        <f t="array" ref="E46">IFERROR(_xlfn.IFS(COUNTA($L$2:$Q$2)=0,STDEV($L46:$Q46)/SQRT(COUNT($L46:$Q46)),$L$2="X",STDEV($M46:$Q46)/SQRT(COUNT($M46:$Q46)),$M$2="X",STDEV($L46,$N46:$Q46)/SQRT(COUNT($L46,$N46:$Q46)),$N$2="X",STDEV($L46:$M46,$O46:$Q46)/SQRT(COUNT($L46:$M46,$O46:$Q46)),$O$2="X",STDEV($L46:$N46,$P46:$Q46)/SQRT(COUNT($L46:$N46,$P46:$Q46)),$P$2="X",STDEV($L46:$O46,$Q46)/SQRT(COUNT($L46:$O46,$Q46)),$Q$2="X",STDEV($L46:$P46)/SQRT(COUNT($L46:$P46))),"")</f>
        <v>0</v>
      </c>
      <c r="F46" cm="1">
        <f t="array" ref="F46">_xlfn.IFS(SUM($L46:$Q46)="","",L46="","",L46=0,0,L46&gt;0,L46/F$65*100)</f>
        <v>0</v>
      </c>
      <c r="G46" cm="1">
        <f t="array" ref="G46">_xlfn.IFS(SUM($L46:$Q46)="","",M46="","",M46=0,0,M46&gt;0,M46/G$65*100)</f>
        <v>0</v>
      </c>
      <c r="H46" cm="1">
        <f t="array" ref="H46">_xlfn.IFS(SUM($L46:$Q46)="","",N46="","",N46=0,0,N46&gt;0,N46/H$65*100)</f>
        <v>0</v>
      </c>
      <c r="I46" cm="1">
        <f t="array" ref="I46">_xlfn.IFS(SUM($L46:$Q46)="","",O46="","",O46=0,0,O46&gt;0,O46/I$65*100)</f>
        <v>0</v>
      </c>
      <c r="J46" cm="1">
        <f t="array" ref="J46">_xlfn.IFS(SUM($L46:$Q46)="","",P46="","",P46=0,0,P46&gt;0,P46/J$65*100)</f>
        <v>0</v>
      </c>
      <c r="K46" cm="1">
        <f t="array" ref="K46">_xlfn.IFS(SUM($L46:$Q46)="","",Q46="","",Q46=0,0,Q46&gt;0,Q46/K$65*100)</f>
        <v>0</v>
      </c>
      <c r="L46" s="85">
        <f t="shared" si="26"/>
        <v>0</v>
      </c>
      <c r="M46" s="39">
        <f t="shared" si="0"/>
        <v>0</v>
      </c>
      <c r="N46" s="39">
        <f t="shared" si="0"/>
        <v>0</v>
      </c>
      <c r="O46" s="39">
        <f t="shared" si="0"/>
        <v>0</v>
      </c>
      <c r="P46" s="39">
        <f t="shared" si="0"/>
        <v>0</v>
      </c>
      <c r="Q46" s="98">
        <f t="shared" si="0"/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Z46" s="7" t="s">
        <v>68</v>
      </c>
      <c r="AA46" s="18" cm="1">
        <f t="array" ref="AA46">IFERROR(_xlfn.IFS(COUNTA($AE$2:$AJ$2)=0,AVERAGE($AE46:$AJ46),$AE$2="X",AVERAGE($AF46:$AJ46),$AF$2="X",AVERAGE($AE46,$AG46:$AJ46),$AG$2="X",AVERAGE($AE46:$AF46,$AH46:$AJ46),$AH$2="X",AVERAGE($AE46:$AG46,$AI46:$AJ46),$AI$2="X",AVERAGE($AE46:$AH46,$AJ46:$AJ46),$AJ$2="X",AVERAGE($AE46:$AI46)),"")</f>
        <v>0</v>
      </c>
      <c r="AB46" s="19" cm="1">
        <f t="array" ref="AB46">IFERROR(_xlfn.IFS(COUNTA($AE$2:$AJ$2)=0,STDEV($AE46:$AJ46)/SQRT(COUNT($AE46:$AJ46)),$AE$2="X",STDEV($AF46:$AJ46)/SQRT(COUNT($AF46:$AJ46)),$AF$2="X",STDEV($AE46,$AG46:$AJ46)/SQRT(COUNT($AE46,$AG46:$AJ46)),$AG$2="X",STDEV($AE46:$AF46,$AH46:$AJ46)/SQRT(COUNT($AE46:$AF46,$AH46:$AJ46)),$AH$2="X",STDEV($AE46:$AG46,$AI46:$AJ46)/SQRT(COUNT($AE46:$AG46,$AI46:$AJ46)),$AI$2="X",STDEV($AE46:$AH46,$AJ46)/SQRT(COUNT($AE46:$AH46,$AJ46)),$AJ$2="X",STDEV($AE46:$AI46)/SQRT(COUNT($AE46:$AI46))),"")</f>
        <v>0</v>
      </c>
      <c r="AC46" s="113" cm="1">
        <f t="array" ref="AC46">IFERROR(_xlfn.IFS(COUNTA($AK$2:$AP$2)=0,AVERAGE($AK46:$AP46),$AK$2="X",AVERAGE($AL46:$AP46),$AL$2="X",AVERAGE($AK46,$AM46:$AP46),$AM$2="X",AVERAGE($AK46:$AL46,$AN46:$AP46),$AN$2="X",AVERAGE($AK46:$AM46,$AO46:$AP46),$AO$2="X",AVERAGE($AK46:$AN46,$AP46:$AP46),$AP$2="X",AVERAGE($AK46:$AO46)),"")</f>
        <v>0</v>
      </c>
      <c r="AD46" s="111" cm="1">
        <f t="array" ref="AD46">IFERROR(_xlfn.IFS(COUNTA($AK$2:$AP$2)=0,STDEV($AK46:$AP46)/SQRT(COUNT($AK46:$AP46)),$AK$2="X",STDEV($AL46:$AP46)/SQRT(COUNT($AL46:$AP46)),$AL$2="X",STDEV($AK46,$AM46:$AP46)/SQRT(COUNT($AK46,$AM46:$AP46)),$AM$2="X",STDEV($AK46:$AL46,$AN46:$AP46)/SQRT(COUNT($AK46:$AL46,$AN46:$AP46)),$AN$2="X",STDEV($AK46:$AM46,$AO46:$AP46)/SQRT(COUNT($AK46:$AM46,$AO46:$AP46)),$AO$2="X",STDEV($AK46:$AN46,$AP46)/SQRT(COUNT($AK46:$AN46,$AP46)),$AP$2="X",STDEV($AK46:$AO46)/SQRT(COUNT($AK46:$AO46))),"")</f>
        <v>0</v>
      </c>
      <c r="AE46" cm="1">
        <f t="array" ref="AE46">_xlfn.IFS(SUM($AK46:$AP46)="","",AK46="","",AK46=0,0,AK46&gt;0,AK46/AE$65*100)</f>
        <v>0</v>
      </c>
      <c r="AF46" cm="1">
        <f t="array" ref="AF46">_xlfn.IFS(SUM($AK46:$AP46)="","",AL46="","",AL46=0,0,AL46&gt;0,AL46/AF$65*100)</f>
        <v>0</v>
      </c>
      <c r="AG46" cm="1">
        <f t="array" ref="AG46">_xlfn.IFS(SUM($AK46:$AP46)="","",AM46="","",AM46=0,0,AM46&gt;0,AM46/AG$65*100)</f>
        <v>0</v>
      </c>
      <c r="AH46" cm="1">
        <f t="array" ref="AH46">_xlfn.IFS(SUM($AK46:$AP46)="","",AN46="","",AN46=0,0,AN46&gt;0,AN46/AH$65*100)</f>
        <v>0</v>
      </c>
      <c r="AI46" cm="1">
        <f t="array" ref="AI46">_xlfn.IFS(SUM($AK46:$AP46)="","",AO46="","",AO46=0,0,AO46&gt;0,AO46/AI$65*100)</f>
        <v>0</v>
      </c>
      <c r="AJ46" cm="1">
        <f t="array" ref="AJ46">_xlfn.IFS(SUM($AK46:$AP46)="","",AP46="","",AP46=0,0,AP46&gt;0,AP46/AJ$65*100)</f>
        <v>0</v>
      </c>
      <c r="AK46" s="42">
        <f t="shared" si="1"/>
        <v>0</v>
      </c>
      <c r="AL46">
        <f t="shared" si="1"/>
        <v>0</v>
      </c>
      <c r="AM46">
        <f t="shared" si="1"/>
        <v>0</v>
      </c>
      <c r="AN46">
        <f t="shared" ref="AN46:AP63" si="44">IF(AT46="","",AT46/AT$2)</f>
        <v>0</v>
      </c>
      <c r="AO46">
        <f t="shared" si="44"/>
        <v>0</v>
      </c>
      <c r="AP46" s="96">
        <f t="shared" si="44"/>
        <v>0</v>
      </c>
      <c r="AQ46" s="89">
        <v>0</v>
      </c>
      <c r="AR46" s="89">
        <v>0</v>
      </c>
      <c r="AS46" s="89">
        <v>0</v>
      </c>
      <c r="AT46" s="89">
        <v>0</v>
      </c>
      <c r="AU46" s="89">
        <v>0</v>
      </c>
      <c r="AV46" s="89">
        <v>0</v>
      </c>
      <c r="AX46" s="1"/>
      <c r="AY46" s="39" t="str">
        <f t="shared" si="31"/>
        <v/>
      </c>
      <c r="AZ46" s="39" t="str">
        <f t="shared" si="32"/>
        <v/>
      </c>
      <c r="BA46" s="39" t="str">
        <f t="shared" si="33"/>
        <v/>
      </c>
      <c r="BB46" s="39" t="str">
        <f t="shared" si="34"/>
        <v/>
      </c>
      <c r="BC46" s="39" t="str">
        <f t="shared" si="35"/>
        <v/>
      </c>
      <c r="BD46" s="39" t="str">
        <f t="shared" si="36"/>
        <v/>
      </c>
      <c r="BE46" s="39" t="str">
        <f t="shared" si="37"/>
        <v/>
      </c>
      <c r="BF46" s="39" t="str">
        <f t="shared" si="38"/>
        <v/>
      </c>
      <c r="BG46" s="39" t="str">
        <f t="shared" si="39"/>
        <v/>
      </c>
      <c r="BH46" s="39" t="str">
        <f t="shared" si="40"/>
        <v/>
      </c>
      <c r="BI46" s="39" t="str">
        <f t="shared" si="41"/>
        <v/>
      </c>
      <c r="BJ46" s="39" t="str">
        <f t="shared" si="42"/>
        <v/>
      </c>
      <c r="BK46" s="42" t="str">
        <f t="shared" si="27"/>
        <v/>
      </c>
      <c r="BL46" t="str">
        <f t="shared" si="27"/>
        <v/>
      </c>
      <c r="BM46" t="str">
        <f t="shared" si="27"/>
        <v/>
      </c>
      <c r="BN46" t="str">
        <f t="shared" si="25"/>
        <v/>
      </c>
      <c r="BO46" t="str">
        <f t="shared" si="25"/>
        <v/>
      </c>
      <c r="BP46" t="str">
        <f t="shared" si="25"/>
        <v/>
      </c>
      <c r="BQ46" t="str">
        <f t="shared" si="25"/>
        <v/>
      </c>
      <c r="BR46" t="str">
        <f t="shared" si="25"/>
        <v/>
      </c>
      <c r="BS46" t="str">
        <f t="shared" si="25"/>
        <v/>
      </c>
      <c r="BT46" t="str">
        <f t="shared" si="25"/>
        <v/>
      </c>
      <c r="BU46" t="str">
        <f t="shared" si="25"/>
        <v/>
      </c>
      <c r="BV46" t="str">
        <f t="shared" si="25"/>
        <v/>
      </c>
      <c r="BW46" t="str">
        <f t="shared" si="15"/>
        <v/>
      </c>
      <c r="BX46" t="str">
        <f t="shared" si="16"/>
        <v/>
      </c>
      <c r="BY46" t="str">
        <f t="shared" si="17"/>
        <v/>
      </c>
      <c r="BZ46" t="str">
        <f t="shared" si="18"/>
        <v/>
      </c>
      <c r="CA46" t="str">
        <f t="shared" si="43"/>
        <v/>
      </c>
      <c r="CB46" s="39" t="str">
        <f t="shared" si="43"/>
        <v/>
      </c>
      <c r="CC46" s="46" t="str">
        <f t="shared" si="20"/>
        <v/>
      </c>
      <c r="CD46" s="44" t="str">
        <f t="shared" si="21"/>
        <v/>
      </c>
      <c r="CE46" t="str" cm="1">
        <f t="array" ref="CE46">_xlfn.IFS($CC46="","",$CC46&lt;=CE$3,"yes",$CC46&gt;CE$3,"no")</f>
        <v/>
      </c>
      <c r="CF46" s="42" t="str">
        <f t="shared" si="28"/>
        <v/>
      </c>
      <c r="CG46" s="1" t="str">
        <f t="shared" si="29"/>
        <v/>
      </c>
      <c r="CH46" s="1" t="str">
        <f t="shared" si="30"/>
        <v/>
      </c>
      <c r="CI46" s="76" t="str">
        <f>IF(CE46="yes",VLOOKUP(CH46,'z-Table'!$A$1:$K$74,7,TRUE)*$CE$2,"")</f>
        <v/>
      </c>
    </row>
    <row r="47" spans="1:87" ht="12" x14ac:dyDescent="0.2">
      <c r="A47" s="7" t="s">
        <v>69</v>
      </c>
      <c r="B47" s="18" cm="1">
        <f t="array" ref="B47">IFERROR(_xlfn.IFS(COUNTA($F$2:$K$2)=0,AVERAGE($F47:$K47),$F$2="X",AVERAGE(G47:$K47),$G$2="X",AVERAGE($F47,$H47:$K47),$H$2="X",AVERAGE($F47:$G47,$I47:$K47),$I$2="X",AVERAGE($F47:$H47,$J47:$K47),$J$2="X",AVERAGE($F47:$I47,$K47:$K47),$K$2="X",AVERAGE($F47:$J47)),"")</f>
        <v>0</v>
      </c>
      <c r="C47" s="19" cm="1">
        <f t="array" ref="C47">IFERROR(_xlfn.IFS(COUNTA($F$2:$K$2)=0,STDEV($F47:$K47)/SQRT(COUNT($F47:$K47)),$F$2="X",STDEV(G47:$K47)/SQRT(COUNT(G47:$K47)),$G$2="X",STDEV($F47,$H47:$K47)/SQRT(COUNT($F47,$H47:$K47)),$H$2="X",STDEV($F47:$G47,$I47:$K47)/SQRT(COUNT($F47:$G47,$I47:$K47)),$I$2="X",STDEV($F47:$H47,$J47:$K47)/SQRT(COUNT($F47:$H47,$J47:$K47)),$J$2="X",STDEV($F47:$I47,$K47)/SQRT(COUNT($F47:$I47,$K47)),$K$2="X",STDEV($F47:$J47)/SQRT(COUNT($F47:$J47))),"")</f>
        <v>0</v>
      </c>
      <c r="D47" s="110" cm="1">
        <f t="array" ref="D47">IFERROR(_xlfn.IFS(COUNTA($L$2:$Q$2)=0,AVERAGE($L47:$Q47),$L$2="X",AVERAGE($M47:$Q47),$M$2="X",AVERAGE($L47,$N47:$Q47),$N$2="X",AVERAGE($L47:$M47,$O47:$Q47),$O$2="X",AVERAGE($L47:$N47,$P47:$Q47),$P$2="X",AVERAGE($L47:$O47,$Q47:$Q47),$Q$2="X",AVERAGE($L47:$P47)),"")</f>
        <v>0</v>
      </c>
      <c r="E47" s="111" cm="1">
        <f t="array" ref="E47">IFERROR(_xlfn.IFS(COUNTA($L$2:$Q$2)=0,STDEV($L47:$Q47)/SQRT(COUNT($L47:$Q47)),$L$2="X",STDEV($M47:$Q47)/SQRT(COUNT($M47:$Q47)),$M$2="X",STDEV($L47,$N47:$Q47)/SQRT(COUNT($L47,$N47:$Q47)),$N$2="X",STDEV($L47:$M47,$O47:$Q47)/SQRT(COUNT($L47:$M47,$O47:$Q47)),$O$2="X",STDEV($L47:$N47,$P47:$Q47)/SQRT(COUNT($L47:$N47,$P47:$Q47)),$P$2="X",STDEV($L47:$O47,$Q47)/SQRT(COUNT($L47:$O47,$Q47)),$Q$2="X",STDEV($L47:$P47)/SQRT(COUNT($L47:$P47))),"")</f>
        <v>0</v>
      </c>
      <c r="F47" cm="1">
        <f t="array" ref="F47">_xlfn.IFS(SUM($L47:$Q47)="","",L47="","",L47=0,0,L47&gt;0,L47/F$65*100)</f>
        <v>0</v>
      </c>
      <c r="G47" cm="1">
        <f t="array" ref="G47">_xlfn.IFS(SUM($L47:$Q47)="","",M47="","",M47=0,0,M47&gt;0,M47/G$65*100)</f>
        <v>0</v>
      </c>
      <c r="H47" cm="1">
        <f t="array" ref="H47">_xlfn.IFS(SUM($L47:$Q47)="","",N47="","",N47=0,0,N47&gt;0,N47/H$65*100)</f>
        <v>0</v>
      </c>
      <c r="I47" cm="1">
        <f t="array" ref="I47">_xlfn.IFS(SUM($L47:$Q47)="","",O47="","",O47=0,0,O47&gt;0,O47/I$65*100)</f>
        <v>0</v>
      </c>
      <c r="J47" cm="1">
        <f t="array" ref="J47">_xlfn.IFS(SUM($L47:$Q47)="","",P47="","",P47=0,0,P47&gt;0,P47/J$65*100)</f>
        <v>0</v>
      </c>
      <c r="K47" cm="1">
        <f t="array" ref="K47">_xlfn.IFS(SUM($L47:$Q47)="","",Q47="","",Q47=0,0,Q47&gt;0,Q47/K$65*100)</f>
        <v>0</v>
      </c>
      <c r="L47" s="85">
        <f t="shared" si="26"/>
        <v>0</v>
      </c>
      <c r="M47" s="39">
        <f t="shared" si="0"/>
        <v>0</v>
      </c>
      <c r="N47" s="39">
        <f t="shared" si="0"/>
        <v>0</v>
      </c>
      <c r="O47" s="39">
        <f t="shared" si="0"/>
        <v>0</v>
      </c>
      <c r="P47" s="39">
        <f t="shared" si="0"/>
        <v>0</v>
      </c>
      <c r="Q47" s="98">
        <f t="shared" si="0"/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Z47" s="7" t="s">
        <v>69</v>
      </c>
      <c r="AA47" s="18" cm="1">
        <f t="array" ref="AA47">IFERROR(_xlfn.IFS(COUNTA($AE$2:$AJ$2)=0,AVERAGE($AE47:$AJ47),$AE$2="X",AVERAGE($AF47:$AJ47),$AF$2="X",AVERAGE($AE47,$AG47:$AJ47),$AG$2="X",AVERAGE($AE47:$AF47,$AH47:$AJ47),$AH$2="X",AVERAGE($AE47:$AG47,$AI47:$AJ47),$AI$2="X",AVERAGE($AE47:$AH47,$AJ47:$AJ47),$AJ$2="X",AVERAGE($AE47:$AI47)),"")</f>
        <v>0</v>
      </c>
      <c r="AB47" s="19" cm="1">
        <f t="array" ref="AB47">IFERROR(_xlfn.IFS(COUNTA($AE$2:$AJ$2)=0,STDEV($AE47:$AJ47)/SQRT(COUNT($AE47:$AJ47)),$AE$2="X",STDEV($AF47:$AJ47)/SQRT(COUNT($AF47:$AJ47)),$AF$2="X",STDEV($AE47,$AG47:$AJ47)/SQRT(COUNT($AE47,$AG47:$AJ47)),$AG$2="X",STDEV($AE47:$AF47,$AH47:$AJ47)/SQRT(COUNT($AE47:$AF47,$AH47:$AJ47)),$AH$2="X",STDEV($AE47:$AG47,$AI47:$AJ47)/SQRT(COUNT($AE47:$AG47,$AI47:$AJ47)),$AI$2="X",STDEV($AE47:$AH47,$AJ47)/SQRT(COUNT($AE47:$AH47,$AJ47)),$AJ$2="X",STDEV($AE47:$AI47)/SQRT(COUNT($AE47:$AI47))),"")</f>
        <v>0</v>
      </c>
      <c r="AC47" s="113" cm="1">
        <f t="array" ref="AC47">IFERROR(_xlfn.IFS(COUNTA($AK$2:$AP$2)=0,AVERAGE($AK47:$AP47),$AK$2="X",AVERAGE($AL47:$AP47),$AL$2="X",AVERAGE($AK47,$AM47:$AP47),$AM$2="X",AVERAGE($AK47:$AL47,$AN47:$AP47),$AN$2="X",AVERAGE($AK47:$AM47,$AO47:$AP47),$AO$2="X",AVERAGE($AK47:$AN47,$AP47:$AP47),$AP$2="X",AVERAGE($AK47:$AO47)),"")</f>
        <v>0</v>
      </c>
      <c r="AD47" s="111" cm="1">
        <f t="array" ref="AD47">IFERROR(_xlfn.IFS(COUNTA($AK$2:$AP$2)=0,STDEV($AK47:$AP47)/SQRT(COUNT($AK47:$AP47)),$AK$2="X",STDEV($AL47:$AP47)/SQRT(COUNT($AL47:$AP47)),$AL$2="X",STDEV($AK47,$AM47:$AP47)/SQRT(COUNT($AK47,$AM47:$AP47)),$AM$2="X",STDEV($AK47:$AL47,$AN47:$AP47)/SQRT(COUNT($AK47:$AL47,$AN47:$AP47)),$AN$2="X",STDEV($AK47:$AM47,$AO47:$AP47)/SQRT(COUNT($AK47:$AM47,$AO47:$AP47)),$AO$2="X",STDEV($AK47:$AN47,$AP47)/SQRT(COUNT($AK47:$AN47,$AP47)),$AP$2="X",STDEV($AK47:$AO47)/SQRT(COUNT($AK47:$AO47))),"")</f>
        <v>0</v>
      </c>
      <c r="AE47" cm="1">
        <f t="array" ref="AE47">_xlfn.IFS(SUM($AK47:$AP47)="","",AK47="","",AK47=0,0,AK47&gt;0,AK47/AE$65*100)</f>
        <v>0</v>
      </c>
      <c r="AF47" cm="1">
        <f t="array" ref="AF47">_xlfn.IFS(SUM($AK47:$AP47)="","",AL47="","",AL47=0,0,AL47&gt;0,AL47/AF$65*100)</f>
        <v>0</v>
      </c>
      <c r="AG47" cm="1">
        <f t="array" ref="AG47">_xlfn.IFS(SUM($AK47:$AP47)="","",AM47="","",AM47=0,0,AM47&gt;0,AM47/AG$65*100)</f>
        <v>0</v>
      </c>
      <c r="AH47" cm="1">
        <f t="array" ref="AH47">_xlfn.IFS(SUM($AK47:$AP47)="","",AN47="","",AN47=0,0,AN47&gt;0,AN47/AH$65*100)</f>
        <v>0</v>
      </c>
      <c r="AI47" cm="1">
        <f t="array" ref="AI47">_xlfn.IFS(SUM($AK47:$AP47)="","",AO47="","",AO47=0,0,AO47&gt;0,AO47/AI$65*100)</f>
        <v>0</v>
      </c>
      <c r="AJ47" cm="1">
        <f t="array" ref="AJ47">_xlfn.IFS(SUM($AK47:$AP47)="","",AP47="","",AP47=0,0,AP47&gt;0,AP47/AJ$65*100)</f>
        <v>0</v>
      </c>
      <c r="AK47" s="42">
        <f t="shared" ref="AK47:AM63" si="45">IF(AQ47="","",AQ47/AQ$2)</f>
        <v>0</v>
      </c>
      <c r="AL47">
        <f t="shared" si="45"/>
        <v>0</v>
      </c>
      <c r="AM47">
        <f t="shared" si="45"/>
        <v>0</v>
      </c>
      <c r="AN47">
        <f t="shared" si="44"/>
        <v>0</v>
      </c>
      <c r="AO47">
        <f t="shared" si="44"/>
        <v>0</v>
      </c>
      <c r="AP47" s="96">
        <f t="shared" si="44"/>
        <v>0</v>
      </c>
      <c r="AQ47" s="89">
        <v>0</v>
      </c>
      <c r="AR47" s="89">
        <v>0</v>
      </c>
      <c r="AS47" s="89">
        <v>0</v>
      </c>
      <c r="AT47" s="89">
        <v>0</v>
      </c>
      <c r="AU47" s="89">
        <v>0</v>
      </c>
      <c r="AV47" s="89">
        <v>0</v>
      </c>
      <c r="AX47" s="1"/>
      <c r="AY47" s="39" t="str">
        <f t="shared" si="31"/>
        <v/>
      </c>
      <c r="AZ47" s="39" t="str">
        <f t="shared" si="32"/>
        <v/>
      </c>
      <c r="BA47" s="39" t="str">
        <f t="shared" si="33"/>
        <v/>
      </c>
      <c r="BB47" s="39" t="str">
        <f t="shared" si="34"/>
        <v/>
      </c>
      <c r="BC47" s="39" t="str">
        <f t="shared" si="35"/>
        <v/>
      </c>
      <c r="BD47" s="39" t="str">
        <f t="shared" si="36"/>
        <v/>
      </c>
      <c r="BE47" s="39" t="str">
        <f t="shared" si="37"/>
        <v/>
      </c>
      <c r="BF47" s="39" t="str">
        <f t="shared" si="38"/>
        <v/>
      </c>
      <c r="BG47" s="39" t="str">
        <f t="shared" si="39"/>
        <v/>
      </c>
      <c r="BH47" s="39" t="str">
        <f t="shared" si="40"/>
        <v/>
      </c>
      <c r="BI47" s="39" t="str">
        <f t="shared" si="41"/>
        <v/>
      </c>
      <c r="BJ47" s="39" t="str">
        <f t="shared" si="42"/>
        <v/>
      </c>
      <c r="BK47" s="42" t="str">
        <f t="shared" si="27"/>
        <v/>
      </c>
      <c r="BL47" t="str">
        <f t="shared" si="27"/>
        <v/>
      </c>
      <c r="BM47" t="str">
        <f t="shared" si="27"/>
        <v/>
      </c>
      <c r="BN47" t="str">
        <f t="shared" si="25"/>
        <v/>
      </c>
      <c r="BO47" t="str">
        <f t="shared" si="25"/>
        <v/>
      </c>
      <c r="BP47" t="str">
        <f t="shared" si="25"/>
        <v/>
      </c>
      <c r="BQ47" t="str">
        <f t="shared" si="25"/>
        <v/>
      </c>
      <c r="BR47" t="str">
        <f t="shared" si="25"/>
        <v/>
      </c>
      <c r="BS47" t="str">
        <f t="shared" si="25"/>
        <v/>
      </c>
      <c r="BT47" t="str">
        <f t="shared" si="25"/>
        <v/>
      </c>
      <c r="BU47" t="str">
        <f t="shared" si="25"/>
        <v/>
      </c>
      <c r="BV47" t="str">
        <f t="shared" si="25"/>
        <v/>
      </c>
      <c r="BW47" t="str">
        <f t="shared" si="15"/>
        <v/>
      </c>
      <c r="BX47" t="str">
        <f t="shared" si="16"/>
        <v/>
      </c>
      <c r="BY47" t="str">
        <f t="shared" si="17"/>
        <v/>
      </c>
      <c r="BZ47" t="str">
        <f t="shared" si="18"/>
        <v/>
      </c>
      <c r="CA47" t="str">
        <f t="shared" si="43"/>
        <v/>
      </c>
      <c r="CB47" s="39" t="str">
        <f t="shared" si="43"/>
        <v/>
      </c>
      <c r="CC47" s="46" t="str">
        <f t="shared" si="20"/>
        <v/>
      </c>
      <c r="CD47" s="44" t="str">
        <f t="shared" si="21"/>
        <v/>
      </c>
      <c r="CE47" t="str" cm="1">
        <f t="array" ref="CE47">_xlfn.IFS($CC47="","",$CC47&lt;=CE$3,"yes",$CC47&gt;CE$3,"no")</f>
        <v/>
      </c>
      <c r="CF47" s="42" t="str">
        <f t="shared" si="28"/>
        <v/>
      </c>
      <c r="CG47" s="1" t="str">
        <f t="shared" si="29"/>
        <v/>
      </c>
      <c r="CH47" s="1" t="str">
        <f t="shared" si="30"/>
        <v/>
      </c>
      <c r="CI47" s="76" t="str">
        <f>IF(CE47="yes",VLOOKUP(CH47,'z-Table'!$A$1:$K$74,7,TRUE)*$CE$2,"")</f>
        <v/>
      </c>
    </row>
    <row r="48" spans="1:87" ht="12" x14ac:dyDescent="0.2">
      <c r="A48" s="7" t="s">
        <v>70</v>
      </c>
      <c r="B48" s="18" cm="1">
        <f t="array" ref="B48">IFERROR(_xlfn.IFS(COUNTA($F$2:$K$2)=0,AVERAGE($F48:$K48),$F$2="X",AVERAGE(G48:$K48),$G$2="X",AVERAGE($F48,$H48:$K48),$H$2="X",AVERAGE($F48:$G48,$I48:$K48),$I$2="X",AVERAGE($F48:$H48,$J48:$K48),$J$2="X",AVERAGE($F48:$I48,$K48:$K48),$K$2="X",AVERAGE($F48:$J48)),"")</f>
        <v>0</v>
      </c>
      <c r="C48" s="19" cm="1">
        <f t="array" ref="C48">IFERROR(_xlfn.IFS(COUNTA($F$2:$K$2)=0,STDEV($F48:$K48)/SQRT(COUNT($F48:$K48)),$F$2="X",STDEV(G48:$K48)/SQRT(COUNT(G48:$K48)),$G$2="X",STDEV($F48,$H48:$K48)/SQRT(COUNT($F48,$H48:$K48)),$H$2="X",STDEV($F48:$G48,$I48:$K48)/SQRT(COUNT($F48:$G48,$I48:$K48)),$I$2="X",STDEV($F48:$H48,$J48:$K48)/SQRT(COUNT($F48:$H48,$J48:$K48)),$J$2="X",STDEV($F48:$I48,$K48)/SQRT(COUNT($F48:$I48,$K48)),$K$2="X",STDEV($F48:$J48)/SQRT(COUNT($F48:$J48))),"")</f>
        <v>0</v>
      </c>
      <c r="D48" s="110" cm="1">
        <f t="array" ref="D48">IFERROR(_xlfn.IFS(COUNTA($L$2:$Q$2)=0,AVERAGE($L48:$Q48),$L$2="X",AVERAGE($M48:$Q48),$M$2="X",AVERAGE($L48,$N48:$Q48),$N$2="X",AVERAGE($L48:$M48,$O48:$Q48),$O$2="X",AVERAGE($L48:$N48,$P48:$Q48),$P$2="X",AVERAGE($L48:$O48,$Q48:$Q48),$Q$2="X",AVERAGE($L48:$P48)),"")</f>
        <v>0</v>
      </c>
      <c r="E48" s="111" cm="1">
        <f t="array" ref="E48">IFERROR(_xlfn.IFS(COUNTA($L$2:$Q$2)=0,STDEV($L48:$Q48)/SQRT(COUNT($L48:$Q48)),$L$2="X",STDEV($M48:$Q48)/SQRT(COUNT($M48:$Q48)),$M$2="X",STDEV($L48,$N48:$Q48)/SQRT(COUNT($L48,$N48:$Q48)),$N$2="X",STDEV($L48:$M48,$O48:$Q48)/SQRT(COUNT($L48:$M48,$O48:$Q48)),$O$2="X",STDEV($L48:$N48,$P48:$Q48)/SQRT(COUNT($L48:$N48,$P48:$Q48)),$P$2="X",STDEV($L48:$O48,$Q48)/SQRT(COUNT($L48:$O48,$Q48)),$Q$2="X",STDEV($L48:$P48)/SQRT(COUNT($L48:$P48))),"")</f>
        <v>0</v>
      </c>
      <c r="F48" cm="1">
        <f t="array" ref="F48">_xlfn.IFS(SUM($L48:$Q48)="","",L48="","",L48=0,0,L48&gt;0,L48/F$65*100)</f>
        <v>0</v>
      </c>
      <c r="G48" cm="1">
        <f t="array" ref="G48">_xlfn.IFS(SUM($L48:$Q48)="","",M48="","",M48=0,0,M48&gt;0,M48/G$65*100)</f>
        <v>0</v>
      </c>
      <c r="H48" cm="1">
        <f t="array" ref="H48">_xlfn.IFS(SUM($L48:$Q48)="","",N48="","",N48=0,0,N48&gt;0,N48/H$65*100)</f>
        <v>0</v>
      </c>
      <c r="I48" cm="1">
        <f t="array" ref="I48">_xlfn.IFS(SUM($L48:$Q48)="","",O48="","",O48=0,0,O48&gt;0,O48/I$65*100)</f>
        <v>0</v>
      </c>
      <c r="J48" cm="1">
        <f t="array" ref="J48">_xlfn.IFS(SUM($L48:$Q48)="","",P48="","",P48=0,0,P48&gt;0,P48/J$65*100)</f>
        <v>0</v>
      </c>
      <c r="K48" cm="1">
        <f t="array" ref="K48">_xlfn.IFS(SUM($L48:$Q48)="","",Q48="","",Q48=0,0,Q48&gt;0,Q48/K$65*100)</f>
        <v>0</v>
      </c>
      <c r="L48" s="85">
        <f t="shared" si="26"/>
        <v>0</v>
      </c>
      <c r="M48" s="39">
        <f t="shared" si="0"/>
        <v>0</v>
      </c>
      <c r="N48" s="39">
        <f t="shared" si="0"/>
        <v>0</v>
      </c>
      <c r="O48" s="39">
        <f t="shared" si="0"/>
        <v>0</v>
      </c>
      <c r="P48" s="39">
        <f t="shared" si="0"/>
        <v>0</v>
      </c>
      <c r="Q48" s="98">
        <f t="shared" si="0"/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Z48" s="7" t="s">
        <v>70</v>
      </c>
      <c r="AA48" s="18" cm="1">
        <f t="array" ref="AA48">IFERROR(_xlfn.IFS(COUNTA($AE$2:$AJ$2)=0,AVERAGE($AE48:$AJ48),$AE$2="X",AVERAGE($AF48:$AJ48),$AF$2="X",AVERAGE($AE48,$AG48:$AJ48),$AG$2="X",AVERAGE($AE48:$AF48,$AH48:$AJ48),$AH$2="X",AVERAGE($AE48:$AG48,$AI48:$AJ48),$AI$2="X",AVERAGE($AE48:$AH48,$AJ48:$AJ48),$AJ$2="X",AVERAGE($AE48:$AI48)),"")</f>
        <v>0</v>
      </c>
      <c r="AB48" s="19" cm="1">
        <f t="array" ref="AB48">IFERROR(_xlfn.IFS(COUNTA($AE$2:$AJ$2)=0,STDEV($AE48:$AJ48)/SQRT(COUNT($AE48:$AJ48)),$AE$2="X",STDEV($AF48:$AJ48)/SQRT(COUNT($AF48:$AJ48)),$AF$2="X",STDEV($AE48,$AG48:$AJ48)/SQRT(COUNT($AE48,$AG48:$AJ48)),$AG$2="X",STDEV($AE48:$AF48,$AH48:$AJ48)/SQRT(COUNT($AE48:$AF48,$AH48:$AJ48)),$AH$2="X",STDEV($AE48:$AG48,$AI48:$AJ48)/SQRT(COUNT($AE48:$AG48,$AI48:$AJ48)),$AI$2="X",STDEV($AE48:$AH48,$AJ48)/SQRT(COUNT($AE48:$AH48,$AJ48)),$AJ$2="X",STDEV($AE48:$AI48)/SQRT(COUNT($AE48:$AI48))),"")</f>
        <v>0</v>
      </c>
      <c r="AC48" s="113" cm="1">
        <f t="array" ref="AC48">IFERROR(_xlfn.IFS(COUNTA($AK$2:$AP$2)=0,AVERAGE($AK48:$AP48),$AK$2="X",AVERAGE($AL48:$AP48),$AL$2="X",AVERAGE($AK48,$AM48:$AP48),$AM$2="X",AVERAGE($AK48:$AL48,$AN48:$AP48),$AN$2="X",AVERAGE($AK48:$AM48,$AO48:$AP48),$AO$2="X",AVERAGE($AK48:$AN48,$AP48:$AP48),$AP$2="X",AVERAGE($AK48:$AO48)),"")</f>
        <v>0</v>
      </c>
      <c r="AD48" s="111" cm="1">
        <f t="array" ref="AD48">IFERROR(_xlfn.IFS(COUNTA($AK$2:$AP$2)=0,STDEV($AK48:$AP48)/SQRT(COUNT($AK48:$AP48)),$AK$2="X",STDEV($AL48:$AP48)/SQRT(COUNT($AL48:$AP48)),$AL$2="X",STDEV($AK48,$AM48:$AP48)/SQRT(COUNT($AK48,$AM48:$AP48)),$AM$2="X",STDEV($AK48:$AL48,$AN48:$AP48)/SQRT(COUNT($AK48:$AL48,$AN48:$AP48)),$AN$2="X",STDEV($AK48:$AM48,$AO48:$AP48)/SQRT(COUNT($AK48:$AM48,$AO48:$AP48)),$AO$2="X",STDEV($AK48:$AN48,$AP48)/SQRT(COUNT($AK48:$AN48,$AP48)),$AP$2="X",STDEV($AK48:$AO48)/SQRT(COUNT($AK48:$AO48))),"")</f>
        <v>0</v>
      </c>
      <c r="AE48" cm="1">
        <f t="array" ref="AE48">_xlfn.IFS(SUM($AK48:$AP48)="","",AK48="","",AK48=0,0,AK48&gt;0,AK48/AE$65*100)</f>
        <v>0</v>
      </c>
      <c r="AF48" cm="1">
        <f t="array" ref="AF48">_xlfn.IFS(SUM($AK48:$AP48)="","",AL48="","",AL48=0,0,AL48&gt;0,AL48/AF$65*100)</f>
        <v>0</v>
      </c>
      <c r="AG48" cm="1">
        <f t="array" ref="AG48">_xlfn.IFS(SUM($AK48:$AP48)="","",AM48="","",AM48=0,0,AM48&gt;0,AM48/AG$65*100)</f>
        <v>0</v>
      </c>
      <c r="AH48" cm="1">
        <f t="array" ref="AH48">_xlfn.IFS(SUM($AK48:$AP48)="","",AN48="","",AN48=0,0,AN48&gt;0,AN48/AH$65*100)</f>
        <v>0</v>
      </c>
      <c r="AI48" cm="1">
        <f t="array" ref="AI48">_xlfn.IFS(SUM($AK48:$AP48)="","",AO48="","",AO48=0,0,AO48&gt;0,AO48/AI$65*100)</f>
        <v>0</v>
      </c>
      <c r="AJ48" cm="1">
        <f t="array" ref="AJ48">_xlfn.IFS(SUM($AK48:$AP48)="","",AP48="","",AP48=0,0,AP48&gt;0,AP48/AJ$65*100)</f>
        <v>0</v>
      </c>
      <c r="AK48" s="42">
        <f t="shared" si="45"/>
        <v>0</v>
      </c>
      <c r="AL48">
        <f t="shared" si="45"/>
        <v>0</v>
      </c>
      <c r="AM48">
        <f t="shared" si="45"/>
        <v>0</v>
      </c>
      <c r="AN48">
        <f t="shared" si="44"/>
        <v>0</v>
      </c>
      <c r="AO48">
        <f t="shared" si="44"/>
        <v>0</v>
      </c>
      <c r="AP48" s="96">
        <f t="shared" si="44"/>
        <v>0</v>
      </c>
      <c r="AQ48" s="89">
        <v>0</v>
      </c>
      <c r="AR48" s="89">
        <v>0</v>
      </c>
      <c r="AS48" s="89">
        <v>0</v>
      </c>
      <c r="AT48" s="89">
        <v>0</v>
      </c>
      <c r="AU48" s="89">
        <v>0</v>
      </c>
      <c r="AV48" s="89">
        <v>0</v>
      </c>
      <c r="AX48" s="1"/>
      <c r="AY48" s="39" t="str">
        <f t="shared" si="31"/>
        <v/>
      </c>
      <c r="AZ48" s="39" t="str">
        <f t="shared" si="32"/>
        <v/>
      </c>
      <c r="BA48" s="39" t="str">
        <f t="shared" si="33"/>
        <v/>
      </c>
      <c r="BB48" s="39" t="str">
        <f t="shared" si="34"/>
        <v/>
      </c>
      <c r="BC48" s="39" t="str">
        <f t="shared" si="35"/>
        <v/>
      </c>
      <c r="BD48" s="39" t="str">
        <f t="shared" si="36"/>
        <v/>
      </c>
      <c r="BE48" s="39" t="str">
        <f t="shared" si="37"/>
        <v/>
      </c>
      <c r="BF48" s="39" t="str">
        <f t="shared" si="38"/>
        <v/>
      </c>
      <c r="BG48" s="39" t="str">
        <f t="shared" si="39"/>
        <v/>
      </c>
      <c r="BH48" s="39" t="str">
        <f t="shared" si="40"/>
        <v/>
      </c>
      <c r="BI48" s="39" t="str">
        <f t="shared" si="41"/>
        <v/>
      </c>
      <c r="BJ48" s="39" t="str">
        <f t="shared" si="42"/>
        <v/>
      </c>
      <c r="BK48" s="42" t="str">
        <f t="shared" si="27"/>
        <v/>
      </c>
      <c r="BL48" t="str">
        <f t="shared" si="27"/>
        <v/>
      </c>
      <c r="BM48" t="str">
        <f t="shared" si="27"/>
        <v/>
      </c>
      <c r="BN48" t="str">
        <f t="shared" si="25"/>
        <v/>
      </c>
      <c r="BO48" t="str">
        <f t="shared" si="25"/>
        <v/>
      </c>
      <c r="BP48" t="str">
        <f t="shared" si="25"/>
        <v/>
      </c>
      <c r="BQ48" t="str">
        <f t="shared" si="25"/>
        <v/>
      </c>
      <c r="BR48" t="str">
        <f t="shared" si="25"/>
        <v/>
      </c>
      <c r="BS48" t="str">
        <f t="shared" si="25"/>
        <v/>
      </c>
      <c r="BT48" t="str">
        <f t="shared" si="25"/>
        <v/>
      </c>
      <c r="BU48" t="str">
        <f t="shared" si="25"/>
        <v/>
      </c>
      <c r="BV48" t="str">
        <f t="shared" si="25"/>
        <v/>
      </c>
      <c r="BW48" t="str">
        <f t="shared" si="15"/>
        <v/>
      </c>
      <c r="BX48" t="str">
        <f t="shared" si="16"/>
        <v/>
      </c>
      <c r="BY48" t="str">
        <f t="shared" si="17"/>
        <v/>
      </c>
      <c r="BZ48" t="str">
        <f t="shared" si="18"/>
        <v/>
      </c>
      <c r="CA48" t="str">
        <f t="shared" si="43"/>
        <v/>
      </c>
      <c r="CB48" s="39" t="str">
        <f t="shared" si="43"/>
        <v/>
      </c>
      <c r="CC48" s="46" t="str">
        <f t="shared" si="20"/>
        <v/>
      </c>
      <c r="CD48" s="44" t="str">
        <f t="shared" si="21"/>
        <v/>
      </c>
      <c r="CE48" t="str" cm="1">
        <f t="array" ref="CE48">_xlfn.IFS($CC48="","",$CC48&lt;=CE$3,"yes",$CC48&gt;CE$3,"no")</f>
        <v/>
      </c>
      <c r="CF48" s="42" t="str">
        <f t="shared" si="28"/>
        <v/>
      </c>
      <c r="CG48" s="1" t="str">
        <f t="shared" si="29"/>
        <v/>
      </c>
      <c r="CH48" s="1" t="str">
        <f t="shared" si="30"/>
        <v/>
      </c>
      <c r="CI48" s="76" t="str">
        <f>IF(CE48="yes",VLOOKUP(CH48,'z-Table'!$A$1:$K$74,7,TRUE)*$CE$2,"")</f>
        <v/>
      </c>
    </row>
    <row r="49" spans="1:87" ht="12" x14ac:dyDescent="0.2">
      <c r="A49" s="7" t="s">
        <v>71</v>
      </c>
      <c r="B49" s="18" cm="1">
        <f t="array" ref="B49">IFERROR(_xlfn.IFS(COUNTA($F$2:$K$2)=0,AVERAGE($F49:$K49),$F$2="X",AVERAGE(G49:$K49),$G$2="X",AVERAGE($F49,$H49:$K49),$H$2="X",AVERAGE($F49:$G49,$I49:$K49),$I$2="X",AVERAGE($F49:$H49,$J49:$K49),$J$2="X",AVERAGE($F49:$I49,$K49:$K49),$K$2="X",AVERAGE($F49:$J49)),"")</f>
        <v>0</v>
      </c>
      <c r="C49" s="19" cm="1">
        <f t="array" ref="C49">IFERROR(_xlfn.IFS(COUNTA($F$2:$K$2)=0,STDEV($F49:$K49)/SQRT(COUNT($F49:$K49)),$F$2="X",STDEV(G49:$K49)/SQRT(COUNT(G49:$K49)),$G$2="X",STDEV($F49,$H49:$K49)/SQRT(COUNT($F49,$H49:$K49)),$H$2="X",STDEV($F49:$G49,$I49:$K49)/SQRT(COUNT($F49:$G49,$I49:$K49)),$I$2="X",STDEV($F49:$H49,$J49:$K49)/SQRT(COUNT($F49:$H49,$J49:$K49)),$J$2="X",STDEV($F49:$I49,$K49)/SQRT(COUNT($F49:$I49,$K49)),$K$2="X",STDEV($F49:$J49)/SQRT(COUNT($F49:$J49))),"")</f>
        <v>0</v>
      </c>
      <c r="D49" s="110" cm="1">
        <f t="array" ref="D49">IFERROR(_xlfn.IFS(COUNTA($L$2:$Q$2)=0,AVERAGE($L49:$Q49),$L$2="X",AVERAGE($M49:$Q49),$M$2="X",AVERAGE($L49,$N49:$Q49),$N$2="X",AVERAGE($L49:$M49,$O49:$Q49),$O$2="X",AVERAGE($L49:$N49,$P49:$Q49),$P$2="X",AVERAGE($L49:$O49,$Q49:$Q49),$Q$2="X",AVERAGE($L49:$P49)),"")</f>
        <v>0</v>
      </c>
      <c r="E49" s="111" cm="1">
        <f t="array" ref="E49">IFERROR(_xlfn.IFS(COUNTA($L$2:$Q$2)=0,STDEV($L49:$Q49)/SQRT(COUNT($L49:$Q49)),$L$2="X",STDEV($M49:$Q49)/SQRT(COUNT($M49:$Q49)),$M$2="X",STDEV($L49,$N49:$Q49)/SQRT(COUNT($L49,$N49:$Q49)),$N$2="X",STDEV($L49:$M49,$O49:$Q49)/SQRT(COUNT($L49:$M49,$O49:$Q49)),$O$2="X",STDEV($L49:$N49,$P49:$Q49)/SQRT(COUNT($L49:$N49,$P49:$Q49)),$P$2="X",STDEV($L49:$O49,$Q49)/SQRT(COUNT($L49:$O49,$Q49)),$Q$2="X",STDEV($L49:$P49)/SQRT(COUNT($L49:$P49))),"")</f>
        <v>0</v>
      </c>
      <c r="F49" cm="1">
        <f t="array" ref="F49">_xlfn.IFS(SUM($L49:$Q49)="","",L49="","",L49=0,0,L49&gt;0,L49/F$65*100)</f>
        <v>0</v>
      </c>
      <c r="G49" cm="1">
        <f t="array" ref="G49">_xlfn.IFS(SUM($L49:$Q49)="","",M49="","",M49=0,0,M49&gt;0,M49/G$65*100)</f>
        <v>0</v>
      </c>
      <c r="H49" cm="1">
        <f t="array" ref="H49">_xlfn.IFS(SUM($L49:$Q49)="","",N49="","",N49=0,0,N49&gt;0,N49/H$65*100)</f>
        <v>0</v>
      </c>
      <c r="I49" cm="1">
        <f t="array" ref="I49">_xlfn.IFS(SUM($L49:$Q49)="","",O49="","",O49=0,0,O49&gt;0,O49/I$65*100)</f>
        <v>0</v>
      </c>
      <c r="J49" cm="1">
        <f t="array" ref="J49">_xlfn.IFS(SUM($L49:$Q49)="","",P49="","",P49=0,0,P49&gt;0,P49/J$65*100)</f>
        <v>0</v>
      </c>
      <c r="K49" cm="1">
        <f t="array" ref="K49">_xlfn.IFS(SUM($L49:$Q49)="","",Q49="","",Q49=0,0,Q49&gt;0,Q49/K$65*100)</f>
        <v>0</v>
      </c>
      <c r="L49" s="85">
        <f t="shared" si="26"/>
        <v>0</v>
      </c>
      <c r="M49" s="39">
        <f t="shared" si="0"/>
        <v>0</v>
      </c>
      <c r="N49" s="39">
        <f t="shared" si="0"/>
        <v>0</v>
      </c>
      <c r="O49" s="39">
        <f t="shared" si="0"/>
        <v>0</v>
      </c>
      <c r="P49" s="39">
        <f t="shared" si="0"/>
        <v>0</v>
      </c>
      <c r="Q49" s="98">
        <f t="shared" si="0"/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Z49" s="7" t="s">
        <v>71</v>
      </c>
      <c r="AA49" s="18" cm="1">
        <f t="array" ref="AA49">IFERROR(_xlfn.IFS(COUNTA($AE$2:$AJ$2)=0,AVERAGE($AE49:$AJ49),$AE$2="X",AVERAGE($AF49:$AJ49),$AF$2="X",AVERAGE($AE49,$AG49:$AJ49),$AG$2="X",AVERAGE($AE49:$AF49,$AH49:$AJ49),$AH$2="X",AVERAGE($AE49:$AG49,$AI49:$AJ49),$AI$2="X",AVERAGE($AE49:$AH49,$AJ49:$AJ49),$AJ$2="X",AVERAGE($AE49:$AI49)),"")</f>
        <v>0</v>
      </c>
      <c r="AB49" s="19" cm="1">
        <f t="array" ref="AB49">IFERROR(_xlfn.IFS(COUNTA($AE$2:$AJ$2)=0,STDEV($AE49:$AJ49)/SQRT(COUNT($AE49:$AJ49)),$AE$2="X",STDEV($AF49:$AJ49)/SQRT(COUNT($AF49:$AJ49)),$AF$2="X",STDEV($AE49,$AG49:$AJ49)/SQRT(COUNT($AE49,$AG49:$AJ49)),$AG$2="X",STDEV($AE49:$AF49,$AH49:$AJ49)/SQRT(COUNT($AE49:$AF49,$AH49:$AJ49)),$AH$2="X",STDEV($AE49:$AG49,$AI49:$AJ49)/SQRT(COUNT($AE49:$AG49,$AI49:$AJ49)),$AI$2="X",STDEV($AE49:$AH49,$AJ49)/SQRT(COUNT($AE49:$AH49,$AJ49)),$AJ$2="X",STDEV($AE49:$AI49)/SQRT(COUNT($AE49:$AI49))),"")</f>
        <v>0</v>
      </c>
      <c r="AC49" s="113" cm="1">
        <f t="array" ref="AC49">IFERROR(_xlfn.IFS(COUNTA($AK$2:$AP$2)=0,AVERAGE($AK49:$AP49),$AK$2="X",AVERAGE($AL49:$AP49),$AL$2="X",AVERAGE($AK49,$AM49:$AP49),$AM$2="X",AVERAGE($AK49:$AL49,$AN49:$AP49),$AN$2="X",AVERAGE($AK49:$AM49,$AO49:$AP49),$AO$2="X",AVERAGE($AK49:$AN49,$AP49:$AP49),$AP$2="X",AVERAGE($AK49:$AO49)),"")</f>
        <v>0</v>
      </c>
      <c r="AD49" s="111" cm="1">
        <f t="array" ref="AD49">IFERROR(_xlfn.IFS(COUNTA($AK$2:$AP$2)=0,STDEV($AK49:$AP49)/SQRT(COUNT($AK49:$AP49)),$AK$2="X",STDEV($AL49:$AP49)/SQRT(COUNT($AL49:$AP49)),$AL$2="X",STDEV($AK49,$AM49:$AP49)/SQRT(COUNT($AK49,$AM49:$AP49)),$AM$2="X",STDEV($AK49:$AL49,$AN49:$AP49)/SQRT(COUNT($AK49:$AL49,$AN49:$AP49)),$AN$2="X",STDEV($AK49:$AM49,$AO49:$AP49)/SQRT(COUNT($AK49:$AM49,$AO49:$AP49)),$AO$2="X",STDEV($AK49:$AN49,$AP49)/SQRT(COUNT($AK49:$AN49,$AP49)),$AP$2="X",STDEV($AK49:$AO49)/SQRT(COUNT($AK49:$AO49))),"")</f>
        <v>0</v>
      </c>
      <c r="AE49" cm="1">
        <f t="array" ref="AE49">_xlfn.IFS(SUM($AK49:$AP49)="","",AK49="","",AK49=0,0,AK49&gt;0,AK49/AE$65*100)</f>
        <v>0</v>
      </c>
      <c r="AF49" cm="1">
        <f t="array" ref="AF49">_xlfn.IFS(SUM($AK49:$AP49)="","",AL49="","",AL49=0,0,AL49&gt;0,AL49/AF$65*100)</f>
        <v>0</v>
      </c>
      <c r="AG49" cm="1">
        <f t="array" ref="AG49">_xlfn.IFS(SUM($AK49:$AP49)="","",AM49="","",AM49=0,0,AM49&gt;0,AM49/AG$65*100)</f>
        <v>0</v>
      </c>
      <c r="AH49" cm="1">
        <f t="array" ref="AH49">_xlfn.IFS(SUM($AK49:$AP49)="","",AN49="","",AN49=0,0,AN49&gt;0,AN49/AH$65*100)</f>
        <v>0</v>
      </c>
      <c r="AI49" cm="1">
        <f t="array" ref="AI49">_xlfn.IFS(SUM($AK49:$AP49)="","",AO49="","",AO49=0,0,AO49&gt;0,AO49/AI$65*100)</f>
        <v>0</v>
      </c>
      <c r="AJ49" cm="1">
        <f t="array" ref="AJ49">_xlfn.IFS(SUM($AK49:$AP49)="","",AP49="","",AP49=0,0,AP49&gt;0,AP49/AJ$65*100)</f>
        <v>0</v>
      </c>
      <c r="AK49" s="42">
        <f t="shared" si="45"/>
        <v>0</v>
      </c>
      <c r="AL49">
        <f t="shared" si="45"/>
        <v>0</v>
      </c>
      <c r="AM49">
        <f t="shared" si="45"/>
        <v>0</v>
      </c>
      <c r="AN49">
        <f t="shared" si="44"/>
        <v>0</v>
      </c>
      <c r="AO49">
        <f t="shared" si="44"/>
        <v>0</v>
      </c>
      <c r="AP49" s="96">
        <f t="shared" si="44"/>
        <v>0</v>
      </c>
      <c r="AQ49" s="89">
        <v>0</v>
      </c>
      <c r="AR49" s="89">
        <v>0</v>
      </c>
      <c r="AS49" s="89">
        <v>0</v>
      </c>
      <c r="AT49" s="89">
        <v>0</v>
      </c>
      <c r="AU49" s="89">
        <v>0</v>
      </c>
      <c r="AV49" s="89">
        <v>0</v>
      </c>
      <c r="AX49" s="1"/>
      <c r="AY49" s="39" t="str">
        <f t="shared" si="31"/>
        <v/>
      </c>
      <c r="AZ49" s="39" t="str">
        <f t="shared" si="32"/>
        <v/>
      </c>
      <c r="BA49" s="39" t="str">
        <f t="shared" si="33"/>
        <v/>
      </c>
      <c r="BB49" s="39" t="str">
        <f t="shared" si="34"/>
        <v/>
      </c>
      <c r="BC49" s="39" t="str">
        <f t="shared" si="35"/>
        <v/>
      </c>
      <c r="BD49" s="39" t="str">
        <f t="shared" si="36"/>
        <v/>
      </c>
      <c r="BE49" s="39" t="str">
        <f t="shared" si="37"/>
        <v/>
      </c>
      <c r="BF49" s="39" t="str">
        <f t="shared" si="38"/>
        <v/>
      </c>
      <c r="BG49" s="39" t="str">
        <f t="shared" si="39"/>
        <v/>
      </c>
      <c r="BH49" s="39" t="str">
        <f t="shared" si="40"/>
        <v/>
      </c>
      <c r="BI49" s="39" t="str">
        <f t="shared" si="41"/>
        <v/>
      </c>
      <c r="BJ49" s="39" t="str">
        <f t="shared" si="42"/>
        <v/>
      </c>
      <c r="BK49" s="42" t="str">
        <f t="shared" si="27"/>
        <v/>
      </c>
      <c r="BL49" t="str">
        <f t="shared" si="27"/>
        <v/>
      </c>
      <c r="BM49" t="str">
        <f t="shared" si="27"/>
        <v/>
      </c>
      <c r="BN49" t="str">
        <f t="shared" si="25"/>
        <v/>
      </c>
      <c r="BO49" t="str">
        <f t="shared" si="25"/>
        <v/>
      </c>
      <c r="BP49" t="str">
        <f t="shared" si="25"/>
        <v/>
      </c>
      <c r="BQ49" t="str">
        <f t="shared" si="25"/>
        <v/>
      </c>
      <c r="BR49" t="str">
        <f t="shared" si="25"/>
        <v/>
      </c>
      <c r="BS49" t="str">
        <f t="shared" si="25"/>
        <v/>
      </c>
      <c r="BT49" t="str">
        <f t="shared" si="25"/>
        <v/>
      </c>
      <c r="BU49" t="str">
        <f t="shared" si="25"/>
        <v/>
      </c>
      <c r="BV49" t="str">
        <f t="shared" si="25"/>
        <v/>
      </c>
      <c r="BW49" t="str">
        <f t="shared" si="15"/>
        <v/>
      </c>
      <c r="BX49" t="str">
        <f t="shared" si="16"/>
        <v/>
      </c>
      <c r="BY49" t="str">
        <f t="shared" si="17"/>
        <v/>
      </c>
      <c r="BZ49" t="str">
        <f t="shared" si="18"/>
        <v/>
      </c>
      <c r="CA49" t="str">
        <f t="shared" si="43"/>
        <v/>
      </c>
      <c r="CB49" s="39" t="str">
        <f t="shared" si="43"/>
        <v/>
      </c>
      <c r="CC49" s="46" t="str">
        <f t="shared" si="20"/>
        <v/>
      </c>
      <c r="CD49" s="44" t="str">
        <f t="shared" si="21"/>
        <v/>
      </c>
      <c r="CE49" t="str" cm="1">
        <f t="array" ref="CE49">_xlfn.IFS($CC49="","",$CC49&lt;=CE$3,"yes",$CC49&gt;CE$3,"no")</f>
        <v/>
      </c>
      <c r="CF49" s="42" t="str">
        <f t="shared" si="28"/>
        <v/>
      </c>
      <c r="CG49" s="1" t="str">
        <f t="shared" si="29"/>
        <v/>
      </c>
      <c r="CH49" s="1" t="str">
        <f t="shared" si="30"/>
        <v/>
      </c>
      <c r="CI49" s="76" t="str">
        <f>IF(CE49="yes",VLOOKUP(CH49,'z-Table'!$A$1:$K$74,7,TRUE)*$CE$2,"")</f>
        <v/>
      </c>
    </row>
    <row r="50" spans="1:87" ht="12" x14ac:dyDescent="0.2">
      <c r="A50" s="7" t="s">
        <v>72</v>
      </c>
      <c r="B50" s="18" cm="1">
        <f t="array" ref="B50">IFERROR(_xlfn.IFS(COUNTA($F$2:$K$2)=0,AVERAGE($F50:$K50),$F$2="X",AVERAGE(G50:$K50),$G$2="X",AVERAGE($F50,$H50:$K50),$H$2="X",AVERAGE($F50:$G50,$I50:$K50),$I$2="X",AVERAGE($F50:$H50,$J50:$K50),$J$2="X",AVERAGE($F50:$I50,$K50:$K50),$K$2="X",AVERAGE($F50:$J50)),"")</f>
        <v>0</v>
      </c>
      <c r="C50" s="19" cm="1">
        <f t="array" ref="C50">IFERROR(_xlfn.IFS(COUNTA($F$2:$K$2)=0,STDEV($F50:$K50)/SQRT(COUNT($F50:$K50)),$F$2="X",STDEV(G50:$K50)/SQRT(COUNT(G50:$K50)),$G$2="X",STDEV($F50,$H50:$K50)/SQRT(COUNT($F50,$H50:$K50)),$H$2="X",STDEV($F50:$G50,$I50:$K50)/SQRT(COUNT($F50:$G50,$I50:$K50)),$I$2="X",STDEV($F50:$H50,$J50:$K50)/SQRT(COUNT($F50:$H50,$J50:$K50)),$J$2="X",STDEV($F50:$I50,$K50)/SQRT(COUNT($F50:$I50,$K50)),$K$2="X",STDEV($F50:$J50)/SQRT(COUNT($F50:$J50))),"")</f>
        <v>0</v>
      </c>
      <c r="D50" s="110" cm="1">
        <f t="array" ref="D50">IFERROR(_xlfn.IFS(COUNTA($L$2:$Q$2)=0,AVERAGE($L50:$Q50),$L$2="X",AVERAGE($M50:$Q50),$M$2="X",AVERAGE($L50,$N50:$Q50),$N$2="X",AVERAGE($L50:$M50,$O50:$Q50),$O$2="X",AVERAGE($L50:$N50,$P50:$Q50),$P$2="X",AVERAGE($L50:$O50,$Q50:$Q50),$Q$2="X",AVERAGE($L50:$P50)),"")</f>
        <v>0</v>
      </c>
      <c r="E50" s="111" cm="1">
        <f t="array" ref="E50">IFERROR(_xlfn.IFS(COUNTA($L$2:$Q$2)=0,STDEV($L50:$Q50)/SQRT(COUNT($L50:$Q50)),$L$2="X",STDEV($M50:$Q50)/SQRT(COUNT($M50:$Q50)),$M$2="X",STDEV($L50,$N50:$Q50)/SQRT(COUNT($L50,$N50:$Q50)),$N$2="X",STDEV($L50:$M50,$O50:$Q50)/SQRT(COUNT($L50:$M50,$O50:$Q50)),$O$2="X",STDEV($L50:$N50,$P50:$Q50)/SQRT(COUNT($L50:$N50,$P50:$Q50)),$P$2="X",STDEV($L50:$O50,$Q50)/SQRT(COUNT($L50:$O50,$Q50)),$Q$2="X",STDEV($L50:$P50)/SQRT(COUNT($L50:$P50))),"")</f>
        <v>0</v>
      </c>
      <c r="F50" cm="1">
        <f t="array" ref="F50">_xlfn.IFS(SUM($L50:$Q50)="","",L50="","",L50=0,0,L50&gt;0,L50/F$65*100)</f>
        <v>0</v>
      </c>
      <c r="G50" cm="1">
        <f t="array" ref="G50">_xlfn.IFS(SUM($L50:$Q50)="","",M50="","",M50=0,0,M50&gt;0,M50/G$65*100)</f>
        <v>0</v>
      </c>
      <c r="H50" cm="1">
        <f t="array" ref="H50">_xlfn.IFS(SUM($L50:$Q50)="","",N50="","",N50=0,0,N50&gt;0,N50/H$65*100)</f>
        <v>0</v>
      </c>
      <c r="I50" cm="1">
        <f t="array" ref="I50">_xlfn.IFS(SUM($L50:$Q50)="","",O50="","",O50=0,0,O50&gt;0,O50/I$65*100)</f>
        <v>0</v>
      </c>
      <c r="J50" cm="1">
        <f t="array" ref="J50">_xlfn.IFS(SUM($L50:$Q50)="","",P50="","",P50=0,0,P50&gt;0,P50/J$65*100)</f>
        <v>0</v>
      </c>
      <c r="K50" cm="1">
        <f t="array" ref="K50">_xlfn.IFS(SUM($L50:$Q50)="","",Q50="","",Q50=0,0,Q50&gt;0,Q50/K$65*100)</f>
        <v>0</v>
      </c>
      <c r="L50" s="85">
        <f t="shared" si="26"/>
        <v>0</v>
      </c>
      <c r="M50" s="39">
        <f t="shared" si="0"/>
        <v>0</v>
      </c>
      <c r="N50" s="39">
        <f t="shared" si="0"/>
        <v>0</v>
      </c>
      <c r="O50" s="39">
        <f t="shared" si="0"/>
        <v>0</v>
      </c>
      <c r="P50" s="39">
        <f t="shared" si="0"/>
        <v>0</v>
      </c>
      <c r="Q50" s="98">
        <f t="shared" ref="Q50:Q63" si="46">IF(W50="","",W50/W$2)</f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Z50" s="7" t="s">
        <v>72</v>
      </c>
      <c r="AA50" s="18" cm="1">
        <f t="array" ref="AA50">IFERROR(_xlfn.IFS(COUNTA($AE$2:$AJ$2)=0,AVERAGE($AE50:$AJ50),$AE$2="X",AVERAGE($AF50:$AJ50),$AF$2="X",AVERAGE($AE50,$AG50:$AJ50),$AG$2="X",AVERAGE($AE50:$AF50,$AH50:$AJ50),$AH$2="X",AVERAGE($AE50:$AG50,$AI50:$AJ50),$AI$2="X",AVERAGE($AE50:$AH50,$AJ50:$AJ50),$AJ$2="X",AVERAGE($AE50:$AI50)),"")</f>
        <v>0</v>
      </c>
      <c r="AB50" s="19" cm="1">
        <f t="array" ref="AB50">IFERROR(_xlfn.IFS(COUNTA($AE$2:$AJ$2)=0,STDEV($AE50:$AJ50)/SQRT(COUNT($AE50:$AJ50)),$AE$2="X",STDEV($AF50:$AJ50)/SQRT(COUNT($AF50:$AJ50)),$AF$2="X",STDEV($AE50,$AG50:$AJ50)/SQRT(COUNT($AE50,$AG50:$AJ50)),$AG$2="X",STDEV($AE50:$AF50,$AH50:$AJ50)/SQRT(COUNT($AE50:$AF50,$AH50:$AJ50)),$AH$2="X",STDEV($AE50:$AG50,$AI50:$AJ50)/SQRT(COUNT($AE50:$AG50,$AI50:$AJ50)),$AI$2="X",STDEV($AE50:$AH50,$AJ50)/SQRT(COUNT($AE50:$AH50,$AJ50)),$AJ$2="X",STDEV($AE50:$AI50)/SQRT(COUNT($AE50:$AI50))),"")</f>
        <v>0</v>
      </c>
      <c r="AC50" s="113" cm="1">
        <f t="array" ref="AC50">IFERROR(_xlfn.IFS(COUNTA($AK$2:$AP$2)=0,AVERAGE($AK50:$AP50),$AK$2="X",AVERAGE($AL50:$AP50),$AL$2="X",AVERAGE($AK50,$AM50:$AP50),$AM$2="X",AVERAGE($AK50:$AL50,$AN50:$AP50),$AN$2="X",AVERAGE($AK50:$AM50,$AO50:$AP50),$AO$2="X",AVERAGE($AK50:$AN50,$AP50:$AP50),$AP$2="X",AVERAGE($AK50:$AO50)),"")</f>
        <v>0</v>
      </c>
      <c r="AD50" s="111" cm="1">
        <f t="array" ref="AD50">IFERROR(_xlfn.IFS(COUNTA($AK$2:$AP$2)=0,STDEV($AK50:$AP50)/SQRT(COUNT($AK50:$AP50)),$AK$2="X",STDEV($AL50:$AP50)/SQRT(COUNT($AL50:$AP50)),$AL$2="X",STDEV($AK50,$AM50:$AP50)/SQRT(COUNT($AK50,$AM50:$AP50)),$AM$2="X",STDEV($AK50:$AL50,$AN50:$AP50)/SQRT(COUNT($AK50:$AL50,$AN50:$AP50)),$AN$2="X",STDEV($AK50:$AM50,$AO50:$AP50)/SQRT(COUNT($AK50:$AM50,$AO50:$AP50)),$AO$2="X",STDEV($AK50:$AN50,$AP50)/SQRT(COUNT($AK50:$AN50,$AP50)),$AP$2="X",STDEV($AK50:$AO50)/SQRT(COUNT($AK50:$AO50))),"")</f>
        <v>0</v>
      </c>
      <c r="AE50" cm="1">
        <f t="array" ref="AE50">_xlfn.IFS(SUM($AK50:$AP50)="","",AK50="","",AK50=0,0,AK50&gt;0,AK50/AE$65*100)</f>
        <v>0</v>
      </c>
      <c r="AF50" cm="1">
        <f t="array" ref="AF50">_xlfn.IFS(SUM($AK50:$AP50)="","",AL50="","",AL50=0,0,AL50&gt;0,AL50/AF$65*100)</f>
        <v>0</v>
      </c>
      <c r="AG50" cm="1">
        <f t="array" ref="AG50">_xlfn.IFS(SUM($AK50:$AP50)="","",AM50="","",AM50=0,0,AM50&gt;0,AM50/AG$65*100)</f>
        <v>0</v>
      </c>
      <c r="AH50" cm="1">
        <f t="array" ref="AH50">_xlfn.IFS(SUM($AK50:$AP50)="","",AN50="","",AN50=0,0,AN50&gt;0,AN50/AH$65*100)</f>
        <v>0</v>
      </c>
      <c r="AI50" cm="1">
        <f t="array" ref="AI50">_xlfn.IFS(SUM($AK50:$AP50)="","",AO50="","",AO50=0,0,AO50&gt;0,AO50/AI$65*100)</f>
        <v>0</v>
      </c>
      <c r="AJ50" cm="1">
        <f t="array" ref="AJ50">_xlfn.IFS(SUM($AK50:$AP50)="","",AP50="","",AP50=0,0,AP50&gt;0,AP50/AJ$65*100)</f>
        <v>0</v>
      </c>
      <c r="AK50" s="42">
        <f t="shared" si="45"/>
        <v>0</v>
      </c>
      <c r="AL50">
        <f t="shared" si="45"/>
        <v>0</v>
      </c>
      <c r="AM50">
        <f t="shared" si="45"/>
        <v>0</v>
      </c>
      <c r="AN50">
        <f t="shared" si="44"/>
        <v>0</v>
      </c>
      <c r="AO50">
        <f t="shared" si="44"/>
        <v>0</v>
      </c>
      <c r="AP50" s="96">
        <f t="shared" si="44"/>
        <v>0</v>
      </c>
      <c r="AQ50" s="89">
        <v>0</v>
      </c>
      <c r="AR50" s="89">
        <v>0</v>
      </c>
      <c r="AS50" s="89">
        <v>0</v>
      </c>
      <c r="AT50" s="89">
        <v>0</v>
      </c>
      <c r="AU50" s="89">
        <v>0</v>
      </c>
      <c r="AV50" s="89">
        <v>0</v>
      </c>
      <c r="AX50" s="1"/>
      <c r="AY50" s="39" t="str">
        <f t="shared" si="31"/>
        <v/>
      </c>
      <c r="AZ50" s="39" t="str">
        <f t="shared" si="32"/>
        <v/>
      </c>
      <c r="BA50" s="39" t="str">
        <f t="shared" si="33"/>
        <v/>
      </c>
      <c r="BB50" s="39" t="str">
        <f t="shared" si="34"/>
        <v/>
      </c>
      <c r="BC50" s="39" t="str">
        <f t="shared" si="35"/>
        <v/>
      </c>
      <c r="BD50" s="39" t="str">
        <f t="shared" si="36"/>
        <v/>
      </c>
      <c r="BE50" s="39" t="str">
        <f t="shared" si="37"/>
        <v/>
      </c>
      <c r="BF50" s="39" t="str">
        <f t="shared" si="38"/>
        <v/>
      </c>
      <c r="BG50" s="39" t="str">
        <f t="shared" si="39"/>
        <v/>
      </c>
      <c r="BH50" s="39" t="str">
        <f t="shared" si="40"/>
        <v/>
      </c>
      <c r="BI50" s="39" t="str">
        <f t="shared" si="41"/>
        <v/>
      </c>
      <c r="BJ50" s="39" t="str">
        <f t="shared" si="42"/>
        <v/>
      </c>
      <c r="BK50" s="42" t="str">
        <f t="shared" si="27"/>
        <v/>
      </c>
      <c r="BL50" t="str">
        <f t="shared" si="27"/>
        <v/>
      </c>
      <c r="BM50" t="str">
        <f t="shared" si="27"/>
        <v/>
      </c>
      <c r="BN50" t="str">
        <f t="shared" si="25"/>
        <v/>
      </c>
      <c r="BO50" t="str">
        <f t="shared" si="25"/>
        <v/>
      </c>
      <c r="BP50" t="str">
        <f t="shared" si="25"/>
        <v/>
      </c>
      <c r="BQ50" t="str">
        <f t="shared" si="25"/>
        <v/>
      </c>
      <c r="BR50" t="str">
        <f t="shared" si="25"/>
        <v/>
      </c>
      <c r="BS50" t="str">
        <f t="shared" si="25"/>
        <v/>
      </c>
      <c r="BT50" t="str">
        <f t="shared" si="25"/>
        <v/>
      </c>
      <c r="BU50" t="str">
        <f t="shared" si="25"/>
        <v/>
      </c>
      <c r="BV50" t="str">
        <f t="shared" si="25"/>
        <v/>
      </c>
      <c r="BW50" t="str">
        <f t="shared" si="15"/>
        <v/>
      </c>
      <c r="BX50" t="str">
        <f t="shared" si="16"/>
        <v/>
      </c>
      <c r="BY50" t="str">
        <f t="shared" si="17"/>
        <v/>
      </c>
      <c r="BZ50" t="str">
        <f t="shared" si="18"/>
        <v/>
      </c>
      <c r="CA50" t="str">
        <f t="shared" si="43"/>
        <v/>
      </c>
      <c r="CB50" s="39" t="str">
        <f t="shared" si="43"/>
        <v/>
      </c>
      <c r="CC50" s="46" t="str">
        <f t="shared" si="20"/>
        <v/>
      </c>
      <c r="CD50" s="44" t="str">
        <f t="shared" si="21"/>
        <v/>
      </c>
      <c r="CE50" t="str" cm="1">
        <f t="array" ref="CE50">_xlfn.IFS($CC50="","",$CC50&lt;=CE$3,"yes",$CC50&gt;CE$3,"no")</f>
        <v/>
      </c>
      <c r="CF50" s="42" t="str">
        <f t="shared" si="28"/>
        <v/>
      </c>
      <c r="CG50" s="1" t="str">
        <f t="shared" si="29"/>
        <v/>
      </c>
      <c r="CH50" s="1" t="str">
        <f t="shared" si="30"/>
        <v/>
      </c>
      <c r="CI50" s="76" t="str">
        <f>IF(CE50="yes",VLOOKUP(CH50,'z-Table'!$A$1:$K$74,7,TRUE)*$CE$2,"")</f>
        <v/>
      </c>
    </row>
    <row r="51" spans="1:87" ht="12" x14ac:dyDescent="0.2">
      <c r="A51" s="7" t="s">
        <v>73</v>
      </c>
      <c r="B51" s="18" cm="1">
        <f t="array" ref="B51">IFERROR(_xlfn.IFS(COUNTA($F$2:$K$2)=0,AVERAGE($F51:$K51),$F$2="X",AVERAGE(G51:$K51),$G$2="X",AVERAGE($F51,$H51:$K51),$H$2="X",AVERAGE($F51:$G51,$I51:$K51),$I$2="X",AVERAGE($F51:$H51,$J51:$K51),$J$2="X",AVERAGE($F51:$I51,$K51:$K51),$K$2="X",AVERAGE($F51:$J51)),"")</f>
        <v>0</v>
      </c>
      <c r="C51" s="19" cm="1">
        <f t="array" ref="C51">IFERROR(_xlfn.IFS(COUNTA($F$2:$K$2)=0,STDEV($F51:$K51)/SQRT(COUNT($F51:$K51)),$F$2="X",STDEV(G51:$K51)/SQRT(COUNT(G51:$K51)),$G$2="X",STDEV($F51,$H51:$K51)/SQRT(COUNT($F51,$H51:$K51)),$H$2="X",STDEV($F51:$G51,$I51:$K51)/SQRT(COUNT($F51:$G51,$I51:$K51)),$I$2="X",STDEV($F51:$H51,$J51:$K51)/SQRT(COUNT($F51:$H51,$J51:$K51)),$J$2="X",STDEV($F51:$I51,$K51)/SQRT(COUNT($F51:$I51,$K51)),$K$2="X",STDEV($F51:$J51)/SQRT(COUNT($F51:$J51))),"")</f>
        <v>0</v>
      </c>
      <c r="D51" s="110" cm="1">
        <f t="array" ref="D51">IFERROR(_xlfn.IFS(COUNTA($L$2:$Q$2)=0,AVERAGE($L51:$Q51),$L$2="X",AVERAGE($M51:$Q51),$M$2="X",AVERAGE($L51,$N51:$Q51),$N$2="X",AVERAGE($L51:$M51,$O51:$Q51),$O$2="X",AVERAGE($L51:$N51,$P51:$Q51),$P$2="X",AVERAGE($L51:$O51,$Q51:$Q51),$Q$2="X",AVERAGE($L51:$P51)),"")</f>
        <v>0</v>
      </c>
      <c r="E51" s="111" cm="1">
        <f t="array" ref="E51">IFERROR(_xlfn.IFS(COUNTA($L$2:$Q$2)=0,STDEV($L51:$Q51)/SQRT(COUNT($L51:$Q51)),$L$2="X",STDEV($M51:$Q51)/SQRT(COUNT($M51:$Q51)),$M$2="X",STDEV($L51,$N51:$Q51)/SQRT(COUNT($L51,$N51:$Q51)),$N$2="X",STDEV($L51:$M51,$O51:$Q51)/SQRT(COUNT($L51:$M51,$O51:$Q51)),$O$2="X",STDEV($L51:$N51,$P51:$Q51)/SQRT(COUNT($L51:$N51,$P51:$Q51)),$P$2="X",STDEV($L51:$O51,$Q51)/SQRT(COUNT($L51:$O51,$Q51)),$Q$2="X",STDEV($L51:$P51)/SQRT(COUNT($L51:$P51))),"")</f>
        <v>0</v>
      </c>
      <c r="F51" cm="1">
        <f t="array" ref="F51">_xlfn.IFS(SUM($L51:$Q51)="","",L51="","",L51=0,0,L51&gt;0,L51/F$65*100)</f>
        <v>0</v>
      </c>
      <c r="G51" cm="1">
        <f t="array" ref="G51">_xlfn.IFS(SUM($L51:$Q51)="","",M51="","",M51=0,0,M51&gt;0,M51/G$65*100)</f>
        <v>0</v>
      </c>
      <c r="H51" cm="1">
        <f t="array" ref="H51">_xlfn.IFS(SUM($L51:$Q51)="","",N51="","",N51=0,0,N51&gt;0,N51/H$65*100)</f>
        <v>0</v>
      </c>
      <c r="I51" cm="1">
        <f t="array" ref="I51">_xlfn.IFS(SUM($L51:$Q51)="","",O51="","",O51=0,0,O51&gt;0,O51/I$65*100)</f>
        <v>0</v>
      </c>
      <c r="J51" cm="1">
        <f t="array" ref="J51">_xlfn.IFS(SUM($L51:$Q51)="","",P51="","",P51=0,0,P51&gt;0,P51/J$65*100)</f>
        <v>0</v>
      </c>
      <c r="K51" cm="1">
        <f t="array" ref="K51">_xlfn.IFS(SUM($L51:$Q51)="","",Q51="","",Q51=0,0,Q51&gt;0,Q51/K$65*100)</f>
        <v>0</v>
      </c>
      <c r="L51" s="85">
        <f t="shared" si="26"/>
        <v>0</v>
      </c>
      <c r="M51" s="39">
        <f t="shared" si="26"/>
        <v>0</v>
      </c>
      <c r="N51" s="39">
        <f t="shared" si="26"/>
        <v>0</v>
      </c>
      <c r="O51" s="39">
        <f t="shared" si="26"/>
        <v>0</v>
      </c>
      <c r="P51" s="39">
        <f t="shared" si="26"/>
        <v>0</v>
      </c>
      <c r="Q51" s="98">
        <f t="shared" si="46"/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Z51" s="7" t="s">
        <v>73</v>
      </c>
      <c r="AA51" s="18" cm="1">
        <f t="array" ref="AA51">IFERROR(_xlfn.IFS(COUNTA($AE$2:$AJ$2)=0,AVERAGE($AE51:$AJ51),$AE$2="X",AVERAGE($AF51:$AJ51),$AF$2="X",AVERAGE($AE51,$AG51:$AJ51),$AG$2="X",AVERAGE($AE51:$AF51,$AH51:$AJ51),$AH$2="X",AVERAGE($AE51:$AG51,$AI51:$AJ51),$AI$2="X",AVERAGE($AE51:$AH51,$AJ51:$AJ51),$AJ$2="X",AVERAGE($AE51:$AI51)),"")</f>
        <v>0</v>
      </c>
      <c r="AB51" s="19" cm="1">
        <f t="array" ref="AB51">IFERROR(_xlfn.IFS(COUNTA($AE$2:$AJ$2)=0,STDEV($AE51:$AJ51)/SQRT(COUNT($AE51:$AJ51)),$AE$2="X",STDEV($AF51:$AJ51)/SQRT(COUNT($AF51:$AJ51)),$AF$2="X",STDEV($AE51,$AG51:$AJ51)/SQRT(COUNT($AE51,$AG51:$AJ51)),$AG$2="X",STDEV($AE51:$AF51,$AH51:$AJ51)/SQRT(COUNT($AE51:$AF51,$AH51:$AJ51)),$AH$2="X",STDEV($AE51:$AG51,$AI51:$AJ51)/SQRT(COUNT($AE51:$AG51,$AI51:$AJ51)),$AI$2="X",STDEV($AE51:$AH51,$AJ51)/SQRT(COUNT($AE51:$AH51,$AJ51)),$AJ$2="X",STDEV($AE51:$AI51)/SQRT(COUNT($AE51:$AI51))),"")</f>
        <v>0</v>
      </c>
      <c r="AC51" s="113" cm="1">
        <f t="array" ref="AC51">IFERROR(_xlfn.IFS(COUNTA($AK$2:$AP$2)=0,AVERAGE($AK51:$AP51),$AK$2="X",AVERAGE($AL51:$AP51),$AL$2="X",AVERAGE($AK51,$AM51:$AP51),$AM$2="X",AVERAGE($AK51:$AL51,$AN51:$AP51),$AN$2="X",AVERAGE($AK51:$AM51,$AO51:$AP51),$AO$2="X",AVERAGE($AK51:$AN51,$AP51:$AP51),$AP$2="X",AVERAGE($AK51:$AO51)),"")</f>
        <v>0</v>
      </c>
      <c r="AD51" s="111" cm="1">
        <f t="array" ref="AD51">IFERROR(_xlfn.IFS(COUNTA($AK$2:$AP$2)=0,STDEV($AK51:$AP51)/SQRT(COUNT($AK51:$AP51)),$AK$2="X",STDEV($AL51:$AP51)/SQRT(COUNT($AL51:$AP51)),$AL$2="X",STDEV($AK51,$AM51:$AP51)/SQRT(COUNT($AK51,$AM51:$AP51)),$AM$2="X",STDEV($AK51:$AL51,$AN51:$AP51)/SQRT(COUNT($AK51:$AL51,$AN51:$AP51)),$AN$2="X",STDEV($AK51:$AM51,$AO51:$AP51)/SQRT(COUNT($AK51:$AM51,$AO51:$AP51)),$AO$2="X",STDEV($AK51:$AN51,$AP51)/SQRT(COUNT($AK51:$AN51,$AP51)),$AP$2="X",STDEV($AK51:$AO51)/SQRT(COUNT($AK51:$AO51))),"")</f>
        <v>0</v>
      </c>
      <c r="AE51" cm="1">
        <f t="array" ref="AE51">_xlfn.IFS(SUM($AK51:$AP51)="","",AK51="","",AK51=0,0,AK51&gt;0,AK51/AE$65*100)</f>
        <v>0</v>
      </c>
      <c r="AF51" cm="1">
        <f t="array" ref="AF51">_xlfn.IFS(SUM($AK51:$AP51)="","",AL51="","",AL51=0,0,AL51&gt;0,AL51/AF$65*100)</f>
        <v>0</v>
      </c>
      <c r="AG51" cm="1">
        <f t="array" ref="AG51">_xlfn.IFS(SUM($AK51:$AP51)="","",AM51="","",AM51=0,0,AM51&gt;0,AM51/AG$65*100)</f>
        <v>0</v>
      </c>
      <c r="AH51" cm="1">
        <f t="array" ref="AH51">_xlfn.IFS(SUM($AK51:$AP51)="","",AN51="","",AN51=0,0,AN51&gt;0,AN51/AH$65*100)</f>
        <v>0</v>
      </c>
      <c r="AI51" cm="1">
        <f t="array" ref="AI51">_xlfn.IFS(SUM($AK51:$AP51)="","",AO51="","",AO51=0,0,AO51&gt;0,AO51/AI$65*100)</f>
        <v>0</v>
      </c>
      <c r="AJ51" cm="1">
        <f t="array" ref="AJ51">_xlfn.IFS(SUM($AK51:$AP51)="","",AP51="","",AP51=0,0,AP51&gt;0,AP51/AJ$65*100)</f>
        <v>0</v>
      </c>
      <c r="AK51" s="42">
        <f t="shared" si="45"/>
        <v>0</v>
      </c>
      <c r="AL51">
        <f t="shared" si="45"/>
        <v>0</v>
      </c>
      <c r="AM51">
        <f t="shared" si="45"/>
        <v>0</v>
      </c>
      <c r="AN51">
        <f t="shared" si="44"/>
        <v>0</v>
      </c>
      <c r="AO51">
        <f t="shared" si="44"/>
        <v>0</v>
      </c>
      <c r="AP51" s="96">
        <f t="shared" si="44"/>
        <v>0</v>
      </c>
      <c r="AQ51" s="89">
        <v>0</v>
      </c>
      <c r="AR51" s="89">
        <v>0</v>
      </c>
      <c r="AS51" s="89">
        <v>0</v>
      </c>
      <c r="AT51" s="89">
        <v>0</v>
      </c>
      <c r="AU51" s="89">
        <v>0</v>
      </c>
      <c r="AV51" s="89">
        <v>0</v>
      </c>
      <c r="AX51" s="1"/>
      <c r="AY51" s="39" t="str">
        <f t="shared" si="31"/>
        <v/>
      </c>
      <c r="AZ51" s="39" t="str">
        <f t="shared" si="32"/>
        <v/>
      </c>
      <c r="BA51" s="39" t="str">
        <f t="shared" si="33"/>
        <v/>
      </c>
      <c r="BB51" s="39" t="str">
        <f t="shared" si="34"/>
        <v/>
      </c>
      <c r="BC51" s="39" t="str">
        <f t="shared" si="35"/>
        <v/>
      </c>
      <c r="BD51" s="39" t="str">
        <f t="shared" si="36"/>
        <v/>
      </c>
      <c r="BE51" s="39" t="str">
        <f t="shared" si="37"/>
        <v/>
      </c>
      <c r="BF51" s="39" t="str">
        <f t="shared" si="38"/>
        <v/>
      </c>
      <c r="BG51" s="39" t="str">
        <f t="shared" si="39"/>
        <v/>
      </c>
      <c r="BH51" s="39" t="str">
        <f t="shared" si="40"/>
        <v/>
      </c>
      <c r="BI51" s="39" t="str">
        <f t="shared" si="41"/>
        <v/>
      </c>
      <c r="BJ51" s="39" t="str">
        <f t="shared" si="42"/>
        <v/>
      </c>
      <c r="BK51" s="42" t="str">
        <f t="shared" si="27"/>
        <v/>
      </c>
      <c r="BL51" t="str">
        <f t="shared" si="27"/>
        <v/>
      </c>
      <c r="BM51" t="str">
        <f t="shared" si="27"/>
        <v/>
      </c>
      <c r="BN51" t="str">
        <f t="shared" si="25"/>
        <v/>
      </c>
      <c r="BO51" t="str">
        <f t="shared" si="25"/>
        <v/>
      </c>
      <c r="BP51" t="str">
        <f t="shared" si="25"/>
        <v/>
      </c>
      <c r="BQ51" t="str">
        <f t="shared" si="25"/>
        <v/>
      </c>
      <c r="BR51" t="str">
        <f t="shared" si="25"/>
        <v/>
      </c>
      <c r="BS51" t="str">
        <f t="shared" si="25"/>
        <v/>
      </c>
      <c r="BT51" t="str">
        <f t="shared" si="25"/>
        <v/>
      </c>
      <c r="BU51" t="str">
        <f t="shared" si="25"/>
        <v/>
      </c>
      <c r="BV51" t="str">
        <f t="shared" si="25"/>
        <v/>
      </c>
      <c r="BW51" t="str">
        <f t="shared" si="15"/>
        <v/>
      </c>
      <c r="BX51" t="str">
        <f t="shared" si="16"/>
        <v/>
      </c>
      <c r="BY51" t="str">
        <f t="shared" si="17"/>
        <v/>
      </c>
      <c r="BZ51" t="str">
        <f t="shared" si="18"/>
        <v/>
      </c>
      <c r="CA51" t="str">
        <f t="shared" si="43"/>
        <v/>
      </c>
      <c r="CB51" s="39" t="str">
        <f t="shared" si="43"/>
        <v/>
      </c>
      <c r="CC51" s="46" t="str">
        <f t="shared" si="20"/>
        <v/>
      </c>
      <c r="CD51" s="44" t="str">
        <f t="shared" si="21"/>
        <v/>
      </c>
      <c r="CE51" t="str" cm="1">
        <f t="array" ref="CE51">_xlfn.IFS($CC51="","",$CC51&lt;=CE$3,"yes",$CC51&gt;CE$3,"no")</f>
        <v/>
      </c>
      <c r="CF51" s="42" t="str">
        <f t="shared" si="28"/>
        <v/>
      </c>
      <c r="CG51" s="1" t="str">
        <f t="shared" si="29"/>
        <v/>
      </c>
      <c r="CH51" s="1" t="str">
        <f t="shared" si="30"/>
        <v/>
      </c>
      <c r="CI51" s="76" t="str">
        <f>IF(CE51="yes",VLOOKUP(CH51,'z-Table'!$A$1:$K$74,7,TRUE)*$CE$2,"")</f>
        <v/>
      </c>
    </row>
    <row r="52" spans="1:87" ht="12" x14ac:dyDescent="0.2">
      <c r="A52" s="6" t="s">
        <v>74</v>
      </c>
      <c r="B52" s="18" cm="1">
        <f t="array" ref="B52">IFERROR(_xlfn.IFS(COUNTA($F$2:$K$2)=0,AVERAGE($F52:$K52),$F$2="X",AVERAGE(G52:$K52),$G$2="X",AVERAGE($F52,$H52:$K52),$H$2="X",AVERAGE($F52:$G52,$I52:$K52),$I$2="X",AVERAGE($F52:$H52,$J52:$K52),$J$2="X",AVERAGE($F52:$I52,$K52:$K52),$K$2="X",AVERAGE($F52:$J52)),"")</f>
        <v>0</v>
      </c>
      <c r="C52" s="19" cm="1">
        <f t="array" ref="C52">IFERROR(_xlfn.IFS(COUNTA($F$2:$K$2)=0,STDEV($F52:$K52)/SQRT(COUNT($F52:$K52)),$F$2="X",STDEV(G52:$K52)/SQRT(COUNT(G52:$K52)),$G$2="X",STDEV($F52,$H52:$K52)/SQRT(COUNT($F52,$H52:$K52)),$H$2="X",STDEV($F52:$G52,$I52:$K52)/SQRT(COUNT($F52:$G52,$I52:$K52)),$I$2="X",STDEV($F52:$H52,$J52:$K52)/SQRT(COUNT($F52:$H52,$J52:$K52)),$J$2="X",STDEV($F52:$I52,$K52)/SQRT(COUNT($F52:$I52,$K52)),$K$2="X",STDEV($F52:$J52)/SQRT(COUNT($F52:$J52))),"")</f>
        <v>0</v>
      </c>
      <c r="D52" s="110" cm="1">
        <f t="array" ref="D52">IFERROR(_xlfn.IFS(COUNTA($L$2:$Q$2)=0,AVERAGE($L52:$Q52),$L$2="X",AVERAGE($M52:$Q52),$M$2="X",AVERAGE($L52,$N52:$Q52),$N$2="X",AVERAGE($L52:$M52,$O52:$Q52),$O$2="X",AVERAGE($L52:$N52,$P52:$Q52),$P$2="X",AVERAGE($L52:$O52,$Q52:$Q52),$Q$2="X",AVERAGE($L52:$P52)),"")</f>
        <v>0</v>
      </c>
      <c r="E52" s="111" cm="1">
        <f t="array" ref="E52">IFERROR(_xlfn.IFS(COUNTA($L$2:$Q$2)=0,STDEV($L52:$Q52)/SQRT(COUNT($L52:$Q52)),$L$2="X",STDEV($M52:$Q52)/SQRT(COUNT($M52:$Q52)),$M$2="X",STDEV($L52,$N52:$Q52)/SQRT(COUNT($L52,$N52:$Q52)),$N$2="X",STDEV($L52:$M52,$O52:$Q52)/SQRT(COUNT($L52:$M52,$O52:$Q52)),$O$2="X",STDEV($L52:$N52,$P52:$Q52)/SQRT(COUNT($L52:$N52,$P52:$Q52)),$P$2="X",STDEV($L52:$O52,$Q52)/SQRT(COUNT($L52:$O52,$Q52)),$Q$2="X",STDEV($L52:$P52)/SQRT(COUNT($L52:$P52))),"")</f>
        <v>0</v>
      </c>
      <c r="F52" cm="1">
        <f t="array" ref="F52">_xlfn.IFS(SUM($L52:$Q52)="","",L52="","",L52=0,0,L52&gt;0,L52/F$65*100)</f>
        <v>0</v>
      </c>
      <c r="G52" cm="1">
        <f t="array" ref="G52">_xlfn.IFS(SUM($L52:$Q52)="","",M52="","",M52=0,0,M52&gt;0,M52/G$65*100)</f>
        <v>0</v>
      </c>
      <c r="H52" cm="1">
        <f t="array" ref="H52">_xlfn.IFS(SUM($L52:$Q52)="","",N52="","",N52=0,0,N52&gt;0,N52/H$65*100)</f>
        <v>0</v>
      </c>
      <c r="I52" cm="1">
        <f t="array" ref="I52">_xlfn.IFS(SUM($L52:$Q52)="","",O52="","",O52=0,0,O52&gt;0,O52/I$65*100)</f>
        <v>0</v>
      </c>
      <c r="J52" cm="1">
        <f t="array" ref="J52">_xlfn.IFS(SUM($L52:$Q52)="","",P52="","",P52=0,0,P52&gt;0,P52/J$65*100)</f>
        <v>0</v>
      </c>
      <c r="K52" cm="1">
        <f t="array" ref="K52">_xlfn.IFS(SUM($L52:$Q52)="","",Q52="","",Q52=0,0,Q52&gt;0,Q52/K$65*100)</f>
        <v>0</v>
      </c>
      <c r="L52" s="85">
        <f t="shared" si="26"/>
        <v>0</v>
      </c>
      <c r="M52" s="39">
        <f t="shared" si="26"/>
        <v>0</v>
      </c>
      <c r="N52" s="39">
        <f t="shared" si="26"/>
        <v>0</v>
      </c>
      <c r="O52" s="39">
        <f t="shared" si="26"/>
        <v>0</v>
      </c>
      <c r="P52" s="39">
        <f t="shared" si="26"/>
        <v>0</v>
      </c>
      <c r="Q52" s="98">
        <f t="shared" si="46"/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Z52" s="6" t="s">
        <v>74</v>
      </c>
      <c r="AA52" s="18" cm="1">
        <f t="array" ref="AA52">IFERROR(_xlfn.IFS(COUNTA($AE$2:$AJ$2)=0,AVERAGE($AE52:$AJ52),$AE$2="X",AVERAGE($AF52:$AJ52),$AF$2="X",AVERAGE($AE52,$AG52:$AJ52),$AG$2="X",AVERAGE($AE52:$AF52,$AH52:$AJ52),$AH$2="X",AVERAGE($AE52:$AG52,$AI52:$AJ52),$AI$2="X",AVERAGE($AE52:$AH52,$AJ52:$AJ52),$AJ$2="X",AVERAGE($AE52:$AI52)),"")</f>
        <v>0</v>
      </c>
      <c r="AB52" s="19" cm="1">
        <f t="array" ref="AB52">IFERROR(_xlfn.IFS(COUNTA($AE$2:$AJ$2)=0,STDEV($AE52:$AJ52)/SQRT(COUNT($AE52:$AJ52)),$AE$2="X",STDEV($AF52:$AJ52)/SQRT(COUNT($AF52:$AJ52)),$AF$2="X",STDEV($AE52,$AG52:$AJ52)/SQRT(COUNT($AE52,$AG52:$AJ52)),$AG$2="X",STDEV($AE52:$AF52,$AH52:$AJ52)/SQRT(COUNT($AE52:$AF52,$AH52:$AJ52)),$AH$2="X",STDEV($AE52:$AG52,$AI52:$AJ52)/SQRT(COUNT($AE52:$AG52,$AI52:$AJ52)),$AI$2="X",STDEV($AE52:$AH52,$AJ52)/SQRT(COUNT($AE52:$AH52,$AJ52)),$AJ$2="X",STDEV($AE52:$AI52)/SQRT(COUNT($AE52:$AI52))),"")</f>
        <v>0</v>
      </c>
      <c r="AC52" s="113" cm="1">
        <f t="array" ref="AC52">IFERROR(_xlfn.IFS(COUNTA($AK$2:$AP$2)=0,AVERAGE($AK52:$AP52),$AK$2="X",AVERAGE($AL52:$AP52),$AL$2="X",AVERAGE($AK52,$AM52:$AP52),$AM$2="X",AVERAGE($AK52:$AL52,$AN52:$AP52),$AN$2="X",AVERAGE($AK52:$AM52,$AO52:$AP52),$AO$2="X",AVERAGE($AK52:$AN52,$AP52:$AP52),$AP$2="X",AVERAGE($AK52:$AO52)),"")</f>
        <v>0</v>
      </c>
      <c r="AD52" s="111" cm="1">
        <f t="array" ref="AD52">IFERROR(_xlfn.IFS(COUNTA($AK$2:$AP$2)=0,STDEV($AK52:$AP52)/SQRT(COUNT($AK52:$AP52)),$AK$2="X",STDEV($AL52:$AP52)/SQRT(COUNT($AL52:$AP52)),$AL$2="X",STDEV($AK52,$AM52:$AP52)/SQRT(COUNT($AK52,$AM52:$AP52)),$AM$2="X",STDEV($AK52:$AL52,$AN52:$AP52)/SQRT(COUNT($AK52:$AL52,$AN52:$AP52)),$AN$2="X",STDEV($AK52:$AM52,$AO52:$AP52)/SQRT(COUNT($AK52:$AM52,$AO52:$AP52)),$AO$2="X",STDEV($AK52:$AN52,$AP52)/SQRT(COUNT($AK52:$AN52,$AP52)),$AP$2="X",STDEV($AK52:$AO52)/SQRT(COUNT($AK52:$AO52))),"")</f>
        <v>0</v>
      </c>
      <c r="AE52" cm="1">
        <f t="array" ref="AE52">_xlfn.IFS(SUM($AK52:$AP52)="","",AK52="","",AK52=0,0,AK52&gt;0,AK52/AE$65*100)</f>
        <v>0</v>
      </c>
      <c r="AF52" cm="1">
        <f t="array" ref="AF52">_xlfn.IFS(SUM($AK52:$AP52)="","",AL52="","",AL52=0,0,AL52&gt;0,AL52/AF$65*100)</f>
        <v>0</v>
      </c>
      <c r="AG52" cm="1">
        <f t="array" ref="AG52">_xlfn.IFS(SUM($AK52:$AP52)="","",AM52="","",AM52=0,0,AM52&gt;0,AM52/AG$65*100)</f>
        <v>0</v>
      </c>
      <c r="AH52" cm="1">
        <f t="array" ref="AH52">_xlfn.IFS(SUM($AK52:$AP52)="","",AN52="","",AN52=0,0,AN52&gt;0,AN52/AH$65*100)</f>
        <v>0</v>
      </c>
      <c r="AI52" cm="1">
        <f t="array" ref="AI52">_xlfn.IFS(SUM($AK52:$AP52)="","",AO52="","",AO52=0,0,AO52&gt;0,AO52/AI$65*100)</f>
        <v>0</v>
      </c>
      <c r="AJ52" cm="1">
        <f t="array" ref="AJ52">_xlfn.IFS(SUM($AK52:$AP52)="","",AP52="","",AP52=0,0,AP52&gt;0,AP52/AJ$65*100)</f>
        <v>0</v>
      </c>
      <c r="AK52" s="42">
        <f t="shared" si="45"/>
        <v>0</v>
      </c>
      <c r="AL52">
        <f t="shared" si="45"/>
        <v>0</v>
      </c>
      <c r="AM52">
        <f t="shared" si="45"/>
        <v>0</v>
      </c>
      <c r="AN52">
        <f t="shared" si="44"/>
        <v>0</v>
      </c>
      <c r="AO52">
        <f t="shared" si="44"/>
        <v>0</v>
      </c>
      <c r="AP52" s="96">
        <f t="shared" si="44"/>
        <v>0</v>
      </c>
      <c r="AQ52" s="89">
        <v>0</v>
      </c>
      <c r="AR52" s="89">
        <v>0</v>
      </c>
      <c r="AS52" s="89">
        <v>0</v>
      </c>
      <c r="AT52" s="89">
        <v>0</v>
      </c>
      <c r="AU52" s="89">
        <v>0</v>
      </c>
      <c r="AV52" s="89">
        <v>0</v>
      </c>
      <c r="AX52" s="1"/>
      <c r="AY52" s="39" t="str">
        <f t="shared" si="31"/>
        <v/>
      </c>
      <c r="AZ52" s="39" t="str">
        <f t="shared" si="32"/>
        <v/>
      </c>
      <c r="BA52" s="39" t="str">
        <f t="shared" si="33"/>
        <v/>
      </c>
      <c r="BB52" s="39" t="str">
        <f t="shared" si="34"/>
        <v/>
      </c>
      <c r="BC52" s="39" t="str">
        <f t="shared" si="35"/>
        <v/>
      </c>
      <c r="BD52" s="39" t="str">
        <f t="shared" si="36"/>
        <v/>
      </c>
      <c r="BE52" s="39" t="str">
        <f t="shared" si="37"/>
        <v/>
      </c>
      <c r="BF52" s="39" t="str">
        <f t="shared" si="38"/>
        <v/>
      </c>
      <c r="BG52" s="39" t="str">
        <f t="shared" si="39"/>
        <v/>
      </c>
      <c r="BH52" s="39" t="str">
        <f t="shared" si="40"/>
        <v/>
      </c>
      <c r="BI52" s="39" t="str">
        <f t="shared" si="41"/>
        <v/>
      </c>
      <c r="BJ52" s="39" t="str">
        <f t="shared" si="42"/>
        <v/>
      </c>
      <c r="BK52" s="42" t="str">
        <f t="shared" si="27"/>
        <v/>
      </c>
      <c r="BL52" t="str">
        <f t="shared" si="27"/>
        <v/>
      </c>
      <c r="BM52" t="str">
        <f t="shared" si="27"/>
        <v/>
      </c>
      <c r="BN52" t="str">
        <f t="shared" si="25"/>
        <v/>
      </c>
      <c r="BO52" t="str">
        <f t="shared" si="25"/>
        <v/>
      </c>
      <c r="BP52" t="str">
        <f t="shared" si="25"/>
        <v/>
      </c>
      <c r="BQ52" t="str">
        <f t="shared" si="25"/>
        <v/>
      </c>
      <c r="BR52" t="str">
        <f t="shared" si="25"/>
        <v/>
      </c>
      <c r="BS52" t="str">
        <f t="shared" si="25"/>
        <v/>
      </c>
      <c r="BT52" t="str">
        <f t="shared" si="25"/>
        <v/>
      </c>
      <c r="BU52" t="str">
        <f t="shared" si="25"/>
        <v/>
      </c>
      <c r="BV52" t="str">
        <f t="shared" si="25"/>
        <v/>
      </c>
      <c r="BW52" t="str">
        <f t="shared" si="15"/>
        <v/>
      </c>
      <c r="BX52" t="str">
        <f t="shared" si="16"/>
        <v/>
      </c>
      <c r="BY52" t="str">
        <f t="shared" si="17"/>
        <v/>
      </c>
      <c r="BZ52" t="str">
        <f t="shared" si="18"/>
        <v/>
      </c>
      <c r="CA52" t="str">
        <f t="shared" si="43"/>
        <v/>
      </c>
      <c r="CB52" s="39" t="str">
        <f t="shared" si="43"/>
        <v/>
      </c>
      <c r="CC52" s="46" t="str">
        <f t="shared" si="20"/>
        <v/>
      </c>
      <c r="CD52" s="44" t="str">
        <f t="shared" si="21"/>
        <v/>
      </c>
      <c r="CE52" t="str" cm="1">
        <f t="array" ref="CE52">_xlfn.IFS($CC52="","",$CC52&lt;=CE$3,"yes",$CC52&gt;CE$3,"no")</f>
        <v/>
      </c>
      <c r="CF52" s="42" t="str">
        <f t="shared" si="28"/>
        <v/>
      </c>
      <c r="CG52" s="1" t="str">
        <f t="shared" si="29"/>
        <v/>
      </c>
      <c r="CH52" s="1" t="str">
        <f t="shared" si="30"/>
        <v/>
      </c>
      <c r="CI52" s="76" t="str">
        <f>IF(CE52="yes",VLOOKUP(CH52,'z-Table'!$A$1:$K$74,7,TRUE)*$CE$2,"")</f>
        <v/>
      </c>
    </row>
    <row r="53" spans="1:87" ht="12" x14ac:dyDescent="0.2">
      <c r="A53" s="7" t="s">
        <v>75</v>
      </c>
      <c r="B53" s="18" cm="1">
        <f t="array" ref="B53">IFERROR(_xlfn.IFS(COUNTA($F$2:$K$2)=0,AVERAGE($F53:$K53),$F$2="X",AVERAGE(G53:$K53),$G$2="X",AVERAGE($F53,$H53:$K53),$H$2="X",AVERAGE($F53:$G53,$I53:$K53),$I$2="X",AVERAGE($F53:$H53,$J53:$K53),$J$2="X",AVERAGE($F53:$I53,$K53:$K53),$K$2="X",AVERAGE($F53:$J53)),"")</f>
        <v>0</v>
      </c>
      <c r="C53" s="19" cm="1">
        <f t="array" ref="C53">IFERROR(_xlfn.IFS(COUNTA($F$2:$K$2)=0,STDEV($F53:$K53)/SQRT(COUNT($F53:$K53)),$F$2="X",STDEV(G53:$K53)/SQRT(COUNT(G53:$K53)),$G$2="X",STDEV($F53,$H53:$K53)/SQRT(COUNT($F53,$H53:$K53)),$H$2="X",STDEV($F53:$G53,$I53:$K53)/SQRT(COUNT($F53:$G53,$I53:$K53)),$I$2="X",STDEV($F53:$H53,$J53:$K53)/SQRT(COUNT($F53:$H53,$J53:$K53)),$J$2="X",STDEV($F53:$I53,$K53)/SQRT(COUNT($F53:$I53,$K53)),$K$2="X",STDEV($F53:$J53)/SQRT(COUNT($F53:$J53))),"")</f>
        <v>0</v>
      </c>
      <c r="D53" s="110" cm="1">
        <f t="array" ref="D53">IFERROR(_xlfn.IFS(COUNTA($L$2:$Q$2)=0,AVERAGE($L53:$Q53),$L$2="X",AVERAGE($M53:$Q53),$M$2="X",AVERAGE($L53,$N53:$Q53),$N$2="X",AVERAGE($L53:$M53,$O53:$Q53),$O$2="X",AVERAGE($L53:$N53,$P53:$Q53),$P$2="X",AVERAGE($L53:$O53,$Q53:$Q53),$Q$2="X",AVERAGE($L53:$P53)),"")</f>
        <v>0</v>
      </c>
      <c r="E53" s="111" cm="1">
        <f t="array" ref="E53">IFERROR(_xlfn.IFS(COUNTA($L$2:$Q$2)=0,STDEV($L53:$Q53)/SQRT(COUNT($L53:$Q53)),$L$2="X",STDEV($M53:$Q53)/SQRT(COUNT($M53:$Q53)),$M$2="X",STDEV($L53,$N53:$Q53)/SQRT(COUNT($L53,$N53:$Q53)),$N$2="X",STDEV($L53:$M53,$O53:$Q53)/SQRT(COUNT($L53:$M53,$O53:$Q53)),$O$2="X",STDEV($L53:$N53,$P53:$Q53)/SQRT(COUNT($L53:$N53,$P53:$Q53)),$P$2="X",STDEV($L53:$O53,$Q53)/SQRT(COUNT($L53:$O53,$Q53)),$Q$2="X",STDEV($L53:$P53)/SQRT(COUNT($L53:$P53))),"")</f>
        <v>0</v>
      </c>
      <c r="F53" cm="1">
        <f t="array" ref="F53">_xlfn.IFS(SUM($L53:$Q53)="","",L53="","",L53=0,0,L53&gt;0,L53/F$65*100)</f>
        <v>0</v>
      </c>
      <c r="G53" cm="1">
        <f t="array" ref="G53">_xlfn.IFS(SUM($L53:$Q53)="","",M53="","",M53=0,0,M53&gt;0,M53/G$65*100)</f>
        <v>0</v>
      </c>
      <c r="H53" cm="1">
        <f t="array" ref="H53">_xlfn.IFS(SUM($L53:$Q53)="","",N53="","",N53=0,0,N53&gt;0,N53/H$65*100)</f>
        <v>0</v>
      </c>
      <c r="I53" cm="1">
        <f t="array" ref="I53">_xlfn.IFS(SUM($L53:$Q53)="","",O53="","",O53=0,0,O53&gt;0,O53/I$65*100)</f>
        <v>0</v>
      </c>
      <c r="J53" cm="1">
        <f t="array" ref="J53">_xlfn.IFS(SUM($L53:$Q53)="","",P53="","",P53=0,0,P53&gt;0,P53/J$65*100)</f>
        <v>0</v>
      </c>
      <c r="K53" cm="1">
        <f t="array" ref="K53">_xlfn.IFS(SUM($L53:$Q53)="","",Q53="","",Q53=0,0,Q53&gt;0,Q53/K$65*100)</f>
        <v>0</v>
      </c>
      <c r="L53" s="85">
        <f t="shared" si="26"/>
        <v>0</v>
      </c>
      <c r="M53" s="39">
        <f t="shared" si="26"/>
        <v>0</v>
      </c>
      <c r="N53" s="39">
        <f t="shared" si="26"/>
        <v>0</v>
      </c>
      <c r="O53" s="39">
        <f t="shared" si="26"/>
        <v>0</v>
      </c>
      <c r="P53" s="39">
        <f t="shared" si="26"/>
        <v>0</v>
      </c>
      <c r="Q53" s="98">
        <f t="shared" si="46"/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Z53" s="7" t="s">
        <v>75</v>
      </c>
      <c r="AA53" s="18" cm="1">
        <f t="array" ref="AA53">IFERROR(_xlfn.IFS(COUNTA($AE$2:$AJ$2)=0,AVERAGE($AE53:$AJ53),$AE$2="X",AVERAGE($AF53:$AJ53),$AF$2="X",AVERAGE($AE53,$AG53:$AJ53),$AG$2="X",AVERAGE($AE53:$AF53,$AH53:$AJ53),$AH$2="X",AVERAGE($AE53:$AG53,$AI53:$AJ53),$AI$2="X",AVERAGE($AE53:$AH53,$AJ53:$AJ53),$AJ$2="X",AVERAGE($AE53:$AI53)),"")</f>
        <v>0</v>
      </c>
      <c r="AB53" s="19" cm="1">
        <f t="array" ref="AB53">IFERROR(_xlfn.IFS(COUNTA($AE$2:$AJ$2)=0,STDEV($AE53:$AJ53)/SQRT(COUNT($AE53:$AJ53)),$AE$2="X",STDEV($AF53:$AJ53)/SQRT(COUNT($AF53:$AJ53)),$AF$2="X",STDEV($AE53,$AG53:$AJ53)/SQRT(COUNT($AE53,$AG53:$AJ53)),$AG$2="X",STDEV($AE53:$AF53,$AH53:$AJ53)/SQRT(COUNT($AE53:$AF53,$AH53:$AJ53)),$AH$2="X",STDEV($AE53:$AG53,$AI53:$AJ53)/SQRT(COUNT($AE53:$AG53,$AI53:$AJ53)),$AI$2="X",STDEV($AE53:$AH53,$AJ53)/SQRT(COUNT($AE53:$AH53,$AJ53)),$AJ$2="X",STDEV($AE53:$AI53)/SQRT(COUNT($AE53:$AI53))),"")</f>
        <v>0</v>
      </c>
      <c r="AC53" s="113" cm="1">
        <f t="array" ref="AC53">IFERROR(_xlfn.IFS(COUNTA($AK$2:$AP$2)=0,AVERAGE($AK53:$AP53),$AK$2="X",AVERAGE($AL53:$AP53),$AL$2="X",AVERAGE($AK53,$AM53:$AP53),$AM$2="X",AVERAGE($AK53:$AL53,$AN53:$AP53),$AN$2="X",AVERAGE($AK53:$AM53,$AO53:$AP53),$AO$2="X",AVERAGE($AK53:$AN53,$AP53:$AP53),$AP$2="X",AVERAGE($AK53:$AO53)),"")</f>
        <v>0</v>
      </c>
      <c r="AD53" s="111" cm="1">
        <f t="array" ref="AD53">IFERROR(_xlfn.IFS(COUNTA($AK$2:$AP$2)=0,STDEV($AK53:$AP53)/SQRT(COUNT($AK53:$AP53)),$AK$2="X",STDEV($AL53:$AP53)/SQRT(COUNT($AL53:$AP53)),$AL$2="X",STDEV($AK53,$AM53:$AP53)/SQRT(COUNT($AK53,$AM53:$AP53)),$AM$2="X",STDEV($AK53:$AL53,$AN53:$AP53)/SQRT(COUNT($AK53:$AL53,$AN53:$AP53)),$AN$2="X",STDEV($AK53:$AM53,$AO53:$AP53)/SQRT(COUNT($AK53:$AM53,$AO53:$AP53)),$AO$2="X",STDEV($AK53:$AN53,$AP53)/SQRT(COUNT($AK53:$AN53,$AP53)),$AP$2="X",STDEV($AK53:$AO53)/SQRT(COUNT($AK53:$AO53))),"")</f>
        <v>0</v>
      </c>
      <c r="AE53" cm="1">
        <f t="array" ref="AE53">_xlfn.IFS(SUM($AK53:$AP53)="","",AK53="","",AK53=0,0,AK53&gt;0,AK53/AE$65*100)</f>
        <v>0</v>
      </c>
      <c r="AF53" cm="1">
        <f t="array" ref="AF53">_xlfn.IFS(SUM($AK53:$AP53)="","",AL53="","",AL53=0,0,AL53&gt;0,AL53/AF$65*100)</f>
        <v>0</v>
      </c>
      <c r="AG53" cm="1">
        <f t="array" ref="AG53">_xlfn.IFS(SUM($AK53:$AP53)="","",AM53="","",AM53=0,0,AM53&gt;0,AM53/AG$65*100)</f>
        <v>0</v>
      </c>
      <c r="AH53" cm="1">
        <f t="array" ref="AH53">_xlfn.IFS(SUM($AK53:$AP53)="","",AN53="","",AN53=0,0,AN53&gt;0,AN53/AH$65*100)</f>
        <v>0</v>
      </c>
      <c r="AI53" cm="1">
        <f t="array" ref="AI53">_xlfn.IFS(SUM($AK53:$AP53)="","",AO53="","",AO53=0,0,AO53&gt;0,AO53/AI$65*100)</f>
        <v>0</v>
      </c>
      <c r="AJ53" cm="1">
        <f t="array" ref="AJ53">_xlfn.IFS(SUM($AK53:$AP53)="","",AP53="","",AP53=0,0,AP53&gt;0,AP53/AJ$65*100)</f>
        <v>0</v>
      </c>
      <c r="AK53" s="42">
        <f t="shared" si="45"/>
        <v>0</v>
      </c>
      <c r="AL53">
        <f t="shared" si="45"/>
        <v>0</v>
      </c>
      <c r="AM53">
        <f t="shared" si="45"/>
        <v>0</v>
      </c>
      <c r="AN53">
        <f t="shared" si="44"/>
        <v>0</v>
      </c>
      <c r="AO53">
        <f t="shared" si="44"/>
        <v>0</v>
      </c>
      <c r="AP53" s="96">
        <f t="shared" si="44"/>
        <v>0</v>
      </c>
      <c r="AQ53" s="89">
        <v>0</v>
      </c>
      <c r="AR53" s="89">
        <v>0</v>
      </c>
      <c r="AS53" s="89">
        <v>0</v>
      </c>
      <c r="AT53" s="89">
        <v>0</v>
      </c>
      <c r="AU53" s="89">
        <v>0</v>
      </c>
      <c r="AV53" s="89">
        <v>0</v>
      </c>
      <c r="AX53" s="1"/>
      <c r="AY53" s="39" t="str">
        <f t="shared" si="31"/>
        <v/>
      </c>
      <c r="AZ53" s="39" t="str">
        <f t="shared" si="32"/>
        <v/>
      </c>
      <c r="BA53" s="39" t="str">
        <f t="shared" si="33"/>
        <v/>
      </c>
      <c r="BB53" s="39" t="str">
        <f t="shared" si="34"/>
        <v/>
      </c>
      <c r="BC53" s="39" t="str">
        <f t="shared" si="35"/>
        <v/>
      </c>
      <c r="BD53" s="39" t="str">
        <f t="shared" si="36"/>
        <v/>
      </c>
      <c r="BE53" s="39" t="str">
        <f t="shared" si="37"/>
        <v/>
      </c>
      <c r="BF53" s="39" t="str">
        <f t="shared" si="38"/>
        <v/>
      </c>
      <c r="BG53" s="39" t="str">
        <f t="shared" si="39"/>
        <v/>
      </c>
      <c r="BH53" s="39" t="str">
        <f t="shared" si="40"/>
        <v/>
      </c>
      <c r="BI53" s="39" t="str">
        <f t="shared" si="41"/>
        <v/>
      </c>
      <c r="BJ53" s="39" t="str">
        <f t="shared" si="42"/>
        <v/>
      </c>
      <c r="BK53" s="42" t="str">
        <f t="shared" si="27"/>
        <v/>
      </c>
      <c r="BL53" t="str">
        <f t="shared" si="27"/>
        <v/>
      </c>
      <c r="BM53" t="str">
        <f t="shared" si="27"/>
        <v/>
      </c>
      <c r="BN53" t="str">
        <f t="shared" si="25"/>
        <v/>
      </c>
      <c r="BO53" t="str">
        <f t="shared" si="25"/>
        <v/>
      </c>
      <c r="BP53" t="str">
        <f t="shared" si="25"/>
        <v/>
      </c>
      <c r="BQ53" t="str">
        <f t="shared" ref="BQ53:BV65" si="47">IFERROR(_xlfn.RANK.AVG(BE53,$AY53:$BJ53,1),"")</f>
        <v/>
      </c>
      <c r="BR53" t="str">
        <f t="shared" si="47"/>
        <v/>
      </c>
      <c r="BS53" t="str">
        <f t="shared" si="47"/>
        <v/>
      </c>
      <c r="BT53" t="str">
        <f t="shared" si="47"/>
        <v/>
      </c>
      <c r="BU53" t="str">
        <f t="shared" si="47"/>
        <v/>
      </c>
      <c r="BV53" t="str">
        <f t="shared" si="47"/>
        <v/>
      </c>
      <c r="BW53" t="str">
        <f t="shared" si="15"/>
        <v/>
      </c>
      <c r="BX53" t="str">
        <f t="shared" si="16"/>
        <v/>
      </c>
      <c r="BY53" t="str">
        <f t="shared" si="17"/>
        <v/>
      </c>
      <c r="BZ53" t="str">
        <f t="shared" si="18"/>
        <v/>
      </c>
      <c r="CA53" t="str">
        <f t="shared" si="43"/>
        <v/>
      </c>
      <c r="CB53" s="39" t="str">
        <f t="shared" si="43"/>
        <v/>
      </c>
      <c r="CC53" s="46" t="str">
        <f t="shared" si="20"/>
        <v/>
      </c>
      <c r="CD53" s="44" t="str">
        <f t="shared" si="21"/>
        <v/>
      </c>
      <c r="CE53" t="str" cm="1">
        <f t="array" ref="CE53">_xlfn.IFS($CC53="","",$CC53&lt;=CE$3,"yes",$CC53&gt;CE$3,"no")</f>
        <v/>
      </c>
      <c r="CF53" s="42" t="str">
        <f t="shared" si="28"/>
        <v/>
      </c>
      <c r="CG53" s="1" t="str">
        <f t="shared" si="29"/>
        <v/>
      </c>
      <c r="CH53" s="1" t="str">
        <f t="shared" si="30"/>
        <v/>
      </c>
      <c r="CI53" s="76" t="str">
        <f>IF(CE53="yes",VLOOKUP(CH53,'z-Table'!$A$1:$K$74,7,TRUE)*$CE$2,"")</f>
        <v/>
      </c>
    </row>
    <row r="54" spans="1:87" ht="12" x14ac:dyDescent="0.2">
      <c r="A54" s="7" t="s">
        <v>76</v>
      </c>
      <c r="B54" s="18" cm="1">
        <f t="array" ref="B54">IFERROR(_xlfn.IFS(COUNTA($F$2:$K$2)=0,AVERAGE($F54:$K54),$F$2="X",AVERAGE(G54:$K54),$G$2="X",AVERAGE($F54,$H54:$K54),$H$2="X",AVERAGE($F54:$G54,$I54:$K54),$I$2="X",AVERAGE($F54:$H54,$J54:$K54),$J$2="X",AVERAGE($F54:$I54,$K54:$K54),$K$2="X",AVERAGE($F54:$J54)),"")</f>
        <v>0</v>
      </c>
      <c r="C54" s="19" cm="1">
        <f t="array" ref="C54">IFERROR(_xlfn.IFS(COUNTA($F$2:$K$2)=0,STDEV($F54:$K54)/SQRT(COUNT($F54:$K54)),$F$2="X",STDEV(G54:$K54)/SQRT(COUNT(G54:$K54)),$G$2="X",STDEV($F54,$H54:$K54)/SQRT(COUNT($F54,$H54:$K54)),$H$2="X",STDEV($F54:$G54,$I54:$K54)/SQRT(COUNT($F54:$G54,$I54:$K54)),$I$2="X",STDEV($F54:$H54,$J54:$K54)/SQRT(COUNT($F54:$H54,$J54:$K54)),$J$2="X",STDEV($F54:$I54,$K54)/SQRT(COUNT($F54:$I54,$K54)),$K$2="X",STDEV($F54:$J54)/SQRT(COUNT($F54:$J54))),"")</f>
        <v>0</v>
      </c>
      <c r="D54" s="110" cm="1">
        <f t="array" ref="D54">IFERROR(_xlfn.IFS(COUNTA($L$2:$Q$2)=0,AVERAGE($L54:$Q54),$L$2="X",AVERAGE($M54:$Q54),$M$2="X",AVERAGE($L54,$N54:$Q54),$N$2="X",AVERAGE($L54:$M54,$O54:$Q54),$O$2="X",AVERAGE($L54:$N54,$P54:$Q54),$P$2="X",AVERAGE($L54:$O54,$Q54:$Q54),$Q$2="X",AVERAGE($L54:$P54)),"")</f>
        <v>0</v>
      </c>
      <c r="E54" s="111" cm="1">
        <f t="array" ref="E54">IFERROR(_xlfn.IFS(COUNTA($L$2:$Q$2)=0,STDEV($L54:$Q54)/SQRT(COUNT($L54:$Q54)),$L$2="X",STDEV($M54:$Q54)/SQRT(COUNT($M54:$Q54)),$M$2="X",STDEV($L54,$N54:$Q54)/SQRT(COUNT($L54,$N54:$Q54)),$N$2="X",STDEV($L54:$M54,$O54:$Q54)/SQRT(COUNT($L54:$M54,$O54:$Q54)),$O$2="X",STDEV($L54:$N54,$P54:$Q54)/SQRT(COUNT($L54:$N54,$P54:$Q54)),$P$2="X",STDEV($L54:$O54,$Q54)/SQRT(COUNT($L54:$O54,$Q54)),$Q$2="X",STDEV($L54:$P54)/SQRT(COUNT($L54:$P54))),"")</f>
        <v>0</v>
      </c>
      <c r="F54" cm="1">
        <f t="array" ref="F54">_xlfn.IFS(SUM($L54:$Q54)="","",L54="","",L54=0,0,L54&gt;0,L54/F$65*100)</f>
        <v>0</v>
      </c>
      <c r="G54" cm="1">
        <f t="array" ref="G54">_xlfn.IFS(SUM($L54:$Q54)="","",M54="","",M54=0,0,M54&gt;0,M54/G$65*100)</f>
        <v>0</v>
      </c>
      <c r="H54" cm="1">
        <f t="array" ref="H54">_xlfn.IFS(SUM($L54:$Q54)="","",N54="","",N54=0,0,N54&gt;0,N54/H$65*100)</f>
        <v>0</v>
      </c>
      <c r="I54" cm="1">
        <f t="array" ref="I54">_xlfn.IFS(SUM($L54:$Q54)="","",O54="","",O54=0,0,O54&gt;0,O54/I$65*100)</f>
        <v>0</v>
      </c>
      <c r="J54" cm="1">
        <f t="array" ref="J54">_xlfn.IFS(SUM($L54:$Q54)="","",P54="","",P54=0,0,P54&gt;0,P54/J$65*100)</f>
        <v>0</v>
      </c>
      <c r="K54" cm="1">
        <f t="array" ref="K54">_xlfn.IFS(SUM($L54:$Q54)="","",Q54="","",Q54=0,0,Q54&gt;0,Q54/K$65*100)</f>
        <v>0</v>
      </c>
      <c r="L54" s="85">
        <f t="shared" si="26"/>
        <v>0</v>
      </c>
      <c r="M54" s="39">
        <f t="shared" si="26"/>
        <v>0</v>
      </c>
      <c r="N54" s="39">
        <f t="shared" si="26"/>
        <v>0</v>
      </c>
      <c r="O54" s="39">
        <f t="shared" si="26"/>
        <v>0</v>
      </c>
      <c r="P54" s="39">
        <f t="shared" si="26"/>
        <v>0</v>
      </c>
      <c r="Q54" s="98">
        <f t="shared" si="46"/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Z54" s="7" t="s">
        <v>76</v>
      </c>
      <c r="AA54" s="18" cm="1">
        <f t="array" ref="AA54">IFERROR(_xlfn.IFS(COUNTA($AE$2:$AJ$2)=0,AVERAGE($AE54:$AJ54),$AE$2="X",AVERAGE($AF54:$AJ54),$AF$2="X",AVERAGE($AE54,$AG54:$AJ54),$AG$2="X",AVERAGE($AE54:$AF54,$AH54:$AJ54),$AH$2="X",AVERAGE($AE54:$AG54,$AI54:$AJ54),$AI$2="X",AVERAGE($AE54:$AH54,$AJ54:$AJ54),$AJ$2="X",AVERAGE($AE54:$AI54)),"")</f>
        <v>0</v>
      </c>
      <c r="AB54" s="19" cm="1">
        <f t="array" ref="AB54">IFERROR(_xlfn.IFS(COUNTA($AE$2:$AJ$2)=0,STDEV($AE54:$AJ54)/SQRT(COUNT($AE54:$AJ54)),$AE$2="X",STDEV($AF54:$AJ54)/SQRT(COUNT($AF54:$AJ54)),$AF$2="X",STDEV($AE54,$AG54:$AJ54)/SQRT(COUNT($AE54,$AG54:$AJ54)),$AG$2="X",STDEV($AE54:$AF54,$AH54:$AJ54)/SQRT(COUNT($AE54:$AF54,$AH54:$AJ54)),$AH$2="X",STDEV($AE54:$AG54,$AI54:$AJ54)/SQRT(COUNT($AE54:$AG54,$AI54:$AJ54)),$AI$2="X",STDEV($AE54:$AH54,$AJ54)/SQRT(COUNT($AE54:$AH54,$AJ54)),$AJ$2="X",STDEV($AE54:$AI54)/SQRT(COUNT($AE54:$AI54))),"")</f>
        <v>0</v>
      </c>
      <c r="AC54" s="113" cm="1">
        <f t="array" ref="AC54">IFERROR(_xlfn.IFS(COUNTA($AK$2:$AP$2)=0,AVERAGE($AK54:$AP54),$AK$2="X",AVERAGE($AL54:$AP54),$AL$2="X",AVERAGE($AK54,$AM54:$AP54),$AM$2="X",AVERAGE($AK54:$AL54,$AN54:$AP54),$AN$2="X",AVERAGE($AK54:$AM54,$AO54:$AP54),$AO$2="X",AVERAGE($AK54:$AN54,$AP54:$AP54),$AP$2="X",AVERAGE($AK54:$AO54)),"")</f>
        <v>0</v>
      </c>
      <c r="AD54" s="111" cm="1">
        <f t="array" ref="AD54">IFERROR(_xlfn.IFS(COUNTA($AK$2:$AP$2)=0,STDEV($AK54:$AP54)/SQRT(COUNT($AK54:$AP54)),$AK$2="X",STDEV($AL54:$AP54)/SQRT(COUNT($AL54:$AP54)),$AL$2="X",STDEV($AK54,$AM54:$AP54)/SQRT(COUNT($AK54,$AM54:$AP54)),$AM$2="X",STDEV($AK54:$AL54,$AN54:$AP54)/SQRT(COUNT($AK54:$AL54,$AN54:$AP54)),$AN$2="X",STDEV($AK54:$AM54,$AO54:$AP54)/SQRT(COUNT($AK54:$AM54,$AO54:$AP54)),$AO$2="X",STDEV($AK54:$AN54,$AP54)/SQRT(COUNT($AK54:$AN54,$AP54)),$AP$2="X",STDEV($AK54:$AO54)/SQRT(COUNT($AK54:$AO54))),"")</f>
        <v>0</v>
      </c>
      <c r="AE54" cm="1">
        <f t="array" ref="AE54">_xlfn.IFS(SUM($AK54:$AP54)="","",AK54="","",AK54=0,0,AK54&gt;0,AK54/AE$65*100)</f>
        <v>0</v>
      </c>
      <c r="AF54" cm="1">
        <f t="array" ref="AF54">_xlfn.IFS(SUM($AK54:$AP54)="","",AL54="","",AL54=0,0,AL54&gt;0,AL54/AF$65*100)</f>
        <v>0</v>
      </c>
      <c r="AG54" cm="1">
        <f t="array" ref="AG54">_xlfn.IFS(SUM($AK54:$AP54)="","",AM54="","",AM54=0,0,AM54&gt;0,AM54/AG$65*100)</f>
        <v>0</v>
      </c>
      <c r="AH54" cm="1">
        <f t="array" ref="AH54">_xlfn.IFS(SUM($AK54:$AP54)="","",AN54="","",AN54=0,0,AN54&gt;0,AN54/AH$65*100)</f>
        <v>0</v>
      </c>
      <c r="AI54" cm="1">
        <f t="array" ref="AI54">_xlfn.IFS(SUM($AK54:$AP54)="","",AO54="","",AO54=0,0,AO54&gt;0,AO54/AI$65*100)</f>
        <v>0</v>
      </c>
      <c r="AJ54" cm="1">
        <f t="array" ref="AJ54">_xlfn.IFS(SUM($AK54:$AP54)="","",AP54="","",AP54=0,0,AP54&gt;0,AP54/AJ$65*100)</f>
        <v>0</v>
      </c>
      <c r="AK54" s="42">
        <f t="shared" si="45"/>
        <v>0</v>
      </c>
      <c r="AL54">
        <f t="shared" si="45"/>
        <v>0</v>
      </c>
      <c r="AM54">
        <f t="shared" si="45"/>
        <v>0</v>
      </c>
      <c r="AN54">
        <f t="shared" si="44"/>
        <v>0</v>
      </c>
      <c r="AO54">
        <f t="shared" si="44"/>
        <v>0</v>
      </c>
      <c r="AP54" s="96">
        <f t="shared" si="44"/>
        <v>0</v>
      </c>
      <c r="AQ54" s="89">
        <v>0</v>
      </c>
      <c r="AR54" s="89">
        <v>0</v>
      </c>
      <c r="AS54" s="89">
        <v>0</v>
      </c>
      <c r="AT54" s="89">
        <v>0</v>
      </c>
      <c r="AU54" s="89">
        <v>0</v>
      </c>
      <c r="AV54" s="89">
        <v>0</v>
      </c>
      <c r="AX54" s="1"/>
      <c r="AY54" s="39" t="str">
        <f t="shared" si="31"/>
        <v/>
      </c>
      <c r="AZ54" s="39" t="str">
        <f t="shared" si="32"/>
        <v/>
      </c>
      <c r="BA54" s="39" t="str">
        <f t="shared" si="33"/>
        <v/>
      </c>
      <c r="BB54" s="39" t="str">
        <f t="shared" si="34"/>
        <v/>
      </c>
      <c r="BC54" s="39" t="str">
        <f t="shared" si="35"/>
        <v/>
      </c>
      <c r="BD54" s="39" t="str">
        <f t="shared" si="36"/>
        <v/>
      </c>
      <c r="BE54" s="39" t="str">
        <f t="shared" si="37"/>
        <v/>
      </c>
      <c r="BF54" s="39" t="str">
        <f t="shared" si="38"/>
        <v/>
      </c>
      <c r="BG54" s="39" t="str">
        <f t="shared" si="39"/>
        <v/>
      </c>
      <c r="BH54" s="39" t="str">
        <f t="shared" si="40"/>
        <v/>
      </c>
      <c r="BI54" s="39" t="str">
        <f t="shared" si="41"/>
        <v/>
      </c>
      <c r="BJ54" s="39" t="str">
        <f t="shared" si="42"/>
        <v/>
      </c>
      <c r="BK54" s="42" t="str">
        <f t="shared" si="27"/>
        <v/>
      </c>
      <c r="BL54" t="str">
        <f t="shared" si="27"/>
        <v/>
      </c>
      <c r="BM54" t="str">
        <f t="shared" si="27"/>
        <v/>
      </c>
      <c r="BN54" t="str">
        <f t="shared" si="27"/>
        <v/>
      </c>
      <c r="BO54" t="str">
        <f t="shared" si="27"/>
        <v/>
      </c>
      <c r="BP54" t="str">
        <f t="shared" si="27"/>
        <v/>
      </c>
      <c r="BQ54" t="str">
        <f t="shared" si="47"/>
        <v/>
      </c>
      <c r="BR54" t="str">
        <f t="shared" si="47"/>
        <v/>
      </c>
      <c r="BS54" t="str">
        <f t="shared" si="47"/>
        <v/>
      </c>
      <c r="BT54" t="str">
        <f t="shared" si="47"/>
        <v/>
      </c>
      <c r="BU54" t="str">
        <f t="shared" si="47"/>
        <v/>
      </c>
      <c r="BV54" t="str">
        <f t="shared" si="47"/>
        <v/>
      </c>
      <c r="BW54" t="str">
        <f t="shared" si="15"/>
        <v/>
      </c>
      <c r="BX54" t="str">
        <f t="shared" si="16"/>
        <v/>
      </c>
      <c r="BY54" t="str">
        <f t="shared" si="17"/>
        <v/>
      </c>
      <c r="BZ54" t="str">
        <f t="shared" si="18"/>
        <v/>
      </c>
      <c r="CA54" t="str">
        <f t="shared" si="43"/>
        <v/>
      </c>
      <c r="CB54" s="39" t="str">
        <f t="shared" si="43"/>
        <v/>
      </c>
      <c r="CC54" s="46" t="str">
        <f t="shared" si="20"/>
        <v/>
      </c>
      <c r="CD54" s="44" t="str">
        <f t="shared" si="21"/>
        <v/>
      </c>
      <c r="CE54" t="str" cm="1">
        <f t="array" ref="CE54">_xlfn.IFS($CC54="","",$CC54&lt;=CE$3,"yes",$CC54&gt;CE$3,"no")</f>
        <v/>
      </c>
      <c r="CF54" s="42" t="str">
        <f t="shared" si="28"/>
        <v/>
      </c>
      <c r="CG54" s="1" t="str">
        <f t="shared" si="29"/>
        <v/>
      </c>
      <c r="CH54" s="1" t="str">
        <f t="shared" si="30"/>
        <v/>
      </c>
      <c r="CI54" s="76" t="str">
        <f>IF(CE54="yes",VLOOKUP(CH54,'z-Table'!$A$1:$K$74,7,TRUE)*$CE$2,"")</f>
        <v/>
      </c>
    </row>
    <row r="55" spans="1:87" ht="12" x14ac:dyDescent="0.2">
      <c r="A55" s="7" t="s">
        <v>77</v>
      </c>
      <c r="B55" s="18" cm="1">
        <f t="array" ref="B55">IFERROR(_xlfn.IFS(COUNTA($F$2:$K$2)=0,AVERAGE($F55:$K55),$F$2="X",AVERAGE(G55:$K55),$G$2="X",AVERAGE($F55,$H55:$K55),$H$2="X",AVERAGE($F55:$G55,$I55:$K55),$I$2="X",AVERAGE($F55:$H55,$J55:$K55),$J$2="X",AVERAGE($F55:$I55,$K55:$K55),$K$2="X",AVERAGE($F55:$J55)),"")</f>
        <v>0</v>
      </c>
      <c r="C55" s="19" cm="1">
        <f t="array" ref="C55">IFERROR(_xlfn.IFS(COUNTA($F$2:$K$2)=0,STDEV($F55:$K55)/SQRT(COUNT($F55:$K55)),$F$2="X",STDEV(G55:$K55)/SQRT(COUNT(G55:$K55)),$G$2="X",STDEV($F55,$H55:$K55)/SQRT(COUNT($F55,$H55:$K55)),$H$2="X",STDEV($F55:$G55,$I55:$K55)/SQRT(COUNT($F55:$G55,$I55:$K55)),$I$2="X",STDEV($F55:$H55,$J55:$K55)/SQRT(COUNT($F55:$H55,$J55:$K55)),$J$2="X",STDEV($F55:$I55,$K55)/SQRT(COUNT($F55:$I55,$K55)),$K$2="X",STDEV($F55:$J55)/SQRT(COUNT($F55:$J55))),"")</f>
        <v>0</v>
      </c>
      <c r="D55" s="110" cm="1">
        <f t="array" ref="D55">IFERROR(_xlfn.IFS(COUNTA($L$2:$Q$2)=0,AVERAGE($L55:$Q55),$L$2="X",AVERAGE($M55:$Q55),$M$2="X",AVERAGE($L55,$N55:$Q55),$N$2="X",AVERAGE($L55:$M55,$O55:$Q55),$O$2="X",AVERAGE($L55:$N55,$P55:$Q55),$P$2="X",AVERAGE($L55:$O55,$Q55:$Q55),$Q$2="X",AVERAGE($L55:$P55)),"")</f>
        <v>0</v>
      </c>
      <c r="E55" s="111" cm="1">
        <f t="array" ref="E55">IFERROR(_xlfn.IFS(COUNTA($L$2:$Q$2)=0,STDEV($L55:$Q55)/SQRT(COUNT($L55:$Q55)),$L$2="X",STDEV($M55:$Q55)/SQRT(COUNT($M55:$Q55)),$M$2="X",STDEV($L55,$N55:$Q55)/SQRT(COUNT($L55,$N55:$Q55)),$N$2="X",STDEV($L55:$M55,$O55:$Q55)/SQRT(COUNT($L55:$M55,$O55:$Q55)),$O$2="X",STDEV($L55:$N55,$P55:$Q55)/SQRT(COUNT($L55:$N55,$P55:$Q55)),$P$2="X",STDEV($L55:$O55,$Q55)/SQRT(COUNT($L55:$O55,$Q55)),$Q$2="X",STDEV($L55:$P55)/SQRT(COUNT($L55:$P55))),"")</f>
        <v>0</v>
      </c>
      <c r="F55" cm="1">
        <f t="array" ref="F55">_xlfn.IFS(SUM($L55:$Q55)="","",L55="","",L55=0,0,L55&gt;0,L55/F$65*100)</f>
        <v>0</v>
      </c>
      <c r="G55" cm="1">
        <f t="array" ref="G55">_xlfn.IFS(SUM($L55:$Q55)="","",M55="","",M55=0,0,M55&gt;0,M55/G$65*100)</f>
        <v>0</v>
      </c>
      <c r="H55" cm="1">
        <f t="array" ref="H55">_xlfn.IFS(SUM($L55:$Q55)="","",N55="","",N55=0,0,N55&gt;0,N55/H$65*100)</f>
        <v>0</v>
      </c>
      <c r="I55" cm="1">
        <f t="array" ref="I55">_xlfn.IFS(SUM($L55:$Q55)="","",O55="","",O55=0,0,O55&gt;0,O55/I$65*100)</f>
        <v>0</v>
      </c>
      <c r="J55" cm="1">
        <f t="array" ref="J55">_xlfn.IFS(SUM($L55:$Q55)="","",P55="","",P55=0,0,P55&gt;0,P55/J$65*100)</f>
        <v>0</v>
      </c>
      <c r="K55" cm="1">
        <f t="array" ref="K55">_xlfn.IFS(SUM($L55:$Q55)="","",Q55="","",Q55=0,0,Q55&gt;0,Q55/K$65*100)</f>
        <v>0</v>
      </c>
      <c r="L55" s="85">
        <f t="shared" si="26"/>
        <v>0</v>
      </c>
      <c r="M55" s="39">
        <f t="shared" si="26"/>
        <v>0</v>
      </c>
      <c r="N55" s="39">
        <f t="shared" si="26"/>
        <v>0</v>
      </c>
      <c r="O55" s="39">
        <f t="shared" si="26"/>
        <v>0</v>
      </c>
      <c r="P55" s="39">
        <f t="shared" si="26"/>
        <v>0</v>
      </c>
      <c r="Q55" s="98">
        <f t="shared" si="46"/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Z55" s="7" t="s">
        <v>77</v>
      </c>
      <c r="AA55" s="18" cm="1">
        <f t="array" ref="AA55">IFERROR(_xlfn.IFS(COUNTA($AE$2:$AJ$2)=0,AVERAGE($AE55:$AJ55),$AE$2="X",AVERAGE($AF55:$AJ55),$AF$2="X",AVERAGE($AE55,$AG55:$AJ55),$AG$2="X",AVERAGE($AE55:$AF55,$AH55:$AJ55),$AH$2="X",AVERAGE($AE55:$AG55,$AI55:$AJ55),$AI$2="X",AVERAGE($AE55:$AH55,$AJ55:$AJ55),$AJ$2="X",AVERAGE($AE55:$AI55)),"")</f>
        <v>0</v>
      </c>
      <c r="AB55" s="19" cm="1">
        <f t="array" ref="AB55">IFERROR(_xlfn.IFS(COUNTA($AE$2:$AJ$2)=0,STDEV($AE55:$AJ55)/SQRT(COUNT($AE55:$AJ55)),$AE$2="X",STDEV($AF55:$AJ55)/SQRT(COUNT($AF55:$AJ55)),$AF$2="X",STDEV($AE55,$AG55:$AJ55)/SQRT(COUNT($AE55,$AG55:$AJ55)),$AG$2="X",STDEV($AE55:$AF55,$AH55:$AJ55)/SQRT(COUNT($AE55:$AF55,$AH55:$AJ55)),$AH$2="X",STDEV($AE55:$AG55,$AI55:$AJ55)/SQRT(COUNT($AE55:$AG55,$AI55:$AJ55)),$AI$2="X",STDEV($AE55:$AH55,$AJ55)/SQRT(COUNT($AE55:$AH55,$AJ55)),$AJ$2="X",STDEV($AE55:$AI55)/SQRT(COUNT($AE55:$AI55))),"")</f>
        <v>0</v>
      </c>
      <c r="AC55" s="113" cm="1">
        <f t="array" ref="AC55">IFERROR(_xlfn.IFS(COUNTA($AK$2:$AP$2)=0,AVERAGE($AK55:$AP55),$AK$2="X",AVERAGE($AL55:$AP55),$AL$2="X",AVERAGE($AK55,$AM55:$AP55),$AM$2="X",AVERAGE($AK55:$AL55,$AN55:$AP55),$AN$2="X",AVERAGE($AK55:$AM55,$AO55:$AP55),$AO$2="X",AVERAGE($AK55:$AN55,$AP55:$AP55),$AP$2="X",AVERAGE($AK55:$AO55)),"")</f>
        <v>0</v>
      </c>
      <c r="AD55" s="111" cm="1">
        <f t="array" ref="AD55">IFERROR(_xlfn.IFS(COUNTA($AK$2:$AP$2)=0,STDEV($AK55:$AP55)/SQRT(COUNT($AK55:$AP55)),$AK$2="X",STDEV($AL55:$AP55)/SQRT(COUNT($AL55:$AP55)),$AL$2="X",STDEV($AK55,$AM55:$AP55)/SQRT(COUNT($AK55,$AM55:$AP55)),$AM$2="X",STDEV($AK55:$AL55,$AN55:$AP55)/SQRT(COUNT($AK55:$AL55,$AN55:$AP55)),$AN$2="X",STDEV($AK55:$AM55,$AO55:$AP55)/SQRT(COUNT($AK55:$AM55,$AO55:$AP55)),$AO$2="X",STDEV($AK55:$AN55,$AP55)/SQRT(COUNT($AK55:$AN55,$AP55)),$AP$2="X",STDEV($AK55:$AO55)/SQRT(COUNT($AK55:$AO55))),"")</f>
        <v>0</v>
      </c>
      <c r="AE55" cm="1">
        <f t="array" ref="AE55">_xlfn.IFS(SUM($AK55:$AP55)="","",AK55="","",AK55=0,0,AK55&gt;0,AK55/AE$65*100)</f>
        <v>0</v>
      </c>
      <c r="AF55" cm="1">
        <f t="array" ref="AF55">_xlfn.IFS(SUM($AK55:$AP55)="","",AL55="","",AL55=0,0,AL55&gt;0,AL55/AF$65*100)</f>
        <v>0</v>
      </c>
      <c r="AG55" cm="1">
        <f t="array" ref="AG55">_xlfn.IFS(SUM($AK55:$AP55)="","",AM55="","",AM55=0,0,AM55&gt;0,AM55/AG$65*100)</f>
        <v>0</v>
      </c>
      <c r="AH55" cm="1">
        <f t="array" ref="AH55">_xlfn.IFS(SUM($AK55:$AP55)="","",AN55="","",AN55=0,0,AN55&gt;0,AN55/AH$65*100)</f>
        <v>0</v>
      </c>
      <c r="AI55" cm="1">
        <f t="array" ref="AI55">_xlfn.IFS(SUM($AK55:$AP55)="","",AO55="","",AO55=0,0,AO55&gt;0,AO55/AI$65*100)</f>
        <v>0</v>
      </c>
      <c r="AJ55" cm="1">
        <f t="array" ref="AJ55">_xlfn.IFS(SUM($AK55:$AP55)="","",AP55="","",AP55=0,0,AP55&gt;0,AP55/AJ$65*100)</f>
        <v>0</v>
      </c>
      <c r="AK55" s="42">
        <f t="shared" si="45"/>
        <v>0</v>
      </c>
      <c r="AL55">
        <f t="shared" si="45"/>
        <v>0</v>
      </c>
      <c r="AM55">
        <f t="shared" si="45"/>
        <v>0</v>
      </c>
      <c r="AN55">
        <f t="shared" si="44"/>
        <v>0</v>
      </c>
      <c r="AO55">
        <f t="shared" si="44"/>
        <v>0</v>
      </c>
      <c r="AP55" s="96">
        <f t="shared" si="44"/>
        <v>0</v>
      </c>
      <c r="AQ55" s="89">
        <v>0</v>
      </c>
      <c r="AR55" s="89">
        <v>0</v>
      </c>
      <c r="AS55" s="89">
        <v>0</v>
      </c>
      <c r="AT55" s="89">
        <v>0</v>
      </c>
      <c r="AU55" s="89">
        <v>0</v>
      </c>
      <c r="AV55" s="89">
        <v>0</v>
      </c>
      <c r="AX55" s="1"/>
      <c r="AY55" s="39" t="str">
        <f t="shared" si="31"/>
        <v/>
      </c>
      <c r="AZ55" s="39" t="str">
        <f t="shared" si="32"/>
        <v/>
      </c>
      <c r="BA55" s="39" t="str">
        <f t="shared" si="33"/>
        <v/>
      </c>
      <c r="BB55" s="39" t="str">
        <f t="shared" si="34"/>
        <v/>
      </c>
      <c r="BC55" s="39" t="str">
        <f t="shared" si="35"/>
        <v/>
      </c>
      <c r="BD55" s="39" t="str">
        <f t="shared" si="36"/>
        <v/>
      </c>
      <c r="BE55" s="39" t="str">
        <f t="shared" si="37"/>
        <v/>
      </c>
      <c r="BF55" s="39" t="str">
        <f t="shared" si="38"/>
        <v/>
      </c>
      <c r="BG55" s="39" t="str">
        <f t="shared" si="39"/>
        <v/>
      </c>
      <c r="BH55" s="39" t="str">
        <f t="shared" si="40"/>
        <v/>
      </c>
      <c r="BI55" s="39" t="str">
        <f t="shared" si="41"/>
        <v/>
      </c>
      <c r="BJ55" s="39" t="str">
        <f t="shared" si="42"/>
        <v/>
      </c>
      <c r="BK55" s="42" t="str">
        <f t="shared" si="27"/>
        <v/>
      </c>
      <c r="BL55" t="str">
        <f t="shared" si="27"/>
        <v/>
      </c>
      <c r="BM55" t="str">
        <f t="shared" si="27"/>
        <v/>
      </c>
      <c r="BN55" t="str">
        <f t="shared" si="27"/>
        <v/>
      </c>
      <c r="BO55" t="str">
        <f t="shared" si="27"/>
        <v/>
      </c>
      <c r="BP55" t="str">
        <f t="shared" si="27"/>
        <v/>
      </c>
      <c r="BQ55" t="str">
        <f t="shared" si="47"/>
        <v/>
      </c>
      <c r="BR55" t="str">
        <f t="shared" si="47"/>
        <v/>
      </c>
      <c r="BS55" t="str">
        <f t="shared" si="47"/>
        <v/>
      </c>
      <c r="BT55" t="str">
        <f t="shared" si="47"/>
        <v/>
      </c>
      <c r="BU55" t="str">
        <f t="shared" si="47"/>
        <v/>
      </c>
      <c r="BV55" t="str">
        <f t="shared" si="47"/>
        <v/>
      </c>
      <c r="BW55" t="str">
        <f t="shared" si="15"/>
        <v/>
      </c>
      <c r="BX55" t="str">
        <f t="shared" si="16"/>
        <v/>
      </c>
      <c r="BY55" t="str">
        <f t="shared" si="17"/>
        <v/>
      </c>
      <c r="BZ55" t="str">
        <f t="shared" si="18"/>
        <v/>
      </c>
      <c r="CA55" t="str">
        <f t="shared" si="43"/>
        <v/>
      </c>
      <c r="CB55" s="39" t="str">
        <f t="shared" si="43"/>
        <v/>
      </c>
      <c r="CC55" s="46" t="str">
        <f t="shared" si="20"/>
        <v/>
      </c>
      <c r="CD55" s="44" t="str">
        <f t="shared" si="21"/>
        <v/>
      </c>
      <c r="CE55" t="str" cm="1">
        <f t="array" ref="CE55">_xlfn.IFS($CC55="","",$CC55&lt;=CE$3,"yes",$CC55&gt;CE$3,"no")</f>
        <v/>
      </c>
      <c r="CF55" s="42" t="str">
        <f t="shared" si="28"/>
        <v/>
      </c>
      <c r="CG55" s="1" t="str">
        <f t="shared" si="29"/>
        <v/>
      </c>
      <c r="CH55" s="1" t="str">
        <f t="shared" si="30"/>
        <v/>
      </c>
      <c r="CI55" s="76" t="str">
        <f>IF(CE55="yes",VLOOKUP(CH55,'z-Table'!$A$1:$K$74,7,TRUE)*$CE$2,"")</f>
        <v/>
      </c>
    </row>
    <row r="56" spans="1:87" ht="12" x14ac:dyDescent="0.2">
      <c r="A56" s="7" t="s">
        <v>78</v>
      </c>
      <c r="B56" s="18" cm="1">
        <f t="array" ref="B56">IFERROR(_xlfn.IFS(COUNTA($F$2:$K$2)=0,AVERAGE($F56:$K56),$F$2="X",AVERAGE(G56:$K56),$G$2="X",AVERAGE($F56,$H56:$K56),$H$2="X",AVERAGE($F56:$G56,$I56:$K56),$I$2="X",AVERAGE($F56:$H56,$J56:$K56),$J$2="X",AVERAGE($F56:$I56,$K56:$K56),$K$2="X",AVERAGE($F56:$J56)),"")</f>
        <v>0</v>
      </c>
      <c r="C56" s="19" cm="1">
        <f t="array" ref="C56">IFERROR(_xlfn.IFS(COUNTA($F$2:$K$2)=0,STDEV($F56:$K56)/SQRT(COUNT($F56:$K56)),$F$2="X",STDEV(G56:$K56)/SQRT(COUNT(G56:$K56)),$G$2="X",STDEV($F56,$H56:$K56)/SQRT(COUNT($F56,$H56:$K56)),$H$2="X",STDEV($F56:$G56,$I56:$K56)/SQRT(COUNT($F56:$G56,$I56:$K56)),$I$2="X",STDEV($F56:$H56,$J56:$K56)/SQRT(COUNT($F56:$H56,$J56:$K56)),$J$2="X",STDEV($F56:$I56,$K56)/SQRT(COUNT($F56:$I56,$K56)),$K$2="X",STDEV($F56:$J56)/SQRT(COUNT($F56:$J56))),"")</f>
        <v>0</v>
      </c>
      <c r="D56" s="110" cm="1">
        <f t="array" ref="D56">IFERROR(_xlfn.IFS(COUNTA($L$2:$Q$2)=0,AVERAGE($L56:$Q56),$L$2="X",AVERAGE($M56:$Q56),$M$2="X",AVERAGE($L56,$N56:$Q56),$N$2="X",AVERAGE($L56:$M56,$O56:$Q56),$O$2="X",AVERAGE($L56:$N56,$P56:$Q56),$P$2="X",AVERAGE($L56:$O56,$Q56:$Q56),$Q$2="X",AVERAGE($L56:$P56)),"")</f>
        <v>0</v>
      </c>
      <c r="E56" s="111" cm="1">
        <f t="array" ref="E56">IFERROR(_xlfn.IFS(COUNTA($L$2:$Q$2)=0,STDEV($L56:$Q56)/SQRT(COUNT($L56:$Q56)),$L$2="X",STDEV($M56:$Q56)/SQRT(COUNT($M56:$Q56)),$M$2="X",STDEV($L56,$N56:$Q56)/SQRT(COUNT($L56,$N56:$Q56)),$N$2="X",STDEV($L56:$M56,$O56:$Q56)/SQRT(COUNT($L56:$M56,$O56:$Q56)),$O$2="X",STDEV($L56:$N56,$P56:$Q56)/SQRT(COUNT($L56:$N56,$P56:$Q56)),$P$2="X",STDEV($L56:$O56,$Q56)/SQRT(COUNT($L56:$O56,$Q56)),$Q$2="X",STDEV($L56:$P56)/SQRT(COUNT($L56:$P56))),"")</f>
        <v>0</v>
      </c>
      <c r="F56" cm="1">
        <f t="array" ref="F56">_xlfn.IFS(SUM($L56:$Q56)="","",L56="","",L56=0,0,L56&gt;0,L56/F$65*100)</f>
        <v>0</v>
      </c>
      <c r="G56" cm="1">
        <f t="array" ref="G56">_xlfn.IFS(SUM($L56:$Q56)="","",M56="","",M56=0,0,M56&gt;0,M56/G$65*100)</f>
        <v>0</v>
      </c>
      <c r="H56" cm="1">
        <f t="array" ref="H56">_xlfn.IFS(SUM($L56:$Q56)="","",N56="","",N56=0,0,N56&gt;0,N56/H$65*100)</f>
        <v>0</v>
      </c>
      <c r="I56" cm="1">
        <f t="array" ref="I56">_xlfn.IFS(SUM($L56:$Q56)="","",O56="","",O56=0,0,O56&gt;0,O56/I$65*100)</f>
        <v>0</v>
      </c>
      <c r="J56" cm="1">
        <f t="array" ref="J56">_xlfn.IFS(SUM($L56:$Q56)="","",P56="","",P56=0,0,P56&gt;0,P56/J$65*100)</f>
        <v>0</v>
      </c>
      <c r="K56" cm="1">
        <f t="array" ref="K56">_xlfn.IFS(SUM($L56:$Q56)="","",Q56="","",Q56=0,0,Q56&gt;0,Q56/K$65*100)</f>
        <v>0</v>
      </c>
      <c r="L56" s="85">
        <f t="shared" si="26"/>
        <v>0</v>
      </c>
      <c r="M56" s="39">
        <f t="shared" si="26"/>
        <v>0</v>
      </c>
      <c r="N56" s="39">
        <f t="shared" si="26"/>
        <v>0</v>
      </c>
      <c r="O56" s="39">
        <f t="shared" si="26"/>
        <v>0</v>
      </c>
      <c r="P56" s="39">
        <f t="shared" si="26"/>
        <v>0</v>
      </c>
      <c r="Q56" s="98">
        <f t="shared" si="46"/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Z56" s="7" t="s">
        <v>78</v>
      </c>
      <c r="AA56" s="18" cm="1">
        <f t="array" ref="AA56">IFERROR(_xlfn.IFS(COUNTA($AE$2:$AJ$2)=0,AVERAGE($AE56:$AJ56),$AE$2="X",AVERAGE($AF56:$AJ56),$AF$2="X",AVERAGE($AE56,$AG56:$AJ56),$AG$2="X",AVERAGE($AE56:$AF56,$AH56:$AJ56),$AH$2="X",AVERAGE($AE56:$AG56,$AI56:$AJ56),$AI$2="X",AVERAGE($AE56:$AH56,$AJ56:$AJ56),$AJ$2="X",AVERAGE($AE56:$AI56)),"")</f>
        <v>0</v>
      </c>
      <c r="AB56" s="19" cm="1">
        <f t="array" ref="AB56">IFERROR(_xlfn.IFS(COUNTA($AE$2:$AJ$2)=0,STDEV($AE56:$AJ56)/SQRT(COUNT($AE56:$AJ56)),$AE$2="X",STDEV($AF56:$AJ56)/SQRT(COUNT($AF56:$AJ56)),$AF$2="X",STDEV($AE56,$AG56:$AJ56)/SQRT(COUNT($AE56,$AG56:$AJ56)),$AG$2="X",STDEV($AE56:$AF56,$AH56:$AJ56)/SQRT(COUNT($AE56:$AF56,$AH56:$AJ56)),$AH$2="X",STDEV($AE56:$AG56,$AI56:$AJ56)/SQRT(COUNT($AE56:$AG56,$AI56:$AJ56)),$AI$2="X",STDEV($AE56:$AH56,$AJ56)/SQRT(COUNT($AE56:$AH56,$AJ56)),$AJ$2="X",STDEV($AE56:$AI56)/SQRT(COUNT($AE56:$AI56))),"")</f>
        <v>0</v>
      </c>
      <c r="AC56" s="113" cm="1">
        <f t="array" ref="AC56">IFERROR(_xlfn.IFS(COUNTA($AK$2:$AP$2)=0,AVERAGE($AK56:$AP56),$AK$2="X",AVERAGE($AL56:$AP56),$AL$2="X",AVERAGE($AK56,$AM56:$AP56),$AM$2="X",AVERAGE($AK56:$AL56,$AN56:$AP56),$AN$2="X",AVERAGE($AK56:$AM56,$AO56:$AP56),$AO$2="X",AVERAGE($AK56:$AN56,$AP56:$AP56),$AP$2="X",AVERAGE($AK56:$AO56)),"")</f>
        <v>0</v>
      </c>
      <c r="AD56" s="111" cm="1">
        <f t="array" ref="AD56">IFERROR(_xlfn.IFS(COUNTA($AK$2:$AP$2)=0,STDEV($AK56:$AP56)/SQRT(COUNT($AK56:$AP56)),$AK$2="X",STDEV($AL56:$AP56)/SQRT(COUNT($AL56:$AP56)),$AL$2="X",STDEV($AK56,$AM56:$AP56)/SQRT(COUNT($AK56,$AM56:$AP56)),$AM$2="X",STDEV($AK56:$AL56,$AN56:$AP56)/SQRT(COUNT($AK56:$AL56,$AN56:$AP56)),$AN$2="X",STDEV($AK56:$AM56,$AO56:$AP56)/SQRT(COUNT($AK56:$AM56,$AO56:$AP56)),$AO$2="X",STDEV($AK56:$AN56,$AP56)/SQRT(COUNT($AK56:$AN56,$AP56)),$AP$2="X",STDEV($AK56:$AO56)/SQRT(COUNT($AK56:$AO56))),"")</f>
        <v>0</v>
      </c>
      <c r="AE56" cm="1">
        <f t="array" ref="AE56">_xlfn.IFS(SUM($AK56:$AP56)="","",AK56="","",AK56=0,0,AK56&gt;0,AK56/AE$65*100)</f>
        <v>0</v>
      </c>
      <c r="AF56" cm="1">
        <f t="array" ref="AF56">_xlfn.IFS(SUM($AK56:$AP56)="","",AL56="","",AL56=0,0,AL56&gt;0,AL56/AF$65*100)</f>
        <v>0</v>
      </c>
      <c r="AG56" cm="1">
        <f t="array" ref="AG56">_xlfn.IFS(SUM($AK56:$AP56)="","",AM56="","",AM56=0,0,AM56&gt;0,AM56/AG$65*100)</f>
        <v>0</v>
      </c>
      <c r="AH56" cm="1">
        <f t="array" ref="AH56">_xlfn.IFS(SUM($AK56:$AP56)="","",AN56="","",AN56=0,0,AN56&gt;0,AN56/AH$65*100)</f>
        <v>0</v>
      </c>
      <c r="AI56" cm="1">
        <f t="array" ref="AI56">_xlfn.IFS(SUM($AK56:$AP56)="","",AO56="","",AO56=0,0,AO56&gt;0,AO56/AI$65*100)</f>
        <v>0</v>
      </c>
      <c r="AJ56" cm="1">
        <f t="array" ref="AJ56">_xlfn.IFS(SUM($AK56:$AP56)="","",AP56="","",AP56=0,0,AP56&gt;0,AP56/AJ$65*100)</f>
        <v>0</v>
      </c>
      <c r="AK56" s="42">
        <f t="shared" si="45"/>
        <v>0</v>
      </c>
      <c r="AL56">
        <f t="shared" si="45"/>
        <v>0</v>
      </c>
      <c r="AM56">
        <f t="shared" si="45"/>
        <v>0</v>
      </c>
      <c r="AN56">
        <f t="shared" si="44"/>
        <v>0</v>
      </c>
      <c r="AO56">
        <f t="shared" si="44"/>
        <v>0</v>
      </c>
      <c r="AP56" s="96">
        <f t="shared" si="44"/>
        <v>0</v>
      </c>
      <c r="AQ56" s="89">
        <v>0</v>
      </c>
      <c r="AR56" s="89">
        <v>0</v>
      </c>
      <c r="AS56" s="89">
        <v>0</v>
      </c>
      <c r="AT56" s="89">
        <v>0</v>
      </c>
      <c r="AU56" s="89">
        <v>0</v>
      </c>
      <c r="AV56" s="89">
        <v>0</v>
      </c>
      <c r="AX56" s="1"/>
      <c r="AY56" s="39" t="str">
        <f t="shared" si="31"/>
        <v/>
      </c>
      <c r="AZ56" s="39" t="str">
        <f t="shared" si="32"/>
        <v/>
      </c>
      <c r="BA56" s="39" t="str">
        <f t="shared" si="33"/>
        <v/>
      </c>
      <c r="BB56" s="39" t="str">
        <f t="shared" si="34"/>
        <v/>
      </c>
      <c r="BC56" s="39" t="str">
        <f t="shared" si="35"/>
        <v/>
      </c>
      <c r="BD56" s="39" t="str">
        <f t="shared" si="36"/>
        <v/>
      </c>
      <c r="BE56" s="39" t="str">
        <f t="shared" si="37"/>
        <v/>
      </c>
      <c r="BF56" s="39" t="str">
        <f t="shared" si="38"/>
        <v/>
      </c>
      <c r="BG56" s="39" t="str">
        <f t="shared" si="39"/>
        <v/>
      </c>
      <c r="BH56" s="39" t="str">
        <f t="shared" si="40"/>
        <v/>
      </c>
      <c r="BI56" s="39" t="str">
        <f t="shared" si="41"/>
        <v/>
      </c>
      <c r="BJ56" s="39" t="str">
        <f t="shared" si="42"/>
        <v/>
      </c>
      <c r="BK56" s="42" t="str">
        <f t="shared" si="27"/>
        <v/>
      </c>
      <c r="BL56" t="str">
        <f t="shared" si="27"/>
        <v/>
      </c>
      <c r="BM56" t="str">
        <f t="shared" si="27"/>
        <v/>
      </c>
      <c r="BN56" t="str">
        <f t="shared" si="27"/>
        <v/>
      </c>
      <c r="BO56" t="str">
        <f t="shared" si="27"/>
        <v/>
      </c>
      <c r="BP56" t="str">
        <f t="shared" si="27"/>
        <v/>
      </c>
      <c r="BQ56" t="str">
        <f t="shared" si="47"/>
        <v/>
      </c>
      <c r="BR56" t="str">
        <f t="shared" si="47"/>
        <v/>
      </c>
      <c r="BS56" t="str">
        <f t="shared" si="47"/>
        <v/>
      </c>
      <c r="BT56" t="str">
        <f t="shared" si="47"/>
        <v/>
      </c>
      <c r="BU56" t="str">
        <f t="shared" si="47"/>
        <v/>
      </c>
      <c r="BV56" t="str">
        <f t="shared" si="47"/>
        <v/>
      </c>
      <c r="BW56" t="str">
        <f t="shared" si="15"/>
        <v/>
      </c>
      <c r="BX56" t="str">
        <f t="shared" si="16"/>
        <v/>
      </c>
      <c r="BY56" t="str">
        <f t="shared" si="17"/>
        <v/>
      </c>
      <c r="BZ56" t="str">
        <f t="shared" si="18"/>
        <v/>
      </c>
      <c r="CA56" t="str">
        <f t="shared" si="43"/>
        <v/>
      </c>
      <c r="CB56" s="39" t="str">
        <f t="shared" si="43"/>
        <v/>
      </c>
      <c r="CC56" s="46" t="str">
        <f t="shared" si="20"/>
        <v/>
      </c>
      <c r="CD56" s="44" t="str">
        <f t="shared" si="21"/>
        <v/>
      </c>
      <c r="CE56" t="str" cm="1">
        <f t="array" ref="CE56">_xlfn.IFS($CC56="","",$CC56&lt;=CE$3,"yes",$CC56&gt;CE$3,"no")</f>
        <v/>
      </c>
      <c r="CF56" s="42" t="str">
        <f t="shared" si="28"/>
        <v/>
      </c>
      <c r="CG56" s="1" t="str">
        <f t="shared" si="29"/>
        <v/>
      </c>
      <c r="CH56" s="1" t="str">
        <f t="shared" si="30"/>
        <v/>
      </c>
      <c r="CI56" s="76" t="str">
        <f>IF(CE56="yes",VLOOKUP(CH56,'z-Table'!$A$1:$K$74,7,TRUE)*$CE$2,"")</f>
        <v/>
      </c>
    </row>
    <row r="57" spans="1:87" ht="12" x14ac:dyDescent="0.2">
      <c r="A57" s="7" t="s">
        <v>79</v>
      </c>
      <c r="B57" s="18" cm="1">
        <f t="array" ref="B57">IFERROR(_xlfn.IFS(COUNTA($F$2:$K$2)=0,AVERAGE($F57:$K57),$F$2="X",AVERAGE(G57:$K57),$G$2="X",AVERAGE($F57,$H57:$K57),$H$2="X",AVERAGE($F57:$G57,$I57:$K57),$I$2="X",AVERAGE($F57:$H57,$J57:$K57),$J$2="X",AVERAGE($F57:$I57,$K57:$K57),$K$2="X",AVERAGE($F57:$J57)),"")</f>
        <v>0.1208324572389772</v>
      </c>
      <c r="C57" s="19" cm="1">
        <f t="array" ref="C57">IFERROR(_xlfn.IFS(COUNTA($F$2:$K$2)=0,STDEV($F57:$K57)/SQRT(COUNT($F57:$K57)),$F$2="X",STDEV(G57:$K57)/SQRT(COUNT(G57:$K57)),$G$2="X",STDEV($F57,$H57:$K57)/SQRT(COUNT($F57,$H57:$K57)),$H$2="X",STDEV($F57:$G57,$I57:$K57)/SQRT(COUNT($F57:$G57,$I57:$K57)),$I$2="X",STDEV($F57:$H57,$J57:$K57)/SQRT(COUNT($F57:$H57,$J57:$K57)),$J$2="X",STDEV($F57:$I57,$K57)/SQRT(COUNT($F57:$I57,$K57)),$K$2="X",STDEV($F57:$J57)/SQRT(COUNT($F57:$J57))),"")</f>
        <v>0.1208324572389772</v>
      </c>
      <c r="D57" s="110" cm="1">
        <f t="array" ref="D57">IFERROR(_xlfn.IFS(COUNTA($L$2:$Q$2)=0,AVERAGE($L57:$Q57),$L$2="X",AVERAGE($M57:$Q57),$M$2="X",AVERAGE($L57,$N57:$Q57),$N$2="X",AVERAGE($L57:$M57,$O57:$Q57),$O$2="X",AVERAGE($L57:$N57,$P57:$Q57),$P$2="X",AVERAGE($L57:$O57,$Q57:$Q57),$Q$2="X",AVERAGE($L57:$P57)),"")</f>
        <v>176.23333333333332</v>
      </c>
      <c r="E57" s="111" cm="1">
        <f t="array" ref="E57">IFERROR(_xlfn.IFS(COUNTA($L$2:$Q$2)=0,STDEV($L57:$Q57)/SQRT(COUNT($L57:$Q57)),$L$2="X",STDEV($M57:$Q57)/SQRT(COUNT($M57:$Q57)),$M$2="X",STDEV($L57,$N57:$Q57)/SQRT(COUNT($L57,$N57:$Q57)),$N$2="X",STDEV($L57:$M57,$O57:$Q57)/SQRT(COUNT($L57:$M57,$O57:$Q57)),$O$2="X",STDEV($L57:$N57,$P57:$Q57)/SQRT(COUNT($L57:$N57,$P57:$Q57)),$P$2="X",STDEV($L57:$O57,$Q57)/SQRT(COUNT($L57:$O57,$Q57)),$Q$2="X",STDEV($L57:$P57)/SQRT(COUNT($L57:$P57))),"")</f>
        <v>176.23333333333329</v>
      </c>
      <c r="F57" cm="1">
        <f t="array" ref="F57">_xlfn.IFS(SUM($L57:$Q57)="","",L57="","",L57=0,0,L57&gt;0,L57/F$65*100)</f>
        <v>0</v>
      </c>
      <c r="G57" cm="1">
        <f t="array" ref="G57">_xlfn.IFS(SUM($L57:$Q57)="","",M57="","",M57=0,0,M57&gt;0,M57/G$65*100)</f>
        <v>0</v>
      </c>
      <c r="H57" cm="1">
        <f t="array" ref="H57">_xlfn.IFS(SUM($L57:$Q57)="","",N57="","",N57=0,0,N57&gt;0,N57/H$65*100)</f>
        <v>0</v>
      </c>
      <c r="I57" cm="1">
        <f t="array" ref="I57">_xlfn.IFS(SUM($L57:$Q57)="","",O57="","",O57=0,0,O57&gt;0,O57/I$65*100)</f>
        <v>0</v>
      </c>
      <c r="J57" cm="1">
        <f t="array" ref="J57">_xlfn.IFS(SUM($L57:$Q57)="","",P57="","",P57=0,0,P57&gt;0,P57/J$65*100)</f>
        <v>0.60416228619488599</v>
      </c>
      <c r="K57" cm="1">
        <f t="array" ref="K57">_xlfn.IFS(SUM($L57:$Q57)="","",Q57="","",Q57=0,0,Q57&gt;0,Q57/K$65*100)</f>
        <v>0</v>
      </c>
      <c r="L57" s="85">
        <f t="shared" si="26"/>
        <v>0</v>
      </c>
      <c r="M57" s="39">
        <f t="shared" si="26"/>
        <v>0</v>
      </c>
      <c r="N57" s="39">
        <f t="shared" si="26"/>
        <v>0</v>
      </c>
      <c r="O57" s="39">
        <f t="shared" si="26"/>
        <v>0</v>
      </c>
      <c r="P57" s="39">
        <f t="shared" si="26"/>
        <v>881.16666666666663</v>
      </c>
      <c r="Q57" s="98">
        <f t="shared" si="46"/>
        <v>0</v>
      </c>
      <c r="R57" s="89">
        <v>0</v>
      </c>
      <c r="S57" s="89">
        <v>0</v>
      </c>
      <c r="T57" s="89">
        <v>0</v>
      </c>
      <c r="U57" s="89">
        <v>0</v>
      </c>
      <c r="V57" s="89">
        <v>5287</v>
      </c>
      <c r="W57" s="89">
        <v>0</v>
      </c>
      <c r="Z57" s="7" t="s">
        <v>79</v>
      </c>
      <c r="AA57" s="18" cm="1">
        <f t="array" ref="AA57">IFERROR(_xlfn.IFS(COUNTA($AE$2:$AJ$2)=0,AVERAGE($AE57:$AJ57),$AE$2="X",AVERAGE($AF57:$AJ57),$AF$2="X",AVERAGE($AE57,$AG57:$AJ57),$AG$2="X",AVERAGE($AE57:$AF57,$AH57:$AJ57),$AH$2="X",AVERAGE($AE57:$AG57,$AI57:$AJ57),$AI$2="X",AVERAGE($AE57:$AH57,$AJ57:$AJ57),$AJ$2="X",AVERAGE($AE57:$AI57)),"")</f>
        <v>0</v>
      </c>
      <c r="AB57" s="19" cm="1">
        <f t="array" ref="AB57">IFERROR(_xlfn.IFS(COUNTA($AE$2:$AJ$2)=0,STDEV($AE57:$AJ57)/SQRT(COUNT($AE57:$AJ57)),$AE$2="X",STDEV($AF57:$AJ57)/SQRT(COUNT($AF57:$AJ57)),$AF$2="X",STDEV($AE57,$AG57:$AJ57)/SQRT(COUNT($AE57,$AG57:$AJ57)),$AG$2="X",STDEV($AE57:$AF57,$AH57:$AJ57)/SQRT(COUNT($AE57:$AF57,$AH57:$AJ57)),$AH$2="X",STDEV($AE57:$AG57,$AI57:$AJ57)/SQRT(COUNT($AE57:$AG57,$AI57:$AJ57)),$AI$2="X",STDEV($AE57:$AH57,$AJ57)/SQRT(COUNT($AE57:$AH57,$AJ57)),$AJ$2="X",STDEV($AE57:$AI57)/SQRT(COUNT($AE57:$AI57))),"")</f>
        <v>0</v>
      </c>
      <c r="AC57" s="113" cm="1">
        <f t="array" ref="AC57">IFERROR(_xlfn.IFS(COUNTA($AK$2:$AP$2)=0,AVERAGE($AK57:$AP57),$AK$2="X",AVERAGE($AL57:$AP57),$AL$2="X",AVERAGE($AK57,$AM57:$AP57),$AM$2="X",AVERAGE($AK57:$AL57,$AN57:$AP57),$AN$2="X",AVERAGE($AK57:$AM57,$AO57:$AP57),$AO$2="X",AVERAGE($AK57:$AN57,$AP57:$AP57),$AP$2="X",AVERAGE($AK57:$AO57)),"")</f>
        <v>0</v>
      </c>
      <c r="AD57" s="111" cm="1">
        <f t="array" ref="AD57">IFERROR(_xlfn.IFS(COUNTA($AK$2:$AP$2)=0,STDEV($AK57:$AP57)/SQRT(COUNT($AK57:$AP57)),$AK$2="X",STDEV($AL57:$AP57)/SQRT(COUNT($AL57:$AP57)),$AL$2="X",STDEV($AK57,$AM57:$AP57)/SQRT(COUNT($AK57,$AM57:$AP57)),$AM$2="X",STDEV($AK57:$AL57,$AN57:$AP57)/SQRT(COUNT($AK57:$AL57,$AN57:$AP57)),$AN$2="X",STDEV($AK57:$AM57,$AO57:$AP57)/SQRT(COUNT($AK57:$AM57,$AO57:$AP57)),$AO$2="X",STDEV($AK57:$AN57,$AP57)/SQRT(COUNT($AK57:$AN57,$AP57)),$AP$2="X",STDEV($AK57:$AO57)/SQRT(COUNT($AK57:$AO57))),"")</f>
        <v>0</v>
      </c>
      <c r="AE57" cm="1">
        <f t="array" ref="AE57">_xlfn.IFS(SUM($AK57:$AP57)="","",AK57="","",AK57=0,0,AK57&gt;0,AK57/AE$65*100)</f>
        <v>0</v>
      </c>
      <c r="AF57" cm="1">
        <f t="array" ref="AF57">_xlfn.IFS(SUM($AK57:$AP57)="","",AL57="","",AL57=0,0,AL57&gt;0,AL57/AF$65*100)</f>
        <v>0</v>
      </c>
      <c r="AG57" cm="1">
        <f t="array" ref="AG57">_xlfn.IFS(SUM($AK57:$AP57)="","",AM57="","",AM57=0,0,AM57&gt;0,AM57/AG$65*100)</f>
        <v>0</v>
      </c>
      <c r="AH57" cm="1">
        <f t="array" ref="AH57">_xlfn.IFS(SUM($AK57:$AP57)="","",AN57="","",AN57=0,0,AN57&gt;0,AN57/AH$65*100)</f>
        <v>0</v>
      </c>
      <c r="AI57" cm="1">
        <f t="array" ref="AI57">_xlfn.IFS(SUM($AK57:$AP57)="","",AO57="","",AO57=0,0,AO57&gt;0,AO57/AI$65*100)</f>
        <v>0</v>
      </c>
      <c r="AJ57" cm="1">
        <f t="array" ref="AJ57">_xlfn.IFS(SUM($AK57:$AP57)="","",AP57="","",AP57=0,0,AP57&gt;0,AP57/AJ$65*100)</f>
        <v>0</v>
      </c>
      <c r="AK57" s="42">
        <f t="shared" si="45"/>
        <v>0</v>
      </c>
      <c r="AL57">
        <f t="shared" si="45"/>
        <v>0</v>
      </c>
      <c r="AM57">
        <f t="shared" si="45"/>
        <v>0</v>
      </c>
      <c r="AN57">
        <f t="shared" si="44"/>
        <v>0</v>
      </c>
      <c r="AO57">
        <f t="shared" si="44"/>
        <v>0</v>
      </c>
      <c r="AP57" s="96">
        <f t="shared" si="44"/>
        <v>0</v>
      </c>
      <c r="AQ57" s="89">
        <v>0</v>
      </c>
      <c r="AR57" s="89">
        <v>0</v>
      </c>
      <c r="AS57" s="89">
        <v>0</v>
      </c>
      <c r="AT57" s="89">
        <v>0</v>
      </c>
      <c r="AU57" s="89">
        <v>0</v>
      </c>
      <c r="AV57" s="89">
        <v>0</v>
      </c>
      <c r="AX57" s="1"/>
      <c r="AY57" s="39" t="str">
        <f t="shared" si="31"/>
        <v/>
      </c>
      <c r="AZ57" s="39" t="str">
        <f t="shared" si="32"/>
        <v/>
      </c>
      <c r="BA57" s="39" t="str">
        <f t="shared" si="33"/>
        <v/>
      </c>
      <c r="BB57" s="39" t="str">
        <f t="shared" si="34"/>
        <v/>
      </c>
      <c r="BC57" s="39" t="str">
        <f t="shared" si="35"/>
        <v/>
      </c>
      <c r="BD57" s="39" t="str">
        <f t="shared" si="36"/>
        <v/>
      </c>
      <c r="BE57" s="39" t="str">
        <f t="shared" si="37"/>
        <v/>
      </c>
      <c r="BF57" s="39" t="str">
        <f t="shared" si="38"/>
        <v/>
      </c>
      <c r="BG57" s="39" t="str">
        <f t="shared" si="39"/>
        <v/>
      </c>
      <c r="BH57" s="39" t="str">
        <f t="shared" si="40"/>
        <v/>
      </c>
      <c r="BI57" s="39" t="str">
        <f t="shared" si="41"/>
        <v/>
      </c>
      <c r="BJ57" s="39" t="str">
        <f t="shared" si="42"/>
        <v/>
      </c>
      <c r="BK57" s="42" t="str">
        <f t="shared" si="27"/>
        <v/>
      </c>
      <c r="BL57" t="str">
        <f t="shared" si="27"/>
        <v/>
      </c>
      <c r="BM57" t="str">
        <f t="shared" si="27"/>
        <v/>
      </c>
      <c r="BN57" t="str">
        <f t="shared" si="27"/>
        <v/>
      </c>
      <c r="BO57" t="str">
        <f t="shared" si="27"/>
        <v/>
      </c>
      <c r="BP57" t="str">
        <f t="shared" si="27"/>
        <v/>
      </c>
      <c r="BQ57" t="str">
        <f t="shared" si="47"/>
        <v/>
      </c>
      <c r="BR57" t="str">
        <f t="shared" si="47"/>
        <v/>
      </c>
      <c r="BS57" t="str">
        <f t="shared" si="47"/>
        <v/>
      </c>
      <c r="BT57" t="str">
        <f t="shared" si="47"/>
        <v/>
      </c>
      <c r="BU57" t="str">
        <f t="shared" si="47"/>
        <v/>
      </c>
      <c r="BV57" t="str">
        <f t="shared" si="47"/>
        <v/>
      </c>
      <c r="BW57" t="str">
        <f t="shared" si="15"/>
        <v/>
      </c>
      <c r="BX57" t="str">
        <f t="shared" si="16"/>
        <v/>
      </c>
      <c r="BY57" t="str">
        <f t="shared" si="17"/>
        <v/>
      </c>
      <c r="BZ57" t="str">
        <f t="shared" si="18"/>
        <v/>
      </c>
      <c r="CA57" t="str">
        <f t="shared" si="43"/>
        <v/>
      </c>
      <c r="CB57" s="39" t="str">
        <f t="shared" si="43"/>
        <v/>
      </c>
      <c r="CC57" s="46" t="str">
        <f t="shared" si="20"/>
        <v/>
      </c>
      <c r="CD57" s="44" t="str">
        <f t="shared" si="21"/>
        <v/>
      </c>
      <c r="CE57" t="str" cm="1">
        <f t="array" ref="CE57">_xlfn.IFS($CC57="","",$CC57&lt;=CE$3,"yes",$CC57&gt;CE$3,"no")</f>
        <v/>
      </c>
      <c r="CF57" s="42" t="str">
        <f t="shared" si="28"/>
        <v/>
      </c>
      <c r="CG57" s="1" t="str">
        <f t="shared" si="29"/>
        <v/>
      </c>
      <c r="CH57" s="1" t="str">
        <f t="shared" si="30"/>
        <v/>
      </c>
      <c r="CI57" s="76" t="str">
        <f>IF(CE57="yes",VLOOKUP(CH57,'z-Table'!$A$1:$K$74,7,TRUE)*$CE$2,"")</f>
        <v/>
      </c>
    </row>
    <row r="58" spans="1:87" ht="12" x14ac:dyDescent="0.2">
      <c r="A58" s="7" t="s">
        <v>80</v>
      </c>
      <c r="B58" s="18" cm="1">
        <f t="array" ref="B58">IFERROR(_xlfn.IFS(COUNTA($F$2:$K$2)=0,AVERAGE($F58:$K58),$F$2="X",AVERAGE(G58:$K58),$G$2="X",AVERAGE($F58,$H58:$K58),$H$2="X",AVERAGE($F58:$G58,$I58:$K58),$I$2="X",AVERAGE($F58:$H58,$J58:$K58),$J$2="X",AVERAGE($F58:$I58,$K58:$K58),$K$2="X",AVERAGE($F58:$J58)),"")</f>
        <v>0</v>
      </c>
      <c r="C58" s="19" cm="1">
        <f t="array" ref="C58">IFERROR(_xlfn.IFS(COUNTA($F$2:$K$2)=0,STDEV($F58:$K58)/SQRT(COUNT($F58:$K58)),$F$2="X",STDEV(G58:$K58)/SQRT(COUNT(G58:$K58)),$G$2="X",STDEV($F58,$H58:$K58)/SQRT(COUNT($F58,$H58:$K58)),$H$2="X",STDEV($F58:$G58,$I58:$K58)/SQRT(COUNT($F58:$G58,$I58:$K58)),$I$2="X",STDEV($F58:$H58,$J58:$K58)/SQRT(COUNT($F58:$H58,$J58:$K58)),$J$2="X",STDEV($F58:$I58,$K58)/SQRT(COUNT($F58:$I58,$K58)),$K$2="X",STDEV($F58:$J58)/SQRT(COUNT($F58:$J58))),"")</f>
        <v>0</v>
      </c>
      <c r="D58" s="110" cm="1">
        <f t="array" ref="D58">IFERROR(_xlfn.IFS(COUNTA($L$2:$Q$2)=0,AVERAGE($L58:$Q58),$L$2="X",AVERAGE($M58:$Q58),$M$2="X",AVERAGE($L58,$N58:$Q58),$N$2="X",AVERAGE($L58:$M58,$O58:$Q58),$O$2="X",AVERAGE($L58:$N58,$P58:$Q58),$P$2="X",AVERAGE($L58:$O58,$Q58:$Q58),$Q$2="X",AVERAGE($L58:$P58)),"")</f>
        <v>0</v>
      </c>
      <c r="E58" s="111" cm="1">
        <f t="array" ref="E58">IFERROR(_xlfn.IFS(COUNTA($L$2:$Q$2)=0,STDEV($L58:$Q58)/SQRT(COUNT($L58:$Q58)),$L$2="X",STDEV($M58:$Q58)/SQRT(COUNT($M58:$Q58)),$M$2="X",STDEV($L58,$N58:$Q58)/SQRT(COUNT($L58,$N58:$Q58)),$N$2="X",STDEV($L58:$M58,$O58:$Q58)/SQRT(COUNT($L58:$M58,$O58:$Q58)),$O$2="X",STDEV($L58:$N58,$P58:$Q58)/SQRT(COUNT($L58:$N58,$P58:$Q58)),$P$2="X",STDEV($L58:$O58,$Q58)/SQRT(COUNT($L58:$O58,$Q58)),$Q$2="X",STDEV($L58:$P58)/SQRT(COUNT($L58:$P58))),"")</f>
        <v>0</v>
      </c>
      <c r="F58" cm="1">
        <f t="array" ref="F58">_xlfn.IFS(SUM($L58:$Q58)="","",L58="","",L58=0,0,L58&gt;0,L58/F$65*100)</f>
        <v>0</v>
      </c>
      <c r="G58" cm="1">
        <f t="array" ref="G58">_xlfn.IFS(SUM($L58:$Q58)="","",M58="","",M58=0,0,M58&gt;0,M58/G$65*100)</f>
        <v>0</v>
      </c>
      <c r="H58" cm="1">
        <f t="array" ref="H58">_xlfn.IFS(SUM($L58:$Q58)="","",N58="","",N58=0,0,N58&gt;0,N58/H$65*100)</f>
        <v>0</v>
      </c>
      <c r="I58" cm="1">
        <f t="array" ref="I58">_xlfn.IFS(SUM($L58:$Q58)="","",O58="","",O58=0,0,O58&gt;0,O58/I$65*100)</f>
        <v>0</v>
      </c>
      <c r="J58" cm="1">
        <f t="array" ref="J58">_xlfn.IFS(SUM($L58:$Q58)="","",P58="","",P58=0,0,P58&gt;0,P58/J$65*100)</f>
        <v>0</v>
      </c>
      <c r="K58" cm="1">
        <f t="array" ref="K58">_xlfn.IFS(SUM($L58:$Q58)="","",Q58="","",Q58=0,0,Q58&gt;0,Q58/K$65*100)</f>
        <v>0</v>
      </c>
      <c r="L58" s="85">
        <f t="shared" si="26"/>
        <v>0</v>
      </c>
      <c r="M58" s="39">
        <f t="shared" si="26"/>
        <v>0</v>
      </c>
      <c r="N58" s="39">
        <f t="shared" si="26"/>
        <v>0</v>
      </c>
      <c r="O58" s="39">
        <f t="shared" si="26"/>
        <v>0</v>
      </c>
      <c r="P58" s="39">
        <f t="shared" si="26"/>
        <v>0</v>
      </c>
      <c r="Q58" s="98">
        <f t="shared" si="46"/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Z58" s="7" t="s">
        <v>80</v>
      </c>
      <c r="AA58" s="18" cm="1">
        <f t="array" ref="AA58">IFERROR(_xlfn.IFS(COUNTA($AE$2:$AJ$2)=0,AVERAGE($AE58:$AJ58),$AE$2="X",AVERAGE($AF58:$AJ58),$AF$2="X",AVERAGE($AE58,$AG58:$AJ58),$AG$2="X",AVERAGE($AE58:$AF58,$AH58:$AJ58),$AH$2="X",AVERAGE($AE58:$AG58,$AI58:$AJ58),$AI$2="X",AVERAGE($AE58:$AH58,$AJ58:$AJ58),$AJ$2="X",AVERAGE($AE58:$AI58)),"")</f>
        <v>0</v>
      </c>
      <c r="AB58" s="19" cm="1">
        <f t="array" ref="AB58">IFERROR(_xlfn.IFS(COUNTA($AE$2:$AJ$2)=0,STDEV($AE58:$AJ58)/SQRT(COUNT($AE58:$AJ58)),$AE$2="X",STDEV($AF58:$AJ58)/SQRT(COUNT($AF58:$AJ58)),$AF$2="X",STDEV($AE58,$AG58:$AJ58)/SQRT(COUNT($AE58,$AG58:$AJ58)),$AG$2="X",STDEV($AE58:$AF58,$AH58:$AJ58)/SQRT(COUNT($AE58:$AF58,$AH58:$AJ58)),$AH$2="X",STDEV($AE58:$AG58,$AI58:$AJ58)/SQRT(COUNT($AE58:$AG58,$AI58:$AJ58)),$AI$2="X",STDEV($AE58:$AH58,$AJ58)/SQRT(COUNT($AE58:$AH58,$AJ58)),$AJ$2="X",STDEV($AE58:$AI58)/SQRT(COUNT($AE58:$AI58))),"")</f>
        <v>0</v>
      </c>
      <c r="AC58" s="113" cm="1">
        <f t="array" ref="AC58">IFERROR(_xlfn.IFS(COUNTA($AK$2:$AP$2)=0,AVERAGE($AK58:$AP58),$AK$2="X",AVERAGE($AL58:$AP58),$AL$2="X",AVERAGE($AK58,$AM58:$AP58),$AM$2="X",AVERAGE($AK58:$AL58,$AN58:$AP58),$AN$2="X",AVERAGE($AK58:$AM58,$AO58:$AP58),$AO$2="X",AVERAGE($AK58:$AN58,$AP58:$AP58),$AP$2="X",AVERAGE($AK58:$AO58)),"")</f>
        <v>0</v>
      </c>
      <c r="AD58" s="111" cm="1">
        <f t="array" ref="AD58">IFERROR(_xlfn.IFS(COUNTA($AK$2:$AP$2)=0,STDEV($AK58:$AP58)/SQRT(COUNT($AK58:$AP58)),$AK$2="X",STDEV($AL58:$AP58)/SQRT(COUNT($AL58:$AP58)),$AL$2="X",STDEV($AK58,$AM58:$AP58)/SQRT(COUNT($AK58,$AM58:$AP58)),$AM$2="X",STDEV($AK58:$AL58,$AN58:$AP58)/SQRT(COUNT($AK58:$AL58,$AN58:$AP58)),$AN$2="X",STDEV($AK58:$AM58,$AO58:$AP58)/SQRT(COUNT($AK58:$AM58,$AO58:$AP58)),$AO$2="X",STDEV($AK58:$AN58,$AP58)/SQRT(COUNT($AK58:$AN58,$AP58)),$AP$2="X",STDEV($AK58:$AO58)/SQRT(COUNT($AK58:$AO58))),"")</f>
        <v>0</v>
      </c>
      <c r="AE58" cm="1">
        <f t="array" ref="AE58">_xlfn.IFS(SUM($AK58:$AP58)="","",AK58="","",AK58=0,0,AK58&gt;0,AK58/AE$65*100)</f>
        <v>0</v>
      </c>
      <c r="AF58" cm="1">
        <f t="array" ref="AF58">_xlfn.IFS(SUM($AK58:$AP58)="","",AL58="","",AL58=0,0,AL58&gt;0,AL58/AF$65*100)</f>
        <v>0</v>
      </c>
      <c r="AG58" cm="1">
        <f t="array" ref="AG58">_xlfn.IFS(SUM($AK58:$AP58)="","",AM58="","",AM58=0,0,AM58&gt;0,AM58/AG$65*100)</f>
        <v>0</v>
      </c>
      <c r="AH58" cm="1">
        <f t="array" ref="AH58">_xlfn.IFS(SUM($AK58:$AP58)="","",AN58="","",AN58=0,0,AN58&gt;0,AN58/AH$65*100)</f>
        <v>0</v>
      </c>
      <c r="AI58" cm="1">
        <f t="array" ref="AI58">_xlfn.IFS(SUM($AK58:$AP58)="","",AO58="","",AO58=0,0,AO58&gt;0,AO58/AI$65*100)</f>
        <v>0</v>
      </c>
      <c r="AJ58" cm="1">
        <f t="array" ref="AJ58">_xlfn.IFS(SUM($AK58:$AP58)="","",AP58="","",AP58=0,0,AP58&gt;0,AP58/AJ$65*100)</f>
        <v>0</v>
      </c>
      <c r="AK58" s="42">
        <f t="shared" si="45"/>
        <v>0</v>
      </c>
      <c r="AL58">
        <f t="shared" si="45"/>
        <v>0</v>
      </c>
      <c r="AM58">
        <f t="shared" si="45"/>
        <v>0</v>
      </c>
      <c r="AN58">
        <f t="shared" si="44"/>
        <v>0</v>
      </c>
      <c r="AO58">
        <f t="shared" si="44"/>
        <v>0</v>
      </c>
      <c r="AP58" s="96">
        <f t="shared" si="44"/>
        <v>0</v>
      </c>
      <c r="AQ58" s="89">
        <v>0</v>
      </c>
      <c r="AR58" s="89">
        <v>0</v>
      </c>
      <c r="AS58" s="89">
        <v>0</v>
      </c>
      <c r="AT58" s="89">
        <v>0</v>
      </c>
      <c r="AU58" s="89">
        <v>0</v>
      </c>
      <c r="AV58" s="89">
        <v>0</v>
      </c>
      <c r="AX58" s="1"/>
      <c r="AY58" s="39" t="str">
        <f t="shared" si="31"/>
        <v/>
      </c>
      <c r="AZ58" s="39" t="str">
        <f t="shared" si="32"/>
        <v/>
      </c>
      <c r="BA58" s="39" t="str">
        <f t="shared" si="33"/>
        <v/>
      </c>
      <c r="BB58" s="39" t="str">
        <f t="shared" si="34"/>
        <v/>
      </c>
      <c r="BC58" s="39" t="str">
        <f t="shared" si="35"/>
        <v/>
      </c>
      <c r="BD58" s="39" t="str">
        <f t="shared" si="36"/>
        <v/>
      </c>
      <c r="BE58" s="39" t="str">
        <f t="shared" si="37"/>
        <v/>
      </c>
      <c r="BF58" s="39" t="str">
        <f t="shared" si="38"/>
        <v/>
      </c>
      <c r="BG58" s="39" t="str">
        <f t="shared" si="39"/>
        <v/>
      </c>
      <c r="BH58" s="39" t="str">
        <f t="shared" si="40"/>
        <v/>
      </c>
      <c r="BI58" s="39" t="str">
        <f t="shared" si="41"/>
        <v/>
      </c>
      <c r="BJ58" s="39" t="str">
        <f t="shared" si="42"/>
        <v/>
      </c>
      <c r="BK58" s="42" t="str">
        <f t="shared" ref="BK58:BP65" si="48">IFERROR(_xlfn.RANK.AVG(AY58,$AY58:$BJ58,1),"")</f>
        <v/>
      </c>
      <c r="BL58" t="str">
        <f t="shared" si="48"/>
        <v/>
      </c>
      <c r="BM58" t="str">
        <f t="shared" si="48"/>
        <v/>
      </c>
      <c r="BN58" t="str">
        <f t="shared" si="48"/>
        <v/>
      </c>
      <c r="BO58" t="str">
        <f t="shared" si="48"/>
        <v/>
      </c>
      <c r="BP58" t="str">
        <f t="shared" si="48"/>
        <v/>
      </c>
      <c r="BQ58" t="str">
        <f t="shared" si="47"/>
        <v/>
      </c>
      <c r="BR58" t="str">
        <f t="shared" si="47"/>
        <v/>
      </c>
      <c r="BS58" t="str">
        <f t="shared" si="47"/>
        <v/>
      </c>
      <c r="BT58" t="str">
        <f t="shared" si="47"/>
        <v/>
      </c>
      <c r="BU58" t="str">
        <f t="shared" si="47"/>
        <v/>
      </c>
      <c r="BV58" t="str">
        <f t="shared" si="47"/>
        <v/>
      </c>
      <c r="BW58" t="str">
        <f t="shared" si="15"/>
        <v/>
      </c>
      <c r="BX58" t="str">
        <f t="shared" si="16"/>
        <v/>
      </c>
      <c r="BY58" t="str">
        <f t="shared" si="17"/>
        <v/>
      </c>
      <c r="BZ58" t="str">
        <f t="shared" si="18"/>
        <v/>
      </c>
      <c r="CA58" t="str">
        <f t="shared" si="43"/>
        <v/>
      </c>
      <c r="CB58" s="39" t="str">
        <f t="shared" si="43"/>
        <v/>
      </c>
      <c r="CC58" s="46" t="str">
        <f t="shared" si="20"/>
        <v/>
      </c>
      <c r="CD58" s="44" t="str">
        <f t="shared" si="21"/>
        <v/>
      </c>
      <c r="CE58" t="str" cm="1">
        <f t="array" ref="CE58">_xlfn.IFS($CC58="","",$CC58&lt;=CE$3,"yes",$CC58&gt;CE$3,"no")</f>
        <v/>
      </c>
      <c r="CF58" s="42" t="str">
        <f t="shared" si="28"/>
        <v/>
      </c>
      <c r="CG58" s="1" t="str">
        <f t="shared" si="29"/>
        <v/>
      </c>
      <c r="CH58" s="1" t="str">
        <f t="shared" si="30"/>
        <v/>
      </c>
      <c r="CI58" s="76" t="str">
        <f>IF(CE58="yes",VLOOKUP(CH58,'z-Table'!$A$1:$K$74,7,TRUE)*$CE$2,"")</f>
        <v/>
      </c>
    </row>
    <row r="59" spans="1:87" ht="12" x14ac:dyDescent="0.2">
      <c r="A59" s="6" t="s">
        <v>81</v>
      </c>
      <c r="B59" s="18" cm="1">
        <f t="array" ref="B59">IFERROR(_xlfn.IFS(COUNTA($F$2:$K$2)=0,AVERAGE($F59:$K59),$F$2="X",AVERAGE(G59:$K59),$G$2="X",AVERAGE($F59,$H59:$K59),$H$2="X",AVERAGE($F59:$G59,$I59:$K59),$I$2="X",AVERAGE($F59:$H59,$J59:$K59),$J$2="X",AVERAGE($F59:$I59,$K59:$K59),$K$2="X",AVERAGE($F59:$J59)),"")</f>
        <v>0</v>
      </c>
      <c r="C59" s="19" cm="1">
        <f t="array" ref="C59">IFERROR(_xlfn.IFS(COUNTA($F$2:$K$2)=0,STDEV($F59:$K59)/SQRT(COUNT($F59:$K59)),$F$2="X",STDEV(G59:$K59)/SQRT(COUNT(G59:$K59)),$G$2="X",STDEV($F59,$H59:$K59)/SQRT(COUNT($F59,$H59:$K59)),$H$2="X",STDEV($F59:$G59,$I59:$K59)/SQRT(COUNT($F59:$G59,$I59:$K59)),$I$2="X",STDEV($F59:$H59,$J59:$K59)/SQRT(COUNT($F59:$H59,$J59:$K59)),$J$2="X",STDEV($F59:$I59,$K59)/SQRT(COUNT($F59:$I59,$K59)),$K$2="X",STDEV($F59:$J59)/SQRT(COUNT($F59:$J59))),"")</f>
        <v>0</v>
      </c>
      <c r="D59" s="110" cm="1">
        <f t="array" ref="D59">IFERROR(_xlfn.IFS(COUNTA($L$2:$Q$2)=0,AVERAGE($L59:$Q59),$L$2="X",AVERAGE($M59:$Q59),$M$2="X",AVERAGE($L59,$N59:$Q59),$N$2="X",AVERAGE($L59:$M59,$O59:$Q59),$O$2="X",AVERAGE($L59:$N59,$P59:$Q59),$P$2="X",AVERAGE($L59:$O59,$Q59:$Q59),$Q$2="X",AVERAGE($L59:$P59)),"")</f>
        <v>0</v>
      </c>
      <c r="E59" s="111" cm="1">
        <f t="array" ref="E59">IFERROR(_xlfn.IFS(COUNTA($L$2:$Q$2)=0,STDEV($L59:$Q59)/SQRT(COUNT($L59:$Q59)),$L$2="X",STDEV($M59:$Q59)/SQRT(COUNT($M59:$Q59)),$M$2="X",STDEV($L59,$N59:$Q59)/SQRT(COUNT($L59,$N59:$Q59)),$N$2="X",STDEV($L59:$M59,$O59:$Q59)/SQRT(COUNT($L59:$M59,$O59:$Q59)),$O$2="X",STDEV($L59:$N59,$P59:$Q59)/SQRT(COUNT($L59:$N59,$P59:$Q59)),$P$2="X",STDEV($L59:$O59,$Q59)/SQRT(COUNT($L59:$O59,$Q59)),$Q$2="X",STDEV($L59:$P59)/SQRT(COUNT($L59:$P59))),"")</f>
        <v>0</v>
      </c>
      <c r="F59" cm="1">
        <f t="array" ref="F59">_xlfn.IFS(SUM($L59:$Q59)="","",L59="","",L59=0,0,L59&gt;0,L59/F$65*100)</f>
        <v>0</v>
      </c>
      <c r="G59" cm="1">
        <f t="array" ref="G59">_xlfn.IFS(SUM($L59:$Q59)="","",M59="","",M59=0,0,M59&gt;0,M59/G$65*100)</f>
        <v>0</v>
      </c>
      <c r="H59" cm="1">
        <f t="array" ref="H59">_xlfn.IFS(SUM($L59:$Q59)="","",N59="","",N59=0,0,N59&gt;0,N59/H$65*100)</f>
        <v>0</v>
      </c>
      <c r="I59" cm="1">
        <f t="array" ref="I59">_xlfn.IFS(SUM($L59:$Q59)="","",O59="","",O59=0,0,O59&gt;0,O59/I$65*100)</f>
        <v>0</v>
      </c>
      <c r="J59" cm="1">
        <f t="array" ref="J59">_xlfn.IFS(SUM($L59:$Q59)="","",P59="","",P59=0,0,P59&gt;0,P59/J$65*100)</f>
        <v>0</v>
      </c>
      <c r="K59" cm="1">
        <f t="array" ref="K59">_xlfn.IFS(SUM($L59:$Q59)="","",Q59="","",Q59=0,0,Q59&gt;0,Q59/K$65*100)</f>
        <v>0</v>
      </c>
      <c r="L59" s="85">
        <f t="shared" si="26"/>
        <v>0</v>
      </c>
      <c r="M59" s="39">
        <f t="shared" si="26"/>
        <v>0</v>
      </c>
      <c r="N59" s="39">
        <f t="shared" si="26"/>
        <v>0</v>
      </c>
      <c r="O59" s="39">
        <f t="shared" si="26"/>
        <v>0</v>
      </c>
      <c r="P59" s="39">
        <f t="shared" si="26"/>
        <v>0</v>
      </c>
      <c r="Q59" s="98">
        <f t="shared" si="46"/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Z59" s="6" t="s">
        <v>81</v>
      </c>
      <c r="AA59" s="18" cm="1">
        <f t="array" ref="AA59">IFERROR(_xlfn.IFS(COUNTA($AE$2:$AJ$2)=0,AVERAGE($AE59:$AJ59),$AE$2="X",AVERAGE($AF59:$AJ59),$AF$2="X",AVERAGE($AE59,$AG59:$AJ59),$AG$2="X",AVERAGE($AE59:$AF59,$AH59:$AJ59),$AH$2="X",AVERAGE($AE59:$AG59,$AI59:$AJ59),$AI$2="X",AVERAGE($AE59:$AH59,$AJ59:$AJ59),$AJ$2="X",AVERAGE($AE59:$AI59)),"")</f>
        <v>0</v>
      </c>
      <c r="AB59" s="19" cm="1">
        <f t="array" ref="AB59">IFERROR(_xlfn.IFS(COUNTA($AE$2:$AJ$2)=0,STDEV($AE59:$AJ59)/SQRT(COUNT($AE59:$AJ59)),$AE$2="X",STDEV($AF59:$AJ59)/SQRT(COUNT($AF59:$AJ59)),$AF$2="X",STDEV($AE59,$AG59:$AJ59)/SQRT(COUNT($AE59,$AG59:$AJ59)),$AG$2="X",STDEV($AE59:$AF59,$AH59:$AJ59)/SQRT(COUNT($AE59:$AF59,$AH59:$AJ59)),$AH$2="X",STDEV($AE59:$AG59,$AI59:$AJ59)/SQRT(COUNT($AE59:$AG59,$AI59:$AJ59)),$AI$2="X",STDEV($AE59:$AH59,$AJ59)/SQRT(COUNT($AE59:$AH59,$AJ59)),$AJ$2="X",STDEV($AE59:$AI59)/SQRT(COUNT($AE59:$AI59))),"")</f>
        <v>0</v>
      </c>
      <c r="AC59" s="113" cm="1">
        <f t="array" ref="AC59">IFERROR(_xlfn.IFS(COUNTA($AK$2:$AP$2)=0,AVERAGE($AK59:$AP59),$AK$2="X",AVERAGE($AL59:$AP59),$AL$2="X",AVERAGE($AK59,$AM59:$AP59),$AM$2="X",AVERAGE($AK59:$AL59,$AN59:$AP59),$AN$2="X",AVERAGE($AK59:$AM59,$AO59:$AP59),$AO$2="X",AVERAGE($AK59:$AN59,$AP59:$AP59),$AP$2="X",AVERAGE($AK59:$AO59)),"")</f>
        <v>0</v>
      </c>
      <c r="AD59" s="111" cm="1">
        <f t="array" ref="AD59">IFERROR(_xlfn.IFS(COUNTA($AK$2:$AP$2)=0,STDEV($AK59:$AP59)/SQRT(COUNT($AK59:$AP59)),$AK$2="X",STDEV($AL59:$AP59)/SQRT(COUNT($AL59:$AP59)),$AL$2="X",STDEV($AK59,$AM59:$AP59)/SQRT(COUNT($AK59,$AM59:$AP59)),$AM$2="X",STDEV($AK59:$AL59,$AN59:$AP59)/SQRT(COUNT($AK59:$AL59,$AN59:$AP59)),$AN$2="X",STDEV($AK59:$AM59,$AO59:$AP59)/SQRT(COUNT($AK59:$AM59,$AO59:$AP59)),$AO$2="X",STDEV($AK59:$AN59,$AP59)/SQRT(COUNT($AK59:$AN59,$AP59)),$AP$2="X",STDEV($AK59:$AO59)/SQRT(COUNT($AK59:$AO59))),"")</f>
        <v>0</v>
      </c>
      <c r="AE59" cm="1">
        <f t="array" ref="AE59">_xlfn.IFS(SUM($AK59:$AP59)="","",AK59="","",AK59=0,0,AK59&gt;0,AK59/AE$65*100)</f>
        <v>0</v>
      </c>
      <c r="AF59" cm="1">
        <f t="array" ref="AF59">_xlfn.IFS(SUM($AK59:$AP59)="","",AL59="","",AL59=0,0,AL59&gt;0,AL59/AF$65*100)</f>
        <v>0</v>
      </c>
      <c r="AG59" cm="1">
        <f t="array" ref="AG59">_xlfn.IFS(SUM($AK59:$AP59)="","",AM59="","",AM59=0,0,AM59&gt;0,AM59/AG$65*100)</f>
        <v>0</v>
      </c>
      <c r="AH59" cm="1">
        <f t="array" ref="AH59">_xlfn.IFS(SUM($AK59:$AP59)="","",AN59="","",AN59=0,0,AN59&gt;0,AN59/AH$65*100)</f>
        <v>0</v>
      </c>
      <c r="AI59" cm="1">
        <f t="array" ref="AI59">_xlfn.IFS(SUM($AK59:$AP59)="","",AO59="","",AO59=0,0,AO59&gt;0,AO59/AI$65*100)</f>
        <v>0</v>
      </c>
      <c r="AJ59" cm="1">
        <f t="array" ref="AJ59">_xlfn.IFS(SUM($AK59:$AP59)="","",AP59="","",AP59=0,0,AP59&gt;0,AP59/AJ$65*100)</f>
        <v>0</v>
      </c>
      <c r="AK59" s="42">
        <f t="shared" si="45"/>
        <v>0</v>
      </c>
      <c r="AL59">
        <f t="shared" si="45"/>
        <v>0</v>
      </c>
      <c r="AM59">
        <f t="shared" si="45"/>
        <v>0</v>
      </c>
      <c r="AN59">
        <f t="shared" si="44"/>
        <v>0</v>
      </c>
      <c r="AO59">
        <f t="shared" si="44"/>
        <v>0</v>
      </c>
      <c r="AP59" s="96">
        <f t="shared" si="44"/>
        <v>0</v>
      </c>
      <c r="AQ59" s="89">
        <v>0</v>
      </c>
      <c r="AR59" s="89">
        <v>0</v>
      </c>
      <c r="AS59" s="89">
        <v>0</v>
      </c>
      <c r="AT59" s="89">
        <v>0</v>
      </c>
      <c r="AU59" s="89">
        <v>0</v>
      </c>
      <c r="AV59" s="89">
        <v>0</v>
      </c>
      <c r="AX59" s="1"/>
      <c r="AY59" s="39" t="str">
        <f t="shared" si="31"/>
        <v/>
      </c>
      <c r="AZ59" s="39" t="str">
        <f t="shared" si="32"/>
        <v/>
      </c>
      <c r="BA59" s="39" t="str">
        <f t="shared" si="33"/>
        <v/>
      </c>
      <c r="BB59" s="39" t="str">
        <f t="shared" si="34"/>
        <v/>
      </c>
      <c r="BC59" s="39" t="str">
        <f t="shared" si="35"/>
        <v/>
      </c>
      <c r="BD59" s="39" t="str">
        <f t="shared" si="36"/>
        <v/>
      </c>
      <c r="BE59" s="39" t="str">
        <f t="shared" si="37"/>
        <v/>
      </c>
      <c r="BF59" s="39" t="str">
        <f t="shared" si="38"/>
        <v/>
      </c>
      <c r="BG59" s="39" t="str">
        <f t="shared" si="39"/>
        <v/>
      </c>
      <c r="BH59" s="39" t="str">
        <f t="shared" si="40"/>
        <v/>
      </c>
      <c r="BI59" s="39" t="str">
        <f t="shared" si="41"/>
        <v/>
      </c>
      <c r="BJ59" s="39" t="str">
        <f t="shared" si="42"/>
        <v/>
      </c>
      <c r="BK59" s="42" t="str">
        <f t="shared" si="48"/>
        <v/>
      </c>
      <c r="BL59" t="str">
        <f t="shared" si="48"/>
        <v/>
      </c>
      <c r="BM59" t="str">
        <f t="shared" si="48"/>
        <v/>
      </c>
      <c r="BN59" t="str">
        <f t="shared" si="48"/>
        <v/>
      </c>
      <c r="BO59" t="str">
        <f t="shared" si="48"/>
        <v/>
      </c>
      <c r="BP59" t="str">
        <f t="shared" si="48"/>
        <v/>
      </c>
      <c r="BQ59" t="str">
        <f t="shared" si="47"/>
        <v/>
      </c>
      <c r="BR59" t="str">
        <f t="shared" si="47"/>
        <v/>
      </c>
      <c r="BS59" t="str">
        <f t="shared" si="47"/>
        <v/>
      </c>
      <c r="BT59" t="str">
        <f t="shared" si="47"/>
        <v/>
      </c>
      <c r="BU59" t="str">
        <f t="shared" si="47"/>
        <v/>
      </c>
      <c r="BV59" t="str">
        <f t="shared" si="47"/>
        <v/>
      </c>
      <c r="BW59" t="str">
        <f t="shared" si="15"/>
        <v/>
      </c>
      <c r="BX59" t="str">
        <f t="shared" si="16"/>
        <v/>
      </c>
      <c r="BY59" t="str">
        <f t="shared" si="17"/>
        <v/>
      </c>
      <c r="BZ59" t="str">
        <f t="shared" si="18"/>
        <v/>
      </c>
      <c r="CA59" t="str">
        <f t="shared" si="43"/>
        <v/>
      </c>
      <c r="CB59" s="39" t="str">
        <f t="shared" si="43"/>
        <v/>
      </c>
      <c r="CC59" s="46" t="str">
        <f t="shared" si="20"/>
        <v/>
      </c>
      <c r="CD59" s="44" t="str">
        <f t="shared" si="21"/>
        <v/>
      </c>
      <c r="CE59" t="str" cm="1">
        <f t="array" ref="CE59">_xlfn.IFS($CC59="","",$CC59&lt;=CE$3,"yes",$CC59&gt;CE$3,"no")</f>
        <v/>
      </c>
      <c r="CF59" s="42" t="str">
        <f t="shared" si="28"/>
        <v/>
      </c>
      <c r="CG59" s="1" t="str">
        <f t="shared" si="29"/>
        <v/>
      </c>
      <c r="CH59" s="1" t="str">
        <f t="shared" si="30"/>
        <v/>
      </c>
      <c r="CI59" s="76" t="str">
        <f>IF(CE59="yes",VLOOKUP(CH59,'z-Table'!$A$1:$K$74,7,TRUE)*$CE$2,"")</f>
        <v/>
      </c>
    </row>
    <row r="60" spans="1:87" ht="12" x14ac:dyDescent="0.2">
      <c r="A60" s="6" t="s">
        <v>82</v>
      </c>
      <c r="B60" s="18" cm="1">
        <f t="array" ref="B60">IFERROR(_xlfn.IFS(COUNTA($F$2:$K$2)=0,AVERAGE($F60:$K60),$F$2="X",AVERAGE(G60:$K60),$G$2="X",AVERAGE($F60,$H60:$K60),$H$2="X",AVERAGE($F60:$G60,$I60:$K60),$I$2="X",AVERAGE($F60:$H60,$J60:$K60),$J$2="X",AVERAGE($F60:$I60,$K60:$K60),$K$2="X",AVERAGE($F60:$J60)),"")</f>
        <v>1.6132191180672308</v>
      </c>
      <c r="C60" s="19" cm="1">
        <f t="array" ref="C60">IFERROR(_xlfn.IFS(COUNTA($F$2:$K$2)=0,STDEV($F60:$K60)/SQRT(COUNT($F60:$K60)),$F$2="X",STDEV(G60:$K60)/SQRT(COUNT(G60:$K60)),$G$2="X",STDEV($F60,$H60:$K60)/SQRT(COUNT($F60,$H60:$K60)),$H$2="X",STDEV($F60:$G60,$I60:$K60)/SQRT(COUNT($F60:$G60,$I60:$K60)),$I$2="X",STDEV($F60:$H60,$J60:$K60)/SQRT(COUNT($F60:$H60,$J60:$K60)),$J$2="X",STDEV($F60:$I60,$K60)/SQRT(COUNT($F60:$I60,$K60)),$K$2="X",STDEV($F60:$J60)/SQRT(COUNT($F60:$J60))),"")</f>
        <v>1.06086508977861</v>
      </c>
      <c r="D60" s="110" cm="1">
        <f t="array" ref="D60">IFERROR(_xlfn.IFS(COUNTA($L$2:$Q$2)=0,AVERAGE($L60:$Q60),$L$2="X",AVERAGE($M60:$Q60),$M$2="X",AVERAGE($L60,$N60:$Q60),$N$2="X",AVERAGE($L60:$M60,$O60:$Q60),$O$2="X",AVERAGE($L60:$N60,$P60:$Q60),$P$2="X",AVERAGE($L60:$O60,$Q60:$Q60),$Q$2="X",AVERAGE($L60:$P60)),"")</f>
        <v>1330.6</v>
      </c>
      <c r="E60" s="111" cm="1">
        <f t="array" ref="E60">IFERROR(_xlfn.IFS(COUNTA($L$2:$Q$2)=0,STDEV($L60:$Q60)/SQRT(COUNT($L60:$Q60)),$L$2="X",STDEV($M60:$Q60)/SQRT(COUNT($M60:$Q60)),$M$2="X",STDEV($L60,$N60:$Q60)/SQRT(COUNT($L60,$N60:$Q60)),$N$2="X",STDEV($L60:$M60,$O60:$Q60)/SQRT(COUNT($L60:$M60,$O60:$Q60)),$O$2="X",STDEV($L60:$N60,$P60:$Q60)/SQRT(COUNT($L60:$N60,$P60:$Q60)),$P$2="X",STDEV($L60:$O60,$Q60)/SQRT(COUNT($L60:$O60,$Q60)),$Q$2="X",STDEV($L60:$P60)/SQRT(COUNT($L60:$P60))),"")</f>
        <v>850.63859116417802</v>
      </c>
      <c r="F60" cm="1">
        <f t="array" ref="F60">_xlfn.IFS(SUM($L60:$Q60)="","",L60="","",L60=0,0,L60&gt;0,L60/F$65*100)</f>
        <v>0</v>
      </c>
      <c r="G60" cm="1">
        <f t="array" ref="G60">_xlfn.IFS(SUM($L60:$Q60)="","",M60="","",M60=0,0,M60&gt;0,M60/G$65*100)</f>
        <v>0</v>
      </c>
      <c r="H60" cm="1">
        <f t="array" ref="H60">_xlfn.IFS(SUM($L60:$Q60)="","",N60="","",N60=0,0,N60&gt;0,N60/H$65*100)</f>
        <v>0</v>
      </c>
      <c r="I60" cm="1">
        <f t="array" ref="I60">_xlfn.IFS(SUM($L60:$Q60)="","",O60="","",O60=0,0,O60&gt;0,O60/I$65*100)</f>
        <v>5.2557753511852505</v>
      </c>
      <c r="J60" cm="1">
        <f t="array" ref="J60">_xlfn.IFS(SUM($L60:$Q60)="","",P60="","",P60=0,0,P60&gt;0,P60/J$65*100)</f>
        <v>2.8103202391509043</v>
      </c>
      <c r="K60" cm="1">
        <f t="array" ref="K60">_xlfn.IFS(SUM($L60:$Q60)="","",Q60="","",Q60=0,0,Q60&gt;0,Q60/K$65*100)</f>
        <v>0</v>
      </c>
      <c r="L60" s="85">
        <f t="shared" si="26"/>
        <v>0</v>
      </c>
      <c r="M60" s="39">
        <f t="shared" si="26"/>
        <v>0</v>
      </c>
      <c r="N60" s="39">
        <f t="shared" si="26"/>
        <v>0</v>
      </c>
      <c r="O60" s="39">
        <f t="shared" si="26"/>
        <v>2554.1666666666665</v>
      </c>
      <c r="P60" s="39">
        <f t="shared" si="26"/>
        <v>4098.833333333333</v>
      </c>
      <c r="Q60" s="98">
        <f t="shared" si="46"/>
        <v>0</v>
      </c>
      <c r="R60" s="89">
        <v>0</v>
      </c>
      <c r="S60" s="89">
        <v>0</v>
      </c>
      <c r="T60" s="89">
        <v>0</v>
      </c>
      <c r="U60" s="89">
        <v>15325</v>
      </c>
      <c r="V60" s="89">
        <v>24593</v>
      </c>
      <c r="W60" s="89">
        <v>0</v>
      </c>
      <c r="Z60" s="6" t="s">
        <v>82</v>
      </c>
      <c r="AA60" s="18" cm="1">
        <f t="array" ref="AA60">IFERROR(_xlfn.IFS(COUNTA($AE$2:$AJ$2)=0,AVERAGE($AE60:$AJ60),$AE$2="X",AVERAGE($AF60:$AJ60),$AF$2="X",AVERAGE($AE60,$AG60:$AJ60),$AG$2="X",AVERAGE($AE60:$AF60,$AH60:$AJ60),$AH$2="X",AVERAGE($AE60:$AG60,$AI60:$AJ60),$AI$2="X",AVERAGE($AE60:$AH60,$AJ60:$AJ60),$AJ$2="X",AVERAGE($AE60:$AI60)),"")</f>
        <v>0.333012959572277</v>
      </c>
      <c r="AB60" s="19" cm="1">
        <f t="array" ref="AB60">IFERROR(_xlfn.IFS(COUNTA($AE$2:$AJ$2)=0,STDEV($AE60:$AJ60)/SQRT(COUNT($AE60:$AJ60)),$AE$2="X",STDEV($AF60:$AJ60)/SQRT(COUNT($AF60:$AJ60)),$AF$2="X",STDEV($AE60,$AG60:$AJ60)/SQRT(COUNT($AE60,$AG60:$AJ60)),$AG$2="X",STDEV($AE60:$AF60,$AH60:$AJ60)/SQRT(COUNT($AE60:$AF60,$AH60:$AJ60)),$AH$2="X",STDEV($AE60:$AG60,$AI60:$AJ60)/SQRT(COUNT($AE60:$AG60,$AI60:$AJ60)),$AI$2="X",STDEV($AE60:$AH60,$AJ60)/SQRT(COUNT($AE60:$AH60,$AJ60)),$AJ$2="X",STDEV($AE60:$AI60)/SQRT(COUNT($AE60:$AI60))),"")</f>
        <v>0.20403003482180496</v>
      </c>
      <c r="AC60" s="113" cm="1">
        <f t="array" ref="AC60">IFERROR(_xlfn.IFS(COUNTA($AK$2:$AP$2)=0,AVERAGE($AK60:$AP60),$AK$2="X",AVERAGE($AL60:$AP60),$AL$2="X",AVERAGE($AK60,$AM60:$AP60),$AM$2="X",AVERAGE($AK60:$AL60,$AN60:$AP60),$AN$2="X",AVERAGE($AK60:$AM60,$AO60:$AP60),$AO$2="X",AVERAGE($AK60:$AN60,$AP60:$AP60),$AP$2="X",AVERAGE($AK60:$AO60)),"")</f>
        <v>844.37333333333333</v>
      </c>
      <c r="AD60" s="111" cm="1">
        <f t="array" ref="AD60">IFERROR(_xlfn.IFS(COUNTA($AK$2:$AP$2)=0,STDEV($AK60:$AP60)/SQRT(COUNT($AK60:$AP60)),$AK$2="X",STDEV($AL60:$AP60)/SQRT(COUNT($AL60:$AP60)),$AL$2="X",STDEV($AK60,$AM60:$AP60)/SQRT(COUNT($AK60,$AM60:$AP60)),$AM$2="X",STDEV($AK60:$AL60,$AN60:$AP60)/SQRT(COUNT($AK60:$AL60,$AN60:$AP60)),$AN$2="X",STDEV($AK60:$AM60,$AO60:$AP60)/SQRT(COUNT($AK60:$AM60,$AO60:$AP60)),$AO$2="X",STDEV($AK60:$AN60,$AP60)/SQRT(COUNT($AK60:$AN60,$AP60)),$AP$2="X",STDEV($AK60:$AO60)/SQRT(COUNT($AK60:$AO60))),"")</f>
        <v>522.59887043293327</v>
      </c>
      <c r="AE60" cm="1">
        <f t="array" ref="AE60">_xlfn.IFS(SUM($AK60:$AP60)="","",AK60="","",AK60=0,0,AK60&gt;0,AK60/AE$65*100)</f>
        <v>0</v>
      </c>
      <c r="AF60" cm="1">
        <f t="array" ref="AF60">_xlfn.IFS(SUM($AK60:$AP60)="","",AL60="","",AL60=0,0,AL60&gt;0,AL60/AF$65*100)</f>
        <v>0</v>
      </c>
      <c r="AG60" cm="1">
        <f t="array" ref="AG60">_xlfn.IFS(SUM($AK60:$AP60)="","",AM60="","",AM60=0,0,AM60&gt;0,AM60/AG$65*100)</f>
        <v>0.85293911185299109</v>
      </c>
      <c r="AH60" cm="1">
        <f t="array" ref="AH60">_xlfn.IFS(SUM($AK60:$AP60)="","",AN60="","",AN60=0,0,AN60&gt;0,AN60/AH$65*100)</f>
        <v>0.81212568600839397</v>
      </c>
      <c r="AI60" cm="1">
        <f t="array" ref="AI60">_xlfn.IFS(SUM($AK60:$AP60)="","",AO60="","",AO60=0,0,AO60&gt;0,AO60/AI$65*100)</f>
        <v>0</v>
      </c>
      <c r="AJ60" cm="1">
        <f t="array" ref="AJ60">_xlfn.IFS(SUM($AK60:$AP60)="","",AP60="","",AP60=0,0,AP60&gt;0,AP60/AJ$65*100)</f>
        <v>0</v>
      </c>
      <c r="AK60" s="42">
        <f t="shared" si="45"/>
        <v>0</v>
      </c>
      <c r="AL60">
        <f t="shared" si="45"/>
        <v>0</v>
      </c>
      <c r="AM60">
        <f t="shared" si="45"/>
        <v>1871.2</v>
      </c>
      <c r="AN60">
        <f t="shared" si="44"/>
        <v>2350.6666666666665</v>
      </c>
      <c r="AO60">
        <f t="shared" si="44"/>
        <v>0</v>
      </c>
      <c r="AP60" s="96">
        <f t="shared" si="44"/>
        <v>0</v>
      </c>
      <c r="AQ60" s="89">
        <v>0</v>
      </c>
      <c r="AR60" s="89">
        <v>0</v>
      </c>
      <c r="AS60" s="89">
        <v>9356</v>
      </c>
      <c r="AT60" s="89">
        <v>14104</v>
      </c>
      <c r="AU60" s="89">
        <v>0</v>
      </c>
      <c r="AV60" s="89">
        <v>0</v>
      </c>
      <c r="AX60" s="1"/>
      <c r="AY60" s="39" t="str">
        <f t="shared" si="31"/>
        <v/>
      </c>
      <c r="AZ60" s="39" t="str">
        <f t="shared" si="32"/>
        <v/>
      </c>
      <c r="BA60" s="39" t="str">
        <f t="shared" si="33"/>
        <v/>
      </c>
      <c r="BB60" s="39" t="str">
        <f t="shared" si="34"/>
        <v/>
      </c>
      <c r="BC60" s="39" t="str">
        <f t="shared" si="35"/>
        <v/>
      </c>
      <c r="BD60" s="39" t="str">
        <f t="shared" si="36"/>
        <v/>
      </c>
      <c r="BE60" s="39" t="str">
        <f t="shared" si="37"/>
        <v/>
      </c>
      <c r="BF60" s="39" t="str">
        <f t="shared" si="38"/>
        <v/>
      </c>
      <c r="BG60" s="39" t="str">
        <f t="shared" si="39"/>
        <v/>
      </c>
      <c r="BH60" s="39" t="str">
        <f t="shared" si="40"/>
        <v/>
      </c>
      <c r="BI60" s="39" t="str">
        <f t="shared" si="41"/>
        <v/>
      </c>
      <c r="BJ60" s="39" t="str">
        <f t="shared" si="42"/>
        <v/>
      </c>
      <c r="BK60" s="42" t="str">
        <f t="shared" si="48"/>
        <v/>
      </c>
      <c r="BL60" t="str">
        <f t="shared" si="48"/>
        <v/>
      </c>
      <c r="BM60" t="str">
        <f t="shared" si="48"/>
        <v/>
      </c>
      <c r="BN60" t="str">
        <f t="shared" si="48"/>
        <v/>
      </c>
      <c r="BO60" t="str">
        <f t="shared" si="48"/>
        <v/>
      </c>
      <c r="BP60" t="str">
        <f t="shared" si="48"/>
        <v/>
      </c>
      <c r="BQ60" t="str">
        <f t="shared" si="47"/>
        <v/>
      </c>
      <c r="BR60" t="str">
        <f t="shared" si="47"/>
        <v/>
      </c>
      <c r="BS60" t="str">
        <f t="shared" si="47"/>
        <v/>
      </c>
      <c r="BT60" t="str">
        <f t="shared" si="47"/>
        <v/>
      </c>
      <c r="BU60" t="str">
        <f t="shared" si="47"/>
        <v/>
      </c>
      <c r="BV60" t="str">
        <f t="shared" si="47"/>
        <v/>
      </c>
      <c r="BW60" t="str">
        <f t="shared" si="15"/>
        <v/>
      </c>
      <c r="BX60" t="str">
        <f t="shared" si="16"/>
        <v/>
      </c>
      <c r="BY60" t="str">
        <f t="shared" si="17"/>
        <v/>
      </c>
      <c r="BZ60" t="str">
        <f t="shared" si="18"/>
        <v/>
      </c>
      <c r="CA60" t="str">
        <f t="shared" si="43"/>
        <v/>
      </c>
      <c r="CB60" s="39" t="str">
        <f t="shared" si="43"/>
        <v/>
      </c>
      <c r="CC60" s="46" t="str">
        <f t="shared" si="20"/>
        <v/>
      </c>
      <c r="CD60" s="44" t="str">
        <f t="shared" si="21"/>
        <v/>
      </c>
      <c r="CE60" t="str" cm="1">
        <f t="array" ref="CE60">_xlfn.IFS($CC60="","",$CC60&lt;=CE$3,"yes",$CC60&gt;CE$3,"no")</f>
        <v/>
      </c>
      <c r="CF60" s="42" t="str">
        <f t="shared" si="28"/>
        <v/>
      </c>
      <c r="CG60" s="1" t="str">
        <f t="shared" si="29"/>
        <v/>
      </c>
      <c r="CH60" s="1" t="str">
        <f t="shared" si="30"/>
        <v/>
      </c>
      <c r="CI60" s="76" t="str">
        <f>IF(CE60="yes",VLOOKUP(CH60,'z-Table'!$A$1:$K$74,7,TRUE)*$CE$2,"")</f>
        <v/>
      </c>
    </row>
    <row r="61" spans="1:87" ht="12" x14ac:dyDescent="0.2">
      <c r="A61" s="6" t="s">
        <v>83</v>
      </c>
      <c r="B61" s="18" cm="1">
        <f t="array" ref="B61">IFERROR(_xlfn.IFS(COUNTA($F$2:$K$2)=0,AVERAGE($F61:$K61),$F$2="X",AVERAGE(G61:$K61),$G$2="X",AVERAGE($F61,$H61:$K61),$H$2="X",AVERAGE($F61:$G61,$I61:$K61),$I$2="X",AVERAGE($F61:$H61,$J61:$K61),$J$2="X",AVERAGE($F61:$I61,$K61:$K61),$K$2="X",AVERAGE($F61:$J61)),"")</f>
        <v>2.1849160924718776</v>
      </c>
      <c r="C61" s="19" cm="1">
        <f t="array" ref="C61">IFERROR(_xlfn.IFS(COUNTA($F$2:$K$2)=0,STDEV($F61:$K61)/SQRT(COUNT($F61:$K61)),$F$2="X",STDEV(G61:$K61)/SQRT(COUNT(G61:$K61)),$G$2="X",STDEV($F61,$H61:$K61)/SQRT(COUNT($F61,$H61:$K61)),$H$2="X",STDEV($F61:$G61,$I61:$K61)/SQRT(COUNT($F61:$G61,$I61:$K61)),$I$2="X",STDEV($F61:$H61,$J61:$K61)/SQRT(COUNT($F61:$H61,$J61:$K61)),$J$2="X",STDEV($F61:$I61,$K61)/SQRT(COUNT($F61:$I61,$K61)),$K$2="X",STDEV($F61:$J61)/SQRT(COUNT($F61:$J61))),"")</f>
        <v>1.4758851564621105</v>
      </c>
      <c r="D61" s="110" cm="1">
        <f t="array" ref="D61">IFERROR(_xlfn.IFS(COUNTA($L$2:$Q$2)=0,AVERAGE($L61:$Q61),$L$2="X",AVERAGE($M61:$Q61),$M$2="X",AVERAGE($L61,$N61:$Q61),$N$2="X",AVERAGE($L61:$M61,$O61:$Q61),$O$2="X",AVERAGE($L61:$N61,$P61:$Q61),$P$2="X",AVERAGE($L61:$O61,$Q61:$Q61),$Q$2="X",AVERAGE($L61:$P61)),"")</f>
        <v>1741.1</v>
      </c>
      <c r="E61" s="111" cm="1">
        <f t="array" ref="E61">IFERROR(_xlfn.IFS(COUNTA($L$2:$Q$2)=0,STDEV($L61:$Q61)/SQRT(COUNT($L61:$Q61)),$L$2="X",STDEV($M61:$Q61)/SQRT(COUNT($M61:$Q61)),$M$2="X",STDEV($L61,$N61:$Q61)/SQRT(COUNT($L61,$N61:$Q61)),$N$2="X",STDEV($L61:$M61,$O61:$Q61)/SQRT(COUNT($L61:$M61,$O61:$Q61)),$O$2="X",STDEV($L61:$N61,$P61:$Q61)/SQRT(COUNT($L61:$N61,$P61:$Q61)),$P$2="X",STDEV($L61:$O61,$Q61)/SQRT(COUNT($L61:$O61,$Q61)),$Q$2="X",STDEV($L61:$P61)/SQRT(COUNT($L61:$P61))),"")</f>
        <v>1091.6417472982812</v>
      </c>
      <c r="F61" cm="1">
        <f t="array" ref="F61">_xlfn.IFS(SUM($L61:$Q61)="","",L61="","",L61=0,0,L61&gt;0,L61/F$65*100)</f>
        <v>0</v>
      </c>
      <c r="G61" cm="1">
        <f t="array" ref="G61">_xlfn.IFS(SUM($L61:$Q61)="","",M61="","",M61=0,0,M61&gt;0,M61/G$65*100)</f>
        <v>0</v>
      </c>
      <c r="H61" cm="1">
        <f t="array" ref="H61">_xlfn.IFS(SUM($L61:$Q61)="","",N61="","",N61=0,0,N61&gt;0,N61/H$65*100)</f>
        <v>0</v>
      </c>
      <c r="I61" cm="1">
        <f t="array" ref="I61">_xlfn.IFS(SUM($L61:$Q61)="","",O61="","",O61=0,0,O61&gt;0,O61/I$65*100)</f>
        <v>7.4321636303775254</v>
      </c>
      <c r="J61" cm="1">
        <f t="array" ref="J61">_xlfn.IFS(SUM($L61:$Q61)="","",P61="","",P61=0,0,P61&gt;0,P61/J$65*100)</f>
        <v>3.4924168319818629</v>
      </c>
      <c r="K61" cm="1">
        <f t="array" ref="K61">_xlfn.IFS(SUM($L61:$Q61)="","",Q61="","",Q61=0,0,Q61&gt;0,Q61/K$65*100)</f>
        <v>0</v>
      </c>
      <c r="L61" s="85">
        <f t="shared" si="26"/>
        <v>0</v>
      </c>
      <c r="M61" s="39">
        <f t="shared" si="26"/>
        <v>0</v>
      </c>
      <c r="N61" s="39">
        <f t="shared" si="26"/>
        <v>0</v>
      </c>
      <c r="O61" s="39">
        <f t="shared" si="26"/>
        <v>3611.8333333333335</v>
      </c>
      <c r="P61" s="39">
        <f t="shared" si="26"/>
        <v>5093.666666666667</v>
      </c>
      <c r="Q61" s="98">
        <f t="shared" si="46"/>
        <v>0</v>
      </c>
      <c r="R61" s="89">
        <v>0</v>
      </c>
      <c r="S61" s="89">
        <v>0</v>
      </c>
      <c r="T61" s="89">
        <v>0</v>
      </c>
      <c r="U61" s="89">
        <v>21671</v>
      </c>
      <c r="V61" s="89">
        <v>30562</v>
      </c>
      <c r="W61" s="89">
        <v>0</v>
      </c>
      <c r="Z61" s="6" t="s">
        <v>83</v>
      </c>
      <c r="AA61" s="18" cm="1">
        <f t="array" ref="AA61">IFERROR(_xlfn.IFS(COUNTA($AE$2:$AJ$2)=0,AVERAGE($AE61:$AJ61),$AE$2="X",AVERAGE($AF61:$AJ61),$AF$2="X",AVERAGE($AE61,$AG61:$AJ61),$AG$2="X",AVERAGE($AE61:$AF61,$AH61:$AJ61),$AH$2="X",AVERAGE($AE61:$AG61,$AI61:$AJ61),$AI$2="X",AVERAGE($AE61:$AH61,$AJ61:$AJ61),$AJ$2="X",AVERAGE($AE61:$AI61)),"")</f>
        <v>0.48479459285450899</v>
      </c>
      <c r="AB61" s="19" cm="1">
        <f t="array" ref="AB61">IFERROR(_xlfn.IFS(COUNTA($AE$2:$AJ$2)=0,STDEV($AE61:$AJ61)/SQRT(COUNT($AE61:$AJ61)),$AE$2="X",STDEV($AF61:$AJ61)/SQRT(COUNT($AF61:$AJ61)),$AF$2="X",STDEV($AE61,$AG61:$AJ61)/SQRT(COUNT($AE61,$AG61:$AJ61)),$AG$2="X",STDEV($AE61:$AF61,$AH61:$AJ61)/SQRT(COUNT($AE61:$AF61,$AH61:$AJ61)),$AH$2="X",STDEV($AE61:$AG61,$AI61:$AJ61)/SQRT(COUNT($AE61:$AG61,$AI61:$AJ61)),$AI$2="X",STDEV($AE61:$AH61,$AJ61)/SQRT(COUNT($AE61:$AH61,$AJ61)),$AJ$2="X",STDEV($AE61:$AI61)/SQRT(COUNT($AE61:$AI61))),"")</f>
        <v>0.37395062528330947</v>
      </c>
      <c r="AC61" s="113" cm="1">
        <f t="array" ref="AC61">IFERROR(_xlfn.IFS(COUNTA($AK$2:$AP$2)=0,AVERAGE($AK61:$AP61),$AK$2="X",AVERAGE($AL61:$AP61),$AL$2="X",AVERAGE($AK61,$AM61:$AP61),$AM$2="X",AVERAGE($AK61:$AL61,$AN61:$AP61),$AN$2="X",AVERAGE($AK61:$AM61,$AO61:$AP61),$AO$2="X",AVERAGE($AK61:$AN61,$AP61:$AP61),$AP$2="X",AVERAGE($AK61:$AO61)),"")</f>
        <v>1334.1466666666668</v>
      </c>
      <c r="AD61" s="111" cm="1">
        <f t="array" ref="AD61">IFERROR(_xlfn.IFS(COUNTA($AK$2:$AP$2)=0,STDEV($AK61:$AP61)/SQRT(COUNT($AK61:$AP61)),$AK$2="X",STDEV($AL61:$AP61)/SQRT(COUNT($AL61:$AP61)),$AL$2="X",STDEV($AK61,$AM61:$AP61)/SQRT(COUNT($AK61,$AM61:$AP61)),$AM$2="X",STDEV($AK61:$AL61,$AN61:$AP61)/SQRT(COUNT($AK61:$AL61,$AN61:$AP61)),$AN$2="X",STDEV($AK61:$AM61,$AO61:$AP61)/SQRT(COUNT($AK61:$AM61,$AO61:$AP61)),$AO$2="X",STDEV($AK61:$AN61,$AP61)/SQRT(COUNT($AK61:$AN61,$AP61)),$AP$2="X",STDEV($AK61:$AO61)/SQRT(COUNT($AK61:$AO61))),"")</f>
        <v>1084.2125352121284</v>
      </c>
      <c r="AE61" cm="1">
        <f t="array" ref="AE61">_xlfn.IFS(SUM($AK61:$AP61)="","",AK61="","",AK61=0,0,AK61&gt;0,AK61/AE$65*100)</f>
        <v>0</v>
      </c>
      <c r="AF61" cm="1">
        <f t="array" ref="AF61">_xlfn.IFS(SUM($AK61:$AP61)="","",AL61="","",AL61=0,0,AL61&gt;0,AL61/AF$65*100)</f>
        <v>0</v>
      </c>
      <c r="AG61" cm="1">
        <f t="array" ref="AG61">_xlfn.IFS(SUM($AK61:$AP61)="","",AM61="","",AM61=0,0,AM61&gt;0,AM61/AG$65*100)</f>
        <v>0.49292879198259115</v>
      </c>
      <c r="AH61" cm="1">
        <f t="array" ref="AH61">_xlfn.IFS(SUM($AK61:$AP61)="","",AN61="","",AN61=0,0,AN61&gt;0,AN61/AH$65*100)</f>
        <v>1.9310441722899536</v>
      </c>
      <c r="AI61" cm="1">
        <f t="array" ref="AI61">_xlfn.IFS(SUM($AK61:$AP61)="","",AO61="","",AO61=0,0,AO61&gt;0,AO61/AI$65*100)</f>
        <v>0</v>
      </c>
      <c r="AJ61" cm="1">
        <f t="array" ref="AJ61">_xlfn.IFS(SUM($AK61:$AP61)="","",AP61="","",AP61=0,0,AP61&gt;0,AP61/AJ$65*100)</f>
        <v>0</v>
      </c>
      <c r="AK61" s="42">
        <f t="shared" si="45"/>
        <v>0</v>
      </c>
      <c r="AL61">
        <f t="shared" si="45"/>
        <v>0</v>
      </c>
      <c r="AM61">
        <f t="shared" si="45"/>
        <v>1081.4000000000001</v>
      </c>
      <c r="AN61">
        <f t="shared" si="44"/>
        <v>5589.333333333333</v>
      </c>
      <c r="AO61">
        <f t="shared" si="44"/>
        <v>0</v>
      </c>
      <c r="AP61" s="96">
        <f t="shared" si="44"/>
        <v>0</v>
      </c>
      <c r="AQ61" s="89">
        <v>0</v>
      </c>
      <c r="AR61" s="89">
        <v>0</v>
      </c>
      <c r="AS61" s="89">
        <v>5407</v>
      </c>
      <c r="AT61" s="89">
        <v>33536</v>
      </c>
      <c r="AU61" s="89">
        <v>0</v>
      </c>
      <c r="AV61" s="89">
        <v>0</v>
      </c>
      <c r="AX61" s="1"/>
      <c r="AY61" s="39" t="str">
        <f t="shared" si="31"/>
        <v/>
      </c>
      <c r="AZ61" s="39" t="str">
        <f t="shared" si="32"/>
        <v/>
      </c>
      <c r="BA61" s="39" t="str">
        <f t="shared" si="33"/>
        <v/>
      </c>
      <c r="BB61" s="39" t="str">
        <f t="shared" si="34"/>
        <v/>
      </c>
      <c r="BC61" s="39" t="str">
        <f t="shared" si="35"/>
        <v/>
      </c>
      <c r="BD61" s="39" t="str">
        <f t="shared" si="36"/>
        <v/>
      </c>
      <c r="BE61" s="39" t="str">
        <f t="shared" si="37"/>
        <v/>
      </c>
      <c r="BF61" s="39" t="str">
        <f t="shared" si="38"/>
        <v/>
      </c>
      <c r="BG61" s="39" t="str">
        <f t="shared" si="39"/>
        <v/>
      </c>
      <c r="BH61" s="39" t="str">
        <f t="shared" si="40"/>
        <v/>
      </c>
      <c r="BI61" s="39" t="str">
        <f t="shared" si="41"/>
        <v/>
      </c>
      <c r="BJ61" s="39" t="str">
        <f t="shared" si="42"/>
        <v/>
      </c>
      <c r="BK61" s="42" t="str">
        <f t="shared" si="48"/>
        <v/>
      </c>
      <c r="BL61" t="str">
        <f t="shared" si="48"/>
        <v/>
      </c>
      <c r="BM61" t="str">
        <f t="shared" si="48"/>
        <v/>
      </c>
      <c r="BN61" t="str">
        <f t="shared" si="48"/>
        <v/>
      </c>
      <c r="BO61" t="str">
        <f t="shared" si="48"/>
        <v/>
      </c>
      <c r="BP61" t="str">
        <f t="shared" si="48"/>
        <v/>
      </c>
      <c r="BQ61" t="str">
        <f t="shared" si="47"/>
        <v/>
      </c>
      <c r="BR61" t="str">
        <f t="shared" si="47"/>
        <v/>
      </c>
      <c r="BS61" t="str">
        <f t="shared" si="47"/>
        <v/>
      </c>
      <c r="BT61" t="str">
        <f t="shared" si="47"/>
        <v/>
      </c>
      <c r="BU61" t="str">
        <f t="shared" si="47"/>
        <v/>
      </c>
      <c r="BV61" t="str">
        <f t="shared" si="47"/>
        <v/>
      </c>
      <c r="BW61" t="str">
        <f t="shared" si="15"/>
        <v/>
      </c>
      <c r="BX61" t="str">
        <f t="shared" si="16"/>
        <v/>
      </c>
      <c r="BY61" t="str">
        <f t="shared" si="17"/>
        <v/>
      </c>
      <c r="BZ61" t="str">
        <f t="shared" si="18"/>
        <v/>
      </c>
      <c r="CA61" t="str">
        <f t="shared" si="43"/>
        <v/>
      </c>
      <c r="CB61" s="39" t="str">
        <f t="shared" si="43"/>
        <v/>
      </c>
      <c r="CC61" s="46" t="str">
        <f t="shared" si="20"/>
        <v/>
      </c>
      <c r="CD61" s="44" t="str">
        <f t="shared" si="21"/>
        <v/>
      </c>
      <c r="CE61" t="str" cm="1">
        <f t="array" ref="CE61">_xlfn.IFS($CC61="","",$CC61&lt;=CE$3,"yes",$CC61&gt;CE$3,"no")</f>
        <v/>
      </c>
      <c r="CF61" s="42" t="str">
        <f t="shared" si="28"/>
        <v/>
      </c>
      <c r="CG61" s="1" t="str">
        <f t="shared" si="29"/>
        <v/>
      </c>
      <c r="CH61" s="1" t="str">
        <f t="shared" si="30"/>
        <v/>
      </c>
      <c r="CI61" s="76" t="str">
        <f>IF(CE61="yes",VLOOKUP(CH61,'z-Table'!$A$1:$K$74,7,TRUE)*$CE$2,"")</f>
        <v/>
      </c>
    </row>
    <row r="62" spans="1:87" ht="12" x14ac:dyDescent="0.2">
      <c r="A62" s="6" t="s">
        <v>84</v>
      </c>
      <c r="B62" s="18" cm="1">
        <f t="array" ref="B62">IFERROR(_xlfn.IFS(COUNTA($F$2:$K$2)=0,AVERAGE($F62:$K62),$F$2="X",AVERAGE(G62:$K62),$G$2="X",AVERAGE($F62,$H62:$K62),$H$2="X",AVERAGE($F62:$G62,$I62:$K62),$I$2="X",AVERAGE($F62:$H62,$J62:$K62),$J$2="X",AVERAGE($F62:$I62,$K62:$K62),$K$2="X",AVERAGE($F62:$J62)),"")</f>
        <v>2.1086832277849155</v>
      </c>
      <c r="C62" s="19" cm="1">
        <f t="array" ref="C62">IFERROR(_xlfn.IFS(COUNTA($F$2:$K$2)=0,STDEV($F62:$K62)/SQRT(COUNT($F62:$K62)),$F$2="X",STDEV(G62:$K62)/SQRT(COUNT(G62:$K62)),$G$2="X",STDEV($F62,$H62:$K62)/SQRT(COUNT($F62,$H62:$K62)),$H$2="X",STDEV($F62:$G62,$I62:$K62)/SQRT(COUNT($F62:$G62,$I62:$K62)),$I$2="X",STDEV($F62:$H62,$J62:$K62)/SQRT(COUNT($F62:$H62,$J62:$K62)),$J$2="X",STDEV($F62:$I62,$K62)/SQRT(COUNT($F62:$I62,$K62)),$K$2="X",STDEV($F62:$J62)/SQRT(COUNT($F62:$J62))),"")</f>
        <v>1.3998031536424873</v>
      </c>
      <c r="D62" s="110" cm="1">
        <f t="array" ref="D62">IFERROR(_xlfn.IFS(COUNTA($L$2:$Q$2)=0,AVERAGE($L62:$Q62),$L$2="X",AVERAGE($M62:$Q62),$M$2="X",AVERAGE($L62,$N62:$Q62),$N$2="X",AVERAGE($L62:$M62,$O62:$Q62),$O$2="X",AVERAGE($L62:$N62,$P62:$Q62),$P$2="X",AVERAGE($L62:$O62,$Q62:$Q62),$Q$2="X",AVERAGE($L62:$P62)),"")</f>
        <v>1717.7666666666669</v>
      </c>
      <c r="E62" s="111" cm="1">
        <f t="array" ref="E62">IFERROR(_xlfn.IFS(COUNTA($L$2:$Q$2)=0,STDEV($L62:$Q62)/SQRT(COUNT($L62:$Q62)),$L$2="X",STDEV($M62:$Q62)/SQRT(COUNT($M62:$Q62)),$M$2="X",STDEV($L62,$N62:$Q62)/SQRT(COUNT($L62,$N62:$Q62)),$N$2="X",STDEV($L62:$M62,$O62:$Q62)/SQRT(COUNT($L62:$M62,$O62:$Q62)),$O$2="X",STDEV($L62:$N62,$P62:$Q62)/SQRT(COUNT($L62:$N62,$P62:$Q62)),$P$2="X",STDEV($L62:$O62,$Q62)/SQRT(COUNT($L62:$O62,$Q62)),$Q$2="X",STDEV($L62:$P62)/SQRT(COUNT($L62:$P62))),"")</f>
        <v>1089.9065576665021</v>
      </c>
      <c r="F62" cm="1">
        <f t="array" ref="F62">_xlfn.IFS(SUM($L62:$Q62)="","",L62="","",L62=0,0,L62&gt;0,L62/F$65*100)</f>
        <v>0</v>
      </c>
      <c r="G62" cm="1">
        <f t="array" ref="G62">_xlfn.IFS(SUM($L62:$Q62)="","",M62="","",M62=0,0,M62&gt;0,M62/G$65*100)</f>
        <v>0</v>
      </c>
      <c r="H62" cm="1">
        <f t="array" ref="H62">_xlfn.IFS(SUM($L62:$Q62)="","",N62="","",N62=0,0,N62&gt;0,N62/H$65*100)</f>
        <v>0</v>
      </c>
      <c r="I62" cm="1">
        <f t="array" ref="I62">_xlfn.IFS(SUM($L62:$Q62)="","",O62="","",O62=0,0,O62&gt;0,O62/I$65*100)</f>
        <v>6.9804927568042157</v>
      </c>
      <c r="J62" cm="1">
        <f t="array" ref="J62">_xlfn.IFS(SUM($L62:$Q62)="","",P62="","",P62=0,0,P62&gt;0,P62/J$65*100)</f>
        <v>3.5629233821203616</v>
      </c>
      <c r="K62" cm="1">
        <f t="array" ref="K62">_xlfn.IFS(SUM($L62:$Q62)="","",Q62="","",Q62=0,0,Q62&gt;0,Q62/K$65*100)</f>
        <v>0</v>
      </c>
      <c r="L62" s="85">
        <f t="shared" si="26"/>
        <v>0</v>
      </c>
      <c r="M62" s="39">
        <f t="shared" si="26"/>
        <v>0</v>
      </c>
      <c r="N62" s="39">
        <f t="shared" si="26"/>
        <v>0</v>
      </c>
      <c r="O62" s="39">
        <f t="shared" si="26"/>
        <v>3392.3333333333335</v>
      </c>
      <c r="P62" s="39">
        <f t="shared" si="26"/>
        <v>5196.5</v>
      </c>
      <c r="Q62" s="98">
        <f t="shared" si="46"/>
        <v>0</v>
      </c>
      <c r="R62" s="89">
        <v>0</v>
      </c>
      <c r="S62" s="89">
        <v>0</v>
      </c>
      <c r="T62" s="89">
        <v>0</v>
      </c>
      <c r="U62" s="89">
        <v>20354</v>
      </c>
      <c r="V62" s="89">
        <v>31179</v>
      </c>
      <c r="W62" s="89">
        <v>0</v>
      </c>
      <c r="Z62" s="6" t="s">
        <v>84</v>
      </c>
      <c r="AA62" s="18" cm="1">
        <f t="array" ref="AA62">IFERROR(_xlfn.IFS(COUNTA($AE$2:$AJ$2)=0,AVERAGE($AE62:$AJ62),$AE$2="X",AVERAGE($AF62:$AJ62),$AF$2="X",AVERAGE($AE62,$AG62:$AJ62),$AG$2="X",AVERAGE($AE62:$AF62,$AH62:$AJ62),$AH$2="X",AVERAGE($AE62:$AG62,$AI62:$AJ62),$AI$2="X",AVERAGE($AE62:$AH62,$AJ62:$AJ62),$AJ$2="X",AVERAGE($AE62:$AI62)),"")</f>
        <v>0.68815688286559651</v>
      </c>
      <c r="AB62" s="19" cm="1">
        <f t="array" ref="AB62">IFERROR(_xlfn.IFS(COUNTA($AE$2:$AJ$2)=0,STDEV($AE62:$AJ62)/SQRT(COUNT($AE62:$AJ62)),$AE$2="X",STDEV($AF62:$AJ62)/SQRT(COUNT($AF62:$AJ62)),$AF$2="X",STDEV($AE62,$AG62:$AJ62)/SQRT(COUNT($AE62,$AG62:$AJ62)),$AG$2="X",STDEV($AE62:$AF62,$AH62:$AJ62)/SQRT(COUNT($AE62:$AF62,$AH62:$AJ62)),$AH$2="X",STDEV($AE62:$AG62,$AI62:$AJ62)/SQRT(COUNT($AE62:$AG62,$AI62:$AJ62)),$AI$2="X",STDEV($AE62:$AH62,$AJ62)/SQRT(COUNT($AE62:$AH62,$AJ62)),$AJ$2="X",STDEV($AE62:$AI62)/SQRT(COUNT($AE62:$AI62))),"")</f>
        <v>0.35907566066761903</v>
      </c>
      <c r="AC62" s="113" cm="1">
        <f t="array" ref="AC62">IFERROR(_xlfn.IFS(COUNTA($AK$2:$AP$2)=0,AVERAGE($AK62:$AP62),$AK$2="X",AVERAGE($AL62:$AP62),$AL$2="X",AVERAGE($AK62,$AM62:$AP62),$AM$2="X",AVERAGE($AK62:$AL62,$AN62:$AP62),$AN$2="X",AVERAGE($AK62:$AM62,$AO62:$AP62),$AO$2="X",AVERAGE($AK62:$AN62,$AP62:$AP62),$AP$2="X",AVERAGE($AK62:$AO62)),"")</f>
        <v>1973.1733333333334</v>
      </c>
      <c r="AD62" s="111" cm="1">
        <f t="array" ref="AD62">IFERROR(_xlfn.IFS(COUNTA($AK$2:$AP$2)=0,STDEV($AK62:$AP62)/SQRT(COUNT($AK62:$AP62)),$AK$2="X",STDEV($AL62:$AP62)/SQRT(COUNT($AL62:$AP62)),$AL$2="X",STDEV($AK62,$AM62:$AP62)/SQRT(COUNT($AK62,$AM62:$AP62)),$AM$2="X",STDEV($AK62:$AL62,$AN62:$AP62)/SQRT(COUNT($AK62:$AL62,$AN62:$AP62)),$AN$2="X",STDEV($AK62:$AM62,$AO62:$AP62)/SQRT(COUNT($AK62:$AM62,$AO62:$AP62)),$AO$2="X",STDEV($AK62:$AN62,$AP62)/SQRT(COUNT($AK62:$AN62,$AP62)),$AP$2="X",STDEV($AK62:$AO62)/SQRT(COUNT($AK62:$AO62))),"")</f>
        <v>1012.2647858693451</v>
      </c>
      <c r="AE62" cm="1">
        <f t="array" ref="AE62">_xlfn.IFS(SUM($AK62:$AP62)="","",AK62="","",AK62=0,0,AK62&gt;0,AK62/AE$65*100)</f>
        <v>0</v>
      </c>
      <c r="AF62" cm="1">
        <f t="array" ref="AF62">_xlfn.IFS(SUM($AK62:$AP62)="","",AL62="","",AL62=0,0,AL62&gt;0,AL62/AF$65*100)</f>
        <v>0</v>
      </c>
      <c r="AG62" cm="1">
        <f t="array" ref="AG62">_xlfn.IFS(SUM($AK62:$AP62)="","",AM62="","",AM62=0,0,AM62&gt;0,AM62/AG$65*100)</f>
        <v>1.0197709389896921</v>
      </c>
      <c r="AH62" cm="1">
        <f t="array" ref="AH62">_xlfn.IFS(SUM($AK62:$AP62)="","",AN62="","",AN62=0,0,AN62&gt;0,AN62/AH$65*100)</f>
        <v>1.9090481419400382</v>
      </c>
      <c r="AI62" cm="1">
        <f t="array" ref="AI62">_xlfn.IFS(SUM($AK62:$AP62)="","",AO62="","",AO62=0,0,AO62&gt;0,AO62/AI$65*100)</f>
        <v>0.51196533339825201</v>
      </c>
      <c r="AJ62" cm="1">
        <f t="array" ref="AJ62">_xlfn.IFS(SUM($AK62:$AP62)="","",AP62="","",AP62=0,0,AP62&gt;0,AP62/AJ$65*100)</f>
        <v>0</v>
      </c>
      <c r="AK62" s="42">
        <f t="shared" si="45"/>
        <v>0</v>
      </c>
      <c r="AL62">
        <f t="shared" si="45"/>
        <v>0</v>
      </c>
      <c r="AM62">
        <f t="shared" si="45"/>
        <v>2237.1999999999998</v>
      </c>
      <c r="AN62">
        <f t="shared" si="44"/>
        <v>5525.666666666667</v>
      </c>
      <c r="AO62">
        <f t="shared" si="44"/>
        <v>2103</v>
      </c>
      <c r="AP62" s="96">
        <f t="shared" si="44"/>
        <v>0</v>
      </c>
      <c r="AQ62" s="89">
        <v>0</v>
      </c>
      <c r="AR62" s="89">
        <v>0</v>
      </c>
      <c r="AS62" s="89">
        <v>11186</v>
      </c>
      <c r="AT62" s="89">
        <v>33154</v>
      </c>
      <c r="AU62" s="89">
        <v>6309</v>
      </c>
      <c r="AV62" s="89">
        <v>0</v>
      </c>
      <c r="AX62" s="1"/>
      <c r="AY62" s="39" t="str">
        <f t="shared" si="31"/>
        <v/>
      </c>
      <c r="AZ62" s="39" t="str">
        <f t="shared" si="32"/>
        <v/>
      </c>
      <c r="BA62" s="39" t="str">
        <f t="shared" si="33"/>
        <v/>
      </c>
      <c r="BB62" s="39" t="str">
        <f t="shared" si="34"/>
        <v/>
      </c>
      <c r="BC62" s="39" t="str">
        <f t="shared" si="35"/>
        <v/>
      </c>
      <c r="BD62" s="39" t="str">
        <f t="shared" si="36"/>
        <v/>
      </c>
      <c r="BE62" s="39" t="str">
        <f t="shared" si="37"/>
        <v/>
      </c>
      <c r="BF62" s="39" t="str">
        <f t="shared" si="38"/>
        <v/>
      </c>
      <c r="BG62" s="39" t="str">
        <f t="shared" si="39"/>
        <v/>
      </c>
      <c r="BH62" s="39" t="str">
        <f t="shared" si="40"/>
        <v/>
      </c>
      <c r="BI62" s="39" t="str">
        <f t="shared" si="41"/>
        <v/>
      </c>
      <c r="BJ62" s="39" t="str">
        <f t="shared" si="42"/>
        <v/>
      </c>
      <c r="BK62" s="42" t="str">
        <f t="shared" si="48"/>
        <v/>
      </c>
      <c r="BL62" t="str">
        <f t="shared" si="48"/>
        <v/>
      </c>
      <c r="BM62" t="str">
        <f t="shared" si="48"/>
        <v/>
      </c>
      <c r="BN62" t="str">
        <f t="shared" si="48"/>
        <v/>
      </c>
      <c r="BO62" t="str">
        <f t="shared" si="48"/>
        <v/>
      </c>
      <c r="BP62" t="str">
        <f t="shared" si="48"/>
        <v/>
      </c>
      <c r="BQ62" t="str">
        <f t="shared" si="47"/>
        <v/>
      </c>
      <c r="BR62" t="str">
        <f t="shared" si="47"/>
        <v/>
      </c>
      <c r="BS62" t="str">
        <f t="shared" si="47"/>
        <v/>
      </c>
      <c r="BT62" t="str">
        <f t="shared" si="47"/>
        <v/>
      </c>
      <c r="BU62" t="str">
        <f t="shared" si="47"/>
        <v/>
      </c>
      <c r="BV62" t="str">
        <f t="shared" si="47"/>
        <v/>
      </c>
      <c r="BW62" t="str">
        <f t="shared" si="15"/>
        <v/>
      </c>
      <c r="BX62" t="str">
        <f t="shared" si="16"/>
        <v/>
      </c>
      <c r="BY62" t="str">
        <f t="shared" si="17"/>
        <v/>
      </c>
      <c r="BZ62" t="str">
        <f t="shared" si="18"/>
        <v/>
      </c>
      <c r="CA62" t="str">
        <f t="shared" si="43"/>
        <v/>
      </c>
      <c r="CB62" s="39" t="str">
        <f t="shared" si="43"/>
        <v/>
      </c>
      <c r="CC62" s="46" t="str">
        <f t="shared" si="20"/>
        <v/>
      </c>
      <c r="CD62" s="44" t="str">
        <f t="shared" si="21"/>
        <v/>
      </c>
      <c r="CE62" t="str" cm="1">
        <f t="array" ref="CE62">_xlfn.IFS($CC62="","",$CC62&lt;=CE$3,"yes",$CC62&gt;CE$3,"no")</f>
        <v/>
      </c>
      <c r="CF62" s="42" t="str">
        <f t="shared" si="28"/>
        <v/>
      </c>
      <c r="CG62" s="1" t="str">
        <f t="shared" si="29"/>
        <v/>
      </c>
      <c r="CH62" s="1" t="str">
        <f t="shared" si="30"/>
        <v/>
      </c>
      <c r="CI62" s="76" t="str">
        <f>IF(CE62="yes",VLOOKUP(CH62,'z-Table'!$A$1:$K$74,7,TRUE)*$CE$2,"")</f>
        <v/>
      </c>
    </row>
    <row r="63" spans="1:87" ht="12" x14ac:dyDescent="0.2">
      <c r="A63" s="6" t="s">
        <v>85</v>
      </c>
      <c r="B63" s="18" cm="1">
        <f t="array" ref="B63">IFERROR(_xlfn.IFS(COUNTA($F$2:$K$2)=0,AVERAGE($F63:$K63),$F$2="X",AVERAGE(G63:$K63),$G$2="X",AVERAGE($F63,$H63:$K63),$H$2="X",AVERAGE($F63:$G63,$I63:$K63),$I$2="X",AVERAGE($F63:$H63,$J63:$K63),$J$2="X",AVERAGE($F63:$I63,$K63:$K63),$K$2="X",AVERAGE($F63:$J63)),"")</f>
        <v>1.0604360512283102</v>
      </c>
      <c r="C63" s="19" cm="1">
        <f t="array" ref="C63">IFERROR(_xlfn.IFS(COUNTA($F$2:$K$2)=0,STDEV($F63:$K63)/SQRT(COUNT($F63:$K63)),$F$2="X",STDEV(G63:$K63)/SQRT(COUNT(G63:$K63)),$G$2="X",STDEV($F63,$H63:$K63)/SQRT(COUNT($F63,$H63:$K63)),$H$2="X",STDEV($F63:$G63,$I63:$K63)/SQRT(COUNT($F63:$G63,$I63:$K63)),$I$2="X",STDEV($F63:$H63,$J63:$K63)/SQRT(COUNT($F63:$H63,$J63:$K63)),$J$2="X",STDEV($F63:$I63,$K63)/SQRT(COUNT($F63:$I63,$K63)),$K$2="X",STDEV($F63:$J63)/SQRT(COUNT($F63:$J63))),"")</f>
        <v>0.74842566586538184</v>
      </c>
      <c r="D63" s="110" cm="1">
        <f t="array" ref="D63">IFERROR(_xlfn.IFS(COUNTA($L$2:$Q$2)=0,AVERAGE($L63:$Q63),$L$2="X",AVERAGE($M63:$Q63),$M$2="X",AVERAGE($L63,$N63:$Q63),$N$2="X",AVERAGE($L63:$M63,$O63:$Q63),$O$2="X",AVERAGE($L63:$N63,$P63:$Q63),$P$2="X",AVERAGE($L63:$O63,$Q63:$Q63),$Q$2="X",AVERAGE($L63:$P63)),"")</f>
        <v>802.13333333333344</v>
      </c>
      <c r="E63" s="111" cm="1">
        <f t="array" ref="E63">IFERROR(_xlfn.IFS(COUNTA($L$2:$Q$2)=0,STDEV($L63:$Q63)/SQRT(COUNT($L63:$Q63)),$L$2="X",STDEV($M63:$Q63)/SQRT(COUNT($M63:$Q63)),$M$2="X",STDEV($L63,$N63:$Q63)/SQRT(COUNT($L63,$N63:$Q63)),$N$2="X",STDEV($L63:$M63,$O63:$Q63)/SQRT(COUNT($L63:$M63,$O63:$Q63)),$O$2="X",STDEV($L63:$N63,$P63:$Q63)/SQRT(COUNT($L63:$N63,$P63:$Q63)),$P$2="X",STDEV($L63:$O63,$Q63)/SQRT(COUNT($L63:$O63,$Q63)),$Q$2="X",STDEV($L63:$P63)/SQRT(COUNT($L63:$P63))),"")</f>
        <v>493.34475043095142</v>
      </c>
      <c r="F63" cm="1">
        <f t="array" ref="F63">_xlfn.IFS(SUM($L63:$Q63)="","",L63="","",L63=0,0,L63&gt;0,L63/F$65*100)</f>
        <v>0</v>
      </c>
      <c r="G63" cm="1">
        <f t="array" ref="G63">_xlfn.IFS(SUM($L63:$Q63)="","",M63="","",M63=0,0,M63&gt;0,M63/G$65*100)</f>
        <v>0</v>
      </c>
      <c r="H63" cm="1">
        <f t="array" ref="H63">_xlfn.IFS(SUM($L63:$Q63)="","",N63="","",N63=0,0,N63&gt;0,N63/H$65*100)</f>
        <v>0</v>
      </c>
      <c r="I63" cm="1">
        <f t="array" ref="I63">_xlfn.IFS(SUM($L63:$Q63)="","",O63="","",O63=0,0,O63&gt;0,O63/I$65*100)</f>
        <v>3.8277134547848992</v>
      </c>
      <c r="J63" cm="1">
        <f t="array" ref="J63">_xlfn.IFS(SUM($L63:$Q63)="","",P63="","",P63=0,0,P63&gt;0,P63/J$65*100)</f>
        <v>1.4744668013566509</v>
      </c>
      <c r="K63" cm="1">
        <f t="array" ref="K63">_xlfn.IFS(SUM($L63:$Q63)="","",Q63="","",Q63=0,0,Q63&gt;0,Q63/K$65*100)</f>
        <v>0</v>
      </c>
      <c r="L63" s="85">
        <f>IF(R63="","",R63/R$2)</f>
        <v>0</v>
      </c>
      <c r="M63" s="39">
        <f t="shared" si="26"/>
        <v>0</v>
      </c>
      <c r="N63" s="39">
        <f t="shared" si="26"/>
        <v>0</v>
      </c>
      <c r="O63" s="39">
        <f t="shared" si="26"/>
        <v>1860.1666666666667</v>
      </c>
      <c r="P63" s="39">
        <f t="shared" si="26"/>
        <v>2150.5</v>
      </c>
      <c r="Q63" s="98">
        <f t="shared" si="46"/>
        <v>0</v>
      </c>
      <c r="R63" s="89">
        <v>0</v>
      </c>
      <c r="S63" s="89">
        <v>0</v>
      </c>
      <c r="T63" s="89">
        <v>0</v>
      </c>
      <c r="U63" s="89">
        <v>11161</v>
      </c>
      <c r="V63" s="89">
        <v>12903</v>
      </c>
      <c r="W63" s="89">
        <v>0</v>
      </c>
      <c r="Z63" s="6" t="s">
        <v>85</v>
      </c>
      <c r="AA63" s="18" cm="1">
        <f t="array" ref="AA63">IFERROR(_xlfn.IFS(COUNTA($AE$2:$AJ$2)=0,AVERAGE($AE63:$AJ63),$AE$2="X",AVERAGE($AF63:$AJ63),$AF$2="X",AVERAGE($AE63,$AG63:$AJ63),$AG$2="X",AVERAGE($AE63:$AF63,$AH63:$AJ63),$AH$2="X",AVERAGE($AE63:$AG63,$AI63:$AJ63),$AI$2="X",AVERAGE($AE63:$AH63,$AJ63:$AJ63),$AJ$2="X",AVERAGE($AE63:$AI63)),"")</f>
        <v>0.33307410766895307</v>
      </c>
      <c r="AB63" s="19" cm="1">
        <f t="array" ref="AB63">IFERROR(_xlfn.IFS(COUNTA($AE$2:$AJ$2)=0,STDEV($AE63:$AJ63)/SQRT(COUNT($AE63:$AJ63)),$AE$2="X",STDEV($AF63:$AJ63)/SQRT(COUNT($AF63:$AJ63)),$AF$2="X",STDEV($AE63,$AG63:$AJ63)/SQRT(COUNT($AE63,$AG63:$AJ63)),$AG$2="X",STDEV($AE63:$AF63,$AH63:$AJ63)/SQRT(COUNT($AE63:$AF63,$AH63:$AJ63)),$AH$2="X",STDEV($AE63:$AG63,$AI63:$AJ63)/SQRT(COUNT($AE63:$AG63,$AI63:$AJ63)),$AI$2="X",STDEV($AE63:$AH63,$AJ63)/SQRT(COUNT($AE63:$AH63,$AJ63)),$AJ$2="X",STDEV($AE63:$AI63)/SQRT(COUNT($AE63:$AI63))),"")</f>
        <v>0.20777152324270404</v>
      </c>
      <c r="AC63" s="113" cm="1">
        <f t="array" ref="AC63">IFERROR(_xlfn.IFS(COUNTA($AK$2:$AP$2)=0,AVERAGE($AK63:$AP63),$AK$2="X",AVERAGE($AL63:$AP63),$AL$2="X",AVERAGE($AK63,$AM63:$AP63),$AM$2="X",AVERAGE($AK63:$AL63,$AN63:$AP63),$AN$2="X",AVERAGE($AK63:$AM63,$AO63:$AP63),$AO$2="X",AVERAGE($AK63:$AN63,$AP63:$AP63),$AP$2="X",AVERAGE($AK63:$AO63)),"")</f>
        <v>829.84666666666669</v>
      </c>
      <c r="AD63" s="111" cm="1">
        <f t="array" ref="AD63">IFERROR(_xlfn.IFS(COUNTA($AK$2:$AP$2)=0,STDEV($AK63:$AP63)/SQRT(COUNT($AK63:$AP63)),$AK$2="X",STDEV($AL63:$AP63)/SQRT(COUNT($AL63:$AP63)),$AL$2="X",STDEV($AK63,$AM63:$AP63)/SQRT(COUNT($AK63,$AM63:$AP63)),$AM$2="X",STDEV($AK63:$AL63,$AN63:$AP63)/SQRT(COUNT($AK63:$AL63,$AN63:$AP63)),$AN$2="X",STDEV($AK63:$AM63,$AO63:$AP63)/SQRT(COUNT($AK63:$AM63,$AO63:$AP63)),$AO$2="X",STDEV($AK63:$AN63,$AP63)/SQRT(COUNT($AK63:$AN63,$AP63)),$AP$2="X",STDEV($AK63:$AO63)/SQRT(COUNT($AK63:$AO63))),"")</f>
        <v>508.24580028870975</v>
      </c>
      <c r="AE63" cm="1">
        <f t="array" ref="AE63">_xlfn.IFS(SUM($AK63:$AP63)="","",AK63="","",AK63=0,0,AK63&gt;0,AK63/AE$65*100)</f>
        <v>0</v>
      </c>
      <c r="AF63" cm="1">
        <f t="array" ref="AF63">_xlfn.IFS(SUM($AK63:$AP63)="","",AL63="","",AL63=0,0,AL63&gt;0,AL63/AF$65*100)</f>
        <v>0</v>
      </c>
      <c r="AG63" cm="1">
        <f t="array" ref="AG63">_xlfn.IFS(SUM($AK63:$AP63)="","",AM63="","",AM63=0,0,AM63&gt;0,AM63/AG$65*100)</f>
        <v>0.95786994957667571</v>
      </c>
      <c r="AH63" cm="1">
        <f t="array" ref="AH63">_xlfn.IFS(SUM($AK63:$AP63)="","",AN63="","",AN63=0,0,AN63&gt;0,AN63/AH$65*100)</f>
        <v>0.70750058876808986</v>
      </c>
      <c r="AI63" cm="1">
        <f t="array" ref="AI63">_xlfn.IFS(SUM($AK63:$AP63)="","",AO63="","",AO63=0,0,AO63&gt;0,AO63/AI$65*100)</f>
        <v>0</v>
      </c>
      <c r="AJ63" cm="1">
        <f t="array" ref="AJ63">_xlfn.IFS(SUM($AK63:$AP63)="","",AP63="","",AP63=0,0,AP63&gt;0,AP63/AJ$65*100)</f>
        <v>0</v>
      </c>
      <c r="AK63" s="42">
        <f>IF(AQ63="","",AQ63/AQ$2)</f>
        <v>0</v>
      </c>
      <c r="AL63">
        <f t="shared" si="45"/>
        <v>0</v>
      </c>
      <c r="AM63">
        <f t="shared" si="45"/>
        <v>2101.4</v>
      </c>
      <c r="AN63">
        <f t="shared" si="44"/>
        <v>2047.8333333333333</v>
      </c>
      <c r="AO63">
        <f t="shared" si="44"/>
        <v>0</v>
      </c>
      <c r="AP63" s="96">
        <f t="shared" si="44"/>
        <v>0</v>
      </c>
      <c r="AQ63" s="93">
        <v>0</v>
      </c>
      <c r="AR63" s="89">
        <v>0</v>
      </c>
      <c r="AS63" s="89">
        <v>10507</v>
      </c>
      <c r="AT63" s="89">
        <v>12287</v>
      </c>
      <c r="AU63" s="89">
        <v>0</v>
      </c>
      <c r="AV63">
        <v>0</v>
      </c>
      <c r="AX63" s="1"/>
      <c r="AY63" s="39" t="str">
        <f t="shared" si="31"/>
        <v/>
      </c>
      <c r="AZ63" s="39" t="str">
        <f t="shared" si="32"/>
        <v/>
      </c>
      <c r="BA63" s="39" t="str">
        <f t="shared" si="33"/>
        <v/>
      </c>
      <c r="BB63" s="39" t="str">
        <f t="shared" si="34"/>
        <v/>
      </c>
      <c r="BC63" s="39" t="str">
        <f t="shared" si="35"/>
        <v/>
      </c>
      <c r="BD63" s="39" t="str">
        <f t="shared" si="36"/>
        <v/>
      </c>
      <c r="BE63" s="39" t="str">
        <f t="shared" si="37"/>
        <v/>
      </c>
      <c r="BF63" s="39" t="str">
        <f t="shared" si="38"/>
        <v/>
      </c>
      <c r="BG63" s="39" t="str">
        <f t="shared" si="39"/>
        <v/>
      </c>
      <c r="BH63" s="39" t="str">
        <f t="shared" si="40"/>
        <v/>
      </c>
      <c r="BI63" s="39" t="str">
        <f t="shared" si="41"/>
        <v/>
      </c>
      <c r="BJ63" s="39" t="str">
        <f t="shared" si="42"/>
        <v/>
      </c>
      <c r="BK63" s="42" t="str">
        <f t="shared" si="48"/>
        <v/>
      </c>
      <c r="BL63" t="str">
        <f t="shared" si="48"/>
        <v/>
      </c>
      <c r="BM63" t="str">
        <f t="shared" si="48"/>
        <v/>
      </c>
      <c r="BN63" t="str">
        <f t="shared" si="48"/>
        <v/>
      </c>
      <c r="BO63" t="str">
        <f t="shared" si="48"/>
        <v/>
      </c>
      <c r="BP63" t="str">
        <f t="shared" si="48"/>
        <v/>
      </c>
      <c r="BQ63" t="str">
        <f t="shared" si="47"/>
        <v/>
      </c>
      <c r="BR63" t="str">
        <f t="shared" si="47"/>
        <v/>
      </c>
      <c r="BS63" t="str">
        <f t="shared" si="47"/>
        <v/>
      </c>
      <c r="BT63" t="str">
        <f t="shared" si="47"/>
        <v/>
      </c>
      <c r="BU63" t="str">
        <f t="shared" si="47"/>
        <v/>
      </c>
      <c r="BV63" t="str">
        <f t="shared" si="47"/>
        <v/>
      </c>
      <c r="BW63" t="str">
        <f t="shared" si="15"/>
        <v/>
      </c>
      <c r="BX63" t="str">
        <f t="shared" si="16"/>
        <v/>
      </c>
      <c r="BY63" t="str">
        <f t="shared" si="17"/>
        <v/>
      </c>
      <c r="BZ63" t="str">
        <f t="shared" si="18"/>
        <v/>
      </c>
      <c r="CA63" t="str">
        <f t="shared" si="43"/>
        <v/>
      </c>
      <c r="CB63" s="39" t="str">
        <f t="shared" si="43"/>
        <v/>
      </c>
      <c r="CC63" s="46" t="str">
        <f t="shared" si="20"/>
        <v/>
      </c>
      <c r="CD63" s="44" t="str">
        <f t="shared" si="21"/>
        <v/>
      </c>
      <c r="CE63" t="str" cm="1">
        <f t="array" ref="CE63">_xlfn.IFS($CC63="","",$CC63&lt;=CE$3,"yes",$CC63&gt;CE$3,"no")</f>
        <v/>
      </c>
      <c r="CF63" s="42" t="str">
        <f t="shared" si="28"/>
        <v/>
      </c>
      <c r="CG63" s="1" t="str">
        <f t="shared" si="29"/>
        <v/>
      </c>
      <c r="CH63" s="1" t="str">
        <f t="shared" si="30"/>
        <v/>
      </c>
      <c r="CI63" s="76" t="str">
        <f>IF(CE63="yes",VLOOKUP(CH63,'z-Table'!$A$1:$K$74,7,TRUE)*$CE$2,"")</f>
        <v/>
      </c>
    </row>
    <row r="64" spans="1:87" ht="12" x14ac:dyDescent="0.2">
      <c r="A64" s="6"/>
      <c r="B64" s="18"/>
      <c r="C64" s="19"/>
      <c r="D64" s="110"/>
      <c r="E64" s="111"/>
      <c r="L64" s="85"/>
      <c r="M64" s="39"/>
      <c r="N64" s="39"/>
      <c r="O64" s="39"/>
      <c r="P64" s="39"/>
      <c r="Q64" s="98"/>
      <c r="R64" s="89"/>
      <c r="S64" s="89"/>
      <c r="T64" s="89"/>
      <c r="U64" s="89"/>
      <c r="V64" s="89"/>
      <c r="W64" s="89"/>
      <c r="Z64" s="6"/>
      <c r="AA64" s="18"/>
      <c r="AB64" s="19"/>
      <c r="AC64" s="113"/>
      <c r="AD64" s="111"/>
      <c r="AK64" s="42"/>
      <c r="AP64" s="96"/>
      <c r="AQ64" s="93"/>
      <c r="AR64" s="89"/>
      <c r="AS64" s="89"/>
      <c r="AT64" s="89"/>
      <c r="AU64" s="89"/>
      <c r="AX64" s="1" t="s">
        <v>86</v>
      </c>
      <c r="AY64" s="39">
        <f t="shared" ref="AY64:BD64" si="49">IF(AY3="","",F65-SUM(AY4:AY63))</f>
        <v>11124</v>
      </c>
      <c r="AZ64" s="39">
        <f t="shared" si="49"/>
        <v>17630.5</v>
      </c>
      <c r="BA64" s="39">
        <f t="shared" si="49"/>
        <v>7317.5</v>
      </c>
      <c r="BB64" s="39">
        <f t="shared" si="49"/>
        <v>14322</v>
      </c>
      <c r="BC64" s="39">
        <f t="shared" si="49"/>
        <v>30410.333333333343</v>
      </c>
      <c r="BD64" s="39" t="str">
        <f t="shared" si="49"/>
        <v/>
      </c>
      <c r="BE64" s="39" t="str">
        <f>IF(BE3="","",AE65-SUM(BE4:BE63))</f>
        <v/>
      </c>
      <c r="BF64" s="39" t="str">
        <f t="shared" ref="BF64:BI64" si="50">IF(BF3="","",AF65-SUM(BF4:BF63))</f>
        <v/>
      </c>
      <c r="BG64" s="39">
        <f t="shared" si="50"/>
        <v>31538.399999999994</v>
      </c>
      <c r="BH64" s="39">
        <f t="shared" si="50"/>
        <v>30694.500000000029</v>
      </c>
      <c r="BI64" s="39">
        <f t="shared" si="50"/>
        <v>30129.666666666686</v>
      </c>
      <c r="BJ64" s="39">
        <f>IF(BJ3="","",AJ65-SUM(BJ4:BJ63))</f>
        <v>14476.666666666657</v>
      </c>
      <c r="BK64" s="42">
        <f t="shared" ref="BK64" si="51">IFERROR(_xlfn.RANK.AVG(AY64,$AY64:$BJ64,1),"")</f>
        <v>2</v>
      </c>
      <c r="BL64">
        <f t="shared" ref="BL64" si="52">IFERROR(_xlfn.RANK.AVG(AZ64,$AY64:$BJ64,1),"")</f>
        <v>5</v>
      </c>
      <c r="BM64">
        <f t="shared" ref="BM64" si="53">IFERROR(_xlfn.RANK.AVG(BA64,$AY64:$BJ64,1),"")</f>
        <v>1</v>
      </c>
      <c r="BN64">
        <f t="shared" ref="BN64" si="54">IFERROR(_xlfn.RANK.AVG(BB64,$AY64:$BJ64,1),"")</f>
        <v>3</v>
      </c>
      <c r="BO64">
        <f t="shared" ref="BO64" si="55">IFERROR(_xlfn.RANK.AVG(BC64,$AY64:$BJ64,1),"")</f>
        <v>7</v>
      </c>
      <c r="BP64" t="str">
        <f t="shared" ref="BP64" si="56">IFERROR(_xlfn.RANK.AVG(BD64,$AY64:$BJ64,1),"")</f>
        <v/>
      </c>
      <c r="BQ64" t="str">
        <f t="shared" ref="BQ64" si="57">IFERROR(_xlfn.RANK.AVG(BE64,$AY64:$BJ64,1),"")</f>
        <v/>
      </c>
      <c r="BR64" t="str">
        <f t="shared" ref="BR64" si="58">IFERROR(_xlfn.RANK.AVG(BF64,$AY64:$BJ64,1),"")</f>
        <v/>
      </c>
      <c r="BS64">
        <f t="shared" ref="BS64" si="59">IFERROR(_xlfn.RANK.AVG(BG64,$AY64:$BJ64,1),"")</f>
        <v>9</v>
      </c>
      <c r="BT64">
        <f t="shared" ref="BT64" si="60">IFERROR(_xlfn.RANK.AVG(BH64,$AY64:$BJ64,1),"")</f>
        <v>8</v>
      </c>
      <c r="BU64">
        <f t="shared" ref="BU64" si="61">IFERROR(_xlfn.RANK.AVG(BI64,$AY64:$BJ64,1),"")</f>
        <v>6</v>
      </c>
      <c r="BV64">
        <f t="shared" ref="BV64" si="62">IFERROR(_xlfn.RANK.AVG(BJ64,$AY64:$BJ64,1),"")</f>
        <v>4</v>
      </c>
      <c r="BW64">
        <f t="shared" ref="BW64" si="63">IF($AX64&lt;&gt;0,SUM(BK64:BP64),"")</f>
        <v>18</v>
      </c>
      <c r="BX64">
        <f t="shared" ref="BX64" si="64">IF($AX64&lt;&gt;0,SUM(BQ64:BV64),"")</f>
        <v>27</v>
      </c>
      <c r="BY64">
        <f t="shared" si="17"/>
        <v>5</v>
      </c>
      <c r="BZ64">
        <f t="shared" si="18"/>
        <v>4</v>
      </c>
      <c r="CA64">
        <f t="shared" ref="CA64" si="65">IF($AX64&lt;&gt;0,IF(($BY64*$BZ64)+(BY64*(BY64+1)/2)-BW64&lt;0,0,($BY64*$BZ64)+(BY64*(BY64+1)/2)-BW64),"")</f>
        <v>17</v>
      </c>
      <c r="CB64" s="39">
        <f t="shared" ref="CB64" si="66">IF($AX64&lt;&gt;0,IF(($BY64*$BZ64)+(BZ64*(BZ64+1)/2)-BX64&lt;0,0,($BY64*$BZ64)+(BZ64*(BZ64+1)/2)-BX64),"")</f>
        <v>3</v>
      </c>
      <c r="CC64" s="46">
        <f t="shared" ref="CC64" si="67">IF($AX64&lt;&gt;0,MIN(CA64:CB64),"")</f>
        <v>3</v>
      </c>
      <c r="CD64" s="44" t="str">
        <f t="shared" ref="CD64" si="68">IF(CC64="","","sig = ")</f>
        <v xml:space="preserve">sig = </v>
      </c>
      <c r="CE64" t="str" cm="1">
        <f t="array" ref="CE64">_xlfn.IFS($CC64="","",$CC64&lt;=CE$3,"yes",$CC64&gt;CE$3,"no")</f>
        <v>no</v>
      </c>
      <c r="CF64" s="42"/>
      <c r="CG64" s="1"/>
      <c r="CH64" s="1"/>
      <c r="CI64" s="76"/>
    </row>
    <row r="65" spans="1:87" ht="12" x14ac:dyDescent="0.2">
      <c r="A65" s="6" t="s">
        <v>87</v>
      </c>
      <c r="B65" s="87" cm="1">
        <f t="array" ref="B65">IFERROR(ROUND(_xlfn.IFS(COUNTA($F$2:$K$2)=0,AVERAGE($F65:$K65),$F$2="X",AVERAGE(G65:$K65),$G$2="X",AVERAGE($F65,$H65:$K65),$H$2="X",AVERAGE($F65:$G65,$I65:$K65),$I$2="X",AVERAGE($F65:$H65,$J65:$K65),$J$2="X",AVERAGE($F65:$I65,$K65:$K65),$K$2="X",AVERAGE($F65:$J65)),0),"")</f>
        <v>240197</v>
      </c>
      <c r="C65" s="88" cm="1">
        <f t="array" ref="C65">IFERROR(ROUND(_xlfn.IFS(COUNTA($F$2:$K$2)=0,STDEV($F65:$K65)/SQRT(COUNT($F65:$K65)),$F$2="X",STDEV(G65:$K65)/SQRT(COUNT(G65:$K65)),$G$2="X",STDEV($F65,$H65:$K65)/SQRT(COUNT($F65,$H65:$K65)),$H$2="X",STDEV($F65:$G65,$I65:$K65)/SQRT(COUNT($F65:$G65,$I65:$K65)),$I$2="X",STDEV($F65:$H65,$J65:$K65)/SQRT(COUNT($F65:$H65,$J65:$K65)),$J$2="X",STDEV($F65:$I65,$K65)/SQRT(COUNT($F65:$I65,$K65)),$K$2="X",STDEV($F65:$J65)/SQRT(COUNT($F65:$J65))),0),"")</f>
        <v>144034</v>
      </c>
      <c r="D65" s="112" cm="1">
        <f t="array" ref="D65">IFERROR(ROUND(_xlfn.IFS(COUNTA($L$2:$Q$2)=0,AVERAGE($L65:$Q65),$L$2="X",AVERAGE($M65:$Q65),$M$2="X",AVERAGE($L65,$N65:$Q65),$N$2="X",AVERAGE($L65:$M65,$O65:$Q65),$O$2="X",AVERAGE($L65:$N65,$P65:$Q65),$P$2="X",AVERAGE($L65:$O65,$Q65:$Q65),$Q$2="X",AVERAGE($L65:$P65)),0),"")</f>
        <v>240197</v>
      </c>
      <c r="E65" s="105" cm="1">
        <f t="array" ref="E65">IFERROR(ROUND(_xlfn.IFS(COUNTA($L$2:$Q$2)=0,STDEV($L65:$Q65)/SQRT(COUNT($L65:$Q65)),$L$2="X",STDEV($M65:$Q65)/SQRT(COUNT($M65:$Q65)),$M$2="X",STDEV($L65,$N65:$Q65)/SQRT(COUNT($L65,$N65:$Q65)),$N$2="X",STDEV($L65:$M65,$O65:$Q65)/SQRT(COUNT($L65:$M65,$O65:$Q65)),$O$2="X",STDEV($L65:$N65,$P65:$Q65)/SQRT(COUNT($L65:$N65,$P65:$Q65)),$P$2="X",STDEV($L65:$O65,$Q65)/SQRT(COUNT($L65:$O65,$Q65)),$Q$2="X",STDEV($L65:$P65)/SQRT(COUNT($L65:$P65))),0),"")</f>
        <v>144034</v>
      </c>
      <c r="F65" s="39">
        <f t="shared" ref="F65:J65" si="69">IF(SUM(L4:L63)=0,"",SUM(L4:L63))</f>
        <v>143104.75</v>
      </c>
      <c r="G65" s="39">
        <f t="shared" si="69"/>
        <v>810211</v>
      </c>
      <c r="H65" s="39">
        <f t="shared" si="69"/>
        <v>53223</v>
      </c>
      <c r="I65" s="39">
        <f t="shared" si="69"/>
        <v>48597.333333333328</v>
      </c>
      <c r="J65" s="39">
        <f t="shared" si="69"/>
        <v>145849.33333333334</v>
      </c>
      <c r="K65" s="39">
        <f>IF(SUM(Q4:Q63)=0,"",SUM(Q4:Q63))</f>
        <v>7225669</v>
      </c>
      <c r="L65" s="42">
        <f>IF(SUM(L4:L63)=0,"",SUM(L4:L63))</f>
        <v>143104.75</v>
      </c>
      <c r="M65">
        <f t="shared" ref="M65:Q65" si="70">IF(SUM(M4:M63)=0,"",SUM(M4:M63))</f>
        <v>810211</v>
      </c>
      <c r="N65">
        <f t="shared" si="70"/>
        <v>53223</v>
      </c>
      <c r="O65">
        <f t="shared" si="70"/>
        <v>48597.333333333328</v>
      </c>
      <c r="P65">
        <f t="shared" si="70"/>
        <v>145849.33333333334</v>
      </c>
      <c r="Q65" s="95">
        <f t="shared" si="70"/>
        <v>7225669</v>
      </c>
      <c r="R65" s="1"/>
      <c r="S65" s="1"/>
      <c r="T65" s="1"/>
      <c r="U65" s="1"/>
      <c r="V65" s="1"/>
      <c r="W65" s="1"/>
      <c r="X65" s="1"/>
      <c r="Y65" s="1"/>
      <c r="Z65" s="6" t="s">
        <v>87</v>
      </c>
      <c r="AA65" s="87" cm="1">
        <f t="array" ref="AA65">IFERROR(ROUND(_xlfn.IFS(COUNTA($AE$2:$AJ$2)=0,AVERAGE($AE65:$AJ65),$AE$2="X",AVERAGE($AF65:$AJ65),$AF$2="X",AVERAGE($AE65,$AG65:$AJ65),$AG$2="X",AVERAGE($AE65:$AF65,$AH65:$AJ65),$AH$2="X",AVERAGE($AE65:$AG65,$AI65:$AJ65),$AI$2="X",AVERAGE($AE65:$AH65,$AJ65:$AJ65),$AJ$2="X",AVERAGE($AE65:$AI65)),0),"")</f>
        <v>227536</v>
      </c>
      <c r="AB65" s="88" cm="1">
        <f t="array" ref="AB65">IFERROR(ROUND(_xlfn.IFS(COUNTA($AE$2:$AJ$2)=0,STDEV($AE65:$AJ65)/SQRT(COUNT($AE65:$AJ65)),$AE$2="X",STDEV($AF65:$AJ65)/SQRT(COUNT($AF65:$AJ65)),$AF$2="X",STDEV($AE65,$AG65:$AJ65)/SQRT(COUNT($AE65,$AG65:$AJ65)),$AG$2="X",STDEV($AE65:$AF65,$AH65:$AJ65)/SQRT(COUNT($AE65:$AF65,$AH65:$AJ65)),$AH$2="X",STDEV($AE65:$AG65,$AI65:$AJ65)/SQRT(COUNT($AE65:$AG65,$AI65:$AJ65)),$AI$2="X",STDEV($AE65:$AH65,$AJ65)/SQRT(COUNT($AE65:$AH65,$AJ65)),$AJ$2="X",STDEV($AE65:$AI65)/SQRT(COUNT($AE65:$AI65))),0),"")</f>
        <v>59564</v>
      </c>
      <c r="AC65" s="103" cm="1">
        <f t="array" ref="AC65">IFERROR(ROUND(_xlfn.IFS(COUNTA($AK$2:$AP$2)=0,AVERAGE($AK65:$AP65),$AK$2="X",AVERAGE($AL65:$AP65),$AL$2="X",AVERAGE($AK65,$AM65:$AP65),$AM$2="X",AVERAGE($AK65:$AL65,$AN65:$AP65),$AN$2="X",AVERAGE($AK65:$AM65,$AO65:$AP65),$AO$2="X",AVERAGE($AK65:$AN65,$AP65:$AP65),$AP$2="X",AVERAGE($AK65:$AO65)),0),"")</f>
        <v>227536</v>
      </c>
      <c r="AD65" s="105" cm="1">
        <f t="array" ref="AD65">IFERROR(ROUND(_xlfn.IFS(COUNTA($AK$2:$AP$2)=0,STDEV($AK65:$AP65)/SQRT(COUNT($AK65:$AP65)),$AK$2="X",STDEV($AL65:$AP65)/SQRT(COUNT($AL65:$AP65)),$AL$2="X",STDEV($AK65,$AM65:$AP65)/SQRT(COUNT($AK65,$AM65:$AP65)),$AM$2="X",STDEV($AK65:$AL65,$AN65:$AP65)/SQRT(COUNT($AK65:$AL65,$AN65:$AP65)),$AN$2="X",STDEV($AK65:$AM65,$AO65:$AP65)/SQRT(COUNT($AK65:$AM65,$AO65:$AP65)),$AO$2="X",STDEV($AK65:$AN65,$AP65)/SQRT(COUNT($AK65:$AN65,$AP65)),$AP$2="X",STDEV($AK65:$AO65)/SQRT(COUNT($AK65:$AO65))),0),"")</f>
        <v>59564</v>
      </c>
      <c r="AE65" s="39">
        <f t="shared" ref="AE65:AI65" si="71">IF(SUM(AK4:AK63)=0,"",SUM(AK4:AK63))</f>
        <v>52293</v>
      </c>
      <c r="AF65" s="39">
        <f t="shared" si="71"/>
        <v>57073.399999999994</v>
      </c>
      <c r="AG65" s="39">
        <f t="shared" si="71"/>
        <v>219382.6</v>
      </c>
      <c r="AH65" s="39">
        <f t="shared" si="71"/>
        <v>289446.16666666669</v>
      </c>
      <c r="AI65" s="39">
        <f t="shared" si="71"/>
        <v>410770.00000000006</v>
      </c>
      <c r="AJ65" s="39">
        <f>IF(SUM(AP4:AP63)=0,"",SUM(AP4:AP63))</f>
        <v>161006.66666666669</v>
      </c>
      <c r="AK65" s="42">
        <f>IF(SUM(AK4:AK63)=0,"",SUM(AK4:AK63))</f>
        <v>52293</v>
      </c>
      <c r="AL65">
        <f t="shared" ref="AL65:AP65" si="72">IF(SUM(AL4:AL63)=0,"",SUM(AL4:AL63))</f>
        <v>57073.399999999994</v>
      </c>
      <c r="AM65">
        <f t="shared" si="72"/>
        <v>219382.6</v>
      </c>
      <c r="AN65">
        <f t="shared" si="72"/>
        <v>289446.16666666669</v>
      </c>
      <c r="AO65">
        <f t="shared" si="72"/>
        <v>410770.00000000006</v>
      </c>
      <c r="AP65" s="95">
        <f t="shared" si="72"/>
        <v>161006.66666666669</v>
      </c>
      <c r="AQ65" s="92"/>
      <c r="AR65" s="1"/>
      <c r="AS65" s="1"/>
      <c r="AT65" s="1"/>
      <c r="AU65" s="1"/>
      <c r="AV65" s="1"/>
      <c r="AW65" s="1"/>
      <c r="AX65" s="1" t="str">
        <f>A65</f>
        <v>Response ÷ d.w.</v>
      </c>
      <c r="AY65" s="39">
        <f t="shared" ref="AY65:BD65" si="73">IF($AX65&lt;&gt;0,IF(SUM(L$4:L$65)=0,"",IF(L$2="x","",F65)),"")</f>
        <v>143104.75</v>
      </c>
      <c r="AZ65" s="39">
        <f t="shared" si="73"/>
        <v>810211</v>
      </c>
      <c r="BA65" s="39">
        <f t="shared" si="73"/>
        <v>53223</v>
      </c>
      <c r="BB65" s="39">
        <f t="shared" si="73"/>
        <v>48597.333333333328</v>
      </c>
      <c r="BC65" s="39">
        <f t="shared" si="73"/>
        <v>145849.33333333334</v>
      </c>
      <c r="BD65" s="39" t="str">
        <f t="shared" si="73"/>
        <v/>
      </c>
      <c r="BE65" s="39" t="str">
        <f>IF($AX65&lt;&gt;0,IF(SUM(AK$4:AK$65)=0,"",IF(AK$2="x","",AE65)),"")</f>
        <v/>
      </c>
      <c r="BF65" s="39" t="str">
        <f t="shared" ref="BF65:BJ65" si="74">IF($AX65&lt;&gt;0,IF(SUM(AL$4:AL$65)=0,"",IF(AL$2="x","",AF65)),"")</f>
        <v/>
      </c>
      <c r="BG65" s="39">
        <f t="shared" si="74"/>
        <v>219382.6</v>
      </c>
      <c r="BH65" s="39">
        <f t="shared" si="74"/>
        <v>289446.16666666669</v>
      </c>
      <c r="BI65" s="39">
        <f t="shared" si="74"/>
        <v>410770.00000000006</v>
      </c>
      <c r="BJ65" s="39">
        <f t="shared" si="74"/>
        <v>161006.66666666669</v>
      </c>
      <c r="BK65" s="42">
        <f t="shared" si="48"/>
        <v>3</v>
      </c>
      <c r="BL65">
        <f t="shared" si="48"/>
        <v>9</v>
      </c>
      <c r="BM65">
        <f t="shared" si="48"/>
        <v>2</v>
      </c>
      <c r="BN65">
        <f t="shared" si="48"/>
        <v>1</v>
      </c>
      <c r="BO65">
        <f t="shared" si="48"/>
        <v>4</v>
      </c>
      <c r="BP65" t="str">
        <f t="shared" si="48"/>
        <v/>
      </c>
      <c r="BQ65" t="str">
        <f t="shared" si="47"/>
        <v/>
      </c>
      <c r="BR65" t="str">
        <f t="shared" si="47"/>
        <v/>
      </c>
      <c r="BS65">
        <f t="shared" si="47"/>
        <v>6</v>
      </c>
      <c r="BT65">
        <f t="shared" si="47"/>
        <v>7</v>
      </c>
      <c r="BU65">
        <f t="shared" si="47"/>
        <v>8</v>
      </c>
      <c r="BV65">
        <f t="shared" si="47"/>
        <v>5</v>
      </c>
      <c r="BW65">
        <f t="shared" si="15"/>
        <v>19</v>
      </c>
      <c r="BX65">
        <f t="shared" si="16"/>
        <v>26</v>
      </c>
      <c r="BY65">
        <f t="shared" si="17"/>
        <v>5</v>
      </c>
      <c r="BZ65">
        <f t="shared" si="18"/>
        <v>4</v>
      </c>
      <c r="CA65">
        <f t="shared" si="43"/>
        <v>16</v>
      </c>
      <c r="CB65" s="39">
        <f t="shared" si="43"/>
        <v>4</v>
      </c>
      <c r="CC65" s="46">
        <f t="shared" si="20"/>
        <v>4</v>
      </c>
      <c r="CD65" s="44" t="str">
        <f t="shared" si="21"/>
        <v xml:space="preserve">sig = </v>
      </c>
      <c r="CE65" t="str" cm="1">
        <f t="array" ref="CE65">_xlfn.IFS($CC65="","",$CC65&lt;=CE$3,"yes",$CC65&gt;CE$3,"no")</f>
        <v>no</v>
      </c>
      <c r="CF65" s="42" t="str">
        <f t="shared" si="28"/>
        <v/>
      </c>
      <c r="CG65" s="1" t="str">
        <f t="shared" si="29"/>
        <v/>
      </c>
      <c r="CH65" s="1" t="str">
        <f t="shared" si="30"/>
        <v/>
      </c>
      <c r="CI65" s="76" t="str">
        <f>IF(CE65="yes",VLOOKUP(CH65,'z-Table'!$A$1:$K$74,7,TRUE)*$CE$2,"")</f>
        <v/>
      </c>
    </row>
    <row r="66" spans="1:87" ht="12" x14ac:dyDescent="0.2">
      <c r="A66" s="6" t="s">
        <v>88</v>
      </c>
      <c r="B66" s="20">
        <f>ROUND(AA65/$B65,2)</f>
        <v>0.95</v>
      </c>
      <c r="C66" s="10"/>
      <c r="D66" s="20">
        <f>ROUND($AC65/$D65,2)</f>
        <v>0.95</v>
      </c>
      <c r="E66" s="113"/>
      <c r="P66" s="1"/>
      <c r="Q66" s="1"/>
      <c r="R66" s="1"/>
      <c r="S66" s="1"/>
      <c r="T66" s="1"/>
      <c r="U66" s="1"/>
      <c r="V66" s="1"/>
      <c r="W66" s="1"/>
      <c r="X66" s="1"/>
      <c r="Y66" s="1"/>
      <c r="Z66" s="6"/>
      <c r="AA66" s="21"/>
      <c r="AB66" s="21"/>
      <c r="AC66" s="113"/>
      <c r="AD66" s="11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CI66" s="74"/>
    </row>
    <row r="67" spans="1:87" x14ac:dyDescent="0.2">
      <c r="F67" s="40" t="s">
        <v>3</v>
      </c>
      <c r="L67" s="40" t="s">
        <v>114</v>
      </c>
      <c r="R67" s="42" t="s">
        <v>0</v>
      </c>
      <c r="AE67" s="40" t="s">
        <v>3</v>
      </c>
      <c r="AK67" s="40" t="s">
        <v>114</v>
      </c>
      <c r="AQ67" s="42" t="s">
        <v>0</v>
      </c>
      <c r="CD67" s="100" t="s">
        <v>1</v>
      </c>
      <c r="CE67">
        <v>0.05</v>
      </c>
      <c r="CI67" s="74"/>
    </row>
    <row r="68" spans="1:87" ht="12.75" x14ac:dyDescent="0.25">
      <c r="A68" s="5" t="s">
        <v>89</v>
      </c>
      <c r="B68" s="40" t="s">
        <v>3</v>
      </c>
      <c r="D68" s="104" t="s">
        <v>114</v>
      </c>
      <c r="E68" s="105"/>
      <c r="K68" s="3"/>
      <c r="L68" s="42"/>
      <c r="Q68" s="3"/>
      <c r="R68" s="41">
        <v>3</v>
      </c>
      <c r="S68" s="8">
        <v>4</v>
      </c>
      <c r="T68" s="8">
        <v>3</v>
      </c>
      <c r="U68" s="8">
        <v>4</v>
      </c>
      <c r="V68" s="8">
        <v>2</v>
      </c>
      <c r="W68" s="8">
        <v>2</v>
      </c>
      <c r="Z68" s="5" t="s">
        <v>89</v>
      </c>
      <c r="AA68" s="40" t="s">
        <v>3</v>
      </c>
      <c r="AB68" s="3"/>
      <c r="AC68" s="104" t="s">
        <v>114</v>
      </c>
      <c r="AD68" s="105"/>
      <c r="AK68" s="42"/>
      <c r="AQ68" s="41">
        <v>1</v>
      </c>
      <c r="AR68" s="8">
        <v>2</v>
      </c>
      <c r="AS68" s="8">
        <v>3</v>
      </c>
      <c r="AT68" s="8">
        <v>3</v>
      </c>
      <c r="AU68" s="8">
        <v>2</v>
      </c>
      <c r="AV68" s="8">
        <v>4</v>
      </c>
      <c r="BK68" s="5" t="s">
        <v>5</v>
      </c>
      <c r="BX68" s="38" t="s">
        <v>6</v>
      </c>
      <c r="BY68">
        <f>COUNT(F69:K69)-COUNTIF(F68:K68,"X")</f>
        <v>6</v>
      </c>
      <c r="BZ68" s="38" t="s">
        <v>7</v>
      </c>
      <c r="CA68">
        <f>COUNT(AE69:AJ69)-COUNTIF(AE68:AJ68,"X")</f>
        <v>6</v>
      </c>
      <c r="CD68" s="100" t="s">
        <v>8</v>
      </c>
      <c r="CE68">
        <v>2</v>
      </c>
      <c r="CI68" s="74"/>
    </row>
    <row r="69" spans="1:87" ht="12.75" x14ac:dyDescent="0.25">
      <c r="A69" s="2" t="s">
        <v>96</v>
      </c>
      <c r="B69" s="11" t="s">
        <v>10</v>
      </c>
      <c r="C69" s="9" t="s">
        <v>11</v>
      </c>
      <c r="D69" s="106" t="s">
        <v>10</v>
      </c>
      <c r="E69" s="107" t="s">
        <v>11</v>
      </c>
      <c r="F69" s="2">
        <v>1</v>
      </c>
      <c r="G69" s="2">
        <v>2</v>
      </c>
      <c r="H69" s="2">
        <v>3</v>
      </c>
      <c r="I69" s="2">
        <v>4</v>
      </c>
      <c r="J69" s="2">
        <v>5</v>
      </c>
      <c r="K69" s="2">
        <v>6</v>
      </c>
      <c r="L69" s="91">
        <v>1</v>
      </c>
      <c r="M69" s="2">
        <v>2</v>
      </c>
      <c r="N69" s="2">
        <v>3</v>
      </c>
      <c r="O69" s="2">
        <v>4</v>
      </c>
      <c r="P69" s="2">
        <v>5</v>
      </c>
      <c r="Q69" s="2">
        <v>6</v>
      </c>
      <c r="R69" s="91">
        <v>1</v>
      </c>
      <c r="S69" s="2">
        <v>2</v>
      </c>
      <c r="T69" s="2">
        <v>3</v>
      </c>
      <c r="U69" s="2">
        <v>4</v>
      </c>
      <c r="V69" s="2">
        <v>5</v>
      </c>
      <c r="W69" s="2">
        <v>6</v>
      </c>
      <c r="X69" s="5"/>
      <c r="Y69" s="5"/>
      <c r="Z69" s="2" t="s">
        <v>97</v>
      </c>
      <c r="AA69" s="11" t="s">
        <v>10</v>
      </c>
      <c r="AB69" s="9" t="s">
        <v>11</v>
      </c>
      <c r="AC69" s="116" t="s">
        <v>10</v>
      </c>
      <c r="AD69" s="107" t="s">
        <v>11</v>
      </c>
      <c r="AE69" s="2">
        <v>1</v>
      </c>
      <c r="AF69" s="2">
        <v>2</v>
      </c>
      <c r="AG69" s="2">
        <v>3</v>
      </c>
      <c r="AH69" s="2">
        <v>4</v>
      </c>
      <c r="AI69" s="2">
        <v>5</v>
      </c>
      <c r="AJ69" s="2">
        <v>6</v>
      </c>
      <c r="AK69" s="91">
        <v>1</v>
      </c>
      <c r="AL69" s="2">
        <v>2</v>
      </c>
      <c r="AM69" s="2">
        <v>3</v>
      </c>
      <c r="AN69" s="2">
        <v>4</v>
      </c>
      <c r="AO69" s="2">
        <v>5</v>
      </c>
      <c r="AP69" s="2">
        <v>6</v>
      </c>
      <c r="AQ69" s="91">
        <v>1</v>
      </c>
      <c r="AR69" s="2">
        <v>2</v>
      </c>
      <c r="AS69" s="2">
        <v>3</v>
      </c>
      <c r="AT69" s="2">
        <v>4</v>
      </c>
      <c r="AU69" s="2">
        <v>5</v>
      </c>
      <c r="AV69" s="2">
        <v>6</v>
      </c>
      <c r="AW69" s="5"/>
      <c r="AX69" s="8" t="s">
        <v>13</v>
      </c>
      <c r="AY69" s="90" cm="1">
        <f t="array" ref="AY69">_xlfn.IFS(F68="X","",F69="","",F69&gt;0,F69)</f>
        <v>1</v>
      </c>
      <c r="AZ69" s="90" cm="1">
        <f t="array" ref="AZ69">_xlfn.IFS(G68="X","",G69="","",G69&gt;0,G69)</f>
        <v>2</v>
      </c>
      <c r="BA69" s="90" cm="1">
        <f t="array" ref="BA69">_xlfn.IFS(H68="X","",H69="","",H69&gt;0,H69)</f>
        <v>3</v>
      </c>
      <c r="BB69" s="90" cm="1">
        <f t="array" ref="BB69">_xlfn.IFS(I68="X","",I69="","",I69&gt;0,I69)</f>
        <v>4</v>
      </c>
      <c r="BC69" s="90" cm="1">
        <f t="array" ref="BC69">_xlfn.IFS(J68="X","",J69="","",J69&gt;0,J69)</f>
        <v>5</v>
      </c>
      <c r="BD69" s="90" cm="1">
        <f t="array" ref="BD69">_xlfn.IFS(K68="X","",K69="","",K69&gt;0,K69)</f>
        <v>6</v>
      </c>
      <c r="BE69" s="90" cm="1">
        <f t="array" ref="BE69">_xlfn.IFS(AE68="X","",AE69="","",AE69&gt;0,AE69)</f>
        <v>1</v>
      </c>
      <c r="BF69" s="90" cm="1">
        <f t="array" ref="BF69">_xlfn.IFS(AF68="X","",AF69="","",AF69&gt;0,AF69)</f>
        <v>2</v>
      </c>
      <c r="BG69" s="90" cm="1">
        <f t="array" ref="BG69">_xlfn.IFS(AG68="X","",AG69="","",AG69&gt;0,AG69)</f>
        <v>3</v>
      </c>
      <c r="BH69" s="90" cm="1">
        <f t="array" ref="BH69">_xlfn.IFS(AH68="X","",AH69="","",AH69&gt;0,AH69)</f>
        <v>4</v>
      </c>
      <c r="BI69" s="90" cm="1">
        <f t="array" ref="BI69">_xlfn.IFS(AI68="X","",AI69="","",AI69&gt;0,AI69)</f>
        <v>5</v>
      </c>
      <c r="BJ69" s="90" cm="1">
        <f t="array" ref="BJ69">_xlfn.IFS(AJ68="X","",AJ69="","",AJ69&gt;0,AJ69)</f>
        <v>6</v>
      </c>
      <c r="BK69" s="41" t="str">
        <f>A69</f>
        <v>CM-584 - Control</v>
      </c>
      <c r="BL69" s="8"/>
      <c r="BM69" s="8"/>
      <c r="BN69" s="8"/>
      <c r="BO69" s="8"/>
      <c r="BP69" s="8"/>
      <c r="BQ69" s="8" t="str">
        <f>Z69</f>
        <v>CM-584 - Treamtent</v>
      </c>
      <c r="BR69" s="8"/>
      <c r="BS69" s="8"/>
      <c r="BT69" s="8"/>
      <c r="BU69" s="8"/>
      <c r="BV69" s="8"/>
      <c r="BW69" s="8" t="s">
        <v>14</v>
      </c>
      <c r="BX69" s="8" t="s">
        <v>15</v>
      </c>
      <c r="BY69" s="8" t="s">
        <v>16</v>
      </c>
      <c r="BZ69" s="8" t="s">
        <v>17</v>
      </c>
      <c r="CA69" s="8" t="s">
        <v>18</v>
      </c>
      <c r="CB69" s="8" t="s">
        <v>19</v>
      </c>
      <c r="CC69" s="45" t="s">
        <v>20</v>
      </c>
      <c r="CD69" s="43" t="s">
        <v>21</v>
      </c>
      <c r="CE69" s="8">
        <f>VLOOKUP(CA68,'Mann Table'!$A$10:$O$29,BY68,FALSE)</f>
        <v>5</v>
      </c>
      <c r="CF69" s="41" t="s">
        <v>22</v>
      </c>
      <c r="CG69" s="8" t="s">
        <v>23</v>
      </c>
      <c r="CH69" s="8" t="s">
        <v>24</v>
      </c>
      <c r="CI69" s="75" t="s">
        <v>25</v>
      </c>
    </row>
    <row r="70" spans="1:87" ht="12" x14ac:dyDescent="0.2">
      <c r="A70" s="6" t="s">
        <v>26</v>
      </c>
      <c r="B70" s="18" cm="1">
        <f t="array" ref="B70">IFERROR(_xlfn.IFS(COUNTA($F$68:$K$68)=0,AVERAGE($F70:$K70),$F$68="X",AVERAGE(G70:$K70),$G$68="X",AVERAGE($F70,$H70:$K70),$H$68="X",AVERAGE($F70:$G70,$I70:$K70),$I$68="X",AVERAGE($F70:$H70,$J70:$K70),$J$68="X",AVERAGE($F70:$I70,$K70:$K70),$K$68="X",AVERAGE($F70:$J70)),"")</f>
        <v>0.18442166450359299</v>
      </c>
      <c r="C70" s="19" cm="1">
        <f t="array" ref="C70">IFERROR(_xlfn.IFS(COUNTA($F$68:$K$68)=0,STDEV($F70:$K70)/SQRT(COUNT($F70:$K70)),$F$68="X",STDEV(G70:$K70)/SQRT(COUNT(G70:$K70)),$G$68="X",STDEV($F70,$H70:$K70)/SQRT(COUNT($F70,$H70:$K70)),$H$68="X",STDEV($F70:$G70,$I70:$K70)/SQRT(COUNT($F70:$G70,$I70:$K70)),$I$68="X",STDEV($F70:$H70,$J70:$K70)/SQRT(COUNT($F70:$H70,$J70:$K70)),$J$68="X",STDEV($F70:$I70,$K70)/SQRT(COUNT($F70:$I70,$K70)),$K$68="X",STDEV($F70:$J70)/SQRT(COUNT($F70:$J70))),"")</f>
        <v>4.3674038406006414E-2</v>
      </c>
      <c r="D70" s="113" cm="1">
        <f t="array" ref="D70">IFERROR(_xlfn.IFS(COUNTA($L$68:$Q$68)=0,AVERAGE($L70:$Q70),$L$68="X",AVERAGE($M70:$Q70),$M$68="X",AVERAGE($L70,$N70:$Q70),$N$68="X",AVERAGE($L70:$M70,$O70:$Q70),$O$68="X",AVERAGE($L70:$N70,$P70:$Q70),$P$68="X",AVERAGE($L70:$O70,$Q70:$Q70),$Q$68="X",AVERAGE($L70:$P70)),"")</f>
        <v>99504.527777777796</v>
      </c>
      <c r="E70" s="111" cm="1">
        <f t="array" ref="E70">IFERROR(_xlfn.IFS(COUNTA($L$68:$Q$68)=0,STDEV($L70:$Q70)/SQRT(COUNT($L70:$Q70)),$L$68="X",STDEV($M70:$Q70)/SQRT(COUNT($M70:$Q70)),$M$68="X",STDEV($L70,$N70:$Q70)/SQRT(COUNT($L70,$N70:$Q70)),$N$68="X",STDEV($L70:$M70,$O70:$Q70)/SQRT(COUNT($L70:$M70,$O70:$Q70)),$O$68="X",STDEV($L70:$N70,$P70:$Q70)/SQRT(COUNT($L70:$N70,$P70:$Q70)),$P$68="X",STDEV($L70:$O70,$Q70)/SQRT(COUNT($L70:$O70,$Q70)),$Q$68="X",STDEV($L70:$P70)/SQRT(COUNT($L70:$P70))),"")</f>
        <v>22583.138844126286</v>
      </c>
      <c r="F70" s="1" cm="1">
        <f t="array" ref="F70">_xlfn.IFS(SUM($L70:$Q70)="","",L70="","",L70=0,0,L70&gt;0,L70/F$131*100)</f>
        <v>0.27889876098905542</v>
      </c>
      <c r="G70" s="1" cm="1">
        <f t="array" ref="G70">_xlfn.IFS(SUM($L70:$Q70)="","",M70="","",M70=0,0,M70&gt;0,M70/G$131*100)</f>
        <v>0.3402146778700173</v>
      </c>
      <c r="H70" s="1" cm="1">
        <f t="array" ref="H70">_xlfn.IFS(SUM($L70:$Q70)="","",N70="","",N70=0,0,N70&gt;0,N70/H$131*100)</f>
        <v>0.1903974465383273</v>
      </c>
      <c r="I70" s="1" cm="1">
        <f t="array" ref="I70">_xlfn.IFS(SUM($L70:$Q70)="","",O70="","",O70=0,0,O70&gt;0,O70/I$131*100)</f>
        <v>9.3351280793900718E-2</v>
      </c>
      <c r="J70" s="1" cm="1">
        <f t="array" ref="J70">_xlfn.IFS(SUM($L70:$Q70)="","",P70="","",P70=0,0,P70&gt;0,P70/J$131*100)</f>
        <v>6.9785001417669329E-2</v>
      </c>
      <c r="K70" s="1" cm="1">
        <f t="array" ref="K70">_xlfn.IFS(SUM($L70:$Q70)="","",Q70="","",Q70=0,0,Q70&gt;0,Q70/K$131*100)</f>
        <v>0.13388281941258778</v>
      </c>
      <c r="L70" s="92">
        <f t="shared" ref="L70:Q112" si="75">IF(R70="","",R70/R$68)</f>
        <v>161658.33333333334</v>
      </c>
      <c r="M70" s="1">
        <f t="shared" si="75"/>
        <v>169840.25</v>
      </c>
      <c r="N70" s="1">
        <f t="shared" si="75"/>
        <v>34147.333333333336</v>
      </c>
      <c r="O70" s="1">
        <f t="shared" si="75"/>
        <v>89681.75</v>
      </c>
      <c r="P70" s="1">
        <f t="shared" si="75"/>
        <v>55366</v>
      </c>
      <c r="Q70" s="94">
        <f t="shared" si="75"/>
        <v>86333.5</v>
      </c>
      <c r="R70" s="89">
        <v>484975</v>
      </c>
      <c r="S70" s="89">
        <v>679361</v>
      </c>
      <c r="T70" s="89">
        <v>102442</v>
      </c>
      <c r="U70" s="89">
        <v>358727</v>
      </c>
      <c r="V70" s="89">
        <v>110732</v>
      </c>
      <c r="W70" s="89">
        <v>172667</v>
      </c>
      <c r="X70" s="1"/>
      <c r="Y70" s="1"/>
      <c r="Z70" s="6" t="s">
        <v>26</v>
      </c>
      <c r="AA70" s="18" cm="1">
        <f t="array" ref="AA70">IFERROR(_xlfn.IFS(COUNTA($AE$68:$AJ$68)=0,AVERAGE($AE70:$AJ70),$AE$68="X",AVERAGE($AF70:$AJ70),$AF$68="X",AVERAGE($AE70,$AG70:$AJ70),$AG$68="X",AVERAGE($AE70:$AF70,$AH70:$AJ70),$AH$68="X",AVERAGE($AE70:$AG70,$AI70:$AJ70),$AI$68="X",AVERAGE($AE70:$AH70,$AJ70:$AJ70),$AJ$68="X",AVERAGE($AE70:$AI70)),"")</f>
        <v>0.22395587738654166</v>
      </c>
      <c r="AB70" s="19" cm="1">
        <f t="array" ref="AB70">IFERROR(_xlfn.IFS(COUNTA($AE$68:$AJ$68)=0,STDEV($AE70:$AJ70)/SQRT(COUNT($AE70:$AJ70)),$AE$68="X",STDEV($AF70:$AJ70)/SQRT(COUNT($AF70:$AJ70)),$AF$68="X",STDEV($AE70,$AG70:$AJ70)/SQRT(COUNT($AE70,$AG70:$AJ70)),$AG$68="X",STDEV($AE70:$AF70,$AH70:$AJ70)/SQRT(COUNT($AE70:$AF70,$AH70:$AJ70)),$AH$68="X",STDEV($AE70:$AG70,$AI70:$AJ70)/SQRT(COUNT($AE70:$AG70,$AI70:$AJ70)),$AI$68="X",STDEV($AE70:$AH70,$AJ70)/SQRT(COUNT($AE70:$AH70,$AJ70)),$AJ$68="X",STDEV($AE70:$AI70)/SQRT(COUNT($AE70:$AI70))),"")</f>
        <v>5.6490247435242419E-2</v>
      </c>
      <c r="AC70" s="113" cm="1">
        <f t="array" ref="AC70">IFERROR(_xlfn.IFS(COUNTA($AK$68:$AP$68)=0,AVERAGE($AK70:$AP70),$AK$68="X",AVERAGE($AL70:$AP70),$AL$68="X",AVERAGE($AK70,$AM70:$AP70),$AM$68="X",AVERAGE($AK70:$AL70,$AN70:$AP70),$AN$68="X",AVERAGE($AK70:$AM70,$AO70:$AP70),$AO$68="X",AVERAGE($AK70:$AN70,$AP70:$AP70),$AP$68="X",AVERAGE($AK70:$AO70)),"")</f>
        <v>170005.16666666666</v>
      </c>
      <c r="AD70" s="111" cm="1">
        <f t="array" ref="AD70">IFERROR(_xlfn.IFS(COUNTA($AK$68:$AP$68)=0,STDEV($AK70:$AP70)/SQRT(COUNT($AK70:$AP70)),$AK$68="X",STDEV($AL70:$AP70)/SQRT(COUNT($AL70:$AP70)),$AL$68="X",STDEV($AK70,$AM70:$AP70)/SQRT(COUNT($AK70,$AM70:$AP70)),$AM$68="X",STDEV($AK70:$AL70,$AN70:$AP70)/SQRT(COUNT($AK70:$AL70,$AN70:$AP70)),$AN$68="X",STDEV($AK70:$AM70,$AO70:$AP70)/SQRT(COUNT($AK70:$AM70,$AO70:$AP70)),$AO$68="X",STDEV($AK70:$AN70,$AP70)/SQRT(COUNT($AK70:$AN70,$AP70)),$AP$68="X",STDEV($AK70:$AO70)/SQRT(COUNT($AK70:$AO70))),"")</f>
        <v>48996.461760878061</v>
      </c>
      <c r="AE70" s="1" cm="1">
        <f t="array" ref="AE70">_xlfn.IFS(SUM($AK70:$AP70)="","",AK70="","",AK70=0,0,AK70&gt;0,AK70/AE$131*100)</f>
        <v>0.41440357403960498</v>
      </c>
      <c r="AF70" s="1" cm="1">
        <f t="array" ref="AF70">_xlfn.IFS(SUM($AK70:$AP70)="","",AL70="","",AL70=0,0,AL70&gt;0,AL70/AF$131*100)</f>
        <v>0.17627797420427058</v>
      </c>
      <c r="AG70" s="1" cm="1">
        <f t="array" ref="AG70">_xlfn.IFS(SUM($AK70:$AP70)="","",AM70="","",AM70=0,0,AM70&gt;0,AM70/AG$131*100)</f>
        <v>0.20814558991916987</v>
      </c>
      <c r="AH70" s="1" cm="1">
        <f t="array" ref="AH70">_xlfn.IFS(SUM($AK70:$AP70)="","",AN70="","",AN70=0,0,AN70&gt;0,AN70/AH$131*100)</f>
        <v>0.35311675649795399</v>
      </c>
      <c r="AI70" s="1" cm="1">
        <f t="array" ref="AI70">_xlfn.IFS(SUM($AK70:$AP70)="","",AO70="","",AO70=0,0,AO70&gt;0,AO70/AI$131*100)</f>
        <v>3.4823553999207439E-2</v>
      </c>
      <c r="AJ70" s="1" cm="1">
        <f t="array" ref="AJ70">_xlfn.IFS(SUM($AK70:$AP70)="","",AP70="","",AP70=0,0,AP70&gt;0,AP70/AJ$131*100)</f>
        <v>0.15696781565904311</v>
      </c>
      <c r="AK70" s="85">
        <f t="shared" ref="AK70:AP112" si="76">IF(AQ70="","",AQ70/AQ$68)</f>
        <v>384668</v>
      </c>
      <c r="AL70" s="39">
        <f t="shared" si="76"/>
        <v>161339.5</v>
      </c>
      <c r="AM70" s="39">
        <f t="shared" si="76"/>
        <v>184417.33333333334</v>
      </c>
      <c r="AN70" s="39">
        <f t="shared" si="76"/>
        <v>102309.66666666667</v>
      </c>
      <c r="AO70" s="39">
        <f t="shared" si="76"/>
        <v>162253</v>
      </c>
      <c r="AP70" s="97">
        <f t="shared" si="76"/>
        <v>25043.5</v>
      </c>
      <c r="AQ70" s="89">
        <v>384668</v>
      </c>
      <c r="AR70" s="89">
        <v>322679</v>
      </c>
      <c r="AS70" s="89">
        <v>553252</v>
      </c>
      <c r="AT70" s="89">
        <v>306929</v>
      </c>
      <c r="AU70" s="89">
        <v>324506</v>
      </c>
      <c r="AV70" s="89">
        <v>100174</v>
      </c>
      <c r="AW70" s="1"/>
      <c r="AX70" s="1"/>
      <c r="AY70" s="39" t="str">
        <f t="shared" ref="AY70:AY101" si="77">IF($AX70&lt;&gt;0,IF(SUM(L$70:L$131)=0,"",IF(L$68="x","",L70)),"")</f>
        <v/>
      </c>
      <c r="AZ70" s="39" t="str">
        <f t="shared" ref="AZ70:AZ101" si="78">IF($AX70&lt;&gt;0,IF(SUM(M$70:M$131)=0,"",IF(M$68="x","",M70)),"")</f>
        <v/>
      </c>
      <c r="BA70" s="39" t="str">
        <f t="shared" ref="BA70:BA101" si="79">IF($AX70&lt;&gt;0,IF(SUM(N$70:N$131)=0,"",IF(N$68="x","",N70)),"")</f>
        <v/>
      </c>
      <c r="BB70" s="39" t="str">
        <f t="shared" ref="BB70:BB101" si="80">IF($AX70&lt;&gt;0,IF(SUM(O$70:O$131)=0,"",IF(O$68="x","",O70)),"")</f>
        <v/>
      </c>
      <c r="BC70" s="39" t="str">
        <f t="shared" ref="BC70:BC101" si="81">IF($AX70&lt;&gt;0,IF(SUM(P$70:P$131)=0,"",IF(P$68="x","",P70)),"")</f>
        <v/>
      </c>
      <c r="BD70" s="39" t="str">
        <f t="shared" ref="BD70:BD101" si="82">IF($AX70&lt;&gt;0,IF(SUM(Q$70:Q$131)=0,"",IF(Q$68="x","",Q70)),"")</f>
        <v/>
      </c>
      <c r="BE70" s="39" t="str">
        <f t="shared" ref="BE70:BE101" si="83">IF($AX70&lt;&gt;0,IF(SUM(AK$70:AK$131)=0,"",IF(AK$68="x","",AK70)),"")</f>
        <v/>
      </c>
      <c r="BF70" s="39" t="str">
        <f t="shared" ref="BF70:BF101" si="84">IF($AX70&lt;&gt;0,IF(SUM(AL$70:AL$131)=0,"",IF(AL$68="x","",AL70)),"")</f>
        <v/>
      </c>
      <c r="BG70" s="39" t="str">
        <f t="shared" ref="BG70:BG101" si="85">IF($AX70&lt;&gt;0,IF(SUM(AM$70:AM$131)=0,"",IF(AM$68="x","",AM70)),"")</f>
        <v/>
      </c>
      <c r="BH70" s="39" t="str">
        <f t="shared" ref="BH70:BH101" si="86">IF($AX70&lt;&gt;0,IF(SUM(AN$70:AN$131)=0,"",IF(AN$68="x","",AN70)),"")</f>
        <v/>
      </c>
      <c r="BI70" s="39" t="str">
        <f t="shared" ref="BI70:BI101" si="87">IF($AX70&lt;&gt;0,IF(SUM(AO$70:AO$131)=0,"",IF(AO$68="x","",AO70)),"")</f>
        <v/>
      </c>
      <c r="BJ70" s="39" t="str">
        <f t="shared" ref="BJ70:BJ101" si="88">IF($AX70&lt;&gt;0,IF(SUM(AP$70:AP$131)=0,"",IF(AP$68="x","",AP70)),"")</f>
        <v/>
      </c>
      <c r="BK70" s="42" t="str">
        <f t="shared" ref="BK70:BV97" si="89">IFERROR(_xlfn.RANK.AVG(AY70,$AY70:$BJ70,1),"")</f>
        <v/>
      </c>
      <c r="BL70" t="str">
        <f t="shared" si="89"/>
        <v/>
      </c>
      <c r="BM70" t="str">
        <f t="shared" si="89"/>
        <v/>
      </c>
      <c r="BN70" t="str">
        <f t="shared" si="89"/>
        <v/>
      </c>
      <c r="BO70" t="str">
        <f t="shared" si="89"/>
        <v/>
      </c>
      <c r="BP70" t="str">
        <f t="shared" si="89"/>
        <v/>
      </c>
      <c r="BQ70" t="str">
        <f t="shared" si="89"/>
        <v/>
      </c>
      <c r="BR70" t="str">
        <f t="shared" si="89"/>
        <v/>
      </c>
      <c r="BS70" t="str">
        <f t="shared" si="89"/>
        <v/>
      </c>
      <c r="BT70" t="str">
        <f t="shared" si="89"/>
        <v/>
      </c>
      <c r="BU70" t="str">
        <f t="shared" si="89"/>
        <v/>
      </c>
      <c r="BV70" t="str">
        <f t="shared" si="89"/>
        <v/>
      </c>
      <c r="BW70" t="str">
        <f t="shared" ref="BW70:BW82" si="90">IF($AX70&lt;&gt;0,SUM(BK70:BP70),"")</f>
        <v/>
      </c>
      <c r="BX70" t="str">
        <f t="shared" ref="BX70:BX82" si="91">IF($AX70&lt;&gt;0,SUM(BQ70:BV70),"")</f>
        <v/>
      </c>
      <c r="BY70" t="str">
        <f t="shared" ref="BY70:BY82" si="92">IF($AX70&lt;&gt;0,$BY$68,"")</f>
        <v/>
      </c>
      <c r="BZ70" t="str">
        <f t="shared" ref="BZ70:BZ82" si="93">IF($AX70&lt;&gt;0,$CA$68,"")</f>
        <v/>
      </c>
      <c r="CA70" t="str">
        <f t="shared" ref="CA70:CB82" si="94">IF($AX70&lt;&gt;0,IF(($BY70*$BZ70)+(BY70*(BY70+1)/2)-BW70&lt;0,0,($BY70*$BZ70)+(BY70*(BY70+1)/2)-BW70),"")</f>
        <v/>
      </c>
      <c r="CB70" s="39" t="str">
        <f t="shared" si="94"/>
        <v/>
      </c>
      <c r="CC70" s="46" t="str">
        <f t="shared" ref="CC70:CC82" si="95">IF($AX70&lt;&gt;0,MIN(CA70:CB70),"")</f>
        <v/>
      </c>
      <c r="CD70" s="44" t="str">
        <f t="shared" ref="CD70:CD131" si="96">IF(CC70="","","sig = ")</f>
        <v/>
      </c>
      <c r="CE70" t="str" cm="1">
        <f t="array" ref="CE70">_xlfn.IFS($CC70="","",$CC70&lt;=CE$69,"yes",$CC70&gt;CE$69,"no")</f>
        <v/>
      </c>
      <c r="CF70" s="42" t="str">
        <f t="shared" ref="CF70:CF94" si="97">IF(CE70="yes",(BY70*BZ70)/2,"")</f>
        <v/>
      </c>
      <c r="CG70" s="1" t="str">
        <f t="shared" ref="CG70:CG94" si="98">IF(CE70="yes",SQRT(((BY70*BZ70)*(BY70+BZ70+1))/12),"")</f>
        <v/>
      </c>
      <c r="CH70" s="1" t="str">
        <f t="shared" ref="CH70:CH94" si="99">IF(CE70="yes",ROUND(((CC70-CF70)+IF(CC70&gt;CF70,-0.5,0.5))/CG70,1),"")</f>
        <v/>
      </c>
      <c r="CI70" s="76" t="str">
        <f>IF(CE70="yes",VLOOKUP(CH70,'z-Table'!$A$1:$K$74,7,TRUE)*$CE$68,"")</f>
        <v/>
      </c>
    </row>
    <row r="71" spans="1:87" ht="12" x14ac:dyDescent="0.2">
      <c r="A71" s="7" t="s">
        <v>27</v>
      </c>
      <c r="B71" s="18" cm="1">
        <f t="array" ref="B71">IFERROR(_xlfn.IFS(COUNTA($F$68:$K$68)=0,AVERAGE($F71:$K71),$F$68="X",AVERAGE(G71:$K71),$G$68="X",AVERAGE($F71,$H71:$K71),$H$68="X",AVERAGE($F71:$G71,$I71:$K71),$I$68="X",AVERAGE($F71:$H71,$J71:$K71),$J$68="X",AVERAGE($F71:$I71,$K71:$K71),$K$68="X",AVERAGE($F71:$J71)),"")</f>
        <v>0.52615901669188969</v>
      </c>
      <c r="C71" s="19" cm="1">
        <f t="array" ref="C71">IFERROR(_xlfn.IFS(COUNTA($F$68:$K$68)=0,STDEV($F71:$K71)/SQRT(COUNT($F71:$K71)),$F$68="X",STDEV(G71:$K71)/SQRT(COUNT(G71:$K71)),$G$68="X",STDEV($F71,$H71:$K71)/SQRT(COUNT($F71,$H71:$K71)),$H$68="X",STDEV($F71:$G71,$I71:$K71)/SQRT(COUNT($F71:$G71,$I71:$K71)),$I$68="X",STDEV($F71:$H71,$J71:$K71)/SQRT(COUNT($F71:$H71,$J71:$K71)),$J$68="X",STDEV($F71:$I71,$K71)/SQRT(COUNT($F71:$I71,$K71)),$K$68="X",STDEV($F71:$J71)/SQRT(COUNT($F71:$J71))),"")</f>
        <v>0.12623518844926485</v>
      </c>
      <c r="D71" s="113" cm="1">
        <f t="array" ref="D71">IFERROR(_xlfn.IFS(COUNTA($L$68:$Q$68)=0,AVERAGE($L71:$Q71),$L$68="X",AVERAGE($M71:$Q71),$M$68="X",AVERAGE($L71,$N71:$Q71),$N$68="X",AVERAGE($L71:$M71,$O71:$Q71),$O$68="X",AVERAGE($L71:$N71,$P71:$Q71),$P$68="X",AVERAGE($L71:$O71,$Q71:$Q71),$Q$68="X",AVERAGE($L71:$P71)),"")</f>
        <v>288078.13888888888</v>
      </c>
      <c r="E71" s="111" cm="1">
        <f t="array" ref="E71">IFERROR(_xlfn.IFS(COUNTA($L$68:$Q$68)=0,STDEV($L71:$Q71)/SQRT(COUNT($L71:$Q71)),$L$68="X",STDEV($M71:$Q71)/SQRT(COUNT($M71:$Q71)),$M$68="X",STDEV($L71,$N71:$Q71)/SQRT(COUNT($L71,$N71:$Q71)),$N$68="X",STDEV($L71:$M71,$O71:$Q71)/SQRT(COUNT($L71:$M71,$O71:$Q71)),$O$68="X",STDEV($L71:$N71,$P71:$Q71)/SQRT(COUNT($L71:$N71,$P71:$Q71)),$P$68="X",STDEV($L71:$O71,$Q71)/SQRT(COUNT($L71:$O71,$Q71)),$Q$68="X",STDEV($L71:$P71)/SQRT(COUNT($L71:$P71))),"")</f>
        <v>67624.923221058169</v>
      </c>
      <c r="F71" s="1" cm="1">
        <f t="array" ref="F71">_xlfn.IFS(SUM($L71:$Q71)="","",L71="","",L71=0,0,L71&gt;0,L71/F$131*100)</f>
        <v>0.88663323623379764</v>
      </c>
      <c r="G71" s="1" cm="1">
        <f t="array" ref="G71">_xlfn.IFS(SUM($L71:$Q71)="","",M71="","",M71=0,0,M71&gt;0,M71/G$131*100)</f>
        <v>0.92561482635115044</v>
      </c>
      <c r="H71" s="1" cm="1">
        <f t="array" ref="H71">_xlfn.IFS(SUM($L71:$Q71)="","",N71="","",N71=0,0,N71&gt;0,N71/H$131*100)</f>
        <v>0.47694707186283425</v>
      </c>
      <c r="I71" s="1" cm="1">
        <f t="array" ref="I71">_xlfn.IFS(SUM($L71:$Q71)="","",O71="","",O71=0,0,O71&gt;0,O71/I$131*100)</f>
        <v>0.22399472329899112</v>
      </c>
      <c r="J71" s="1" cm="1">
        <f t="array" ref="J71">_xlfn.IFS(SUM($L71:$Q71)="","",P71="","",P71=0,0,P71&gt;0,P71/J$131*100)</f>
        <v>0.24648350887245471</v>
      </c>
      <c r="K71" s="1" cm="1">
        <f t="array" ref="K71">_xlfn.IFS(SUM($L71:$Q71)="","",Q71="","",Q71=0,0,Q71&gt;0,Q71/K$131*100)</f>
        <v>0.39728073353210963</v>
      </c>
      <c r="L71" s="92">
        <f t="shared" si="75"/>
        <v>513920</v>
      </c>
      <c r="M71" s="1">
        <f t="shared" si="75"/>
        <v>462080.75</v>
      </c>
      <c r="N71" s="1">
        <f t="shared" si="75"/>
        <v>85539.333333333328</v>
      </c>
      <c r="O71" s="1">
        <f t="shared" si="75"/>
        <v>215189.75</v>
      </c>
      <c r="P71" s="1">
        <f t="shared" si="75"/>
        <v>195555</v>
      </c>
      <c r="Q71" s="95">
        <f t="shared" si="75"/>
        <v>256184</v>
      </c>
      <c r="R71" s="89">
        <v>1541760</v>
      </c>
      <c r="S71" s="89">
        <v>1848323</v>
      </c>
      <c r="T71" s="89">
        <v>256618</v>
      </c>
      <c r="U71" s="89">
        <v>860759</v>
      </c>
      <c r="V71" s="89">
        <v>391110</v>
      </c>
      <c r="W71" s="89">
        <v>512368</v>
      </c>
      <c r="X71" s="1"/>
      <c r="Y71" s="1"/>
      <c r="Z71" s="7" t="s">
        <v>27</v>
      </c>
      <c r="AA71" s="18" cm="1">
        <f t="array" ref="AA71">IFERROR(_xlfn.IFS(COUNTA($AE$68:$AJ$68)=0,AVERAGE($AE71:$AJ71),$AE$68="X",AVERAGE($AF71:$AJ71),$AF$68="X",AVERAGE($AE71,$AG71:$AJ71),$AG$68="X",AVERAGE($AE71:$AF71,$AH71:$AJ71),$AH$68="X",AVERAGE($AE71:$AG71,$AI71:$AJ71),$AI$68="X",AVERAGE($AE71:$AH71,$AJ71:$AJ71),$AJ$68="X",AVERAGE($AE71:$AI71)),"")</f>
        <v>0.71768835790086161</v>
      </c>
      <c r="AB71" s="19" cm="1">
        <f t="array" ref="AB71">IFERROR(_xlfn.IFS(COUNTA($AE$68:$AJ$68)=0,STDEV($AE71:$AJ71)/SQRT(COUNT($AE71:$AJ71)),$AE$68="X",STDEV($AF71:$AJ71)/SQRT(COUNT($AF71:$AJ71)),$AF$68="X",STDEV($AE71,$AG71:$AJ71)/SQRT(COUNT($AE71,$AG71:$AJ71)),$AG$68="X",STDEV($AE71:$AF71,$AH71:$AJ71)/SQRT(COUNT($AE71:$AF71,$AH71:$AJ71)),$AH$68="X",STDEV($AE71:$AG71,$AI71:$AJ71)/SQRT(COUNT($AE71:$AG71,$AI71:$AJ71)),$AI$68="X",STDEV($AE71:$AH71,$AJ71)/SQRT(COUNT($AE71:$AH71,$AJ71)),$AJ$68="X",STDEV($AE71:$AI71)/SQRT(COUNT($AE71:$AI71))),"")</f>
        <v>0.19597145731996868</v>
      </c>
      <c r="AC71" s="113" cm="1">
        <f t="array" ref="AC71">IFERROR(_xlfn.IFS(COUNTA($AK$68:$AP$68)=0,AVERAGE($AK71:$AP71),$AK$68="X",AVERAGE($AL71:$AP71),$AL$68="X",AVERAGE($AK71,$AM71:$AP71),$AM$68="X",AVERAGE($AK71:$AL71,$AN71:$AP71),$AN$68="X",AVERAGE($AK71:$AM71,$AO71:$AP71),$AO$68="X",AVERAGE($AK71:$AN71,$AP71:$AP71),$AP$68="X",AVERAGE($AK71:$AO71)),"")</f>
        <v>480361.93055555556</v>
      </c>
      <c r="AD71" s="111" cm="1">
        <f t="array" ref="AD71">IFERROR(_xlfn.IFS(COUNTA($AK$68:$AP$68)=0,STDEV($AK71:$AP71)/SQRT(COUNT($AK71:$AP71)),$AK$68="X",STDEV($AL71:$AP71)/SQRT(COUNT($AL71:$AP71)),$AL$68="X",STDEV($AK71,$AM71:$AP71)/SQRT(COUNT($AK71,$AM71:$AP71)),$AM$68="X",STDEV($AK71:$AL71,$AN71:$AP71)/SQRT(COUNT($AK71:$AL71,$AN71:$AP71)),$AN$68="X",STDEV($AK71:$AM71,$AO71:$AP71)/SQRT(COUNT($AK71:$AM71,$AO71:$AP71)),$AO$68="X",STDEV($AK71:$AN71,$AP71)/SQRT(COUNT($AK71:$AN71,$AP71)),$AP$68="X",STDEV($AK71:$AO71)/SQRT(COUNT($AK71:$AO71))),"")</f>
        <v>157093.75162214029</v>
      </c>
      <c r="AE71" s="1" cm="1">
        <f t="array" ref="AE71">_xlfn.IFS(SUM($AK71:$AP71)="","",AK71="","",AK71=0,0,AK71&gt;0,AK71/AE$131*100)</f>
        <v>1.3039813232906674</v>
      </c>
      <c r="AF71" s="1" cm="1">
        <f t="array" ref="AF71">_xlfn.IFS(SUM($AK71:$AP71)="","",AL71="","",AL71=0,0,AL71&gt;0,AL71/AF$131*100)</f>
        <v>0.46430772412728394</v>
      </c>
      <c r="AG71" s="1" cm="1">
        <f t="array" ref="AG71">_xlfn.IFS(SUM($AK71:$AP71)="","",AM71="","",AM71=0,0,AM71&gt;0,AM71/AG$131*100)</f>
        <v>0.58365505427151365</v>
      </c>
      <c r="AH71" s="1" cm="1">
        <f t="array" ref="AH71">_xlfn.IFS(SUM($AK71:$AP71)="","",AN71="","",AN71=0,0,AN71&gt;0,AN71/AH$131*100)</f>
        <v>1.2508505524667886</v>
      </c>
      <c r="AI71" s="1" cm="1">
        <f t="array" ref="AI71">_xlfn.IFS(SUM($AK71:$AP71)="","",AO71="","",AO71=0,0,AO71&gt;0,AO71/AI$131*100)</f>
        <v>5.668118105592309E-2</v>
      </c>
      <c r="AJ71" s="1" cm="1">
        <f t="array" ref="AJ71">_xlfn.IFS(SUM($AK71:$AP71)="","",AP71="","",AP71=0,0,AP71&gt;0,AP71/AJ$131*100)</f>
        <v>0.64665431219299307</v>
      </c>
      <c r="AK71" s="85">
        <f t="shared" si="76"/>
        <v>1210414</v>
      </c>
      <c r="AL71" s="39">
        <f t="shared" si="76"/>
        <v>424960.5</v>
      </c>
      <c r="AM71" s="39">
        <f t="shared" si="76"/>
        <v>517119.33333333331</v>
      </c>
      <c r="AN71" s="39">
        <f t="shared" si="76"/>
        <v>362413</v>
      </c>
      <c r="AO71" s="39">
        <f t="shared" si="76"/>
        <v>264094</v>
      </c>
      <c r="AP71" s="98">
        <f t="shared" si="76"/>
        <v>103170.75</v>
      </c>
      <c r="AQ71" s="89">
        <v>1210414</v>
      </c>
      <c r="AR71" s="89">
        <v>849921</v>
      </c>
      <c r="AS71" s="89">
        <v>1551358</v>
      </c>
      <c r="AT71" s="89">
        <v>1087239</v>
      </c>
      <c r="AU71" s="89">
        <v>528188</v>
      </c>
      <c r="AV71" s="89">
        <v>412683</v>
      </c>
      <c r="AW71" s="1"/>
      <c r="AX71" s="1"/>
      <c r="AY71" s="39" t="str">
        <f t="shared" si="77"/>
        <v/>
      </c>
      <c r="AZ71" s="39" t="str">
        <f t="shared" si="78"/>
        <v/>
      </c>
      <c r="BA71" s="39" t="str">
        <f t="shared" si="79"/>
        <v/>
      </c>
      <c r="BB71" s="39" t="str">
        <f t="shared" si="80"/>
        <v/>
      </c>
      <c r="BC71" s="39" t="str">
        <f t="shared" si="81"/>
        <v/>
      </c>
      <c r="BD71" s="39" t="str">
        <f t="shared" si="82"/>
        <v/>
      </c>
      <c r="BE71" s="39" t="str">
        <f t="shared" si="83"/>
        <v/>
      </c>
      <c r="BF71" s="39" t="str">
        <f t="shared" si="84"/>
        <v/>
      </c>
      <c r="BG71" s="39" t="str">
        <f t="shared" si="85"/>
        <v/>
      </c>
      <c r="BH71" s="39" t="str">
        <f t="shared" si="86"/>
        <v/>
      </c>
      <c r="BI71" s="39" t="str">
        <f t="shared" si="87"/>
        <v/>
      </c>
      <c r="BJ71" s="39" t="str">
        <f t="shared" si="88"/>
        <v/>
      </c>
      <c r="BK71" s="42" t="str">
        <f t="shared" si="89"/>
        <v/>
      </c>
      <c r="BL71" t="str">
        <f t="shared" si="89"/>
        <v/>
      </c>
      <c r="BM71" t="str">
        <f t="shared" si="89"/>
        <v/>
      </c>
      <c r="BN71" t="str">
        <f t="shared" si="89"/>
        <v/>
      </c>
      <c r="BO71" t="str">
        <f t="shared" si="89"/>
        <v/>
      </c>
      <c r="BP71" t="str">
        <f t="shared" si="89"/>
        <v/>
      </c>
      <c r="BQ71" t="str">
        <f t="shared" si="89"/>
        <v/>
      </c>
      <c r="BR71" t="str">
        <f t="shared" si="89"/>
        <v/>
      </c>
      <c r="BS71" t="str">
        <f t="shared" si="89"/>
        <v/>
      </c>
      <c r="BT71" t="str">
        <f t="shared" si="89"/>
        <v/>
      </c>
      <c r="BU71" t="str">
        <f t="shared" si="89"/>
        <v/>
      </c>
      <c r="BV71" t="str">
        <f t="shared" si="89"/>
        <v/>
      </c>
      <c r="BW71" t="str">
        <f t="shared" si="90"/>
        <v/>
      </c>
      <c r="BX71" t="str">
        <f t="shared" si="91"/>
        <v/>
      </c>
      <c r="BY71" t="str">
        <f t="shared" si="92"/>
        <v/>
      </c>
      <c r="BZ71" t="str">
        <f t="shared" si="93"/>
        <v/>
      </c>
      <c r="CA71" t="str">
        <f t="shared" si="94"/>
        <v/>
      </c>
      <c r="CB71" s="39" t="str">
        <f t="shared" si="94"/>
        <v/>
      </c>
      <c r="CC71" s="46" t="str">
        <f t="shared" si="95"/>
        <v/>
      </c>
      <c r="CD71" s="44" t="str">
        <f t="shared" si="96"/>
        <v/>
      </c>
      <c r="CE71" t="str" cm="1">
        <f t="array" ref="CE71">_xlfn.IFS($CC71="","",$CC71&lt;=CE$69,"yes",$CC71&gt;CE$69,"no")</f>
        <v/>
      </c>
      <c r="CF71" s="42" t="str">
        <f t="shared" si="97"/>
        <v/>
      </c>
      <c r="CG71" s="1" t="str">
        <f t="shared" si="98"/>
        <v/>
      </c>
      <c r="CH71" s="1" t="str">
        <f t="shared" si="99"/>
        <v/>
      </c>
      <c r="CI71" s="76" t="str">
        <f>IF(CE71="yes",VLOOKUP(CH71,'z-Table'!$A$1:$K$74,7,TRUE)*$CE$68,"")</f>
        <v/>
      </c>
    </row>
    <row r="72" spans="1:87" ht="12" x14ac:dyDescent="0.2">
      <c r="A72" s="7" t="s">
        <v>28</v>
      </c>
      <c r="B72" s="18" cm="1">
        <f t="array" ref="B72">IFERROR(_xlfn.IFS(COUNTA($F$68:$K$68)=0,AVERAGE($F72:$K72),$F$68="X",AVERAGE(G72:$K72),$G$68="X",AVERAGE($F72,$H72:$K72),$H$68="X",AVERAGE($F72:$G72,$I72:$K72),$I$68="X",AVERAGE($F72:$H72,$J72:$K72),$J$68="X",AVERAGE($F72:$I72,$K72:$K72),$K$68="X",AVERAGE($F72:$J72)),"")</f>
        <v>0.40029691663379213</v>
      </c>
      <c r="C72" s="19" cm="1">
        <f t="array" ref="C72">IFERROR(_xlfn.IFS(COUNTA($F$68:$K$68)=0,STDEV($F72:$K72)/SQRT(COUNT($F72:$K72)),$F$68="X",STDEV(G72:$K72)/SQRT(COUNT(G72:$K72)),$G$68="X",STDEV($F72,$H72:$K72)/SQRT(COUNT($F72,$H72:$K72)),$H$68="X",STDEV($F72:$G72,$I72:$K72)/SQRT(COUNT($F72:$G72,$I72:$K72)),$I$68="X",STDEV($F72:$H72,$J72:$K72)/SQRT(COUNT($F72:$H72,$J72:$K72)),$J$68="X",STDEV($F72:$I72,$K72)/SQRT(COUNT($F72:$I72,$K72)),$K$68="X",STDEV($F72:$J72)/SQRT(COUNT($F72:$J72))),"")</f>
        <v>0.11378297300901684</v>
      </c>
      <c r="D72" s="113" cm="1">
        <f t="array" ref="D72">IFERROR(_xlfn.IFS(COUNTA($L$68:$Q$68)=0,AVERAGE($L72:$Q72),$L$68="X",AVERAGE($M72:$Q72),$M$68="X",AVERAGE($L72,$N72:$Q72),$N$68="X",AVERAGE($L72:$M72,$O72:$Q72),$O$68="X",AVERAGE($L72:$N72,$P72:$Q72),$P$68="X",AVERAGE($L72:$O72,$Q72:$Q72),$Q$68="X",AVERAGE($L72:$P72)),"")</f>
        <v>219485.11111111109</v>
      </c>
      <c r="E72" s="111" cm="1">
        <f t="array" ref="E72">IFERROR(_xlfn.IFS(COUNTA($L$68:$Q$68)=0,STDEV($L72:$Q72)/SQRT(COUNT($L72:$Q72)),$L$68="X",STDEV($M72:$Q72)/SQRT(COUNT($M72:$Q72)),$M$68="X",STDEV($L72,$N72:$Q72)/SQRT(COUNT($L72,$N72:$Q72)),$N$68="X",STDEV($L72:$M72,$O72:$Q72)/SQRT(COUNT($L72:$M72,$O72:$Q72)),$O$68="X",STDEV($L72:$N72,$P72:$Q72)/SQRT(COUNT($L72:$N72,$P72:$Q72)),$P$68="X",STDEV($L72:$O72,$Q72)/SQRT(COUNT($L72:$O72,$Q72)),$Q$68="X",STDEV($L72:$P72)/SQRT(COUNT($L72:$P72))),"")</f>
        <v>58879.567966782328</v>
      </c>
      <c r="F72" s="1" cm="1">
        <f t="array" ref="F72">_xlfn.IFS(SUM($L72:$Q72)="","",L72="","",L72=0,0,L72&gt;0,L72/F$131*100)</f>
        <v>0.61257663735109391</v>
      </c>
      <c r="G72" s="1" cm="1">
        <f t="array" ref="G72">_xlfn.IFS(SUM($L72:$Q72)="","",M72="","",M72=0,0,M72&gt;0,M72/G$131*100)</f>
        <v>0.85249952655663719</v>
      </c>
      <c r="H72" s="1" cm="1">
        <f t="array" ref="H72">_xlfn.IFS(SUM($L72:$Q72)="","",N72="","",N72=0,0,N72&gt;0,N72/H$131*100)</f>
        <v>0.29763610126797868</v>
      </c>
      <c r="I72" s="1" cm="1">
        <f t="array" ref="I72">_xlfn.IFS(SUM($L72:$Q72)="","",O72="","",O72=0,0,O72&gt;0,O72/I$131*100)</f>
        <v>0.15490097815332499</v>
      </c>
      <c r="J72" s="1" cm="1">
        <f t="array" ref="J72">_xlfn.IFS(SUM($L72:$Q72)="","",P72="","",P72=0,0,P72&gt;0,P72/J$131*100)</f>
        <v>0.14714708147606256</v>
      </c>
      <c r="K72" s="1" cm="1">
        <f t="array" ref="K72">_xlfn.IFS(SUM($L72:$Q72)="","",Q72="","",Q72=0,0,Q72&gt;0,Q72/K$131*100)</f>
        <v>0.33702117499765505</v>
      </c>
      <c r="L72" s="92">
        <f t="shared" si="75"/>
        <v>355068.33333333331</v>
      </c>
      <c r="M72" s="1">
        <f t="shared" si="75"/>
        <v>425580.5</v>
      </c>
      <c r="N72" s="1">
        <f t="shared" si="75"/>
        <v>53380.333333333336</v>
      </c>
      <c r="O72" s="1">
        <f t="shared" si="75"/>
        <v>148812</v>
      </c>
      <c r="P72" s="1">
        <f t="shared" si="75"/>
        <v>116743.5</v>
      </c>
      <c r="Q72" s="95">
        <f t="shared" si="75"/>
        <v>217326</v>
      </c>
      <c r="R72" s="89">
        <v>1065205</v>
      </c>
      <c r="S72" s="89">
        <v>1702322</v>
      </c>
      <c r="T72" s="89">
        <v>160141</v>
      </c>
      <c r="U72" s="89">
        <v>595248</v>
      </c>
      <c r="V72" s="89">
        <v>233487</v>
      </c>
      <c r="W72" s="89">
        <v>434652</v>
      </c>
      <c r="X72" s="1"/>
      <c r="Y72" s="1"/>
      <c r="Z72" s="7" t="s">
        <v>28</v>
      </c>
      <c r="AA72" s="18" cm="1">
        <f t="array" ref="AA72">IFERROR(_xlfn.IFS(COUNTA($AE$68:$AJ$68)=0,AVERAGE($AE72:$AJ72),$AE$68="X",AVERAGE($AF72:$AJ72),$AF$68="X",AVERAGE($AE72,$AG72:$AJ72),$AG$68="X",AVERAGE($AE72:$AF72,$AH72:$AJ72),$AH$68="X",AVERAGE($AE72:$AG72,$AI72:$AJ72),$AI$68="X",AVERAGE($AE72:$AH72,$AJ72:$AJ72),$AJ$68="X",AVERAGE($AE72:$AI72)),"")</f>
        <v>0.57082234115986064</v>
      </c>
      <c r="AB72" s="19" cm="1">
        <f t="array" ref="AB72">IFERROR(_xlfn.IFS(COUNTA($AE$68:$AJ$68)=0,STDEV($AE72:$AJ72)/SQRT(COUNT($AE72:$AJ72)),$AE$68="X",STDEV($AF72:$AJ72)/SQRT(COUNT($AF72:$AJ72)),$AF$68="X",STDEV($AE72,$AG72:$AJ72)/SQRT(COUNT($AE72,$AG72:$AJ72)),$AG$68="X",STDEV($AE72:$AF72,$AH72:$AJ72)/SQRT(COUNT($AE72:$AF72,$AH72:$AJ72)),$AH$68="X",STDEV($AE72:$AG72,$AI72:$AJ72)/SQRT(COUNT($AE72:$AG72,$AI72:$AJ72)),$AI$68="X",STDEV($AE72:$AH72,$AJ72)/SQRT(COUNT($AE72:$AH72,$AJ72)),$AJ$68="X",STDEV($AE72:$AI72)/SQRT(COUNT($AE72:$AI72))),"")</f>
        <v>0.17690466303969912</v>
      </c>
      <c r="AC72" s="113" cm="1">
        <f t="array" ref="AC72">IFERROR(_xlfn.IFS(COUNTA($AK$68:$AP$68)=0,AVERAGE($AK72:$AP72),$AK$68="X",AVERAGE($AL72:$AP72),$AL$68="X",AVERAGE($AK72,$AM72:$AP72),$AM$68="X",AVERAGE($AK72:$AL72,$AN72:$AP72),$AN$68="X",AVERAGE($AK72:$AM72,$AO72:$AP72),$AO$68="X",AVERAGE($AK72:$AN72,$AP72:$AP72),$AP$68="X",AVERAGE($AK72:$AO72)),"")</f>
        <v>384033.83333333331</v>
      </c>
      <c r="AD72" s="111" cm="1">
        <f t="array" ref="AD72">IFERROR(_xlfn.IFS(COUNTA($AK$68:$AP$68)=0,STDEV($AK72:$AP72)/SQRT(COUNT($AK72:$AP72)),$AK$68="X",STDEV($AL72:$AP72)/SQRT(COUNT($AL72:$AP72)),$AL$68="X",STDEV($AK72,$AM72:$AP72)/SQRT(COUNT($AK72,$AM72:$AP72)),$AM$68="X",STDEV($AK72:$AL72,$AN72:$AP72)/SQRT(COUNT($AK72:$AL72,$AN72:$AP72)),$AN$68="X",STDEV($AK72:$AM72,$AO72:$AP72)/SQRT(COUNT($AK72:$AM72,$AO72:$AP72)),$AO$68="X",STDEV($AK72:$AN72,$AP72)/SQRT(COUNT($AK72:$AN72,$AP72)),$AP$68="X",STDEV($AK72:$AO72)/SQRT(COUNT($AK72:$AO72))),"")</f>
        <v>101947.38771505663</v>
      </c>
      <c r="AE72" s="1" cm="1">
        <f t="array" ref="AE72">_xlfn.IFS(SUM($AK72:$AP72)="","",AK72="","",AK72=0,0,AK72&gt;0,AK72/AE$131*100)</f>
        <v>0.86830211368036736</v>
      </c>
      <c r="AF72" s="1" cm="1">
        <f t="array" ref="AF72">_xlfn.IFS(SUM($AK72:$AP72)="","",AL72="","",AL72=0,0,AL72&gt;0,AL72/AF$131*100)</f>
        <v>0.52008172794031482</v>
      </c>
      <c r="AG72" s="1" cm="1">
        <f t="array" ref="AG72">_xlfn.IFS(SUM($AK72:$AP72)="","",AM72="","",AM72=0,0,AM72&gt;0,AM72/AG$131*100)</f>
        <v>0.37222542226229366</v>
      </c>
      <c r="AH72" s="1" cm="1">
        <f t="array" ref="AH72">_xlfn.IFS(SUM($AK72:$AP72)="","",AN72="","",AN72=0,0,AN72&gt;0,AN72/AH$131*100)</f>
        <v>1.2708436550879858</v>
      </c>
      <c r="AI72" s="1" cm="1">
        <f t="array" ref="AI72">_xlfn.IFS(SUM($AK72:$AP72)="","",AO72="","",AO72=0,0,AO72&gt;0,AO72/AI$131*100)</f>
        <v>5.8097062338443424E-2</v>
      </c>
      <c r="AJ72" s="1" cm="1">
        <f t="array" ref="AJ72">_xlfn.IFS(SUM($AK72:$AP72)="","",AP72="","",AP72=0,0,AP72&gt;0,AP72/AJ$131*100)</f>
        <v>0.33538406564975892</v>
      </c>
      <c r="AK72" s="85">
        <f t="shared" si="76"/>
        <v>805997</v>
      </c>
      <c r="AL72" s="39">
        <f t="shared" si="76"/>
        <v>476008</v>
      </c>
      <c r="AM72" s="39">
        <f t="shared" si="76"/>
        <v>329792.33333333331</v>
      </c>
      <c r="AN72" s="39">
        <f t="shared" si="76"/>
        <v>368205.66666666669</v>
      </c>
      <c r="AO72" s="39">
        <f t="shared" si="76"/>
        <v>270691</v>
      </c>
      <c r="AP72" s="98">
        <f t="shared" si="76"/>
        <v>53509</v>
      </c>
      <c r="AQ72" s="89">
        <v>805997</v>
      </c>
      <c r="AR72" s="89">
        <v>952016</v>
      </c>
      <c r="AS72" s="89">
        <v>989377</v>
      </c>
      <c r="AT72" s="89">
        <v>1104617</v>
      </c>
      <c r="AU72" s="89">
        <v>541382</v>
      </c>
      <c r="AV72" s="89">
        <v>214036</v>
      </c>
      <c r="AW72" s="1"/>
      <c r="AX72" s="1"/>
      <c r="AY72" s="39" t="str">
        <f t="shared" si="77"/>
        <v/>
      </c>
      <c r="AZ72" s="39" t="str">
        <f t="shared" si="78"/>
        <v/>
      </c>
      <c r="BA72" s="39" t="str">
        <f t="shared" si="79"/>
        <v/>
      </c>
      <c r="BB72" s="39" t="str">
        <f t="shared" si="80"/>
        <v/>
      </c>
      <c r="BC72" s="39" t="str">
        <f t="shared" si="81"/>
        <v/>
      </c>
      <c r="BD72" s="39" t="str">
        <f t="shared" si="82"/>
        <v/>
      </c>
      <c r="BE72" s="39" t="str">
        <f t="shared" si="83"/>
        <v/>
      </c>
      <c r="BF72" s="39" t="str">
        <f t="shared" si="84"/>
        <v/>
      </c>
      <c r="BG72" s="39" t="str">
        <f t="shared" si="85"/>
        <v/>
      </c>
      <c r="BH72" s="39" t="str">
        <f t="shared" si="86"/>
        <v/>
      </c>
      <c r="BI72" s="39" t="str">
        <f t="shared" si="87"/>
        <v/>
      </c>
      <c r="BJ72" s="39" t="str">
        <f t="shared" si="88"/>
        <v/>
      </c>
      <c r="BK72" s="42" t="str">
        <f t="shared" si="89"/>
        <v/>
      </c>
      <c r="BL72" t="str">
        <f t="shared" si="89"/>
        <v/>
      </c>
      <c r="BM72" t="str">
        <f t="shared" si="89"/>
        <v/>
      </c>
      <c r="BN72" t="str">
        <f t="shared" si="89"/>
        <v/>
      </c>
      <c r="BO72" t="str">
        <f t="shared" si="89"/>
        <v/>
      </c>
      <c r="BP72" t="str">
        <f t="shared" si="89"/>
        <v/>
      </c>
      <c r="BQ72" t="str">
        <f t="shared" si="89"/>
        <v/>
      </c>
      <c r="BR72" t="str">
        <f t="shared" si="89"/>
        <v/>
      </c>
      <c r="BS72" t="str">
        <f t="shared" si="89"/>
        <v/>
      </c>
      <c r="BT72" t="str">
        <f t="shared" si="89"/>
        <v/>
      </c>
      <c r="BU72" t="str">
        <f t="shared" si="89"/>
        <v/>
      </c>
      <c r="BV72" t="str">
        <f t="shared" si="89"/>
        <v/>
      </c>
      <c r="BW72" t="str">
        <f t="shared" si="90"/>
        <v/>
      </c>
      <c r="BX72" t="str">
        <f t="shared" si="91"/>
        <v/>
      </c>
      <c r="BY72" t="str">
        <f t="shared" si="92"/>
        <v/>
      </c>
      <c r="BZ72" t="str">
        <f t="shared" si="93"/>
        <v/>
      </c>
      <c r="CA72" t="str">
        <f t="shared" si="94"/>
        <v/>
      </c>
      <c r="CB72" s="39" t="str">
        <f t="shared" si="94"/>
        <v/>
      </c>
      <c r="CC72" s="46" t="str">
        <f t="shared" si="95"/>
        <v/>
      </c>
      <c r="CD72" s="44" t="str">
        <f t="shared" si="96"/>
        <v/>
      </c>
      <c r="CE72" t="str" cm="1">
        <f t="array" ref="CE72">_xlfn.IFS($CC72="","",$CC72&lt;=CE$69,"yes",$CC72&gt;CE$69,"no")</f>
        <v/>
      </c>
      <c r="CF72" s="42" t="str">
        <f t="shared" si="97"/>
        <v/>
      </c>
      <c r="CG72" s="1" t="str">
        <f t="shared" si="98"/>
        <v/>
      </c>
      <c r="CH72" s="1" t="str">
        <f t="shared" si="99"/>
        <v/>
      </c>
      <c r="CI72" s="76" t="str">
        <f>IF(CE72="yes",VLOOKUP(CH72,'z-Table'!$A$1:$K$74,7,TRUE)*$CE$68,"")</f>
        <v/>
      </c>
    </row>
    <row r="73" spans="1:87" ht="12" x14ac:dyDescent="0.2">
      <c r="A73" s="7" t="s">
        <v>29</v>
      </c>
      <c r="B73" s="18" cm="1">
        <f t="array" ref="B73">IFERROR(_xlfn.IFS(COUNTA($F$68:$K$68)=0,AVERAGE($F73:$K73),$F$68="X",AVERAGE(G73:$K73),$G$68="X",AVERAGE($F73,$H73:$K73),$H$68="X",AVERAGE($F73:$G73,$I73:$K73),$I$68="X",AVERAGE($F73:$H73,$J73:$K73),$J$68="X",AVERAGE($F73:$I73,$K73:$K73),$K$68="X",AVERAGE($F73:$J73)),"")</f>
        <v>0.43653732477717472</v>
      </c>
      <c r="C73" s="19" cm="1">
        <f t="array" ref="C73">IFERROR(_xlfn.IFS(COUNTA($F$68:$K$68)=0,STDEV($F73:$K73)/SQRT(COUNT($F73:$K73)),$F$68="X",STDEV(G73:$K73)/SQRT(COUNT(G73:$K73)),$G$68="X",STDEV($F73,$H73:$K73)/SQRT(COUNT($F73,$H73:$K73)),$H$68="X",STDEV($F73:$G73,$I73:$K73)/SQRT(COUNT($F73:$G73,$I73:$K73)),$I$68="X",STDEV($F73:$H73,$J73:$K73)/SQRT(COUNT($F73:$H73,$J73:$K73)),$J$68="X",STDEV($F73:$I73,$K73)/SQRT(COUNT($F73:$I73,$K73)),$K$68="X",STDEV($F73:$J73)/SQRT(COUNT($F73:$J73))),"")</f>
        <v>0.10804953225236179</v>
      </c>
      <c r="D73" s="113" cm="1">
        <f t="array" ref="D73">IFERROR(_xlfn.IFS(COUNTA($L$68:$Q$68)=0,AVERAGE($L73:$Q73),$L$68="X",AVERAGE($M73:$Q73),$M$68="X",AVERAGE($L73,$N73:$Q73),$N$68="X",AVERAGE($L73:$M73,$O73:$Q73),$O$68="X",AVERAGE($L73:$N73,$P73:$Q73),$P$68="X",AVERAGE($L73:$O73,$Q73:$Q73),$Q$68="X",AVERAGE($L73:$P73)),"")</f>
        <v>240451.98611111112</v>
      </c>
      <c r="E73" s="111" cm="1">
        <f t="array" ref="E73">IFERROR(_xlfn.IFS(COUNTA($L$68:$Q$68)=0,STDEV($L73:$Q73)/SQRT(COUNT($L73:$Q73)),$L$68="X",STDEV($M73:$Q73)/SQRT(COUNT($M73:$Q73)),$M$68="X",STDEV($L73,$N73:$Q73)/SQRT(COUNT($L73,$N73:$Q73)),$N$68="X",STDEV($L73:$M73,$O73:$Q73)/SQRT(COUNT($L73:$M73,$O73:$Q73)),$O$68="X",STDEV($L73:$N73,$P73:$Q73)/SQRT(COUNT($L73:$N73,$P73:$Q73)),$P$68="X",STDEV($L73:$O73,$Q73)/SQRT(COUNT($L73:$O73,$Q73)),$Q$68="X",STDEV($L73:$P73)/SQRT(COUNT($L73:$P73))),"")</f>
        <v>55467.23302976245</v>
      </c>
      <c r="F73" s="1" cm="1">
        <f t="array" ref="F73">_xlfn.IFS(SUM($L73:$Q73)="","",L73="","",L73=0,0,L73&gt;0,L73/F$131*100)</f>
        <v>0.61588448965937592</v>
      </c>
      <c r="G73" s="1" cm="1">
        <f t="array" ref="G73">_xlfn.IFS(SUM($L73:$Q73)="","",M73="","",M73=0,0,M73&gt;0,M73/G$131*100)</f>
        <v>0.88268992911149646</v>
      </c>
      <c r="H73" s="1" cm="1">
        <f t="array" ref="H73">_xlfn.IFS(SUM($L73:$Q73)="","",N73="","",N73=0,0,N73&gt;0,N73/H$131*100)</f>
        <v>0.38811215305812108</v>
      </c>
      <c r="I73" s="1" cm="1">
        <f t="array" ref="I73">_xlfn.IFS(SUM($L73:$Q73)="","",O73="","",O73=0,0,O73&gt;0,O73/I$131*100)</f>
        <v>0.23383399362661458</v>
      </c>
      <c r="J73" s="1" cm="1">
        <f t="array" ref="J73">_xlfn.IFS(SUM($L73:$Q73)="","",P73="","",P73=0,0,P73&gt;0,P73/J$131*100)</f>
        <v>0.19684964190851126</v>
      </c>
      <c r="K73" s="1" cm="1">
        <f t="array" ref="K73">_xlfn.IFS(SUM($L73:$Q73)="","",Q73="","",Q73=0,0,Q73&gt;0,Q73/K$131*100)</f>
        <v>0.30185374129892906</v>
      </c>
      <c r="L73" s="92">
        <f t="shared" si="75"/>
        <v>356985.66666666669</v>
      </c>
      <c r="M73" s="1">
        <f t="shared" si="75"/>
        <v>440652</v>
      </c>
      <c r="N73" s="1">
        <f t="shared" si="75"/>
        <v>69607</v>
      </c>
      <c r="O73" s="1">
        <f t="shared" si="75"/>
        <v>224642.25</v>
      </c>
      <c r="P73" s="1">
        <f t="shared" si="75"/>
        <v>156176.5</v>
      </c>
      <c r="Q73" s="95">
        <f t="shared" si="75"/>
        <v>194648.5</v>
      </c>
      <c r="R73" s="89">
        <v>1070957</v>
      </c>
      <c r="S73" s="89">
        <v>1762608</v>
      </c>
      <c r="T73" s="89">
        <v>208821</v>
      </c>
      <c r="U73" s="89">
        <v>898569</v>
      </c>
      <c r="V73" s="89">
        <v>312353</v>
      </c>
      <c r="W73" s="89">
        <v>389297</v>
      </c>
      <c r="X73" s="1"/>
      <c r="Y73" s="1"/>
      <c r="Z73" s="7" t="s">
        <v>29</v>
      </c>
      <c r="AA73" s="18" cm="1">
        <f t="array" ref="AA73">IFERROR(_xlfn.IFS(COUNTA($AE$68:$AJ$68)=0,AVERAGE($AE73:$AJ73),$AE$68="X",AVERAGE($AF73:$AJ73),$AF$68="X",AVERAGE($AE73,$AG73:$AJ73),$AG$68="X",AVERAGE($AE73:$AF73,$AH73:$AJ73),$AH$68="X",AVERAGE($AE73:$AG73,$AI73:$AJ73),$AI$68="X",AVERAGE($AE73:$AH73,$AJ73:$AJ73),$AJ$68="X",AVERAGE($AE73:$AI73)),"")</f>
        <v>0.75734508160920655</v>
      </c>
      <c r="AB73" s="19" cm="1">
        <f t="array" ref="AB73">IFERROR(_xlfn.IFS(COUNTA($AE$68:$AJ$68)=0,STDEV($AE73:$AJ73)/SQRT(COUNT($AE73:$AJ73)),$AE$68="X",STDEV($AF73:$AJ73)/SQRT(COUNT($AF73:$AJ73)),$AF$68="X",STDEV($AE73,$AG73:$AJ73)/SQRT(COUNT($AE73,$AG73:$AJ73)),$AG$68="X",STDEV($AE73:$AF73,$AH73:$AJ73)/SQRT(COUNT($AE73:$AF73,$AH73:$AJ73)),$AH$68="X",STDEV($AE73:$AG73,$AI73:$AJ73)/SQRT(COUNT($AE73:$AG73,$AI73:$AJ73)),$AI$68="X",STDEV($AE73:$AH73,$AJ73)/SQRT(COUNT($AE73:$AH73,$AJ73)),$AJ$68="X",STDEV($AE73:$AI73)/SQRT(COUNT($AE73:$AI73))),"")</f>
        <v>0.24593204983591879</v>
      </c>
      <c r="AC73" s="113" cm="1">
        <f t="array" ref="AC73">IFERROR(_xlfn.IFS(COUNTA($AK$68:$AP$68)=0,AVERAGE($AK73:$AP73),$AK$68="X",AVERAGE($AL73:$AP73),$AL$68="X",AVERAGE($AK73,$AM73:$AP73),$AM$68="X",AVERAGE($AK73:$AL73,$AN73:$AP73),$AN$68="X",AVERAGE($AK73:$AM73,$AO73:$AP73),$AO$68="X",AVERAGE($AK73:$AN73,$AP73:$AP73),$AP$68="X",AVERAGE($AK73:$AO73)),"")</f>
        <v>470745.625</v>
      </c>
      <c r="AD73" s="111" cm="1">
        <f t="array" ref="AD73">IFERROR(_xlfn.IFS(COUNTA($AK$68:$AP$68)=0,STDEV($AK73:$AP73)/SQRT(COUNT($AK73:$AP73)),$AK$68="X",STDEV($AL73:$AP73)/SQRT(COUNT($AL73:$AP73)),$AL$68="X",STDEV($AK73,$AM73:$AP73)/SQRT(COUNT($AK73,$AM73:$AP73)),$AM$68="X",STDEV($AK73:$AL73,$AN73:$AP73)/SQRT(COUNT($AK73:$AL73,$AN73:$AP73)),$AN$68="X",STDEV($AK73:$AM73,$AO73:$AP73)/SQRT(COUNT($AK73:$AM73,$AO73:$AP73)),$AO$68="X",STDEV($AK73:$AN73,$AP73)/SQRT(COUNT($AK73:$AN73,$AP73)),$AP$68="X",STDEV($AK73:$AO73)/SQRT(COUNT($AK73:$AO73))),"")</f>
        <v>95387.379982892962</v>
      </c>
      <c r="AE73" s="1" cm="1">
        <f t="array" ref="AE73">_xlfn.IFS(SUM($AK73:$AP73)="","",AK73="","",AK73=0,0,AK73&gt;0,AK73/AE$131*100)</f>
        <v>0.84490742523775175</v>
      </c>
      <c r="AF73" s="1" cm="1">
        <f t="array" ref="AF73">_xlfn.IFS(SUM($AK73:$AP73)="","",AL73="","",AL73=0,0,AL73&gt;0,AL73/AF$131*100)</f>
        <v>0.47548492299123041</v>
      </c>
      <c r="AG73" s="1" cm="1">
        <f t="array" ref="AG73">_xlfn.IFS(SUM($AK73:$AP73)="","",AM73="","",AM73=0,0,AM73&gt;0,AM73/AG$131*100)</f>
        <v>0.67789792006065175</v>
      </c>
      <c r="AH73" s="1" cm="1">
        <f t="array" ref="AH73">_xlfn.IFS(SUM($AK73:$AP73)="","",AN73="","",AN73=0,0,AN73&gt;0,AN73/AH$131*100)</f>
        <v>1.8688166687942944</v>
      </c>
      <c r="AI73" s="1" cm="1">
        <f t="array" ref="AI73">_xlfn.IFS(SUM($AK73:$AP73)="","",AO73="","",AO73=0,0,AO73&gt;0,AO73/AI$131*100)</f>
        <v>7.8875340150078785E-2</v>
      </c>
      <c r="AJ73" s="1" cm="1">
        <f t="array" ref="AJ73">_xlfn.IFS(SUM($AK73:$AP73)="","",AP73="","",AP73=0,0,AP73&gt;0,AP73/AJ$131*100)</f>
        <v>0.59808821242123211</v>
      </c>
      <c r="AK73" s="85">
        <f t="shared" si="76"/>
        <v>784281</v>
      </c>
      <c r="AL73" s="39">
        <f t="shared" si="76"/>
        <v>435190.5</v>
      </c>
      <c r="AM73" s="39">
        <f t="shared" si="76"/>
        <v>600618.66666666663</v>
      </c>
      <c r="AN73" s="39">
        <f t="shared" si="76"/>
        <v>541458.33333333337</v>
      </c>
      <c r="AO73" s="39">
        <f t="shared" si="76"/>
        <v>367503</v>
      </c>
      <c r="AP73" s="98">
        <f t="shared" si="76"/>
        <v>95422.25</v>
      </c>
      <c r="AQ73" s="89">
        <v>784281</v>
      </c>
      <c r="AR73" s="89">
        <v>870381</v>
      </c>
      <c r="AS73" s="89">
        <v>1801856</v>
      </c>
      <c r="AT73" s="89">
        <v>1624375</v>
      </c>
      <c r="AU73" s="89">
        <v>735006</v>
      </c>
      <c r="AV73" s="89">
        <v>381689</v>
      </c>
      <c r="AW73" s="1"/>
      <c r="AX73" s="1"/>
      <c r="AY73" s="39" t="str">
        <f t="shared" si="77"/>
        <v/>
      </c>
      <c r="AZ73" s="39" t="str">
        <f t="shared" si="78"/>
        <v/>
      </c>
      <c r="BA73" s="39" t="str">
        <f t="shared" si="79"/>
        <v/>
      </c>
      <c r="BB73" s="39" t="str">
        <f t="shared" si="80"/>
        <v/>
      </c>
      <c r="BC73" s="39" t="str">
        <f t="shared" si="81"/>
        <v/>
      </c>
      <c r="BD73" s="39" t="str">
        <f t="shared" si="82"/>
        <v/>
      </c>
      <c r="BE73" s="39" t="str">
        <f t="shared" si="83"/>
        <v/>
      </c>
      <c r="BF73" s="39" t="str">
        <f t="shared" si="84"/>
        <v/>
      </c>
      <c r="BG73" s="39" t="str">
        <f t="shared" si="85"/>
        <v/>
      </c>
      <c r="BH73" s="39" t="str">
        <f t="shared" si="86"/>
        <v/>
      </c>
      <c r="BI73" s="39" t="str">
        <f t="shared" si="87"/>
        <v/>
      </c>
      <c r="BJ73" s="39" t="str">
        <f t="shared" si="88"/>
        <v/>
      </c>
      <c r="BK73" s="42" t="str">
        <f t="shared" si="89"/>
        <v/>
      </c>
      <c r="BL73" t="str">
        <f t="shared" si="89"/>
        <v/>
      </c>
      <c r="BM73" t="str">
        <f t="shared" si="89"/>
        <v/>
      </c>
      <c r="BN73" t="str">
        <f t="shared" si="89"/>
        <v/>
      </c>
      <c r="BO73" t="str">
        <f t="shared" si="89"/>
        <v/>
      </c>
      <c r="BP73" t="str">
        <f t="shared" si="89"/>
        <v/>
      </c>
      <c r="BQ73" t="str">
        <f t="shared" si="89"/>
        <v/>
      </c>
      <c r="BR73" t="str">
        <f t="shared" si="89"/>
        <v/>
      </c>
      <c r="BS73" t="str">
        <f t="shared" si="89"/>
        <v/>
      </c>
      <c r="BT73" t="str">
        <f t="shared" si="89"/>
        <v/>
      </c>
      <c r="BU73" t="str">
        <f t="shared" si="89"/>
        <v/>
      </c>
      <c r="BV73" t="str">
        <f t="shared" si="89"/>
        <v/>
      </c>
      <c r="BW73" t="str">
        <f t="shared" si="90"/>
        <v/>
      </c>
      <c r="BX73" t="str">
        <f t="shared" si="91"/>
        <v/>
      </c>
      <c r="BY73" t="str">
        <f t="shared" si="92"/>
        <v/>
      </c>
      <c r="BZ73" t="str">
        <f t="shared" si="93"/>
        <v/>
      </c>
      <c r="CA73" t="str">
        <f t="shared" si="94"/>
        <v/>
      </c>
      <c r="CB73" s="39" t="str">
        <f t="shared" si="94"/>
        <v/>
      </c>
      <c r="CC73" s="46" t="str">
        <f t="shared" si="95"/>
        <v/>
      </c>
      <c r="CD73" s="44" t="str">
        <f t="shared" si="96"/>
        <v/>
      </c>
      <c r="CE73" t="str" cm="1">
        <f t="array" ref="CE73">_xlfn.IFS($CC73="","",$CC73&lt;=CE$69,"yes",$CC73&gt;CE$69,"no")</f>
        <v/>
      </c>
      <c r="CF73" s="42" t="str">
        <f t="shared" si="97"/>
        <v/>
      </c>
      <c r="CG73" s="1" t="str">
        <f t="shared" si="98"/>
        <v/>
      </c>
      <c r="CH73" s="1" t="str">
        <f t="shared" si="99"/>
        <v/>
      </c>
      <c r="CI73" s="76" t="str">
        <f>IF(CE73="yes",VLOOKUP(CH73,'z-Table'!$A$1:$K$74,7,TRUE)*$CE$68,"")</f>
        <v/>
      </c>
    </row>
    <row r="74" spans="1:87" ht="12" x14ac:dyDescent="0.2">
      <c r="A74" s="6" t="s">
        <v>30</v>
      </c>
      <c r="B74" s="18" cm="1">
        <f t="array" ref="B74">IFERROR(_xlfn.IFS(COUNTA($F$68:$K$68)=0,AVERAGE($F74:$K74),$F$68="X",AVERAGE(G74:$K74),$G$68="X",AVERAGE($F74,$H74:$K74),$H$68="X",AVERAGE($F74:$G74,$I74:$K74),$I$68="X",AVERAGE($F74:$H74,$J74:$K74),$J$68="X",AVERAGE($F74:$I74,$K74:$K74),$K$68="X",AVERAGE($F74:$J74)),"")</f>
        <v>0</v>
      </c>
      <c r="C74" s="19" cm="1">
        <f t="array" ref="C74">IFERROR(_xlfn.IFS(COUNTA($F$68:$K$68)=0,STDEV($F74:$K74)/SQRT(COUNT($F74:$K74)),$F$68="X",STDEV(G74:$K74)/SQRT(COUNT(G74:$K74)),$G$68="X",STDEV($F74,$H74:$K74)/SQRT(COUNT($F74,$H74:$K74)),$H$68="X",STDEV($F74:$G74,$I74:$K74)/SQRT(COUNT($F74:$G74,$I74:$K74)),$I$68="X",STDEV($F74:$H74,$J74:$K74)/SQRT(COUNT($F74:$H74,$J74:$K74)),$J$68="X",STDEV($F74:$I74,$K74)/SQRT(COUNT($F74:$I74,$K74)),$K$68="X",STDEV($F74:$J74)/SQRT(COUNT($F74:$J74))),"")</f>
        <v>0</v>
      </c>
      <c r="D74" s="113" cm="1">
        <f t="array" ref="D74">IFERROR(_xlfn.IFS(COUNTA($L$68:$Q$68)=0,AVERAGE($L74:$Q74),$L$68="X",AVERAGE($M74:$Q74),$M$68="X",AVERAGE($L74,$N74:$Q74),$N$68="X",AVERAGE($L74:$M74,$O74:$Q74),$O$68="X",AVERAGE($L74:$N74,$P74:$Q74),$P$68="X",AVERAGE($L74:$O74,$Q74:$Q74),$Q$68="X",AVERAGE($L74:$P74)),"")</f>
        <v>0</v>
      </c>
      <c r="E74" s="111" cm="1">
        <f t="array" ref="E74">IFERROR(_xlfn.IFS(COUNTA($L$68:$Q$68)=0,STDEV($L74:$Q74)/SQRT(COUNT($L74:$Q74)),$L$68="X",STDEV($M74:$Q74)/SQRT(COUNT($M74:$Q74)),$M$68="X",STDEV($L74,$N74:$Q74)/SQRT(COUNT($L74,$N74:$Q74)),$N$68="X",STDEV($L74:$M74,$O74:$Q74)/SQRT(COUNT($L74:$M74,$O74:$Q74)),$O$68="X",STDEV($L74:$N74,$P74:$Q74)/SQRT(COUNT($L74:$N74,$P74:$Q74)),$P$68="X",STDEV($L74:$O74,$Q74)/SQRT(COUNT($L74:$O74,$Q74)),$Q$68="X",STDEV($L74:$P74)/SQRT(COUNT($L74:$P74))),"")</f>
        <v>0</v>
      </c>
      <c r="F74" s="1" cm="1">
        <f t="array" ref="F74">_xlfn.IFS(SUM($L74:$Q74)="","",L74="","",L74=0,0,L74&gt;0,L74/F$131*100)</f>
        <v>0</v>
      </c>
      <c r="G74" s="1" cm="1">
        <f t="array" ref="G74">_xlfn.IFS(SUM($L74:$Q74)="","",M74="","",M74=0,0,M74&gt;0,M74/G$131*100)</f>
        <v>0</v>
      </c>
      <c r="H74" s="1" cm="1">
        <f t="array" ref="H74">_xlfn.IFS(SUM($L74:$Q74)="","",N74="","",N74=0,0,N74&gt;0,N74/H$131*100)</f>
        <v>0</v>
      </c>
      <c r="I74" s="1" cm="1">
        <f t="array" ref="I74">_xlfn.IFS(SUM($L74:$Q74)="","",O74="","",O74=0,0,O74&gt;0,O74/I$131*100)</f>
        <v>0</v>
      </c>
      <c r="J74" s="1" cm="1">
        <f t="array" ref="J74">_xlfn.IFS(SUM($L74:$Q74)="","",P74="","",P74=0,0,P74&gt;0,P74/J$131*100)</f>
        <v>0</v>
      </c>
      <c r="K74" s="1" cm="1">
        <f t="array" ref="K74">_xlfn.IFS(SUM($L74:$Q74)="","",Q74="","",Q74=0,0,Q74&gt;0,Q74/K$131*100)</f>
        <v>0</v>
      </c>
      <c r="L74" s="92">
        <f t="shared" si="75"/>
        <v>0</v>
      </c>
      <c r="M74" s="1">
        <f t="shared" si="75"/>
        <v>0</v>
      </c>
      <c r="N74" s="1">
        <f t="shared" si="75"/>
        <v>0</v>
      </c>
      <c r="O74" s="1">
        <f t="shared" si="75"/>
        <v>0</v>
      </c>
      <c r="P74" s="1">
        <f t="shared" si="75"/>
        <v>0</v>
      </c>
      <c r="Q74" s="95">
        <f t="shared" si="75"/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1"/>
      <c r="Y74" s="1"/>
      <c r="Z74" s="6" t="s">
        <v>30</v>
      </c>
      <c r="AA74" s="18" cm="1">
        <f t="array" ref="AA74">IFERROR(_xlfn.IFS(COUNTA($AE$68:$AJ$68)=0,AVERAGE($AE74:$AJ74),$AE$68="X",AVERAGE($AF74:$AJ74),$AF$68="X",AVERAGE($AE74,$AG74:$AJ74),$AG$68="X",AVERAGE($AE74:$AF74,$AH74:$AJ74),$AH$68="X",AVERAGE($AE74:$AG74,$AI74:$AJ74),$AI$68="X",AVERAGE($AE74:$AH74,$AJ74:$AJ74),$AJ$68="X",AVERAGE($AE74:$AI74)),"")</f>
        <v>0</v>
      </c>
      <c r="AB74" s="19" cm="1">
        <f t="array" ref="AB74">IFERROR(_xlfn.IFS(COUNTA($AE$68:$AJ$68)=0,STDEV($AE74:$AJ74)/SQRT(COUNT($AE74:$AJ74)),$AE$68="X",STDEV($AF74:$AJ74)/SQRT(COUNT($AF74:$AJ74)),$AF$68="X",STDEV($AE74,$AG74:$AJ74)/SQRT(COUNT($AE74,$AG74:$AJ74)),$AG$68="X",STDEV($AE74:$AF74,$AH74:$AJ74)/SQRT(COUNT($AE74:$AF74,$AH74:$AJ74)),$AH$68="X",STDEV($AE74:$AG74,$AI74:$AJ74)/SQRT(COUNT($AE74:$AG74,$AI74:$AJ74)),$AI$68="X",STDEV($AE74:$AH74,$AJ74)/SQRT(COUNT($AE74:$AH74,$AJ74)),$AJ$68="X",STDEV($AE74:$AI74)/SQRT(COUNT($AE74:$AI74))),"")</f>
        <v>0</v>
      </c>
      <c r="AC74" s="113" cm="1">
        <f t="array" ref="AC74">IFERROR(_xlfn.IFS(COUNTA($AK$68:$AP$68)=0,AVERAGE($AK74:$AP74),$AK$68="X",AVERAGE($AL74:$AP74),$AL$68="X",AVERAGE($AK74,$AM74:$AP74),$AM$68="X",AVERAGE($AK74:$AL74,$AN74:$AP74),$AN$68="X",AVERAGE($AK74:$AM74,$AO74:$AP74),$AO$68="X",AVERAGE($AK74:$AN74,$AP74:$AP74),$AP$68="X",AVERAGE($AK74:$AO74)),"")</f>
        <v>0</v>
      </c>
      <c r="AD74" s="111" cm="1">
        <f t="array" ref="AD74">IFERROR(_xlfn.IFS(COUNTA($AK$68:$AP$68)=0,STDEV($AK74:$AP74)/SQRT(COUNT($AK74:$AP74)),$AK$68="X",STDEV($AL74:$AP74)/SQRT(COUNT($AL74:$AP74)),$AL$68="X",STDEV($AK74,$AM74:$AP74)/SQRT(COUNT($AK74,$AM74:$AP74)),$AM$68="X",STDEV($AK74:$AL74,$AN74:$AP74)/SQRT(COUNT($AK74:$AL74,$AN74:$AP74)),$AN$68="X",STDEV($AK74:$AM74,$AO74:$AP74)/SQRT(COUNT($AK74:$AM74,$AO74:$AP74)),$AO$68="X",STDEV($AK74:$AN74,$AP74)/SQRT(COUNT($AK74:$AN74,$AP74)),$AP$68="X",STDEV($AK74:$AO74)/SQRT(COUNT($AK74:$AO74))),"")</f>
        <v>0</v>
      </c>
      <c r="AE74" s="1" cm="1">
        <f t="array" ref="AE74">_xlfn.IFS(SUM($AK74:$AP74)="","",AK74="","",AK74=0,0,AK74&gt;0,AK74/AE$131*100)</f>
        <v>0</v>
      </c>
      <c r="AF74" s="1" cm="1">
        <f t="array" ref="AF74">_xlfn.IFS(SUM($AK74:$AP74)="","",AL74="","",AL74=0,0,AL74&gt;0,AL74/AF$131*100)</f>
        <v>0</v>
      </c>
      <c r="AG74" s="1" cm="1">
        <f t="array" ref="AG74">_xlfn.IFS(SUM($AK74:$AP74)="","",AM74="","",AM74=0,0,AM74&gt;0,AM74/AG$131*100)</f>
        <v>0</v>
      </c>
      <c r="AH74" s="1" cm="1">
        <f t="array" ref="AH74">_xlfn.IFS(SUM($AK74:$AP74)="","",AN74="","",AN74=0,0,AN74&gt;0,AN74/AH$131*100)</f>
        <v>0</v>
      </c>
      <c r="AI74" s="1" cm="1">
        <f t="array" ref="AI74">_xlfn.IFS(SUM($AK74:$AP74)="","",AO74="","",AO74=0,0,AO74&gt;0,AO74/AI$131*100)</f>
        <v>0</v>
      </c>
      <c r="AJ74" s="1" cm="1">
        <f t="array" ref="AJ74">_xlfn.IFS(SUM($AK74:$AP74)="","",AP74="","",AP74=0,0,AP74&gt;0,AP74/AJ$131*100)</f>
        <v>0</v>
      </c>
      <c r="AK74" s="85">
        <f t="shared" si="76"/>
        <v>0</v>
      </c>
      <c r="AL74" s="39">
        <f t="shared" si="76"/>
        <v>0</v>
      </c>
      <c r="AM74" s="39">
        <f t="shared" si="76"/>
        <v>0</v>
      </c>
      <c r="AN74" s="39">
        <f t="shared" si="76"/>
        <v>0</v>
      </c>
      <c r="AO74" s="39">
        <f t="shared" si="76"/>
        <v>0</v>
      </c>
      <c r="AP74" s="98">
        <f t="shared" si="76"/>
        <v>0</v>
      </c>
      <c r="AQ74" s="89">
        <v>0</v>
      </c>
      <c r="AR74" s="89">
        <v>0</v>
      </c>
      <c r="AS74" s="89">
        <v>0</v>
      </c>
      <c r="AT74" s="89">
        <v>0</v>
      </c>
      <c r="AU74" s="89">
        <v>0</v>
      </c>
      <c r="AV74" s="89">
        <v>0</v>
      </c>
      <c r="AW74" s="1"/>
      <c r="AX74" s="1"/>
      <c r="AY74" s="39" t="str">
        <f t="shared" si="77"/>
        <v/>
      </c>
      <c r="AZ74" s="39" t="str">
        <f t="shared" si="78"/>
        <v/>
      </c>
      <c r="BA74" s="39" t="str">
        <f t="shared" si="79"/>
        <v/>
      </c>
      <c r="BB74" s="39" t="str">
        <f t="shared" si="80"/>
        <v/>
      </c>
      <c r="BC74" s="39" t="str">
        <f t="shared" si="81"/>
        <v/>
      </c>
      <c r="BD74" s="39" t="str">
        <f t="shared" si="82"/>
        <v/>
      </c>
      <c r="BE74" s="39" t="str">
        <f t="shared" si="83"/>
        <v/>
      </c>
      <c r="BF74" s="39" t="str">
        <f t="shared" si="84"/>
        <v/>
      </c>
      <c r="BG74" s="39" t="str">
        <f t="shared" si="85"/>
        <v/>
      </c>
      <c r="BH74" s="39" t="str">
        <f t="shared" si="86"/>
        <v/>
      </c>
      <c r="BI74" s="39" t="str">
        <f t="shared" si="87"/>
        <v/>
      </c>
      <c r="BJ74" s="39" t="str">
        <f t="shared" si="88"/>
        <v/>
      </c>
      <c r="BK74" s="42" t="str">
        <f t="shared" si="89"/>
        <v/>
      </c>
      <c r="BL74" t="str">
        <f t="shared" si="89"/>
        <v/>
      </c>
      <c r="BM74" t="str">
        <f t="shared" si="89"/>
        <v/>
      </c>
      <c r="BN74" t="str">
        <f t="shared" si="89"/>
        <v/>
      </c>
      <c r="BO74" t="str">
        <f t="shared" si="89"/>
        <v/>
      </c>
      <c r="BP74" t="str">
        <f t="shared" si="89"/>
        <v/>
      </c>
      <c r="BQ74" t="str">
        <f t="shared" si="89"/>
        <v/>
      </c>
      <c r="BR74" t="str">
        <f t="shared" si="89"/>
        <v/>
      </c>
      <c r="BS74" t="str">
        <f t="shared" si="89"/>
        <v/>
      </c>
      <c r="BT74" t="str">
        <f t="shared" si="89"/>
        <v/>
      </c>
      <c r="BU74" t="str">
        <f t="shared" si="89"/>
        <v/>
      </c>
      <c r="BV74" t="str">
        <f t="shared" si="89"/>
        <v/>
      </c>
      <c r="BW74" t="str">
        <f t="shared" si="90"/>
        <v/>
      </c>
      <c r="BX74" t="str">
        <f t="shared" si="91"/>
        <v/>
      </c>
      <c r="BY74" t="str">
        <f t="shared" si="92"/>
        <v/>
      </c>
      <c r="BZ74" t="str">
        <f t="shared" si="93"/>
        <v/>
      </c>
      <c r="CA74" t="str">
        <f t="shared" si="94"/>
        <v/>
      </c>
      <c r="CB74" s="39" t="str">
        <f t="shared" si="94"/>
        <v/>
      </c>
      <c r="CC74" s="46" t="str">
        <f t="shared" si="95"/>
        <v/>
      </c>
      <c r="CD74" s="44" t="str">
        <f t="shared" si="96"/>
        <v/>
      </c>
      <c r="CE74" t="str" cm="1">
        <f t="array" ref="CE74">_xlfn.IFS($CC74="","",$CC74&lt;=CE$69,"yes",$CC74&gt;CE$69,"no")</f>
        <v/>
      </c>
      <c r="CF74" s="42" t="str">
        <f t="shared" si="97"/>
        <v/>
      </c>
      <c r="CG74" s="1" t="str">
        <f t="shared" si="98"/>
        <v/>
      </c>
      <c r="CH74" s="1" t="str">
        <f t="shared" si="99"/>
        <v/>
      </c>
      <c r="CI74" s="76" t="str">
        <f>IF(CE74="yes",VLOOKUP(CH74,'z-Table'!$A$1:$K$74,7,TRUE)*$CE$68,"")</f>
        <v/>
      </c>
    </row>
    <row r="75" spans="1:87" ht="12" x14ac:dyDescent="0.2">
      <c r="A75" s="7" t="s">
        <v>31</v>
      </c>
      <c r="B75" s="18" cm="1">
        <f t="array" ref="B75">IFERROR(_xlfn.IFS(COUNTA($F$68:$K$68)=0,AVERAGE($F75:$K75),$F$68="X",AVERAGE(G75:$K75),$G$68="X",AVERAGE($F75,$H75:$K75),$H$68="X",AVERAGE($F75:$G75,$I75:$K75),$I$68="X",AVERAGE($F75:$H75,$J75:$K75),$J$68="X",AVERAGE($F75:$I75,$K75:$K75),$K$68="X",AVERAGE($F75:$J75)),"")</f>
        <v>0.78524193600661396</v>
      </c>
      <c r="C75" s="19" cm="1">
        <f t="array" ref="C75">IFERROR(_xlfn.IFS(COUNTA($F$68:$K$68)=0,STDEV($F75:$K75)/SQRT(COUNT($F75:$K75)),$F$68="X",STDEV(G75:$K75)/SQRT(COUNT(G75:$K75)),$G$68="X",STDEV($F75,$H75:$K75)/SQRT(COUNT($F75,$H75:$K75)),$H$68="X",STDEV($F75:$G75,$I75:$K75)/SQRT(COUNT($F75:$G75,$I75:$K75)),$I$68="X",STDEV($F75:$H75,$J75:$K75)/SQRT(COUNT($F75:$H75,$J75:$K75)),$J$68="X",STDEV($F75:$I75,$K75)/SQRT(COUNT($F75:$I75,$K75)),$K$68="X",STDEV($F75:$J75)/SQRT(COUNT($F75:$J75))),"")</f>
        <v>0.18992733900955158</v>
      </c>
      <c r="D75" s="113" cm="1">
        <f t="array" ref="D75">IFERROR(_xlfn.IFS(COUNTA($L$68:$Q$68)=0,AVERAGE($L75:$Q75),$L$68="X",AVERAGE($M75:$Q75),$M$68="X",AVERAGE($L75,$N75:$Q75),$N$68="X",AVERAGE($L75:$M75,$O75:$Q75),$O$68="X",AVERAGE($L75:$N75,$P75:$Q75),$P$68="X",AVERAGE($L75:$O75,$Q75:$Q75),$Q$68="X",AVERAGE($L75:$P75)),"")</f>
        <v>434670</v>
      </c>
      <c r="E75" s="111" cm="1">
        <f t="array" ref="E75">IFERROR(_xlfn.IFS(COUNTA($L$68:$Q$68)=0,STDEV($L75:$Q75)/SQRT(COUNT($L75:$Q75)),$L$68="X",STDEV($M75:$Q75)/SQRT(COUNT($M75:$Q75)),$M$68="X",STDEV($L75,$N75:$Q75)/SQRT(COUNT($L75,$N75:$Q75)),$N$68="X",STDEV($L75:$M75,$O75:$Q75)/SQRT(COUNT($L75:$M75,$O75:$Q75)),$O$68="X",STDEV($L75:$N75,$P75:$Q75)/SQRT(COUNT($L75:$N75,$P75:$Q75)),$P$68="X",STDEV($L75:$O75,$Q75)/SQRT(COUNT($L75:$O75,$Q75)),$Q$68="X",STDEV($L75:$P75)/SQRT(COUNT($L75:$P75))),"")</f>
        <v>100344.26894063075</v>
      </c>
      <c r="F75" s="1" cm="1">
        <f t="array" ref="F75">_xlfn.IFS(SUM($L75:$Q75)="","",L75="","",L75=0,0,L75&gt;0,L75/F$131*100)</f>
        <v>1.2549222202408206</v>
      </c>
      <c r="G75" s="1" cm="1">
        <f t="array" ref="G75">_xlfn.IFS(SUM($L75:$Q75)="","",M75="","",M75=0,0,M75&gt;0,M75/G$131*100)</f>
        <v>1.4683234440059025</v>
      </c>
      <c r="H75" s="1" cm="1">
        <f t="array" ref="H75">_xlfn.IFS(SUM($L75:$Q75)="","",N75="","",N75=0,0,N75&gt;0,N75/H$131*100)</f>
        <v>0.6563528304330658</v>
      </c>
      <c r="I75" s="1" cm="1">
        <f t="array" ref="I75">_xlfn.IFS(SUM($L75:$Q75)="","",O75="","",O75=0,0,O75&gt;0,O75/I$131*100)</f>
        <v>0.35579696693523483</v>
      </c>
      <c r="J75" s="1" cm="1">
        <f t="array" ref="J75">_xlfn.IFS(SUM($L75:$Q75)="","",P75="","",P75=0,0,P75&gt;0,P75/J$131*100)</f>
        <v>0.39511852868925995</v>
      </c>
      <c r="K75" s="1" cm="1">
        <f t="array" ref="K75">_xlfn.IFS(SUM($L75:$Q75)="","",Q75="","",Q75=0,0,Q75&gt;0,Q75/K$131*100)</f>
        <v>0.58093762573540009</v>
      </c>
      <c r="L75" s="92">
        <f t="shared" si="75"/>
        <v>727391.66666666663</v>
      </c>
      <c r="M75" s="1">
        <f t="shared" si="75"/>
        <v>733009</v>
      </c>
      <c r="N75" s="1">
        <f t="shared" si="75"/>
        <v>117715.33333333333</v>
      </c>
      <c r="O75" s="1">
        <f t="shared" si="75"/>
        <v>341811</v>
      </c>
      <c r="P75" s="1">
        <f t="shared" si="75"/>
        <v>313479</v>
      </c>
      <c r="Q75" s="95">
        <f t="shared" si="75"/>
        <v>374614</v>
      </c>
      <c r="R75" s="89">
        <v>2182175</v>
      </c>
      <c r="S75" s="89">
        <v>2932036</v>
      </c>
      <c r="T75" s="89">
        <v>353146</v>
      </c>
      <c r="U75" s="89">
        <v>1367244</v>
      </c>
      <c r="V75" s="89">
        <v>626958</v>
      </c>
      <c r="W75" s="89">
        <v>749228</v>
      </c>
      <c r="X75" s="1"/>
      <c r="Y75" s="1"/>
      <c r="Z75" s="7" t="s">
        <v>31</v>
      </c>
      <c r="AA75" s="18" cm="1">
        <f t="array" ref="AA75">IFERROR(_xlfn.IFS(COUNTA($AE$68:$AJ$68)=0,AVERAGE($AE75:$AJ75),$AE$68="X",AVERAGE($AF75:$AJ75),$AF$68="X",AVERAGE($AE75,$AG75:$AJ75),$AG$68="X",AVERAGE($AE75:$AF75,$AH75:$AJ75),$AH$68="X",AVERAGE($AE75:$AG75,$AI75:$AJ75),$AI$68="X",AVERAGE($AE75:$AH75,$AJ75:$AJ75),$AJ$68="X",AVERAGE($AE75:$AI75)),"")</f>
        <v>1.0952276502431568</v>
      </c>
      <c r="AB75" s="19" cm="1">
        <f t="array" ref="AB75">IFERROR(_xlfn.IFS(COUNTA($AE$68:$AJ$68)=0,STDEV($AE75:$AJ75)/SQRT(COUNT($AE75:$AJ75)),$AE$68="X",STDEV($AF75:$AJ75)/SQRT(COUNT($AF75:$AJ75)),$AF$68="X",STDEV($AE75,$AG75:$AJ75)/SQRT(COUNT($AE75,$AG75:$AJ75)),$AG$68="X",STDEV($AE75:$AF75,$AH75:$AJ75)/SQRT(COUNT($AE75:$AF75,$AH75:$AJ75)),$AH$68="X",STDEV($AE75:$AG75,$AI75:$AJ75)/SQRT(COUNT($AE75:$AG75,$AI75:$AJ75)),$AI$68="X",STDEV($AE75:$AH75,$AJ75)/SQRT(COUNT($AE75:$AH75,$AJ75)),$AJ$68="X",STDEV($AE75:$AI75)/SQRT(COUNT($AE75:$AI75))),"")</f>
        <v>0.30669776537012294</v>
      </c>
      <c r="AC75" s="113" cm="1">
        <f t="array" ref="AC75">IFERROR(_xlfn.IFS(COUNTA($AK$68:$AP$68)=0,AVERAGE($AK75:$AP75),$AK$68="X",AVERAGE($AL75:$AP75),$AL$68="X",AVERAGE($AK75,$AM75:$AP75),$AM$68="X",AVERAGE($AK75:$AL75,$AN75:$AP75),$AN$68="X",AVERAGE($AK75:$AM75,$AO75:$AP75),$AO$68="X",AVERAGE($AK75:$AN75,$AP75:$AP75),$AP$68="X",AVERAGE($AK75:$AO75)),"")</f>
        <v>728269.875</v>
      </c>
      <c r="AD75" s="111" cm="1">
        <f t="array" ref="AD75">IFERROR(_xlfn.IFS(COUNTA($AK$68:$AP$68)=0,STDEV($AK75:$AP75)/SQRT(COUNT($AK75:$AP75)),$AK$68="X",STDEV($AL75:$AP75)/SQRT(COUNT($AL75:$AP75)),$AL$68="X",STDEV($AK75,$AM75:$AP75)/SQRT(COUNT($AK75,$AM75:$AP75)),$AM$68="X",STDEV($AK75:$AL75,$AN75:$AP75)/SQRT(COUNT($AK75:$AL75,$AN75:$AP75)),$AN$68="X",STDEV($AK75:$AM75,$AO75:$AP75)/SQRT(COUNT($AK75:$AM75,$AO75:$AP75)),$AO$68="X",STDEV($AK75:$AN75,$AP75)/SQRT(COUNT($AK75:$AN75,$AP75)),$AP$68="X",STDEV($AK75:$AO75)/SQRT(COUNT($AK75:$AO75))),"")</f>
        <v>226388.82305889684</v>
      </c>
      <c r="AE75" s="1" cm="1">
        <f t="array" ref="AE75">_xlfn.IFS(SUM($AK75:$AP75)="","",AK75="","",AK75=0,0,AK75&gt;0,AK75/AE$131*100)</f>
        <v>1.8418178418412841</v>
      </c>
      <c r="AF75" s="1" cm="1">
        <f t="array" ref="AF75">_xlfn.IFS(SUM($AK75:$AP75)="","",AL75="","",AL75=0,0,AL75&gt;0,AL75/AF$131*100)</f>
        <v>0.63540463508494316</v>
      </c>
      <c r="AG75" s="1" cm="1">
        <f t="array" ref="AG75">_xlfn.IFS(SUM($AK75:$AP75)="","",AM75="","",AM75=0,0,AM75&gt;0,AM75/AG$131*100)</f>
        <v>1.0943294307157618</v>
      </c>
      <c r="AH75" s="1" cm="1">
        <f t="array" ref="AH75">_xlfn.IFS(SUM($AK75:$AP75)="","",AN75="","",AN75=0,0,AN75&gt;0,AN75/AH$131*100)</f>
        <v>2.0749027818415415</v>
      </c>
      <c r="AI75" s="1" cm="1">
        <f t="array" ref="AI75">_xlfn.IFS(SUM($AK75:$AP75)="","",AO75="","",AO75=0,0,AO75&gt;0,AO75/AI$131*100)</f>
        <v>8.0024979090478982E-2</v>
      </c>
      <c r="AJ75" s="1" cm="1">
        <f t="array" ref="AJ75">_xlfn.IFS(SUM($AK75:$AP75)="","",AP75="","",AP75=0,0,AP75&gt;0,AP75/AJ$131*100)</f>
        <v>0.84488623288493137</v>
      </c>
      <c r="AK75" s="85">
        <f t="shared" si="76"/>
        <v>1709658</v>
      </c>
      <c r="AL75" s="39">
        <f t="shared" si="76"/>
        <v>581558</v>
      </c>
      <c r="AM75" s="39">
        <f t="shared" si="76"/>
        <v>969577.66666666663</v>
      </c>
      <c r="AN75" s="39">
        <f t="shared" si="76"/>
        <v>601168.33333333337</v>
      </c>
      <c r="AO75" s="39">
        <f t="shared" si="76"/>
        <v>372859.5</v>
      </c>
      <c r="AP75" s="98">
        <f t="shared" si="76"/>
        <v>134797.75</v>
      </c>
      <c r="AQ75" s="89">
        <v>1709658</v>
      </c>
      <c r="AR75" s="89">
        <v>1163116</v>
      </c>
      <c r="AS75" s="89">
        <v>2908733</v>
      </c>
      <c r="AT75" s="89">
        <v>1803505</v>
      </c>
      <c r="AU75" s="89">
        <v>745719</v>
      </c>
      <c r="AV75" s="89">
        <v>539191</v>
      </c>
      <c r="AW75" s="1"/>
      <c r="AX75" s="1"/>
      <c r="AY75" s="39" t="str">
        <f t="shared" si="77"/>
        <v/>
      </c>
      <c r="AZ75" s="39" t="str">
        <f t="shared" si="78"/>
        <v/>
      </c>
      <c r="BA75" s="39" t="str">
        <f t="shared" si="79"/>
        <v/>
      </c>
      <c r="BB75" s="39" t="str">
        <f t="shared" si="80"/>
        <v/>
      </c>
      <c r="BC75" s="39" t="str">
        <f t="shared" si="81"/>
        <v/>
      </c>
      <c r="BD75" s="39" t="str">
        <f t="shared" si="82"/>
        <v/>
      </c>
      <c r="BE75" s="39" t="str">
        <f t="shared" si="83"/>
        <v/>
      </c>
      <c r="BF75" s="39" t="str">
        <f t="shared" si="84"/>
        <v/>
      </c>
      <c r="BG75" s="39" t="str">
        <f t="shared" si="85"/>
        <v/>
      </c>
      <c r="BH75" s="39" t="str">
        <f t="shared" si="86"/>
        <v/>
      </c>
      <c r="BI75" s="39" t="str">
        <f t="shared" si="87"/>
        <v/>
      </c>
      <c r="BJ75" s="39" t="str">
        <f t="shared" si="88"/>
        <v/>
      </c>
      <c r="BK75" s="42" t="str">
        <f t="shared" si="89"/>
        <v/>
      </c>
      <c r="BL75" t="str">
        <f t="shared" si="89"/>
        <v/>
      </c>
      <c r="BM75" t="str">
        <f t="shared" si="89"/>
        <v/>
      </c>
      <c r="BN75" t="str">
        <f t="shared" si="89"/>
        <v/>
      </c>
      <c r="BO75" t="str">
        <f t="shared" si="89"/>
        <v/>
      </c>
      <c r="BP75" t="str">
        <f t="shared" si="89"/>
        <v/>
      </c>
      <c r="BQ75" t="str">
        <f t="shared" si="89"/>
        <v/>
      </c>
      <c r="BR75" t="str">
        <f t="shared" si="89"/>
        <v/>
      </c>
      <c r="BS75" t="str">
        <f t="shared" si="89"/>
        <v/>
      </c>
      <c r="BT75" t="str">
        <f t="shared" si="89"/>
        <v/>
      </c>
      <c r="BU75" t="str">
        <f t="shared" si="89"/>
        <v/>
      </c>
      <c r="BV75" t="str">
        <f t="shared" si="89"/>
        <v/>
      </c>
      <c r="BW75" t="str">
        <f t="shared" si="90"/>
        <v/>
      </c>
      <c r="BX75" t="str">
        <f t="shared" si="91"/>
        <v/>
      </c>
      <c r="BY75" t="str">
        <f t="shared" si="92"/>
        <v/>
      </c>
      <c r="BZ75" t="str">
        <f t="shared" si="93"/>
        <v/>
      </c>
      <c r="CA75" t="str">
        <f t="shared" si="94"/>
        <v/>
      </c>
      <c r="CB75" s="39" t="str">
        <f t="shared" si="94"/>
        <v/>
      </c>
      <c r="CC75" s="46" t="str">
        <f t="shared" si="95"/>
        <v/>
      </c>
      <c r="CD75" s="44" t="str">
        <f t="shared" si="96"/>
        <v/>
      </c>
      <c r="CE75" t="str" cm="1">
        <f t="array" ref="CE75">_xlfn.IFS($CC75="","",$CC75&lt;=CE$69,"yes",$CC75&gt;CE$69,"no")</f>
        <v/>
      </c>
      <c r="CF75" s="42" t="str">
        <f t="shared" si="97"/>
        <v/>
      </c>
      <c r="CG75" s="1" t="str">
        <f t="shared" si="98"/>
        <v/>
      </c>
      <c r="CH75" s="1" t="str">
        <f t="shared" si="99"/>
        <v/>
      </c>
      <c r="CI75" s="76" t="str">
        <f>IF(CE75="yes",VLOOKUP(CH75,'z-Table'!$A$1:$K$74,7,TRUE)*$CE$68,"")</f>
        <v/>
      </c>
    </row>
    <row r="76" spans="1:87" ht="12" x14ac:dyDescent="0.2">
      <c r="A76" s="7" t="s">
        <v>32</v>
      </c>
      <c r="B76" s="18" cm="1">
        <f t="array" ref="B76">IFERROR(_xlfn.IFS(COUNTA($F$68:$K$68)=0,AVERAGE($F76:$K76),$F$68="X",AVERAGE(G76:$K76),$G$68="X",AVERAGE($F76,$H76:$K76),$H$68="X",AVERAGE($F76:$G76,$I76:$K76),$I$68="X",AVERAGE($F76:$H76,$J76:$K76),$J$68="X",AVERAGE($F76:$I76,$K76:$K76),$K$68="X",AVERAGE($F76:$J76)),"")</f>
        <v>6.6176770899530335E-3</v>
      </c>
      <c r="C76" s="19" cm="1">
        <f t="array" ref="C76">IFERROR(_xlfn.IFS(COUNTA($F$68:$K$68)=0,STDEV($F76:$K76)/SQRT(COUNT($F76:$K76)),$F$68="X",STDEV(G76:$K76)/SQRT(COUNT(G76:$K76)),$G$68="X",STDEV($F76,$H76:$K76)/SQRT(COUNT($F76,$H76:$K76)),$H$68="X",STDEV($F76:$G76,$I76:$K76)/SQRT(COUNT($F76:$G76,$I76:$K76)),$I$68="X",STDEV($F76:$H76,$J76:$K76)/SQRT(COUNT($F76:$H76,$J76:$K76)),$J$68="X",STDEV($F76:$I76,$K76)/SQRT(COUNT($F76:$I76,$K76)),$K$68="X",STDEV($F76:$J76)/SQRT(COUNT($F76:$J76))),"")</f>
        <v>4.186432108231726E-3</v>
      </c>
      <c r="D76" s="113" cm="1">
        <f t="array" ref="D76">IFERROR(_xlfn.IFS(COUNTA($L$68:$Q$68)=0,AVERAGE($L76:$Q76),$L$68="X",AVERAGE($M76:$Q76),$M$68="X",AVERAGE($L76,$N76:$Q76),$N$68="X",AVERAGE($L76:$M76,$O76:$Q76),$O$68="X",AVERAGE($L76:$N76,$P76:$Q76),$P$68="X",AVERAGE($L76:$O76,$Q76:$Q76),$Q$68="X",AVERAGE($L76:$P76)),"")</f>
        <v>5814.041666666667</v>
      </c>
      <c r="E76" s="111" cm="1">
        <f t="array" ref="E76">IFERROR(_xlfn.IFS(COUNTA($L$68:$Q$68)=0,STDEV($L76:$Q76)/SQRT(COUNT($L76:$Q76)),$L$68="X",STDEV($M76:$Q76)/SQRT(COUNT($M76:$Q76)),$M$68="X",STDEV($L76,$N76:$Q76)/SQRT(COUNT($L76,$N76:$Q76)),$N$68="X",STDEV($L76:$M76,$O76:$Q76)/SQRT(COUNT($L76:$M76,$O76:$Q76)),$O$68="X",STDEV($L76:$N76,$P76:$Q76)/SQRT(COUNT($L76:$N76,$P76:$Q76)),$P$68="X",STDEV($L76:$O76,$Q76)/SQRT(COUNT($L76:$O76,$Q76)),$Q$68="X",STDEV($L76:$P76)/SQRT(COUNT($L76:$P76))),"")</f>
        <v>3712.4425014720587</v>
      </c>
      <c r="F76" s="1" cm="1">
        <f t="array" ref="F76">_xlfn.IFS(SUM($L76:$Q76)="","",L76="","",L76=0,0,L76&gt;0,L76/F$131*100)</f>
        <v>0</v>
      </c>
      <c r="G76" s="1" cm="1">
        <f t="array" ref="G76">_xlfn.IFS(SUM($L76:$Q76)="","",M76="","",M76=0,0,M76&gt;0,M76/G$131*100)</f>
        <v>0</v>
      </c>
      <c r="H76" s="1" cm="1">
        <f t="array" ref="H76">_xlfn.IFS(SUM($L76:$Q76)="","",N76="","",N76=0,0,N76&gt;0,N76/H$131*100)</f>
        <v>0</v>
      </c>
      <c r="I76" s="1" cm="1">
        <f t="array" ref="I76">_xlfn.IFS(SUM($L76:$Q76)="","",O76="","",O76=0,0,O76&gt;0,O76/I$131*100)</f>
        <v>2.0215393728134738E-2</v>
      </c>
      <c r="J76" s="1" cm="1">
        <f t="array" ref="J76">_xlfn.IFS(SUM($L76:$Q76)="","",P76="","",P76=0,0,P76&gt;0,P76/J$131*100)</f>
        <v>1.9490668811583459E-2</v>
      </c>
      <c r="K76" s="1" cm="1">
        <f t="array" ref="K76">_xlfn.IFS(SUM($L76:$Q76)="","",Q76="","",Q76=0,0,Q76&gt;0,Q76/K$131*100)</f>
        <v>0</v>
      </c>
      <c r="L76" s="92">
        <f t="shared" si="75"/>
        <v>0</v>
      </c>
      <c r="M76" s="1">
        <f t="shared" si="75"/>
        <v>0</v>
      </c>
      <c r="N76" s="1">
        <f t="shared" si="75"/>
        <v>0</v>
      </c>
      <c r="O76" s="1">
        <f t="shared" si="75"/>
        <v>19420.75</v>
      </c>
      <c r="P76" s="1">
        <f t="shared" si="75"/>
        <v>15463.5</v>
      </c>
      <c r="Q76" s="95">
        <f t="shared" si="75"/>
        <v>0</v>
      </c>
      <c r="R76" s="89">
        <v>0</v>
      </c>
      <c r="S76" s="89">
        <v>0</v>
      </c>
      <c r="T76" s="89">
        <v>0</v>
      </c>
      <c r="U76" s="89">
        <v>77683</v>
      </c>
      <c r="V76" s="89">
        <v>30927</v>
      </c>
      <c r="W76" s="89">
        <v>0</v>
      </c>
      <c r="X76" s="1"/>
      <c r="Y76" s="1"/>
      <c r="Z76" s="7" t="s">
        <v>32</v>
      </c>
      <c r="AA76" s="18" cm="1">
        <f t="array" ref="AA76">IFERROR(_xlfn.IFS(COUNTA($AE$68:$AJ$68)=0,AVERAGE($AE76:$AJ76),$AE$68="X",AVERAGE($AF76:$AJ76),$AF$68="X",AVERAGE($AE76,$AG76:$AJ76),$AG$68="X",AVERAGE($AE76:$AF76,$AH76:$AJ76),$AH$68="X",AVERAGE($AE76:$AG76,$AI76:$AJ76),$AI$68="X",AVERAGE($AE76:$AH76,$AJ76:$AJ76),$AJ$68="X",AVERAGE($AE76:$AI76)),"")</f>
        <v>9.4475896369910869E-2</v>
      </c>
      <c r="AB76" s="19" cm="1">
        <f t="array" ref="AB76">IFERROR(_xlfn.IFS(COUNTA($AE$68:$AJ$68)=0,STDEV($AE76:$AJ76)/SQRT(COUNT($AE76:$AJ76)),$AE$68="X",STDEV($AF76:$AJ76)/SQRT(COUNT($AF76:$AJ76)),$AF$68="X",STDEV($AE76,$AG76:$AJ76)/SQRT(COUNT($AE76,$AG76:$AJ76)),$AG$68="X",STDEV($AE76:$AF76,$AH76:$AJ76)/SQRT(COUNT($AE76:$AF76,$AH76:$AJ76)),$AH$68="X",STDEV($AE76:$AG76,$AI76:$AJ76)/SQRT(COUNT($AE76:$AG76,$AI76:$AJ76)),$AI$68="X",STDEV($AE76:$AH76,$AJ76)/SQRT(COUNT($AE76:$AH76,$AJ76)),$AJ$68="X",STDEV($AE76:$AI76)/SQRT(COUNT($AE76:$AI76))),"")</f>
        <v>5.6506144896693984E-2</v>
      </c>
      <c r="AC76" s="113" cm="1">
        <f t="array" ref="AC76">IFERROR(_xlfn.IFS(COUNTA($AK$68:$AP$68)=0,AVERAGE($AK76:$AP76),$AK$68="X",AVERAGE($AL76:$AP76),$AL$68="X",AVERAGE($AK76,$AM76:$AP76),$AM$68="X",AVERAGE($AK76:$AL76,$AN76:$AP76),$AN$68="X",AVERAGE($AK76:$AM76,$AO76:$AP76),$AO$68="X",AVERAGE($AK76:$AN76,$AP76:$AP76),$AP$68="X",AVERAGE($AK76:$AO76)),"")</f>
        <v>144486.83333333334</v>
      </c>
      <c r="AD76" s="111" cm="1">
        <f t="array" ref="AD76">IFERROR(_xlfn.IFS(COUNTA($AK$68:$AP$68)=0,STDEV($AK76:$AP76)/SQRT(COUNT($AK76:$AP76)),$AK$68="X",STDEV($AL76:$AP76)/SQRT(COUNT($AL76:$AP76)),$AL$68="X",STDEV($AK76,$AM76:$AP76)/SQRT(COUNT($AK76,$AM76:$AP76)),$AM$68="X",STDEV($AK76:$AL76,$AN76:$AP76)/SQRT(COUNT($AK76:$AL76,$AN76:$AP76)),$AN$68="X",STDEV($AK76:$AM76,$AO76:$AP76)/SQRT(COUNT($AK76:$AM76,$AO76:$AP76)),$AO$68="X",STDEV($AK76:$AN76,$AP76)/SQRT(COUNT($AK76:$AN76,$AP76)),$AP$68="X",STDEV($AK76:$AO76)/SQRT(COUNT($AK76:$AO76))),"")</f>
        <v>77246.71911281698</v>
      </c>
      <c r="AE76" s="1" cm="1">
        <f t="array" ref="AE76">_xlfn.IFS(SUM($AK76:$AP76)="","",AK76="","",AK76=0,0,AK76&gt;0,AK76/AE$131*100)</f>
        <v>0.11819402528571959</v>
      </c>
      <c r="AF76" s="1" cm="1">
        <f t="array" ref="AF76">_xlfn.IFS(SUM($AK76:$AP76)="","",AL76="","",AL76=0,0,AL76&gt;0,AL76/AF$131*100)</f>
        <v>0.35609594101061215</v>
      </c>
      <c r="AG76" s="1" cm="1">
        <f t="array" ref="AG76">_xlfn.IFS(SUM($AK76:$AP76)="","",AM76="","",AM76=0,0,AM76&gt;0,AM76/AG$131*100)</f>
        <v>0</v>
      </c>
      <c r="AH76" s="1" cm="1">
        <f t="array" ref="AH76">_xlfn.IFS(SUM($AK76:$AP76)="","",AN76="","",AN76=0,0,AN76&gt;0,AN76/AH$131*100)</f>
        <v>0</v>
      </c>
      <c r="AI76" s="1" cm="1">
        <f t="array" ref="AI76">_xlfn.IFS(SUM($AK76:$AP76)="","",AO76="","",AO76=0,0,AO76&gt;0,AO76/AI$131*100)</f>
        <v>9.2565411923133487E-2</v>
      </c>
      <c r="AJ76" s="1" cm="1">
        <f t="array" ref="AJ76">_xlfn.IFS(SUM($AK76:$AP76)="","",AP76="","",AP76=0,0,AP76&gt;0,AP76/AJ$131*100)</f>
        <v>0</v>
      </c>
      <c r="AK76" s="85">
        <f t="shared" si="76"/>
        <v>109713</v>
      </c>
      <c r="AL76" s="39">
        <f t="shared" si="76"/>
        <v>325919</v>
      </c>
      <c r="AM76" s="39">
        <f t="shared" si="76"/>
        <v>0</v>
      </c>
      <c r="AN76" s="39">
        <f t="shared" si="76"/>
        <v>0</v>
      </c>
      <c r="AO76" s="39">
        <f t="shared" si="76"/>
        <v>431289</v>
      </c>
      <c r="AP76" s="98">
        <f t="shared" si="76"/>
        <v>0</v>
      </c>
      <c r="AQ76" s="89">
        <v>109713</v>
      </c>
      <c r="AR76" s="89">
        <v>651838</v>
      </c>
      <c r="AS76" s="89">
        <v>0</v>
      </c>
      <c r="AT76" s="89">
        <v>0</v>
      </c>
      <c r="AU76" s="89">
        <v>862578</v>
      </c>
      <c r="AV76" s="89">
        <v>0</v>
      </c>
      <c r="AW76" s="1"/>
      <c r="AX76" s="1"/>
      <c r="AY76" s="39" t="str">
        <f t="shared" si="77"/>
        <v/>
      </c>
      <c r="AZ76" s="39" t="str">
        <f t="shared" si="78"/>
        <v/>
      </c>
      <c r="BA76" s="39" t="str">
        <f t="shared" si="79"/>
        <v/>
      </c>
      <c r="BB76" s="39" t="str">
        <f t="shared" si="80"/>
        <v/>
      </c>
      <c r="BC76" s="39" t="str">
        <f t="shared" si="81"/>
        <v/>
      </c>
      <c r="BD76" s="39" t="str">
        <f t="shared" si="82"/>
        <v/>
      </c>
      <c r="BE76" s="39" t="str">
        <f t="shared" si="83"/>
        <v/>
      </c>
      <c r="BF76" s="39" t="str">
        <f t="shared" si="84"/>
        <v/>
      </c>
      <c r="BG76" s="39" t="str">
        <f t="shared" si="85"/>
        <v/>
      </c>
      <c r="BH76" s="39" t="str">
        <f t="shared" si="86"/>
        <v/>
      </c>
      <c r="BI76" s="39" t="str">
        <f t="shared" si="87"/>
        <v/>
      </c>
      <c r="BJ76" s="39" t="str">
        <f t="shared" si="88"/>
        <v/>
      </c>
      <c r="BK76" s="42" t="str">
        <f t="shared" si="89"/>
        <v/>
      </c>
      <c r="BL76" t="str">
        <f t="shared" si="89"/>
        <v/>
      </c>
      <c r="BM76" t="str">
        <f t="shared" si="89"/>
        <v/>
      </c>
      <c r="BN76" t="str">
        <f t="shared" si="89"/>
        <v/>
      </c>
      <c r="BO76" t="str">
        <f t="shared" si="89"/>
        <v/>
      </c>
      <c r="BP76" t="str">
        <f t="shared" si="89"/>
        <v/>
      </c>
      <c r="BQ76" t="str">
        <f t="shared" si="89"/>
        <v/>
      </c>
      <c r="BR76" t="str">
        <f t="shared" si="89"/>
        <v/>
      </c>
      <c r="BS76" t="str">
        <f t="shared" si="89"/>
        <v/>
      </c>
      <c r="BT76" t="str">
        <f t="shared" si="89"/>
        <v/>
      </c>
      <c r="BU76" t="str">
        <f t="shared" si="89"/>
        <v/>
      </c>
      <c r="BV76" t="str">
        <f t="shared" si="89"/>
        <v/>
      </c>
      <c r="BW76" t="str">
        <f t="shared" si="90"/>
        <v/>
      </c>
      <c r="BX76" t="str">
        <f t="shared" si="91"/>
        <v/>
      </c>
      <c r="BY76" t="str">
        <f t="shared" si="92"/>
        <v/>
      </c>
      <c r="BZ76" t="str">
        <f t="shared" si="93"/>
        <v/>
      </c>
      <c r="CA76" t="str">
        <f t="shared" si="94"/>
        <v/>
      </c>
      <c r="CB76" s="39" t="str">
        <f t="shared" si="94"/>
        <v/>
      </c>
      <c r="CC76" s="46" t="str">
        <f t="shared" si="95"/>
        <v/>
      </c>
      <c r="CD76" s="44" t="str">
        <f t="shared" si="96"/>
        <v/>
      </c>
      <c r="CE76" t="str" cm="1">
        <f t="array" ref="CE76">_xlfn.IFS($CC76="","",$CC76&lt;=CE$69,"yes",$CC76&gt;CE$69,"no")</f>
        <v/>
      </c>
      <c r="CF76" s="42" t="str">
        <f t="shared" si="97"/>
        <v/>
      </c>
      <c r="CG76" s="1" t="str">
        <f t="shared" si="98"/>
        <v/>
      </c>
      <c r="CH76" s="1" t="str">
        <f t="shared" si="99"/>
        <v/>
      </c>
      <c r="CI76" s="76" t="str">
        <f>IF(CE76="yes",VLOOKUP(CH76,'z-Table'!$A$1:$K$74,7,TRUE)*$CE$68,"")</f>
        <v/>
      </c>
    </row>
    <row r="77" spans="1:87" ht="12" x14ac:dyDescent="0.2">
      <c r="A77" s="7" t="s">
        <v>33</v>
      </c>
      <c r="B77" s="18" cm="1">
        <f t="array" ref="B77">IFERROR(_xlfn.IFS(COUNTA($F$68:$K$68)=0,AVERAGE($F77:$K77),$F$68="X",AVERAGE(G77:$K77),$G$68="X",AVERAGE($F77,$H77:$K77),$H$68="X",AVERAGE($F77:$G77,$I77:$K77),$I$68="X",AVERAGE($F77:$H77,$J77:$K77),$J$68="X",AVERAGE($F77:$I77,$K77:$K77),$K$68="X",AVERAGE($F77:$J77)),"")</f>
        <v>0.57347606237406923</v>
      </c>
      <c r="C77" s="19" cm="1">
        <f t="array" ref="C77">IFERROR(_xlfn.IFS(COUNTA($F$68:$K$68)=0,STDEV($F77:$K77)/SQRT(COUNT($F77:$K77)),$F$68="X",STDEV(G77:$K77)/SQRT(COUNT(G77:$K77)),$G$68="X",STDEV($F77,$H77:$K77)/SQRT(COUNT($F77,$H77:$K77)),$H$68="X",STDEV($F77:$G77,$I77:$K77)/SQRT(COUNT($F77:$G77,$I77:$K77)),$I$68="X",STDEV($F77:$H77,$J77:$K77)/SQRT(COUNT($F77:$H77,$J77:$K77)),$J$68="X",STDEV($F77:$I77,$K77)/SQRT(COUNT($F77:$I77,$K77)),$K$68="X",STDEV($F77:$J77)/SQRT(COUNT($F77:$J77))),"")</f>
        <v>0.16506339444754578</v>
      </c>
      <c r="D77" s="113" cm="1">
        <f t="array" ref="D77">IFERROR(_xlfn.IFS(COUNTA($L$68:$Q$68)=0,AVERAGE($L77:$Q77),$L$68="X",AVERAGE($M77:$Q77),$M$68="X",AVERAGE($L77,$N77:$Q77),$N$68="X",AVERAGE($L77:$M77,$O77:$Q77),$O$68="X",AVERAGE($L77:$N77,$P77:$Q77),$P$68="X",AVERAGE($L77:$O77,$Q77:$Q77),$Q$68="X",AVERAGE($L77:$P77)),"")</f>
        <v>309535.43055555556</v>
      </c>
      <c r="E77" s="111" cm="1">
        <f t="array" ref="E77">IFERROR(_xlfn.IFS(COUNTA($L$68:$Q$68)=0,STDEV($L77:$Q77)/SQRT(COUNT($L77:$Q77)),$L$68="X",STDEV($M77:$Q77)/SQRT(COUNT($M77:$Q77)),$M$68="X",STDEV($L77,$N77:$Q77)/SQRT(COUNT($L77,$N77:$Q77)),$N$68="X",STDEV($L77:$M77,$O77:$Q77)/SQRT(COUNT($L77:$M77,$O77:$Q77)),$O$68="X",STDEV($L77:$N77,$P77:$Q77)/SQRT(COUNT($L77:$N77,$P77:$Q77)),$P$68="X",STDEV($L77:$O77,$Q77)/SQRT(COUNT($L77:$O77,$Q77)),$Q$68="X",STDEV($L77:$P77)/SQRT(COUNT($L77:$P77))),"")</f>
        <v>83210.204500188294</v>
      </c>
      <c r="F77" s="1" cm="1">
        <f t="array" ref="F77">_xlfn.IFS(SUM($L77:$Q77)="","",L77="","",L77=0,0,L77&gt;0,L77/F$131*100)</f>
        <v>0.79380346790014278</v>
      </c>
      <c r="G77" s="1" cm="1">
        <f t="array" ref="G77">_xlfn.IFS(SUM($L77:$Q77)="","",M77="","",M77=0,0,M77&gt;0,M77/G$131*100)</f>
        <v>1.276727615563749</v>
      </c>
      <c r="H77" s="1" cm="1">
        <f t="array" ref="H77">_xlfn.IFS(SUM($L77:$Q77)="","",N77="","",N77=0,0,N77&gt;0,N77/H$131*100)</f>
        <v>0.55043005583216176</v>
      </c>
      <c r="I77" s="1" cm="1">
        <f t="array" ref="I77">_xlfn.IFS(SUM($L77:$Q77)="","",O77="","",O77=0,0,O77&gt;0,O77/I$131*100)</f>
        <v>0.31115020437772689</v>
      </c>
      <c r="J77" s="1" cm="1">
        <f t="array" ref="J77">_xlfn.IFS(SUM($L77:$Q77)="","",P77="","",P77=0,0,P77&gt;0,P77/J$131*100)</f>
        <v>0.22916645265605187</v>
      </c>
      <c r="K77" s="1" cm="1">
        <f t="array" ref="K77">_xlfn.IFS(SUM($L77:$Q77)="","",Q77="","",Q77=0,0,Q77&gt;0,Q77/K$131*100)</f>
        <v>0.27957857791458335</v>
      </c>
      <c r="L77" s="92">
        <f t="shared" si="75"/>
        <v>460113</v>
      </c>
      <c r="M77" s="1">
        <f t="shared" si="75"/>
        <v>637361.5</v>
      </c>
      <c r="N77" s="1">
        <f t="shared" si="75"/>
        <v>98718.333333333328</v>
      </c>
      <c r="O77" s="1">
        <f t="shared" si="75"/>
        <v>298919.25</v>
      </c>
      <c r="P77" s="1">
        <f t="shared" si="75"/>
        <v>181816</v>
      </c>
      <c r="Q77" s="95">
        <f t="shared" si="75"/>
        <v>180284.5</v>
      </c>
      <c r="R77" s="89">
        <v>1380339</v>
      </c>
      <c r="S77" s="89">
        <v>2549446</v>
      </c>
      <c r="T77" s="89">
        <v>296155</v>
      </c>
      <c r="U77" s="89">
        <v>1195677</v>
      </c>
      <c r="V77" s="89">
        <v>363632</v>
      </c>
      <c r="W77" s="89">
        <v>360569</v>
      </c>
      <c r="X77" s="1"/>
      <c r="Y77" s="1"/>
      <c r="Z77" s="7" t="s">
        <v>33</v>
      </c>
      <c r="AA77" s="18" cm="1">
        <f t="array" ref="AA77">IFERROR(_xlfn.IFS(COUNTA($AE$68:$AJ$68)=0,AVERAGE($AE77:$AJ77),$AE$68="X",AVERAGE($AF77:$AJ77),$AF$68="X",AVERAGE($AE77,$AG77:$AJ77),$AG$68="X",AVERAGE($AE77:$AF77,$AH77:$AJ77),$AH$68="X",AVERAGE($AE77:$AG77,$AI77:$AJ77),$AI$68="X",AVERAGE($AE77:$AH77,$AJ77:$AJ77),$AJ$68="X",AVERAGE($AE77:$AI77)),"")</f>
        <v>0.88139825809323868</v>
      </c>
      <c r="AB77" s="19" cm="1">
        <f t="array" ref="AB77">IFERROR(_xlfn.IFS(COUNTA($AE$68:$AJ$68)=0,STDEV($AE77:$AJ77)/SQRT(COUNT($AE77:$AJ77)),$AE$68="X",STDEV($AF77:$AJ77)/SQRT(COUNT($AF77:$AJ77)),$AF$68="X",STDEV($AE77,$AG77:$AJ77)/SQRT(COUNT($AE77,$AG77:$AJ77)),$AG$68="X",STDEV($AE77:$AF77,$AH77:$AJ77)/SQRT(COUNT($AE77:$AF77,$AH77:$AJ77)),$AH$68="X",STDEV($AE77:$AG77,$AI77:$AJ77)/SQRT(COUNT($AE77:$AG77,$AI77:$AJ77)),$AI$68="X",STDEV($AE77:$AH77,$AJ77)/SQRT(COUNT($AE77:$AH77,$AJ77)),$AJ$68="X",STDEV($AE77:$AI77)/SQRT(COUNT($AE77:$AI77))),"")</f>
        <v>0.2503352393869141</v>
      </c>
      <c r="AC77" s="113" cm="1">
        <f t="array" ref="AC77">IFERROR(_xlfn.IFS(COUNTA($AK$68:$AP$68)=0,AVERAGE($AK77:$AP77),$AK$68="X",AVERAGE($AL77:$AP77),$AL$68="X",AVERAGE($AK77,$AM77:$AP77),$AM$68="X",AVERAGE($AK77:$AL77,$AN77:$AP77),$AN$68="X",AVERAGE($AK77:$AM77,$AO77:$AP77),$AO$68="X",AVERAGE($AK77:$AN77,$AP77:$AP77),$AP$68="X",AVERAGE($AK77:$AO77)),"")</f>
        <v>592742.05555555562</v>
      </c>
      <c r="AD77" s="111" cm="1">
        <f t="array" ref="AD77">IFERROR(_xlfn.IFS(COUNTA($AK$68:$AP$68)=0,STDEV($AK77:$AP77)/SQRT(COUNT($AK77:$AP77)),$AK$68="X",STDEV($AL77:$AP77)/SQRT(COUNT($AL77:$AP77)),$AL$68="X",STDEV($AK77,$AM77:$AP77)/SQRT(COUNT($AK77,$AM77:$AP77)),$AM$68="X",STDEV($AK77:$AL77,$AN77:$AP77)/SQRT(COUNT($AK77:$AL77,$AN77:$AP77)),$AN$68="X",STDEV($AK77:$AM77,$AO77:$AP77)/SQRT(COUNT($AK77:$AM77,$AO77:$AP77)),$AO$68="X",STDEV($AK77:$AN77,$AP77)/SQRT(COUNT($AK77:$AN77,$AP77)),$AP$68="X",STDEV($AK77:$AO77)/SQRT(COUNT($AK77:$AO77))),"")</f>
        <v>144437.44305891579</v>
      </c>
      <c r="AE77" s="1" cm="1">
        <f t="array" ref="AE77">_xlfn.IFS(SUM($AK77:$AP77)="","",AK77="","",AK77=0,0,AK77&gt;0,AK77/AE$131*100)</f>
        <v>1.0827229008500117</v>
      </c>
      <c r="AF77" s="1" cm="1">
        <f t="array" ref="AF77">_xlfn.IFS(SUM($AK77:$AP77)="","",AL77="","",AL77=0,0,AL77&gt;0,AL77/AF$131*100)</f>
        <v>0.59155297672678853</v>
      </c>
      <c r="AG77" s="1" cm="1">
        <f t="array" ref="AG77">_xlfn.IFS(SUM($AK77:$AP77)="","",AM77="","",AM77=0,0,AM77&gt;0,AM77/AG$131*100)</f>
        <v>1.1155592635831511</v>
      </c>
      <c r="AH77" s="1" cm="1">
        <f t="array" ref="AH77">_xlfn.IFS(SUM($AK77:$AP77)="","",AN77="","",AN77=0,0,AN77&gt;0,AN77/AH$131*100)</f>
        <v>1.8603491100825893</v>
      </c>
      <c r="AI77" s="1" cm="1">
        <f t="array" ref="AI77">_xlfn.IFS(SUM($AK77:$AP77)="","",AO77="","",AO77=0,0,AO77&gt;0,AO77/AI$131*100)</f>
        <v>8.4623212914543999E-2</v>
      </c>
      <c r="AJ77" s="1" cm="1">
        <f t="array" ref="AJ77">_xlfn.IFS(SUM($AK77:$AP77)="","",AP77="","",AP77=0,0,AP77&gt;0,AP77/AJ$131*100)</f>
        <v>0.55358208440234691</v>
      </c>
      <c r="AK77" s="85">
        <f t="shared" si="76"/>
        <v>1005032</v>
      </c>
      <c r="AL77" s="39">
        <f t="shared" si="76"/>
        <v>541422.5</v>
      </c>
      <c r="AM77" s="39">
        <f t="shared" si="76"/>
        <v>988387.33333333337</v>
      </c>
      <c r="AN77" s="39">
        <f t="shared" si="76"/>
        <v>539005</v>
      </c>
      <c r="AO77" s="39">
        <f t="shared" si="76"/>
        <v>394284</v>
      </c>
      <c r="AP77" s="98">
        <f t="shared" si="76"/>
        <v>88321.5</v>
      </c>
      <c r="AQ77" s="89">
        <v>1005032</v>
      </c>
      <c r="AR77" s="89">
        <v>1082845</v>
      </c>
      <c r="AS77" s="89">
        <v>2965162</v>
      </c>
      <c r="AT77" s="89">
        <v>1617015</v>
      </c>
      <c r="AU77" s="89">
        <v>788568</v>
      </c>
      <c r="AV77" s="89">
        <v>353286</v>
      </c>
      <c r="AW77" s="1"/>
      <c r="AX77" s="1"/>
      <c r="AY77" s="39" t="str">
        <f t="shared" si="77"/>
        <v/>
      </c>
      <c r="AZ77" s="39" t="str">
        <f t="shared" si="78"/>
        <v/>
      </c>
      <c r="BA77" s="39" t="str">
        <f t="shared" si="79"/>
        <v/>
      </c>
      <c r="BB77" s="39" t="str">
        <f t="shared" si="80"/>
        <v/>
      </c>
      <c r="BC77" s="39" t="str">
        <f t="shared" si="81"/>
        <v/>
      </c>
      <c r="BD77" s="39" t="str">
        <f t="shared" si="82"/>
        <v/>
      </c>
      <c r="BE77" s="39" t="str">
        <f t="shared" si="83"/>
        <v/>
      </c>
      <c r="BF77" s="39" t="str">
        <f t="shared" si="84"/>
        <v/>
      </c>
      <c r="BG77" s="39" t="str">
        <f t="shared" si="85"/>
        <v/>
      </c>
      <c r="BH77" s="39" t="str">
        <f t="shared" si="86"/>
        <v/>
      </c>
      <c r="BI77" s="39" t="str">
        <f t="shared" si="87"/>
        <v/>
      </c>
      <c r="BJ77" s="39" t="str">
        <f t="shared" si="88"/>
        <v/>
      </c>
      <c r="BK77" s="42" t="str">
        <f t="shared" si="89"/>
        <v/>
      </c>
      <c r="BL77" t="str">
        <f t="shared" si="89"/>
        <v/>
      </c>
      <c r="BM77" t="str">
        <f t="shared" si="89"/>
        <v/>
      </c>
      <c r="BN77" t="str">
        <f t="shared" si="89"/>
        <v/>
      </c>
      <c r="BO77" t="str">
        <f t="shared" si="89"/>
        <v/>
      </c>
      <c r="BP77" t="str">
        <f t="shared" si="89"/>
        <v/>
      </c>
      <c r="BQ77" t="str">
        <f t="shared" si="89"/>
        <v/>
      </c>
      <c r="BR77" t="str">
        <f t="shared" si="89"/>
        <v/>
      </c>
      <c r="BS77" t="str">
        <f t="shared" si="89"/>
        <v/>
      </c>
      <c r="BT77" t="str">
        <f t="shared" si="89"/>
        <v/>
      </c>
      <c r="BU77" t="str">
        <f t="shared" si="89"/>
        <v/>
      </c>
      <c r="BV77" t="str">
        <f t="shared" si="89"/>
        <v/>
      </c>
      <c r="BW77" t="str">
        <f t="shared" si="90"/>
        <v/>
      </c>
      <c r="BX77" t="str">
        <f t="shared" si="91"/>
        <v/>
      </c>
      <c r="BY77" t="str">
        <f t="shared" si="92"/>
        <v/>
      </c>
      <c r="BZ77" t="str">
        <f t="shared" si="93"/>
        <v/>
      </c>
      <c r="CA77" t="str">
        <f t="shared" si="94"/>
        <v/>
      </c>
      <c r="CB77" s="39" t="str">
        <f t="shared" si="94"/>
        <v/>
      </c>
      <c r="CC77" s="46" t="str">
        <f t="shared" si="95"/>
        <v/>
      </c>
      <c r="CD77" s="44" t="str">
        <f t="shared" si="96"/>
        <v/>
      </c>
      <c r="CE77" t="str" cm="1">
        <f t="array" ref="CE77">_xlfn.IFS($CC77="","",$CC77&lt;=CE$69,"yes",$CC77&gt;CE$69,"no")</f>
        <v/>
      </c>
      <c r="CF77" s="42" t="str">
        <f t="shared" si="97"/>
        <v/>
      </c>
      <c r="CG77" s="1" t="str">
        <f t="shared" si="98"/>
        <v/>
      </c>
      <c r="CH77" s="1" t="str">
        <f t="shared" si="99"/>
        <v/>
      </c>
      <c r="CI77" s="76" t="str">
        <f>IF(CE77="yes",VLOOKUP(CH77,'z-Table'!$A$1:$K$74,7,TRUE)*$CE$68,"")</f>
        <v/>
      </c>
    </row>
    <row r="78" spans="1:87" ht="12" x14ac:dyDescent="0.2">
      <c r="A78" s="7" t="s">
        <v>34</v>
      </c>
      <c r="B78" s="18" cm="1">
        <f t="array" ref="B78">IFERROR(_xlfn.IFS(COUNTA($F$68:$K$68)=0,AVERAGE($F78:$K78),$F$68="X",AVERAGE(G78:$K78),$G$68="X",AVERAGE($F78,$H78:$K78),$H$68="X",AVERAGE($F78:$G78,$I78:$K78),$I$68="X",AVERAGE($F78:$H78,$J78:$K78),$J$68="X",AVERAGE($F78:$I78,$K78:$K78),$K$68="X",AVERAGE($F78:$J78)),"")</f>
        <v>0.96371695652444211</v>
      </c>
      <c r="C78" s="19" cm="1">
        <f t="array" ref="C78">IFERROR(_xlfn.IFS(COUNTA($F$68:$K$68)=0,STDEV($F78:$K78)/SQRT(COUNT($F78:$K78)),$F$68="X",STDEV(G78:$K78)/SQRT(COUNT(G78:$K78)),$G$68="X",STDEV($F78,$H78:$K78)/SQRT(COUNT($F78,$H78:$K78)),$H$68="X",STDEV($F78:$G78,$I78:$K78)/SQRT(COUNT($F78:$G78,$I78:$K78)),$I$68="X",STDEV($F78:$H78,$J78:$K78)/SQRT(COUNT($F78:$H78,$J78:$K78)),$J$68="X",STDEV($F78:$I78,$K78)/SQRT(COUNT($F78:$I78,$K78)),$K$68="X",STDEV($F78:$J78)/SQRT(COUNT($F78:$J78))),"")</f>
        <v>0.14082119102874827</v>
      </c>
      <c r="D78" s="113" cm="1">
        <f t="array" ref="D78">IFERROR(_xlfn.IFS(COUNTA($L$68:$Q$68)=0,AVERAGE($L78:$Q78),$L$68="X",AVERAGE($M78:$Q78),$M$68="X",AVERAGE($L78,$N78:$Q78),$N$68="X",AVERAGE($L78:$M78,$O78:$Q78),$O$68="X",AVERAGE($L78:$N78,$P78:$Q78),$P$68="X",AVERAGE($L78:$O78,$Q78:$Q78),$Q$68="X",AVERAGE($L78:$P78)),"")</f>
        <v>615047.04166666663</v>
      </c>
      <c r="E78" s="111" cm="1">
        <f t="array" ref="E78">IFERROR(_xlfn.IFS(COUNTA($L$68:$Q$68)=0,STDEV($L78:$Q78)/SQRT(COUNT($L78:$Q78)),$L$68="X",STDEV($M78:$Q78)/SQRT(COUNT($M78:$Q78)),$M$68="X",STDEV($L78,$N78:$Q78)/SQRT(COUNT($L78,$N78:$Q78)),$N$68="X",STDEV($L78:$M78,$O78:$Q78)/SQRT(COUNT($L78:$M78,$O78:$Q78)),$O$68="X",STDEV($L78:$N78,$P78:$Q78)/SQRT(COUNT($L78:$N78,$P78:$Q78)),$P$68="X",STDEV($L78:$O78,$Q78)/SQRT(COUNT($L78:$O78,$Q78)),$Q$68="X",STDEV($L78:$P78)/SQRT(COUNT($L78:$P78))),"")</f>
        <v>191025.37640357058</v>
      </c>
      <c r="F78" s="1" cm="1">
        <f t="array" ref="F78">_xlfn.IFS(SUM($L78:$Q78)="","",L78="","",L78=0,0,L78&gt;0,L78/F$131*100)</f>
        <v>1.0075262668747984</v>
      </c>
      <c r="G78" s="1" cm="1">
        <f t="array" ref="G78">_xlfn.IFS(SUM($L78:$Q78)="","",M78="","",M78=0,0,M78&gt;0,M78/G$131*100)</f>
        <v>0.69210568898438818</v>
      </c>
      <c r="H78" s="1" cm="1">
        <f t="array" ref="H78">_xlfn.IFS(SUM($L78:$Q78)="","",N78="","",N78=0,0,N78&gt;0,N78/H$131*100)</f>
        <v>1.0647960749154342</v>
      </c>
      <c r="I78" s="1" cm="1">
        <f t="array" ref="I78">_xlfn.IFS(SUM($L78:$Q78)="","",O78="","",O78=0,0,O78&gt;0,O78/I$131*100)</f>
        <v>1.5540137309945001</v>
      </c>
      <c r="J78" s="1" cm="1">
        <f t="array" ref="J78">_xlfn.IFS(SUM($L78:$Q78)="","",P78="","",P78=0,0,P78&gt;0,P78/J$131*100)</f>
        <v>0.89488493938557656</v>
      </c>
      <c r="K78" s="1" cm="1">
        <f t="array" ref="K78">_xlfn.IFS(SUM($L78:$Q78)="","",Q78="","",Q78=0,0,Q78&gt;0,Q78/K$131*100)</f>
        <v>0.56897503799195515</v>
      </c>
      <c r="L78" s="92">
        <f t="shared" si="75"/>
        <v>583993.33333333337</v>
      </c>
      <c r="M78" s="1">
        <f t="shared" si="75"/>
        <v>345509.5</v>
      </c>
      <c r="N78" s="1">
        <f t="shared" si="75"/>
        <v>190968.66666666666</v>
      </c>
      <c r="O78" s="1">
        <f t="shared" si="75"/>
        <v>1492927.25</v>
      </c>
      <c r="P78" s="1">
        <f t="shared" si="75"/>
        <v>709983.5</v>
      </c>
      <c r="Q78" s="95">
        <f t="shared" si="75"/>
        <v>366900</v>
      </c>
      <c r="R78" s="89">
        <v>1751980</v>
      </c>
      <c r="S78" s="89">
        <v>1382038</v>
      </c>
      <c r="T78" s="89">
        <v>572906</v>
      </c>
      <c r="U78" s="89">
        <v>5971709</v>
      </c>
      <c r="V78" s="89">
        <v>1419967</v>
      </c>
      <c r="W78" s="89">
        <v>733800</v>
      </c>
      <c r="X78" s="1"/>
      <c r="Y78" s="1"/>
      <c r="Z78" s="7" t="s">
        <v>34</v>
      </c>
      <c r="AA78" s="18" cm="1">
        <f t="array" ref="AA78">IFERROR(_xlfn.IFS(COUNTA($AE$68:$AJ$68)=0,AVERAGE($AE78:$AJ78),$AE$68="X",AVERAGE($AF78:$AJ78),$AF$68="X",AVERAGE($AE78,$AG78:$AJ78),$AG$68="X",AVERAGE($AE78:$AF78,$AH78:$AJ78),$AH$68="X",AVERAGE($AE78:$AG78,$AI78:$AJ78),$AI$68="X",AVERAGE($AE78:$AH78,$AJ78:$AJ78),$AJ$68="X",AVERAGE($AE78:$AI78)),"")</f>
        <v>0.61639757416151431</v>
      </c>
      <c r="AB78" s="19" cm="1">
        <f t="array" ref="AB78">IFERROR(_xlfn.IFS(COUNTA($AE$68:$AJ$68)=0,STDEV($AE78:$AJ78)/SQRT(COUNT($AE78:$AJ78)),$AE$68="X",STDEV($AF78:$AJ78)/SQRT(COUNT($AF78:$AJ78)),$AF$68="X",STDEV($AE78,$AG78:$AJ78)/SQRT(COUNT($AE78,$AG78:$AJ78)),$AG$68="X",STDEV($AE78:$AF78,$AH78:$AJ78)/SQRT(COUNT($AE78:$AF78,$AH78:$AJ78)),$AH$68="X",STDEV($AE78:$AG78,$AI78:$AJ78)/SQRT(COUNT($AE78:$AG78,$AI78:$AJ78)),$AI$68="X",STDEV($AE78:$AH78,$AJ78)/SQRT(COUNT($AE78:$AH78,$AJ78)),$AJ$68="X",STDEV($AE78:$AI78)/SQRT(COUNT($AE78:$AI78))),"")</f>
        <v>0.17580302694097741</v>
      </c>
      <c r="AC78" s="113" cm="1">
        <f t="array" ref="AC78">IFERROR(_xlfn.IFS(COUNTA($AK$68:$AP$68)=0,AVERAGE($AK78:$AP78),$AK$68="X",AVERAGE($AL78:$AP78),$AL$68="X",AVERAGE($AK78,$AM78:$AP78),$AM$68="X",AVERAGE($AK78:$AL78,$AN78:$AP78),$AN$68="X",AVERAGE($AK78:$AM78,$AO78:$AP78),$AO$68="X",AVERAGE($AK78:$AN78,$AP78:$AP78),$AP$68="X",AVERAGE($AK78:$AO78)),"")</f>
        <v>696182.125</v>
      </c>
      <c r="AD78" s="111" cm="1">
        <f t="array" ref="AD78">IFERROR(_xlfn.IFS(COUNTA($AK$68:$AP$68)=0,STDEV($AK78:$AP78)/SQRT(COUNT($AK78:$AP78)),$AK$68="X",STDEV($AL78:$AP78)/SQRT(COUNT($AL78:$AP78)),$AL$68="X",STDEV($AK78,$AM78:$AP78)/SQRT(COUNT($AK78,$AM78:$AP78)),$AM$68="X",STDEV($AK78:$AL78,$AN78:$AP78)/SQRT(COUNT($AK78:$AL78,$AN78:$AP78)),$AN$68="X",STDEV($AK78:$AM78,$AO78:$AP78)/SQRT(COUNT($AK78:$AM78,$AO78:$AP78)),$AO$68="X",STDEV($AK78:$AN78,$AP78)/SQRT(COUNT($AK78:$AN78,$AP78)),$AP$68="X",STDEV($AK78:$AO78)/SQRT(COUNT($AK78:$AO78))),"")</f>
        <v>367233.04216832994</v>
      </c>
      <c r="AE78" s="1" cm="1">
        <f t="array" ref="AE78">_xlfn.IFS(SUM($AK78:$AP78)="","",AK78="","",AK78=0,0,AK78&gt;0,AK78/AE$131*100)</f>
        <v>0.15216997316300873</v>
      </c>
      <c r="AF78" s="1" cm="1">
        <f t="array" ref="AF78">_xlfn.IFS(SUM($AK78:$AP78)="","",AL78="","",AL78=0,0,AL78&gt;0,AL78/AF$131*100)</f>
        <v>0.23516039744720646</v>
      </c>
      <c r="AG78" s="1" cm="1">
        <f t="array" ref="AG78">_xlfn.IFS(SUM($AK78:$AP78)="","",AM78="","",AM78=0,0,AM78&gt;0,AM78/AG$131*100)</f>
        <v>1.13945124352686</v>
      </c>
      <c r="AH78" s="1" cm="1">
        <f t="array" ref="AH78">_xlfn.IFS(SUM($AK78:$AP78)="","",AN78="","",AN78=0,0,AN78&gt;0,AN78/AH$131*100)</f>
        <v>1.1386864625917523</v>
      </c>
      <c r="AI78" s="1" cm="1">
        <f t="array" ref="AI78">_xlfn.IFS(SUM($AK78:$AP78)="","",AO78="","",AO78=0,0,AO78&gt;0,AO78/AI$131*100)</f>
        <v>0.5147718956446603</v>
      </c>
      <c r="AJ78" s="1" cm="1">
        <f t="array" ref="AJ78">_xlfn.IFS(SUM($AK78:$AP78)="","",AP78="","",AP78=0,0,AP78&gt;0,AP78/AJ$131*100)</f>
        <v>0.51814547259559807</v>
      </c>
      <c r="AK78" s="85">
        <f t="shared" si="76"/>
        <v>141251</v>
      </c>
      <c r="AL78" s="39">
        <f t="shared" si="76"/>
        <v>215232</v>
      </c>
      <c r="AM78" s="39">
        <f t="shared" si="76"/>
        <v>1009555.6666666666</v>
      </c>
      <c r="AN78" s="39">
        <f t="shared" si="76"/>
        <v>329915.33333333331</v>
      </c>
      <c r="AO78" s="39">
        <f t="shared" si="76"/>
        <v>2398471</v>
      </c>
      <c r="AP78" s="98">
        <f t="shared" si="76"/>
        <v>82667.75</v>
      </c>
      <c r="AQ78" s="89">
        <v>141251</v>
      </c>
      <c r="AR78" s="89">
        <v>430464</v>
      </c>
      <c r="AS78" s="89">
        <v>3028667</v>
      </c>
      <c r="AT78" s="89">
        <v>989746</v>
      </c>
      <c r="AU78" s="89">
        <v>4796942</v>
      </c>
      <c r="AV78" s="89">
        <v>330671</v>
      </c>
      <c r="AW78" s="1"/>
      <c r="AX78" s="1"/>
      <c r="AY78" s="39" t="str">
        <f t="shared" si="77"/>
        <v/>
      </c>
      <c r="AZ78" s="39" t="str">
        <f t="shared" si="78"/>
        <v/>
      </c>
      <c r="BA78" s="39" t="str">
        <f t="shared" si="79"/>
        <v/>
      </c>
      <c r="BB78" s="39" t="str">
        <f t="shared" si="80"/>
        <v/>
      </c>
      <c r="BC78" s="39" t="str">
        <f t="shared" si="81"/>
        <v/>
      </c>
      <c r="BD78" s="39" t="str">
        <f t="shared" si="82"/>
        <v/>
      </c>
      <c r="BE78" s="39" t="str">
        <f t="shared" si="83"/>
        <v/>
      </c>
      <c r="BF78" s="39" t="str">
        <f t="shared" si="84"/>
        <v/>
      </c>
      <c r="BG78" s="39" t="str">
        <f t="shared" si="85"/>
        <v/>
      </c>
      <c r="BH78" s="39" t="str">
        <f t="shared" si="86"/>
        <v/>
      </c>
      <c r="BI78" s="39" t="str">
        <f t="shared" si="87"/>
        <v/>
      </c>
      <c r="BJ78" s="39" t="str">
        <f t="shared" si="88"/>
        <v/>
      </c>
      <c r="BK78" s="42" t="str">
        <f t="shared" si="89"/>
        <v/>
      </c>
      <c r="BL78" t="str">
        <f t="shared" si="89"/>
        <v/>
      </c>
      <c r="BM78" t="str">
        <f t="shared" si="89"/>
        <v/>
      </c>
      <c r="BN78" t="str">
        <f t="shared" si="89"/>
        <v/>
      </c>
      <c r="BO78" t="str">
        <f t="shared" si="89"/>
        <v/>
      </c>
      <c r="BP78" t="str">
        <f t="shared" si="89"/>
        <v/>
      </c>
      <c r="BQ78" t="str">
        <f t="shared" si="89"/>
        <v/>
      </c>
      <c r="BR78" t="str">
        <f t="shared" si="89"/>
        <v/>
      </c>
      <c r="BS78" t="str">
        <f t="shared" si="89"/>
        <v/>
      </c>
      <c r="BT78" t="str">
        <f t="shared" si="89"/>
        <v/>
      </c>
      <c r="BU78" t="str">
        <f t="shared" si="89"/>
        <v/>
      </c>
      <c r="BV78" t="str">
        <f t="shared" si="89"/>
        <v/>
      </c>
      <c r="BW78" t="str">
        <f t="shared" si="90"/>
        <v/>
      </c>
      <c r="BX78" t="str">
        <f t="shared" si="91"/>
        <v/>
      </c>
      <c r="BY78" t="str">
        <f t="shared" si="92"/>
        <v/>
      </c>
      <c r="BZ78" t="str">
        <f t="shared" si="93"/>
        <v/>
      </c>
      <c r="CA78" t="str">
        <f t="shared" si="94"/>
        <v/>
      </c>
      <c r="CB78" s="39" t="str">
        <f t="shared" si="94"/>
        <v/>
      </c>
      <c r="CC78" s="46" t="str">
        <f t="shared" si="95"/>
        <v/>
      </c>
      <c r="CD78" s="44" t="str">
        <f t="shared" si="96"/>
        <v/>
      </c>
      <c r="CE78" t="str" cm="1">
        <f t="array" ref="CE78">_xlfn.IFS($CC78="","",$CC78&lt;=CE$69,"yes",$CC78&gt;CE$69,"no")</f>
        <v/>
      </c>
      <c r="CF78" s="42" t="str">
        <f t="shared" si="97"/>
        <v/>
      </c>
      <c r="CG78" s="1" t="str">
        <f t="shared" si="98"/>
        <v/>
      </c>
      <c r="CH78" s="1" t="str">
        <f t="shared" si="99"/>
        <v/>
      </c>
      <c r="CI78" s="76" t="str">
        <f>IF(CE78="yes",VLOOKUP(CH78,'z-Table'!$A$1:$K$74,7,TRUE)*$CE$68,"")</f>
        <v/>
      </c>
    </row>
    <row r="79" spans="1:87" ht="12" x14ac:dyDescent="0.2">
      <c r="A79" s="7" t="s">
        <v>35</v>
      </c>
      <c r="B79" s="18" cm="1">
        <f t="array" ref="B79">IFERROR(_xlfn.IFS(COUNTA($F$68:$K$68)=0,AVERAGE($F79:$K79),$F$68="X",AVERAGE(G79:$K79),$G$68="X",AVERAGE($F79,$H79:$K79),$H$68="X",AVERAGE($F79:$G79,$I79:$K79),$I$68="X",AVERAGE($F79:$H79,$J79:$K79),$J$68="X",AVERAGE($F79:$I79,$K79:$K79),$K$68="X",AVERAGE($F79:$J79)),"")</f>
        <v>1.0836718830051981E-2</v>
      </c>
      <c r="C79" s="19" cm="1">
        <f t="array" ref="C79">IFERROR(_xlfn.IFS(COUNTA($F$68:$K$68)=0,STDEV($F79:$K79)/SQRT(COUNT($F79:$K79)),$F$68="X",STDEV(G79:$K79)/SQRT(COUNT(G79:$K79)),$G$68="X",STDEV($F79,$H79:$K79)/SQRT(COUNT($F79,$H79:$K79)),$H$68="X",STDEV($F79:$G79,$I79:$K79)/SQRT(COUNT($F79:$G79,$I79:$K79)),$I$68="X",STDEV($F79:$H79,$J79:$K79)/SQRT(COUNT($F79:$H79,$J79:$K79)),$J$68="X",STDEV($F79:$I79,$K79)/SQRT(COUNT($F79:$I79,$K79)),$K$68="X",STDEV($F79:$J79)/SQRT(COUNT($F79:$J79))),"")</f>
        <v>2.2586217272841476E-3</v>
      </c>
      <c r="D79" s="113" cm="1">
        <f t="array" ref="D79">IFERROR(_xlfn.IFS(COUNTA($L$68:$Q$68)=0,AVERAGE($L79:$Q79),$L$68="X",AVERAGE($M79:$Q79),$M$68="X",AVERAGE($L79,$N79:$Q79),$N$68="X",AVERAGE($L79:$M79,$O79:$Q79),$O$68="X",AVERAGE($L79:$N79,$P79:$Q79),$P$68="X",AVERAGE($L79:$O79,$Q79:$Q79),$Q$68="X",AVERAGE($L79:$P79)),"")</f>
        <v>5827.6527777777783</v>
      </c>
      <c r="E79" s="111" cm="1">
        <f t="array" ref="E79">IFERROR(_xlfn.IFS(COUNTA($L$68:$Q$68)=0,STDEV($L79:$Q79)/SQRT(COUNT($L79:$Q79)),$L$68="X",STDEV($M79:$Q79)/SQRT(COUNT($M79:$Q79)),$M$68="X",STDEV($L79,$N79:$Q79)/SQRT(COUNT($L79,$N79:$Q79)),$N$68="X",STDEV($L79:$M79,$O79:$Q79)/SQRT(COUNT($L79:$M79,$O79:$Q79)),$O$68="X",STDEV($L79:$N79,$P79:$Q79)/SQRT(COUNT($L79:$N79,$P79:$Q79)),$P$68="X",STDEV($L79:$O79,$Q79)/SQRT(COUNT($L79:$O79,$Q79)),$Q$68="X",STDEV($L79:$P79)/SQRT(COUNT($L79:$P79))),"")</f>
        <v>1120.5568065360994</v>
      </c>
      <c r="F79" s="1" cm="1">
        <f t="array" ref="F79">_xlfn.IFS(SUM($L79:$Q79)="","",L79="","",L79=0,0,L79&gt;0,L79/F$131*100)</f>
        <v>1.2843806233165759E-2</v>
      </c>
      <c r="G79" s="1" cm="1">
        <f t="array" ref="G79">_xlfn.IFS(SUM($L79:$Q79)="","",M79="","",M79=0,0,M79&gt;0,M79/G$131*100)</f>
        <v>1.9662372283970508E-2</v>
      </c>
      <c r="H79" s="1" cm="1">
        <f t="array" ref="H79">_xlfn.IFS(SUM($L79:$Q79)="","",N79="","",N79=0,0,N79&gt;0,N79/H$131*100)</f>
        <v>1.3392983344284438E-2</v>
      </c>
      <c r="I79" s="1" cm="1">
        <f t="array" ref="I79">_xlfn.IFS(SUM($L79:$Q79)="","",O79="","",O79=0,0,O79&gt;0,O79/I$131*100)</f>
        <v>7.260397834982675E-3</v>
      </c>
      <c r="J79" s="1" cm="1">
        <f t="array" ref="J79">_xlfn.IFS(SUM($L79:$Q79)="","",P79="","",P79=0,0,P79&gt;0,P79/J$131*100)</f>
        <v>4.5791444234799823E-3</v>
      </c>
      <c r="K79" s="1" cm="1">
        <f t="array" ref="K79">_xlfn.IFS(SUM($L79:$Q79)="","",Q79="","",Q79=0,0,Q79&gt;0,Q79/K$131*100)</f>
        <v>7.2816088604285237E-3</v>
      </c>
      <c r="L79" s="92">
        <f t="shared" si="75"/>
        <v>7444.666666666667</v>
      </c>
      <c r="M79" s="1">
        <f t="shared" si="75"/>
        <v>9815.75</v>
      </c>
      <c r="N79" s="1">
        <f t="shared" si="75"/>
        <v>2402</v>
      </c>
      <c r="O79" s="1">
        <f t="shared" si="75"/>
        <v>6975</v>
      </c>
      <c r="P79" s="1">
        <f t="shared" si="75"/>
        <v>3633</v>
      </c>
      <c r="Q79" s="95">
        <f t="shared" si="75"/>
        <v>4695.5</v>
      </c>
      <c r="R79" s="89">
        <v>22334</v>
      </c>
      <c r="S79" s="89">
        <v>39263</v>
      </c>
      <c r="T79" s="89">
        <v>7206</v>
      </c>
      <c r="U79" s="89">
        <v>27900</v>
      </c>
      <c r="V79" s="89">
        <v>7266</v>
      </c>
      <c r="W79" s="89">
        <v>9391</v>
      </c>
      <c r="X79" s="1"/>
      <c r="Y79" s="1"/>
      <c r="Z79" s="7" t="s">
        <v>35</v>
      </c>
      <c r="AA79" s="18" cm="1">
        <f t="array" ref="AA79">IFERROR(_xlfn.IFS(COUNTA($AE$68:$AJ$68)=0,AVERAGE($AE79:$AJ79),$AE$68="X",AVERAGE($AF79:$AJ79),$AF$68="X",AVERAGE($AE79,$AG79:$AJ79),$AG$68="X",AVERAGE($AE79:$AF79,$AH79:$AJ79),$AH$68="X",AVERAGE($AE79:$AG79,$AI79:$AJ79),$AI$68="X",AVERAGE($AE79:$AH79,$AJ79:$AJ79),$AJ$68="X",AVERAGE($AE79:$AI79)),"")</f>
        <v>2.0597732307732455E-2</v>
      </c>
      <c r="AB79" s="19" cm="1">
        <f t="array" ref="AB79">IFERROR(_xlfn.IFS(COUNTA($AE$68:$AJ$68)=0,STDEV($AE79:$AJ79)/SQRT(COUNT($AE79:$AJ79)),$AE$68="X",STDEV($AF79:$AJ79)/SQRT(COUNT($AF79:$AJ79)),$AF$68="X",STDEV($AE79,$AG79:$AJ79)/SQRT(COUNT($AE79,$AG79:$AJ79)),$AG$68="X",STDEV($AE79:$AF79,$AH79:$AJ79)/SQRT(COUNT($AE79:$AF79,$AH79:$AJ79)),$AH$68="X",STDEV($AE79:$AG79,$AI79:$AJ79)/SQRT(COUNT($AE79:$AG79,$AI79:$AJ79)),$AI$68="X",STDEV($AE79:$AH79,$AJ79)/SQRT(COUNT($AE79:$AH79,$AJ79)),$AJ$68="X",STDEV($AE79:$AI79)/SQRT(COUNT($AE79:$AI79))),"")</f>
        <v>6.401301400002825E-3</v>
      </c>
      <c r="AC79" s="113" cm="1">
        <f t="array" ref="AC79">IFERROR(_xlfn.IFS(COUNTA($AK$68:$AP$68)=0,AVERAGE($AK79:$AP79),$AK$68="X",AVERAGE($AL79:$AP79),$AL$68="X",AVERAGE($AK79,$AM79:$AP79),$AM$68="X",AVERAGE($AK79:$AL79,$AN79:$AP79),$AN$68="X",AVERAGE($AK79:$AM79,$AO79:$AP79),$AO$68="X",AVERAGE($AK79:$AN79,$AP79:$AP79),$AP$68="X",AVERAGE($AK79:$AO79)),"")</f>
        <v>15262.819444444443</v>
      </c>
      <c r="AD79" s="111" cm="1">
        <f t="array" ref="AD79">IFERROR(_xlfn.IFS(COUNTA($AK$68:$AP$68)=0,STDEV($AK79:$AP79)/SQRT(COUNT($AK79:$AP79)),$AK$68="X",STDEV($AL79:$AP79)/SQRT(COUNT($AL79:$AP79)),$AL$68="X",STDEV($AK79,$AM79:$AP79)/SQRT(COUNT($AK79,$AM79:$AP79)),$AM$68="X",STDEV($AK79:$AL79,$AN79:$AP79)/SQRT(COUNT($AK79:$AL79,$AN79:$AP79)),$AN$68="X",STDEV($AK79:$AM79,$AO79:$AP79)/SQRT(COUNT($AK79:$AM79,$AO79:$AP79)),$AO$68="X",STDEV($AK79:$AN79,$AP79)/SQRT(COUNT($AK79:$AN79,$AP79)),$AP$68="X",STDEV($AK79:$AO79)/SQRT(COUNT($AK79:$AO79))),"")</f>
        <v>3538.6634999578087</v>
      </c>
      <c r="AE79" s="1" cm="1">
        <f t="array" ref="AE79">_xlfn.IFS(SUM($AK79:$AP79)="","",AK79="","",AK79=0,0,AK79&gt;0,AK79/AE$131*100)</f>
        <v>1.7431822328696039E-2</v>
      </c>
      <c r="AF79" s="1" cm="1">
        <f t="array" ref="AF79">_xlfn.IFS(SUM($AK79:$AP79)="","",AL79="","",AL79=0,0,AL79&gt;0,AL79/AF$131*100)</f>
        <v>1.7455222781076096E-2</v>
      </c>
      <c r="AG79" s="1" cm="1">
        <f t="array" ref="AG79">_xlfn.IFS(SUM($AK79:$AP79)="","",AM79="","",AM79=0,0,AM79&gt;0,AM79/AG$131*100)</f>
        <v>1.365121631773058E-2</v>
      </c>
      <c r="AH79" s="1" cm="1">
        <f t="array" ref="AH79">_xlfn.IFS(SUM($AK79:$AP79)="","",AN79="","",AN79=0,0,AN79&gt;0,AN79/AH$131*100)</f>
        <v>5.1384045481098616E-2</v>
      </c>
      <c r="AI79" s="1" cm="1">
        <f t="array" ref="AI79">_xlfn.IFS(SUM($AK79:$AP79)="","",AO79="","",AO79=0,0,AO79&gt;0,AO79/AI$131*100)</f>
        <v>6.3696414586385357E-3</v>
      </c>
      <c r="AJ79" s="1" cm="1">
        <f t="array" ref="AJ79">_xlfn.IFS(SUM($AK79:$AP79)="","",AP79="","",AP79=0,0,AP79&gt;0,AP79/AJ$131*100)</f>
        <v>1.7294445479154857E-2</v>
      </c>
      <c r="AK79" s="85">
        <f t="shared" si="76"/>
        <v>16181</v>
      </c>
      <c r="AL79" s="39">
        <f t="shared" si="76"/>
        <v>15976</v>
      </c>
      <c r="AM79" s="39">
        <f t="shared" si="76"/>
        <v>12095</v>
      </c>
      <c r="AN79" s="39">
        <f t="shared" si="76"/>
        <v>14887.666666666666</v>
      </c>
      <c r="AO79" s="39">
        <f t="shared" si="76"/>
        <v>29678</v>
      </c>
      <c r="AP79" s="98">
        <f t="shared" si="76"/>
        <v>2759.25</v>
      </c>
      <c r="AQ79" s="89">
        <v>16181</v>
      </c>
      <c r="AR79" s="89">
        <v>31952</v>
      </c>
      <c r="AS79" s="89">
        <v>36285</v>
      </c>
      <c r="AT79" s="89">
        <v>44663</v>
      </c>
      <c r="AU79" s="89">
        <v>59356</v>
      </c>
      <c r="AV79" s="89">
        <v>11037</v>
      </c>
      <c r="AW79" s="1"/>
      <c r="AX79" s="1"/>
      <c r="AY79" s="39" t="str">
        <f t="shared" si="77"/>
        <v/>
      </c>
      <c r="AZ79" s="39" t="str">
        <f t="shared" si="78"/>
        <v/>
      </c>
      <c r="BA79" s="39" t="str">
        <f t="shared" si="79"/>
        <v/>
      </c>
      <c r="BB79" s="39" t="str">
        <f t="shared" si="80"/>
        <v/>
      </c>
      <c r="BC79" s="39" t="str">
        <f t="shared" si="81"/>
        <v/>
      </c>
      <c r="BD79" s="39" t="str">
        <f t="shared" si="82"/>
        <v/>
      </c>
      <c r="BE79" s="39" t="str">
        <f t="shared" si="83"/>
        <v/>
      </c>
      <c r="BF79" s="39" t="str">
        <f t="shared" si="84"/>
        <v/>
      </c>
      <c r="BG79" s="39" t="str">
        <f t="shared" si="85"/>
        <v/>
      </c>
      <c r="BH79" s="39" t="str">
        <f t="shared" si="86"/>
        <v/>
      </c>
      <c r="BI79" s="39" t="str">
        <f t="shared" si="87"/>
        <v/>
      </c>
      <c r="BJ79" s="39" t="str">
        <f t="shared" si="88"/>
        <v/>
      </c>
      <c r="BK79" s="42" t="str">
        <f t="shared" si="89"/>
        <v/>
      </c>
      <c r="BL79" t="str">
        <f t="shared" si="89"/>
        <v/>
      </c>
      <c r="BM79" t="str">
        <f t="shared" si="89"/>
        <v/>
      </c>
      <c r="BN79" t="str">
        <f t="shared" si="89"/>
        <v/>
      </c>
      <c r="BO79" t="str">
        <f t="shared" si="89"/>
        <v/>
      </c>
      <c r="BP79" t="str">
        <f t="shared" si="89"/>
        <v/>
      </c>
      <c r="BQ79" t="str">
        <f t="shared" si="89"/>
        <v/>
      </c>
      <c r="BR79" t="str">
        <f t="shared" si="89"/>
        <v/>
      </c>
      <c r="BS79" t="str">
        <f t="shared" si="89"/>
        <v/>
      </c>
      <c r="BT79" t="str">
        <f t="shared" si="89"/>
        <v/>
      </c>
      <c r="BU79" t="str">
        <f t="shared" si="89"/>
        <v/>
      </c>
      <c r="BV79" t="str">
        <f t="shared" si="89"/>
        <v/>
      </c>
      <c r="BW79" t="str">
        <f t="shared" si="90"/>
        <v/>
      </c>
      <c r="BX79" t="str">
        <f t="shared" si="91"/>
        <v/>
      </c>
      <c r="BY79" t="str">
        <f t="shared" si="92"/>
        <v/>
      </c>
      <c r="BZ79" t="str">
        <f t="shared" si="93"/>
        <v/>
      </c>
      <c r="CA79" t="str">
        <f t="shared" si="94"/>
        <v/>
      </c>
      <c r="CB79" s="39" t="str">
        <f t="shared" si="94"/>
        <v/>
      </c>
      <c r="CC79" s="46" t="str">
        <f t="shared" si="95"/>
        <v/>
      </c>
      <c r="CD79" s="44" t="str">
        <f t="shared" si="96"/>
        <v/>
      </c>
      <c r="CE79" t="str" cm="1">
        <f t="array" ref="CE79">_xlfn.IFS($CC79="","",$CC79&lt;=CE$69,"yes",$CC79&gt;CE$69,"no")</f>
        <v/>
      </c>
      <c r="CF79" s="42" t="str">
        <f t="shared" si="97"/>
        <v/>
      </c>
      <c r="CG79" s="1" t="str">
        <f t="shared" si="98"/>
        <v/>
      </c>
      <c r="CH79" s="1" t="str">
        <f t="shared" si="99"/>
        <v/>
      </c>
      <c r="CI79" s="76" t="str">
        <f>IF(CE79="yes",VLOOKUP(CH79,'z-Table'!$A$1:$K$74,7,TRUE)*$CE$68,"")</f>
        <v/>
      </c>
    </row>
    <row r="80" spans="1:87" ht="12" x14ac:dyDescent="0.2">
      <c r="A80" s="6" t="s">
        <v>36</v>
      </c>
      <c r="B80" s="18" cm="1">
        <f t="array" ref="B80">IFERROR(_xlfn.IFS(COUNTA($F$68:$K$68)=0,AVERAGE($F80:$K80),$F$68="X",AVERAGE(G80:$K80),$G$68="X",AVERAGE($F80,$H80:$K80),$H$68="X",AVERAGE($F80:$G80,$I80:$K80),$I$68="X",AVERAGE($F80:$H80,$J80:$K80),$J$68="X",AVERAGE($F80:$I80,$K80:$K80),$K$68="X",AVERAGE($F80:$J80)),"")</f>
        <v>6.4979042536958909E-2</v>
      </c>
      <c r="C80" s="19" cm="1">
        <f t="array" ref="C80">IFERROR(_xlfn.IFS(COUNTA($F$68:$K$68)=0,STDEV($F80:$K80)/SQRT(COUNT($F80:$K80)),$F$68="X",STDEV(G80:$K80)/SQRT(COUNT(G80:$K80)),$G$68="X",STDEV($F80,$H80:$K80)/SQRT(COUNT($F80,$H80:$K80)),$H$68="X",STDEV($F80:$G80,$I80:$K80)/SQRT(COUNT($F80:$G80,$I80:$K80)),$I$68="X",STDEV($F80:$H80,$J80:$K80)/SQRT(COUNT($F80:$H80,$J80:$K80)),$J$68="X",STDEV($F80:$I80,$K80)/SQRT(COUNT($F80:$I80,$K80)),$K$68="X",STDEV($F80:$J80)/SQRT(COUNT($F80:$J80))),"")</f>
        <v>1.4003912888063052E-2</v>
      </c>
      <c r="D80" s="113" cm="1">
        <f t="array" ref="D80">IFERROR(_xlfn.IFS(COUNTA($L$68:$Q$68)=0,AVERAGE($L80:$Q80),$L$68="X",AVERAGE($M80:$Q80),$M$68="X",AVERAGE($L80,$N80:$Q80),$N$68="X",AVERAGE($L80:$M80,$O80:$Q80),$O$68="X",AVERAGE($L80:$N80,$P80:$Q80),$P$68="X",AVERAGE($L80:$O80,$Q80:$Q80),$Q$68="X",AVERAGE($L80:$P80)),"")</f>
        <v>34814.916666666664</v>
      </c>
      <c r="E80" s="111" cm="1">
        <f t="array" ref="E80">IFERROR(_xlfn.IFS(COUNTA($L$68:$Q$68)=0,STDEV($L80:$Q80)/SQRT(COUNT($L80:$Q80)),$L$68="X",STDEV($M80:$Q80)/SQRT(COUNT($M80:$Q80)),$M$68="X",STDEV($L80,$N80:$Q80)/SQRT(COUNT($L80,$N80:$Q80)),$N$68="X",STDEV($L80:$M80,$O80:$Q80)/SQRT(COUNT($L80:$M80,$O80:$Q80)),$O$68="X",STDEV($L80:$N80,$P80:$Q80)/SQRT(COUNT($L80:$N80,$P80:$Q80)),$P$68="X",STDEV($L80:$O80,$Q80)/SQRT(COUNT($L80:$O80,$Q80)),$Q$68="X",STDEV($L80:$P80)/SQRT(COUNT($L80:$P80))),"")</f>
        <v>7092.2723605748588</v>
      </c>
      <c r="F80" s="1" cm="1">
        <f t="array" ref="F80">_xlfn.IFS(SUM($L80:$Q80)="","",L80="","",L80=0,0,L80&gt;0,L80/F$131*100)</f>
        <v>8.2877457477061128E-2</v>
      </c>
      <c r="G80" s="1" cm="1">
        <f t="array" ref="G80">_xlfn.IFS(SUM($L80:$Q80)="","",M80="","",M80=0,0,M80&gt;0,M80/G$131*100)</f>
        <v>0.11525095783391419</v>
      </c>
      <c r="H80" s="1" cm="1">
        <f t="array" ref="H80">_xlfn.IFS(SUM($L80:$Q80)="","",N80="","",N80=0,0,N80&gt;0,N80/H$131*100)</f>
        <v>8.3355802110437513E-2</v>
      </c>
      <c r="I80" s="1" cm="1">
        <f t="array" ref="I80">_xlfn.IFS(SUM($L80:$Q80)="","",O80="","",O80=0,0,O80&gt;0,O80/I$131*100)</f>
        <v>4.6192784906527048E-2</v>
      </c>
      <c r="J80" s="1" cm="1">
        <f t="array" ref="J80">_xlfn.IFS(SUM($L80:$Q80)="","",P80="","",P80=0,0,P80&gt;0,P80/J$131*100)</f>
        <v>2.6135028797373366E-2</v>
      </c>
      <c r="K80" s="1" cm="1">
        <f t="array" ref="K80">_xlfn.IFS(SUM($L80:$Q80)="","",Q80="","",Q80=0,0,Q80&gt;0,Q80/K$131*100)</f>
        <v>3.6062224096440228E-2</v>
      </c>
      <c r="L80" s="92">
        <f t="shared" si="75"/>
        <v>48038.333333333336</v>
      </c>
      <c r="M80" s="1">
        <f t="shared" si="75"/>
        <v>57535</v>
      </c>
      <c r="N80" s="1">
        <f t="shared" si="75"/>
        <v>14949.666666666666</v>
      </c>
      <c r="O80" s="1">
        <f t="shared" si="75"/>
        <v>44377</v>
      </c>
      <c r="P80" s="1">
        <f t="shared" si="75"/>
        <v>20735</v>
      </c>
      <c r="Q80" s="95">
        <f t="shared" si="75"/>
        <v>23254.5</v>
      </c>
      <c r="R80" s="89">
        <v>144115</v>
      </c>
      <c r="S80" s="89">
        <v>230140</v>
      </c>
      <c r="T80" s="89">
        <v>44849</v>
      </c>
      <c r="U80" s="89">
        <v>177508</v>
      </c>
      <c r="V80" s="89">
        <v>41470</v>
      </c>
      <c r="W80" s="89">
        <v>46509</v>
      </c>
      <c r="X80" s="1"/>
      <c r="Y80" s="1"/>
      <c r="Z80" s="6" t="s">
        <v>36</v>
      </c>
      <c r="AA80" s="18" cm="1">
        <f t="array" ref="AA80">IFERROR(_xlfn.IFS(COUNTA($AE$68:$AJ$68)=0,AVERAGE($AE80:$AJ80),$AE$68="X",AVERAGE($AF80:$AJ80),$AF$68="X",AVERAGE($AE80,$AG80:$AJ80),$AG$68="X",AVERAGE($AE80:$AF80,$AH80:$AJ80),$AH$68="X",AVERAGE($AE80:$AG80,$AI80:$AJ80),$AI$68="X",AVERAGE($AE80:$AH80,$AJ80:$AJ80),$AJ$68="X",AVERAGE($AE80:$AI80)),"")</f>
        <v>7.0633736235267988E-2</v>
      </c>
      <c r="AB80" s="19" cm="1">
        <f t="array" ref="AB80">IFERROR(_xlfn.IFS(COUNTA($AE$68:$AJ$68)=0,STDEV($AE80:$AJ80)/SQRT(COUNT($AE80:$AJ80)),$AE$68="X",STDEV($AF80:$AJ80)/SQRT(COUNT($AF80:$AJ80)),$AF$68="X",STDEV($AE80,$AG80:$AJ80)/SQRT(COUNT($AE80,$AG80:$AJ80)),$AG$68="X",STDEV($AE80:$AF80,$AH80:$AJ80)/SQRT(COUNT($AE80:$AF80,$AH80:$AJ80)),$AH$68="X",STDEV($AE80:$AG80,$AI80:$AJ80)/SQRT(COUNT($AE80:$AG80,$AI80:$AJ80)),$AI$68="X",STDEV($AE80:$AH80,$AJ80)/SQRT(COUNT($AE80:$AH80,$AJ80)),$AJ$68="X",STDEV($AE80:$AI80)/SQRT(COUNT($AE80:$AI80))),"")</f>
        <v>1.4359628542003403E-2</v>
      </c>
      <c r="AC80" s="113" cm="1">
        <f t="array" ref="AC80">IFERROR(_xlfn.IFS(COUNTA($AK$68:$AP$68)=0,AVERAGE($AK80:$AP80),$AK$68="X",AVERAGE($AL80:$AP80),$AL$68="X",AVERAGE($AK80,$AM80:$AP80),$AM$68="X",AVERAGE($AK80:$AL80,$AN80:$AP80),$AN$68="X",AVERAGE($AK80:$AM80,$AO80:$AP80),$AO$68="X",AVERAGE($AK80:$AN80,$AP80:$AP80),$AP$68="X",AVERAGE($AK80:$AO80)),"")</f>
        <v>67487.694444444438</v>
      </c>
      <c r="AD80" s="111" cm="1">
        <f t="array" ref="AD80">IFERROR(_xlfn.IFS(COUNTA($AK$68:$AP$68)=0,STDEV($AK80:$AP80)/SQRT(COUNT($AK80:$AP80)),$AK$68="X",STDEV($AL80:$AP80)/SQRT(COUNT($AL80:$AP80)),$AL$68="X",STDEV($AK80,$AM80:$AP80)/SQRT(COUNT($AK80,$AM80:$AP80)),$AM$68="X",STDEV($AK80:$AL80,$AN80:$AP80)/SQRT(COUNT($AK80:$AL80,$AN80:$AP80)),$AN$68="X",STDEV($AK80:$AM80,$AO80:$AP80)/SQRT(COUNT($AK80:$AM80,$AO80:$AP80)),$AO$68="X",STDEV($AK80:$AN80,$AP80)/SQRT(COUNT($AK80:$AN80,$AP80)),$AP$68="X",STDEV($AK80:$AO80)/SQRT(COUNT($AK80:$AO80))),"")</f>
        <v>20034.150901297438</v>
      </c>
      <c r="AE80" s="1" cm="1">
        <f t="array" ref="AE80">_xlfn.IFS(SUM($AK80:$AP80)="","",AK80="","",AK80=0,0,AK80&gt;0,AK80/AE$131*100)</f>
        <v>0.13264279860457945</v>
      </c>
      <c r="AF80" s="1" cm="1">
        <f t="array" ref="AF80">_xlfn.IFS(SUM($AK80:$AP80)="","",AL80="","",AL80=0,0,AL80&gt;0,AL80/AF$131*100)</f>
        <v>6.8811883973683222E-2</v>
      </c>
      <c r="AG80" s="1" cm="1">
        <f t="array" ref="AG80">_xlfn.IFS(SUM($AK80:$AP80)="","",AM80="","",AM80=0,0,AM80&gt;0,AM80/AG$131*100)</f>
        <v>7.6093915116206445E-2</v>
      </c>
      <c r="AH80" s="1" cm="1">
        <f t="array" ref="AH80">_xlfn.IFS(SUM($AK80:$AP80)="","",AN80="","",AN80=0,0,AN80&gt;0,AN80/AH$131*100)</f>
        <v>6.7887731584279312E-2</v>
      </c>
      <c r="AI80" s="1" cm="1">
        <f t="array" ref="AI80">_xlfn.IFS(SUM($AK80:$AP80)="","",AO80="","",AO80=0,0,AO80&gt;0,AO80/AI$131*100)</f>
        <v>2.649685426034128E-2</v>
      </c>
      <c r="AJ80" s="1" cm="1">
        <f t="array" ref="AJ80">_xlfn.IFS(SUM($AK80:$AP80)="","",AP80="","",AP80=0,0,AP80&gt;0,AP80/AJ$131*100)</f>
        <v>5.186923387251826E-2</v>
      </c>
      <c r="AK80" s="85">
        <f t="shared" si="76"/>
        <v>123125</v>
      </c>
      <c r="AL80" s="39">
        <f t="shared" si="76"/>
        <v>62980.5</v>
      </c>
      <c r="AM80" s="39">
        <f t="shared" si="76"/>
        <v>67419.333333333328</v>
      </c>
      <c r="AN80" s="39">
        <f t="shared" si="76"/>
        <v>19669.333333333332</v>
      </c>
      <c r="AO80" s="39">
        <f t="shared" si="76"/>
        <v>123456.5</v>
      </c>
      <c r="AP80" s="98">
        <f t="shared" si="76"/>
        <v>8275.5</v>
      </c>
      <c r="AQ80" s="89">
        <v>123125</v>
      </c>
      <c r="AR80" s="89">
        <v>125961</v>
      </c>
      <c r="AS80" s="89">
        <v>202258</v>
      </c>
      <c r="AT80" s="89">
        <v>59008</v>
      </c>
      <c r="AU80" s="89">
        <v>246913</v>
      </c>
      <c r="AV80" s="89">
        <v>33102</v>
      </c>
      <c r="AW80" s="1"/>
      <c r="AX80" s="1"/>
      <c r="AY80" s="39" t="str">
        <f t="shared" si="77"/>
        <v/>
      </c>
      <c r="AZ80" s="39" t="str">
        <f t="shared" si="78"/>
        <v/>
      </c>
      <c r="BA80" s="39" t="str">
        <f t="shared" si="79"/>
        <v/>
      </c>
      <c r="BB80" s="39" t="str">
        <f t="shared" si="80"/>
        <v/>
      </c>
      <c r="BC80" s="39" t="str">
        <f t="shared" si="81"/>
        <v/>
      </c>
      <c r="BD80" s="39" t="str">
        <f t="shared" si="82"/>
        <v/>
      </c>
      <c r="BE80" s="39" t="str">
        <f t="shared" si="83"/>
        <v/>
      </c>
      <c r="BF80" s="39" t="str">
        <f t="shared" si="84"/>
        <v/>
      </c>
      <c r="BG80" s="39" t="str">
        <f t="shared" si="85"/>
        <v/>
      </c>
      <c r="BH80" s="39" t="str">
        <f t="shared" si="86"/>
        <v/>
      </c>
      <c r="BI80" s="39" t="str">
        <f t="shared" si="87"/>
        <v/>
      </c>
      <c r="BJ80" s="39" t="str">
        <f t="shared" si="88"/>
        <v/>
      </c>
      <c r="BK80" s="42" t="str">
        <f t="shared" si="89"/>
        <v/>
      </c>
      <c r="BL80" t="str">
        <f t="shared" si="89"/>
        <v/>
      </c>
      <c r="BM80" t="str">
        <f t="shared" si="89"/>
        <v/>
      </c>
      <c r="BN80" t="str">
        <f t="shared" si="89"/>
        <v/>
      </c>
      <c r="BO80" t="str">
        <f t="shared" si="89"/>
        <v/>
      </c>
      <c r="BP80" t="str">
        <f t="shared" si="89"/>
        <v/>
      </c>
      <c r="BQ80" t="str">
        <f t="shared" si="89"/>
        <v/>
      </c>
      <c r="BR80" t="str">
        <f t="shared" si="89"/>
        <v/>
      </c>
      <c r="BS80" t="str">
        <f t="shared" si="89"/>
        <v/>
      </c>
      <c r="BT80" t="str">
        <f t="shared" si="89"/>
        <v/>
      </c>
      <c r="BU80" t="str">
        <f t="shared" si="89"/>
        <v/>
      </c>
      <c r="BV80" t="str">
        <f t="shared" si="89"/>
        <v/>
      </c>
      <c r="BW80" t="str">
        <f t="shared" si="90"/>
        <v/>
      </c>
      <c r="BX80" t="str">
        <f t="shared" si="91"/>
        <v/>
      </c>
      <c r="BY80" t="str">
        <f t="shared" si="92"/>
        <v/>
      </c>
      <c r="BZ80" t="str">
        <f t="shared" si="93"/>
        <v/>
      </c>
      <c r="CA80" t="str">
        <f t="shared" si="94"/>
        <v/>
      </c>
      <c r="CB80" s="39" t="str">
        <f t="shared" si="94"/>
        <v/>
      </c>
      <c r="CC80" s="46" t="str">
        <f t="shared" si="95"/>
        <v/>
      </c>
      <c r="CD80" s="44" t="str">
        <f t="shared" si="96"/>
        <v/>
      </c>
      <c r="CE80" t="str" cm="1">
        <f t="array" ref="CE80">_xlfn.IFS($CC80="","",$CC80&lt;=CE$69,"yes",$CC80&gt;CE$69,"no")</f>
        <v/>
      </c>
      <c r="CF80" s="42" t="str">
        <f t="shared" si="97"/>
        <v/>
      </c>
      <c r="CG80" s="1" t="str">
        <f t="shared" si="98"/>
        <v/>
      </c>
      <c r="CH80" s="1" t="str">
        <f t="shared" si="99"/>
        <v/>
      </c>
      <c r="CI80" s="76" t="str">
        <f>IF(CE80="yes",VLOOKUP(CH80,'z-Table'!$A$1:$K$74,7,TRUE)*$CE$68,"")</f>
        <v/>
      </c>
    </row>
    <row r="81" spans="1:87" ht="12" x14ac:dyDescent="0.2">
      <c r="A81" s="6" t="s">
        <v>37</v>
      </c>
      <c r="B81" s="18" cm="1">
        <f t="array" ref="B81">IFERROR(_xlfn.IFS(COUNTA($F$68:$K$68)=0,AVERAGE($F81:$K81),$F$68="X",AVERAGE(G81:$K81),$G$68="X",AVERAGE($F81,$H81:$K81),$H$68="X",AVERAGE($F81:$G81,$I81:$K81),$I$68="X",AVERAGE($F81:$H81,$J81:$K81),$J$68="X",AVERAGE($F81:$I81,$K81:$K81),$K$68="X",AVERAGE($F81:$J81)),"")</f>
        <v>9.9985855889898431E-2</v>
      </c>
      <c r="C81" s="19" cm="1">
        <f t="array" ref="C81">IFERROR(_xlfn.IFS(COUNTA($F$68:$K$68)=0,STDEV($F81:$K81)/SQRT(COUNT($F81:$K81)),$F$68="X",STDEV(G81:$K81)/SQRT(COUNT(G81:$K81)),$G$68="X",STDEV($F81,$H81:$K81)/SQRT(COUNT($F81,$H81:$K81)),$H$68="X",STDEV($F81:$G81,$I81:$K81)/SQRT(COUNT($F81:$G81,$I81:$K81)),$I$68="X",STDEV($F81:$H81,$J81:$K81)/SQRT(COUNT($F81:$H81,$J81:$K81)),$J$68="X",STDEV($F81:$I81,$K81)/SQRT(COUNT($F81:$I81,$K81)),$K$68="X",STDEV($F81:$J81)/SQRT(COUNT($F81:$J81))),"")</f>
        <v>2.0681176248319194E-2</v>
      </c>
      <c r="D81" s="113" cm="1">
        <f t="array" ref="D81">IFERROR(_xlfn.IFS(COUNTA($L$68:$Q$68)=0,AVERAGE($L81:$Q81),$L$68="X",AVERAGE($M81:$Q81),$M$68="X",AVERAGE($L81,$N81:$Q81),$N$68="X",AVERAGE($L81:$M81,$O81:$Q81),$O$68="X",AVERAGE($L81:$N81,$P81:$Q81),$P$68="X",AVERAGE($L81:$O81,$Q81:$Q81),$Q$68="X",AVERAGE($L81:$P81)),"")</f>
        <v>53104.166666666664</v>
      </c>
      <c r="E81" s="111" cm="1">
        <f t="array" ref="E81">IFERROR(_xlfn.IFS(COUNTA($L$68:$Q$68)=0,STDEV($L81:$Q81)/SQRT(COUNT($L81:$Q81)),$L$68="X",STDEV($M81:$Q81)/SQRT(COUNT($M81:$Q81)),$M$68="X",STDEV($L81,$N81:$Q81)/SQRT(COUNT($L81,$N81:$Q81)),$N$68="X",STDEV($L81:$M81,$O81:$Q81)/SQRT(COUNT($L81:$M81,$O81:$Q81)),$O$68="X",STDEV($L81:$N81,$P81:$Q81)/SQRT(COUNT($L81:$N81,$P81:$Q81)),$P$68="X",STDEV($L81:$O81,$Q81)/SQRT(COUNT($L81:$O81,$Q81)),$Q$68="X",STDEV($L81:$P81)/SQRT(COUNT($L81:$P81))),"")</f>
        <v>10045.114177770429</v>
      </c>
      <c r="F81" s="1" cm="1">
        <f t="array" ref="F81">_xlfn.IFS(SUM($L81:$Q81)="","",L81="","",L81=0,0,L81&gt;0,L81/F$131*100)</f>
        <v>0.14103803522360087</v>
      </c>
      <c r="G81" s="1" cm="1">
        <f t="array" ref="G81">_xlfn.IFS(SUM($L81:$Q81)="","",M81="","",M81=0,0,M81&gt;0,M81/G$131*100)</f>
        <v>0.16416175365264507</v>
      </c>
      <c r="H81" s="1" cm="1">
        <f t="array" ref="H81">_xlfn.IFS(SUM($L81:$Q81)="","",N81="","",N81=0,0,N81&gt;0,N81/H$131*100)</f>
        <v>0.12886146464186413</v>
      </c>
      <c r="I81" s="1" cm="1">
        <f t="array" ref="I81">_xlfn.IFS(SUM($L81:$Q81)="","",O81="","",O81=0,0,O81&gt;0,O81/I$131*100)</f>
        <v>5.7901542619330289E-2</v>
      </c>
      <c r="J81" s="1" cm="1">
        <f t="array" ref="J81">_xlfn.IFS(SUM($L81:$Q81)="","",P81="","",P81=0,0,P81&gt;0,P81/J$131*100)</f>
        <v>4.4259390822540004E-2</v>
      </c>
      <c r="K81" s="1" cm="1">
        <f t="array" ref="K81">_xlfn.IFS(SUM($L81:$Q81)="","",Q81="","",Q81=0,0,Q81&gt;0,Q81/K$131*100)</f>
        <v>6.3692948379410141E-2</v>
      </c>
      <c r="L81" s="92">
        <f t="shared" si="75"/>
        <v>81750</v>
      </c>
      <c r="M81" s="1">
        <f t="shared" si="75"/>
        <v>81952</v>
      </c>
      <c r="N81" s="1">
        <f t="shared" si="75"/>
        <v>23111</v>
      </c>
      <c r="O81" s="1">
        <f t="shared" si="75"/>
        <v>55625.5</v>
      </c>
      <c r="P81" s="1">
        <f t="shared" si="75"/>
        <v>35114.5</v>
      </c>
      <c r="Q81" s="95">
        <f t="shared" si="75"/>
        <v>41072</v>
      </c>
      <c r="R81" s="89">
        <v>245250</v>
      </c>
      <c r="S81" s="89">
        <v>327808</v>
      </c>
      <c r="T81" s="89">
        <v>69333</v>
      </c>
      <c r="U81" s="89">
        <v>222502</v>
      </c>
      <c r="V81" s="89">
        <v>70229</v>
      </c>
      <c r="W81" s="89">
        <v>82144</v>
      </c>
      <c r="X81" s="1"/>
      <c r="Y81" s="1"/>
      <c r="Z81" s="6" t="s">
        <v>37</v>
      </c>
      <c r="AA81" s="18" cm="1">
        <f t="array" ref="AA81">IFERROR(_xlfn.IFS(COUNTA($AE$68:$AJ$68)=0,AVERAGE($AE81:$AJ81),$AE$68="X",AVERAGE($AF81:$AJ81),$AF$68="X",AVERAGE($AE81,$AG81:$AJ81),$AG$68="X",AVERAGE($AE81:$AF81,$AH81:$AJ81),$AH$68="X",AVERAGE($AE81:$AG81,$AI81:$AJ81),$AI$68="X",AVERAGE($AE81:$AH81,$AJ81:$AJ81),$AJ$68="X",AVERAGE($AE81:$AI81)),"")</f>
        <v>0.10110234808753132</v>
      </c>
      <c r="AB81" s="19" cm="1">
        <f t="array" ref="AB81">IFERROR(_xlfn.IFS(COUNTA($AE$68:$AJ$68)=0,STDEV($AE81:$AJ81)/SQRT(COUNT($AE81:$AJ81)),$AE$68="X",STDEV($AF81:$AJ81)/SQRT(COUNT($AF81:$AJ81)),$AF$68="X",STDEV($AE81,$AG81:$AJ81)/SQRT(COUNT($AE81,$AG81:$AJ81)),$AG$68="X",STDEV($AE81:$AF81,$AH81:$AJ81)/SQRT(COUNT($AE81:$AF81,$AH81:$AJ81)),$AH$68="X",STDEV($AE81:$AG81,$AI81:$AJ81)/SQRT(COUNT($AE81:$AG81,$AI81:$AJ81)),$AI$68="X",STDEV($AE81:$AH81,$AJ81)/SQRT(COUNT($AE81:$AH81,$AJ81)),$AJ$68="X",STDEV($AE81:$AI81)/SQRT(COUNT($AE81:$AI81))),"")</f>
        <v>2.0638512983365352E-2</v>
      </c>
      <c r="AC81" s="113" cm="1">
        <f t="array" ref="AC81">IFERROR(_xlfn.IFS(COUNTA($AK$68:$AP$68)=0,AVERAGE($AK81:$AP81),$AK$68="X",AVERAGE($AL81:$AP81),$AL$68="X",AVERAGE($AK81,$AM81:$AP81),$AM$68="X",AVERAGE($AK81:$AL81,$AN81:$AP81),$AN$68="X",AVERAGE($AK81:$AM81,$AO81:$AP81),$AO$68="X",AVERAGE($AK81:$AN81,$AP81:$AP81),$AP$68="X",AVERAGE($AK81:$AO81)),"")</f>
        <v>76039.25</v>
      </c>
      <c r="AD81" s="111" cm="1">
        <f t="array" ref="AD81">IFERROR(_xlfn.IFS(COUNTA($AK$68:$AP$68)=0,STDEV($AK81:$AP81)/SQRT(COUNT($AK81:$AP81)),$AK$68="X",STDEV($AL81:$AP81)/SQRT(COUNT($AL81:$AP81)),$AL$68="X",STDEV($AK81,$AM81:$AP81)/SQRT(COUNT($AK81,$AM81:$AP81)),$AM$68="X",STDEV($AK81:$AL81,$AN81:$AP81)/SQRT(COUNT($AK81:$AL81,$AN81:$AP81)),$AN$68="X",STDEV($AK81:$AM81,$AO81:$AP81)/SQRT(COUNT($AK81:$AM81,$AO81:$AP81)),$AO$68="X",STDEV($AK81:$AN81,$AP81)/SQRT(COUNT($AK81:$AN81,$AP81)),$AP$68="X",STDEV($AK81:$AO81)/SQRT(COUNT($AK81:$AO81))),"")</f>
        <v>17959.784285429676</v>
      </c>
      <c r="AE81" s="1" cm="1">
        <f t="array" ref="AE81">_xlfn.IFS(SUM($AK81:$AP81)="","",AK81="","",AK81=0,0,AK81&gt;0,AK81/AE$131*100)</f>
        <v>0.15402185515936423</v>
      </c>
      <c r="AF81" s="1" cm="1">
        <f t="array" ref="AF81">_xlfn.IFS(SUM($AK81:$AP81)="","",AL81="","",AL81=0,0,AL81&gt;0,AL81/AF$131*100)</f>
        <v>8.4913387361559928E-2</v>
      </c>
      <c r="AG81" s="1" cm="1">
        <f t="array" ref="AG81">_xlfn.IFS(SUM($AK81:$AP81)="","",AM81="","",AM81=0,0,AM81&gt;0,AM81/AG$131*100)</f>
        <v>0.10691515238773582</v>
      </c>
      <c r="AH81" s="1" cm="1">
        <f t="array" ref="AH81">_xlfn.IFS(SUM($AK81:$AP81)="","",AN81="","",AN81=0,0,AN81&gt;0,AN81/AH$131*100)</f>
        <v>0.15221932412866751</v>
      </c>
      <c r="AI81" s="1" cm="1">
        <f t="array" ref="AI81">_xlfn.IFS(SUM($AK81:$AP81)="","",AO81="","",AO81=0,0,AO81&gt;0,AO81/AI$131*100)</f>
        <v>1.7645503650606395E-2</v>
      </c>
      <c r="AJ81" s="1" cm="1">
        <f t="array" ref="AJ81">_xlfn.IFS(SUM($AK81:$AP81)="","",AP81="","",AP81=0,0,AP81&gt;0,AP81/AJ$131*100)</f>
        <v>9.0898865837254081E-2</v>
      </c>
      <c r="AK81" s="85">
        <f t="shared" si="76"/>
        <v>142970</v>
      </c>
      <c r="AL81" s="39">
        <f t="shared" si="76"/>
        <v>77717.5</v>
      </c>
      <c r="AM81" s="39">
        <f t="shared" si="76"/>
        <v>94727</v>
      </c>
      <c r="AN81" s="39">
        <f t="shared" si="76"/>
        <v>44103</v>
      </c>
      <c r="AO81" s="39">
        <f t="shared" si="76"/>
        <v>82215.5</v>
      </c>
      <c r="AP81" s="98">
        <f t="shared" si="76"/>
        <v>14502.5</v>
      </c>
      <c r="AQ81" s="89">
        <v>142970</v>
      </c>
      <c r="AR81" s="89">
        <v>155435</v>
      </c>
      <c r="AS81" s="89">
        <v>284181</v>
      </c>
      <c r="AT81" s="89">
        <v>132309</v>
      </c>
      <c r="AU81" s="89">
        <v>164431</v>
      </c>
      <c r="AV81" s="89">
        <v>58010</v>
      </c>
      <c r="AW81" s="1"/>
      <c r="AX81" s="1" t="str">
        <f>A81</f>
        <v>p-cymene</v>
      </c>
      <c r="AY81" s="39">
        <f t="shared" si="77"/>
        <v>81750</v>
      </c>
      <c r="AZ81" s="39">
        <f t="shared" si="78"/>
        <v>81952</v>
      </c>
      <c r="BA81" s="39">
        <f t="shared" si="79"/>
        <v>23111</v>
      </c>
      <c r="BB81" s="39">
        <f t="shared" si="80"/>
        <v>55625.5</v>
      </c>
      <c r="BC81" s="39">
        <f t="shared" si="81"/>
        <v>35114.5</v>
      </c>
      <c r="BD81" s="39">
        <f t="shared" si="82"/>
        <v>41072</v>
      </c>
      <c r="BE81" s="39">
        <f t="shared" si="83"/>
        <v>142970</v>
      </c>
      <c r="BF81" s="39">
        <f t="shared" si="84"/>
        <v>77717.5</v>
      </c>
      <c r="BG81" s="39">
        <f t="shared" si="85"/>
        <v>94727</v>
      </c>
      <c r="BH81" s="39">
        <f t="shared" si="86"/>
        <v>44103</v>
      </c>
      <c r="BI81" s="39">
        <f t="shared" si="87"/>
        <v>82215.5</v>
      </c>
      <c r="BJ81" s="39">
        <f t="shared" si="88"/>
        <v>14502.5</v>
      </c>
      <c r="BK81" s="42">
        <f t="shared" si="89"/>
        <v>8</v>
      </c>
      <c r="BL81">
        <f t="shared" si="89"/>
        <v>9</v>
      </c>
      <c r="BM81">
        <f t="shared" si="89"/>
        <v>2</v>
      </c>
      <c r="BN81">
        <f t="shared" si="89"/>
        <v>6</v>
      </c>
      <c r="BO81">
        <f t="shared" si="89"/>
        <v>3</v>
      </c>
      <c r="BP81">
        <f t="shared" si="89"/>
        <v>4</v>
      </c>
      <c r="BQ81">
        <f t="shared" si="89"/>
        <v>12</v>
      </c>
      <c r="BR81">
        <f t="shared" si="89"/>
        <v>7</v>
      </c>
      <c r="BS81">
        <f t="shared" si="89"/>
        <v>11</v>
      </c>
      <c r="BT81">
        <f t="shared" si="89"/>
        <v>5</v>
      </c>
      <c r="BU81">
        <f t="shared" si="89"/>
        <v>10</v>
      </c>
      <c r="BV81">
        <f t="shared" si="89"/>
        <v>1</v>
      </c>
      <c r="BW81">
        <f t="shared" si="90"/>
        <v>32</v>
      </c>
      <c r="BX81">
        <f t="shared" si="91"/>
        <v>46</v>
      </c>
      <c r="BY81">
        <f t="shared" si="92"/>
        <v>6</v>
      </c>
      <c r="BZ81">
        <f t="shared" si="93"/>
        <v>6</v>
      </c>
      <c r="CA81">
        <f t="shared" si="94"/>
        <v>25</v>
      </c>
      <c r="CB81" s="39">
        <f t="shared" si="94"/>
        <v>11</v>
      </c>
      <c r="CC81" s="46">
        <f t="shared" si="95"/>
        <v>11</v>
      </c>
      <c r="CD81" s="44" t="str">
        <f t="shared" si="96"/>
        <v xml:space="preserve">sig = </v>
      </c>
      <c r="CE81" t="str" cm="1">
        <f t="array" ref="CE81">_xlfn.IFS($CC81="","",$CC81&lt;=CE$69,"yes",$CC81&gt;CE$69,"no")</f>
        <v>no</v>
      </c>
      <c r="CF81" s="42" t="str">
        <f t="shared" si="97"/>
        <v/>
      </c>
      <c r="CG81" s="1" t="str">
        <f t="shared" si="98"/>
        <v/>
      </c>
      <c r="CH81" s="1" t="str">
        <f t="shared" si="99"/>
        <v/>
      </c>
      <c r="CI81" s="76" t="str">
        <f>IF(CE81="yes",VLOOKUP(CH81,'z-Table'!$A$1:$K$74,7,TRUE)*$CE$68,"")</f>
        <v/>
      </c>
    </row>
    <row r="82" spans="1:87" ht="12" x14ac:dyDescent="0.2">
      <c r="A82" s="7" t="s">
        <v>38</v>
      </c>
      <c r="B82" s="18" cm="1">
        <f t="array" ref="B82">IFERROR(_xlfn.IFS(COUNTA($F$68:$K$68)=0,AVERAGE($F82:$K82),$F$68="X",AVERAGE(G82:$K82),$G$68="X",AVERAGE($F82,$H82:$K82),$H$68="X",AVERAGE($F82:$G82,$I82:$K82),$I$68="X",AVERAGE($F82:$H82,$J82:$K82),$J$68="X",AVERAGE($F82:$I82,$K82:$K82),$K$68="X",AVERAGE($F82:$J82)),"")</f>
        <v>17.800525843193981</v>
      </c>
      <c r="C82" s="19" cm="1">
        <f t="array" ref="C82">IFERROR(_xlfn.IFS(COUNTA($F$68:$K$68)=0,STDEV($F82:$K82)/SQRT(COUNT($F82:$K82)),$F$68="X",STDEV(G82:$K82)/SQRT(COUNT(G82:$K82)),$G$68="X",STDEV($F82,$H82:$K82)/SQRT(COUNT($F82,$H82:$K82)),$H$68="X",STDEV($F82:$G82,$I82:$K82)/SQRT(COUNT($F82:$G82,$I82:$K82)),$I$68="X",STDEV($F82:$H82,$J82:$K82)/SQRT(COUNT($F82:$H82,$J82:$K82)),$J$68="X",STDEV($F82:$I82,$K82)/SQRT(COUNT($F82:$I82,$K82)),$K$68="X",STDEV($F82:$J82)/SQRT(COUNT($F82:$J82))),"")</f>
        <v>3.5639371562385516</v>
      </c>
      <c r="D82" s="113" cm="1">
        <f t="array" ref="D82">IFERROR(_xlfn.IFS(COUNTA($L$68:$Q$68)=0,AVERAGE($L82:$Q82),$L$68="X",AVERAGE($M82:$Q82),$M$68="X",AVERAGE($L82,$N82:$Q82),$N$68="X",AVERAGE($L82:$M82,$O82:$Q82),$O$68="X",AVERAGE($L82:$N82,$P82:$Q82),$P$68="X",AVERAGE($L82:$O82,$Q82:$Q82),$Q$68="X",AVERAGE($L82:$P82)),"")</f>
        <v>10231905.625</v>
      </c>
      <c r="E82" s="111" cm="1">
        <f t="array" ref="E82">IFERROR(_xlfn.IFS(COUNTA($L$68:$Q$68)=0,STDEV($L82:$Q82)/SQRT(COUNT($L82:$Q82)),$L$68="X",STDEV($M82:$Q82)/SQRT(COUNT($M82:$Q82)),$M$68="X",STDEV($L82,$N82:$Q82)/SQRT(COUNT($L82,$N82:$Q82)),$N$68="X",STDEV($L82:$M82,$O82:$Q82)/SQRT(COUNT($L82:$M82,$O82:$Q82)),$O$68="X",STDEV($L82:$N82,$P82:$Q82)/SQRT(COUNT($L82:$N82,$P82:$Q82)),$P$68="X",STDEV($L82:$O82,$Q82)/SQRT(COUNT($L82:$O82,$Q82)),$Q$68="X",STDEV($L82:$P82)/SQRT(COUNT($L82:$P82))),"")</f>
        <v>1938467.9183967996</v>
      </c>
      <c r="F82" cm="1">
        <f t="array" ref="F82">_xlfn.IFS(SUM($L82:$Q82)="","",L82="","",L82=0,0,L82&gt;0,L82/F$131*100)</f>
        <v>22.460896277419955</v>
      </c>
      <c r="G82" cm="1">
        <f t="array" ref="G82">_xlfn.IFS(SUM($L82:$Q82)="","",M82="","",M82=0,0,M82&gt;0,M82/G$131*100)</f>
        <v>33.195977167670506</v>
      </c>
      <c r="H82" cm="1">
        <f t="array" ref="H82">_xlfn.IFS(SUM($L82:$Q82)="","",N82="","",N82=0,0,N82&gt;0,N82/H$131*100)</f>
        <v>13.010151439031079</v>
      </c>
      <c r="I82" cm="1">
        <f t="array" ref="I82">_xlfn.IFS(SUM($L82:$Q82)="","",O82="","",O82=0,0,O82&gt;0,O82/I$131*100)</f>
        <v>9.1189207182850538</v>
      </c>
      <c r="J82" cm="1">
        <f t="array" ref="J82">_xlfn.IFS(SUM($L82:$Q82)="","",P82="","",P82=0,0,P82&gt;0,P82/J$131*100)</f>
        <v>13.431798383031376</v>
      </c>
      <c r="K82" s="1" cm="1">
        <f t="array" ref="K82">_xlfn.IFS(SUM($L82:$Q82)="","",Q82="","",Q82=0,0,Q82&gt;0,Q82/K$131*100)</f>
        <v>15.585411073725913</v>
      </c>
      <c r="L82" s="42">
        <f t="shared" si="75"/>
        <v>13019029</v>
      </c>
      <c r="M82">
        <f t="shared" si="75"/>
        <v>16571927.75</v>
      </c>
      <c r="N82">
        <f t="shared" si="75"/>
        <v>2333340</v>
      </c>
      <c r="O82">
        <f t="shared" si="75"/>
        <v>8760466.5</v>
      </c>
      <c r="P82">
        <f t="shared" si="75"/>
        <v>10656515.5</v>
      </c>
      <c r="Q82" s="96">
        <f t="shared" si="75"/>
        <v>10050155</v>
      </c>
      <c r="R82" s="89">
        <v>39057087</v>
      </c>
      <c r="S82" s="89">
        <v>66287711</v>
      </c>
      <c r="T82" s="89">
        <v>7000020</v>
      </c>
      <c r="U82" s="89">
        <v>35041866</v>
      </c>
      <c r="V82" s="89">
        <v>21313031</v>
      </c>
      <c r="W82" s="89">
        <v>20100310</v>
      </c>
      <c r="X82" s="1"/>
      <c r="Y82" s="1"/>
      <c r="Z82" s="7" t="s">
        <v>38</v>
      </c>
      <c r="AA82" s="18" cm="1">
        <f t="array" ref="AA82">IFERROR(_xlfn.IFS(COUNTA($AE$68:$AJ$68)=0,AVERAGE($AE82:$AJ82),$AE$68="X",AVERAGE($AF82:$AJ82),$AF$68="X",AVERAGE($AE82,$AG82:$AJ82),$AG$68="X",AVERAGE($AE82:$AF82,$AH82:$AJ82),$AH$68="X",AVERAGE($AE82:$AG82,$AI82:$AJ82),$AI$68="X",AVERAGE($AE82:$AH82,$AJ82:$AJ82),$AJ$68="X",AVERAGE($AE82:$AI82)),"")</f>
        <v>20.950190247698568</v>
      </c>
      <c r="AB82" s="19" cm="1">
        <f t="array" ref="AB82">IFERROR(_xlfn.IFS(COUNTA($AE$68:$AJ$68)=0,STDEV($AE82:$AJ82)/SQRT(COUNT($AE82:$AJ82)),$AE$68="X",STDEV($AF82:$AJ82)/SQRT(COUNT($AF82:$AJ82)),$AF$68="X",STDEV($AE82,$AG82:$AJ82)/SQRT(COUNT($AE82,$AG82:$AJ82)),$AG$68="X",STDEV($AE82:$AF82,$AH82:$AJ82)/SQRT(COUNT($AE82:$AF82,$AH82:$AJ82)),$AH$68="X",STDEV($AE82:$AG82,$AI82:$AJ82)/SQRT(COUNT($AE82:$AG82,$AI82:$AJ82)),$AI$68="X",STDEV($AE82:$AH82,$AJ82)/SQRT(COUNT($AE82:$AH82,$AJ82)),$AJ$68="X",STDEV($AE82:$AI82)/SQRT(COUNT($AE82:$AI82))),"")</f>
        <v>4.617886649371993</v>
      </c>
      <c r="AC82" s="113" cm="1">
        <f t="array" ref="AC82">IFERROR(_xlfn.IFS(COUNTA($AK$68:$AP$68)=0,AVERAGE($AK82:$AP82),$AK$68="X",AVERAGE($AL82:$AP82),$AL$68="X",AVERAGE($AK82,$AM82:$AP82),$AM$68="X",AVERAGE($AK82:$AL82,$AN82:$AP82),$AN$68="X",AVERAGE($AK82:$AM82,$AO82:$AP82),$AO$68="X",AVERAGE($AK82:$AN82,$AP82:$AP82),$AP$68="X",AVERAGE($AK82:$AO82)),"")</f>
        <v>14628467.291666666</v>
      </c>
      <c r="AD82" s="111" cm="1">
        <f t="array" ref="AD82">IFERROR(_xlfn.IFS(COUNTA($AK$68:$AP$68)=0,STDEV($AK82:$AP82)/SQRT(COUNT($AK82:$AP82)),$AK$68="X",STDEV($AL82:$AP82)/SQRT(COUNT($AL82:$AP82)),$AL$68="X",STDEV($AK82,$AM82:$AP82)/SQRT(COUNT($AK82,$AM82:$AP82)),$AM$68="X",STDEV($AK82:$AL82,$AN82:$AP82)/SQRT(COUNT($AK82:$AL82,$AN82:$AP82)),$AN$68="X",STDEV($AK82:$AM82,$AO82:$AP82)/SQRT(COUNT($AK82:$AM82,$AO82:$AP82)),$AO$68="X",STDEV($AK82:$AN82,$AP82)/SQRT(COUNT($AK82:$AN82,$AP82)),$AP$68="X",STDEV($AK82:$AO82)/SQRT(COUNT($AK82:$AO82))),"")</f>
        <v>3803397.3512928118</v>
      </c>
      <c r="AE82" cm="1">
        <f t="array" ref="AE82">_xlfn.IFS(SUM($AK82:$AP82)="","",AK82="","",AK82=0,0,AK82&gt;0,AK82/AE$131*100)</f>
        <v>31.467802639883104</v>
      </c>
      <c r="AF82" cm="1">
        <f t="array" ref="AF82">_xlfn.IFS(SUM($AK82:$AP82)="","",AL82="","",AL82=0,0,AL82&gt;0,AL82/AF$131*100)</f>
        <v>19.1523848269143</v>
      </c>
      <c r="AG82" cm="1">
        <f t="array" ref="AG82">_xlfn.IFS(SUM($AK82:$AP82)="","",AM82="","",AM82=0,0,AM82&gt;0,AM82/AG$131*100)</f>
        <v>21.703248095203858</v>
      </c>
      <c r="AH82" cm="1">
        <f t="array" ref="AH82">_xlfn.IFS(SUM($AK82:$AP82)="","",AN82="","",AN82=0,0,AN82&gt;0,AN82/AH$131*100)</f>
        <v>33.461118304956734</v>
      </c>
      <c r="AI82" cm="1">
        <f t="array" ref="AI82">_xlfn.IFS(SUM($AK82:$AP82)="","",AO82="","",AO82=0,0,AO82&gt;0,AO82/AI$131*100)</f>
        <v>1.9845855492276039</v>
      </c>
      <c r="AJ82" s="1" cm="1">
        <f t="array" ref="AJ82">_xlfn.IFS(SUM($AK82:$AP82)="","",AP82="","",AP82=0,0,AP82&gt;0,AP82/AJ$131*100)</f>
        <v>17.932002070005822</v>
      </c>
      <c r="AK82" s="85">
        <f t="shared" si="76"/>
        <v>29209827</v>
      </c>
      <c r="AL82" s="39">
        <f t="shared" si="76"/>
        <v>17529338</v>
      </c>
      <c r="AM82" s="39">
        <f t="shared" si="76"/>
        <v>19229113.333333332</v>
      </c>
      <c r="AN82" s="39">
        <f t="shared" si="76"/>
        <v>9694798.666666666</v>
      </c>
      <c r="AO82" s="39">
        <f t="shared" si="76"/>
        <v>9246757.5</v>
      </c>
      <c r="AP82" s="98">
        <f t="shared" si="76"/>
        <v>2860969.25</v>
      </c>
      <c r="AQ82" s="89">
        <v>29209827</v>
      </c>
      <c r="AR82" s="89">
        <v>35058676</v>
      </c>
      <c r="AS82" s="89">
        <v>57687340</v>
      </c>
      <c r="AT82" s="89">
        <v>29084396</v>
      </c>
      <c r="AU82" s="89">
        <v>18493515</v>
      </c>
      <c r="AV82" s="89">
        <v>11443877</v>
      </c>
      <c r="AW82" s="1"/>
      <c r="AX82" s="1" t="str">
        <f>A82</f>
        <v>limonene</v>
      </c>
      <c r="AY82" s="39">
        <f t="shared" si="77"/>
        <v>13019029</v>
      </c>
      <c r="AZ82" s="39">
        <f t="shared" si="78"/>
        <v>16571927.75</v>
      </c>
      <c r="BA82" s="39">
        <f t="shared" si="79"/>
        <v>2333340</v>
      </c>
      <c r="BB82" s="39">
        <f t="shared" si="80"/>
        <v>8760466.5</v>
      </c>
      <c r="BC82" s="39">
        <f t="shared" si="81"/>
        <v>10656515.5</v>
      </c>
      <c r="BD82" s="39">
        <f t="shared" si="82"/>
        <v>10050155</v>
      </c>
      <c r="BE82" s="39">
        <f t="shared" si="83"/>
        <v>29209827</v>
      </c>
      <c r="BF82" s="39">
        <f t="shared" si="84"/>
        <v>17529338</v>
      </c>
      <c r="BG82" s="39">
        <f t="shared" si="85"/>
        <v>19229113.333333332</v>
      </c>
      <c r="BH82" s="39">
        <f t="shared" si="86"/>
        <v>9694798.666666666</v>
      </c>
      <c r="BI82" s="39">
        <f t="shared" si="87"/>
        <v>9246757.5</v>
      </c>
      <c r="BJ82" s="39">
        <f t="shared" si="88"/>
        <v>2860969.25</v>
      </c>
      <c r="BK82" s="42">
        <f t="shared" si="89"/>
        <v>8</v>
      </c>
      <c r="BL82">
        <f t="shared" si="89"/>
        <v>9</v>
      </c>
      <c r="BM82">
        <f t="shared" si="89"/>
        <v>1</v>
      </c>
      <c r="BN82">
        <f t="shared" si="89"/>
        <v>3</v>
      </c>
      <c r="BO82">
        <f t="shared" si="89"/>
        <v>7</v>
      </c>
      <c r="BP82">
        <f t="shared" si="89"/>
        <v>6</v>
      </c>
      <c r="BQ82">
        <f t="shared" si="89"/>
        <v>12</v>
      </c>
      <c r="BR82">
        <f t="shared" si="89"/>
        <v>10</v>
      </c>
      <c r="BS82">
        <f t="shared" si="89"/>
        <v>11</v>
      </c>
      <c r="BT82">
        <f t="shared" si="89"/>
        <v>5</v>
      </c>
      <c r="BU82">
        <f t="shared" si="89"/>
        <v>4</v>
      </c>
      <c r="BV82">
        <f t="shared" si="89"/>
        <v>2</v>
      </c>
      <c r="BW82">
        <f t="shared" si="90"/>
        <v>34</v>
      </c>
      <c r="BX82">
        <f t="shared" si="91"/>
        <v>44</v>
      </c>
      <c r="BY82">
        <f t="shared" si="92"/>
        <v>6</v>
      </c>
      <c r="BZ82">
        <f t="shared" si="93"/>
        <v>6</v>
      </c>
      <c r="CA82">
        <f t="shared" si="94"/>
        <v>23</v>
      </c>
      <c r="CB82" s="39">
        <f t="shared" si="94"/>
        <v>13</v>
      </c>
      <c r="CC82" s="46">
        <f t="shared" si="95"/>
        <v>13</v>
      </c>
      <c r="CD82" s="44" t="str">
        <f t="shared" si="96"/>
        <v xml:space="preserve">sig = </v>
      </c>
      <c r="CE82" t="str" cm="1">
        <f t="array" ref="CE82">_xlfn.IFS($CC82="","",$CC82&lt;=CE$69,"yes",$CC82&gt;CE$69,"no")</f>
        <v>no</v>
      </c>
      <c r="CF82" s="42" t="str">
        <f t="shared" si="97"/>
        <v/>
      </c>
      <c r="CG82" s="1" t="str">
        <f t="shared" si="98"/>
        <v/>
      </c>
      <c r="CH82" s="1" t="str">
        <f t="shared" si="99"/>
        <v/>
      </c>
      <c r="CI82" s="76" t="str">
        <f>IF(CE82="yes",VLOOKUP(CH82,'z-Table'!$A$1:$K$74,7,TRUE)*$CE$68,"")</f>
        <v/>
      </c>
    </row>
    <row r="83" spans="1:87" ht="12" x14ac:dyDescent="0.2">
      <c r="A83" s="7" t="s">
        <v>39</v>
      </c>
      <c r="B83" s="18" cm="1">
        <f t="array" ref="B83">IFERROR(_xlfn.IFS(COUNTA($F$68:$K$68)=0,AVERAGE($F83:$K83),$F$68="X",AVERAGE(G83:$K83),$G$68="X",AVERAGE($F83,$H83:$K83),$H$68="X",AVERAGE($F83:$G83,$I83:$K83),$I$68="X",AVERAGE($F83:$H83,$J83:$K83),$J$68="X",AVERAGE($F83:$I83,$K83:$K83),$K$68="X",AVERAGE($F83:$J83)),"")</f>
        <v>0</v>
      </c>
      <c r="C83" s="19" cm="1">
        <f t="array" ref="C83">IFERROR(_xlfn.IFS(COUNTA($F$68:$K$68)=0,STDEV($F83:$K83)/SQRT(COUNT($F83:$K83)),$F$68="X",STDEV(G83:$K83)/SQRT(COUNT(G83:$K83)),$G$68="X",STDEV($F83,$H83:$K83)/SQRT(COUNT($F83,$H83:$K83)),$H$68="X",STDEV($F83:$G83,$I83:$K83)/SQRT(COUNT($F83:$G83,$I83:$K83)),$I$68="X",STDEV($F83:$H83,$J83:$K83)/SQRT(COUNT($F83:$H83,$J83:$K83)),$J$68="X",STDEV($F83:$I83,$K83)/SQRT(COUNT($F83:$I83,$K83)),$K$68="X",STDEV($F83:$J83)/SQRT(COUNT($F83:$J83))),"")</f>
        <v>0</v>
      </c>
      <c r="D83" s="113" cm="1">
        <f t="array" ref="D83">IFERROR(_xlfn.IFS(COUNTA($L$68:$Q$68)=0,AVERAGE($L83:$Q83),$L$68="X",AVERAGE($M83:$Q83),$M$68="X",AVERAGE($L83,$N83:$Q83),$N$68="X",AVERAGE($L83:$M83,$O83:$Q83),$O$68="X",AVERAGE($L83:$N83,$P83:$Q83),$P$68="X",AVERAGE($L83:$O83,$Q83:$Q83),$Q$68="X",AVERAGE($L83:$P83)),"")</f>
        <v>0</v>
      </c>
      <c r="E83" s="111" cm="1">
        <f t="array" ref="E83">IFERROR(_xlfn.IFS(COUNTA($L$68:$Q$68)=0,STDEV($L83:$Q83)/SQRT(COUNT($L83:$Q83)),$L$68="X",STDEV($M83:$Q83)/SQRT(COUNT($M83:$Q83)),$M$68="X",STDEV($L83,$N83:$Q83)/SQRT(COUNT($L83,$N83:$Q83)),$N$68="X",STDEV($L83:$M83,$O83:$Q83)/SQRT(COUNT($L83:$M83,$O83:$Q83)),$O$68="X",STDEV($L83:$N83,$P83:$Q83)/SQRT(COUNT($L83:$N83,$P83:$Q83)),$P$68="X",STDEV($L83:$O83,$Q83)/SQRT(COUNT($L83:$O83,$Q83)),$Q$68="X",STDEV($L83:$P83)/SQRT(COUNT($L83:$P83))),"")</f>
        <v>0</v>
      </c>
      <c r="F83" cm="1">
        <f t="array" ref="F83">_xlfn.IFS(SUM($L83:$Q83)="","",L83="","",L83=0,0,L83&gt;0,L83/F$131*100)</f>
        <v>0</v>
      </c>
      <c r="G83" cm="1">
        <f t="array" ref="G83">_xlfn.IFS(SUM($L83:$Q83)="","",M83="","",M83=0,0,M83&gt;0,M83/G$131*100)</f>
        <v>0</v>
      </c>
      <c r="H83" cm="1">
        <f t="array" ref="H83">_xlfn.IFS(SUM($L83:$Q83)="","",N83="","",N83=0,0,N83&gt;0,N83/H$131*100)</f>
        <v>0</v>
      </c>
      <c r="I83" cm="1">
        <f t="array" ref="I83">_xlfn.IFS(SUM($L83:$Q83)="","",O83="","",O83=0,0,O83&gt;0,O83/I$131*100)</f>
        <v>0</v>
      </c>
      <c r="J83" cm="1">
        <f t="array" ref="J83">_xlfn.IFS(SUM($L83:$Q83)="","",P83="","",P83=0,0,P83&gt;0,P83/J$131*100)</f>
        <v>0</v>
      </c>
      <c r="K83" s="1" cm="1">
        <f t="array" ref="K83">_xlfn.IFS(SUM($L83:$Q83)="","",Q83="","",Q83=0,0,Q83&gt;0,Q83/K$131*100)</f>
        <v>0</v>
      </c>
      <c r="L83" s="42">
        <f t="shared" si="75"/>
        <v>0</v>
      </c>
      <c r="M83">
        <f t="shared" si="75"/>
        <v>0</v>
      </c>
      <c r="N83">
        <f t="shared" si="75"/>
        <v>0</v>
      </c>
      <c r="O83">
        <f t="shared" si="75"/>
        <v>0</v>
      </c>
      <c r="P83">
        <f t="shared" si="75"/>
        <v>0</v>
      </c>
      <c r="Q83" s="96">
        <f t="shared" si="75"/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1"/>
      <c r="Y83" s="1"/>
      <c r="Z83" s="7" t="s">
        <v>39</v>
      </c>
      <c r="AA83" s="18" cm="1">
        <f t="array" ref="AA83">IFERROR(_xlfn.IFS(COUNTA($AE$68:$AJ$68)=0,AVERAGE($AE83:$AJ83),$AE$68="X",AVERAGE($AF83:$AJ83),$AF$68="X",AVERAGE($AE83,$AG83:$AJ83),$AG$68="X",AVERAGE($AE83:$AF83,$AH83:$AJ83),$AH$68="X",AVERAGE($AE83:$AG83,$AI83:$AJ83),$AI$68="X",AVERAGE($AE83:$AH83,$AJ83:$AJ83),$AJ$68="X",AVERAGE($AE83:$AI83)),"")</f>
        <v>0</v>
      </c>
      <c r="AB83" s="19" cm="1">
        <f t="array" ref="AB83">IFERROR(_xlfn.IFS(COUNTA($AE$68:$AJ$68)=0,STDEV($AE83:$AJ83)/SQRT(COUNT($AE83:$AJ83)),$AE$68="X",STDEV($AF83:$AJ83)/SQRT(COUNT($AF83:$AJ83)),$AF$68="X",STDEV($AE83,$AG83:$AJ83)/SQRT(COUNT($AE83,$AG83:$AJ83)),$AG$68="X",STDEV($AE83:$AF83,$AH83:$AJ83)/SQRT(COUNT($AE83:$AF83,$AH83:$AJ83)),$AH$68="X",STDEV($AE83:$AG83,$AI83:$AJ83)/SQRT(COUNT($AE83:$AG83,$AI83:$AJ83)),$AI$68="X",STDEV($AE83:$AH83,$AJ83)/SQRT(COUNT($AE83:$AH83,$AJ83)),$AJ$68="X",STDEV($AE83:$AI83)/SQRT(COUNT($AE83:$AI83))),"")</f>
        <v>0</v>
      </c>
      <c r="AC83" s="113" cm="1">
        <f t="array" ref="AC83">IFERROR(_xlfn.IFS(COUNTA($AK$68:$AP$68)=0,AVERAGE($AK83:$AP83),$AK$68="X",AVERAGE($AL83:$AP83),$AL$68="X",AVERAGE($AK83,$AM83:$AP83),$AM$68="X",AVERAGE($AK83:$AL83,$AN83:$AP83),$AN$68="X",AVERAGE($AK83:$AM83,$AO83:$AP83),$AO$68="X",AVERAGE($AK83:$AN83,$AP83:$AP83),$AP$68="X",AVERAGE($AK83:$AO83)),"")</f>
        <v>0</v>
      </c>
      <c r="AD83" s="111" cm="1">
        <f t="array" ref="AD83">IFERROR(_xlfn.IFS(COUNTA($AK$68:$AP$68)=0,STDEV($AK83:$AP83)/SQRT(COUNT($AK83:$AP83)),$AK$68="X",STDEV($AL83:$AP83)/SQRT(COUNT($AL83:$AP83)),$AL$68="X",STDEV($AK83,$AM83:$AP83)/SQRT(COUNT($AK83,$AM83:$AP83)),$AM$68="X",STDEV($AK83:$AL83,$AN83:$AP83)/SQRT(COUNT($AK83:$AL83,$AN83:$AP83)),$AN$68="X",STDEV($AK83:$AM83,$AO83:$AP83)/SQRT(COUNT($AK83:$AM83,$AO83:$AP83)),$AO$68="X",STDEV($AK83:$AN83,$AP83)/SQRT(COUNT($AK83:$AN83,$AP83)),$AP$68="X",STDEV($AK83:$AO83)/SQRT(COUNT($AK83:$AO83))),"")</f>
        <v>0</v>
      </c>
      <c r="AE83" cm="1">
        <f t="array" ref="AE83">_xlfn.IFS(SUM($AK83:$AP83)="","",AK83="","",AK83=0,0,AK83&gt;0,AK83/AE$131*100)</f>
        <v>0</v>
      </c>
      <c r="AF83" cm="1">
        <f t="array" ref="AF83">_xlfn.IFS(SUM($AK83:$AP83)="","",AL83="","",AL83=0,0,AL83&gt;0,AL83/AF$131*100)</f>
        <v>0</v>
      </c>
      <c r="AG83" cm="1">
        <f t="array" ref="AG83">_xlfn.IFS(SUM($AK83:$AP83)="","",AM83="","",AM83=0,0,AM83&gt;0,AM83/AG$131*100)</f>
        <v>0</v>
      </c>
      <c r="AH83" cm="1">
        <f t="array" ref="AH83">_xlfn.IFS(SUM($AK83:$AP83)="","",AN83="","",AN83=0,0,AN83&gt;0,AN83/AH$131*100)</f>
        <v>0</v>
      </c>
      <c r="AI83" cm="1">
        <f t="array" ref="AI83">_xlfn.IFS(SUM($AK83:$AP83)="","",AO83="","",AO83=0,0,AO83&gt;0,AO83/AI$131*100)</f>
        <v>0</v>
      </c>
      <c r="AJ83" s="1" cm="1">
        <f t="array" ref="AJ83">_xlfn.IFS(SUM($AK83:$AP83)="","",AP83="","",AP83=0,0,AP83&gt;0,AP83/AJ$131*100)</f>
        <v>0</v>
      </c>
      <c r="AK83" s="85">
        <f t="shared" si="76"/>
        <v>0</v>
      </c>
      <c r="AL83" s="39">
        <f t="shared" si="76"/>
        <v>0</v>
      </c>
      <c r="AM83" s="39">
        <f t="shared" si="76"/>
        <v>0</v>
      </c>
      <c r="AN83" s="39">
        <f t="shared" si="76"/>
        <v>0</v>
      </c>
      <c r="AO83" s="39">
        <f t="shared" si="76"/>
        <v>0</v>
      </c>
      <c r="AP83" s="98">
        <f t="shared" si="76"/>
        <v>0</v>
      </c>
      <c r="AQ83" s="89">
        <v>0</v>
      </c>
      <c r="AR83" s="89">
        <v>0</v>
      </c>
      <c r="AS83" s="89">
        <v>0</v>
      </c>
      <c r="AT83" s="89">
        <v>0</v>
      </c>
      <c r="AU83" s="89">
        <v>0</v>
      </c>
      <c r="AV83" s="89">
        <v>0</v>
      </c>
      <c r="AW83" s="1"/>
      <c r="AX83" s="1"/>
      <c r="AY83" s="39" t="str">
        <f t="shared" si="77"/>
        <v/>
      </c>
      <c r="AZ83" s="39" t="str">
        <f t="shared" si="78"/>
        <v/>
      </c>
      <c r="BA83" s="39" t="str">
        <f t="shared" si="79"/>
        <v/>
      </c>
      <c r="BB83" s="39" t="str">
        <f t="shared" si="80"/>
        <v/>
      </c>
      <c r="BC83" s="39" t="str">
        <f t="shared" si="81"/>
        <v/>
      </c>
      <c r="BD83" s="39" t="str">
        <f t="shared" si="82"/>
        <v/>
      </c>
      <c r="BE83" s="39" t="str">
        <f t="shared" si="83"/>
        <v/>
      </c>
      <c r="BF83" s="39" t="str">
        <f t="shared" si="84"/>
        <v/>
      </c>
      <c r="BG83" s="39" t="str">
        <f t="shared" si="85"/>
        <v/>
      </c>
      <c r="BH83" s="39" t="str">
        <f t="shared" si="86"/>
        <v/>
      </c>
      <c r="BI83" s="39" t="str">
        <f t="shared" si="87"/>
        <v/>
      </c>
      <c r="BJ83" s="39" t="str">
        <f t="shared" si="88"/>
        <v/>
      </c>
      <c r="BK83" s="42" t="str">
        <f>IFERROR(_xlfn.RANK.AVG(AY83,$AY83:$BJ83,1),"")</f>
        <v/>
      </c>
      <c r="BL83" t="str">
        <f>IFERROR(_xlfn.RANK.AVG(AZ83,$AY83:$BJ83,1),"")</f>
        <v/>
      </c>
      <c r="BM83" t="str">
        <f>IFERROR(_xlfn.RANK.AVG(BA83,$AY83:$BJ83,1),"")</f>
        <v/>
      </c>
      <c r="BN83" t="str">
        <f>IFERROR(_xlfn.RANK.AVG(BB83,$AY83:$BJ83,1),"")</f>
        <v/>
      </c>
      <c r="BO83" t="str">
        <f>IFERROR(_xlfn.RANK.AVG(BC83,$AY83:$BJ83,1),"")</f>
        <v/>
      </c>
      <c r="BP83" t="str">
        <f t="shared" si="89"/>
        <v/>
      </c>
      <c r="BQ83" t="str">
        <f t="shared" si="89"/>
        <v/>
      </c>
      <c r="BR83" t="str">
        <f t="shared" si="89"/>
        <v/>
      </c>
      <c r="BS83" t="str">
        <f t="shared" si="89"/>
        <v/>
      </c>
      <c r="BT83" t="str">
        <f t="shared" si="89"/>
        <v/>
      </c>
      <c r="BU83" t="str">
        <f t="shared" si="89"/>
        <v/>
      </c>
      <c r="BV83" t="str">
        <f t="shared" si="89"/>
        <v/>
      </c>
      <c r="BW83" t="str">
        <f>IF($AX83&lt;&gt;0,SUM(BK83:BP83),"")</f>
        <v/>
      </c>
      <c r="BX83" t="str">
        <f>IF($AX83&lt;&gt;0,SUM(BQ83:BV83),"")</f>
        <v/>
      </c>
      <c r="BY83" t="str">
        <f>IF($AX83&lt;&gt;0,$BY$68,"")</f>
        <v/>
      </c>
      <c r="BZ83" t="str">
        <f>IF($AX83&lt;&gt;0,$CA$68,"")</f>
        <v/>
      </c>
      <c r="CA83" t="str">
        <f>IF($AX83&lt;&gt;0,IF(($BY83*$BZ83)+(BY83*(BY83+1)/2)-BW83&lt;0,0,($BY83*$BZ83)+(BY83*(BY83+1)/2)-BW83),"")</f>
        <v/>
      </c>
      <c r="CB83" s="39" t="str">
        <f>IF($AX83&lt;&gt;0,IF(($BY83*$BZ83)+(BZ83*(BZ83+1)/2)-BX83&lt;0,0,($BY83*$BZ83)+(BZ83*(BZ83+1)/2)-BX83),"")</f>
        <v/>
      </c>
      <c r="CC83" s="46" t="str">
        <f>IF($AX83&lt;&gt;0,MIN(CA83:CB83),"")</f>
        <v/>
      </c>
      <c r="CD83" s="44" t="str">
        <f t="shared" si="96"/>
        <v/>
      </c>
      <c r="CE83" t="str" cm="1">
        <f t="array" ref="CE83">_xlfn.IFS($CC83="","",$CC83&lt;=CE$69,"yes",$CC83&gt;CE$69,"no")</f>
        <v/>
      </c>
      <c r="CF83" s="42" t="str">
        <f t="shared" si="97"/>
        <v/>
      </c>
      <c r="CG83" s="1" t="str">
        <f t="shared" si="98"/>
        <v/>
      </c>
      <c r="CH83" s="1" t="str">
        <f t="shared" si="99"/>
        <v/>
      </c>
      <c r="CI83" s="86" t="str">
        <f>IF(CE83="yes",VLOOKUP(CH83,'z-Table'!$A$1:$K$74,7,TRUE)*$CE$68,"")</f>
        <v/>
      </c>
    </row>
    <row r="84" spans="1:87" ht="12" x14ac:dyDescent="0.2">
      <c r="A84" s="7" t="s">
        <v>40</v>
      </c>
      <c r="B84" s="18" cm="1">
        <f t="array" ref="B84">IFERROR(_xlfn.IFS(COUNTA($F$68:$K$68)=0,AVERAGE($F84:$K84),$F$68="X",AVERAGE(G84:$K84),$G$68="X",AVERAGE($F84,$H84:$K84),$H$68="X",AVERAGE($F84:$G84,$I84:$K84),$I$68="X",AVERAGE($F84:$H84,$J84:$K84),$J$68="X",AVERAGE($F84:$I84,$K84:$K84),$K$68="X",AVERAGE($F84:$J84)),"")</f>
        <v>0.12572593060062484</v>
      </c>
      <c r="C84" s="19" cm="1">
        <f t="array" ref="C84">IFERROR(_xlfn.IFS(COUNTA($F$68:$K$68)=0,STDEV($F84:$K84)/SQRT(COUNT($F84:$K84)),$F$68="X",STDEV(G84:$K84)/SQRT(COUNT(G84:$K84)),$G$68="X",STDEV($F84,$H84:$K84)/SQRT(COUNT($F84,$H84:$K84)),$H$68="X",STDEV($F84:$G84,$I84:$K84)/SQRT(COUNT($F84:$G84,$I84:$K84)),$I$68="X",STDEV($F84:$H84,$J84:$K84)/SQRT(COUNT($F84:$H84,$J84:$K84)),$J$68="X",STDEV($F84:$I84,$K84)/SQRT(COUNT($F84:$I84,$K84)),$K$68="X",STDEV($F84:$J84)/SQRT(COUNT($F84:$J84))),"")</f>
        <v>2.6601027345269364E-2</v>
      </c>
      <c r="D84" s="113" cm="1">
        <f t="array" ref="D84">IFERROR(_xlfn.IFS(COUNTA($L$68:$Q$68)=0,AVERAGE($L84:$Q84),$L$68="X",AVERAGE($M84:$Q84),$M$68="X",AVERAGE($L84,$N84:$Q84),$N$68="X",AVERAGE($L84:$M84,$O84:$Q84),$O$68="X",AVERAGE($L84:$N84,$P84:$Q84),$P$68="X",AVERAGE($L84:$O84,$Q84:$Q84),$Q$68="X",AVERAGE($L84:$P84)),"")</f>
        <v>67863.722222222234</v>
      </c>
      <c r="E84" s="111" cm="1">
        <f t="array" ref="E84">IFERROR(_xlfn.IFS(COUNTA($L$68:$Q$68)=0,STDEV($L84:$Q84)/SQRT(COUNT($L84:$Q84)),$L$68="X",STDEV($M84:$Q84)/SQRT(COUNT($M84:$Q84)),$M$68="X",STDEV($L84,$N84:$Q84)/SQRT(COUNT($L84,$N84:$Q84)),$N$68="X",STDEV($L84:$M84,$O84:$Q84)/SQRT(COUNT($L84:$M84,$O84:$Q84)),$O$68="X",STDEV($L84:$N84,$P84:$Q84)/SQRT(COUNT($L84:$N84,$P84:$Q84)),$P$68="X",STDEV($L84:$O84,$Q84)/SQRT(COUNT($L84:$O84,$Q84)),$Q$68="X",STDEV($L84:$P84)/SQRT(COUNT($L84:$P84))),"")</f>
        <v>13704.957968551122</v>
      </c>
      <c r="F84" cm="1">
        <f t="array" ref="F84">_xlfn.IFS(SUM($L84:$Q84)="","",L84="","",L84=0,0,L84&gt;0,L84/F$131*100)</f>
        <v>0.16511312719750845</v>
      </c>
      <c r="G84" cm="1">
        <f t="array" ref="G84">_xlfn.IFS(SUM($L84:$Q84)="","",M84="","",M84=0,0,M84&gt;0,M84/G$131*100)</f>
        <v>0.22278880515875588</v>
      </c>
      <c r="H84" cm="1">
        <f t="array" ref="H84">_xlfn.IFS(SUM($L84:$Q84)="","",N84="","",N84=0,0,N84&gt;0,N84/H$131*100)</f>
        <v>0.15218859952309005</v>
      </c>
      <c r="I84" cm="1">
        <f t="array" ref="I84">_xlfn.IFS(SUM($L84:$Q84)="","",O84="","",O84=0,0,O84&gt;0,O84/I$131*100)</f>
        <v>8.6501264585648066E-2</v>
      </c>
      <c r="J84" cm="1">
        <f t="array" ref="J84">_xlfn.IFS(SUM($L84:$Q84)="","",P84="","",P84=0,0,P84&gt;0,P84/J$131*100)</f>
        <v>5.032332251022572E-2</v>
      </c>
      <c r="K84" s="1" cm="1">
        <f t="array" ref="K84">_xlfn.IFS(SUM($L84:$Q84)="","",Q84="","",Q84=0,0,Q84&gt;0,Q84/K$131*100)</f>
        <v>7.744046462852075E-2</v>
      </c>
      <c r="L84" s="42">
        <f t="shared" si="75"/>
        <v>95704.666666666672</v>
      </c>
      <c r="M84">
        <f t="shared" si="75"/>
        <v>111219.5</v>
      </c>
      <c r="N84">
        <f t="shared" si="75"/>
        <v>27294.666666666668</v>
      </c>
      <c r="O84">
        <f t="shared" si="75"/>
        <v>83101</v>
      </c>
      <c r="P84">
        <f t="shared" si="75"/>
        <v>39925.5</v>
      </c>
      <c r="Q84" s="96">
        <f t="shared" si="75"/>
        <v>49937</v>
      </c>
      <c r="R84" s="89">
        <v>287114</v>
      </c>
      <c r="S84" s="89">
        <v>444878</v>
      </c>
      <c r="T84" s="89">
        <v>81884</v>
      </c>
      <c r="U84" s="89">
        <v>332404</v>
      </c>
      <c r="V84" s="89">
        <v>79851</v>
      </c>
      <c r="W84" s="89">
        <v>99874</v>
      </c>
      <c r="X84" s="1"/>
      <c r="Y84" s="1"/>
      <c r="Z84" s="7" t="s">
        <v>40</v>
      </c>
      <c r="AA84" s="18" cm="1">
        <f t="array" ref="AA84">IFERROR(_xlfn.IFS(COUNTA($AE$68:$AJ$68)=0,AVERAGE($AE84:$AJ84),$AE$68="X",AVERAGE($AF84:$AJ84),$AF$68="X",AVERAGE($AE84,$AG84:$AJ84),$AG$68="X",AVERAGE($AE84:$AF84,$AH84:$AJ84),$AH$68="X",AVERAGE($AE84:$AG84,$AI84:$AJ84),$AI$68="X",AVERAGE($AE84:$AH84,$AJ84:$AJ84),$AJ$68="X",AVERAGE($AE84:$AI84)),"")</f>
        <v>0.10584943407714777</v>
      </c>
      <c r="AB84" s="19" cm="1">
        <f t="array" ref="AB84">IFERROR(_xlfn.IFS(COUNTA($AE$68:$AJ$68)=0,STDEV($AE84:$AJ84)/SQRT(COUNT($AE84:$AJ84)),$AE$68="X",STDEV($AF84:$AJ84)/SQRT(COUNT($AF84:$AJ84)),$AF$68="X",STDEV($AE84,$AG84:$AJ84)/SQRT(COUNT($AE84,$AG84:$AJ84)),$AG$68="X",STDEV($AE84:$AF84,$AH84:$AJ84)/SQRT(COUNT($AE84:$AF84,$AH84:$AJ84)),$AH$68="X",STDEV($AE84:$AG84,$AI84:$AJ84)/SQRT(COUNT($AE84:$AG84,$AI84:$AJ84)),$AI$68="X",STDEV($AE84:$AH84,$AJ84)/SQRT(COUNT($AE84:$AH84,$AJ84)),$AJ$68="X",STDEV($AE84:$AI84)/SQRT(COUNT($AE84:$AI84))),"")</f>
        <v>2.5818070726429217E-2</v>
      </c>
      <c r="AC84" s="113" cm="1">
        <f t="array" ref="AC84">IFERROR(_xlfn.IFS(COUNTA($AK$68:$AP$68)=0,AVERAGE($AK84:$AP84),$AK$68="X",AVERAGE($AL84:$AP84),$AL$68="X",AVERAGE($AK84,$AM84:$AP84),$AM$68="X",AVERAGE($AK84:$AL84,$AN84:$AP84),$AN$68="X",AVERAGE($AK84:$AM84,$AO84:$AP84),$AO$68="X",AVERAGE($AK84:$AN84,$AP84:$AP84),$AP$68="X",AVERAGE($AK84:$AO84)),"")</f>
        <v>112314.375</v>
      </c>
      <c r="AD84" s="111" cm="1">
        <f t="array" ref="AD84">IFERROR(_xlfn.IFS(COUNTA($AK$68:$AP$68)=0,STDEV($AK84:$AP84)/SQRT(COUNT($AK84:$AP84)),$AK$68="X",STDEV($AL84:$AP84)/SQRT(COUNT($AL84:$AP84)),$AL$68="X",STDEV($AK84,$AM84:$AP84)/SQRT(COUNT($AK84,$AM84:$AP84)),$AM$68="X",STDEV($AK84:$AL84,$AN84:$AP84)/SQRT(COUNT($AK84:$AL84,$AN84:$AP84)),$AN$68="X",STDEV($AK84:$AM84,$AO84:$AP84)/SQRT(COUNT($AK84:$AM84,$AO84:$AP84)),$AO$68="X",STDEV($AK84:$AN84,$AP84)/SQRT(COUNT($AK84:$AN84,$AP84)),$AP$68="X",STDEV($AK84:$AO84)/SQRT(COUNT($AK84:$AO84))),"")</f>
        <v>35526.451920571795</v>
      </c>
      <c r="AE84" cm="1">
        <f t="array" ref="AE84">_xlfn.IFS(SUM($AK84:$AP84)="","",AK84="","",AK84=0,0,AK84&gt;0,AK84/AE$131*100)</f>
        <v>0.21209596963146221</v>
      </c>
      <c r="AF84" cm="1">
        <f t="array" ref="AF84">_xlfn.IFS(SUM($AK84:$AP84)="","",AL84="","",AL84=0,0,AL84&gt;0,AL84/AF$131*100)</f>
        <v>0.13099010588456575</v>
      </c>
      <c r="AG84" cm="1">
        <f t="array" ref="AG84">_xlfn.IFS(SUM($AK84:$AP84)="","",AM84="","",AM84=0,0,AM84&gt;0,AM84/AG$131*100)</f>
        <v>0.12321459556671774</v>
      </c>
      <c r="AH84" cm="1">
        <f t="array" ref="AH84">_xlfn.IFS(SUM($AK84:$AP84)="","",AN84="","",AN84=0,0,AN84&gt;0,AN84/AH$131*100)</f>
        <v>7.2534534524031635E-2</v>
      </c>
      <c r="AI84" cm="1">
        <f t="array" ref="AI84">_xlfn.IFS(SUM($AK84:$AP84)="","",AO84="","",AO84=0,0,AO84&gt;0,AO84/AI$131*100)</f>
        <v>4.7019942918586202E-2</v>
      </c>
      <c r="AJ84" s="1" cm="1">
        <f t="array" ref="AJ84">_xlfn.IFS(SUM($AK84:$AP84)="","",AP84="","",AP84=0,0,AP84&gt;0,AP84/AJ$131*100)</f>
        <v>4.9241455937523007E-2</v>
      </c>
      <c r="AK84" s="85">
        <f t="shared" si="76"/>
        <v>196877</v>
      </c>
      <c r="AL84" s="39">
        <f t="shared" si="76"/>
        <v>119889.5</v>
      </c>
      <c r="AM84" s="39">
        <f t="shared" si="76"/>
        <v>109168.33333333333</v>
      </c>
      <c r="AN84" s="39">
        <f t="shared" si="76"/>
        <v>21015.666666666668</v>
      </c>
      <c r="AO84" s="39">
        <f t="shared" si="76"/>
        <v>219079.5</v>
      </c>
      <c r="AP84" s="98">
        <f t="shared" si="76"/>
        <v>7856.25</v>
      </c>
      <c r="AQ84" s="89">
        <v>196877</v>
      </c>
      <c r="AR84" s="89">
        <v>239779</v>
      </c>
      <c r="AS84" s="89">
        <v>327505</v>
      </c>
      <c r="AT84" s="89">
        <v>63047</v>
      </c>
      <c r="AU84" s="89">
        <v>438159</v>
      </c>
      <c r="AV84" s="89">
        <v>31425</v>
      </c>
      <c r="AW84" s="1"/>
      <c r="AX84" s="1" t="str">
        <f>A84</f>
        <v>y-terpinene</v>
      </c>
      <c r="AY84" s="39">
        <f t="shared" si="77"/>
        <v>95704.666666666672</v>
      </c>
      <c r="AZ84" s="39">
        <f t="shared" si="78"/>
        <v>111219.5</v>
      </c>
      <c r="BA84" s="39">
        <f t="shared" si="79"/>
        <v>27294.666666666668</v>
      </c>
      <c r="BB84" s="39">
        <f t="shared" si="80"/>
        <v>83101</v>
      </c>
      <c r="BC84" s="39">
        <f t="shared" si="81"/>
        <v>39925.5</v>
      </c>
      <c r="BD84" s="39">
        <f t="shared" si="82"/>
        <v>49937</v>
      </c>
      <c r="BE84" s="39">
        <f t="shared" si="83"/>
        <v>196877</v>
      </c>
      <c r="BF84" s="39">
        <f t="shared" si="84"/>
        <v>119889.5</v>
      </c>
      <c r="BG84" s="39">
        <f t="shared" si="85"/>
        <v>109168.33333333333</v>
      </c>
      <c r="BH84" s="39">
        <f t="shared" si="86"/>
        <v>21015.666666666668</v>
      </c>
      <c r="BI84" s="39">
        <f t="shared" si="87"/>
        <v>219079.5</v>
      </c>
      <c r="BJ84" s="39">
        <f t="shared" si="88"/>
        <v>7856.25</v>
      </c>
      <c r="BK84" s="42">
        <f t="shared" ref="BK84:BP115" si="100">IFERROR(_xlfn.RANK.AVG(AY84,$AY84:$BJ84,1),"")</f>
        <v>7</v>
      </c>
      <c r="BL84">
        <f t="shared" si="100"/>
        <v>9</v>
      </c>
      <c r="BM84">
        <f t="shared" si="100"/>
        <v>3</v>
      </c>
      <c r="BN84">
        <f t="shared" si="100"/>
        <v>6</v>
      </c>
      <c r="BO84">
        <f t="shared" si="100"/>
        <v>4</v>
      </c>
      <c r="BP84">
        <f t="shared" si="89"/>
        <v>5</v>
      </c>
      <c r="BQ84">
        <f t="shared" si="89"/>
        <v>11</v>
      </c>
      <c r="BR84">
        <f t="shared" si="89"/>
        <v>10</v>
      </c>
      <c r="BS84">
        <f t="shared" si="89"/>
        <v>8</v>
      </c>
      <c r="BT84">
        <f t="shared" si="89"/>
        <v>2</v>
      </c>
      <c r="BU84">
        <f t="shared" si="89"/>
        <v>12</v>
      </c>
      <c r="BV84">
        <f t="shared" si="89"/>
        <v>1</v>
      </c>
      <c r="BW84">
        <f t="shared" ref="BW84:BW131" si="101">IF($AX84&lt;&gt;0,SUM(BK84:BP84),"")</f>
        <v>34</v>
      </c>
      <c r="BX84">
        <f t="shared" ref="BX84:BX131" si="102">IF($AX84&lt;&gt;0,SUM(BQ84:BV84),"")</f>
        <v>44</v>
      </c>
      <c r="BY84">
        <f t="shared" ref="BY84:BY131" si="103">IF($AX84&lt;&gt;0,$BY$68,"")</f>
        <v>6</v>
      </c>
      <c r="BZ84">
        <f t="shared" ref="BZ84:BZ131" si="104">IF($AX84&lt;&gt;0,$CA$68,"")</f>
        <v>6</v>
      </c>
      <c r="CA84">
        <f t="shared" ref="CA84:CB115" si="105">IF($AX84&lt;&gt;0,IF(($BY84*$BZ84)+(BY84*(BY84+1)/2)-BW84&lt;0,0,($BY84*$BZ84)+(BY84*(BY84+1)/2)-BW84),"")</f>
        <v>23</v>
      </c>
      <c r="CB84" s="39">
        <f t="shared" si="105"/>
        <v>13</v>
      </c>
      <c r="CC84" s="46">
        <f t="shared" ref="CC84:CC131" si="106">IF($AX84&lt;&gt;0,MIN(CA84:CB84),"")</f>
        <v>13</v>
      </c>
      <c r="CD84" s="44" t="str">
        <f t="shared" si="96"/>
        <v xml:space="preserve">sig = </v>
      </c>
      <c r="CE84" t="str" cm="1">
        <f t="array" ref="CE84">_xlfn.IFS($CC84="","",$CC84&lt;=CE$69,"yes",$CC84&gt;CE$69,"no")</f>
        <v>no</v>
      </c>
      <c r="CF84" s="42" t="str">
        <f t="shared" si="97"/>
        <v/>
      </c>
      <c r="CG84" s="1" t="str">
        <f t="shared" si="98"/>
        <v/>
      </c>
      <c r="CH84" s="1" t="str">
        <f t="shared" si="99"/>
        <v/>
      </c>
      <c r="CI84" s="76" t="str">
        <f>IF(CE84="yes",VLOOKUP(CH84,'z-Table'!$A$1:$K$74,7,TRUE)*$CE$68,"")</f>
        <v/>
      </c>
    </row>
    <row r="85" spans="1:87" ht="12" x14ac:dyDescent="0.2">
      <c r="A85" s="7" t="s">
        <v>41</v>
      </c>
      <c r="B85" s="18" cm="1">
        <f t="array" ref="B85">IFERROR(_xlfn.IFS(COUNTA($F$68:$K$68)=0,AVERAGE($F85:$K85),$F$68="X",AVERAGE(G85:$K85),$G$68="X",AVERAGE($F85,$H85:$K85),$H$68="X",AVERAGE($F85:$G85,$I85:$K85),$I$68="X",AVERAGE($F85:$H85,$J85:$K85),$J$68="X",AVERAGE($F85:$I85,$K85:$K85),$K$68="X",AVERAGE($F85:$J85)),"")</f>
        <v>5.9754661968119266E-3</v>
      </c>
      <c r="C85" s="19" cm="1">
        <f t="array" ref="C85">IFERROR(_xlfn.IFS(COUNTA($F$68:$K$68)=0,STDEV($F85:$K85)/SQRT(COUNT($F85:$K85)),$F$68="X",STDEV(G85:$K85)/SQRT(COUNT(G85:$K85)),$G$68="X",STDEV($F85,$H85:$K85)/SQRT(COUNT($F85,$H85:$K85)),$H$68="X",STDEV($F85:$G85,$I85:$K85)/SQRT(COUNT($F85:$G85,$I85:$K85)),$I$68="X",STDEV($F85:$H85,$J85:$K85)/SQRT(COUNT($F85:$H85,$J85:$K85)),$J$68="X",STDEV($F85:$I85,$K85)/SQRT(COUNT($F85:$I85,$K85)),$K$68="X",STDEV($F85:$J85)/SQRT(COUNT($F85:$J85))),"")</f>
        <v>3.8187250174791655E-3</v>
      </c>
      <c r="D85" s="113" cm="1">
        <f t="array" ref="D85">IFERROR(_xlfn.IFS(COUNTA($L$68:$Q$68)=0,AVERAGE($L85:$Q85),$L$68="X",AVERAGE($M85:$Q85),$M$68="X",AVERAGE($L85,$N85:$Q85),$N$68="X",AVERAGE($L85:$M85,$O85:$Q85),$O$68="X",AVERAGE($L85:$N85,$P85:$Q85),$P$68="X",AVERAGE($L85:$O85,$Q85:$Q85),$Q$68="X",AVERAGE($L85:$P85)),"")</f>
        <v>4846.916666666667</v>
      </c>
      <c r="E85" s="111" cm="1">
        <f t="array" ref="E85">IFERROR(_xlfn.IFS(COUNTA($L$68:$Q$68)=0,STDEV($L85:$Q85)/SQRT(COUNT($L85:$Q85)),$L$68="X",STDEV($M85:$Q85)/SQRT(COUNT($M85:$Q85)),$M$68="X",STDEV($L85,$N85:$Q85)/SQRT(COUNT($L85,$N85:$Q85)),$N$68="X",STDEV($L85:$M85,$O85:$Q85)/SQRT(COUNT($L85:$M85,$O85:$Q85)),$O$68="X",STDEV($L85:$N85,$P85:$Q85)/SQRT(COUNT($L85:$N85,$P85:$Q85)),$P$68="X",STDEV($L85:$O85,$Q85)/SQRT(COUNT($L85:$O85,$Q85)),$Q$68="X",STDEV($L85:$P85)/SQRT(COUNT($L85:$P85))),"")</f>
        <v>3651.9607682418746</v>
      </c>
      <c r="F85" cm="1">
        <f t="array" ref="F85">_xlfn.IFS(SUM($L85:$Q85)="","",L85="","",L85=0,0,L85&gt;0,L85/F$131*100)</f>
        <v>3.1796097726861949E-3</v>
      </c>
      <c r="G85" cm="1">
        <f t="array" ref="G85">_xlfn.IFS(SUM($L85:$Q85)="","",M85="","",M85=0,0,M85&gt;0,M85/G$131*100)</f>
        <v>8.9936210643054883E-3</v>
      </c>
      <c r="H85" cm="1">
        <f t="array" ref="H85">_xlfn.IFS(SUM($L85:$Q85)="","",N85="","",N85=0,0,N85&gt;0,N85/H$131*100)</f>
        <v>0</v>
      </c>
      <c r="I85" cm="1">
        <f t="array" ref="I85">_xlfn.IFS(SUM($L85:$Q85)="","",O85="","",O85=0,0,O85&gt;0,O85/I$131*100)</f>
        <v>2.3679566343879875E-2</v>
      </c>
      <c r="J85" cm="1">
        <f t="array" ref="J85">_xlfn.IFS(SUM($L85:$Q85)="","",P85="","",P85=0,0,P85&gt;0,P85/J$131*100)</f>
        <v>0</v>
      </c>
      <c r="K85" s="1" cm="1">
        <f t="array" ref="K85">_xlfn.IFS(SUM($L85:$Q85)="","",Q85="","",Q85=0,0,Q85&gt;0,Q85/K$131*100)</f>
        <v>0</v>
      </c>
      <c r="L85" s="42">
        <f t="shared" si="75"/>
        <v>1843</v>
      </c>
      <c r="M85">
        <f t="shared" si="75"/>
        <v>4489.75</v>
      </c>
      <c r="N85">
        <f t="shared" si="75"/>
        <v>0</v>
      </c>
      <c r="O85">
        <f t="shared" si="75"/>
        <v>22748.75</v>
      </c>
      <c r="P85">
        <f t="shared" si="75"/>
        <v>0</v>
      </c>
      <c r="Q85" s="96">
        <f t="shared" si="75"/>
        <v>0</v>
      </c>
      <c r="R85" s="89">
        <v>5529</v>
      </c>
      <c r="S85" s="89">
        <v>17959</v>
      </c>
      <c r="T85" s="89">
        <v>0</v>
      </c>
      <c r="U85" s="89">
        <v>90995</v>
      </c>
      <c r="V85" s="89">
        <v>0</v>
      </c>
      <c r="W85" s="89">
        <v>0</v>
      </c>
      <c r="X85" s="1"/>
      <c r="Y85" s="1"/>
      <c r="Z85" s="7" t="s">
        <v>41</v>
      </c>
      <c r="AA85" s="18" cm="1">
        <f t="array" ref="AA85">IFERROR(_xlfn.IFS(COUNTA($AE$68:$AJ$68)=0,AVERAGE($AE85:$AJ85),$AE$68="X",AVERAGE($AF85:$AJ85),$AF$68="X",AVERAGE($AE85,$AG85:$AJ85),$AG$68="X",AVERAGE($AE85:$AF85,$AH85:$AJ85),$AH$68="X",AVERAGE($AE85:$AG85,$AI85:$AJ85),$AI$68="X",AVERAGE($AE85:$AH85,$AJ85:$AJ85),$AJ$68="X",AVERAGE($AE85:$AI85)),"")</f>
        <v>1.2989061819863354E-2</v>
      </c>
      <c r="AB85" s="19" cm="1">
        <f t="array" ref="AB85">IFERROR(_xlfn.IFS(COUNTA($AE$68:$AJ$68)=0,STDEV($AE85:$AJ85)/SQRT(COUNT($AE85:$AJ85)),$AE$68="X",STDEV($AF85:$AJ85)/SQRT(COUNT($AF85:$AJ85)),$AF$68="X",STDEV($AE85,$AG85:$AJ85)/SQRT(COUNT($AE85,$AG85:$AJ85)),$AG$68="X",STDEV($AE85:$AF85,$AH85:$AJ85)/SQRT(COUNT($AE85:$AF85,$AH85:$AJ85)),$AH$68="X",STDEV($AE85:$AG85,$AI85:$AJ85)/SQRT(COUNT($AE85:$AG85,$AI85:$AJ85)),$AI$68="X",STDEV($AE85:$AH85,$AJ85)/SQRT(COUNT($AE85:$AH85,$AJ85)),$AJ$68="X",STDEV($AE85:$AI85)/SQRT(COUNT($AE85:$AI85))),"")</f>
        <v>5.7288013188402653E-3</v>
      </c>
      <c r="AC85" s="113" cm="1">
        <f t="array" ref="AC85">IFERROR(_xlfn.IFS(COUNTA($AK$68:$AP$68)=0,AVERAGE($AK85:$AP85),$AK$68="X",AVERAGE($AL85:$AP85),$AL$68="X",AVERAGE($AK85,$AM85:$AP85),$AM$68="X",AVERAGE($AK85:$AL85,$AN85:$AP85),$AN$68="X",AVERAGE($AK85:$AM85,$AO85:$AP85),$AO$68="X",AVERAGE($AK85:$AN85,$AP85:$AP85),$AP$68="X",AVERAGE($AK85:$AO85)),"")</f>
        <v>31537.055555555558</v>
      </c>
      <c r="AD85" s="111" cm="1">
        <f t="array" ref="AD85">IFERROR(_xlfn.IFS(COUNTA($AK$68:$AP$68)=0,STDEV($AK85:$AP85)/SQRT(COUNT($AK85:$AP85)),$AK$68="X",STDEV($AL85:$AP85)/SQRT(COUNT($AL85:$AP85)),$AL$68="X",STDEV($AK85,$AM85:$AP85)/SQRT(COUNT($AK85,$AM85:$AP85)),$AM$68="X",STDEV($AK85:$AL85,$AN85:$AP85)/SQRT(COUNT($AK85:$AL85,$AN85:$AP85)),$AN$68="X",STDEV($AK85:$AM85,$AO85:$AP85)/SQRT(COUNT($AK85:$AM85,$AO85:$AP85)),$AO$68="X",STDEV($AK85:$AN85,$AP85)/SQRT(COUNT($AK85:$AN85,$AP85)),$AP$68="X",STDEV($AK85:$AO85)/SQRT(COUNT($AK85:$AO85))),"")</f>
        <v>23397.649457864067</v>
      </c>
      <c r="AE85" cm="1">
        <f t="array" ref="AE85">_xlfn.IFS(SUM($AK85:$AP85)="","",AK85="","",AK85=0,0,AK85&gt;0,AK85/AE$131*100)</f>
        <v>1.0329170785954985E-2</v>
      </c>
      <c r="AF85" cm="1">
        <f t="array" ref="AF85">_xlfn.IFS(SUM($AK85:$AP85)="","",AL85="","",AL85=0,0,AL85&gt;0,AL85/AF$131*100)</f>
        <v>2.9138837253374371E-2</v>
      </c>
      <c r="AG85" cm="1">
        <f t="array" ref="AG85">_xlfn.IFS(SUM($AK85:$AP85)="","",AM85="","",AM85=0,0,AM85&gt;0,AM85/AG$131*100)</f>
        <v>6.9597313121592379E-3</v>
      </c>
      <c r="AH85" cm="1">
        <f t="array" ref="AH85">_xlfn.IFS(SUM($AK85:$AP85)="","",AN85="","",AN85=0,0,AN85&gt;0,AN85/AH$131*100)</f>
        <v>0</v>
      </c>
      <c r="AI85" cm="1">
        <f t="array" ref="AI85">_xlfn.IFS(SUM($AK85:$AP85)="","",AO85="","",AO85=0,0,AO85&gt;0,AO85/AI$131*100)</f>
        <v>3.1506631567691526E-2</v>
      </c>
      <c r="AJ85" s="1" cm="1">
        <f t="array" ref="AJ85">_xlfn.IFS(SUM($AK85:$AP85)="","",AP85="","",AP85=0,0,AP85&gt;0,AP85/AJ$131*100)</f>
        <v>0</v>
      </c>
      <c r="AK85" s="85">
        <f t="shared" si="76"/>
        <v>9588</v>
      </c>
      <c r="AL85" s="39">
        <f t="shared" si="76"/>
        <v>26669.5</v>
      </c>
      <c r="AM85" s="39">
        <f t="shared" si="76"/>
        <v>6166.333333333333</v>
      </c>
      <c r="AN85" s="39">
        <f t="shared" si="76"/>
        <v>0</v>
      </c>
      <c r="AO85" s="39">
        <f t="shared" si="76"/>
        <v>146798.5</v>
      </c>
      <c r="AP85" s="98">
        <f t="shared" si="76"/>
        <v>0</v>
      </c>
      <c r="AQ85" s="89">
        <v>9588</v>
      </c>
      <c r="AR85" s="89">
        <v>53339</v>
      </c>
      <c r="AS85" s="89">
        <v>18499</v>
      </c>
      <c r="AT85" s="89">
        <v>0</v>
      </c>
      <c r="AU85" s="89">
        <v>293597</v>
      </c>
      <c r="AV85" s="89">
        <v>0</v>
      </c>
      <c r="AW85" s="1"/>
      <c r="AX85" s="1"/>
      <c r="AY85" s="39" t="str">
        <f t="shared" si="77"/>
        <v/>
      </c>
      <c r="AZ85" s="39" t="str">
        <f t="shared" si="78"/>
        <v/>
      </c>
      <c r="BA85" s="39" t="str">
        <f t="shared" si="79"/>
        <v/>
      </c>
      <c r="BB85" s="39" t="str">
        <f t="shared" si="80"/>
        <v/>
      </c>
      <c r="BC85" s="39" t="str">
        <f t="shared" si="81"/>
        <v/>
      </c>
      <c r="BD85" s="39" t="str">
        <f t="shared" si="82"/>
        <v/>
      </c>
      <c r="BE85" s="39" t="str">
        <f t="shared" si="83"/>
        <v/>
      </c>
      <c r="BF85" s="39" t="str">
        <f t="shared" si="84"/>
        <v/>
      </c>
      <c r="BG85" s="39" t="str">
        <f t="shared" si="85"/>
        <v/>
      </c>
      <c r="BH85" s="39" t="str">
        <f t="shared" si="86"/>
        <v/>
      </c>
      <c r="BI85" s="39" t="str">
        <f t="shared" si="87"/>
        <v/>
      </c>
      <c r="BJ85" s="39" t="str">
        <f t="shared" si="88"/>
        <v/>
      </c>
      <c r="BK85" s="42" t="str">
        <f t="shared" si="100"/>
        <v/>
      </c>
      <c r="BL85" t="str">
        <f t="shared" si="100"/>
        <v/>
      </c>
      <c r="BM85" t="str">
        <f t="shared" si="100"/>
        <v/>
      </c>
      <c r="BN85" t="str">
        <f t="shared" si="100"/>
        <v/>
      </c>
      <c r="BO85" t="str">
        <f t="shared" si="100"/>
        <v/>
      </c>
      <c r="BP85" t="str">
        <f t="shared" si="89"/>
        <v/>
      </c>
      <c r="BQ85" t="str">
        <f t="shared" si="89"/>
        <v/>
      </c>
      <c r="BR85" t="str">
        <f t="shared" si="89"/>
        <v/>
      </c>
      <c r="BS85" t="str">
        <f t="shared" si="89"/>
        <v/>
      </c>
      <c r="BT85" t="str">
        <f t="shared" si="89"/>
        <v/>
      </c>
      <c r="BU85" t="str">
        <f t="shared" si="89"/>
        <v/>
      </c>
      <c r="BV85" t="str">
        <f t="shared" si="89"/>
        <v/>
      </c>
      <c r="BW85" t="str">
        <f t="shared" si="101"/>
        <v/>
      </c>
      <c r="BX85" t="str">
        <f t="shared" si="102"/>
        <v/>
      </c>
      <c r="BY85" t="str">
        <f t="shared" si="103"/>
        <v/>
      </c>
      <c r="BZ85" t="str">
        <f t="shared" si="104"/>
        <v/>
      </c>
      <c r="CA85" t="str">
        <f t="shared" si="105"/>
        <v/>
      </c>
      <c r="CB85" s="39" t="str">
        <f t="shared" si="105"/>
        <v/>
      </c>
      <c r="CC85" s="46" t="str">
        <f t="shared" si="106"/>
        <v/>
      </c>
      <c r="CD85" s="44" t="str">
        <f t="shared" si="96"/>
        <v/>
      </c>
      <c r="CE85" t="str" cm="1">
        <f t="array" ref="CE85">_xlfn.IFS($CC85="","",$CC85&lt;=CE$69,"yes",$CC85&gt;CE$69,"no")</f>
        <v/>
      </c>
      <c r="CF85" s="42" t="str">
        <f t="shared" si="97"/>
        <v/>
      </c>
      <c r="CG85" s="1" t="str">
        <f t="shared" si="98"/>
        <v/>
      </c>
      <c r="CH85" s="1" t="str">
        <f t="shared" si="99"/>
        <v/>
      </c>
      <c r="CI85" s="76" t="str">
        <f>IF(CE85="yes",VLOOKUP(CH85,'z-Table'!$A$1:$K$74,7,TRUE)*$CE$68,"")</f>
        <v/>
      </c>
    </row>
    <row r="86" spans="1:87" ht="12" x14ac:dyDescent="0.2">
      <c r="A86" s="7" t="s">
        <v>42</v>
      </c>
      <c r="B86" s="18" cm="1">
        <f t="array" ref="B86">IFERROR(_xlfn.IFS(COUNTA($F$68:$K$68)=0,AVERAGE($F86:$K86),$F$68="X",AVERAGE(G86:$K86),$G$68="X",AVERAGE($F86,$H86:$K86),$H$68="X",AVERAGE($F86:$G86,$I86:$K86),$I$68="X",AVERAGE($F86:$H86,$J86:$K86),$J$68="X",AVERAGE($F86:$I86,$K86:$K86),$K$68="X",AVERAGE($F86:$J86)),"")</f>
        <v>0.12890524624666136</v>
      </c>
      <c r="C86" s="19" cm="1">
        <f t="array" ref="C86">IFERROR(_xlfn.IFS(COUNTA($F$68:$K$68)=0,STDEV($F86:$K86)/SQRT(COUNT($F86:$K86)),$F$68="X",STDEV(G86:$K86)/SQRT(COUNT(G86:$K86)),$G$68="X",STDEV($F86,$H86:$K86)/SQRT(COUNT($F86,$H86:$K86)),$H$68="X",STDEV($F86:$G86,$I86:$K86)/SQRT(COUNT($F86:$G86,$I86:$K86)),$I$68="X",STDEV($F86:$H86,$J86:$K86)/SQRT(COUNT($F86:$H86,$J86:$K86)),$J$68="X",STDEV($F86:$I86,$K86)/SQRT(COUNT($F86:$I86,$K86)),$K$68="X",STDEV($F86:$J86)/SQRT(COUNT($F86:$J86))),"")</f>
        <v>3.5789474257273489E-2</v>
      </c>
      <c r="D86" s="113" cm="1">
        <f t="array" ref="D86">IFERROR(_xlfn.IFS(COUNTA($L$68:$Q$68)=0,AVERAGE($L86:$Q86),$L$68="X",AVERAGE($M86:$Q86),$M$68="X",AVERAGE($L86,$N86:$Q86),$N$68="X",AVERAGE($L86:$M86,$O86:$Q86),$O$68="X",AVERAGE($L86:$N86,$P86:$Q86),$P$68="X",AVERAGE($L86:$O86,$Q86:$Q86),$Q$68="X",AVERAGE($L86:$P86)),"")</f>
        <v>69770.402777777766</v>
      </c>
      <c r="E86" s="111" cm="1">
        <f t="array" ref="E86">IFERROR(_xlfn.IFS(COUNTA($L$68:$Q$68)=0,STDEV($L86:$Q86)/SQRT(COUNT($L86:$Q86)),$L$68="X",STDEV($M86:$Q86)/SQRT(COUNT($M86:$Q86)),$M$68="X",STDEV($L86,$N86:$Q86)/SQRT(COUNT($L86,$N86:$Q86)),$N$68="X",STDEV($L86:$M86,$O86:$Q86)/SQRT(COUNT($L86:$M86,$O86:$Q86)),$O$68="X",STDEV($L86:$N86,$P86:$Q86)/SQRT(COUNT($L86:$N86,$P86:$Q86)),$P$68="X",STDEV($L86:$O86,$Q86)/SQRT(COUNT($L86:$O86,$Q86)),$Q$68="X",STDEV($L86:$P86)/SQRT(COUNT($L86:$P86))),"")</f>
        <v>17812.23282718952</v>
      </c>
      <c r="F86" cm="1">
        <f t="array" ref="F86">_xlfn.IFS(SUM($L86:$Q86)="","",L86="","",L86=0,0,L86&gt;0,L86/F$131*100)</f>
        <v>0.13120074009399879</v>
      </c>
      <c r="G86" cm="1">
        <f t="array" ref="G86">_xlfn.IFS(SUM($L86:$Q86)="","",M86="","",M86=0,0,M86&gt;0,M86/G$131*100)</f>
        <v>0.29511035867636493</v>
      </c>
      <c r="H86" cm="1">
        <f t="array" ref="H86">_xlfn.IFS(SUM($L86:$Q86)="","",N86="","",N86=0,0,N86&gt;0,N86/H$131*100)</f>
        <v>0.13513233971869118</v>
      </c>
      <c r="I86" cm="1">
        <f t="array" ref="I86">_xlfn.IFS(SUM($L86:$Q86)="","",O86="","",O86=0,0,O86&gt;0,O86/I$131*100)</f>
        <v>8.4395228754876928E-2</v>
      </c>
      <c r="J86" cm="1">
        <f t="array" ref="J86">_xlfn.IFS(SUM($L86:$Q86)="","",P86="","",P86=0,0,P86&gt;0,P86/J$131*100)</f>
        <v>5.157051860354623E-2</v>
      </c>
      <c r="K86" s="1" cm="1">
        <f t="array" ref="K86">_xlfn.IFS(SUM($L86:$Q86)="","",Q86="","",Q86=0,0,Q86&gt;0,Q86/K$131*100)</f>
        <v>7.6022291632490108E-2</v>
      </c>
      <c r="L86" s="42">
        <f t="shared" si="75"/>
        <v>76048</v>
      </c>
      <c r="M86">
        <f t="shared" si="75"/>
        <v>147323.5</v>
      </c>
      <c r="N86">
        <f t="shared" si="75"/>
        <v>24235.666666666668</v>
      </c>
      <c r="O86">
        <f t="shared" si="75"/>
        <v>81077.75</v>
      </c>
      <c r="P86">
        <f t="shared" si="75"/>
        <v>40915</v>
      </c>
      <c r="Q86" s="96">
        <f t="shared" si="75"/>
        <v>49022.5</v>
      </c>
      <c r="R86" s="89">
        <v>228144</v>
      </c>
      <c r="S86" s="89">
        <v>589294</v>
      </c>
      <c r="T86" s="89">
        <v>72707</v>
      </c>
      <c r="U86" s="89">
        <v>324311</v>
      </c>
      <c r="V86" s="89">
        <v>81830</v>
      </c>
      <c r="W86" s="89">
        <v>98045</v>
      </c>
      <c r="X86" s="1"/>
      <c r="Y86" s="1"/>
      <c r="Z86" s="7" t="s">
        <v>42</v>
      </c>
      <c r="AA86" s="18" cm="1">
        <f t="array" ref="AA86">IFERROR(_xlfn.IFS(COUNTA($AE$68:$AJ$68)=0,AVERAGE($AE86:$AJ86),$AE$68="X",AVERAGE($AF86:$AJ86),$AF$68="X",AVERAGE($AE86,$AG86:$AJ86),$AG$68="X",AVERAGE($AE86:$AF86,$AH86:$AJ86),$AH$68="X",AVERAGE($AE86:$AG86,$AI86:$AJ86),$AI$68="X",AVERAGE($AE86:$AH86,$AJ86:$AJ86),$AJ$68="X",AVERAGE($AE86:$AI86)),"")</f>
        <v>0.1621466325968566</v>
      </c>
      <c r="AB86" s="19" cm="1">
        <f t="array" ref="AB86">IFERROR(_xlfn.IFS(COUNTA($AE$68:$AJ$68)=0,STDEV($AE86:$AJ86)/SQRT(COUNT($AE86:$AJ86)),$AE$68="X",STDEV($AF86:$AJ86)/SQRT(COUNT($AF86:$AJ86)),$AF$68="X",STDEV($AE86,$AG86:$AJ86)/SQRT(COUNT($AE86,$AG86:$AJ86)),$AG$68="X",STDEV($AE86:$AF86,$AH86:$AJ86)/SQRT(COUNT($AE86:$AF86,$AH86:$AJ86)),$AH$68="X",STDEV($AE86:$AG86,$AI86:$AJ86)/SQRT(COUNT($AE86:$AG86,$AI86:$AJ86)),$AI$68="X",STDEV($AE86:$AH86,$AJ86)/SQRT(COUNT($AE86:$AH86,$AJ86)),$AJ$68="X",STDEV($AE86:$AI86)/SQRT(COUNT($AE86:$AI86))),"")</f>
        <v>3.7836096679112169E-2</v>
      </c>
      <c r="AC86" s="113" cm="1">
        <f t="array" ref="AC86">IFERROR(_xlfn.IFS(COUNTA($AK$68:$AP$68)=0,AVERAGE($AK86:$AP86),$AK$68="X",AVERAGE($AL86:$AP86),$AL$68="X",AVERAGE($AK86,$AM86:$AP86),$AM$68="X",AVERAGE($AK86:$AL86,$AN86:$AP86),$AN$68="X",AVERAGE($AK86:$AM86,$AO86:$AP86),$AO$68="X",AVERAGE($AK86:$AN86,$AP86:$AP86),$AP$68="X",AVERAGE($AK86:$AO86)),"")</f>
        <v>124224.06944444444</v>
      </c>
      <c r="AD86" s="111" cm="1">
        <f t="array" ref="AD86">IFERROR(_xlfn.IFS(COUNTA($AK$68:$AP$68)=0,STDEV($AK86:$AP86)/SQRT(COUNT($AK86:$AP86)),$AK$68="X",STDEV($AL86:$AP86)/SQRT(COUNT($AL86:$AP86)),$AL$68="X",STDEV($AK86,$AM86:$AP86)/SQRT(COUNT($AK86,$AM86:$AP86)),$AM$68="X",STDEV($AK86:$AL86,$AN86:$AP86)/SQRT(COUNT($AK86:$AL86,$AN86:$AP86)),$AN$68="X",STDEV($AK86:$AM86,$AO86:$AP86)/SQRT(COUNT($AK86:$AM86,$AO86:$AP86)),$AO$68="X",STDEV($AK86:$AN86,$AP86)/SQRT(COUNT($AK86:$AN86,$AP86)),$AP$68="X",STDEV($AK86:$AO86)/SQRT(COUNT($AK86:$AO86))),"")</f>
        <v>27775.183885966751</v>
      </c>
      <c r="AE86" cm="1">
        <f t="array" ref="AE86">_xlfn.IFS(SUM($AK86:$AP86)="","",AK86="","",AK86=0,0,AK86&gt;0,AK86/AE$131*100)</f>
        <v>0.23654210474565607</v>
      </c>
      <c r="AF86" cm="1">
        <f t="array" ref="AF86">_xlfn.IFS(SUM($AK86:$AP86)="","",AL86="","",AL86=0,0,AL86&gt;0,AL86/AF$131*100)</f>
        <v>0.14428966142429089</v>
      </c>
      <c r="AG86" cm="1">
        <f t="array" ref="AG86">_xlfn.IFS(SUM($AK86:$AP86)="","",AM86="","",AM86=0,0,AM86&gt;0,AM86/AG$131*100)</f>
        <v>0.15920512351499003</v>
      </c>
      <c r="AH86" cm="1">
        <f t="array" ref="AH86">_xlfn.IFS(SUM($AK86:$AP86)="","",AN86="","",AN86=0,0,AN86&gt;0,AN86/AH$131*100)</f>
        <v>0.29333072986582515</v>
      </c>
      <c r="AI86" cm="1">
        <f t="array" ref="AI86">_xlfn.IFS(SUM($AK86:$AP86)="","",AO86="","",AO86=0,0,AO86&gt;0,AO86/AI$131*100)</f>
        <v>3.2315445970174154E-2</v>
      </c>
      <c r="AJ86" s="1" cm="1">
        <f t="array" ref="AJ86">_xlfn.IFS(SUM($AK86:$AP86)="","",AP86="","",AP86=0,0,AP86&gt;0,AP86/AJ$131*100)</f>
        <v>0.10719673006020322</v>
      </c>
      <c r="AK86" s="85">
        <f t="shared" si="76"/>
        <v>219569</v>
      </c>
      <c r="AL86" s="39">
        <f t="shared" si="76"/>
        <v>132062</v>
      </c>
      <c r="AM86" s="39">
        <f t="shared" si="76"/>
        <v>141056</v>
      </c>
      <c r="AN86" s="39">
        <f t="shared" si="76"/>
        <v>84987.666666666672</v>
      </c>
      <c r="AO86" s="39">
        <f t="shared" si="76"/>
        <v>150567</v>
      </c>
      <c r="AP86" s="98">
        <f t="shared" si="76"/>
        <v>17102.75</v>
      </c>
      <c r="AQ86" s="89">
        <v>219569</v>
      </c>
      <c r="AR86" s="89">
        <v>264124</v>
      </c>
      <c r="AS86" s="89">
        <v>423168</v>
      </c>
      <c r="AT86" s="89">
        <v>254963</v>
      </c>
      <c r="AU86" s="89">
        <v>301134</v>
      </c>
      <c r="AV86" s="89">
        <v>68411</v>
      </c>
      <c r="AW86" s="1"/>
      <c r="AX86" s="1"/>
      <c r="AY86" s="39" t="str">
        <f t="shared" si="77"/>
        <v/>
      </c>
      <c r="AZ86" s="39" t="str">
        <f t="shared" si="78"/>
        <v/>
      </c>
      <c r="BA86" s="39" t="str">
        <f t="shared" si="79"/>
        <v/>
      </c>
      <c r="BB86" s="39" t="str">
        <f t="shared" si="80"/>
        <v/>
      </c>
      <c r="BC86" s="39" t="str">
        <f t="shared" si="81"/>
        <v/>
      </c>
      <c r="BD86" s="39" t="str">
        <f t="shared" si="82"/>
        <v/>
      </c>
      <c r="BE86" s="39" t="str">
        <f t="shared" si="83"/>
        <v/>
      </c>
      <c r="BF86" s="39" t="str">
        <f t="shared" si="84"/>
        <v/>
      </c>
      <c r="BG86" s="39" t="str">
        <f t="shared" si="85"/>
        <v/>
      </c>
      <c r="BH86" s="39" t="str">
        <f t="shared" si="86"/>
        <v/>
      </c>
      <c r="BI86" s="39" t="str">
        <f t="shared" si="87"/>
        <v/>
      </c>
      <c r="BJ86" s="39" t="str">
        <f t="shared" si="88"/>
        <v/>
      </c>
      <c r="BK86" s="42" t="str">
        <f t="shared" si="100"/>
        <v/>
      </c>
      <c r="BL86" t="str">
        <f t="shared" si="100"/>
        <v/>
      </c>
      <c r="BM86" t="str">
        <f t="shared" si="100"/>
        <v/>
      </c>
      <c r="BN86" t="str">
        <f t="shared" si="100"/>
        <v/>
      </c>
      <c r="BO86" t="str">
        <f t="shared" si="100"/>
        <v/>
      </c>
      <c r="BP86" t="str">
        <f t="shared" si="89"/>
        <v/>
      </c>
      <c r="BQ86" t="str">
        <f t="shared" si="89"/>
        <v/>
      </c>
      <c r="BR86" t="str">
        <f t="shared" si="89"/>
        <v/>
      </c>
      <c r="BS86" t="str">
        <f t="shared" si="89"/>
        <v/>
      </c>
      <c r="BT86" t="str">
        <f t="shared" si="89"/>
        <v/>
      </c>
      <c r="BU86" t="str">
        <f t="shared" si="89"/>
        <v/>
      </c>
      <c r="BV86" t="str">
        <f t="shared" si="89"/>
        <v/>
      </c>
      <c r="BW86" t="str">
        <f t="shared" si="101"/>
        <v/>
      </c>
      <c r="BX86" t="str">
        <f t="shared" si="102"/>
        <v/>
      </c>
      <c r="BY86" t="str">
        <f t="shared" si="103"/>
        <v/>
      </c>
      <c r="BZ86" t="str">
        <f t="shared" si="104"/>
        <v/>
      </c>
      <c r="CA86" t="str">
        <f t="shared" si="105"/>
        <v/>
      </c>
      <c r="CB86" s="39" t="str">
        <f t="shared" si="105"/>
        <v/>
      </c>
      <c r="CC86" s="46" t="str">
        <f t="shared" si="106"/>
        <v/>
      </c>
      <c r="CD86" s="44" t="str">
        <f t="shared" si="96"/>
        <v/>
      </c>
      <c r="CE86" t="str" cm="1">
        <f t="array" ref="CE86">_xlfn.IFS($CC86="","",$CC86&lt;=CE$69,"yes",$CC86&gt;CE$69,"no")</f>
        <v/>
      </c>
      <c r="CF86" s="42" t="str">
        <f t="shared" si="97"/>
        <v/>
      </c>
      <c r="CG86" s="1" t="str">
        <f t="shared" si="98"/>
        <v/>
      </c>
      <c r="CH86" s="1" t="str">
        <f t="shared" si="99"/>
        <v/>
      </c>
      <c r="CI86" s="76" t="str">
        <f>IF(CE86="yes",VLOOKUP(CH86,'z-Table'!$A$1:$K$74,7,TRUE)*$CE$68,"")</f>
        <v/>
      </c>
    </row>
    <row r="87" spans="1:87" ht="12" x14ac:dyDescent="0.2">
      <c r="A87" s="7" t="s">
        <v>43</v>
      </c>
      <c r="B87" s="18" cm="1">
        <f t="array" ref="B87">IFERROR(_xlfn.IFS(COUNTA($F$68:$K$68)=0,AVERAGE($F87:$K87),$F$68="X",AVERAGE(G87:$K87),$G$68="X",AVERAGE($F87,$H87:$K87),$H$68="X",AVERAGE($F87:$G87,$I87:$K87),$I$68="X",AVERAGE($F87:$H87,$J87:$K87),$J$68="X",AVERAGE($F87:$I87,$K87:$K87),$K$68="X",AVERAGE($F87:$J87)),"")</f>
        <v>0</v>
      </c>
      <c r="C87" s="19" cm="1">
        <f t="array" ref="C87">IFERROR(_xlfn.IFS(COUNTA($F$68:$K$68)=0,STDEV($F87:$K87)/SQRT(COUNT($F87:$K87)),$F$68="X",STDEV(G87:$K87)/SQRT(COUNT(G87:$K87)),$G$68="X",STDEV($F87,$H87:$K87)/SQRT(COUNT($F87,$H87:$K87)),$H$68="X",STDEV($F87:$G87,$I87:$K87)/SQRT(COUNT($F87:$G87,$I87:$K87)),$I$68="X",STDEV($F87:$H87,$J87:$K87)/SQRT(COUNT($F87:$H87,$J87:$K87)),$J$68="X",STDEV($F87:$I87,$K87)/SQRT(COUNT($F87:$I87,$K87)),$K$68="X",STDEV($F87:$J87)/SQRT(COUNT($F87:$J87))),"")</f>
        <v>0</v>
      </c>
      <c r="D87" s="113" cm="1">
        <f t="array" ref="D87">IFERROR(_xlfn.IFS(COUNTA($L$68:$Q$68)=0,AVERAGE($L87:$Q87),$L$68="X",AVERAGE($M87:$Q87),$M$68="X",AVERAGE($L87,$N87:$Q87),$N$68="X",AVERAGE($L87:$M87,$O87:$Q87),$O$68="X",AVERAGE($L87:$N87,$P87:$Q87),$P$68="X",AVERAGE($L87:$O87,$Q87:$Q87),$Q$68="X",AVERAGE($L87:$P87)),"")</f>
        <v>0</v>
      </c>
      <c r="E87" s="111" cm="1">
        <f t="array" ref="E87">IFERROR(_xlfn.IFS(COUNTA($L$68:$Q$68)=0,STDEV($L87:$Q87)/SQRT(COUNT($L87:$Q87)),$L$68="X",STDEV($M87:$Q87)/SQRT(COUNT($M87:$Q87)),$M$68="X",STDEV($L87,$N87:$Q87)/SQRT(COUNT($L87,$N87:$Q87)),$N$68="X",STDEV($L87:$M87,$O87:$Q87)/SQRT(COUNT($L87:$M87,$O87:$Q87)),$O$68="X",STDEV($L87:$N87,$P87:$Q87)/SQRT(COUNT($L87:$N87,$P87:$Q87)),$P$68="X",STDEV($L87:$O87,$Q87)/SQRT(COUNT($L87:$O87,$Q87)),$Q$68="X",STDEV($L87:$P87)/SQRT(COUNT($L87:$P87))),"")</f>
        <v>0</v>
      </c>
      <c r="F87" cm="1">
        <f t="array" ref="F87">_xlfn.IFS(SUM($L87:$Q87)="","",L87="","",L87=0,0,L87&gt;0,L87/F$131*100)</f>
        <v>0</v>
      </c>
      <c r="G87" cm="1">
        <f t="array" ref="G87">_xlfn.IFS(SUM($L87:$Q87)="","",M87="","",M87=0,0,M87&gt;0,M87/G$131*100)</f>
        <v>0</v>
      </c>
      <c r="H87" cm="1">
        <f t="array" ref="H87">_xlfn.IFS(SUM($L87:$Q87)="","",N87="","",N87=0,0,N87&gt;0,N87/H$131*100)</f>
        <v>0</v>
      </c>
      <c r="I87" cm="1">
        <f t="array" ref="I87">_xlfn.IFS(SUM($L87:$Q87)="","",O87="","",O87=0,0,O87&gt;0,O87/I$131*100)</f>
        <v>0</v>
      </c>
      <c r="J87" cm="1">
        <f t="array" ref="J87">_xlfn.IFS(SUM($L87:$Q87)="","",P87="","",P87=0,0,P87&gt;0,P87/J$131*100)</f>
        <v>0</v>
      </c>
      <c r="K87" s="1" cm="1">
        <f t="array" ref="K87">_xlfn.IFS(SUM($L87:$Q87)="","",Q87="","",Q87=0,0,Q87&gt;0,Q87/K$131*100)</f>
        <v>0</v>
      </c>
      <c r="L87" s="42">
        <f t="shared" si="75"/>
        <v>0</v>
      </c>
      <c r="M87">
        <f t="shared" si="75"/>
        <v>0</v>
      </c>
      <c r="N87">
        <f t="shared" si="75"/>
        <v>0</v>
      </c>
      <c r="O87">
        <f t="shared" si="75"/>
        <v>0</v>
      </c>
      <c r="P87">
        <f t="shared" si="75"/>
        <v>0</v>
      </c>
      <c r="Q87" s="96">
        <f t="shared" si="75"/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1"/>
      <c r="Y87" s="1"/>
      <c r="Z87" s="7" t="s">
        <v>43</v>
      </c>
      <c r="AA87" s="18" cm="1">
        <f t="array" ref="AA87">IFERROR(_xlfn.IFS(COUNTA($AE$68:$AJ$68)=0,AVERAGE($AE87:$AJ87),$AE$68="X",AVERAGE($AF87:$AJ87),$AF$68="X",AVERAGE($AE87,$AG87:$AJ87),$AG$68="X",AVERAGE($AE87:$AF87,$AH87:$AJ87),$AH$68="X",AVERAGE($AE87:$AG87,$AI87:$AJ87),$AI$68="X",AVERAGE($AE87:$AH87,$AJ87:$AJ87),$AJ$68="X",AVERAGE($AE87:$AI87)),"")</f>
        <v>0</v>
      </c>
      <c r="AB87" s="19" cm="1">
        <f t="array" ref="AB87">IFERROR(_xlfn.IFS(COUNTA($AE$68:$AJ$68)=0,STDEV($AE87:$AJ87)/SQRT(COUNT($AE87:$AJ87)),$AE$68="X",STDEV($AF87:$AJ87)/SQRT(COUNT($AF87:$AJ87)),$AF$68="X",STDEV($AE87,$AG87:$AJ87)/SQRT(COUNT($AE87,$AG87:$AJ87)),$AG$68="X",STDEV($AE87:$AF87,$AH87:$AJ87)/SQRT(COUNT($AE87:$AF87,$AH87:$AJ87)),$AH$68="X",STDEV($AE87:$AG87,$AI87:$AJ87)/SQRT(COUNT($AE87:$AG87,$AI87:$AJ87)),$AI$68="X",STDEV($AE87:$AH87,$AJ87)/SQRT(COUNT($AE87:$AH87,$AJ87)),$AJ$68="X",STDEV($AE87:$AI87)/SQRT(COUNT($AE87:$AI87))),"")</f>
        <v>0</v>
      </c>
      <c r="AC87" s="113" cm="1">
        <f t="array" ref="AC87">IFERROR(_xlfn.IFS(COUNTA($AK$68:$AP$68)=0,AVERAGE($AK87:$AP87),$AK$68="X",AVERAGE($AL87:$AP87),$AL$68="X",AVERAGE($AK87,$AM87:$AP87),$AM$68="X",AVERAGE($AK87:$AL87,$AN87:$AP87),$AN$68="X",AVERAGE($AK87:$AM87,$AO87:$AP87),$AO$68="X",AVERAGE($AK87:$AN87,$AP87:$AP87),$AP$68="X",AVERAGE($AK87:$AO87)),"")</f>
        <v>0</v>
      </c>
      <c r="AD87" s="111" cm="1">
        <f t="array" ref="AD87">IFERROR(_xlfn.IFS(COUNTA($AK$68:$AP$68)=0,STDEV($AK87:$AP87)/SQRT(COUNT($AK87:$AP87)),$AK$68="X",STDEV($AL87:$AP87)/SQRT(COUNT($AL87:$AP87)),$AL$68="X",STDEV($AK87,$AM87:$AP87)/SQRT(COUNT($AK87,$AM87:$AP87)),$AM$68="X",STDEV($AK87:$AL87,$AN87:$AP87)/SQRT(COUNT($AK87:$AL87,$AN87:$AP87)),$AN$68="X",STDEV($AK87:$AM87,$AO87:$AP87)/SQRT(COUNT($AK87:$AM87,$AO87:$AP87)),$AO$68="X",STDEV($AK87:$AN87,$AP87)/SQRT(COUNT($AK87:$AN87,$AP87)),$AP$68="X",STDEV($AK87:$AO87)/SQRT(COUNT($AK87:$AO87))),"")</f>
        <v>0</v>
      </c>
      <c r="AE87" cm="1">
        <f t="array" ref="AE87">_xlfn.IFS(SUM($AK87:$AP87)="","",AK87="","",AK87=0,0,AK87&gt;0,AK87/AE$131*100)</f>
        <v>0</v>
      </c>
      <c r="AF87" cm="1">
        <f t="array" ref="AF87">_xlfn.IFS(SUM($AK87:$AP87)="","",AL87="","",AL87=0,0,AL87&gt;0,AL87/AF$131*100)</f>
        <v>0</v>
      </c>
      <c r="AG87" cm="1">
        <f t="array" ref="AG87">_xlfn.IFS(SUM($AK87:$AP87)="","",AM87="","",AM87=0,0,AM87&gt;0,AM87/AG$131*100)</f>
        <v>0</v>
      </c>
      <c r="AH87" cm="1">
        <f t="array" ref="AH87">_xlfn.IFS(SUM($AK87:$AP87)="","",AN87="","",AN87=0,0,AN87&gt;0,AN87/AH$131*100)</f>
        <v>0</v>
      </c>
      <c r="AI87" cm="1">
        <f t="array" ref="AI87">_xlfn.IFS(SUM($AK87:$AP87)="","",AO87="","",AO87=0,0,AO87&gt;0,AO87/AI$131*100)</f>
        <v>0</v>
      </c>
      <c r="AJ87" s="1" cm="1">
        <f t="array" ref="AJ87">_xlfn.IFS(SUM($AK87:$AP87)="","",AP87="","",AP87=0,0,AP87&gt;0,AP87/AJ$131*100)</f>
        <v>0</v>
      </c>
      <c r="AK87" s="85">
        <f t="shared" si="76"/>
        <v>0</v>
      </c>
      <c r="AL87" s="39">
        <f t="shared" si="76"/>
        <v>0</v>
      </c>
      <c r="AM87" s="39">
        <f t="shared" si="76"/>
        <v>0</v>
      </c>
      <c r="AN87" s="39">
        <f t="shared" si="76"/>
        <v>0</v>
      </c>
      <c r="AO87" s="39">
        <f t="shared" si="76"/>
        <v>0</v>
      </c>
      <c r="AP87" s="98">
        <f t="shared" si="76"/>
        <v>0</v>
      </c>
      <c r="AQ87" s="89">
        <v>0</v>
      </c>
      <c r="AR87" s="89">
        <v>0</v>
      </c>
      <c r="AS87" s="89">
        <v>0</v>
      </c>
      <c r="AT87" s="89">
        <v>0</v>
      </c>
      <c r="AU87" s="89">
        <v>0</v>
      </c>
      <c r="AV87" s="89">
        <v>0</v>
      </c>
      <c r="AW87" s="1"/>
      <c r="AX87" s="1"/>
      <c r="AY87" s="39" t="str">
        <f t="shared" si="77"/>
        <v/>
      </c>
      <c r="AZ87" s="39" t="str">
        <f t="shared" si="78"/>
        <v/>
      </c>
      <c r="BA87" s="39" t="str">
        <f t="shared" si="79"/>
        <v/>
      </c>
      <c r="BB87" s="39" t="str">
        <f t="shared" si="80"/>
        <v/>
      </c>
      <c r="BC87" s="39" t="str">
        <f t="shared" si="81"/>
        <v/>
      </c>
      <c r="BD87" s="39" t="str">
        <f t="shared" si="82"/>
        <v/>
      </c>
      <c r="BE87" s="39" t="str">
        <f t="shared" si="83"/>
        <v/>
      </c>
      <c r="BF87" s="39" t="str">
        <f t="shared" si="84"/>
        <v/>
      </c>
      <c r="BG87" s="39" t="str">
        <f t="shared" si="85"/>
        <v/>
      </c>
      <c r="BH87" s="39" t="str">
        <f t="shared" si="86"/>
        <v/>
      </c>
      <c r="BI87" s="39" t="str">
        <f t="shared" si="87"/>
        <v/>
      </c>
      <c r="BJ87" s="39" t="str">
        <f t="shared" si="88"/>
        <v/>
      </c>
      <c r="BK87" s="42" t="str">
        <f t="shared" si="100"/>
        <v/>
      </c>
      <c r="BL87" t="str">
        <f t="shared" si="100"/>
        <v/>
      </c>
      <c r="BM87" t="str">
        <f t="shared" si="100"/>
        <v/>
      </c>
      <c r="BN87" t="str">
        <f t="shared" si="100"/>
        <v/>
      </c>
      <c r="BO87" t="str">
        <f t="shared" si="100"/>
        <v/>
      </c>
      <c r="BP87" t="str">
        <f t="shared" si="89"/>
        <v/>
      </c>
      <c r="BQ87" t="str">
        <f t="shared" si="89"/>
        <v/>
      </c>
      <c r="BR87" t="str">
        <f t="shared" si="89"/>
        <v/>
      </c>
      <c r="BS87" t="str">
        <f t="shared" si="89"/>
        <v/>
      </c>
      <c r="BT87" t="str">
        <f t="shared" si="89"/>
        <v/>
      </c>
      <c r="BU87" t="str">
        <f t="shared" si="89"/>
        <v/>
      </c>
      <c r="BV87" t="str">
        <f t="shared" si="89"/>
        <v/>
      </c>
      <c r="BW87" t="str">
        <f t="shared" si="101"/>
        <v/>
      </c>
      <c r="BX87" t="str">
        <f t="shared" si="102"/>
        <v/>
      </c>
      <c r="BY87" t="str">
        <f t="shared" si="103"/>
        <v/>
      </c>
      <c r="BZ87" t="str">
        <f t="shared" si="104"/>
        <v/>
      </c>
      <c r="CA87" t="str">
        <f t="shared" si="105"/>
        <v/>
      </c>
      <c r="CB87" s="39" t="str">
        <f t="shared" si="105"/>
        <v/>
      </c>
      <c r="CC87" s="46" t="str">
        <f t="shared" si="106"/>
        <v/>
      </c>
      <c r="CD87" s="44" t="str">
        <f t="shared" si="96"/>
        <v/>
      </c>
      <c r="CE87" t="str" cm="1">
        <f t="array" ref="CE87">_xlfn.IFS($CC87="","",$CC87&lt;=CE$69,"yes",$CC87&gt;CE$69,"no")</f>
        <v/>
      </c>
      <c r="CF87" s="42" t="str">
        <f t="shared" si="97"/>
        <v/>
      </c>
      <c r="CG87" s="1" t="str">
        <f t="shared" si="98"/>
        <v/>
      </c>
      <c r="CH87" s="1" t="str">
        <f t="shared" si="99"/>
        <v/>
      </c>
      <c r="CI87" s="76" t="str">
        <f>IF(CE87="yes",VLOOKUP(CH87,'z-Table'!$A$1:$K$74,7,TRUE)*$CE$68,"")</f>
        <v/>
      </c>
    </row>
    <row r="88" spans="1:87" ht="12" x14ac:dyDescent="0.2">
      <c r="A88" s="7" t="s">
        <v>44</v>
      </c>
      <c r="B88" s="18" cm="1">
        <f t="array" ref="B88">IFERROR(_xlfn.IFS(COUNTA($F$68:$K$68)=0,AVERAGE($F88:$K88),$F$68="X",AVERAGE(G88:$K88),$G$68="X",AVERAGE($F88,$H88:$K88),$H$68="X",AVERAGE($F88:$G88,$I88:$K88),$I$68="X",AVERAGE($F88:$H88,$J88:$K88),$J$68="X",AVERAGE($F88:$I88,$K88:$K88),$K$68="X",AVERAGE($F88:$J88)),"")</f>
        <v>0.12846077705912548</v>
      </c>
      <c r="C88" s="19" cm="1">
        <f t="array" ref="C88">IFERROR(_xlfn.IFS(COUNTA($F$68:$K$68)=0,STDEV($F88:$K88)/SQRT(COUNT($F88:$K88)),$F$68="X",STDEV(G88:$K88)/SQRT(COUNT(G88:$K88)),$G$68="X",STDEV($F88,$H88:$K88)/SQRT(COUNT($F88,$H88:$K88)),$H$68="X",STDEV($F88:$G88,$I88:$K88)/SQRT(COUNT($F88:$G88,$I88:$K88)),$I$68="X",STDEV($F88:$H88,$J88:$K88)/SQRT(COUNT($F88:$H88,$J88:$K88)),$J$68="X",STDEV($F88:$I88,$K88)/SQRT(COUNT($F88:$I88,$K88)),$K$68="X",STDEV($F88:$J88)/SQRT(COUNT($F88:$J88))),"")</f>
        <v>8.9451171866147539E-2</v>
      </c>
      <c r="D88" s="113" cm="1">
        <f t="array" ref="D88">IFERROR(_xlfn.IFS(COUNTA($L$68:$Q$68)=0,AVERAGE($L88:$Q88),$L$68="X",AVERAGE($M88:$Q88),$M$68="X",AVERAGE($L88,$N88:$Q88),$N$68="X",AVERAGE($L88:$M88,$O88:$Q88),$O$68="X",AVERAGE($L88:$N88,$P88:$Q88),$P$68="X",AVERAGE($L88:$O88,$Q88:$Q88),$Q$68="X",AVERAGE($L88:$P88)),"")</f>
        <v>65450.333333333336</v>
      </c>
      <c r="E88" s="111" cm="1">
        <f t="array" ref="E88">IFERROR(_xlfn.IFS(COUNTA($L$68:$Q$68)=0,STDEV($L88:$Q88)/SQRT(COUNT($L88:$Q88)),$L$68="X",STDEV($M88:$Q88)/SQRT(COUNT($M88:$Q88)),$M$68="X",STDEV($L88,$N88:$Q88)/SQRT(COUNT($L88,$N88:$Q88)),$N$68="X",STDEV($L88:$M88,$O88:$Q88)/SQRT(COUNT($L88:$M88,$O88:$Q88)),$O$68="X",STDEV($L88:$N88,$P88:$Q88)/SQRT(COUNT($L88:$N88,$P88:$Q88)),$P$68="X",STDEV($L88:$O88,$Q88)/SQRT(COUNT($L88:$O88,$Q88)),$Q$68="X",STDEV($L88:$P88)/SQRT(COUNT($L88:$P88))),"")</f>
        <v>44450.81261593684</v>
      </c>
      <c r="F88" cm="1">
        <f t="array" ref="F88">_xlfn.IFS(SUM($L88:$Q88)="","",L88="","",L88=0,0,L88&gt;0,L88/F$131*100)</f>
        <v>5.7896041574458795E-2</v>
      </c>
      <c r="G88" cm="1">
        <f t="array" ref="G88">_xlfn.IFS(SUM($L88:$Q88)="","",M88="","",M88=0,0,M88&gt;0,M88/G$131*100)</f>
        <v>0.57365921380477913</v>
      </c>
      <c r="H88" cm="1">
        <f t="array" ref="H88">_xlfn.IFS(SUM($L88:$Q88)="","",N88="","",N88=0,0,N88&gt;0,N88/H$131*100)</f>
        <v>6.7147058321164049E-2</v>
      </c>
      <c r="I88" cm="1">
        <f t="array" ref="I88">_xlfn.IFS(SUM($L88:$Q88)="","",O88="","",O88=0,0,O88&gt;0,O88/I$131*100)</f>
        <v>3.9296447880545836E-2</v>
      </c>
      <c r="J88" cm="1">
        <f t="array" ref="J88">_xlfn.IFS(SUM($L88:$Q88)="","",P88="","",P88=0,0,P88&gt;0,P88/J$131*100)</f>
        <v>1.2395074665703866E-2</v>
      </c>
      <c r="K88" s="1" cm="1">
        <f t="array" ref="K88">_xlfn.IFS(SUM($L88:$Q88)="","",Q88="","",Q88=0,0,Q88&gt;0,Q88/K$131*100)</f>
        <v>2.0370826108101179E-2</v>
      </c>
      <c r="L88" s="42">
        <f t="shared" si="75"/>
        <v>33558.333333333336</v>
      </c>
      <c r="M88">
        <f t="shared" si="75"/>
        <v>286379.25</v>
      </c>
      <c r="N88">
        <f t="shared" si="75"/>
        <v>12042.666666666666</v>
      </c>
      <c r="O88">
        <f t="shared" si="75"/>
        <v>37751.75</v>
      </c>
      <c r="P88">
        <f t="shared" si="75"/>
        <v>9834</v>
      </c>
      <c r="Q88" s="96">
        <f t="shared" si="75"/>
        <v>13136</v>
      </c>
      <c r="R88" s="89">
        <v>100675</v>
      </c>
      <c r="S88" s="89">
        <v>1145517</v>
      </c>
      <c r="T88" s="89">
        <v>36128</v>
      </c>
      <c r="U88" s="89">
        <v>151007</v>
      </c>
      <c r="V88" s="89">
        <v>19668</v>
      </c>
      <c r="W88" s="89">
        <v>26272</v>
      </c>
      <c r="X88" s="1"/>
      <c r="Y88" s="1"/>
      <c r="Z88" s="7" t="s">
        <v>44</v>
      </c>
      <c r="AA88" s="18" cm="1">
        <f t="array" ref="AA88">IFERROR(_xlfn.IFS(COUNTA($AE$68:$AJ$68)=0,AVERAGE($AE88:$AJ88),$AE$68="X",AVERAGE($AF88:$AJ88),$AF$68="X",AVERAGE($AE88,$AG88:$AJ88),$AG$68="X",AVERAGE($AE88:$AF88,$AH88:$AJ88),$AH$68="X",AVERAGE($AE88:$AG88,$AI88:$AJ88),$AI$68="X",AVERAGE($AE88:$AH88,$AJ88:$AJ88),$AJ$68="X",AVERAGE($AE88:$AI88)),"")</f>
        <v>1.0420661957001924</v>
      </c>
      <c r="AB88" s="19" cm="1">
        <f t="array" ref="AB88">IFERROR(_xlfn.IFS(COUNTA($AE$68:$AJ$68)=0,STDEV($AE88:$AJ88)/SQRT(COUNT($AE88:$AJ88)),$AE$68="X",STDEV($AF88:$AJ88)/SQRT(COUNT($AF88:$AJ88)),$AF$68="X",STDEV($AE88,$AG88:$AJ88)/SQRT(COUNT($AE88,$AG88:$AJ88)),$AG$68="X",STDEV($AE88:$AF88,$AH88:$AJ88)/SQRT(COUNT($AE88:$AF88,$AH88:$AJ88)),$AH$68="X",STDEV($AE88:$AG88,$AI88:$AJ88)/SQRT(COUNT($AE88:$AG88,$AI88:$AJ88)),$AI$68="X",STDEV($AE88:$AH88,$AJ88)/SQRT(COUNT($AE88:$AH88,$AJ88)),$AJ$68="X",STDEV($AE88:$AI88)/SQRT(COUNT($AE88:$AI88))),"")</f>
        <v>0.53122955052391763</v>
      </c>
      <c r="AC88" s="113" cm="1">
        <f t="array" ref="AC88">IFERROR(_xlfn.IFS(COUNTA($AK$68:$AP$68)=0,AVERAGE($AK88:$AP88),$AK$68="X",AVERAGE($AL88:$AP88),$AL$68="X",AVERAGE($AK88,$AM88:$AP88),$AM$68="X",AVERAGE($AK88:$AL88,$AN88:$AP88),$AN$68="X",AVERAGE($AK88:$AM88,$AO88:$AP88),$AO$68="X",AVERAGE($AK88:$AN88,$AP88:$AP88),$AP$68="X",AVERAGE($AK88:$AO88)),"")</f>
        <v>1614807.0555555557</v>
      </c>
      <c r="AD88" s="111" cm="1">
        <f t="array" ref="AD88">IFERROR(_xlfn.IFS(COUNTA($AK$68:$AP$68)=0,STDEV($AK88:$AP88)/SQRT(COUNT($AK88:$AP88)),$AK$68="X",STDEV($AL88:$AP88)/SQRT(COUNT($AL88:$AP88)),$AL$68="X",STDEV($AK88,$AM88:$AP88)/SQRT(COUNT($AK88,$AM88:$AP88)),$AM$68="X",STDEV($AK88:$AL88,$AN88:$AP88)/SQRT(COUNT($AK88:$AL88,$AN88:$AP88)),$AN$68="X",STDEV($AK88:$AM88,$AO88:$AP88)/SQRT(COUNT($AK88:$AM88,$AO88:$AP88)),$AO$68="X",STDEV($AK88:$AN88,$AP88)/SQRT(COUNT($AK88:$AN88,$AP88)),$AP$68="X",STDEV($AK88:$AO88)/SQRT(COUNT($AK88:$AO88))),"")</f>
        <v>830831.62781784893</v>
      </c>
      <c r="AE88" cm="1">
        <f t="array" ref="AE88">_xlfn.IFS(SUM($AK88:$AP88)="","",AK88="","",AK88=0,0,AK88&gt;0,AK88/AE$131*100)</f>
        <v>1.8583684312013828</v>
      </c>
      <c r="AF88" cm="1">
        <f t="array" ref="AF88">_xlfn.IFS(SUM($AK88:$AP88)="","",AL88="","",AL88=0,0,AL88&gt;0,AL88/AF$131*100)</f>
        <v>3.2229627738639071</v>
      </c>
      <c r="AG88" cm="1">
        <f t="array" ref="AG88">_xlfn.IFS(SUM($AK88:$AP88)="","",AM88="","",AM88=0,0,AM88&gt;0,AM88/AG$131*100)</f>
        <v>3.6692558254153108E-2</v>
      </c>
      <c r="AH88" cm="1">
        <f t="array" ref="AH88">_xlfn.IFS(SUM($AK88:$AP88)="","",AN88="","",AN88=0,0,AN88&gt;0,AN88/AH$131*100)</f>
        <v>2.4034751229107566E-2</v>
      </c>
      <c r="AI88" cm="1">
        <f t="array" ref="AI88">_xlfn.IFS(SUM($AK88:$AP88)="","",AO88="","",AO88=0,0,AO88&gt;0,AO88/AI$131*100)</f>
        <v>1.0661412211108763</v>
      </c>
      <c r="AJ88" s="1" cm="1">
        <f t="array" ref="AJ88">_xlfn.IFS(SUM($AK88:$AP88)="","",AP88="","",AP88=0,0,AP88&gt;0,AP88/AJ$131*100)</f>
        <v>4.4197438541727092E-2</v>
      </c>
      <c r="AK88" s="85">
        <f t="shared" si="76"/>
        <v>1725021</v>
      </c>
      <c r="AL88" s="39">
        <f t="shared" si="76"/>
        <v>2949836.5</v>
      </c>
      <c r="AM88" s="39">
        <f t="shared" si="76"/>
        <v>32509.666666666668</v>
      </c>
      <c r="AN88" s="39">
        <f t="shared" si="76"/>
        <v>6963.666666666667</v>
      </c>
      <c r="AO88" s="39">
        <f t="shared" si="76"/>
        <v>4967460</v>
      </c>
      <c r="AP88" s="98">
        <f t="shared" si="76"/>
        <v>7051.5</v>
      </c>
      <c r="AQ88" s="89">
        <v>1725021</v>
      </c>
      <c r="AR88" s="89">
        <v>5899673</v>
      </c>
      <c r="AS88" s="89">
        <v>97529</v>
      </c>
      <c r="AT88" s="89">
        <v>20891</v>
      </c>
      <c r="AU88" s="89">
        <v>9934920</v>
      </c>
      <c r="AV88" s="89">
        <v>28206</v>
      </c>
      <c r="AW88" s="1"/>
      <c r="AX88" s="1" t="str">
        <f>A88</f>
        <v>camphor</v>
      </c>
      <c r="AY88" s="39">
        <f t="shared" si="77"/>
        <v>33558.333333333336</v>
      </c>
      <c r="AZ88" s="39">
        <f t="shared" si="78"/>
        <v>286379.25</v>
      </c>
      <c r="BA88" s="39">
        <f t="shared" si="79"/>
        <v>12042.666666666666</v>
      </c>
      <c r="BB88" s="39">
        <f t="shared" si="80"/>
        <v>37751.75</v>
      </c>
      <c r="BC88" s="39">
        <f t="shared" si="81"/>
        <v>9834</v>
      </c>
      <c r="BD88" s="39">
        <f t="shared" si="82"/>
        <v>13136</v>
      </c>
      <c r="BE88" s="39">
        <f t="shared" si="83"/>
        <v>1725021</v>
      </c>
      <c r="BF88" s="39">
        <f t="shared" si="84"/>
        <v>2949836.5</v>
      </c>
      <c r="BG88" s="39">
        <f t="shared" si="85"/>
        <v>32509.666666666668</v>
      </c>
      <c r="BH88" s="39">
        <f t="shared" si="86"/>
        <v>6963.666666666667</v>
      </c>
      <c r="BI88" s="39">
        <f t="shared" si="87"/>
        <v>4967460</v>
      </c>
      <c r="BJ88" s="39">
        <f t="shared" si="88"/>
        <v>7051.5</v>
      </c>
      <c r="BK88" s="42">
        <f t="shared" si="100"/>
        <v>7</v>
      </c>
      <c r="BL88">
        <f t="shared" si="100"/>
        <v>9</v>
      </c>
      <c r="BM88">
        <f t="shared" si="100"/>
        <v>4</v>
      </c>
      <c r="BN88">
        <f t="shared" si="100"/>
        <v>8</v>
      </c>
      <c r="BO88">
        <f t="shared" si="100"/>
        <v>3</v>
      </c>
      <c r="BP88">
        <f t="shared" si="89"/>
        <v>5</v>
      </c>
      <c r="BQ88">
        <f t="shared" si="89"/>
        <v>10</v>
      </c>
      <c r="BR88">
        <f t="shared" si="89"/>
        <v>11</v>
      </c>
      <c r="BS88">
        <f t="shared" si="89"/>
        <v>6</v>
      </c>
      <c r="BT88">
        <f t="shared" si="89"/>
        <v>1</v>
      </c>
      <c r="BU88">
        <f t="shared" si="89"/>
        <v>12</v>
      </c>
      <c r="BV88">
        <f t="shared" si="89"/>
        <v>2</v>
      </c>
      <c r="BW88">
        <f t="shared" si="101"/>
        <v>36</v>
      </c>
      <c r="BX88">
        <f t="shared" si="102"/>
        <v>42</v>
      </c>
      <c r="BY88">
        <f t="shared" si="103"/>
        <v>6</v>
      </c>
      <c r="BZ88">
        <f t="shared" si="104"/>
        <v>6</v>
      </c>
      <c r="CA88">
        <f t="shared" si="105"/>
        <v>21</v>
      </c>
      <c r="CB88" s="39">
        <f t="shared" si="105"/>
        <v>15</v>
      </c>
      <c r="CC88" s="46">
        <f t="shared" si="106"/>
        <v>15</v>
      </c>
      <c r="CD88" s="44" t="str">
        <f t="shared" si="96"/>
        <v xml:space="preserve">sig = </v>
      </c>
      <c r="CE88" t="str" cm="1">
        <f t="array" ref="CE88">_xlfn.IFS($CC88="","",$CC88&lt;=CE$69,"yes",$CC88&gt;CE$69,"no")</f>
        <v>no</v>
      </c>
      <c r="CF88" s="42" t="str">
        <f t="shared" si="97"/>
        <v/>
      </c>
      <c r="CG88" s="1" t="str">
        <f t="shared" si="98"/>
        <v/>
      </c>
      <c r="CH88" s="1" t="str">
        <f t="shared" si="99"/>
        <v/>
      </c>
      <c r="CI88" s="76" t="str">
        <f>IF(CE88="yes",VLOOKUP(CH88,'z-Table'!$A$1:$K$74,7,TRUE)*$CE$68,"")</f>
        <v/>
      </c>
    </row>
    <row r="89" spans="1:87" ht="12" x14ac:dyDescent="0.2">
      <c r="A89" s="6" t="s">
        <v>45</v>
      </c>
      <c r="B89" s="18" cm="1">
        <f t="array" ref="B89">IFERROR(_xlfn.IFS(COUNTA($F$68:$K$68)=0,AVERAGE($F89:$K89),$F$68="X",AVERAGE(G89:$K89),$G$68="X",AVERAGE($F89,$H89:$K89),$H$68="X",AVERAGE($F89:$G89,$I89:$K89),$I$68="X",AVERAGE($F89:$H89,$J89:$K89),$J$68="X",AVERAGE($F89:$I89,$K89:$K89),$K$68="X",AVERAGE($F89:$J89)),"")</f>
        <v>0</v>
      </c>
      <c r="C89" s="19" cm="1">
        <f t="array" ref="C89">IFERROR(_xlfn.IFS(COUNTA($F$68:$K$68)=0,STDEV($F89:$K89)/SQRT(COUNT($F89:$K89)),$F$68="X",STDEV(G89:$K89)/SQRT(COUNT(G89:$K89)),$G$68="X",STDEV($F89,$H89:$K89)/SQRT(COUNT($F89,$H89:$K89)),$H$68="X",STDEV($F89:$G89,$I89:$K89)/SQRT(COUNT($F89:$G89,$I89:$K89)),$I$68="X",STDEV($F89:$H89,$J89:$K89)/SQRT(COUNT($F89:$H89,$J89:$K89)),$J$68="X",STDEV($F89:$I89,$K89)/SQRT(COUNT($F89:$I89,$K89)),$K$68="X",STDEV($F89:$J89)/SQRT(COUNT($F89:$J89))),"")</f>
        <v>0</v>
      </c>
      <c r="D89" s="113" cm="1">
        <f t="array" ref="D89">IFERROR(_xlfn.IFS(COUNTA($L$68:$Q$68)=0,AVERAGE($L89:$Q89),$L$68="X",AVERAGE($M89:$Q89),$M$68="X",AVERAGE($L89,$N89:$Q89),$N$68="X",AVERAGE($L89:$M89,$O89:$Q89),$O$68="X",AVERAGE($L89:$N89,$P89:$Q89),$P$68="X",AVERAGE($L89:$O89,$Q89:$Q89),$Q$68="X",AVERAGE($L89:$P89)),"")</f>
        <v>0</v>
      </c>
      <c r="E89" s="111" cm="1">
        <f t="array" ref="E89">IFERROR(_xlfn.IFS(COUNTA($L$68:$Q$68)=0,STDEV($L89:$Q89)/SQRT(COUNT($L89:$Q89)),$L$68="X",STDEV($M89:$Q89)/SQRT(COUNT($M89:$Q89)),$M$68="X",STDEV($L89,$N89:$Q89)/SQRT(COUNT($L89,$N89:$Q89)),$N$68="X",STDEV($L89:$M89,$O89:$Q89)/SQRT(COUNT($L89:$M89,$O89:$Q89)),$O$68="X",STDEV($L89:$N89,$P89:$Q89)/SQRT(COUNT($L89:$N89,$P89:$Q89)),$P$68="X",STDEV($L89:$O89,$Q89)/SQRT(COUNT($L89:$O89,$Q89)),$Q$68="X",STDEV($L89:$P89)/SQRT(COUNT($L89:$P89))),"")</f>
        <v>0</v>
      </c>
      <c r="F89" cm="1">
        <f t="array" ref="F89">_xlfn.IFS(SUM($L89:$Q89)="","",L89="","",L89=0,0,L89&gt;0,L89/F$131*100)</f>
        <v>0</v>
      </c>
      <c r="G89" cm="1">
        <f t="array" ref="G89">_xlfn.IFS(SUM($L89:$Q89)="","",M89="","",M89=0,0,M89&gt;0,M89/G$131*100)</f>
        <v>0</v>
      </c>
      <c r="H89" cm="1">
        <f t="array" ref="H89">_xlfn.IFS(SUM($L89:$Q89)="","",N89="","",N89=0,0,N89&gt;0,N89/H$131*100)</f>
        <v>0</v>
      </c>
      <c r="I89" cm="1">
        <f t="array" ref="I89">_xlfn.IFS(SUM($L89:$Q89)="","",O89="","",O89=0,0,O89&gt;0,O89/I$131*100)</f>
        <v>0</v>
      </c>
      <c r="J89" cm="1">
        <f t="array" ref="J89">_xlfn.IFS(SUM($L89:$Q89)="","",P89="","",P89=0,0,P89&gt;0,P89/J$131*100)</f>
        <v>0</v>
      </c>
      <c r="K89" s="1" cm="1">
        <f t="array" ref="K89">_xlfn.IFS(SUM($L89:$Q89)="","",Q89="","",Q89=0,0,Q89&gt;0,Q89/K$131*100)</f>
        <v>0</v>
      </c>
      <c r="L89" s="42">
        <f t="shared" si="75"/>
        <v>0</v>
      </c>
      <c r="M89">
        <f t="shared" si="75"/>
        <v>0</v>
      </c>
      <c r="N89">
        <f t="shared" si="75"/>
        <v>0</v>
      </c>
      <c r="O89">
        <f t="shared" si="75"/>
        <v>0</v>
      </c>
      <c r="P89">
        <f t="shared" si="75"/>
        <v>0</v>
      </c>
      <c r="Q89" s="96">
        <f t="shared" si="75"/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1"/>
      <c r="Y89" s="1"/>
      <c r="Z89" s="6" t="s">
        <v>45</v>
      </c>
      <c r="AA89" s="18" cm="1">
        <f t="array" ref="AA89">IFERROR(_xlfn.IFS(COUNTA($AE$68:$AJ$68)=0,AVERAGE($AE89:$AJ89),$AE$68="X",AVERAGE($AF89:$AJ89),$AF$68="X",AVERAGE($AE89,$AG89:$AJ89),$AG$68="X",AVERAGE($AE89:$AF89,$AH89:$AJ89),$AH$68="X",AVERAGE($AE89:$AG89,$AI89:$AJ89),$AI$68="X",AVERAGE($AE89:$AH89,$AJ89:$AJ89),$AJ$68="X",AVERAGE($AE89:$AI89)),"")</f>
        <v>0</v>
      </c>
      <c r="AB89" s="19" cm="1">
        <f t="array" ref="AB89">IFERROR(_xlfn.IFS(COUNTA($AE$68:$AJ$68)=0,STDEV($AE89:$AJ89)/SQRT(COUNT($AE89:$AJ89)),$AE$68="X",STDEV($AF89:$AJ89)/SQRT(COUNT($AF89:$AJ89)),$AF$68="X",STDEV($AE89,$AG89:$AJ89)/SQRT(COUNT($AE89,$AG89:$AJ89)),$AG$68="X",STDEV($AE89:$AF89,$AH89:$AJ89)/SQRT(COUNT($AE89:$AF89,$AH89:$AJ89)),$AH$68="X",STDEV($AE89:$AG89,$AI89:$AJ89)/SQRT(COUNT($AE89:$AG89,$AI89:$AJ89)),$AI$68="X",STDEV($AE89:$AH89,$AJ89)/SQRT(COUNT($AE89:$AH89,$AJ89)),$AJ$68="X",STDEV($AE89:$AI89)/SQRT(COUNT($AE89:$AI89))),"")</f>
        <v>0</v>
      </c>
      <c r="AC89" s="113" cm="1">
        <f t="array" ref="AC89">IFERROR(_xlfn.IFS(COUNTA($AK$68:$AP$68)=0,AVERAGE($AK89:$AP89),$AK$68="X",AVERAGE($AL89:$AP89),$AL$68="X",AVERAGE($AK89,$AM89:$AP89),$AM$68="X",AVERAGE($AK89:$AL89,$AN89:$AP89),$AN$68="X",AVERAGE($AK89:$AM89,$AO89:$AP89),$AO$68="X",AVERAGE($AK89:$AN89,$AP89:$AP89),$AP$68="X",AVERAGE($AK89:$AO89)),"")</f>
        <v>0</v>
      </c>
      <c r="AD89" s="111" cm="1">
        <f t="array" ref="AD89">IFERROR(_xlfn.IFS(COUNTA($AK$68:$AP$68)=0,STDEV($AK89:$AP89)/SQRT(COUNT($AK89:$AP89)),$AK$68="X",STDEV($AL89:$AP89)/SQRT(COUNT($AL89:$AP89)),$AL$68="X",STDEV($AK89,$AM89:$AP89)/SQRT(COUNT($AK89,$AM89:$AP89)),$AM$68="X",STDEV($AK89:$AL89,$AN89:$AP89)/SQRT(COUNT($AK89:$AL89,$AN89:$AP89)),$AN$68="X",STDEV($AK89:$AM89,$AO89:$AP89)/SQRT(COUNT($AK89:$AM89,$AO89:$AP89)),$AO$68="X",STDEV($AK89:$AN89,$AP89)/SQRT(COUNT($AK89:$AN89,$AP89)),$AP$68="X",STDEV($AK89:$AO89)/SQRT(COUNT($AK89:$AO89))),"")</f>
        <v>0</v>
      </c>
      <c r="AE89" cm="1">
        <f t="array" ref="AE89">_xlfn.IFS(SUM($AK89:$AP89)="","",AK89="","",AK89=0,0,AK89&gt;0,AK89/AE$131*100)</f>
        <v>0</v>
      </c>
      <c r="AF89" cm="1">
        <f t="array" ref="AF89">_xlfn.IFS(SUM($AK89:$AP89)="","",AL89="","",AL89=0,0,AL89&gt;0,AL89/AF$131*100)</f>
        <v>0</v>
      </c>
      <c r="AG89" cm="1">
        <f t="array" ref="AG89">_xlfn.IFS(SUM($AK89:$AP89)="","",AM89="","",AM89=0,0,AM89&gt;0,AM89/AG$131*100)</f>
        <v>0</v>
      </c>
      <c r="AH89" cm="1">
        <f t="array" ref="AH89">_xlfn.IFS(SUM($AK89:$AP89)="","",AN89="","",AN89=0,0,AN89&gt;0,AN89/AH$131*100)</f>
        <v>0</v>
      </c>
      <c r="AI89" cm="1">
        <f t="array" ref="AI89">_xlfn.IFS(SUM($AK89:$AP89)="","",AO89="","",AO89=0,0,AO89&gt;0,AO89/AI$131*100)</f>
        <v>0</v>
      </c>
      <c r="AJ89" s="1" cm="1">
        <f t="array" ref="AJ89">_xlfn.IFS(SUM($AK89:$AP89)="","",AP89="","",AP89=0,0,AP89&gt;0,AP89/AJ$131*100)</f>
        <v>0</v>
      </c>
      <c r="AK89" s="85">
        <f t="shared" si="76"/>
        <v>0</v>
      </c>
      <c r="AL89" s="39">
        <f t="shared" si="76"/>
        <v>0</v>
      </c>
      <c r="AM89" s="39">
        <f t="shared" si="76"/>
        <v>0</v>
      </c>
      <c r="AN89" s="39">
        <f t="shared" si="76"/>
        <v>0</v>
      </c>
      <c r="AO89" s="39">
        <f t="shared" si="76"/>
        <v>0</v>
      </c>
      <c r="AP89" s="98">
        <f t="shared" si="76"/>
        <v>0</v>
      </c>
      <c r="AQ89" s="89">
        <v>0</v>
      </c>
      <c r="AR89" s="89">
        <v>0</v>
      </c>
      <c r="AS89" s="89">
        <v>0</v>
      </c>
      <c r="AT89" s="89">
        <v>0</v>
      </c>
      <c r="AU89" s="89">
        <v>0</v>
      </c>
      <c r="AV89" s="89">
        <v>0</v>
      </c>
      <c r="AW89" s="1"/>
      <c r="AX89" s="1"/>
      <c r="AY89" s="39" t="str">
        <f t="shared" si="77"/>
        <v/>
      </c>
      <c r="AZ89" s="39" t="str">
        <f t="shared" si="78"/>
        <v/>
      </c>
      <c r="BA89" s="39" t="str">
        <f t="shared" si="79"/>
        <v/>
      </c>
      <c r="BB89" s="39" t="str">
        <f t="shared" si="80"/>
        <v/>
      </c>
      <c r="BC89" s="39" t="str">
        <f t="shared" si="81"/>
        <v/>
      </c>
      <c r="BD89" s="39" t="str">
        <f t="shared" si="82"/>
        <v/>
      </c>
      <c r="BE89" s="39" t="str">
        <f t="shared" si="83"/>
        <v/>
      </c>
      <c r="BF89" s="39" t="str">
        <f t="shared" si="84"/>
        <v/>
      </c>
      <c r="BG89" s="39" t="str">
        <f t="shared" si="85"/>
        <v/>
      </c>
      <c r="BH89" s="39" t="str">
        <f t="shared" si="86"/>
        <v/>
      </c>
      <c r="BI89" s="39" t="str">
        <f t="shared" si="87"/>
        <v/>
      </c>
      <c r="BJ89" s="39" t="str">
        <f t="shared" si="88"/>
        <v/>
      </c>
      <c r="BK89" s="42" t="str">
        <f t="shared" si="100"/>
        <v/>
      </c>
      <c r="BL89" t="str">
        <f t="shared" si="100"/>
        <v/>
      </c>
      <c r="BM89" t="str">
        <f t="shared" si="100"/>
        <v/>
      </c>
      <c r="BN89" t="str">
        <f t="shared" si="100"/>
        <v/>
      </c>
      <c r="BO89" t="str">
        <f t="shared" si="100"/>
        <v/>
      </c>
      <c r="BP89" t="str">
        <f t="shared" si="89"/>
        <v/>
      </c>
      <c r="BQ89" t="str">
        <f t="shared" si="89"/>
        <v/>
      </c>
      <c r="BR89" t="str">
        <f t="shared" si="89"/>
        <v/>
      </c>
      <c r="BS89" t="str">
        <f t="shared" si="89"/>
        <v/>
      </c>
      <c r="BT89" t="str">
        <f t="shared" si="89"/>
        <v/>
      </c>
      <c r="BU89" t="str">
        <f t="shared" si="89"/>
        <v/>
      </c>
      <c r="BV89" t="str">
        <f t="shared" si="89"/>
        <v/>
      </c>
      <c r="BW89" t="str">
        <f t="shared" si="101"/>
        <v/>
      </c>
      <c r="BX89" t="str">
        <f t="shared" si="102"/>
        <v/>
      </c>
      <c r="BY89" t="str">
        <f t="shared" si="103"/>
        <v/>
      </c>
      <c r="BZ89" t="str">
        <f t="shared" si="104"/>
        <v/>
      </c>
      <c r="CA89" t="str">
        <f t="shared" si="105"/>
        <v/>
      </c>
      <c r="CB89" s="39" t="str">
        <f t="shared" si="105"/>
        <v/>
      </c>
      <c r="CC89" s="46" t="str">
        <f t="shared" si="106"/>
        <v/>
      </c>
      <c r="CD89" s="44" t="str">
        <f t="shared" si="96"/>
        <v/>
      </c>
      <c r="CE89" t="str" cm="1">
        <f t="array" ref="CE89">_xlfn.IFS($CC89="","",$CC89&lt;=CE$69,"yes",$CC89&gt;CE$69,"no")</f>
        <v/>
      </c>
      <c r="CF89" s="42" t="str">
        <f t="shared" si="97"/>
        <v/>
      </c>
      <c r="CG89" s="1" t="str">
        <f t="shared" si="98"/>
        <v/>
      </c>
      <c r="CH89" s="1" t="str">
        <f t="shared" si="99"/>
        <v/>
      </c>
      <c r="CI89" s="76" t="str">
        <f>IF(CE89="yes",VLOOKUP(CH89,'z-Table'!$A$1:$K$74,7,TRUE)*$CE$68,"")</f>
        <v/>
      </c>
    </row>
    <row r="90" spans="1:87" ht="12" x14ac:dyDescent="0.2">
      <c r="A90" s="6" t="s">
        <v>46</v>
      </c>
      <c r="B90" s="18" cm="1">
        <f t="array" ref="B90">IFERROR(_xlfn.IFS(COUNTA($F$68:$K$68)=0,AVERAGE($F90:$K90),$F$68="X",AVERAGE(G90:$K90),$G$68="X",AVERAGE($F90,$H90:$K90),$H$68="X",AVERAGE($F90:$G90,$I90:$K90),$I$68="X",AVERAGE($F90:$H90,$J90:$K90),$J$68="X",AVERAGE($F90:$I90,$K90:$K90),$K$68="X",AVERAGE($F90:$J90)),"")</f>
        <v>7.2158800168173878E-3</v>
      </c>
      <c r="C90" s="19" cm="1">
        <f t="array" ref="C90">IFERROR(_xlfn.IFS(COUNTA($F$68:$K$68)=0,STDEV($F90:$K90)/SQRT(COUNT($F90:$K90)),$F$68="X",STDEV(G90:$K90)/SQRT(COUNT(G90:$K90)),$G$68="X",STDEV($F90,$H90:$K90)/SQRT(COUNT($F90,$H90:$K90)),$H$68="X",STDEV($F90:$G90,$I90:$K90)/SQRT(COUNT($F90:$G90,$I90:$K90)),$I$68="X",STDEV($F90:$H90,$J90:$K90)/SQRT(COUNT($F90:$H90,$J90:$K90)),$J$68="X",STDEV($F90:$I90,$K90)/SQRT(COUNT($F90:$I90,$K90)),$K$68="X",STDEV($F90:$J90)/SQRT(COUNT($F90:$J90))),"")</f>
        <v>2.7005842504832151E-3</v>
      </c>
      <c r="D90" s="113" cm="1">
        <f t="array" ref="D90">IFERROR(_xlfn.IFS(COUNTA($L$68:$Q$68)=0,AVERAGE($L90:$Q90),$L$68="X",AVERAGE($M90:$Q90),$M$68="X",AVERAGE($L90,$N90:$Q90),$N$68="X",AVERAGE($L90:$M90,$O90:$Q90),$O$68="X",AVERAGE($L90:$N90,$P90:$Q90),$P$68="X",AVERAGE($L90:$O90,$Q90:$Q90),$Q$68="X",AVERAGE($L90:$P90)),"")</f>
        <v>4908.666666666667</v>
      </c>
      <c r="E90" s="111" cm="1">
        <f t="array" ref="E90">IFERROR(_xlfn.IFS(COUNTA($L$68:$Q$68)=0,STDEV($L90:$Q90)/SQRT(COUNT($L90:$Q90)),$L$68="X",STDEV($M90:$Q90)/SQRT(COUNT($M90:$Q90)),$M$68="X",STDEV($L90,$N90:$Q90)/SQRT(COUNT($L90,$N90:$Q90)),$N$68="X",STDEV($L90:$M90,$O90:$Q90)/SQRT(COUNT($L90:$M90,$O90:$Q90)),$O$68="X",STDEV($L90:$N90,$P90:$Q90)/SQRT(COUNT($L90:$N90,$P90:$Q90)),$P$68="X",STDEV($L90:$O90,$Q90)/SQRT(COUNT($L90:$O90,$Q90)),$Q$68="X",STDEV($L90:$P90)/SQRT(COUNT($L90:$P90))),"")</f>
        <v>1815.6039418361902</v>
      </c>
      <c r="F90" cm="1">
        <f t="array" ref="F90">_xlfn.IFS(SUM($L90:$Q90)="","",L90="","",L90=0,0,L90&gt;0,L90/F$131*100)</f>
        <v>1.6639900302527589E-2</v>
      </c>
      <c r="G90" cm="1">
        <f t="array" ref="G90">_xlfn.IFS(SUM($L90:$Q90)="","",M90="","",M90=0,0,M90&gt;0,M90/G$131*100)</f>
        <v>1.0586121481059842E-2</v>
      </c>
      <c r="H90" cm="1">
        <f t="array" ref="H90">_xlfn.IFS(SUM($L90:$Q90)="","",N90="","",N90=0,0,N90&gt;0,N90/H$131*100)</f>
        <v>0</v>
      </c>
      <c r="I90" cm="1">
        <f t="array" ref="I90">_xlfn.IFS(SUM($L90:$Q90)="","",O90="","",O90=0,0,O90&gt;0,O90/I$131*100)</f>
        <v>1.0598359233883132E-2</v>
      </c>
      <c r="J90" cm="1">
        <f t="array" ref="J90">_xlfn.IFS(SUM($L90:$Q90)="","",P90="","",P90=0,0,P90&gt;0,P90/J$131*100)</f>
        <v>5.4708990834337629E-3</v>
      </c>
      <c r="K90" s="1" cm="1">
        <f t="array" ref="K90">_xlfn.IFS(SUM($L90:$Q90)="","",Q90="","",Q90=0,0,Q90&gt;0,Q90/K$131*100)</f>
        <v>0</v>
      </c>
      <c r="L90" s="42">
        <f t="shared" si="75"/>
        <v>9645</v>
      </c>
      <c r="M90">
        <f t="shared" si="75"/>
        <v>5284.75</v>
      </c>
      <c r="N90">
        <f t="shared" si="75"/>
        <v>0</v>
      </c>
      <c r="O90">
        <f t="shared" si="75"/>
        <v>10181.75</v>
      </c>
      <c r="P90">
        <f t="shared" si="75"/>
        <v>4340.5</v>
      </c>
      <c r="Q90" s="96">
        <f t="shared" si="75"/>
        <v>0</v>
      </c>
      <c r="R90" s="89">
        <v>28935</v>
      </c>
      <c r="S90" s="89">
        <v>21139</v>
      </c>
      <c r="T90" s="89">
        <v>0</v>
      </c>
      <c r="U90" s="89">
        <v>40727</v>
      </c>
      <c r="V90" s="89">
        <v>8681</v>
      </c>
      <c r="W90" s="89">
        <v>0</v>
      </c>
      <c r="X90" s="1"/>
      <c r="Y90" s="1"/>
      <c r="Z90" s="6" t="s">
        <v>46</v>
      </c>
      <c r="AA90" s="18" cm="1">
        <f t="array" ref="AA90">IFERROR(_xlfn.IFS(COUNTA($AE$68:$AJ$68)=0,AVERAGE($AE90:$AJ90),$AE$68="X",AVERAGE($AF90:$AJ90),$AF$68="X",AVERAGE($AE90,$AG90:$AJ90),$AG$68="X",AVERAGE($AE90:$AF90,$AH90:$AJ90),$AH$68="X",AVERAGE($AE90:$AG90,$AI90:$AJ90),$AI$68="X",AVERAGE($AE90:$AH90,$AJ90:$AJ90),$AJ$68="X",AVERAGE($AE90:$AI90)),"")</f>
        <v>6.5482002462869419E-3</v>
      </c>
      <c r="AB90" s="19" cm="1">
        <f t="array" ref="AB90">IFERROR(_xlfn.IFS(COUNTA($AE$68:$AJ$68)=0,STDEV($AE90:$AJ90)/SQRT(COUNT($AE90:$AJ90)),$AE$68="X",STDEV($AF90:$AJ90)/SQRT(COUNT($AF90:$AJ90)),$AF$68="X",STDEV($AE90,$AG90:$AJ90)/SQRT(COUNT($AE90,$AG90:$AJ90)),$AG$68="X",STDEV($AE90:$AF90,$AH90:$AJ90)/SQRT(COUNT($AE90:$AF90,$AH90:$AJ90)),$AH$68="X",STDEV($AE90:$AG90,$AI90:$AJ90)/SQRT(COUNT($AE90:$AG90,$AI90:$AJ90)),$AI$68="X",STDEV($AE90:$AH90,$AJ90)/SQRT(COUNT($AE90:$AH90,$AJ90)),$AJ$68="X",STDEV($AE90:$AI90)/SQRT(COUNT($AE90:$AI90))),"")</f>
        <v>2.2528962300172335E-3</v>
      </c>
      <c r="AC90" s="113" cm="1">
        <f t="array" ref="AC90">IFERROR(_xlfn.IFS(COUNTA($AK$68:$AP$68)=0,AVERAGE($AK90:$AP90),$AK$68="X",AVERAGE($AL90:$AP90),$AL$68="X",AVERAGE($AK90,$AM90:$AP90),$AM$68="X",AVERAGE($AK90:$AL90,$AN90:$AP90),$AN$68="X",AVERAGE($AK90:$AM90,$AO90:$AP90),$AO$68="X",AVERAGE($AK90:$AN90,$AP90:$AP90),$AP$68="X",AVERAGE($AK90:$AO90)),"")</f>
        <v>12255.805555555555</v>
      </c>
      <c r="AD90" s="111" cm="1">
        <f t="array" ref="AD90">IFERROR(_xlfn.IFS(COUNTA($AK$68:$AP$68)=0,STDEV($AK90:$AP90)/SQRT(COUNT($AK90:$AP90)),$AK$68="X",STDEV($AL90:$AP90)/SQRT(COUNT($AL90:$AP90)),$AL$68="X",STDEV($AK90,$AM90:$AP90)/SQRT(COUNT($AK90,$AM90:$AP90)),$AM$68="X",STDEV($AK90:$AL90,$AN90:$AP90)/SQRT(COUNT($AK90:$AL90,$AN90:$AP90)),$AN$68="X",STDEV($AK90:$AM90,$AO90:$AP90)/SQRT(COUNT($AK90:$AM90,$AO90:$AP90)),$AO$68="X",STDEV($AK90:$AN90,$AP90)/SQRT(COUNT($AK90:$AN90,$AP90)),$AP$68="X",STDEV($AK90:$AO90)/SQRT(COUNT($AK90:$AO90))),"")</f>
        <v>9694.7473953698718</v>
      </c>
      <c r="AE90" cm="1">
        <f t="array" ref="AE90">_xlfn.IFS(SUM($AK90:$AP90)="","",AK90="","",AK90=0,0,AK90&gt;0,AK90/AE$131*100)</f>
        <v>0</v>
      </c>
      <c r="AF90" cm="1">
        <f t="array" ref="AF90">_xlfn.IFS(SUM($AK90:$AP90)="","",AL90="","",AL90=0,0,AL90&gt;0,AL90/AF$131*100)</f>
        <v>0</v>
      </c>
      <c r="AG90" cm="1">
        <f t="array" ref="AG90">_xlfn.IFS(SUM($AK90:$AP90)="","",AM90="","",AM90=0,0,AM90&gt;0,AM90/AG$131*100)</f>
        <v>1.1443545452291884E-2</v>
      </c>
      <c r="AH90" cm="1">
        <f t="array" ref="AH90">_xlfn.IFS(SUM($AK90:$AP90)="","",AN90="","",AN90=0,0,AN90&gt;0,AN90/AH$131*100)</f>
        <v>6.9765320689918276E-3</v>
      </c>
      <c r="AI90" cm="1">
        <f t="array" ref="AI90">_xlfn.IFS(SUM($AK90:$AP90)="","",AO90="","",AO90=0,0,AO90&gt;0,AO90/AI$131*100)</f>
        <v>1.2899607810113619E-2</v>
      </c>
      <c r="AJ90" s="1" cm="1">
        <f t="array" ref="AJ90">_xlfn.IFS(SUM($AK90:$AP90)="","",AP90="","",AP90=0,0,AP90&gt;0,AP90/AJ$131*100)</f>
        <v>7.9695161463243271E-3</v>
      </c>
      <c r="AK90" s="85">
        <f t="shared" si="76"/>
        <v>0</v>
      </c>
      <c r="AL90" s="39">
        <f t="shared" si="76"/>
        <v>0</v>
      </c>
      <c r="AM90" s="39">
        <f t="shared" si="76"/>
        <v>10139</v>
      </c>
      <c r="AN90" s="39">
        <f t="shared" si="76"/>
        <v>2021.3333333333333</v>
      </c>
      <c r="AO90" s="39">
        <f t="shared" si="76"/>
        <v>60103</v>
      </c>
      <c r="AP90" s="98">
        <f t="shared" si="76"/>
        <v>1271.5</v>
      </c>
      <c r="AQ90" s="89">
        <v>0</v>
      </c>
      <c r="AR90" s="89">
        <v>0</v>
      </c>
      <c r="AS90" s="89">
        <v>30417</v>
      </c>
      <c r="AT90" s="89">
        <v>6064</v>
      </c>
      <c r="AU90" s="89">
        <v>120206</v>
      </c>
      <c r="AV90" s="89">
        <v>5086</v>
      </c>
      <c r="AW90" s="1"/>
      <c r="AX90" s="1"/>
      <c r="AY90" s="39" t="str">
        <f t="shared" si="77"/>
        <v/>
      </c>
      <c r="AZ90" s="39" t="str">
        <f t="shared" si="78"/>
        <v/>
      </c>
      <c r="BA90" s="39" t="str">
        <f t="shared" si="79"/>
        <v/>
      </c>
      <c r="BB90" s="39" t="str">
        <f t="shared" si="80"/>
        <v/>
      </c>
      <c r="BC90" s="39" t="str">
        <f t="shared" si="81"/>
        <v/>
      </c>
      <c r="BD90" s="39" t="str">
        <f t="shared" si="82"/>
        <v/>
      </c>
      <c r="BE90" s="39" t="str">
        <f t="shared" si="83"/>
        <v/>
      </c>
      <c r="BF90" s="39" t="str">
        <f t="shared" si="84"/>
        <v/>
      </c>
      <c r="BG90" s="39" t="str">
        <f t="shared" si="85"/>
        <v/>
      </c>
      <c r="BH90" s="39" t="str">
        <f t="shared" si="86"/>
        <v/>
      </c>
      <c r="BI90" s="39" t="str">
        <f t="shared" si="87"/>
        <v/>
      </c>
      <c r="BJ90" s="39" t="str">
        <f t="shared" si="88"/>
        <v/>
      </c>
      <c r="BK90" s="42" t="str">
        <f t="shared" si="100"/>
        <v/>
      </c>
      <c r="BL90" t="str">
        <f t="shared" si="100"/>
        <v/>
      </c>
      <c r="BM90" t="str">
        <f t="shared" si="100"/>
        <v/>
      </c>
      <c r="BN90" t="str">
        <f t="shared" si="100"/>
        <v/>
      </c>
      <c r="BO90" t="str">
        <f t="shared" si="100"/>
        <v/>
      </c>
      <c r="BP90" t="str">
        <f t="shared" si="89"/>
        <v/>
      </c>
      <c r="BQ90" t="str">
        <f t="shared" si="89"/>
        <v/>
      </c>
      <c r="BR90" t="str">
        <f t="shared" si="89"/>
        <v/>
      </c>
      <c r="BS90" t="str">
        <f t="shared" si="89"/>
        <v/>
      </c>
      <c r="BT90" t="str">
        <f t="shared" si="89"/>
        <v/>
      </c>
      <c r="BU90" t="str">
        <f t="shared" si="89"/>
        <v/>
      </c>
      <c r="BV90" t="str">
        <f t="shared" si="89"/>
        <v/>
      </c>
      <c r="BW90" t="str">
        <f t="shared" si="101"/>
        <v/>
      </c>
      <c r="BX90" t="str">
        <f t="shared" si="102"/>
        <v/>
      </c>
      <c r="BY90" t="str">
        <f t="shared" si="103"/>
        <v/>
      </c>
      <c r="BZ90" t="str">
        <f t="shared" si="104"/>
        <v/>
      </c>
      <c r="CA90" t="str">
        <f t="shared" si="105"/>
        <v/>
      </c>
      <c r="CB90" s="39" t="str">
        <f t="shared" si="105"/>
        <v/>
      </c>
      <c r="CC90" s="46" t="str">
        <f t="shared" si="106"/>
        <v/>
      </c>
      <c r="CD90" s="44" t="str">
        <f t="shared" si="96"/>
        <v/>
      </c>
      <c r="CE90" t="str" cm="1">
        <f t="array" ref="CE90">_xlfn.IFS($CC90="","",$CC90&lt;=CE$69,"yes",$CC90&gt;CE$69,"no")</f>
        <v/>
      </c>
      <c r="CF90" s="42" t="str">
        <f t="shared" si="97"/>
        <v/>
      </c>
      <c r="CG90" s="1" t="str">
        <f t="shared" si="98"/>
        <v/>
      </c>
      <c r="CH90" s="1" t="str">
        <f t="shared" si="99"/>
        <v/>
      </c>
      <c r="CI90" s="76" t="str">
        <f>IF(CE90="yes",VLOOKUP(CH90,'z-Table'!$A$1:$K$74,7,TRUE)*$CE$68,"")</f>
        <v/>
      </c>
    </row>
    <row r="91" spans="1:87" ht="12" x14ac:dyDescent="0.2">
      <c r="A91" s="7" t="s">
        <v>47</v>
      </c>
      <c r="B91" s="18" cm="1">
        <f t="array" ref="B91">IFERROR(_xlfn.IFS(COUNTA($F$68:$K$68)=0,AVERAGE($F91:$K91),$F$68="X",AVERAGE(G91:$K91),$G$68="X",AVERAGE($F91,$H91:$K91),$H$68="X",AVERAGE($F91:$G91,$I91:$K91),$I$68="X",AVERAGE($F91:$H91,$J91:$K91),$J$68="X",AVERAGE($F91:$I91,$K91:$K91),$K$68="X",AVERAGE($F91:$J91)),"")</f>
        <v>0</v>
      </c>
      <c r="C91" s="19" cm="1">
        <f t="array" ref="C91">IFERROR(_xlfn.IFS(COUNTA($F$68:$K$68)=0,STDEV($F91:$K91)/SQRT(COUNT($F91:$K91)),$F$68="X",STDEV(G91:$K91)/SQRT(COUNT(G91:$K91)),$G$68="X",STDEV($F91,$H91:$K91)/SQRT(COUNT($F91,$H91:$K91)),$H$68="X",STDEV($F91:$G91,$I91:$K91)/SQRT(COUNT($F91:$G91,$I91:$K91)),$I$68="X",STDEV($F91:$H91,$J91:$K91)/SQRT(COUNT($F91:$H91,$J91:$K91)),$J$68="X",STDEV($F91:$I91,$K91)/SQRT(COUNT($F91:$I91,$K91)),$K$68="X",STDEV($F91:$J91)/SQRT(COUNT($F91:$J91))),"")</f>
        <v>0</v>
      </c>
      <c r="D91" s="113" cm="1">
        <f t="array" ref="D91">IFERROR(_xlfn.IFS(COUNTA($L$68:$Q$68)=0,AVERAGE($L91:$Q91),$L$68="X",AVERAGE($M91:$Q91),$M$68="X",AVERAGE($L91,$N91:$Q91),$N$68="X",AVERAGE($L91:$M91,$O91:$Q91),$O$68="X",AVERAGE($L91:$N91,$P91:$Q91),$P$68="X",AVERAGE($L91:$O91,$Q91:$Q91),$Q$68="X",AVERAGE($L91:$P91)),"")</f>
        <v>0</v>
      </c>
      <c r="E91" s="111" cm="1">
        <f t="array" ref="E91">IFERROR(_xlfn.IFS(COUNTA($L$68:$Q$68)=0,STDEV($L91:$Q91)/SQRT(COUNT($L91:$Q91)),$L$68="X",STDEV($M91:$Q91)/SQRT(COUNT($M91:$Q91)),$M$68="X",STDEV($L91,$N91:$Q91)/SQRT(COUNT($L91,$N91:$Q91)),$N$68="X",STDEV($L91:$M91,$O91:$Q91)/SQRT(COUNT($L91:$M91,$O91:$Q91)),$O$68="X",STDEV($L91:$N91,$P91:$Q91)/SQRT(COUNT($L91:$N91,$P91:$Q91)),$P$68="X",STDEV($L91:$O91,$Q91)/SQRT(COUNT($L91:$O91,$Q91)),$Q$68="X",STDEV($L91:$P91)/SQRT(COUNT($L91:$P91))),"")</f>
        <v>0</v>
      </c>
      <c r="F91" cm="1">
        <f t="array" ref="F91">_xlfn.IFS(SUM($L91:$Q91)="","",L91="","",L91=0,0,L91&gt;0,L91/F$131*100)</f>
        <v>0</v>
      </c>
      <c r="G91" cm="1">
        <f t="array" ref="G91">_xlfn.IFS(SUM($L91:$Q91)="","",M91="","",M91=0,0,M91&gt;0,M91/G$131*100)</f>
        <v>0</v>
      </c>
      <c r="H91" cm="1">
        <f t="array" ref="H91">_xlfn.IFS(SUM($L91:$Q91)="","",N91="","",N91=0,0,N91&gt;0,N91/H$131*100)</f>
        <v>0</v>
      </c>
      <c r="I91" cm="1">
        <f t="array" ref="I91">_xlfn.IFS(SUM($L91:$Q91)="","",O91="","",O91=0,0,O91&gt;0,O91/I$131*100)</f>
        <v>0</v>
      </c>
      <c r="J91" cm="1">
        <f t="array" ref="J91">_xlfn.IFS(SUM($L91:$Q91)="","",P91="","",P91=0,0,P91&gt;0,P91/J$131*100)</f>
        <v>0</v>
      </c>
      <c r="K91" s="1" cm="1">
        <f t="array" ref="K91">_xlfn.IFS(SUM($L91:$Q91)="","",Q91="","",Q91=0,0,Q91&gt;0,Q91/K$131*100)</f>
        <v>0</v>
      </c>
      <c r="L91" s="42">
        <f t="shared" si="75"/>
        <v>0</v>
      </c>
      <c r="M91">
        <f t="shared" si="75"/>
        <v>0</v>
      </c>
      <c r="N91">
        <f t="shared" si="75"/>
        <v>0</v>
      </c>
      <c r="O91">
        <f t="shared" si="75"/>
        <v>0</v>
      </c>
      <c r="P91">
        <f t="shared" si="75"/>
        <v>0</v>
      </c>
      <c r="Q91" s="96">
        <f t="shared" si="75"/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1"/>
      <c r="Y91" s="1"/>
      <c r="Z91" s="7" t="s">
        <v>47</v>
      </c>
      <c r="AA91" s="18" cm="1">
        <f t="array" ref="AA91">IFERROR(_xlfn.IFS(COUNTA($AE$68:$AJ$68)=0,AVERAGE($AE91:$AJ91),$AE$68="X",AVERAGE($AF91:$AJ91),$AF$68="X",AVERAGE($AE91,$AG91:$AJ91),$AG$68="X",AVERAGE($AE91:$AF91,$AH91:$AJ91),$AH$68="X",AVERAGE($AE91:$AG91,$AI91:$AJ91),$AI$68="X",AVERAGE($AE91:$AH91,$AJ91:$AJ91),$AJ$68="X",AVERAGE($AE91:$AI91)),"")</f>
        <v>0</v>
      </c>
      <c r="AB91" s="19" cm="1">
        <f t="array" ref="AB91">IFERROR(_xlfn.IFS(COUNTA($AE$68:$AJ$68)=0,STDEV($AE91:$AJ91)/SQRT(COUNT($AE91:$AJ91)),$AE$68="X",STDEV($AF91:$AJ91)/SQRT(COUNT($AF91:$AJ91)),$AF$68="X",STDEV($AE91,$AG91:$AJ91)/SQRT(COUNT($AE91,$AG91:$AJ91)),$AG$68="X",STDEV($AE91:$AF91,$AH91:$AJ91)/SQRT(COUNT($AE91:$AF91,$AH91:$AJ91)),$AH$68="X",STDEV($AE91:$AG91,$AI91:$AJ91)/SQRT(COUNT($AE91:$AG91,$AI91:$AJ91)),$AI$68="X",STDEV($AE91:$AH91,$AJ91)/SQRT(COUNT($AE91:$AH91,$AJ91)),$AJ$68="X",STDEV($AE91:$AI91)/SQRT(COUNT($AE91:$AI91))),"")</f>
        <v>0</v>
      </c>
      <c r="AC91" s="113" cm="1">
        <f t="array" ref="AC91">IFERROR(_xlfn.IFS(COUNTA($AK$68:$AP$68)=0,AVERAGE($AK91:$AP91),$AK$68="X",AVERAGE($AL91:$AP91),$AL$68="X",AVERAGE($AK91,$AM91:$AP91),$AM$68="X",AVERAGE($AK91:$AL91,$AN91:$AP91),$AN$68="X",AVERAGE($AK91:$AM91,$AO91:$AP91),$AO$68="X",AVERAGE($AK91:$AN91,$AP91:$AP91),$AP$68="X",AVERAGE($AK91:$AO91)),"")</f>
        <v>0</v>
      </c>
      <c r="AD91" s="111" cm="1">
        <f t="array" ref="AD91">IFERROR(_xlfn.IFS(COUNTA($AK$68:$AP$68)=0,STDEV($AK91:$AP91)/SQRT(COUNT($AK91:$AP91)),$AK$68="X",STDEV($AL91:$AP91)/SQRT(COUNT($AL91:$AP91)),$AL$68="X",STDEV($AK91,$AM91:$AP91)/SQRT(COUNT($AK91,$AM91:$AP91)),$AM$68="X",STDEV($AK91:$AL91,$AN91:$AP91)/SQRT(COUNT($AK91:$AL91,$AN91:$AP91)),$AN$68="X",STDEV($AK91:$AM91,$AO91:$AP91)/SQRT(COUNT($AK91:$AM91,$AO91:$AP91)),$AO$68="X",STDEV($AK91:$AN91,$AP91)/SQRT(COUNT($AK91:$AN91,$AP91)),$AP$68="X",STDEV($AK91:$AO91)/SQRT(COUNT($AK91:$AO91))),"")</f>
        <v>0</v>
      </c>
      <c r="AE91" cm="1">
        <f t="array" ref="AE91">_xlfn.IFS(SUM($AK91:$AP91)="","",AK91="","",AK91=0,0,AK91&gt;0,AK91/AE$131*100)</f>
        <v>0</v>
      </c>
      <c r="AF91" cm="1">
        <f t="array" ref="AF91">_xlfn.IFS(SUM($AK91:$AP91)="","",AL91="","",AL91=0,0,AL91&gt;0,AL91/AF$131*100)</f>
        <v>0</v>
      </c>
      <c r="AG91" cm="1">
        <f t="array" ref="AG91">_xlfn.IFS(SUM($AK91:$AP91)="","",AM91="","",AM91=0,0,AM91&gt;0,AM91/AG$131*100)</f>
        <v>0</v>
      </c>
      <c r="AH91" cm="1">
        <f t="array" ref="AH91">_xlfn.IFS(SUM($AK91:$AP91)="","",AN91="","",AN91=0,0,AN91&gt;0,AN91/AH$131*100)</f>
        <v>0</v>
      </c>
      <c r="AI91" cm="1">
        <f t="array" ref="AI91">_xlfn.IFS(SUM($AK91:$AP91)="","",AO91="","",AO91=0,0,AO91&gt;0,AO91/AI$131*100)</f>
        <v>0</v>
      </c>
      <c r="AJ91" s="1" cm="1">
        <f t="array" ref="AJ91">_xlfn.IFS(SUM($AK91:$AP91)="","",AP91="","",AP91=0,0,AP91&gt;0,AP91/AJ$131*100)</f>
        <v>0</v>
      </c>
      <c r="AK91" s="85">
        <f t="shared" si="76"/>
        <v>0</v>
      </c>
      <c r="AL91" s="39">
        <f t="shared" si="76"/>
        <v>0</v>
      </c>
      <c r="AM91" s="39">
        <f t="shared" si="76"/>
        <v>0</v>
      </c>
      <c r="AN91" s="39">
        <f t="shared" si="76"/>
        <v>0</v>
      </c>
      <c r="AO91" s="39">
        <f t="shared" si="76"/>
        <v>0</v>
      </c>
      <c r="AP91" s="98">
        <f t="shared" si="76"/>
        <v>0</v>
      </c>
      <c r="AQ91" s="89">
        <v>0</v>
      </c>
      <c r="AR91" s="89">
        <v>0</v>
      </c>
      <c r="AS91" s="89">
        <v>0</v>
      </c>
      <c r="AT91" s="89">
        <v>0</v>
      </c>
      <c r="AU91" s="89">
        <v>0</v>
      </c>
      <c r="AV91" s="89">
        <v>0</v>
      </c>
      <c r="AW91" s="1"/>
      <c r="AX91" s="1"/>
      <c r="AY91" s="39" t="str">
        <f t="shared" si="77"/>
        <v/>
      </c>
      <c r="AZ91" s="39" t="str">
        <f t="shared" si="78"/>
        <v/>
      </c>
      <c r="BA91" s="39" t="str">
        <f t="shared" si="79"/>
        <v/>
      </c>
      <c r="BB91" s="39" t="str">
        <f t="shared" si="80"/>
        <v/>
      </c>
      <c r="BC91" s="39" t="str">
        <f t="shared" si="81"/>
        <v/>
      </c>
      <c r="BD91" s="39" t="str">
        <f t="shared" si="82"/>
        <v/>
      </c>
      <c r="BE91" s="39" t="str">
        <f t="shared" si="83"/>
        <v/>
      </c>
      <c r="BF91" s="39" t="str">
        <f t="shared" si="84"/>
        <v/>
      </c>
      <c r="BG91" s="39" t="str">
        <f t="shared" si="85"/>
        <v/>
      </c>
      <c r="BH91" s="39" t="str">
        <f t="shared" si="86"/>
        <v/>
      </c>
      <c r="BI91" s="39" t="str">
        <f t="shared" si="87"/>
        <v/>
      </c>
      <c r="BJ91" s="39" t="str">
        <f t="shared" si="88"/>
        <v/>
      </c>
      <c r="BK91" s="42" t="str">
        <f t="shared" si="100"/>
        <v/>
      </c>
      <c r="BL91" t="str">
        <f t="shared" si="100"/>
        <v/>
      </c>
      <c r="BM91" t="str">
        <f t="shared" si="100"/>
        <v/>
      </c>
      <c r="BN91" t="str">
        <f t="shared" si="100"/>
        <v/>
      </c>
      <c r="BO91" t="str">
        <f t="shared" si="100"/>
        <v/>
      </c>
      <c r="BP91" t="str">
        <f t="shared" si="89"/>
        <v/>
      </c>
      <c r="BQ91" t="str">
        <f t="shared" si="89"/>
        <v/>
      </c>
      <c r="BR91" t="str">
        <f t="shared" si="89"/>
        <v/>
      </c>
      <c r="BS91" t="str">
        <f t="shared" si="89"/>
        <v/>
      </c>
      <c r="BT91" t="str">
        <f t="shared" si="89"/>
        <v/>
      </c>
      <c r="BU91" t="str">
        <f t="shared" si="89"/>
        <v/>
      </c>
      <c r="BV91" t="str">
        <f t="shared" si="89"/>
        <v/>
      </c>
      <c r="BW91" t="str">
        <f t="shared" si="101"/>
        <v/>
      </c>
      <c r="BX91" t="str">
        <f t="shared" si="102"/>
        <v/>
      </c>
      <c r="BY91" t="str">
        <f t="shared" si="103"/>
        <v/>
      </c>
      <c r="BZ91" t="str">
        <f t="shared" si="104"/>
        <v/>
      </c>
      <c r="CA91" t="str">
        <f t="shared" si="105"/>
        <v/>
      </c>
      <c r="CB91" s="39" t="str">
        <f t="shared" si="105"/>
        <v/>
      </c>
      <c r="CC91" s="46" t="str">
        <f t="shared" si="106"/>
        <v/>
      </c>
      <c r="CD91" s="44" t="str">
        <f t="shared" si="96"/>
        <v/>
      </c>
      <c r="CE91" t="str" cm="1">
        <f t="array" ref="CE91">_xlfn.IFS($CC91="","",$CC91&lt;=CE$69,"yes",$CC91&gt;CE$69,"no")</f>
        <v/>
      </c>
      <c r="CF91" s="42" t="str">
        <f t="shared" si="97"/>
        <v/>
      </c>
      <c r="CG91" s="1" t="str">
        <f t="shared" si="98"/>
        <v/>
      </c>
      <c r="CH91" s="1" t="str">
        <f t="shared" si="99"/>
        <v/>
      </c>
      <c r="CI91" s="76" t="str">
        <f>IF(CE91="yes",VLOOKUP(CH91,'z-Table'!$A$1:$K$74,7,TRUE)*$CE$68,"")</f>
        <v/>
      </c>
    </row>
    <row r="92" spans="1:87" ht="12" x14ac:dyDescent="0.2">
      <c r="A92" s="7" t="s">
        <v>48</v>
      </c>
      <c r="B92" s="18" cm="1">
        <f t="array" ref="B92">IFERROR(_xlfn.IFS(COUNTA($F$68:$K$68)=0,AVERAGE($F92:$K92),$F$68="X",AVERAGE(G92:$K92),$G$68="X",AVERAGE($F92,$H92:$K92),$H$68="X",AVERAGE($F92:$G92,$I92:$K92),$I$68="X",AVERAGE($F92:$H92,$J92:$K92),$J$68="X",AVERAGE($F92:$I92,$K92:$K92),$K$68="X",AVERAGE($F92:$J92)),"")</f>
        <v>8.9846645297746181E-3</v>
      </c>
      <c r="C92" s="19" cm="1">
        <f t="array" ref="C92">IFERROR(_xlfn.IFS(COUNTA($F$68:$K$68)=0,STDEV($F92:$K92)/SQRT(COUNT($F92:$K92)),$F$68="X",STDEV(G92:$K92)/SQRT(COUNT(G92:$K92)),$G$68="X",STDEV($F92,$H92:$K92)/SQRT(COUNT($F92,$H92:$K92)),$H$68="X",STDEV($F92:$G92,$I92:$K92)/SQRT(COUNT($F92:$G92,$I92:$K92)),$I$68="X",STDEV($F92:$H92,$J92:$K92)/SQRT(COUNT($F92:$H92,$J92:$K92)),$J$68="X",STDEV($F92:$I92,$K92)/SQRT(COUNT($F92:$I92,$K92)),$K$68="X",STDEV($F92:$J92)/SQRT(COUNT($F92:$J92))),"")</f>
        <v>8.9846645297746181E-3</v>
      </c>
      <c r="D92" s="113" cm="1">
        <f t="array" ref="D92">IFERROR(_xlfn.IFS(COUNTA($L$68:$Q$68)=0,AVERAGE($L92:$Q92),$L$68="X",AVERAGE($M92:$Q92),$M$68="X",AVERAGE($L92,$N92:$Q92),$N$68="X",AVERAGE($L92:$M92,$O92:$Q92),$O$68="X",AVERAGE($L92:$N92,$P92:$Q92),$P$68="X",AVERAGE($L92:$O92,$Q92:$Q92),$Q$68="X",AVERAGE($L92:$P92)),"")</f>
        <v>7128.25</v>
      </c>
      <c r="E92" s="111" cm="1">
        <f t="array" ref="E92">IFERROR(_xlfn.IFS(COUNTA($L$68:$Q$68)=0,STDEV($L92:$Q92)/SQRT(COUNT($L92:$Q92)),$L$68="X",STDEV($M92:$Q92)/SQRT(COUNT($M92:$Q92)),$M$68="X",STDEV($L92,$N92:$Q92)/SQRT(COUNT($L92,$N92:$Q92)),$N$68="X",STDEV($L92:$M92,$O92:$Q92)/SQRT(COUNT($L92:$M92,$O92:$Q92)),$O$68="X",STDEV($L92:$N92,$P92:$Q92)/SQRT(COUNT($L92:$N92,$P92:$Q92)),$P$68="X",STDEV($L92:$O92,$Q92)/SQRT(COUNT($L92:$O92,$Q92)),$Q$68="X",STDEV($L92:$P92)/SQRT(COUNT($L92:$P92))),"")</f>
        <v>7128.25</v>
      </c>
      <c r="F92" cm="1">
        <f t="array" ref="F92">_xlfn.IFS(SUM($L92:$Q92)="","",L92="","",L92=0,0,L92&gt;0,L92/F$131*100)</f>
        <v>0</v>
      </c>
      <c r="G92" cm="1">
        <f t="array" ref="G92">_xlfn.IFS(SUM($L92:$Q92)="","",M92="","",M92=0,0,M92&gt;0,M92/G$131*100)</f>
        <v>0</v>
      </c>
      <c r="H92" cm="1">
        <f t="array" ref="H92">_xlfn.IFS(SUM($L92:$Q92)="","",N92="","",N92=0,0,N92&gt;0,N92/H$131*100)</f>
        <v>0</v>
      </c>
      <c r="I92" cm="1">
        <f t="array" ref="I92">_xlfn.IFS(SUM($L92:$Q92)="","",O92="","",O92=0,0,O92&gt;0,O92/I$131*100)</f>
        <v>0</v>
      </c>
      <c r="J92" cm="1">
        <f t="array" ref="J92">_xlfn.IFS(SUM($L92:$Q92)="","",P92="","",P92=0,0,P92&gt;0,P92/J$131*100)</f>
        <v>5.3907987178647705E-2</v>
      </c>
      <c r="K92" s="1" cm="1">
        <f t="array" ref="K92">_xlfn.IFS(SUM($L92:$Q92)="","",Q92="","",Q92=0,0,Q92&gt;0,Q92/K$131*100)</f>
        <v>0</v>
      </c>
      <c r="L92" s="42">
        <f t="shared" si="75"/>
        <v>0</v>
      </c>
      <c r="M92">
        <f t="shared" si="75"/>
        <v>0</v>
      </c>
      <c r="N92">
        <f t="shared" si="75"/>
        <v>0</v>
      </c>
      <c r="O92">
        <f t="shared" si="75"/>
        <v>0</v>
      </c>
      <c r="P92">
        <f t="shared" si="75"/>
        <v>42769.5</v>
      </c>
      <c r="Q92" s="96">
        <f t="shared" si="75"/>
        <v>0</v>
      </c>
      <c r="R92" s="89">
        <v>0</v>
      </c>
      <c r="S92" s="89">
        <v>0</v>
      </c>
      <c r="T92" s="89">
        <v>0</v>
      </c>
      <c r="U92" s="89">
        <v>0</v>
      </c>
      <c r="V92" s="89">
        <v>85539</v>
      </c>
      <c r="W92" s="89">
        <v>0</v>
      </c>
      <c r="X92" s="1"/>
      <c r="Y92" s="1"/>
      <c r="Z92" s="7" t="s">
        <v>48</v>
      </c>
      <c r="AA92" s="18" cm="1">
        <f t="array" ref="AA92">IFERROR(_xlfn.IFS(COUNTA($AE$68:$AJ$68)=0,AVERAGE($AE92:$AJ92),$AE$68="X",AVERAGE($AF92:$AJ92),$AF$68="X",AVERAGE($AE92,$AG92:$AJ92),$AG$68="X",AVERAGE($AE92:$AF92,$AH92:$AJ92),$AH$68="X",AVERAGE($AE92:$AG92,$AI92:$AJ92),$AI$68="X",AVERAGE($AE92:$AH92,$AJ92:$AJ92),$AJ$68="X",AVERAGE($AE92:$AI92)),"")</f>
        <v>0</v>
      </c>
      <c r="AB92" s="19" cm="1">
        <f t="array" ref="AB92">IFERROR(_xlfn.IFS(COUNTA($AE$68:$AJ$68)=0,STDEV($AE92:$AJ92)/SQRT(COUNT($AE92:$AJ92)),$AE$68="X",STDEV($AF92:$AJ92)/SQRT(COUNT($AF92:$AJ92)),$AF$68="X",STDEV($AE92,$AG92:$AJ92)/SQRT(COUNT($AE92,$AG92:$AJ92)),$AG$68="X",STDEV($AE92:$AF92,$AH92:$AJ92)/SQRT(COUNT($AE92:$AF92,$AH92:$AJ92)),$AH$68="X",STDEV($AE92:$AG92,$AI92:$AJ92)/SQRT(COUNT($AE92:$AG92,$AI92:$AJ92)),$AI$68="X",STDEV($AE92:$AH92,$AJ92)/SQRT(COUNT($AE92:$AH92,$AJ92)),$AJ$68="X",STDEV($AE92:$AI92)/SQRT(COUNT($AE92:$AI92))),"")</f>
        <v>0</v>
      </c>
      <c r="AC92" s="113" cm="1">
        <f t="array" ref="AC92">IFERROR(_xlfn.IFS(COUNTA($AK$68:$AP$68)=0,AVERAGE($AK92:$AP92),$AK$68="X",AVERAGE($AL92:$AP92),$AL$68="X",AVERAGE($AK92,$AM92:$AP92),$AM$68="X",AVERAGE($AK92:$AL92,$AN92:$AP92),$AN$68="X",AVERAGE($AK92:$AM92,$AO92:$AP92),$AO$68="X",AVERAGE($AK92:$AN92,$AP92:$AP92),$AP$68="X",AVERAGE($AK92:$AO92)),"")</f>
        <v>0</v>
      </c>
      <c r="AD92" s="111" cm="1">
        <f t="array" ref="AD92">IFERROR(_xlfn.IFS(COUNTA($AK$68:$AP$68)=0,STDEV($AK92:$AP92)/SQRT(COUNT($AK92:$AP92)),$AK$68="X",STDEV($AL92:$AP92)/SQRT(COUNT($AL92:$AP92)),$AL$68="X",STDEV($AK92,$AM92:$AP92)/SQRT(COUNT($AK92,$AM92:$AP92)),$AM$68="X",STDEV($AK92:$AL92,$AN92:$AP92)/SQRT(COUNT($AK92:$AL92,$AN92:$AP92)),$AN$68="X",STDEV($AK92:$AM92,$AO92:$AP92)/SQRT(COUNT($AK92:$AM92,$AO92:$AP92)),$AO$68="X",STDEV($AK92:$AN92,$AP92)/SQRT(COUNT($AK92:$AN92,$AP92)),$AP$68="X",STDEV($AK92:$AO92)/SQRT(COUNT($AK92:$AO92))),"")</f>
        <v>0</v>
      </c>
      <c r="AE92" cm="1">
        <f t="array" ref="AE92">_xlfn.IFS(SUM($AK92:$AP92)="","",AK92="","",AK92=0,0,AK92&gt;0,AK92/AE$131*100)</f>
        <v>0</v>
      </c>
      <c r="AF92" cm="1">
        <f t="array" ref="AF92">_xlfn.IFS(SUM($AK92:$AP92)="","",AL92="","",AL92=0,0,AL92&gt;0,AL92/AF$131*100)</f>
        <v>0</v>
      </c>
      <c r="AG92" cm="1">
        <f t="array" ref="AG92">_xlfn.IFS(SUM($AK92:$AP92)="","",AM92="","",AM92=0,0,AM92&gt;0,AM92/AG$131*100)</f>
        <v>0</v>
      </c>
      <c r="AH92" cm="1">
        <f t="array" ref="AH92">_xlfn.IFS(SUM($AK92:$AP92)="","",AN92="","",AN92=0,0,AN92&gt;0,AN92/AH$131*100)</f>
        <v>0</v>
      </c>
      <c r="AI92" cm="1">
        <f t="array" ref="AI92">_xlfn.IFS(SUM($AK92:$AP92)="","",AO92="","",AO92=0,0,AO92&gt;0,AO92/AI$131*100)</f>
        <v>0</v>
      </c>
      <c r="AJ92" s="1" cm="1">
        <f t="array" ref="AJ92">_xlfn.IFS(SUM($AK92:$AP92)="","",AP92="","",AP92=0,0,AP92&gt;0,AP92/AJ$131*100)</f>
        <v>0</v>
      </c>
      <c r="AK92" s="85">
        <f t="shared" si="76"/>
        <v>0</v>
      </c>
      <c r="AL92" s="39">
        <f t="shared" si="76"/>
        <v>0</v>
      </c>
      <c r="AM92" s="39">
        <f t="shared" si="76"/>
        <v>0</v>
      </c>
      <c r="AN92" s="39">
        <f t="shared" si="76"/>
        <v>0</v>
      </c>
      <c r="AO92" s="39">
        <f t="shared" si="76"/>
        <v>0</v>
      </c>
      <c r="AP92" s="98">
        <f t="shared" si="76"/>
        <v>0</v>
      </c>
      <c r="AQ92" s="89">
        <v>0</v>
      </c>
      <c r="AR92" s="89">
        <v>0</v>
      </c>
      <c r="AS92" s="89">
        <v>0</v>
      </c>
      <c r="AT92" s="89">
        <v>0</v>
      </c>
      <c r="AU92" s="89">
        <v>0</v>
      </c>
      <c r="AV92" s="89">
        <v>0</v>
      </c>
      <c r="AW92" s="1"/>
      <c r="AX92" s="1"/>
      <c r="AY92" s="39" t="str">
        <f t="shared" si="77"/>
        <v/>
      </c>
      <c r="AZ92" s="39" t="str">
        <f t="shared" si="78"/>
        <v/>
      </c>
      <c r="BA92" s="39" t="str">
        <f t="shared" si="79"/>
        <v/>
      </c>
      <c r="BB92" s="39" t="str">
        <f t="shared" si="80"/>
        <v/>
      </c>
      <c r="BC92" s="39" t="str">
        <f t="shared" si="81"/>
        <v/>
      </c>
      <c r="BD92" s="39" t="str">
        <f t="shared" si="82"/>
        <v/>
      </c>
      <c r="BE92" s="39" t="str">
        <f t="shared" si="83"/>
        <v/>
      </c>
      <c r="BF92" s="39" t="str">
        <f t="shared" si="84"/>
        <v/>
      </c>
      <c r="BG92" s="39" t="str">
        <f t="shared" si="85"/>
        <v/>
      </c>
      <c r="BH92" s="39" t="str">
        <f t="shared" si="86"/>
        <v/>
      </c>
      <c r="BI92" s="39" t="str">
        <f t="shared" si="87"/>
        <v/>
      </c>
      <c r="BJ92" s="39" t="str">
        <f t="shared" si="88"/>
        <v/>
      </c>
      <c r="BK92" s="42" t="str">
        <f t="shared" si="100"/>
        <v/>
      </c>
      <c r="BL92" t="str">
        <f t="shared" si="100"/>
        <v/>
      </c>
      <c r="BM92" t="str">
        <f t="shared" si="100"/>
        <v/>
      </c>
      <c r="BN92" t="str">
        <f t="shared" si="100"/>
        <v/>
      </c>
      <c r="BO92" t="str">
        <f t="shared" si="100"/>
        <v/>
      </c>
      <c r="BP92" t="str">
        <f t="shared" si="89"/>
        <v/>
      </c>
      <c r="BQ92" t="str">
        <f t="shared" si="89"/>
        <v/>
      </c>
      <c r="BR92" t="str">
        <f t="shared" si="89"/>
        <v/>
      </c>
      <c r="BS92" t="str">
        <f t="shared" si="89"/>
        <v/>
      </c>
      <c r="BT92" t="str">
        <f t="shared" si="89"/>
        <v/>
      </c>
      <c r="BU92" t="str">
        <f t="shared" si="89"/>
        <v/>
      </c>
      <c r="BV92" t="str">
        <f t="shared" si="89"/>
        <v/>
      </c>
      <c r="BW92" t="str">
        <f t="shared" si="101"/>
        <v/>
      </c>
      <c r="BX92" t="str">
        <f t="shared" si="102"/>
        <v/>
      </c>
      <c r="BY92" t="str">
        <f t="shared" si="103"/>
        <v/>
      </c>
      <c r="BZ92" t="str">
        <f t="shared" si="104"/>
        <v/>
      </c>
      <c r="CA92" t="str">
        <f t="shared" si="105"/>
        <v/>
      </c>
      <c r="CB92" s="39" t="str">
        <f t="shared" si="105"/>
        <v/>
      </c>
      <c r="CC92" s="46" t="str">
        <f t="shared" si="106"/>
        <v/>
      </c>
      <c r="CD92" s="44" t="str">
        <f t="shared" si="96"/>
        <v/>
      </c>
      <c r="CE92" t="str" cm="1">
        <f t="array" ref="CE92">_xlfn.IFS($CC92="","",$CC92&lt;=CE$69,"yes",$CC92&gt;CE$69,"no")</f>
        <v/>
      </c>
      <c r="CF92" s="42" t="str">
        <f t="shared" si="97"/>
        <v/>
      </c>
      <c r="CG92" s="1" t="str">
        <f t="shared" si="98"/>
        <v/>
      </c>
      <c r="CH92" s="1" t="str">
        <f t="shared" si="99"/>
        <v/>
      </c>
      <c r="CI92" s="76" t="str">
        <f>IF(CE92="yes",VLOOKUP(CH92,'z-Table'!$A$1:$K$74,7,TRUE)*$CE$68,"")</f>
        <v/>
      </c>
    </row>
    <row r="93" spans="1:87" ht="12" x14ac:dyDescent="0.2">
      <c r="A93" s="6" t="s">
        <v>49</v>
      </c>
      <c r="B93" s="18" cm="1">
        <f t="array" ref="B93">IFERROR(_xlfn.IFS(COUNTA($F$68:$K$68)=0,AVERAGE($F93:$K93),$F$68="X",AVERAGE(G93:$K93),$G$68="X",AVERAGE($F93,$H93:$K93),$H$68="X",AVERAGE($F93:$G93,$I93:$K93),$I$68="X",AVERAGE($F93:$H93,$J93:$K93),$J$68="X",AVERAGE($F93:$I93,$K93:$K93),$K$68="X",AVERAGE($F93:$J93)),"")</f>
        <v>0</v>
      </c>
      <c r="C93" s="19" cm="1">
        <f t="array" ref="C93">IFERROR(_xlfn.IFS(COUNTA($F$68:$K$68)=0,STDEV($F93:$K93)/SQRT(COUNT($F93:$K93)),$F$68="X",STDEV(G93:$K93)/SQRT(COUNT(G93:$K93)),$G$68="X",STDEV($F93,$H93:$K93)/SQRT(COUNT($F93,$H93:$K93)),$H$68="X",STDEV($F93:$G93,$I93:$K93)/SQRT(COUNT($F93:$G93,$I93:$K93)),$I$68="X",STDEV($F93:$H93,$J93:$K93)/SQRT(COUNT($F93:$H93,$J93:$K93)),$J$68="X",STDEV($F93:$I93,$K93)/SQRT(COUNT($F93:$I93,$K93)),$K$68="X",STDEV($F93:$J93)/SQRT(COUNT($F93:$J93))),"")</f>
        <v>0</v>
      </c>
      <c r="D93" s="113" cm="1">
        <f t="array" ref="D93">IFERROR(_xlfn.IFS(COUNTA($L$68:$Q$68)=0,AVERAGE($L93:$Q93),$L$68="X",AVERAGE($M93:$Q93),$M$68="X",AVERAGE($L93,$N93:$Q93),$N$68="X",AVERAGE($L93:$M93,$O93:$Q93),$O$68="X",AVERAGE($L93:$N93,$P93:$Q93),$P$68="X",AVERAGE($L93:$O93,$Q93:$Q93),$Q$68="X",AVERAGE($L93:$P93)),"")</f>
        <v>0</v>
      </c>
      <c r="E93" s="111" cm="1">
        <f t="array" ref="E93">IFERROR(_xlfn.IFS(COUNTA($L$68:$Q$68)=0,STDEV($L93:$Q93)/SQRT(COUNT($L93:$Q93)),$L$68="X",STDEV($M93:$Q93)/SQRT(COUNT($M93:$Q93)),$M$68="X",STDEV($L93,$N93:$Q93)/SQRT(COUNT($L93,$N93:$Q93)),$N$68="X",STDEV($L93:$M93,$O93:$Q93)/SQRT(COUNT($L93:$M93,$O93:$Q93)),$O$68="X",STDEV($L93:$N93,$P93:$Q93)/SQRT(COUNT($L93:$N93,$P93:$Q93)),$P$68="X",STDEV($L93:$O93,$Q93)/SQRT(COUNT($L93:$O93,$Q93)),$Q$68="X",STDEV($L93:$P93)/SQRT(COUNT($L93:$P93))),"")</f>
        <v>0</v>
      </c>
      <c r="F93" cm="1">
        <f t="array" ref="F93">_xlfn.IFS(SUM($L93:$Q93)="","",L93="","",L93=0,0,L93&gt;0,L93/F$131*100)</f>
        <v>0</v>
      </c>
      <c r="G93" cm="1">
        <f t="array" ref="G93">_xlfn.IFS(SUM($L93:$Q93)="","",M93="","",M93=0,0,M93&gt;0,M93/G$131*100)</f>
        <v>0</v>
      </c>
      <c r="H93" cm="1">
        <f t="array" ref="H93">_xlfn.IFS(SUM($L93:$Q93)="","",N93="","",N93=0,0,N93&gt;0,N93/H$131*100)</f>
        <v>0</v>
      </c>
      <c r="I93" cm="1">
        <f t="array" ref="I93">_xlfn.IFS(SUM($L93:$Q93)="","",O93="","",O93=0,0,O93&gt;0,O93/I$131*100)</f>
        <v>0</v>
      </c>
      <c r="J93" cm="1">
        <f t="array" ref="J93">_xlfn.IFS(SUM($L93:$Q93)="","",P93="","",P93=0,0,P93&gt;0,P93/J$131*100)</f>
        <v>0</v>
      </c>
      <c r="K93" s="1" cm="1">
        <f t="array" ref="K93">_xlfn.IFS(SUM($L93:$Q93)="","",Q93="","",Q93=0,0,Q93&gt;0,Q93/K$131*100)</f>
        <v>0</v>
      </c>
      <c r="L93" s="42">
        <f t="shared" si="75"/>
        <v>0</v>
      </c>
      <c r="M93">
        <f t="shared" si="75"/>
        <v>0</v>
      </c>
      <c r="N93">
        <f t="shared" si="75"/>
        <v>0</v>
      </c>
      <c r="O93">
        <f t="shared" si="75"/>
        <v>0</v>
      </c>
      <c r="P93">
        <f t="shared" si="75"/>
        <v>0</v>
      </c>
      <c r="Q93" s="96">
        <f t="shared" si="75"/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1"/>
      <c r="Y93" s="1"/>
      <c r="Z93" s="6" t="s">
        <v>49</v>
      </c>
      <c r="AA93" s="18" cm="1">
        <f t="array" ref="AA93">IFERROR(_xlfn.IFS(COUNTA($AE$68:$AJ$68)=0,AVERAGE($AE93:$AJ93),$AE$68="X",AVERAGE($AF93:$AJ93),$AF$68="X",AVERAGE($AE93,$AG93:$AJ93),$AG$68="X",AVERAGE($AE93:$AF93,$AH93:$AJ93),$AH$68="X",AVERAGE($AE93:$AG93,$AI93:$AJ93),$AI$68="X",AVERAGE($AE93:$AH93,$AJ93:$AJ93),$AJ$68="X",AVERAGE($AE93:$AI93)),"")</f>
        <v>0</v>
      </c>
      <c r="AB93" s="19" cm="1">
        <f t="array" ref="AB93">IFERROR(_xlfn.IFS(COUNTA($AE$68:$AJ$68)=0,STDEV($AE93:$AJ93)/SQRT(COUNT($AE93:$AJ93)),$AE$68="X",STDEV($AF93:$AJ93)/SQRT(COUNT($AF93:$AJ93)),$AF$68="X",STDEV($AE93,$AG93:$AJ93)/SQRT(COUNT($AE93,$AG93:$AJ93)),$AG$68="X",STDEV($AE93:$AF93,$AH93:$AJ93)/SQRT(COUNT($AE93:$AF93,$AH93:$AJ93)),$AH$68="X",STDEV($AE93:$AG93,$AI93:$AJ93)/SQRT(COUNT($AE93:$AG93,$AI93:$AJ93)),$AI$68="X",STDEV($AE93:$AH93,$AJ93)/SQRT(COUNT($AE93:$AH93,$AJ93)),$AJ$68="X",STDEV($AE93:$AI93)/SQRT(COUNT($AE93:$AI93))),"")</f>
        <v>0</v>
      </c>
      <c r="AC93" s="113" cm="1">
        <f t="array" ref="AC93">IFERROR(_xlfn.IFS(COUNTA($AK$68:$AP$68)=0,AVERAGE($AK93:$AP93),$AK$68="X",AVERAGE($AL93:$AP93),$AL$68="X",AVERAGE($AK93,$AM93:$AP93),$AM$68="X",AVERAGE($AK93:$AL93,$AN93:$AP93),$AN$68="X",AVERAGE($AK93:$AM93,$AO93:$AP93),$AO$68="X",AVERAGE($AK93:$AN93,$AP93:$AP93),$AP$68="X",AVERAGE($AK93:$AO93)),"")</f>
        <v>0</v>
      </c>
      <c r="AD93" s="111" cm="1">
        <f t="array" ref="AD93">IFERROR(_xlfn.IFS(COUNTA($AK$68:$AP$68)=0,STDEV($AK93:$AP93)/SQRT(COUNT($AK93:$AP93)),$AK$68="X",STDEV($AL93:$AP93)/SQRT(COUNT($AL93:$AP93)),$AL$68="X",STDEV($AK93,$AM93:$AP93)/SQRT(COUNT($AK93,$AM93:$AP93)),$AM$68="X",STDEV($AK93:$AL93,$AN93:$AP93)/SQRT(COUNT($AK93:$AL93,$AN93:$AP93)),$AN$68="X",STDEV($AK93:$AM93,$AO93:$AP93)/SQRT(COUNT($AK93:$AM93,$AO93:$AP93)),$AO$68="X",STDEV($AK93:$AN93,$AP93)/SQRT(COUNT($AK93:$AN93,$AP93)),$AP$68="X",STDEV($AK93:$AO93)/SQRT(COUNT($AK93:$AO93))),"")</f>
        <v>0</v>
      </c>
      <c r="AE93" cm="1">
        <f t="array" ref="AE93">_xlfn.IFS(SUM($AK93:$AP93)="","",AK93="","",AK93=0,0,AK93&gt;0,AK93/AE$131*100)</f>
        <v>0</v>
      </c>
      <c r="AF93" cm="1">
        <f t="array" ref="AF93">_xlfn.IFS(SUM($AK93:$AP93)="","",AL93="","",AL93=0,0,AL93&gt;0,AL93/AF$131*100)</f>
        <v>0</v>
      </c>
      <c r="AG93" cm="1">
        <f t="array" ref="AG93">_xlfn.IFS(SUM($AK93:$AP93)="","",AM93="","",AM93=0,0,AM93&gt;0,AM93/AG$131*100)</f>
        <v>0</v>
      </c>
      <c r="AH93" cm="1">
        <f t="array" ref="AH93">_xlfn.IFS(SUM($AK93:$AP93)="","",AN93="","",AN93=0,0,AN93&gt;0,AN93/AH$131*100)</f>
        <v>0</v>
      </c>
      <c r="AI93" cm="1">
        <f t="array" ref="AI93">_xlfn.IFS(SUM($AK93:$AP93)="","",AO93="","",AO93=0,0,AO93&gt;0,AO93/AI$131*100)</f>
        <v>0</v>
      </c>
      <c r="AJ93" s="1" cm="1">
        <f t="array" ref="AJ93">_xlfn.IFS(SUM($AK93:$AP93)="","",AP93="","",AP93=0,0,AP93&gt;0,AP93/AJ$131*100)</f>
        <v>0</v>
      </c>
      <c r="AK93" s="85">
        <f t="shared" si="76"/>
        <v>0</v>
      </c>
      <c r="AL93" s="39">
        <f t="shared" si="76"/>
        <v>0</v>
      </c>
      <c r="AM93" s="39">
        <f t="shared" si="76"/>
        <v>0</v>
      </c>
      <c r="AN93" s="39">
        <f t="shared" si="76"/>
        <v>0</v>
      </c>
      <c r="AO93" s="39">
        <f t="shared" si="76"/>
        <v>0</v>
      </c>
      <c r="AP93" s="98">
        <f t="shared" si="76"/>
        <v>0</v>
      </c>
      <c r="AQ93" s="89">
        <v>0</v>
      </c>
      <c r="AR93" s="89">
        <v>0</v>
      </c>
      <c r="AS93" s="89">
        <v>0</v>
      </c>
      <c r="AT93" s="89">
        <v>0</v>
      </c>
      <c r="AU93" s="89">
        <v>0</v>
      </c>
      <c r="AV93" s="89">
        <v>0</v>
      </c>
      <c r="AW93" s="1"/>
      <c r="AX93" s="1"/>
      <c r="AY93" s="39" t="str">
        <f t="shared" si="77"/>
        <v/>
      </c>
      <c r="AZ93" s="39" t="str">
        <f t="shared" si="78"/>
        <v/>
      </c>
      <c r="BA93" s="39" t="str">
        <f t="shared" si="79"/>
        <v/>
      </c>
      <c r="BB93" s="39" t="str">
        <f t="shared" si="80"/>
        <v/>
      </c>
      <c r="BC93" s="39" t="str">
        <f t="shared" si="81"/>
        <v/>
      </c>
      <c r="BD93" s="39" t="str">
        <f t="shared" si="82"/>
        <v/>
      </c>
      <c r="BE93" s="39" t="str">
        <f t="shared" si="83"/>
        <v/>
      </c>
      <c r="BF93" s="39" t="str">
        <f t="shared" si="84"/>
        <v/>
      </c>
      <c r="BG93" s="39" t="str">
        <f t="shared" si="85"/>
        <v/>
      </c>
      <c r="BH93" s="39" t="str">
        <f t="shared" si="86"/>
        <v/>
      </c>
      <c r="BI93" s="39" t="str">
        <f t="shared" si="87"/>
        <v/>
      </c>
      <c r="BJ93" s="39" t="str">
        <f t="shared" si="88"/>
        <v/>
      </c>
      <c r="BK93" s="42" t="str">
        <f t="shared" si="100"/>
        <v/>
      </c>
      <c r="BL93" t="str">
        <f t="shared" si="100"/>
        <v/>
      </c>
      <c r="BM93" t="str">
        <f t="shared" si="100"/>
        <v/>
      </c>
      <c r="BN93" t="str">
        <f t="shared" si="100"/>
        <v/>
      </c>
      <c r="BO93" t="str">
        <f t="shared" si="100"/>
        <v/>
      </c>
      <c r="BP93" t="str">
        <f t="shared" si="89"/>
        <v/>
      </c>
      <c r="BQ93" t="str">
        <f t="shared" si="89"/>
        <v/>
      </c>
      <c r="BR93" t="str">
        <f t="shared" si="89"/>
        <v/>
      </c>
      <c r="BS93" t="str">
        <f t="shared" si="89"/>
        <v/>
      </c>
      <c r="BT93" t="str">
        <f t="shared" si="89"/>
        <v/>
      </c>
      <c r="BU93" t="str">
        <f t="shared" si="89"/>
        <v/>
      </c>
      <c r="BV93" t="str">
        <f t="shared" si="89"/>
        <v/>
      </c>
      <c r="BW93" t="str">
        <f t="shared" si="101"/>
        <v/>
      </c>
      <c r="BX93" t="str">
        <f t="shared" si="102"/>
        <v/>
      </c>
      <c r="BY93" t="str">
        <f t="shared" si="103"/>
        <v/>
      </c>
      <c r="BZ93" t="str">
        <f t="shared" si="104"/>
        <v/>
      </c>
      <c r="CA93" t="str">
        <f t="shared" si="105"/>
        <v/>
      </c>
      <c r="CB93" s="39" t="str">
        <f t="shared" si="105"/>
        <v/>
      </c>
      <c r="CC93" s="46" t="str">
        <f t="shared" si="106"/>
        <v/>
      </c>
      <c r="CD93" s="44" t="str">
        <f t="shared" si="96"/>
        <v/>
      </c>
      <c r="CE93" t="str" cm="1">
        <f t="array" ref="CE93">_xlfn.IFS($CC93="","",$CC93&lt;=CE$69,"yes",$CC93&gt;CE$69,"no")</f>
        <v/>
      </c>
      <c r="CF93" s="42" t="str">
        <f t="shared" si="97"/>
        <v/>
      </c>
      <c r="CG93" s="1" t="str">
        <f t="shared" si="98"/>
        <v/>
      </c>
      <c r="CH93" s="1" t="str">
        <f t="shared" si="99"/>
        <v/>
      </c>
      <c r="CI93" s="76" t="str">
        <f>IF(CE93="yes",VLOOKUP(CH93,'z-Table'!$A$1:$K$74,7,TRUE)*$CE$68,"")</f>
        <v/>
      </c>
    </row>
    <row r="94" spans="1:87" ht="12" x14ac:dyDescent="0.2">
      <c r="A94" s="7" t="s">
        <v>50</v>
      </c>
      <c r="B94" s="18" cm="1">
        <f t="array" ref="B94">IFERROR(_xlfn.IFS(COUNTA($F$68:$K$68)=0,AVERAGE($F94:$K94),$F$68="X",AVERAGE(G94:$K94),$G$68="X",AVERAGE($F94,$H94:$K94),$H$68="X",AVERAGE($F94:$G94,$I94:$K94),$I$68="X",AVERAGE($F94:$H94,$J94:$K94),$J$68="X",AVERAGE($F94:$I94,$K94:$K94),$K$68="X",AVERAGE($F94:$J94)),"")</f>
        <v>2.5597412716636949E-3</v>
      </c>
      <c r="C94" s="19" cm="1">
        <f t="array" ref="C94">IFERROR(_xlfn.IFS(COUNTA($F$68:$K$68)=0,STDEV($F94:$K94)/SQRT(COUNT($F94:$K94)),$F$68="X",STDEV(G94:$K94)/SQRT(COUNT(G94:$K94)),$G$68="X",STDEV($F94,$H94:$K94)/SQRT(COUNT($F94,$H94:$K94)),$H$68="X",STDEV($F94:$G94,$I94:$K94)/SQRT(COUNT($F94:$G94,$I94:$K94)),$I$68="X",STDEV($F94:$H94,$J94:$K94)/SQRT(COUNT($F94:$H94,$J94:$K94)),$J$68="X",STDEV($F94:$I94,$K94)/SQRT(COUNT($F94:$I94,$K94)),$K$68="X",STDEV($F94:$J94)/SQRT(COUNT($F94:$J94))),"")</f>
        <v>8.6835218758678234E-4</v>
      </c>
      <c r="D94" s="113" cm="1">
        <f t="array" ref="D94">IFERROR(_xlfn.IFS(COUNTA($L$68:$Q$68)=0,AVERAGE($L94:$Q94),$L$68="X",AVERAGE($M94:$Q94),$M$68="X",AVERAGE($L94,$N94:$Q94),$N$68="X",AVERAGE($L94:$M94,$O94:$Q94),$O$68="X",AVERAGE($L94:$N94,$P94:$Q94),$P$68="X",AVERAGE($L94:$O94,$Q94:$Q94),$Q$68="X",AVERAGE($L94:$P94)),"")</f>
        <v>1574.0694444444446</v>
      </c>
      <c r="E94" s="111" cm="1">
        <f t="array" ref="E94">IFERROR(_xlfn.IFS(COUNTA($L$68:$Q$68)=0,STDEV($L94:$Q94)/SQRT(COUNT($L94:$Q94)),$L$68="X",STDEV($M94:$Q94)/SQRT(COUNT($M94:$Q94)),$M$68="X",STDEV($L94,$N94:$Q94)/SQRT(COUNT($L94,$N94:$Q94)),$N$68="X",STDEV($L94:$M94,$O94:$Q94)/SQRT(COUNT($L94:$M94,$O94:$Q94)),$O$68="X",STDEV($L94:$N94,$P94:$Q94)/SQRT(COUNT($L94:$N94,$P94:$Q94)),$P$68="X",STDEV($L94:$O94,$Q94)/SQRT(COUNT($L94:$O94,$Q94)),$Q$68="X",STDEV($L94:$P94)/SQRT(COUNT($L94:$P94))),"")</f>
        <v>742.73911800518727</v>
      </c>
      <c r="F94" cm="1">
        <f t="array" ref="F94">_xlfn.IFS(SUM($L94:$Q94)="","",L94="","",L94=0,0,L94&gt;0,L94/F$131*100)</f>
        <v>4.1445917221467551E-3</v>
      </c>
      <c r="G94" cm="1">
        <f t="array" ref="G94">_xlfn.IFS(SUM($L94:$Q94)="","",M94="","",M94=0,0,M94&gt;0,M94/G$131*100)</f>
        <v>3.8901079362729006E-3</v>
      </c>
      <c r="H94" cm="1">
        <f t="array" ref="H94">_xlfn.IFS(SUM($L94:$Q94)="","",N94="","",N94=0,0,N94&gt;0,N94/H$131*100)</f>
        <v>2.4774974740398494E-3</v>
      </c>
      <c r="I94" cm="1">
        <f t="array" ref="I94">_xlfn.IFS(SUM($L94:$Q94)="","",O94="","",O94=0,0,O94&gt;0,O94/I$131*100)</f>
        <v>4.8462504975226653E-3</v>
      </c>
      <c r="J94" cm="1">
        <f t="array" ref="J94">_xlfn.IFS(SUM($L94:$Q94)="","",P94="","",P94=0,0,P94&gt;0,P94/J$131*100)</f>
        <v>0</v>
      </c>
      <c r="K94" s="1" cm="1">
        <f t="array" ref="K94">_xlfn.IFS(SUM($L94:$Q94)="","",Q94="","",Q94=0,0,Q94&gt;0,Q94/K$131*100)</f>
        <v>0</v>
      </c>
      <c r="L94" s="42">
        <f t="shared" si="75"/>
        <v>2402.3333333333335</v>
      </c>
      <c r="M94">
        <f t="shared" si="75"/>
        <v>1942</v>
      </c>
      <c r="N94">
        <f t="shared" si="75"/>
        <v>444.33333333333331</v>
      </c>
      <c r="O94">
        <f t="shared" si="75"/>
        <v>4655.75</v>
      </c>
      <c r="P94">
        <f t="shared" si="75"/>
        <v>0</v>
      </c>
      <c r="Q94" s="96">
        <f t="shared" si="75"/>
        <v>0</v>
      </c>
      <c r="R94" s="89">
        <v>7207</v>
      </c>
      <c r="S94" s="89">
        <v>7768</v>
      </c>
      <c r="T94" s="89">
        <v>1333</v>
      </c>
      <c r="U94" s="89">
        <v>18623</v>
      </c>
      <c r="V94" s="89">
        <v>0</v>
      </c>
      <c r="W94" s="89">
        <v>0</v>
      </c>
      <c r="X94" s="1"/>
      <c r="Y94" s="1"/>
      <c r="Z94" s="7" t="s">
        <v>50</v>
      </c>
      <c r="AA94" s="18" cm="1">
        <f t="array" ref="AA94">IFERROR(_xlfn.IFS(COUNTA($AE$68:$AJ$68)=0,AVERAGE($AE94:$AJ94),$AE$68="X",AVERAGE($AF94:$AJ94),$AF$68="X",AVERAGE($AE94,$AG94:$AJ94),$AG$68="X",AVERAGE($AE94:$AF94,$AH94:$AJ94),$AH$68="X",AVERAGE($AE94:$AG94,$AI94:$AJ94),$AI$68="X",AVERAGE($AE94:$AH94,$AJ94:$AJ94),$AJ$68="X",AVERAGE($AE94:$AI94)),"")</f>
        <v>4.9474279836549976E-3</v>
      </c>
      <c r="AB94" s="19" cm="1">
        <f t="array" ref="AB94">IFERROR(_xlfn.IFS(COUNTA($AE$68:$AJ$68)=0,STDEV($AE94:$AJ94)/SQRT(COUNT($AE94:$AJ94)),$AE$68="X",STDEV($AF94:$AJ94)/SQRT(COUNT($AF94:$AJ94)),$AF$68="X",STDEV($AE94,$AG94:$AJ94)/SQRT(COUNT($AE94,$AG94:$AJ94)),$AG$68="X",STDEV($AE94:$AF94,$AH94:$AJ94)/SQRT(COUNT($AE94:$AF94,$AH94:$AJ94)),$AH$68="X",STDEV($AE94:$AG94,$AI94:$AJ94)/SQRT(COUNT($AE94:$AG94,$AI94:$AJ94)),$AI$68="X",STDEV($AE94:$AH94,$AJ94)/SQRT(COUNT($AE94:$AH94,$AJ94)),$AJ$68="X",STDEV($AE94:$AI94)/SQRT(COUNT($AE94:$AI94))),"")</f>
        <v>8.0625993709874922E-4</v>
      </c>
      <c r="AC94" s="113" cm="1">
        <f t="array" ref="AC94">IFERROR(_xlfn.IFS(COUNTA($AK$68:$AP$68)=0,AVERAGE($AK94:$AP94),$AK$68="X",AVERAGE($AL94:$AP94),$AL$68="X",AVERAGE($AK94,$AM94:$AP94),$AM$68="X",AVERAGE($AK94:$AL94,$AN94:$AP94),$AN$68="X",AVERAGE($AK94:$AM94,$AO94:$AP94),$AO$68="X",AVERAGE($AK94:$AN94,$AP94:$AP94),$AP$68="X",AVERAGE($AK94:$AO94)),"")</f>
        <v>4884.666666666667</v>
      </c>
      <c r="AD94" s="111" cm="1">
        <f t="array" ref="AD94">IFERROR(_xlfn.IFS(COUNTA($AK$68:$AP$68)=0,STDEV($AK94:$AP94)/SQRT(COUNT($AK94:$AP94)),$AK$68="X",STDEV($AL94:$AP94)/SQRT(COUNT($AL94:$AP94)),$AL$68="X",STDEV($AK94,$AM94:$AP94)/SQRT(COUNT($AK94,$AM94:$AP94)),$AM$68="X",STDEV($AK94:$AL94,$AN94:$AP94)/SQRT(COUNT($AK94:$AL94,$AN94:$AP94)),$AN$68="X",STDEV($AK94:$AM94,$AO94:$AP94)/SQRT(COUNT($AK94:$AM94,$AO94:$AP94)),$AO$68="X",STDEV($AK94:$AN94,$AP94)/SQRT(COUNT($AK94:$AN94,$AP94)),$AP$68="X",STDEV($AK94:$AO94)/SQRT(COUNT($AK94:$AO94))),"")</f>
        <v>1798.0894031865746</v>
      </c>
      <c r="AE94" cm="1">
        <f t="array" ref="AE94">_xlfn.IFS(SUM($AK94:$AP94)="","",AK94="","",AK94=0,0,AK94&gt;0,AK94/AE$131*100)</f>
        <v>5.3617316438984109E-3</v>
      </c>
      <c r="AF94" cm="1">
        <f t="array" ref="AF94">_xlfn.IFS(SUM($AK94:$AP94)="","",AL94="","",AL94=0,0,AL94&gt;0,AL94/AF$131*100)</f>
        <v>5.6880251501178107E-3</v>
      </c>
      <c r="AG94" cm="1">
        <f t="array" ref="AG94">_xlfn.IFS(SUM($AK94:$AP94)="","",AM94="","",AM94=0,0,AM94&gt;0,AM94/AG$131*100)</f>
        <v>3.221589233256909E-3</v>
      </c>
      <c r="AH94" cm="1">
        <f t="array" ref="AH94">_xlfn.IFS(SUM($AK94:$AP94)="","",AN94="","",AN94=0,0,AN94&gt;0,AN94/AH$131*100)</f>
        <v>8.2547192603918788E-3</v>
      </c>
      <c r="AI94" cm="1">
        <f t="array" ref="AI94">_xlfn.IFS(SUM($AK94:$AP94)="","",AO94="","",AO94=0,0,AO94&gt;0,AO94/AI$131*100)</f>
        <v>2.8305821274093382E-3</v>
      </c>
      <c r="AJ94" s="1" cm="1">
        <f t="array" ref="AJ94">_xlfn.IFS(SUM($AK94:$AP94)="","",AP94="","",AP94=0,0,AP94&gt;0,AP94/AJ$131*100)</f>
        <v>4.3279204868556416E-3</v>
      </c>
      <c r="AK94" s="85">
        <f t="shared" si="76"/>
        <v>4977</v>
      </c>
      <c r="AL94" s="39">
        <f t="shared" si="76"/>
        <v>5206</v>
      </c>
      <c r="AM94" s="39">
        <f t="shared" si="76"/>
        <v>2854.3333333333335</v>
      </c>
      <c r="AN94" s="39">
        <f t="shared" si="76"/>
        <v>2391.6666666666665</v>
      </c>
      <c r="AO94" s="39">
        <f t="shared" si="76"/>
        <v>13188.5</v>
      </c>
      <c r="AP94" s="98">
        <f t="shared" si="76"/>
        <v>690.5</v>
      </c>
      <c r="AQ94" s="89">
        <v>4977</v>
      </c>
      <c r="AR94" s="89">
        <v>10412</v>
      </c>
      <c r="AS94" s="89">
        <v>8563</v>
      </c>
      <c r="AT94" s="89">
        <v>7175</v>
      </c>
      <c r="AU94" s="89">
        <v>26377</v>
      </c>
      <c r="AV94" s="89">
        <v>2762</v>
      </c>
      <c r="AW94" s="1"/>
      <c r="AX94" s="1"/>
      <c r="AY94" s="39" t="str">
        <f t="shared" si="77"/>
        <v/>
      </c>
      <c r="AZ94" s="39" t="str">
        <f t="shared" si="78"/>
        <v/>
      </c>
      <c r="BA94" s="39" t="str">
        <f t="shared" si="79"/>
        <v/>
      </c>
      <c r="BB94" s="39" t="str">
        <f t="shared" si="80"/>
        <v/>
      </c>
      <c r="BC94" s="39" t="str">
        <f t="shared" si="81"/>
        <v/>
      </c>
      <c r="BD94" s="39" t="str">
        <f t="shared" si="82"/>
        <v/>
      </c>
      <c r="BE94" s="39" t="str">
        <f t="shared" si="83"/>
        <v/>
      </c>
      <c r="BF94" s="39" t="str">
        <f t="shared" si="84"/>
        <v/>
      </c>
      <c r="BG94" s="39" t="str">
        <f t="shared" si="85"/>
        <v/>
      </c>
      <c r="BH94" s="39" t="str">
        <f t="shared" si="86"/>
        <v/>
      </c>
      <c r="BI94" s="39" t="str">
        <f t="shared" si="87"/>
        <v/>
      </c>
      <c r="BJ94" s="39" t="str">
        <f t="shared" si="88"/>
        <v/>
      </c>
      <c r="BK94" s="42" t="str">
        <f t="shared" si="100"/>
        <v/>
      </c>
      <c r="BL94" t="str">
        <f t="shared" si="100"/>
        <v/>
      </c>
      <c r="BM94" t="str">
        <f t="shared" si="100"/>
        <v/>
      </c>
      <c r="BN94" t="str">
        <f t="shared" si="100"/>
        <v/>
      </c>
      <c r="BO94" t="str">
        <f t="shared" si="100"/>
        <v/>
      </c>
      <c r="BP94" t="str">
        <f t="shared" si="89"/>
        <v/>
      </c>
      <c r="BQ94" t="str">
        <f t="shared" si="89"/>
        <v/>
      </c>
      <c r="BR94" t="str">
        <f t="shared" si="89"/>
        <v/>
      </c>
      <c r="BS94" t="str">
        <f t="shared" si="89"/>
        <v/>
      </c>
      <c r="BT94" t="str">
        <f t="shared" si="89"/>
        <v/>
      </c>
      <c r="BU94" t="str">
        <f t="shared" si="89"/>
        <v/>
      </c>
      <c r="BV94" t="str">
        <f t="shared" si="89"/>
        <v/>
      </c>
      <c r="BW94" t="str">
        <f t="shared" si="101"/>
        <v/>
      </c>
      <c r="BX94" t="str">
        <f t="shared" si="102"/>
        <v/>
      </c>
      <c r="BY94" t="str">
        <f t="shared" si="103"/>
        <v/>
      </c>
      <c r="BZ94" t="str">
        <f t="shared" si="104"/>
        <v/>
      </c>
      <c r="CA94" t="str">
        <f t="shared" si="105"/>
        <v/>
      </c>
      <c r="CB94" s="39" t="str">
        <f t="shared" si="105"/>
        <v/>
      </c>
      <c r="CC94" s="46" t="str">
        <f t="shared" si="106"/>
        <v/>
      </c>
      <c r="CD94" s="44" t="str">
        <f t="shared" si="96"/>
        <v/>
      </c>
      <c r="CE94" t="str" cm="1">
        <f t="array" ref="CE94">_xlfn.IFS($CC94="","",$CC94&lt;=CE$69,"yes",$CC94&gt;CE$69,"no")</f>
        <v/>
      </c>
      <c r="CF94" s="42" t="str">
        <f t="shared" si="97"/>
        <v/>
      </c>
      <c r="CG94" s="1" t="str">
        <f t="shared" si="98"/>
        <v/>
      </c>
      <c r="CH94" s="1" t="str">
        <f t="shared" si="99"/>
        <v/>
      </c>
      <c r="CI94" s="76" t="str">
        <f>IF(CE94="yes",VLOOKUP(CH94,'z-Table'!$A$1:$K$74,7,TRUE)*$CE$68,"")</f>
        <v/>
      </c>
    </row>
    <row r="95" spans="1:87" ht="12" x14ac:dyDescent="0.2">
      <c r="A95" s="7" t="s">
        <v>51</v>
      </c>
      <c r="B95" s="18" cm="1">
        <f t="array" ref="B95">IFERROR(_xlfn.IFS(COUNTA($F$68:$K$68)=0,AVERAGE($F95:$K95),$F$68="X",AVERAGE(G95:$K95),$G$68="X",AVERAGE($F95,$H95:$K95),$H$68="X",AVERAGE($F95:$G95,$I95:$K95),$I$68="X",AVERAGE($F95:$H95,$J95:$K95),$J$68="X",AVERAGE($F95:$I95,$K95:$K95),$K$68="X",AVERAGE($F95:$J95)),"")</f>
        <v>0.95921236166480028</v>
      </c>
      <c r="C95" s="19" cm="1">
        <f t="array" ref="C95">IFERROR(_xlfn.IFS(COUNTA($F$68:$K$68)=0,STDEV($F95:$K95)/SQRT(COUNT($F95:$K95)),$F$68="X",STDEV(G95:$K95)/SQRT(COUNT(G95:$K95)),$G$68="X",STDEV($F95,$H95:$K95)/SQRT(COUNT($F95,$H95:$K95)),$H$68="X",STDEV($F95:$G95,$I95:$K95)/SQRT(COUNT($F95:$G95,$I95:$K95)),$I$68="X",STDEV($F95:$H95,$J95:$K95)/SQRT(COUNT($F95:$H95,$J95:$K95)),$J$68="X",STDEV($F95:$I95,$K95)/SQRT(COUNT($F95:$I95,$K95)),$K$68="X",STDEV($F95:$J95)/SQRT(COUNT($F95:$J95))),"")</f>
        <v>0.13440861087398337</v>
      </c>
      <c r="D95" s="113" cm="1">
        <f t="array" ref="D95">IFERROR(_xlfn.IFS(COUNTA($L$68:$Q$68)=0,AVERAGE($L95:$Q95),$L$68="X",AVERAGE($M95:$Q95),$M$68="X",AVERAGE($L95,$N95:$Q95),$N$68="X",AVERAGE($L95:$M95,$O95:$Q95),$O$68="X",AVERAGE($L95:$N95,$P95:$Q95),$P$68="X",AVERAGE($L95:$O95,$Q95:$Q95),$Q$68="X",AVERAGE($L95:$P95)),"")</f>
        <v>578619.5</v>
      </c>
      <c r="E95" s="111" cm="1">
        <f t="array" ref="E95">IFERROR(_xlfn.IFS(COUNTA($L$68:$Q$68)=0,STDEV($L95:$Q95)/SQRT(COUNT($L95:$Q95)),$L$68="X",STDEV($M95:$Q95)/SQRT(COUNT($M95:$Q95)),$M$68="X",STDEV($L95,$N95:$Q95)/SQRT(COUNT($L95,$N95:$Q95)),$N$68="X",STDEV($L95:$M95,$O95:$Q95)/SQRT(COUNT($L95:$M95,$O95:$Q95)),$O$68="X",STDEV($L95:$N95,$P95:$Q95)/SQRT(COUNT($L95:$N95,$P95:$Q95)),$P$68="X",STDEV($L95:$O95,$Q95)/SQRT(COUNT($L95:$O95,$Q95)),$Q$68="X",STDEV($L95:$P95)/SQRT(COUNT($L95:$P95))),"")</f>
        <v>131003.85268520414</v>
      </c>
      <c r="F95" cm="1">
        <f t="array" ref="F95">_xlfn.IFS(SUM($L95:$Q95)="","",L95="","",L95=0,0,L95&gt;0,L95/F$131*100)</f>
        <v>1.2662403428554412</v>
      </c>
      <c r="G95" cm="1">
        <f t="array" ref="G95">_xlfn.IFS(SUM($L95:$Q95)="","",M95="","",M95=0,0,M95&gt;0,M95/G$131*100)</f>
        <v>1.3095461445925476</v>
      </c>
      <c r="H95" cm="1">
        <f t="array" ref="H95">_xlfn.IFS(SUM($L95:$Q95)="","",N95="","",N95=0,0,N95&gt;0,N95/H$131*100)</f>
        <v>0.84003891659723118</v>
      </c>
      <c r="I95" cm="1">
        <f t="array" ref="I95">_xlfn.IFS(SUM($L95:$Q95)="","",O95="","",O95=0,0,O95&gt;0,O95/I$131*100)</f>
        <v>1.1231856269063245</v>
      </c>
      <c r="J95" cm="1">
        <f t="array" ref="J95">_xlfn.IFS(SUM($L95:$Q95)="","",P95="","",P95=0,0,P95&gt;0,P95/J$131*100)</f>
        <v>0.47144705564353712</v>
      </c>
      <c r="K95" s="1" cm="1">
        <f t="array" ref="K95">_xlfn.IFS(SUM($L95:$Q95)="","",Q95="","",Q95=0,0,Q95&gt;0,Q95/K$131*100)</f>
        <v>0.74481608339372074</v>
      </c>
      <c r="L95" s="42">
        <f t="shared" si="75"/>
        <v>733952</v>
      </c>
      <c r="M95">
        <f t="shared" si="75"/>
        <v>653745</v>
      </c>
      <c r="N95">
        <f t="shared" si="75"/>
        <v>150659</v>
      </c>
      <c r="O95">
        <f t="shared" si="75"/>
        <v>1079034.5</v>
      </c>
      <c r="P95">
        <f t="shared" si="75"/>
        <v>374036.5</v>
      </c>
      <c r="Q95" s="96">
        <f t="shared" si="75"/>
        <v>480290</v>
      </c>
      <c r="R95" s="89">
        <v>2201856</v>
      </c>
      <c r="S95" s="89">
        <v>2614980</v>
      </c>
      <c r="T95" s="89">
        <v>451977</v>
      </c>
      <c r="U95" s="89">
        <v>4316138</v>
      </c>
      <c r="V95" s="89">
        <v>748073</v>
      </c>
      <c r="W95" s="89">
        <v>960580</v>
      </c>
      <c r="X95" s="1"/>
      <c r="Y95" s="1"/>
      <c r="Z95" s="7" t="s">
        <v>51</v>
      </c>
      <c r="AA95" s="18" cm="1">
        <f t="array" ref="AA95">IFERROR(_xlfn.IFS(COUNTA($AE$68:$AJ$68)=0,AVERAGE($AE95:$AJ95),$AE$68="X",AVERAGE($AF95:$AJ95),$AF$68="X",AVERAGE($AE95,$AG95:$AJ95),$AG$68="X",AVERAGE($AE95:$AF95,$AH95:$AJ95),$AH$68="X",AVERAGE($AE95:$AG95,$AI95:$AJ95),$AI$68="X",AVERAGE($AE95:$AH95,$AJ95:$AJ95),$AJ$68="X",AVERAGE($AE95:$AI95)),"")</f>
        <v>1.0717741049394387</v>
      </c>
      <c r="AB95" s="19" cm="1">
        <f t="array" ref="AB95">IFERROR(_xlfn.IFS(COUNTA($AE$68:$AJ$68)=0,STDEV($AE95:$AJ95)/SQRT(COUNT($AE95:$AJ95)),$AE$68="X",STDEV($AF95:$AJ95)/SQRT(COUNT($AF95:$AJ95)),$AF$68="X",STDEV($AE95,$AG95:$AJ95)/SQRT(COUNT($AE95,$AG95:$AJ95)),$AG$68="X",STDEV($AE95:$AF95,$AH95:$AJ95)/SQRT(COUNT($AE95:$AF95,$AH95:$AJ95)),$AH$68="X",STDEV($AE95:$AG95,$AI95:$AJ95)/SQRT(COUNT($AE95:$AG95,$AI95:$AJ95)),$AI$68="X",STDEV($AE95:$AH95,$AJ95)/SQRT(COUNT($AE95:$AH95,$AJ95)),$AJ$68="X",STDEV($AE95:$AI95)/SQRT(COUNT($AE95:$AI95))),"")</f>
        <v>0.45199418300673871</v>
      </c>
      <c r="AC95" s="113" cm="1">
        <f t="array" ref="AC95">IFERROR(_xlfn.IFS(COUNTA($AK$68:$AP$68)=0,AVERAGE($AK95:$AP95),$AK$68="X",AVERAGE($AL95:$AP95),$AL$68="X",AVERAGE($AK95,$AM95:$AP95),$AM$68="X",AVERAGE($AK95:$AL95,$AN95:$AP95),$AN$68="X",AVERAGE($AK95:$AM95,$AO95:$AP95),$AO$68="X",AVERAGE($AK95:$AN95,$AP95:$AP95),$AP$68="X",AVERAGE($AK95:$AO95)),"")</f>
        <v>2889013.375</v>
      </c>
      <c r="AD95" s="111" cm="1">
        <f t="array" ref="AD95">IFERROR(_xlfn.IFS(COUNTA($AK$68:$AP$68)=0,STDEV($AK95:$AP95)/SQRT(COUNT($AK95:$AP95)),$AK$68="X",STDEV($AL95:$AP95)/SQRT(COUNT($AL95:$AP95)),$AL$68="X",STDEV($AK95,$AM95:$AP95)/SQRT(COUNT($AK95,$AM95:$AP95)),$AM$68="X",STDEV($AK95:$AL95,$AN95:$AP95)/SQRT(COUNT($AK95:$AL95,$AN95:$AP95)),$AN$68="X",STDEV($AK95:$AM95,$AO95:$AP95)/SQRT(COUNT($AK95:$AM95,$AO95:$AP95)),$AO$68="X",STDEV($AK95:$AN95,$AP95)/SQRT(COUNT($AK95:$AN95,$AP95)),$AP$68="X",STDEV($AK95:$AO95)/SQRT(COUNT($AK95:$AO95))),"")</f>
        <v>2500313.1198332869</v>
      </c>
      <c r="AE95" cm="1">
        <f t="array" ref="AE95">_xlfn.IFS(SUM($AK95:$AP95)="","",AK95="","",AK95=0,0,AK95&gt;0,AK95/AE$131*100)</f>
        <v>0.87381789949848265</v>
      </c>
      <c r="AF95" cm="1">
        <f t="array" ref="AF95">_xlfn.IFS(SUM($AK95:$AP95)="","",AL95="","",AL95=0,0,AL95&gt;0,AL95/AF$131*100)</f>
        <v>0.30849560530131376</v>
      </c>
      <c r="AG95" cm="1">
        <f t="array" ref="AG95">_xlfn.IFS(SUM($AK95:$AP95)="","",AM95="","",AM95=0,0,AM95&gt;0,AM95/AG$131*100)</f>
        <v>0.63372945387072288</v>
      </c>
      <c r="AH95" cm="1">
        <f t="array" ref="AH95">_xlfn.IFS(SUM($AK95:$AP95)="","",AN95="","",AN95=0,0,AN95&gt;0,AN95/AH$131*100)</f>
        <v>0.69306392813546103</v>
      </c>
      <c r="AI95" cm="1">
        <f t="array" ref="AI95">_xlfn.IFS(SUM($AK95:$AP95)="","",AO95="","",AO95=0,0,AO95&gt;0,AO95/AI$131*100)</f>
        <v>3.3007788737824013</v>
      </c>
      <c r="AJ95" s="1" cm="1">
        <f t="array" ref="AJ95">_xlfn.IFS(SUM($AK95:$AP95)="","",AP95="","",AP95=0,0,AP95&gt;0,AP95/AJ$131*100)</f>
        <v>0.62075886904825139</v>
      </c>
      <c r="AK95" s="85">
        <f t="shared" si="76"/>
        <v>811117</v>
      </c>
      <c r="AL95" s="39">
        <f t="shared" si="76"/>
        <v>282352.5</v>
      </c>
      <c r="AM95" s="39">
        <f t="shared" si="76"/>
        <v>561485.33333333337</v>
      </c>
      <c r="AN95" s="39">
        <f t="shared" si="76"/>
        <v>200803.66666666666</v>
      </c>
      <c r="AO95" s="39">
        <f t="shared" si="76"/>
        <v>15379282.5</v>
      </c>
      <c r="AP95" s="98">
        <f t="shared" si="76"/>
        <v>99039.25</v>
      </c>
      <c r="AQ95" s="89">
        <v>811117</v>
      </c>
      <c r="AR95" s="89">
        <v>564705</v>
      </c>
      <c r="AS95" s="89">
        <v>1684456</v>
      </c>
      <c r="AT95" s="89">
        <v>602411</v>
      </c>
      <c r="AU95" s="89">
        <v>30758565</v>
      </c>
      <c r="AV95" s="89">
        <v>396157</v>
      </c>
      <c r="AW95" s="1"/>
      <c r="AX95" s="1" t="str">
        <f>A95</f>
        <v>borneol</v>
      </c>
      <c r="AY95" s="39">
        <f t="shared" si="77"/>
        <v>733952</v>
      </c>
      <c r="AZ95" s="39">
        <f t="shared" si="78"/>
        <v>653745</v>
      </c>
      <c r="BA95" s="39">
        <f t="shared" si="79"/>
        <v>150659</v>
      </c>
      <c r="BB95" s="39">
        <f t="shared" si="80"/>
        <v>1079034.5</v>
      </c>
      <c r="BC95" s="39">
        <f t="shared" si="81"/>
        <v>374036.5</v>
      </c>
      <c r="BD95" s="39">
        <f t="shared" si="82"/>
        <v>480290</v>
      </c>
      <c r="BE95" s="39">
        <f t="shared" si="83"/>
        <v>811117</v>
      </c>
      <c r="BF95" s="39">
        <f t="shared" si="84"/>
        <v>282352.5</v>
      </c>
      <c r="BG95" s="39">
        <f t="shared" si="85"/>
        <v>561485.33333333337</v>
      </c>
      <c r="BH95" s="39">
        <f t="shared" si="86"/>
        <v>200803.66666666666</v>
      </c>
      <c r="BI95" s="39">
        <f t="shared" si="87"/>
        <v>15379282.5</v>
      </c>
      <c r="BJ95" s="39">
        <f t="shared" si="88"/>
        <v>99039.25</v>
      </c>
      <c r="BK95" s="42">
        <f t="shared" si="100"/>
        <v>9</v>
      </c>
      <c r="BL95">
        <f t="shared" si="100"/>
        <v>8</v>
      </c>
      <c r="BM95">
        <f t="shared" si="100"/>
        <v>2</v>
      </c>
      <c r="BN95">
        <f t="shared" si="100"/>
        <v>11</v>
      </c>
      <c r="BO95">
        <f t="shared" si="100"/>
        <v>5</v>
      </c>
      <c r="BP95">
        <f t="shared" si="89"/>
        <v>6</v>
      </c>
      <c r="BQ95">
        <f t="shared" si="89"/>
        <v>10</v>
      </c>
      <c r="BR95">
        <f t="shared" si="89"/>
        <v>4</v>
      </c>
      <c r="BS95">
        <f t="shared" si="89"/>
        <v>7</v>
      </c>
      <c r="BT95">
        <f t="shared" si="89"/>
        <v>3</v>
      </c>
      <c r="BU95">
        <f t="shared" si="89"/>
        <v>12</v>
      </c>
      <c r="BV95">
        <f t="shared" si="89"/>
        <v>1</v>
      </c>
      <c r="BW95">
        <f t="shared" si="101"/>
        <v>41</v>
      </c>
      <c r="BX95">
        <f t="shared" si="102"/>
        <v>37</v>
      </c>
      <c r="BY95">
        <f t="shared" si="103"/>
        <v>6</v>
      </c>
      <c r="BZ95">
        <f t="shared" si="104"/>
        <v>6</v>
      </c>
      <c r="CA95">
        <f t="shared" si="105"/>
        <v>16</v>
      </c>
      <c r="CB95" s="39">
        <f t="shared" si="105"/>
        <v>20</v>
      </c>
      <c r="CC95" s="46">
        <f t="shared" si="106"/>
        <v>16</v>
      </c>
      <c r="CD95" s="44" t="str">
        <f t="shared" si="96"/>
        <v xml:space="preserve">sig = </v>
      </c>
      <c r="CE95" t="str" cm="1">
        <f t="array" ref="CE95">_xlfn.IFS($CC95="","",$CC95&lt;=CE$69,"yes",$CC95&gt;CE$69,"no")</f>
        <v>no</v>
      </c>
      <c r="CF95" s="42" t="str">
        <f>IF(CE95="yes",(BY95*BZ95)/2,"")</f>
        <v/>
      </c>
      <c r="CG95" s="1" t="str">
        <f>IF(CE95="yes",SQRT(((BY95*BZ95)*(BY95+BZ95+1))/12),"")</f>
        <v/>
      </c>
      <c r="CH95" s="1" t="str">
        <f>IF(CE95="yes",ROUND(((CC95-CF95)+IF(CC95&gt;CF95,-0.5,0.5))/CG95,1),"")</f>
        <v/>
      </c>
      <c r="CI95" s="76" t="str">
        <f>IF(CE95="yes",VLOOKUP(CH95,'z-Table'!$A$1:$K$74,7,TRUE)*$CE$68,"")</f>
        <v/>
      </c>
    </row>
    <row r="96" spans="1:87" ht="12" x14ac:dyDescent="0.2">
      <c r="A96" s="7" t="s">
        <v>52</v>
      </c>
      <c r="B96" s="18" cm="1">
        <f t="array" ref="B96">IFERROR(_xlfn.IFS(COUNTA($F$68:$K$68)=0,AVERAGE($F96:$K96),$F$68="X",AVERAGE(G96:$K96),$G$68="X",AVERAGE($F96,$H96:$K96),$H$68="X",AVERAGE($F96:$G96,$I96:$K96),$I$68="X",AVERAGE($F96:$H96,$J96:$K96),$J$68="X",AVERAGE($F96:$I96,$K96:$K96),$K$68="X",AVERAGE($F96:$J96)),"")</f>
        <v>1.6420657303031213E-2</v>
      </c>
      <c r="C96" s="19" cm="1">
        <f t="array" ref="C96">IFERROR(_xlfn.IFS(COUNTA($F$68:$K$68)=0,STDEV($F96:$K96)/SQRT(COUNT($F96:$K96)),$F$68="X",STDEV(G96:$K96)/SQRT(COUNT(G96:$K96)),$G$68="X",STDEV($F96,$H96:$K96)/SQRT(COUNT($F96,$H96:$K96)),$H$68="X",STDEV($F96:$G96,$I96:$K96)/SQRT(COUNT($F96:$G96,$I96:$K96)),$I$68="X",STDEV($F96:$H96,$J96:$K96)/SQRT(COUNT($F96:$H96,$J96:$K96)),$J$68="X",STDEV($F96:$I96,$K96)/SQRT(COUNT($F96:$I96,$K96)),$K$68="X",STDEV($F96:$J96)/SQRT(COUNT($F96:$J96))),"")</f>
        <v>3.6928343637778584E-3</v>
      </c>
      <c r="D96" s="113" cm="1">
        <f t="array" ref="D96">IFERROR(_xlfn.IFS(COUNTA($L$68:$Q$68)=0,AVERAGE($L96:$Q96),$L$68="X",AVERAGE($M96:$Q96),$M$68="X",AVERAGE($L96,$N96:$Q96),$N$68="X",AVERAGE($L96:$M96,$O96:$Q96),$O$68="X",AVERAGE($L96:$N96,$P96:$Q96),$P$68="X",AVERAGE($L96:$O96,$Q96:$Q96),$Q$68="X",AVERAGE($L96:$P96)),"")</f>
        <v>8718.6666666666661</v>
      </c>
      <c r="E96" s="111" cm="1">
        <f t="array" ref="E96">IFERROR(_xlfn.IFS(COUNTA($L$68:$Q$68)=0,STDEV($L96:$Q96)/SQRT(COUNT($L96:$Q96)),$L$68="X",STDEV($M96:$Q96)/SQRT(COUNT($M96:$Q96)),$M$68="X",STDEV($L96,$N96:$Q96)/SQRT(COUNT($L96,$N96:$Q96)),$N$68="X",STDEV($L96:$M96,$O96:$Q96)/SQRT(COUNT($L96:$M96,$O96:$Q96)),$O$68="X",STDEV($L96:$N96,$P96:$Q96)/SQRT(COUNT($L96:$N96,$P96:$Q96)),$P$68="X",STDEV($L96:$O96,$Q96)/SQRT(COUNT($L96:$O96,$Q96)),$Q$68="X",STDEV($L96:$P96)/SQRT(COUNT($L96:$P96))),"")</f>
        <v>1667.4637866021651</v>
      </c>
      <c r="F96" cm="1">
        <f t="array" ref="F96">_xlfn.IFS(SUM($L96:$Q96)="","",L96="","",L96=0,0,L96&gt;0,L96/F$131*100)</f>
        <v>1.2532688691653146E-2</v>
      </c>
      <c r="G96" cm="1">
        <f t="array" ref="G96">_xlfn.IFS(SUM($L96:$Q96)="","",M96="","",M96=0,0,M96&gt;0,M96/G$131*100)</f>
        <v>3.1924124706684459E-2</v>
      </c>
      <c r="H96" cm="1">
        <f t="array" ref="H96">_xlfn.IFS(SUM($L96:$Q96)="","",N96="","",N96=0,0,N96&gt;0,N96/H$131*100)</f>
        <v>2.2975861796009467E-2</v>
      </c>
      <c r="I96" cm="1">
        <f t="array" ref="I96">_xlfn.IFS(SUM($L96:$Q96)="","",O96="","",O96=0,0,O96&gt;0,O96/I$131*100)</f>
        <v>1.0574678366392688E-2</v>
      </c>
      <c r="J96" cm="1">
        <f t="array" ref="J96">_xlfn.IFS(SUM($L96:$Q96)="","",P96="","",P96=0,0,P96&gt;0,P96/J$131*100)</f>
        <v>1.0778572402254079E-2</v>
      </c>
      <c r="K96" s="1" cm="1">
        <f t="array" ref="K96">_xlfn.IFS(SUM($L96:$Q96)="","",Q96="","",Q96=0,0,Q96&gt;0,Q96/K$131*100)</f>
        <v>9.7380178551934645E-3</v>
      </c>
      <c r="L96" s="42">
        <f t="shared" si="75"/>
        <v>7264.333333333333</v>
      </c>
      <c r="M96">
        <f t="shared" si="75"/>
        <v>15937</v>
      </c>
      <c r="N96">
        <f t="shared" si="75"/>
        <v>4120.666666666667</v>
      </c>
      <c r="O96">
        <f t="shared" si="75"/>
        <v>10159</v>
      </c>
      <c r="P96">
        <f t="shared" si="75"/>
        <v>8551.5</v>
      </c>
      <c r="Q96" s="96">
        <f t="shared" si="75"/>
        <v>6279.5</v>
      </c>
      <c r="R96" s="89">
        <v>21793</v>
      </c>
      <c r="S96" s="89">
        <v>63748</v>
      </c>
      <c r="T96" s="89">
        <v>12362</v>
      </c>
      <c r="U96" s="89">
        <v>40636</v>
      </c>
      <c r="V96" s="89">
        <v>17103</v>
      </c>
      <c r="W96" s="89">
        <v>12559</v>
      </c>
      <c r="X96" s="1"/>
      <c r="Y96" s="1"/>
      <c r="Z96" s="7" t="s">
        <v>52</v>
      </c>
      <c r="AA96" s="18" cm="1">
        <f t="array" ref="AA96">IFERROR(_xlfn.IFS(COUNTA($AE$68:$AJ$68)=0,AVERAGE($AE96:$AJ96),$AE$68="X",AVERAGE($AF96:$AJ96),$AF$68="X",AVERAGE($AE96,$AG96:$AJ96),$AG$68="X",AVERAGE($AE96:$AF96,$AH96:$AJ96),$AH$68="X",AVERAGE($AE96:$AG96,$AI96:$AJ96),$AI$68="X",AVERAGE($AE96:$AH96,$AJ96:$AJ96),$AJ$68="X",AVERAGE($AE96:$AI96)),"")</f>
        <v>1.9842125688026704E-2</v>
      </c>
      <c r="AB96" s="19" cm="1">
        <f t="array" ref="AB96">IFERROR(_xlfn.IFS(COUNTA($AE$68:$AJ$68)=0,STDEV($AE96:$AJ96)/SQRT(COUNT($AE96:$AJ96)),$AE$68="X",STDEV($AF96:$AJ96)/SQRT(COUNT($AF96:$AJ96)),$AF$68="X",STDEV($AE96,$AG96:$AJ96)/SQRT(COUNT($AE96,$AG96:$AJ96)),$AG$68="X",STDEV($AE96:$AF96,$AH96:$AJ96)/SQRT(COUNT($AE96:$AF96,$AH96:$AJ96)),$AH$68="X",STDEV($AE96:$AG96,$AI96:$AJ96)/SQRT(COUNT($AE96:$AG96,$AI96:$AJ96)),$AI$68="X",STDEV($AE96:$AH96,$AJ96)/SQRT(COUNT($AE96:$AH96,$AJ96)),$AJ$68="X",STDEV($AE96:$AI96)/SQRT(COUNT($AE96:$AI96))),"")</f>
        <v>6.6160520999959567E-3</v>
      </c>
      <c r="AC96" s="113" cm="1">
        <f t="array" ref="AC96">IFERROR(_xlfn.IFS(COUNTA($AK$68:$AP$68)=0,AVERAGE($AK96:$AP96),$AK$68="X",AVERAGE($AL96:$AP96),$AL$68="X",AVERAGE($AK96,$AM96:$AP96),$AM$68="X",AVERAGE($AK96:$AL96,$AN96:$AP96),$AN$68="X",AVERAGE($AK96:$AM96,$AO96:$AP96),$AO$68="X",AVERAGE($AK96:$AN96,$AP96:$AP96),$AP$68="X",AVERAGE($AK96:$AO96)),"")</f>
        <v>26741.861111111109</v>
      </c>
      <c r="AD96" s="111" cm="1">
        <f t="array" ref="AD96">IFERROR(_xlfn.IFS(COUNTA($AK$68:$AP$68)=0,STDEV($AK96:$AP96)/SQRT(COUNT($AK96:$AP96)),$AK$68="X",STDEV($AL96:$AP96)/SQRT(COUNT($AL96:$AP96)),$AL$68="X",STDEV($AK96,$AM96:$AP96)/SQRT(COUNT($AK96,$AM96:$AP96)),$AM$68="X",STDEV($AK96:$AL96,$AN96:$AP96)/SQRT(COUNT($AK96:$AL96,$AN96:$AP96)),$AN$68="X",STDEV($AK96:$AM96,$AO96:$AP96)/SQRT(COUNT($AK96:$AM96,$AO96:$AP96)),$AO$68="X",STDEV($AK96:$AN96,$AP96)/SQRT(COUNT($AK96:$AN96,$AP96)),$AP$68="X",STDEV($AK96:$AO96)/SQRT(COUNT($AK96:$AO96))),"")</f>
        <v>11781.558392990222</v>
      </c>
      <c r="AE96" cm="1">
        <f t="array" ref="AE96">_xlfn.IFS(SUM($AK96:$AP96)="","",AK96="","",AK96=0,0,AK96&gt;0,AK96/AE$131*100)</f>
        <v>3.9580072452647705E-2</v>
      </c>
      <c r="AF96" cm="1">
        <f t="array" ref="AF96">_xlfn.IFS(SUM($AK96:$AP96)="","",AL96="","",AL96=0,0,AL96&gt;0,AL96/AF$131*100)</f>
        <v>3.9124020089895052E-2</v>
      </c>
      <c r="AG96" cm="1">
        <f t="array" ref="AG96">_xlfn.IFS(SUM($AK96:$AP96)="","",AM96="","",AM96=0,0,AM96&gt;0,AM96/AG$131*100)</f>
        <v>8.6075837986318831E-3</v>
      </c>
      <c r="AH96" cm="1">
        <f t="array" ref="AH96">_xlfn.IFS(SUM($AK96:$AP96)="","",AN96="","",AN96=0,0,AN96&gt;0,AN96/AH$131*100)</f>
        <v>1.5474003352232863E-2</v>
      </c>
      <c r="AI96" cm="1">
        <f t="array" ref="AI96">_xlfn.IFS(SUM($AK96:$AP96)="","",AO96="","",AO96=0,0,AO96&gt;0,AO96/AI$131*100)</f>
        <v>1.6267074434752699E-2</v>
      </c>
      <c r="AJ96" s="1" cm="1">
        <f t="array" ref="AJ96">_xlfn.IFS(SUM($AK96:$AP96)="","",AP96="","",AP96=0,0,AP96&gt;0,AP96/AJ$131*100)</f>
        <v>0</v>
      </c>
      <c r="AK96" s="85">
        <f t="shared" si="76"/>
        <v>36740</v>
      </c>
      <c r="AL96" s="39">
        <f t="shared" si="76"/>
        <v>35808.5</v>
      </c>
      <c r="AM96" s="39">
        <f t="shared" si="76"/>
        <v>7626.333333333333</v>
      </c>
      <c r="AN96" s="39">
        <f t="shared" si="76"/>
        <v>4483.333333333333</v>
      </c>
      <c r="AO96" s="39">
        <f t="shared" si="76"/>
        <v>75793</v>
      </c>
      <c r="AP96" s="98">
        <f t="shared" si="76"/>
        <v>0</v>
      </c>
      <c r="AQ96" s="89">
        <v>36740</v>
      </c>
      <c r="AR96" s="89">
        <v>71617</v>
      </c>
      <c r="AS96" s="89">
        <v>22879</v>
      </c>
      <c r="AT96" s="89">
        <v>13450</v>
      </c>
      <c r="AU96" s="89">
        <v>151586</v>
      </c>
      <c r="AV96" s="89">
        <v>0</v>
      </c>
      <c r="AW96" s="1"/>
      <c r="AX96" s="1"/>
      <c r="AY96" s="39" t="str">
        <f t="shared" si="77"/>
        <v/>
      </c>
      <c r="AZ96" s="39" t="str">
        <f t="shared" si="78"/>
        <v/>
      </c>
      <c r="BA96" s="39" t="str">
        <f t="shared" si="79"/>
        <v/>
      </c>
      <c r="BB96" s="39" t="str">
        <f t="shared" si="80"/>
        <v/>
      </c>
      <c r="BC96" s="39" t="str">
        <f t="shared" si="81"/>
        <v/>
      </c>
      <c r="BD96" s="39" t="str">
        <f t="shared" si="82"/>
        <v/>
      </c>
      <c r="BE96" s="39" t="str">
        <f t="shared" si="83"/>
        <v/>
      </c>
      <c r="BF96" s="39" t="str">
        <f t="shared" si="84"/>
        <v/>
      </c>
      <c r="BG96" s="39" t="str">
        <f t="shared" si="85"/>
        <v/>
      </c>
      <c r="BH96" s="39" t="str">
        <f t="shared" si="86"/>
        <v/>
      </c>
      <c r="BI96" s="39" t="str">
        <f t="shared" si="87"/>
        <v/>
      </c>
      <c r="BJ96" s="39" t="str">
        <f t="shared" si="88"/>
        <v/>
      </c>
      <c r="BK96" s="42" t="str">
        <f t="shared" si="100"/>
        <v/>
      </c>
      <c r="BL96" t="str">
        <f t="shared" si="100"/>
        <v/>
      </c>
      <c r="BM96" t="str">
        <f t="shared" si="100"/>
        <v/>
      </c>
      <c r="BN96" t="str">
        <f t="shared" si="100"/>
        <v/>
      </c>
      <c r="BO96" t="str">
        <f t="shared" si="100"/>
        <v/>
      </c>
      <c r="BP96" t="str">
        <f t="shared" si="89"/>
        <v/>
      </c>
      <c r="BQ96" t="str">
        <f t="shared" si="89"/>
        <v/>
      </c>
      <c r="BR96" t="str">
        <f t="shared" si="89"/>
        <v/>
      </c>
      <c r="BS96" t="str">
        <f t="shared" si="89"/>
        <v/>
      </c>
      <c r="BT96" t="str">
        <f t="shared" si="89"/>
        <v/>
      </c>
      <c r="BU96" t="str">
        <f t="shared" si="89"/>
        <v/>
      </c>
      <c r="BV96" t="str">
        <f t="shared" si="89"/>
        <v/>
      </c>
      <c r="BW96" t="str">
        <f t="shared" si="101"/>
        <v/>
      </c>
      <c r="BX96" t="str">
        <f t="shared" si="102"/>
        <v/>
      </c>
      <c r="BY96" t="str">
        <f t="shared" si="103"/>
        <v/>
      </c>
      <c r="BZ96" t="str">
        <f t="shared" si="104"/>
        <v/>
      </c>
      <c r="CA96" t="str">
        <f t="shared" si="105"/>
        <v/>
      </c>
      <c r="CB96" s="39" t="str">
        <f t="shared" si="105"/>
        <v/>
      </c>
      <c r="CC96" s="46" t="str">
        <f t="shared" si="106"/>
        <v/>
      </c>
      <c r="CD96" s="44" t="str">
        <f t="shared" si="96"/>
        <v/>
      </c>
      <c r="CE96" t="str" cm="1">
        <f t="array" ref="CE96">_xlfn.IFS($CC96="","",$CC96&lt;=CE$69,"yes",$CC96&gt;CE$69,"no")</f>
        <v/>
      </c>
      <c r="CF96" s="42" t="str">
        <f t="shared" ref="CF96:CF131" si="107">IF(CE96="yes",(BY96*BZ96)/2,"")</f>
        <v/>
      </c>
      <c r="CG96" s="1" t="str">
        <f t="shared" ref="CG96:CG131" si="108">IF(CE96="yes",SQRT(((BY96*BZ96)*(BY96+BZ96+1))/12),"")</f>
        <v/>
      </c>
      <c r="CH96" s="1" t="str">
        <f t="shared" ref="CH96:CH131" si="109">IF(CE96="yes",ROUND(((CC96-CF96)+IF(CC96&gt;CF96,-0.5,0.5))/CG96,1),"")</f>
        <v/>
      </c>
      <c r="CI96" s="76" t="str">
        <f>IF(CE96="yes",VLOOKUP(CH96,'z-Table'!$A$1:$K$74,7,TRUE)*$CE$68,"")</f>
        <v/>
      </c>
    </row>
    <row r="97" spans="1:87" ht="12" x14ac:dyDescent="0.2">
      <c r="A97" s="7" t="s">
        <v>53</v>
      </c>
      <c r="B97" s="18" cm="1">
        <f t="array" ref="B97">IFERROR(_xlfn.IFS(COUNTA($F$68:$K$68)=0,AVERAGE($F97:$K97),$F$68="X",AVERAGE(G97:$K97),$G$68="X",AVERAGE($F97,$H97:$K97),$H$68="X",AVERAGE($F97:$G97,$I97:$K97),$I$68="X",AVERAGE($F97:$H97,$J97:$K97),$J$68="X",AVERAGE($F97:$I97,$K97:$K97),$K$68="X",AVERAGE($F97:$J97)),"")</f>
        <v>0</v>
      </c>
      <c r="C97" s="19" cm="1">
        <f t="array" ref="C97">IFERROR(_xlfn.IFS(COUNTA($F$68:$K$68)=0,STDEV($F97:$K97)/SQRT(COUNT($F97:$K97)),$F$68="X",STDEV(G97:$K97)/SQRT(COUNT(G97:$K97)),$G$68="X",STDEV($F97,$H97:$K97)/SQRT(COUNT($F97,$H97:$K97)),$H$68="X",STDEV($F97:$G97,$I97:$K97)/SQRT(COUNT($F97:$G97,$I97:$K97)),$I$68="X",STDEV($F97:$H97,$J97:$K97)/SQRT(COUNT($F97:$H97,$J97:$K97)),$J$68="X",STDEV($F97:$I97,$K97)/SQRT(COUNT($F97:$I97,$K97)),$K$68="X",STDEV($F97:$J97)/SQRT(COUNT($F97:$J97))),"")</f>
        <v>0</v>
      </c>
      <c r="D97" s="113" cm="1">
        <f t="array" ref="D97">IFERROR(_xlfn.IFS(COUNTA($L$68:$Q$68)=0,AVERAGE($L97:$Q97),$L$68="X",AVERAGE($M97:$Q97),$M$68="X",AVERAGE($L97,$N97:$Q97),$N$68="X",AVERAGE($L97:$M97,$O97:$Q97),$O$68="X",AVERAGE($L97:$N97,$P97:$Q97),$P$68="X",AVERAGE($L97:$O97,$Q97:$Q97),$Q$68="X",AVERAGE($L97:$P97)),"")</f>
        <v>0</v>
      </c>
      <c r="E97" s="111" cm="1">
        <f t="array" ref="E97">IFERROR(_xlfn.IFS(COUNTA($L$68:$Q$68)=0,STDEV($L97:$Q97)/SQRT(COUNT($L97:$Q97)),$L$68="X",STDEV($M97:$Q97)/SQRT(COUNT($M97:$Q97)),$M$68="X",STDEV($L97,$N97:$Q97)/SQRT(COUNT($L97,$N97:$Q97)),$N$68="X",STDEV($L97:$M97,$O97:$Q97)/SQRT(COUNT($L97:$M97,$O97:$Q97)),$O$68="X",STDEV($L97:$N97,$P97:$Q97)/SQRT(COUNT($L97:$N97,$P97:$Q97)),$P$68="X",STDEV($L97:$O97,$Q97)/SQRT(COUNT($L97:$O97,$Q97)),$Q$68="X",STDEV($L97:$P97)/SQRT(COUNT($L97:$P97))),"")</f>
        <v>0</v>
      </c>
      <c r="F97" cm="1">
        <f t="array" ref="F97">_xlfn.IFS(SUM($L97:$Q97)="","",L97="","",L97=0,0,L97&gt;0,L97/F$131*100)</f>
        <v>0</v>
      </c>
      <c r="G97" cm="1">
        <f t="array" ref="G97">_xlfn.IFS(SUM($L97:$Q97)="","",M97="","",M97=0,0,M97&gt;0,M97/G$131*100)</f>
        <v>0</v>
      </c>
      <c r="H97" cm="1">
        <f t="array" ref="H97">_xlfn.IFS(SUM($L97:$Q97)="","",N97="","",N97=0,0,N97&gt;0,N97/H$131*100)</f>
        <v>0</v>
      </c>
      <c r="I97" cm="1">
        <f t="array" ref="I97">_xlfn.IFS(SUM($L97:$Q97)="","",O97="","",O97=0,0,O97&gt;0,O97/I$131*100)</f>
        <v>0</v>
      </c>
      <c r="J97" cm="1">
        <f t="array" ref="J97">_xlfn.IFS(SUM($L97:$Q97)="","",P97="","",P97=0,0,P97&gt;0,P97/J$131*100)</f>
        <v>0</v>
      </c>
      <c r="K97" s="1" cm="1">
        <f t="array" ref="K97">_xlfn.IFS(SUM($L97:$Q97)="","",Q97="","",Q97=0,0,Q97&gt;0,Q97/K$131*100)</f>
        <v>0</v>
      </c>
      <c r="L97" s="42">
        <f t="shared" si="75"/>
        <v>0</v>
      </c>
      <c r="M97">
        <f t="shared" si="75"/>
        <v>0</v>
      </c>
      <c r="N97">
        <f t="shared" si="75"/>
        <v>0</v>
      </c>
      <c r="O97">
        <f t="shared" si="75"/>
        <v>0</v>
      </c>
      <c r="P97">
        <f t="shared" si="75"/>
        <v>0</v>
      </c>
      <c r="Q97" s="96">
        <f t="shared" si="75"/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1"/>
      <c r="Y97" s="1"/>
      <c r="Z97" s="7" t="s">
        <v>53</v>
      </c>
      <c r="AA97" s="18" cm="1">
        <f t="array" ref="AA97">IFERROR(_xlfn.IFS(COUNTA($AE$68:$AJ$68)=0,AVERAGE($AE97:$AJ97),$AE$68="X",AVERAGE($AF97:$AJ97),$AF$68="X",AVERAGE($AE97,$AG97:$AJ97),$AG$68="X",AVERAGE($AE97:$AF97,$AH97:$AJ97),$AH$68="X",AVERAGE($AE97:$AG97,$AI97:$AJ97),$AI$68="X",AVERAGE($AE97:$AH97,$AJ97:$AJ97),$AJ$68="X",AVERAGE($AE97:$AI97)),"")</f>
        <v>0</v>
      </c>
      <c r="AB97" s="19" cm="1">
        <f t="array" ref="AB97">IFERROR(_xlfn.IFS(COUNTA($AE$68:$AJ$68)=0,STDEV($AE97:$AJ97)/SQRT(COUNT($AE97:$AJ97)),$AE$68="X",STDEV($AF97:$AJ97)/SQRT(COUNT($AF97:$AJ97)),$AF$68="X",STDEV($AE97,$AG97:$AJ97)/SQRT(COUNT($AE97,$AG97:$AJ97)),$AG$68="X",STDEV($AE97:$AF97,$AH97:$AJ97)/SQRT(COUNT($AE97:$AF97,$AH97:$AJ97)),$AH$68="X",STDEV($AE97:$AG97,$AI97:$AJ97)/SQRT(COUNT($AE97:$AG97,$AI97:$AJ97)),$AI$68="X",STDEV($AE97:$AH97,$AJ97)/SQRT(COUNT($AE97:$AH97,$AJ97)),$AJ$68="X",STDEV($AE97:$AI97)/SQRT(COUNT($AE97:$AI97))),"")</f>
        <v>0</v>
      </c>
      <c r="AC97" s="113" cm="1">
        <f t="array" ref="AC97">IFERROR(_xlfn.IFS(COUNTA($AK$68:$AP$68)=0,AVERAGE($AK97:$AP97),$AK$68="X",AVERAGE($AL97:$AP97),$AL$68="X",AVERAGE($AK97,$AM97:$AP97),$AM$68="X",AVERAGE($AK97:$AL97,$AN97:$AP97),$AN$68="X",AVERAGE($AK97:$AM97,$AO97:$AP97),$AO$68="X",AVERAGE($AK97:$AN97,$AP97:$AP97),$AP$68="X",AVERAGE($AK97:$AO97)),"")</f>
        <v>0</v>
      </c>
      <c r="AD97" s="111" cm="1">
        <f t="array" ref="AD97">IFERROR(_xlfn.IFS(COUNTA($AK$68:$AP$68)=0,STDEV($AK97:$AP97)/SQRT(COUNT($AK97:$AP97)),$AK$68="X",STDEV($AL97:$AP97)/SQRT(COUNT($AL97:$AP97)),$AL$68="X",STDEV($AK97,$AM97:$AP97)/SQRT(COUNT($AK97,$AM97:$AP97)),$AM$68="X",STDEV($AK97:$AL97,$AN97:$AP97)/SQRT(COUNT($AK97:$AL97,$AN97:$AP97)),$AN$68="X",STDEV($AK97:$AM97,$AO97:$AP97)/SQRT(COUNT($AK97:$AM97,$AO97:$AP97)),$AO$68="X",STDEV($AK97:$AN97,$AP97)/SQRT(COUNT($AK97:$AN97,$AP97)),$AP$68="X",STDEV($AK97:$AO97)/SQRT(COUNT($AK97:$AO97))),"")</f>
        <v>0</v>
      </c>
      <c r="AE97" cm="1">
        <f t="array" ref="AE97">_xlfn.IFS(SUM($AK97:$AP97)="","",AK97="","",AK97=0,0,AK97&gt;0,AK97/AE$131*100)</f>
        <v>0</v>
      </c>
      <c r="AF97" cm="1">
        <f t="array" ref="AF97">_xlfn.IFS(SUM($AK97:$AP97)="","",AL97="","",AL97=0,0,AL97&gt;0,AL97/AF$131*100)</f>
        <v>0</v>
      </c>
      <c r="AG97" cm="1">
        <f t="array" ref="AG97">_xlfn.IFS(SUM($AK97:$AP97)="","",AM97="","",AM97=0,0,AM97&gt;0,AM97/AG$131*100)</f>
        <v>0</v>
      </c>
      <c r="AH97" cm="1">
        <f t="array" ref="AH97">_xlfn.IFS(SUM($AK97:$AP97)="","",AN97="","",AN97=0,0,AN97&gt;0,AN97/AH$131*100)</f>
        <v>0</v>
      </c>
      <c r="AI97" cm="1">
        <f t="array" ref="AI97">_xlfn.IFS(SUM($AK97:$AP97)="","",AO97="","",AO97=0,0,AO97&gt;0,AO97/AI$131*100)</f>
        <v>0</v>
      </c>
      <c r="AJ97" s="1" cm="1">
        <f t="array" ref="AJ97">_xlfn.IFS(SUM($AK97:$AP97)="","",AP97="","",AP97=0,0,AP97&gt;0,AP97/AJ$131*100)</f>
        <v>0</v>
      </c>
      <c r="AK97" s="85">
        <f t="shared" si="76"/>
        <v>0</v>
      </c>
      <c r="AL97" s="39">
        <f t="shared" si="76"/>
        <v>0</v>
      </c>
      <c r="AM97" s="39">
        <f t="shared" si="76"/>
        <v>0</v>
      </c>
      <c r="AN97" s="39">
        <f t="shared" si="76"/>
        <v>0</v>
      </c>
      <c r="AO97" s="39">
        <f t="shared" si="76"/>
        <v>0</v>
      </c>
      <c r="AP97" s="98">
        <f t="shared" si="76"/>
        <v>0</v>
      </c>
      <c r="AQ97" s="89">
        <v>0</v>
      </c>
      <c r="AR97" s="89">
        <v>0</v>
      </c>
      <c r="AS97" s="89">
        <v>0</v>
      </c>
      <c r="AT97" s="89">
        <v>0</v>
      </c>
      <c r="AU97" s="89">
        <v>0</v>
      </c>
      <c r="AV97" s="89">
        <v>0</v>
      </c>
      <c r="AW97" s="1"/>
      <c r="AX97" s="1"/>
      <c r="AY97" s="39" t="str">
        <f t="shared" si="77"/>
        <v/>
      </c>
      <c r="AZ97" s="39" t="str">
        <f t="shared" si="78"/>
        <v/>
      </c>
      <c r="BA97" s="39" t="str">
        <f t="shared" si="79"/>
        <v/>
      </c>
      <c r="BB97" s="39" t="str">
        <f t="shared" si="80"/>
        <v/>
      </c>
      <c r="BC97" s="39" t="str">
        <f t="shared" si="81"/>
        <v/>
      </c>
      <c r="BD97" s="39" t="str">
        <f t="shared" si="82"/>
        <v/>
      </c>
      <c r="BE97" s="39" t="str">
        <f t="shared" si="83"/>
        <v/>
      </c>
      <c r="BF97" s="39" t="str">
        <f t="shared" si="84"/>
        <v/>
      </c>
      <c r="BG97" s="39" t="str">
        <f t="shared" si="85"/>
        <v/>
      </c>
      <c r="BH97" s="39" t="str">
        <f t="shared" si="86"/>
        <v/>
      </c>
      <c r="BI97" s="39" t="str">
        <f t="shared" si="87"/>
        <v/>
      </c>
      <c r="BJ97" s="39" t="str">
        <f t="shared" si="88"/>
        <v/>
      </c>
      <c r="BK97" s="42" t="str">
        <f t="shared" si="100"/>
        <v/>
      </c>
      <c r="BL97" t="str">
        <f t="shared" si="100"/>
        <v/>
      </c>
      <c r="BM97" t="str">
        <f t="shared" si="100"/>
        <v/>
      </c>
      <c r="BN97" t="str">
        <f t="shared" si="100"/>
        <v/>
      </c>
      <c r="BO97" t="str">
        <f t="shared" si="100"/>
        <v/>
      </c>
      <c r="BP97" t="str">
        <f t="shared" si="89"/>
        <v/>
      </c>
      <c r="BQ97" t="str">
        <f t="shared" ref="BQ97:BV128" si="110">IFERROR(_xlfn.RANK.AVG(BE97,$AY97:$BJ97,1),"")</f>
        <v/>
      </c>
      <c r="BR97" t="str">
        <f t="shared" si="110"/>
        <v/>
      </c>
      <c r="BS97" t="str">
        <f t="shared" si="110"/>
        <v/>
      </c>
      <c r="BT97" t="str">
        <f t="shared" si="110"/>
        <v/>
      </c>
      <c r="BU97" t="str">
        <f t="shared" si="110"/>
        <v/>
      </c>
      <c r="BV97" t="str">
        <f t="shared" si="110"/>
        <v/>
      </c>
      <c r="BW97" t="str">
        <f t="shared" si="101"/>
        <v/>
      </c>
      <c r="BX97" t="str">
        <f t="shared" si="102"/>
        <v/>
      </c>
      <c r="BY97" t="str">
        <f t="shared" si="103"/>
        <v/>
      </c>
      <c r="BZ97" t="str">
        <f t="shared" si="104"/>
        <v/>
      </c>
      <c r="CA97" t="str">
        <f t="shared" si="105"/>
        <v/>
      </c>
      <c r="CB97" s="39" t="str">
        <f t="shared" si="105"/>
        <v/>
      </c>
      <c r="CC97" s="46" t="str">
        <f t="shared" si="106"/>
        <v/>
      </c>
      <c r="CD97" s="44" t="str">
        <f t="shared" si="96"/>
        <v/>
      </c>
      <c r="CE97" t="str" cm="1">
        <f t="array" ref="CE97">_xlfn.IFS($CC97="","",$CC97&lt;=CE$69,"yes",$CC97&gt;CE$69,"no")</f>
        <v/>
      </c>
      <c r="CF97" s="42" t="str">
        <f t="shared" si="107"/>
        <v/>
      </c>
      <c r="CG97" s="1" t="str">
        <f t="shared" si="108"/>
        <v/>
      </c>
      <c r="CH97" s="1" t="str">
        <f t="shared" si="109"/>
        <v/>
      </c>
      <c r="CI97" s="76" t="str">
        <f>IF(CE97="yes",VLOOKUP(CH97,'z-Table'!$A$1:$K$74,7,TRUE)*$CE$68,"")</f>
        <v/>
      </c>
    </row>
    <row r="98" spans="1:87" ht="12" x14ac:dyDescent="0.2">
      <c r="A98" s="7" t="s">
        <v>54</v>
      </c>
      <c r="B98" s="18" cm="1">
        <f t="array" ref="B98">IFERROR(_xlfn.IFS(COUNTA($F$68:$K$68)=0,AVERAGE($F98:$K98),$F$68="X",AVERAGE(G98:$K98),$G$68="X",AVERAGE($F98,$H98:$K98),$H$68="X",AVERAGE($F98:$G98,$I98:$K98),$I$68="X",AVERAGE($F98:$H98,$J98:$K98),$J$68="X",AVERAGE($F98:$I98,$K98:$K98),$K$68="X",AVERAGE($F98:$J98)),"")</f>
        <v>6.3543557142741305E-2</v>
      </c>
      <c r="C98" s="19" cm="1">
        <f t="array" ref="C98">IFERROR(_xlfn.IFS(COUNTA($F$68:$K$68)=0,STDEV($F98:$K98)/SQRT(COUNT($F98:$K98)),$F$68="X",STDEV(G98:$K98)/SQRT(COUNT(G98:$K98)),$G$68="X",STDEV($F98,$H98:$K98)/SQRT(COUNT($F98,$H98:$K98)),$H$68="X",STDEV($F98:$G98,$I98:$K98)/SQRT(COUNT($F98:$G98,$I98:$K98)),$I$68="X",STDEV($F98:$H98,$J98:$K98)/SQRT(COUNT($F98:$H98,$J98:$K98)),$J$68="X",STDEV($F98:$I98,$K98)/SQRT(COUNT($F98:$I98,$K98)),$K$68="X",STDEV($F98:$J98)/SQRT(COUNT($F98:$J98))),"")</f>
        <v>1.716831957961246E-2</v>
      </c>
      <c r="D98" s="113" cm="1">
        <f t="array" ref="D98">IFERROR(_xlfn.IFS(COUNTA($L$68:$Q$68)=0,AVERAGE($L98:$Q98),$L$68="X",AVERAGE($M98:$Q98),$M$68="X",AVERAGE($L98,$N98:$Q98),$N$68="X",AVERAGE($L98:$M98,$O98:$Q98),$O$68="X",AVERAGE($L98:$N98,$P98:$Q98),$P$68="X",AVERAGE($L98:$O98,$Q98:$Q98),$Q$68="X",AVERAGE($L98:$P98)),"")</f>
        <v>34819.944444444445</v>
      </c>
      <c r="E98" s="111" cm="1">
        <f t="array" ref="E98">IFERROR(_xlfn.IFS(COUNTA($L$68:$Q$68)=0,STDEV($L98:$Q98)/SQRT(COUNT($L98:$Q98)),$L$68="X",STDEV($M98:$Q98)/SQRT(COUNT($M98:$Q98)),$M$68="X",STDEV($L98,$N98:$Q98)/SQRT(COUNT($L98,$N98:$Q98)),$N$68="X",STDEV($L98:$M98,$O98:$Q98)/SQRT(COUNT($L98:$M98,$O98:$Q98)),$O$68="X",STDEV($L98:$N98,$P98:$Q98)/SQRT(COUNT($L98:$N98,$P98:$Q98)),$P$68="X",STDEV($L98:$O98,$Q98)/SQRT(COUNT($L98:$O98,$Q98)),$Q$68="X",STDEV($L98:$P98)/SQRT(COUNT($L98:$P98))),"")</f>
        <v>10650.705179263319</v>
      </c>
      <c r="F98" cm="1">
        <f t="array" ref="F98">_xlfn.IFS(SUM($L98:$Q98)="","",L98="","",L98=0,0,L98&gt;0,L98/F$131*100)</f>
        <v>6.5392766659779319E-2</v>
      </c>
      <c r="G98" cm="1">
        <f t="array" ref="G98">_xlfn.IFS(SUM($L98:$Q98)="","",M98="","",M98=0,0,M98&gt;0,M98/G$131*100)</f>
        <v>0.12581304157283432</v>
      </c>
      <c r="H98" cm="1">
        <f t="array" ref="H98">_xlfn.IFS(SUM($L98:$Q98)="","",N98="","",N98=0,0,N98&gt;0,N98/H$131*100)</f>
        <v>8.5130753414044455E-2</v>
      </c>
      <c r="I98" cm="1">
        <f t="array" ref="I98">_xlfn.IFS(SUM($L98:$Q98)="","",O98="","",O98=0,0,O98&gt;0,O98/I$131*100)</f>
        <v>7.1906303561454402E-2</v>
      </c>
      <c r="J98" cm="1">
        <f t="array" ref="J98">_xlfn.IFS(SUM($L98:$Q98)="","",P98="","",P98=0,0,P98&gt;0,P98/J$131*100)</f>
        <v>1.7293738250029476E-2</v>
      </c>
      <c r="K98" s="1" cm="1">
        <f t="array" ref="K98">_xlfn.IFS(SUM($L98:$Q98)="","",Q98="","",Q98=0,0,Q98&gt;0,Q98/K$131*100)</f>
        <v>1.5724739398305872E-2</v>
      </c>
      <c r="L98" s="42">
        <f t="shared" si="75"/>
        <v>37903.666666666664</v>
      </c>
      <c r="M98">
        <f t="shared" si="75"/>
        <v>62807.75</v>
      </c>
      <c r="N98">
        <f t="shared" si="75"/>
        <v>15268</v>
      </c>
      <c r="O98">
        <f t="shared" si="75"/>
        <v>69079.75</v>
      </c>
      <c r="P98">
        <f t="shared" si="75"/>
        <v>13720.5</v>
      </c>
      <c r="Q98" s="96">
        <f t="shared" si="75"/>
        <v>10140</v>
      </c>
      <c r="R98" s="89">
        <v>113711</v>
      </c>
      <c r="S98" s="89">
        <v>251231</v>
      </c>
      <c r="T98" s="89">
        <v>45804</v>
      </c>
      <c r="U98" s="89">
        <v>276319</v>
      </c>
      <c r="V98" s="89">
        <v>27441</v>
      </c>
      <c r="W98" s="89">
        <v>20280</v>
      </c>
      <c r="X98" s="1"/>
      <c r="Y98" s="1"/>
      <c r="Z98" s="7" t="s">
        <v>54</v>
      </c>
      <c r="AA98" s="18" cm="1">
        <f t="array" ref="AA98">IFERROR(_xlfn.IFS(COUNTA($AE$68:$AJ$68)=0,AVERAGE($AE98:$AJ98),$AE$68="X",AVERAGE($AF98:$AJ98),$AF$68="X",AVERAGE($AE98,$AG98:$AJ98),$AG$68="X",AVERAGE($AE98:$AF98,$AH98:$AJ98),$AH$68="X",AVERAGE($AE98:$AG98,$AI98:$AJ98),$AI$68="X",AVERAGE($AE98:$AH98,$AJ98:$AJ98),$AJ$68="X",AVERAGE($AE98:$AI98)),"")</f>
        <v>8.9786767085513045E-2</v>
      </c>
      <c r="AB98" s="19" cm="1">
        <f t="array" ref="AB98">IFERROR(_xlfn.IFS(COUNTA($AE$68:$AJ$68)=0,STDEV($AE98:$AJ98)/SQRT(COUNT($AE98:$AJ98)),$AE$68="X",STDEV($AF98:$AJ98)/SQRT(COUNT($AF98:$AJ98)),$AF$68="X",STDEV($AE98,$AG98:$AJ98)/SQRT(COUNT($AE98,$AG98:$AJ98)),$AG$68="X",STDEV($AE98:$AF98,$AH98:$AJ98)/SQRT(COUNT($AE98:$AF98,$AH98:$AJ98)),$AH$68="X",STDEV($AE98:$AG98,$AI98:$AJ98)/SQRT(COUNT($AE98:$AG98,$AI98:$AJ98)),$AI$68="X",STDEV($AE98:$AH98,$AJ98)/SQRT(COUNT($AE98:$AH98,$AJ98)),$AJ$68="X",STDEV($AE98:$AI98)/SQRT(COUNT($AE98:$AI98))),"")</f>
        <v>1.3491030033423572E-2</v>
      </c>
      <c r="AC98" s="113" cm="1">
        <f t="array" ref="AC98">IFERROR(_xlfn.IFS(COUNTA($AK$68:$AP$68)=0,AVERAGE($AK98:$AP98),$AK$68="X",AVERAGE($AL98:$AP98),$AL$68="X",AVERAGE($AK98,$AM98:$AP98),$AM$68="X",AVERAGE($AK98:$AL98,$AN98:$AP98),$AN$68="X",AVERAGE($AK98:$AM98,$AO98:$AP98),$AO$68="X",AVERAGE($AK98:$AN98,$AP98:$AP98),$AP$68="X",AVERAGE($AK98:$AO98)),"")</f>
        <v>141332.80555555553</v>
      </c>
      <c r="AD98" s="111" cm="1">
        <f t="array" ref="AD98">IFERROR(_xlfn.IFS(COUNTA($AK$68:$AP$68)=0,STDEV($AK98:$AP98)/SQRT(COUNT($AK98:$AP98)),$AK$68="X",STDEV($AL98:$AP98)/SQRT(COUNT($AL98:$AP98)),$AL$68="X",STDEV($AK98,$AM98:$AP98)/SQRT(COUNT($AK98,$AM98:$AP98)),$AM$68="X",STDEV($AK98:$AL98,$AN98:$AP98)/SQRT(COUNT($AK98:$AL98,$AN98:$AP98)),$AN$68="X",STDEV($AK98:$AM98,$AO98:$AP98)/SQRT(COUNT($AK98:$AM98,$AO98:$AP98)),$AO$68="X",STDEV($AK98:$AN98,$AP98)/SQRT(COUNT($AK98:$AN98,$AP98)),$AP$68="X",STDEV($AK98:$AO98)/SQRT(COUNT($AK98:$AO98))),"")</f>
        <v>85710.386687858641</v>
      </c>
      <c r="AE98" cm="1">
        <f t="array" ref="AE98">_xlfn.IFS(SUM($AK98:$AP98)="","",AK98="","",AK98=0,0,AK98&gt;0,AK98/AE$131*100)</f>
        <v>0.1364359786564513</v>
      </c>
      <c r="AF98" cm="1">
        <f t="array" ref="AF98">_xlfn.IFS(SUM($AK98:$AP98)="","",AL98="","",AL98=0,0,AL98&gt;0,AL98/AF$131*100)</f>
        <v>6.4105551216454545E-2</v>
      </c>
      <c r="AG98" cm="1">
        <f t="array" ref="AG98">_xlfn.IFS(SUM($AK98:$AP98)="","",AM98="","",AM98=0,0,AM98&gt;0,AM98/AG$131*100)</f>
        <v>7.4760584245873341E-2</v>
      </c>
      <c r="AH98" cm="1">
        <f t="array" ref="AH98">_xlfn.IFS(SUM($AK98:$AP98)="","",AN98="","",AN98=0,0,AN98&gt;0,AN98/AH$131*100)</f>
        <v>9.1126348217123301E-2</v>
      </c>
      <c r="AI98" cm="1">
        <f t="array" ref="AI98">_xlfn.IFS(SUM($AK98:$AP98)="","",AO98="","",AO98=0,0,AO98&gt;0,AO98/AI$131*100)</f>
        <v>0.12057333366408481</v>
      </c>
      <c r="AJ98" s="1" cm="1">
        <f t="array" ref="AJ98">_xlfn.IFS(SUM($AK98:$AP98)="","",AP98="","",AP98=0,0,AP98&gt;0,AP98/AJ$131*100)</f>
        <v>5.1718806513090992E-2</v>
      </c>
      <c r="AK98" s="85">
        <f t="shared" si="76"/>
        <v>126646</v>
      </c>
      <c r="AL98" s="39">
        <f t="shared" si="76"/>
        <v>58673</v>
      </c>
      <c r="AM98" s="39">
        <f t="shared" si="76"/>
        <v>66238</v>
      </c>
      <c r="AN98" s="39">
        <f t="shared" si="76"/>
        <v>26402.333333333332</v>
      </c>
      <c r="AO98" s="39">
        <f t="shared" si="76"/>
        <v>561786</v>
      </c>
      <c r="AP98" s="98">
        <f t="shared" si="76"/>
        <v>8251.5</v>
      </c>
      <c r="AQ98" s="89">
        <v>126646</v>
      </c>
      <c r="AR98" s="89">
        <v>117346</v>
      </c>
      <c r="AS98" s="89">
        <v>198714</v>
      </c>
      <c r="AT98" s="89">
        <v>79207</v>
      </c>
      <c r="AU98" s="89">
        <v>1123572</v>
      </c>
      <c r="AV98" s="89">
        <v>33006</v>
      </c>
      <c r="AW98" s="1"/>
      <c r="AX98" s="1" t="str">
        <f>A98</f>
        <v>terpinen-4-ol</v>
      </c>
      <c r="AY98" s="39">
        <f t="shared" si="77"/>
        <v>37903.666666666664</v>
      </c>
      <c r="AZ98" s="39">
        <f t="shared" si="78"/>
        <v>62807.75</v>
      </c>
      <c r="BA98" s="39">
        <f t="shared" si="79"/>
        <v>15268</v>
      </c>
      <c r="BB98" s="39">
        <f t="shared" si="80"/>
        <v>69079.75</v>
      </c>
      <c r="BC98" s="39">
        <f t="shared" si="81"/>
        <v>13720.5</v>
      </c>
      <c r="BD98" s="39">
        <f t="shared" si="82"/>
        <v>10140</v>
      </c>
      <c r="BE98" s="39">
        <f t="shared" si="83"/>
        <v>126646</v>
      </c>
      <c r="BF98" s="39">
        <f t="shared" si="84"/>
        <v>58673</v>
      </c>
      <c r="BG98" s="39">
        <f t="shared" si="85"/>
        <v>66238</v>
      </c>
      <c r="BH98" s="39">
        <f t="shared" si="86"/>
        <v>26402.333333333332</v>
      </c>
      <c r="BI98" s="39">
        <f t="shared" si="87"/>
        <v>561786</v>
      </c>
      <c r="BJ98" s="39">
        <f t="shared" si="88"/>
        <v>8251.5</v>
      </c>
      <c r="BK98" s="42">
        <f t="shared" si="100"/>
        <v>6</v>
      </c>
      <c r="BL98">
        <f t="shared" si="100"/>
        <v>8</v>
      </c>
      <c r="BM98">
        <f t="shared" si="100"/>
        <v>4</v>
      </c>
      <c r="BN98">
        <f t="shared" si="100"/>
        <v>10</v>
      </c>
      <c r="BO98">
        <f t="shared" si="100"/>
        <v>3</v>
      </c>
      <c r="BP98">
        <f t="shared" si="100"/>
        <v>2</v>
      </c>
      <c r="BQ98">
        <f t="shared" si="110"/>
        <v>11</v>
      </c>
      <c r="BR98">
        <f t="shared" si="110"/>
        <v>7</v>
      </c>
      <c r="BS98">
        <f t="shared" si="110"/>
        <v>9</v>
      </c>
      <c r="BT98">
        <f t="shared" si="110"/>
        <v>5</v>
      </c>
      <c r="BU98">
        <f t="shared" si="110"/>
        <v>12</v>
      </c>
      <c r="BV98">
        <f t="shared" si="110"/>
        <v>1</v>
      </c>
      <c r="BW98">
        <f t="shared" si="101"/>
        <v>33</v>
      </c>
      <c r="BX98">
        <f t="shared" si="102"/>
        <v>45</v>
      </c>
      <c r="BY98">
        <f t="shared" si="103"/>
        <v>6</v>
      </c>
      <c r="BZ98">
        <f t="shared" si="104"/>
        <v>6</v>
      </c>
      <c r="CA98">
        <f t="shared" si="105"/>
        <v>24</v>
      </c>
      <c r="CB98" s="39">
        <f t="shared" si="105"/>
        <v>12</v>
      </c>
      <c r="CC98" s="46">
        <f t="shared" si="106"/>
        <v>12</v>
      </c>
      <c r="CD98" s="44" t="str">
        <f t="shared" si="96"/>
        <v xml:space="preserve">sig = </v>
      </c>
      <c r="CE98" t="str" cm="1">
        <f t="array" ref="CE98">_xlfn.IFS($CC98="","",$CC98&lt;=CE$69,"yes",$CC98&gt;CE$69,"no")</f>
        <v>no</v>
      </c>
      <c r="CF98" s="42" t="str">
        <f t="shared" si="107"/>
        <v/>
      </c>
      <c r="CG98" s="1" t="str">
        <f t="shared" si="108"/>
        <v/>
      </c>
      <c r="CH98" s="1" t="str">
        <f t="shared" si="109"/>
        <v/>
      </c>
      <c r="CI98" s="76" t="str">
        <f>IF(CE98="yes",VLOOKUP(CH98,'z-Table'!$A$1:$K$74,7,TRUE)*$CE$68,"")</f>
        <v/>
      </c>
    </row>
    <row r="99" spans="1:87" ht="12" x14ac:dyDescent="0.2">
      <c r="A99" s="7" t="s">
        <v>55</v>
      </c>
      <c r="B99" s="18" cm="1">
        <f t="array" ref="B99">IFERROR(_xlfn.IFS(COUNTA($F$68:$K$68)=0,AVERAGE($F99:$K99),$F$68="X",AVERAGE(G99:$K99),$G$68="X",AVERAGE($F99,$H99:$K99),$H$68="X",AVERAGE($F99:$G99,$I99:$K99),$I$68="X",AVERAGE($F99:$H99,$J99:$K99),$J$68="X",AVERAGE($F99:$I99,$K99:$K99),$K$68="X",AVERAGE($F99:$J99)),"")</f>
        <v>0</v>
      </c>
      <c r="C99" s="19" cm="1">
        <f t="array" ref="C99">IFERROR(_xlfn.IFS(COUNTA($F$68:$K$68)=0,STDEV($F99:$K99)/SQRT(COUNT($F99:$K99)),$F$68="X",STDEV(G99:$K99)/SQRT(COUNT(G99:$K99)),$G$68="X",STDEV($F99,$H99:$K99)/SQRT(COUNT($F99,$H99:$K99)),$H$68="X",STDEV($F99:$G99,$I99:$K99)/SQRT(COUNT($F99:$G99,$I99:$K99)),$I$68="X",STDEV($F99:$H99,$J99:$K99)/SQRT(COUNT($F99:$H99,$J99:$K99)),$J$68="X",STDEV($F99:$I99,$K99)/SQRT(COUNT($F99:$I99,$K99)),$K$68="X",STDEV($F99:$J99)/SQRT(COUNT($F99:$J99))),"")</f>
        <v>0</v>
      </c>
      <c r="D99" s="113" cm="1">
        <f t="array" ref="D99">IFERROR(_xlfn.IFS(COUNTA($L$68:$Q$68)=0,AVERAGE($L99:$Q99),$L$68="X",AVERAGE($M99:$Q99),$M$68="X",AVERAGE($L99,$N99:$Q99),$N$68="X",AVERAGE($L99:$M99,$O99:$Q99),$O$68="X",AVERAGE($L99:$N99,$P99:$Q99),$P$68="X",AVERAGE($L99:$O99,$Q99:$Q99),$Q$68="X",AVERAGE($L99:$P99)),"")</f>
        <v>0</v>
      </c>
      <c r="E99" s="111" cm="1">
        <f t="array" ref="E99">IFERROR(_xlfn.IFS(COUNTA($L$68:$Q$68)=0,STDEV($L99:$Q99)/SQRT(COUNT($L99:$Q99)),$L$68="X",STDEV($M99:$Q99)/SQRT(COUNT($M99:$Q99)),$M$68="X",STDEV($L99,$N99:$Q99)/SQRT(COUNT($L99,$N99:$Q99)),$N$68="X",STDEV($L99:$M99,$O99:$Q99)/SQRT(COUNT($L99:$M99,$O99:$Q99)),$O$68="X",STDEV($L99:$N99,$P99:$Q99)/SQRT(COUNT($L99:$N99,$P99:$Q99)),$P$68="X",STDEV($L99:$O99,$Q99)/SQRT(COUNT($L99:$O99,$Q99)),$Q$68="X",STDEV($L99:$P99)/SQRT(COUNT($L99:$P99))),"")</f>
        <v>0</v>
      </c>
      <c r="F99" cm="1">
        <f t="array" ref="F99">_xlfn.IFS(SUM($L99:$Q99)="","",L99="","",L99=0,0,L99&gt;0,L99/F$131*100)</f>
        <v>0</v>
      </c>
      <c r="G99" cm="1">
        <f t="array" ref="G99">_xlfn.IFS(SUM($L99:$Q99)="","",M99="","",M99=0,0,M99&gt;0,M99/G$131*100)</f>
        <v>0</v>
      </c>
      <c r="H99" cm="1">
        <f t="array" ref="H99">_xlfn.IFS(SUM($L99:$Q99)="","",N99="","",N99=0,0,N99&gt;0,N99/H$131*100)</f>
        <v>0</v>
      </c>
      <c r="I99" cm="1">
        <f t="array" ref="I99">_xlfn.IFS(SUM($L99:$Q99)="","",O99="","",O99=0,0,O99&gt;0,O99/I$131*100)</f>
        <v>0</v>
      </c>
      <c r="J99" cm="1">
        <f t="array" ref="J99">_xlfn.IFS(SUM($L99:$Q99)="","",P99="","",P99=0,0,P99&gt;0,P99/J$131*100)</f>
        <v>0</v>
      </c>
      <c r="K99" s="1" cm="1">
        <f t="array" ref="K99">_xlfn.IFS(SUM($L99:$Q99)="","",Q99="","",Q99=0,0,Q99&gt;0,Q99/K$131*100)</f>
        <v>0</v>
      </c>
      <c r="L99" s="42">
        <f t="shared" si="75"/>
        <v>0</v>
      </c>
      <c r="M99">
        <f t="shared" si="75"/>
        <v>0</v>
      </c>
      <c r="N99">
        <f t="shared" si="75"/>
        <v>0</v>
      </c>
      <c r="O99">
        <f t="shared" si="75"/>
        <v>0</v>
      </c>
      <c r="P99">
        <f t="shared" si="75"/>
        <v>0</v>
      </c>
      <c r="Q99" s="96">
        <f t="shared" si="75"/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1"/>
      <c r="Y99" s="1"/>
      <c r="Z99" s="7" t="s">
        <v>55</v>
      </c>
      <c r="AA99" s="18" cm="1">
        <f t="array" ref="AA99">IFERROR(_xlfn.IFS(COUNTA($AE$68:$AJ$68)=0,AVERAGE($AE99:$AJ99),$AE$68="X",AVERAGE($AF99:$AJ99),$AF$68="X",AVERAGE($AE99,$AG99:$AJ99),$AG$68="X",AVERAGE($AE99:$AF99,$AH99:$AJ99),$AH$68="X",AVERAGE($AE99:$AG99,$AI99:$AJ99),$AI$68="X",AVERAGE($AE99:$AH99,$AJ99:$AJ99),$AJ$68="X",AVERAGE($AE99:$AI99)),"")</f>
        <v>0</v>
      </c>
      <c r="AB99" s="19" cm="1">
        <f t="array" ref="AB99">IFERROR(_xlfn.IFS(COUNTA($AE$68:$AJ$68)=0,STDEV($AE99:$AJ99)/SQRT(COUNT($AE99:$AJ99)),$AE$68="X",STDEV($AF99:$AJ99)/SQRT(COUNT($AF99:$AJ99)),$AF$68="X",STDEV($AE99,$AG99:$AJ99)/SQRT(COUNT($AE99,$AG99:$AJ99)),$AG$68="X",STDEV($AE99:$AF99,$AH99:$AJ99)/SQRT(COUNT($AE99:$AF99,$AH99:$AJ99)),$AH$68="X",STDEV($AE99:$AG99,$AI99:$AJ99)/SQRT(COUNT($AE99:$AG99,$AI99:$AJ99)),$AI$68="X",STDEV($AE99:$AH99,$AJ99)/SQRT(COUNT($AE99:$AH99,$AJ99)),$AJ$68="X",STDEV($AE99:$AI99)/SQRT(COUNT($AE99:$AI99))),"")</f>
        <v>0</v>
      </c>
      <c r="AC99" s="113" cm="1">
        <f t="array" ref="AC99">IFERROR(_xlfn.IFS(COUNTA($AK$68:$AP$68)=0,AVERAGE($AK99:$AP99),$AK$68="X",AVERAGE($AL99:$AP99),$AL$68="X",AVERAGE($AK99,$AM99:$AP99),$AM$68="X",AVERAGE($AK99:$AL99,$AN99:$AP99),$AN$68="X",AVERAGE($AK99:$AM99,$AO99:$AP99),$AO$68="X",AVERAGE($AK99:$AN99,$AP99:$AP99),$AP$68="X",AVERAGE($AK99:$AO99)),"")</f>
        <v>0</v>
      </c>
      <c r="AD99" s="111" cm="1">
        <f t="array" ref="AD99">IFERROR(_xlfn.IFS(COUNTA($AK$68:$AP$68)=0,STDEV($AK99:$AP99)/SQRT(COUNT($AK99:$AP99)),$AK$68="X",STDEV($AL99:$AP99)/SQRT(COUNT($AL99:$AP99)),$AL$68="X",STDEV($AK99,$AM99:$AP99)/SQRT(COUNT($AK99,$AM99:$AP99)),$AM$68="X",STDEV($AK99:$AL99,$AN99:$AP99)/SQRT(COUNT($AK99:$AL99,$AN99:$AP99)),$AN$68="X",STDEV($AK99:$AM99,$AO99:$AP99)/SQRT(COUNT($AK99:$AM99,$AO99:$AP99)),$AO$68="X",STDEV($AK99:$AN99,$AP99)/SQRT(COUNT($AK99:$AN99,$AP99)),$AP$68="X",STDEV($AK99:$AO99)/SQRT(COUNT($AK99:$AO99))),"")</f>
        <v>0</v>
      </c>
      <c r="AE99" cm="1">
        <f t="array" ref="AE99">_xlfn.IFS(SUM($AK99:$AP99)="","",AK99="","",AK99=0,0,AK99&gt;0,AK99/AE$131*100)</f>
        <v>0</v>
      </c>
      <c r="AF99" cm="1">
        <f t="array" ref="AF99">_xlfn.IFS(SUM($AK99:$AP99)="","",AL99="","",AL99=0,0,AL99&gt;0,AL99/AF$131*100)</f>
        <v>0</v>
      </c>
      <c r="AG99" cm="1">
        <f t="array" ref="AG99">_xlfn.IFS(SUM($AK99:$AP99)="","",AM99="","",AM99=0,0,AM99&gt;0,AM99/AG$131*100)</f>
        <v>0</v>
      </c>
      <c r="AH99" cm="1">
        <f t="array" ref="AH99">_xlfn.IFS(SUM($AK99:$AP99)="","",AN99="","",AN99=0,0,AN99&gt;0,AN99/AH$131*100)</f>
        <v>0</v>
      </c>
      <c r="AI99" cm="1">
        <f t="array" ref="AI99">_xlfn.IFS(SUM($AK99:$AP99)="","",AO99="","",AO99=0,0,AO99&gt;0,AO99/AI$131*100)</f>
        <v>0</v>
      </c>
      <c r="AJ99" s="1" cm="1">
        <f t="array" ref="AJ99">_xlfn.IFS(SUM($AK99:$AP99)="","",AP99="","",AP99=0,0,AP99&gt;0,AP99/AJ$131*100)</f>
        <v>0</v>
      </c>
      <c r="AK99" s="85">
        <f t="shared" si="76"/>
        <v>0</v>
      </c>
      <c r="AL99" s="39">
        <f t="shared" si="76"/>
        <v>0</v>
      </c>
      <c r="AM99" s="39">
        <f t="shared" si="76"/>
        <v>0</v>
      </c>
      <c r="AN99" s="39">
        <f t="shared" si="76"/>
        <v>0</v>
      </c>
      <c r="AO99" s="39">
        <f t="shared" si="76"/>
        <v>0</v>
      </c>
      <c r="AP99" s="98">
        <f t="shared" si="76"/>
        <v>0</v>
      </c>
      <c r="AQ99" s="89">
        <v>0</v>
      </c>
      <c r="AR99" s="89">
        <v>0</v>
      </c>
      <c r="AS99" s="89">
        <v>0</v>
      </c>
      <c r="AT99" s="89">
        <v>0</v>
      </c>
      <c r="AU99" s="89">
        <v>0</v>
      </c>
      <c r="AV99" s="89">
        <v>0</v>
      </c>
      <c r="AW99" s="1"/>
      <c r="AX99" s="1"/>
      <c r="AY99" s="39" t="str">
        <f t="shared" si="77"/>
        <v/>
      </c>
      <c r="AZ99" s="39" t="str">
        <f t="shared" si="78"/>
        <v/>
      </c>
      <c r="BA99" s="39" t="str">
        <f t="shared" si="79"/>
        <v/>
      </c>
      <c r="BB99" s="39" t="str">
        <f t="shared" si="80"/>
        <v/>
      </c>
      <c r="BC99" s="39" t="str">
        <f t="shared" si="81"/>
        <v/>
      </c>
      <c r="BD99" s="39" t="str">
        <f t="shared" si="82"/>
        <v/>
      </c>
      <c r="BE99" s="39" t="str">
        <f t="shared" si="83"/>
        <v/>
      </c>
      <c r="BF99" s="39" t="str">
        <f t="shared" si="84"/>
        <v/>
      </c>
      <c r="BG99" s="39" t="str">
        <f t="shared" si="85"/>
        <v/>
      </c>
      <c r="BH99" s="39" t="str">
        <f t="shared" si="86"/>
        <v/>
      </c>
      <c r="BI99" s="39" t="str">
        <f t="shared" si="87"/>
        <v/>
      </c>
      <c r="BJ99" s="39" t="str">
        <f t="shared" si="88"/>
        <v/>
      </c>
      <c r="BK99" s="42" t="str">
        <f t="shared" si="100"/>
        <v/>
      </c>
      <c r="BL99" t="str">
        <f t="shared" si="100"/>
        <v/>
      </c>
      <c r="BM99" t="str">
        <f t="shared" si="100"/>
        <v/>
      </c>
      <c r="BN99" t="str">
        <f t="shared" si="100"/>
        <v/>
      </c>
      <c r="BO99" t="str">
        <f t="shared" si="100"/>
        <v/>
      </c>
      <c r="BP99" t="str">
        <f t="shared" si="100"/>
        <v/>
      </c>
      <c r="BQ99" t="str">
        <f t="shared" si="110"/>
        <v/>
      </c>
      <c r="BR99" t="str">
        <f t="shared" si="110"/>
        <v/>
      </c>
      <c r="BS99" t="str">
        <f t="shared" si="110"/>
        <v/>
      </c>
      <c r="BT99" t="str">
        <f t="shared" si="110"/>
        <v/>
      </c>
      <c r="BU99" t="str">
        <f t="shared" si="110"/>
        <v/>
      </c>
      <c r="BV99" t="str">
        <f t="shared" si="110"/>
        <v/>
      </c>
      <c r="BW99" t="str">
        <f t="shared" si="101"/>
        <v/>
      </c>
      <c r="BX99" t="str">
        <f t="shared" si="102"/>
        <v/>
      </c>
      <c r="BY99" t="str">
        <f t="shared" si="103"/>
        <v/>
      </c>
      <c r="BZ99" t="str">
        <f t="shared" si="104"/>
        <v/>
      </c>
      <c r="CA99" t="str">
        <f t="shared" si="105"/>
        <v/>
      </c>
      <c r="CB99" s="39" t="str">
        <f t="shared" si="105"/>
        <v/>
      </c>
      <c r="CC99" s="46" t="str">
        <f t="shared" si="106"/>
        <v/>
      </c>
      <c r="CD99" s="44" t="str">
        <f t="shared" si="96"/>
        <v/>
      </c>
      <c r="CE99" t="str" cm="1">
        <f t="array" ref="CE99">_xlfn.IFS($CC99="","",$CC99&lt;=CE$69,"yes",$CC99&gt;CE$69,"no")</f>
        <v/>
      </c>
      <c r="CF99" s="42" t="str">
        <f t="shared" si="107"/>
        <v/>
      </c>
      <c r="CG99" s="1" t="str">
        <f t="shared" si="108"/>
        <v/>
      </c>
      <c r="CH99" s="1" t="str">
        <f t="shared" si="109"/>
        <v/>
      </c>
      <c r="CI99" s="76" t="str">
        <f>IF(CE99="yes",VLOOKUP(CH99,'z-Table'!$A$1:$K$74,7,TRUE)*$CE$68,"")</f>
        <v/>
      </c>
    </row>
    <row r="100" spans="1:87" ht="12" x14ac:dyDescent="0.2">
      <c r="A100" s="7" t="s">
        <v>56</v>
      </c>
      <c r="B100" s="18" cm="1">
        <f t="array" ref="B100">IFERROR(_xlfn.IFS(COUNTA($F$68:$K$68)=0,AVERAGE($F100:$K100),$F$68="X",AVERAGE(G100:$K100),$G$68="X",AVERAGE($F100,$H100:$K100),$H$68="X",AVERAGE($F100:$G100,$I100:$K100),$I$68="X",AVERAGE($F100:$H100,$J100:$K100),$J$68="X",AVERAGE($F100:$I100,$K100:$K100),$K$68="X",AVERAGE($F100:$J100)),"")</f>
        <v>0</v>
      </c>
      <c r="C100" s="19" cm="1">
        <f t="array" ref="C100">IFERROR(_xlfn.IFS(COUNTA($F$68:$K$68)=0,STDEV($F100:$K100)/SQRT(COUNT($F100:$K100)),$F$68="X",STDEV(G100:$K100)/SQRT(COUNT(G100:$K100)),$G$68="X",STDEV($F100,$H100:$K100)/SQRT(COUNT($F100,$H100:$K100)),$H$68="X",STDEV($F100:$G100,$I100:$K100)/SQRT(COUNT($F100:$G100,$I100:$K100)),$I$68="X",STDEV($F100:$H100,$J100:$K100)/SQRT(COUNT($F100:$H100,$J100:$K100)),$J$68="X",STDEV($F100:$I100,$K100)/SQRT(COUNT($F100:$I100,$K100)),$K$68="X",STDEV($F100:$J100)/SQRT(COUNT($F100:$J100))),"")</f>
        <v>0</v>
      </c>
      <c r="D100" s="113" cm="1">
        <f t="array" ref="D100">IFERROR(_xlfn.IFS(COUNTA($L$68:$Q$68)=0,AVERAGE($L100:$Q100),$L$68="X",AVERAGE($M100:$Q100),$M$68="X",AVERAGE($L100,$N100:$Q100),$N$68="X",AVERAGE($L100:$M100,$O100:$Q100),$O$68="X",AVERAGE($L100:$N100,$P100:$Q100),$P$68="X",AVERAGE($L100:$O100,$Q100:$Q100),$Q$68="X",AVERAGE($L100:$P100)),"")</f>
        <v>0</v>
      </c>
      <c r="E100" s="111" cm="1">
        <f t="array" ref="E100">IFERROR(_xlfn.IFS(COUNTA($L$68:$Q$68)=0,STDEV($L100:$Q100)/SQRT(COUNT($L100:$Q100)),$L$68="X",STDEV($M100:$Q100)/SQRT(COUNT($M100:$Q100)),$M$68="X",STDEV($L100,$N100:$Q100)/SQRT(COUNT($L100,$N100:$Q100)),$N$68="X",STDEV($L100:$M100,$O100:$Q100)/SQRT(COUNT($L100:$M100,$O100:$Q100)),$O$68="X",STDEV($L100:$N100,$P100:$Q100)/SQRT(COUNT($L100:$N100,$P100:$Q100)),$P$68="X",STDEV($L100:$O100,$Q100)/SQRT(COUNT($L100:$O100,$Q100)),$Q$68="X",STDEV($L100:$P100)/SQRT(COUNT($L100:$P100))),"")</f>
        <v>0</v>
      </c>
      <c r="F100" cm="1">
        <f t="array" ref="F100">_xlfn.IFS(SUM($L100:$Q100)="","",L100="","",L100=0,0,L100&gt;0,L100/F$131*100)</f>
        <v>0</v>
      </c>
      <c r="G100" cm="1">
        <f t="array" ref="G100">_xlfn.IFS(SUM($L100:$Q100)="","",M100="","",M100=0,0,M100&gt;0,M100/G$131*100)</f>
        <v>0</v>
      </c>
      <c r="H100" cm="1">
        <f t="array" ref="H100">_xlfn.IFS(SUM($L100:$Q100)="","",N100="","",N100=0,0,N100&gt;0,N100/H$131*100)</f>
        <v>0</v>
      </c>
      <c r="I100" cm="1">
        <f t="array" ref="I100">_xlfn.IFS(SUM($L100:$Q100)="","",O100="","",O100=0,0,O100&gt;0,O100/I$131*100)</f>
        <v>0</v>
      </c>
      <c r="J100" cm="1">
        <f t="array" ref="J100">_xlfn.IFS(SUM($L100:$Q100)="","",P100="","",P100=0,0,P100&gt;0,P100/J$131*100)</f>
        <v>0</v>
      </c>
      <c r="K100" s="1" cm="1">
        <f t="array" ref="K100">_xlfn.IFS(SUM($L100:$Q100)="","",Q100="","",Q100=0,0,Q100&gt;0,Q100/K$131*100)</f>
        <v>0</v>
      </c>
      <c r="L100" s="42">
        <f t="shared" si="75"/>
        <v>0</v>
      </c>
      <c r="M100">
        <f t="shared" si="75"/>
        <v>0</v>
      </c>
      <c r="N100">
        <f t="shared" si="75"/>
        <v>0</v>
      </c>
      <c r="O100">
        <f t="shared" si="75"/>
        <v>0</v>
      </c>
      <c r="P100">
        <f t="shared" si="75"/>
        <v>0</v>
      </c>
      <c r="Q100" s="96">
        <f t="shared" si="75"/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1"/>
      <c r="Y100" s="1"/>
      <c r="Z100" s="7" t="s">
        <v>56</v>
      </c>
      <c r="AA100" s="18" cm="1">
        <f t="array" ref="AA100">IFERROR(_xlfn.IFS(COUNTA($AE$68:$AJ$68)=0,AVERAGE($AE100:$AJ100),$AE$68="X",AVERAGE($AF100:$AJ100),$AF$68="X",AVERAGE($AE100,$AG100:$AJ100),$AG$68="X",AVERAGE($AE100:$AF100,$AH100:$AJ100),$AH$68="X",AVERAGE($AE100:$AG100,$AI100:$AJ100),$AI$68="X",AVERAGE($AE100:$AH100,$AJ100:$AJ100),$AJ$68="X",AVERAGE($AE100:$AI100)),"")</f>
        <v>0</v>
      </c>
      <c r="AB100" s="19" cm="1">
        <f t="array" ref="AB100">IFERROR(_xlfn.IFS(COUNTA($AE$68:$AJ$68)=0,STDEV($AE100:$AJ100)/SQRT(COUNT($AE100:$AJ100)),$AE$68="X",STDEV($AF100:$AJ100)/SQRT(COUNT($AF100:$AJ100)),$AF$68="X",STDEV($AE100,$AG100:$AJ100)/SQRT(COUNT($AE100,$AG100:$AJ100)),$AG$68="X",STDEV($AE100:$AF100,$AH100:$AJ100)/SQRT(COUNT($AE100:$AF100,$AH100:$AJ100)),$AH$68="X",STDEV($AE100:$AG100,$AI100:$AJ100)/SQRT(COUNT($AE100:$AG100,$AI100:$AJ100)),$AI$68="X",STDEV($AE100:$AH100,$AJ100)/SQRT(COUNT($AE100:$AH100,$AJ100)),$AJ$68="X",STDEV($AE100:$AI100)/SQRT(COUNT($AE100:$AI100))),"")</f>
        <v>0</v>
      </c>
      <c r="AC100" s="113" cm="1">
        <f t="array" ref="AC100">IFERROR(_xlfn.IFS(COUNTA($AK$68:$AP$68)=0,AVERAGE($AK100:$AP100),$AK$68="X",AVERAGE($AL100:$AP100),$AL$68="X",AVERAGE($AK100,$AM100:$AP100),$AM$68="X",AVERAGE($AK100:$AL100,$AN100:$AP100),$AN$68="X",AVERAGE($AK100:$AM100,$AO100:$AP100),$AO$68="X",AVERAGE($AK100:$AN100,$AP100:$AP100),$AP$68="X",AVERAGE($AK100:$AO100)),"")</f>
        <v>0</v>
      </c>
      <c r="AD100" s="111" cm="1">
        <f t="array" ref="AD100">IFERROR(_xlfn.IFS(COUNTA($AK$68:$AP$68)=0,STDEV($AK100:$AP100)/SQRT(COUNT($AK100:$AP100)),$AK$68="X",STDEV($AL100:$AP100)/SQRT(COUNT($AL100:$AP100)),$AL$68="X",STDEV($AK100,$AM100:$AP100)/SQRT(COUNT($AK100,$AM100:$AP100)),$AM$68="X",STDEV($AK100:$AL100,$AN100:$AP100)/SQRT(COUNT($AK100:$AL100,$AN100:$AP100)),$AN$68="X",STDEV($AK100:$AM100,$AO100:$AP100)/SQRT(COUNT($AK100:$AM100,$AO100:$AP100)),$AO$68="X",STDEV($AK100:$AN100,$AP100)/SQRT(COUNT($AK100:$AN100,$AP100)),$AP$68="X",STDEV($AK100:$AO100)/SQRT(COUNT($AK100:$AO100))),"")</f>
        <v>0</v>
      </c>
      <c r="AE100" cm="1">
        <f t="array" ref="AE100">_xlfn.IFS(SUM($AK100:$AP100)="","",AK100="","",AK100=0,0,AK100&gt;0,AK100/AE$131*100)</f>
        <v>0</v>
      </c>
      <c r="AF100" cm="1">
        <f t="array" ref="AF100">_xlfn.IFS(SUM($AK100:$AP100)="","",AL100="","",AL100=0,0,AL100&gt;0,AL100/AF$131*100)</f>
        <v>0</v>
      </c>
      <c r="AG100" cm="1">
        <f t="array" ref="AG100">_xlfn.IFS(SUM($AK100:$AP100)="","",AM100="","",AM100=0,0,AM100&gt;0,AM100/AG$131*100)</f>
        <v>0</v>
      </c>
      <c r="AH100" cm="1">
        <f t="array" ref="AH100">_xlfn.IFS(SUM($AK100:$AP100)="","",AN100="","",AN100=0,0,AN100&gt;0,AN100/AH$131*100)</f>
        <v>0</v>
      </c>
      <c r="AI100" cm="1">
        <f t="array" ref="AI100">_xlfn.IFS(SUM($AK100:$AP100)="","",AO100="","",AO100=0,0,AO100&gt;0,AO100/AI$131*100)</f>
        <v>0</v>
      </c>
      <c r="AJ100" s="1" cm="1">
        <f t="array" ref="AJ100">_xlfn.IFS(SUM($AK100:$AP100)="","",AP100="","",AP100=0,0,AP100&gt;0,AP100/AJ$131*100)</f>
        <v>0</v>
      </c>
      <c r="AK100" s="85">
        <f t="shared" si="76"/>
        <v>0</v>
      </c>
      <c r="AL100" s="39">
        <f t="shared" si="76"/>
        <v>0</v>
      </c>
      <c r="AM100" s="39">
        <f t="shared" si="76"/>
        <v>0</v>
      </c>
      <c r="AN100" s="39">
        <f t="shared" si="76"/>
        <v>0</v>
      </c>
      <c r="AO100" s="39">
        <f t="shared" si="76"/>
        <v>0</v>
      </c>
      <c r="AP100" s="98">
        <f t="shared" si="76"/>
        <v>0</v>
      </c>
      <c r="AQ100" s="89">
        <v>0</v>
      </c>
      <c r="AR100" s="89">
        <v>0</v>
      </c>
      <c r="AS100" s="89">
        <v>0</v>
      </c>
      <c r="AT100" s="89">
        <v>0</v>
      </c>
      <c r="AU100" s="89">
        <v>0</v>
      </c>
      <c r="AV100" s="89">
        <v>0</v>
      </c>
      <c r="AW100" s="1"/>
      <c r="AX100" s="1"/>
      <c r="AY100" s="39" t="str">
        <f t="shared" si="77"/>
        <v/>
      </c>
      <c r="AZ100" s="39" t="str">
        <f t="shared" si="78"/>
        <v/>
      </c>
      <c r="BA100" s="39" t="str">
        <f t="shared" si="79"/>
        <v/>
      </c>
      <c r="BB100" s="39" t="str">
        <f t="shared" si="80"/>
        <v/>
      </c>
      <c r="BC100" s="39" t="str">
        <f t="shared" si="81"/>
        <v/>
      </c>
      <c r="BD100" s="39" t="str">
        <f t="shared" si="82"/>
        <v/>
      </c>
      <c r="BE100" s="39" t="str">
        <f t="shared" si="83"/>
        <v/>
      </c>
      <c r="BF100" s="39" t="str">
        <f t="shared" si="84"/>
        <v/>
      </c>
      <c r="BG100" s="39" t="str">
        <f t="shared" si="85"/>
        <v/>
      </c>
      <c r="BH100" s="39" t="str">
        <f t="shared" si="86"/>
        <v/>
      </c>
      <c r="BI100" s="39" t="str">
        <f t="shared" si="87"/>
        <v/>
      </c>
      <c r="BJ100" s="39" t="str">
        <f t="shared" si="88"/>
        <v/>
      </c>
      <c r="BK100" s="42" t="str">
        <f t="shared" si="100"/>
        <v/>
      </c>
      <c r="BL100" t="str">
        <f t="shared" si="100"/>
        <v/>
      </c>
      <c r="BM100" t="str">
        <f t="shared" si="100"/>
        <v/>
      </c>
      <c r="BN100" t="str">
        <f t="shared" si="100"/>
        <v/>
      </c>
      <c r="BO100" t="str">
        <f t="shared" si="100"/>
        <v/>
      </c>
      <c r="BP100" t="str">
        <f t="shared" si="100"/>
        <v/>
      </c>
      <c r="BQ100" t="str">
        <f t="shared" si="110"/>
        <v/>
      </c>
      <c r="BR100" t="str">
        <f t="shared" si="110"/>
        <v/>
      </c>
      <c r="BS100" t="str">
        <f t="shared" si="110"/>
        <v/>
      </c>
      <c r="BT100" t="str">
        <f t="shared" si="110"/>
        <v/>
      </c>
      <c r="BU100" t="str">
        <f t="shared" si="110"/>
        <v/>
      </c>
      <c r="BV100" t="str">
        <f t="shared" si="110"/>
        <v/>
      </c>
      <c r="BW100" t="str">
        <f t="shared" si="101"/>
        <v/>
      </c>
      <c r="BX100" t="str">
        <f t="shared" si="102"/>
        <v/>
      </c>
      <c r="BY100" t="str">
        <f t="shared" si="103"/>
        <v/>
      </c>
      <c r="BZ100" t="str">
        <f t="shared" si="104"/>
        <v/>
      </c>
      <c r="CA100" t="str">
        <f t="shared" si="105"/>
        <v/>
      </c>
      <c r="CB100" s="39" t="str">
        <f t="shared" si="105"/>
        <v/>
      </c>
      <c r="CC100" s="46" t="str">
        <f t="shared" si="106"/>
        <v/>
      </c>
      <c r="CD100" s="44" t="str">
        <f t="shared" si="96"/>
        <v/>
      </c>
      <c r="CE100" t="str" cm="1">
        <f t="array" ref="CE100">_xlfn.IFS($CC100="","",$CC100&lt;=CE$69,"yes",$CC100&gt;CE$69,"no")</f>
        <v/>
      </c>
      <c r="CF100" s="42" t="str">
        <f t="shared" si="107"/>
        <v/>
      </c>
      <c r="CG100" s="1" t="str">
        <f t="shared" si="108"/>
        <v/>
      </c>
      <c r="CH100" s="1" t="str">
        <f t="shared" si="109"/>
        <v/>
      </c>
      <c r="CI100" s="76" t="str">
        <f>IF(CE100="yes",VLOOKUP(CH100,'z-Table'!$A$1:$K$74,7,TRUE)*$CE$68,"")</f>
        <v/>
      </c>
    </row>
    <row r="101" spans="1:87" ht="12" x14ac:dyDescent="0.2">
      <c r="A101" s="7" t="s">
        <v>57</v>
      </c>
      <c r="B101" s="18" cm="1">
        <f t="array" ref="B101">IFERROR(_xlfn.IFS(COUNTA($F$68:$K$68)=0,AVERAGE($F101:$K101),$F$68="X",AVERAGE(G101:$K101),$G$68="X",AVERAGE($F101,$H101:$K101),$H$68="X",AVERAGE($F101:$G101,$I101:$K101),$I$68="X",AVERAGE($F101:$H101,$J101:$K101),$J$68="X",AVERAGE($F101:$I101,$K101:$K101),$K$68="X",AVERAGE($F101:$J101)),"")</f>
        <v>0</v>
      </c>
      <c r="C101" s="19" cm="1">
        <f t="array" ref="C101">IFERROR(_xlfn.IFS(COUNTA($F$68:$K$68)=0,STDEV($F101:$K101)/SQRT(COUNT($F101:$K101)),$F$68="X",STDEV(G101:$K101)/SQRT(COUNT(G101:$K101)),$G$68="X",STDEV($F101,$H101:$K101)/SQRT(COUNT($F101,$H101:$K101)),$H$68="X",STDEV($F101:$G101,$I101:$K101)/SQRT(COUNT($F101:$G101,$I101:$K101)),$I$68="X",STDEV($F101:$H101,$J101:$K101)/SQRT(COUNT($F101:$H101,$J101:$K101)),$J$68="X",STDEV($F101:$I101,$K101)/SQRT(COUNT($F101:$I101,$K101)),$K$68="X",STDEV($F101:$J101)/SQRT(COUNT($F101:$J101))),"")</f>
        <v>0</v>
      </c>
      <c r="D101" s="113" cm="1">
        <f t="array" ref="D101">IFERROR(_xlfn.IFS(COUNTA($L$68:$Q$68)=0,AVERAGE($L101:$Q101),$L$68="X",AVERAGE($M101:$Q101),$M$68="X",AVERAGE($L101,$N101:$Q101),$N$68="X",AVERAGE($L101:$M101,$O101:$Q101),$O$68="X",AVERAGE($L101:$N101,$P101:$Q101),$P$68="X",AVERAGE($L101:$O101,$Q101:$Q101),$Q$68="X",AVERAGE($L101:$P101)),"")</f>
        <v>0</v>
      </c>
      <c r="E101" s="111" cm="1">
        <f t="array" ref="E101">IFERROR(_xlfn.IFS(COUNTA($L$68:$Q$68)=0,STDEV($L101:$Q101)/SQRT(COUNT($L101:$Q101)),$L$68="X",STDEV($M101:$Q101)/SQRT(COUNT($M101:$Q101)),$M$68="X",STDEV($L101,$N101:$Q101)/SQRT(COUNT($L101,$N101:$Q101)),$N$68="X",STDEV($L101:$M101,$O101:$Q101)/SQRT(COUNT($L101:$M101,$O101:$Q101)),$O$68="X",STDEV($L101:$N101,$P101:$Q101)/SQRT(COUNT($L101:$N101,$P101:$Q101)),$P$68="X",STDEV($L101:$O101,$Q101)/SQRT(COUNT($L101:$O101,$Q101)),$Q$68="X",STDEV($L101:$P101)/SQRT(COUNT($L101:$P101))),"")</f>
        <v>0</v>
      </c>
      <c r="F101" cm="1">
        <f t="array" ref="F101">_xlfn.IFS(SUM($L101:$Q101)="","",L101="","",L101=0,0,L101&gt;0,L101/F$131*100)</f>
        <v>0</v>
      </c>
      <c r="G101" cm="1">
        <f t="array" ref="G101">_xlfn.IFS(SUM($L101:$Q101)="","",M101="","",M101=0,0,M101&gt;0,M101/G$131*100)</f>
        <v>0</v>
      </c>
      <c r="H101" cm="1">
        <f t="array" ref="H101">_xlfn.IFS(SUM($L101:$Q101)="","",N101="","",N101=0,0,N101&gt;0,N101/H$131*100)</f>
        <v>0</v>
      </c>
      <c r="I101" cm="1">
        <f t="array" ref="I101">_xlfn.IFS(SUM($L101:$Q101)="","",O101="","",O101=0,0,O101&gt;0,O101/I$131*100)</f>
        <v>0</v>
      </c>
      <c r="J101" cm="1">
        <f t="array" ref="J101">_xlfn.IFS(SUM($L101:$Q101)="","",P101="","",P101=0,0,P101&gt;0,P101/J$131*100)</f>
        <v>0</v>
      </c>
      <c r="K101" s="1" cm="1">
        <f t="array" ref="K101">_xlfn.IFS(SUM($L101:$Q101)="","",Q101="","",Q101=0,0,Q101&gt;0,Q101/K$131*100)</f>
        <v>0</v>
      </c>
      <c r="L101" s="42">
        <f t="shared" si="75"/>
        <v>0</v>
      </c>
      <c r="M101">
        <f t="shared" si="75"/>
        <v>0</v>
      </c>
      <c r="N101">
        <f t="shared" si="75"/>
        <v>0</v>
      </c>
      <c r="O101">
        <f t="shared" si="75"/>
        <v>0</v>
      </c>
      <c r="P101">
        <f t="shared" si="75"/>
        <v>0</v>
      </c>
      <c r="Q101" s="96">
        <f t="shared" si="75"/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1"/>
      <c r="Y101" s="1"/>
      <c r="Z101" s="7" t="s">
        <v>57</v>
      </c>
      <c r="AA101" s="18" cm="1">
        <f t="array" ref="AA101">IFERROR(_xlfn.IFS(COUNTA($AE$68:$AJ$68)=0,AVERAGE($AE101:$AJ101),$AE$68="X",AVERAGE($AF101:$AJ101),$AF$68="X",AVERAGE($AE101,$AG101:$AJ101),$AG$68="X",AVERAGE($AE101:$AF101,$AH101:$AJ101),$AH$68="X",AVERAGE($AE101:$AG101,$AI101:$AJ101),$AI$68="X",AVERAGE($AE101:$AH101,$AJ101:$AJ101),$AJ$68="X",AVERAGE($AE101:$AI101)),"")</f>
        <v>0</v>
      </c>
      <c r="AB101" s="19" cm="1">
        <f t="array" ref="AB101">IFERROR(_xlfn.IFS(COUNTA($AE$68:$AJ$68)=0,STDEV($AE101:$AJ101)/SQRT(COUNT($AE101:$AJ101)),$AE$68="X",STDEV($AF101:$AJ101)/SQRT(COUNT($AF101:$AJ101)),$AF$68="X",STDEV($AE101,$AG101:$AJ101)/SQRT(COUNT($AE101,$AG101:$AJ101)),$AG$68="X",STDEV($AE101:$AF101,$AH101:$AJ101)/SQRT(COUNT($AE101:$AF101,$AH101:$AJ101)),$AH$68="X",STDEV($AE101:$AG101,$AI101:$AJ101)/SQRT(COUNT($AE101:$AG101,$AI101:$AJ101)),$AI$68="X",STDEV($AE101:$AH101,$AJ101)/SQRT(COUNT($AE101:$AH101,$AJ101)),$AJ$68="X",STDEV($AE101:$AI101)/SQRT(COUNT($AE101:$AI101))),"")</f>
        <v>0</v>
      </c>
      <c r="AC101" s="113" cm="1">
        <f t="array" ref="AC101">IFERROR(_xlfn.IFS(COUNTA($AK$68:$AP$68)=0,AVERAGE($AK101:$AP101),$AK$68="X",AVERAGE($AL101:$AP101),$AL$68="X",AVERAGE($AK101,$AM101:$AP101),$AM$68="X",AVERAGE($AK101:$AL101,$AN101:$AP101),$AN$68="X",AVERAGE($AK101:$AM101,$AO101:$AP101),$AO$68="X",AVERAGE($AK101:$AN101,$AP101:$AP101),$AP$68="X",AVERAGE($AK101:$AO101)),"")</f>
        <v>0</v>
      </c>
      <c r="AD101" s="111" cm="1">
        <f t="array" ref="AD101">IFERROR(_xlfn.IFS(COUNTA($AK$68:$AP$68)=0,STDEV($AK101:$AP101)/SQRT(COUNT($AK101:$AP101)),$AK$68="X",STDEV($AL101:$AP101)/SQRT(COUNT($AL101:$AP101)),$AL$68="X",STDEV($AK101,$AM101:$AP101)/SQRT(COUNT($AK101,$AM101:$AP101)),$AM$68="X",STDEV($AK101:$AL101,$AN101:$AP101)/SQRT(COUNT($AK101:$AL101,$AN101:$AP101)),$AN$68="X",STDEV($AK101:$AM101,$AO101:$AP101)/SQRT(COUNT($AK101:$AM101,$AO101:$AP101)),$AO$68="X",STDEV($AK101:$AN101,$AP101)/SQRT(COUNT($AK101:$AN101,$AP101)),$AP$68="X",STDEV($AK101:$AO101)/SQRT(COUNT($AK101:$AO101))),"")</f>
        <v>0</v>
      </c>
      <c r="AE101" cm="1">
        <f t="array" ref="AE101">_xlfn.IFS(SUM($AK101:$AP101)="","",AK101="","",AK101=0,0,AK101&gt;0,AK101/AE$131*100)</f>
        <v>0</v>
      </c>
      <c r="AF101" cm="1">
        <f t="array" ref="AF101">_xlfn.IFS(SUM($AK101:$AP101)="","",AL101="","",AL101=0,0,AL101&gt;0,AL101/AF$131*100)</f>
        <v>0</v>
      </c>
      <c r="AG101" cm="1">
        <f t="array" ref="AG101">_xlfn.IFS(SUM($AK101:$AP101)="","",AM101="","",AM101=0,0,AM101&gt;0,AM101/AG$131*100)</f>
        <v>0</v>
      </c>
      <c r="AH101" cm="1">
        <f t="array" ref="AH101">_xlfn.IFS(SUM($AK101:$AP101)="","",AN101="","",AN101=0,0,AN101&gt;0,AN101/AH$131*100)</f>
        <v>0</v>
      </c>
      <c r="AI101" cm="1">
        <f t="array" ref="AI101">_xlfn.IFS(SUM($AK101:$AP101)="","",AO101="","",AO101=0,0,AO101&gt;0,AO101/AI$131*100)</f>
        <v>0</v>
      </c>
      <c r="AJ101" s="1" cm="1">
        <f t="array" ref="AJ101">_xlfn.IFS(SUM($AK101:$AP101)="","",AP101="","",AP101=0,0,AP101&gt;0,AP101/AJ$131*100)</f>
        <v>0</v>
      </c>
      <c r="AK101" s="85">
        <f t="shared" si="76"/>
        <v>0</v>
      </c>
      <c r="AL101" s="39">
        <f t="shared" si="76"/>
        <v>0</v>
      </c>
      <c r="AM101" s="39">
        <f t="shared" si="76"/>
        <v>0</v>
      </c>
      <c r="AN101" s="39">
        <f t="shared" si="76"/>
        <v>0</v>
      </c>
      <c r="AO101" s="39">
        <f t="shared" si="76"/>
        <v>0</v>
      </c>
      <c r="AP101" s="98">
        <f t="shared" si="76"/>
        <v>0</v>
      </c>
      <c r="AQ101" s="89">
        <v>0</v>
      </c>
      <c r="AR101" s="89">
        <v>0</v>
      </c>
      <c r="AS101" s="89">
        <v>0</v>
      </c>
      <c r="AT101" s="89">
        <v>0</v>
      </c>
      <c r="AU101" s="89">
        <v>0</v>
      </c>
      <c r="AV101" s="89">
        <v>0</v>
      </c>
      <c r="AW101" s="1"/>
      <c r="AX101" s="1"/>
      <c r="AY101" s="39" t="str">
        <f t="shared" si="77"/>
        <v/>
      </c>
      <c r="AZ101" s="39" t="str">
        <f t="shared" si="78"/>
        <v/>
      </c>
      <c r="BA101" s="39" t="str">
        <f t="shared" si="79"/>
        <v/>
      </c>
      <c r="BB101" s="39" t="str">
        <f t="shared" si="80"/>
        <v/>
      </c>
      <c r="BC101" s="39" t="str">
        <f t="shared" si="81"/>
        <v/>
      </c>
      <c r="BD101" s="39" t="str">
        <f t="shared" si="82"/>
        <v/>
      </c>
      <c r="BE101" s="39" t="str">
        <f t="shared" si="83"/>
        <v/>
      </c>
      <c r="BF101" s="39" t="str">
        <f t="shared" si="84"/>
        <v/>
      </c>
      <c r="BG101" s="39" t="str">
        <f t="shared" si="85"/>
        <v/>
      </c>
      <c r="BH101" s="39" t="str">
        <f t="shared" si="86"/>
        <v/>
      </c>
      <c r="BI101" s="39" t="str">
        <f t="shared" si="87"/>
        <v/>
      </c>
      <c r="BJ101" s="39" t="str">
        <f t="shared" si="88"/>
        <v/>
      </c>
      <c r="BK101" s="42" t="str">
        <f t="shared" si="100"/>
        <v/>
      </c>
      <c r="BL101" t="str">
        <f t="shared" si="100"/>
        <v/>
      </c>
      <c r="BM101" t="str">
        <f t="shared" si="100"/>
        <v/>
      </c>
      <c r="BN101" t="str">
        <f t="shared" si="100"/>
        <v/>
      </c>
      <c r="BO101" t="str">
        <f t="shared" si="100"/>
        <v/>
      </c>
      <c r="BP101" t="str">
        <f t="shared" si="100"/>
        <v/>
      </c>
      <c r="BQ101" t="str">
        <f t="shared" si="110"/>
        <v/>
      </c>
      <c r="BR101" t="str">
        <f t="shared" si="110"/>
        <v/>
      </c>
      <c r="BS101" t="str">
        <f t="shared" si="110"/>
        <v/>
      </c>
      <c r="BT101" t="str">
        <f t="shared" si="110"/>
        <v/>
      </c>
      <c r="BU101" t="str">
        <f t="shared" si="110"/>
        <v/>
      </c>
      <c r="BV101" t="str">
        <f t="shared" si="110"/>
        <v/>
      </c>
      <c r="BW101" t="str">
        <f t="shared" si="101"/>
        <v/>
      </c>
      <c r="BX101" t="str">
        <f t="shared" si="102"/>
        <v/>
      </c>
      <c r="BY101" t="str">
        <f t="shared" si="103"/>
        <v/>
      </c>
      <c r="BZ101" t="str">
        <f t="shared" si="104"/>
        <v/>
      </c>
      <c r="CA101" t="str">
        <f t="shared" si="105"/>
        <v/>
      </c>
      <c r="CB101" s="39" t="str">
        <f t="shared" si="105"/>
        <v/>
      </c>
      <c r="CC101" s="46" t="str">
        <f t="shared" si="106"/>
        <v/>
      </c>
      <c r="CD101" s="44" t="str">
        <f t="shared" si="96"/>
        <v/>
      </c>
      <c r="CE101" t="str" cm="1">
        <f t="array" ref="CE101">_xlfn.IFS($CC101="","",$CC101&lt;=CE$69,"yes",$CC101&gt;CE$69,"no")</f>
        <v/>
      </c>
      <c r="CF101" s="42" t="str">
        <f t="shared" si="107"/>
        <v/>
      </c>
      <c r="CG101" s="1" t="str">
        <f t="shared" si="108"/>
        <v/>
      </c>
      <c r="CH101" s="1" t="str">
        <f t="shared" si="109"/>
        <v/>
      </c>
      <c r="CI101" s="76" t="str">
        <f>IF(CE101="yes",VLOOKUP(CH101,'z-Table'!$A$1:$K$74,7,TRUE)*$CE$68,"")</f>
        <v/>
      </c>
    </row>
    <row r="102" spans="1:87" ht="12" x14ac:dyDescent="0.2">
      <c r="A102" s="6" t="s">
        <v>58</v>
      </c>
      <c r="B102" s="18" cm="1">
        <f t="array" ref="B102">IFERROR(_xlfn.IFS(COUNTA($F$68:$K$68)=0,AVERAGE($F102:$K102),$F$68="X",AVERAGE(G102:$K102),$G$68="X",AVERAGE($F102,$H102:$K102),$H$68="X",AVERAGE($F102:$G102,$I102:$K102),$I$68="X",AVERAGE($F102:$H102,$J102:$K102),$J$68="X",AVERAGE($F102:$I102,$K102:$K102),$K$68="X",AVERAGE($F102:$J102)),"")</f>
        <v>0</v>
      </c>
      <c r="C102" s="19" cm="1">
        <f t="array" ref="C102">IFERROR(_xlfn.IFS(COUNTA($F$68:$K$68)=0,STDEV($F102:$K102)/SQRT(COUNT($F102:$K102)),$F$68="X",STDEV(G102:$K102)/SQRT(COUNT(G102:$K102)),$G$68="X",STDEV($F102,$H102:$K102)/SQRT(COUNT($F102,$H102:$K102)),$H$68="X",STDEV($F102:$G102,$I102:$K102)/SQRT(COUNT($F102:$G102,$I102:$K102)),$I$68="X",STDEV($F102:$H102,$J102:$K102)/SQRT(COUNT($F102:$H102,$J102:$K102)),$J$68="X",STDEV($F102:$I102,$K102)/SQRT(COUNT($F102:$I102,$K102)),$K$68="X",STDEV($F102:$J102)/SQRT(COUNT($F102:$J102))),"")</f>
        <v>0</v>
      </c>
      <c r="D102" s="113" cm="1">
        <f t="array" ref="D102">IFERROR(_xlfn.IFS(COUNTA($L$68:$Q$68)=0,AVERAGE($L102:$Q102),$L$68="X",AVERAGE($M102:$Q102),$M$68="X",AVERAGE($L102,$N102:$Q102),$N$68="X",AVERAGE($L102:$M102,$O102:$Q102),$O$68="X",AVERAGE($L102:$N102,$P102:$Q102),$P$68="X",AVERAGE($L102:$O102,$Q102:$Q102),$Q$68="X",AVERAGE($L102:$P102)),"")</f>
        <v>0</v>
      </c>
      <c r="E102" s="111" cm="1">
        <f t="array" ref="E102">IFERROR(_xlfn.IFS(COUNTA($L$68:$Q$68)=0,STDEV($L102:$Q102)/SQRT(COUNT($L102:$Q102)),$L$68="X",STDEV($M102:$Q102)/SQRT(COUNT($M102:$Q102)),$M$68="X",STDEV($L102,$N102:$Q102)/SQRT(COUNT($L102,$N102:$Q102)),$N$68="X",STDEV($L102:$M102,$O102:$Q102)/SQRT(COUNT($L102:$M102,$O102:$Q102)),$O$68="X",STDEV($L102:$N102,$P102:$Q102)/SQRT(COUNT($L102:$N102,$P102:$Q102)),$P$68="X",STDEV($L102:$O102,$Q102)/SQRT(COUNT($L102:$O102,$Q102)),$Q$68="X",STDEV($L102:$P102)/SQRT(COUNT($L102:$P102))),"")</f>
        <v>0</v>
      </c>
      <c r="F102" cm="1">
        <f t="array" ref="F102">_xlfn.IFS(SUM($L102:$Q102)="","",L102="","",L102=0,0,L102&gt;0,L102/F$131*100)</f>
        <v>0</v>
      </c>
      <c r="G102" cm="1">
        <f t="array" ref="G102">_xlfn.IFS(SUM($L102:$Q102)="","",M102="","",M102=0,0,M102&gt;0,M102/G$131*100)</f>
        <v>0</v>
      </c>
      <c r="H102" cm="1">
        <f t="array" ref="H102">_xlfn.IFS(SUM($L102:$Q102)="","",N102="","",N102=0,0,N102&gt;0,N102/H$131*100)</f>
        <v>0</v>
      </c>
      <c r="I102" cm="1">
        <f t="array" ref="I102">_xlfn.IFS(SUM($L102:$Q102)="","",O102="","",O102=0,0,O102&gt;0,O102/I$131*100)</f>
        <v>0</v>
      </c>
      <c r="J102" cm="1">
        <f t="array" ref="J102">_xlfn.IFS(SUM($L102:$Q102)="","",P102="","",P102=0,0,P102&gt;0,P102/J$131*100)</f>
        <v>0</v>
      </c>
      <c r="K102" s="1" cm="1">
        <f t="array" ref="K102">_xlfn.IFS(SUM($L102:$Q102)="","",Q102="","",Q102=0,0,Q102&gt;0,Q102/K$131*100)</f>
        <v>0</v>
      </c>
      <c r="L102" s="42">
        <f t="shared" si="75"/>
        <v>0</v>
      </c>
      <c r="M102">
        <f t="shared" si="75"/>
        <v>0</v>
      </c>
      <c r="N102">
        <f t="shared" si="75"/>
        <v>0</v>
      </c>
      <c r="O102">
        <f t="shared" si="75"/>
        <v>0</v>
      </c>
      <c r="P102">
        <f t="shared" si="75"/>
        <v>0</v>
      </c>
      <c r="Q102" s="96">
        <f t="shared" si="75"/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1"/>
      <c r="Y102" s="1"/>
      <c r="Z102" s="6" t="s">
        <v>58</v>
      </c>
      <c r="AA102" s="18" cm="1">
        <f t="array" ref="AA102">IFERROR(_xlfn.IFS(COUNTA($AE$68:$AJ$68)=0,AVERAGE($AE102:$AJ102),$AE$68="X",AVERAGE($AF102:$AJ102),$AF$68="X",AVERAGE($AE102,$AG102:$AJ102),$AG$68="X",AVERAGE($AE102:$AF102,$AH102:$AJ102),$AH$68="X",AVERAGE($AE102:$AG102,$AI102:$AJ102),$AI$68="X",AVERAGE($AE102:$AH102,$AJ102:$AJ102),$AJ$68="X",AVERAGE($AE102:$AI102)),"")</f>
        <v>0</v>
      </c>
      <c r="AB102" s="19" cm="1">
        <f t="array" ref="AB102">IFERROR(_xlfn.IFS(COUNTA($AE$68:$AJ$68)=0,STDEV($AE102:$AJ102)/SQRT(COUNT($AE102:$AJ102)),$AE$68="X",STDEV($AF102:$AJ102)/SQRT(COUNT($AF102:$AJ102)),$AF$68="X",STDEV($AE102,$AG102:$AJ102)/SQRT(COUNT($AE102,$AG102:$AJ102)),$AG$68="X",STDEV($AE102:$AF102,$AH102:$AJ102)/SQRT(COUNT($AE102:$AF102,$AH102:$AJ102)),$AH$68="X",STDEV($AE102:$AG102,$AI102:$AJ102)/SQRT(COUNT($AE102:$AG102,$AI102:$AJ102)),$AI$68="X",STDEV($AE102:$AH102,$AJ102)/SQRT(COUNT($AE102:$AH102,$AJ102)),$AJ$68="X",STDEV($AE102:$AI102)/SQRT(COUNT($AE102:$AI102))),"")</f>
        <v>0</v>
      </c>
      <c r="AC102" s="113" cm="1">
        <f t="array" ref="AC102">IFERROR(_xlfn.IFS(COUNTA($AK$68:$AP$68)=0,AVERAGE($AK102:$AP102),$AK$68="X",AVERAGE($AL102:$AP102),$AL$68="X",AVERAGE($AK102,$AM102:$AP102),$AM$68="X",AVERAGE($AK102:$AL102,$AN102:$AP102),$AN$68="X",AVERAGE($AK102:$AM102,$AO102:$AP102),$AO$68="X",AVERAGE($AK102:$AN102,$AP102:$AP102),$AP$68="X",AVERAGE($AK102:$AO102)),"")</f>
        <v>0</v>
      </c>
      <c r="AD102" s="111" cm="1">
        <f t="array" ref="AD102">IFERROR(_xlfn.IFS(COUNTA($AK$68:$AP$68)=0,STDEV($AK102:$AP102)/SQRT(COUNT($AK102:$AP102)),$AK$68="X",STDEV($AL102:$AP102)/SQRT(COUNT($AL102:$AP102)),$AL$68="X",STDEV($AK102,$AM102:$AP102)/SQRT(COUNT($AK102,$AM102:$AP102)),$AM$68="X",STDEV($AK102:$AL102,$AN102:$AP102)/SQRT(COUNT($AK102:$AL102,$AN102:$AP102)),$AN$68="X",STDEV($AK102:$AM102,$AO102:$AP102)/SQRT(COUNT($AK102:$AM102,$AO102:$AP102)),$AO$68="X",STDEV($AK102:$AN102,$AP102)/SQRT(COUNT($AK102:$AN102,$AP102)),$AP$68="X",STDEV($AK102:$AO102)/SQRT(COUNT($AK102:$AO102))),"")</f>
        <v>0</v>
      </c>
      <c r="AE102" cm="1">
        <f t="array" ref="AE102">_xlfn.IFS(SUM($AK102:$AP102)="","",AK102="","",AK102=0,0,AK102&gt;0,AK102/AE$131*100)</f>
        <v>0</v>
      </c>
      <c r="AF102" cm="1">
        <f t="array" ref="AF102">_xlfn.IFS(SUM($AK102:$AP102)="","",AL102="","",AL102=0,0,AL102&gt;0,AL102/AF$131*100)</f>
        <v>0</v>
      </c>
      <c r="AG102" cm="1">
        <f t="array" ref="AG102">_xlfn.IFS(SUM($AK102:$AP102)="","",AM102="","",AM102=0,0,AM102&gt;0,AM102/AG$131*100)</f>
        <v>0</v>
      </c>
      <c r="AH102" cm="1">
        <f t="array" ref="AH102">_xlfn.IFS(SUM($AK102:$AP102)="","",AN102="","",AN102=0,0,AN102&gt;0,AN102/AH$131*100)</f>
        <v>0</v>
      </c>
      <c r="AI102" cm="1">
        <f t="array" ref="AI102">_xlfn.IFS(SUM($AK102:$AP102)="","",AO102="","",AO102=0,0,AO102&gt;0,AO102/AI$131*100)</f>
        <v>0</v>
      </c>
      <c r="AJ102" s="1" cm="1">
        <f t="array" ref="AJ102">_xlfn.IFS(SUM($AK102:$AP102)="","",AP102="","",AP102=0,0,AP102&gt;0,AP102/AJ$131*100)</f>
        <v>0</v>
      </c>
      <c r="AK102" s="85">
        <f t="shared" si="76"/>
        <v>0</v>
      </c>
      <c r="AL102" s="39">
        <f t="shared" si="76"/>
        <v>0</v>
      </c>
      <c r="AM102" s="39">
        <f t="shared" si="76"/>
        <v>0</v>
      </c>
      <c r="AN102" s="39">
        <f t="shared" si="76"/>
        <v>0</v>
      </c>
      <c r="AO102" s="39">
        <f t="shared" si="76"/>
        <v>0</v>
      </c>
      <c r="AP102" s="98">
        <f t="shared" si="76"/>
        <v>0</v>
      </c>
      <c r="AQ102" s="89">
        <v>0</v>
      </c>
      <c r="AR102" s="89">
        <v>0</v>
      </c>
      <c r="AS102" s="89">
        <v>0</v>
      </c>
      <c r="AT102" s="89">
        <v>0</v>
      </c>
      <c r="AU102" s="89">
        <v>0</v>
      </c>
      <c r="AV102" s="89">
        <v>0</v>
      </c>
      <c r="AW102" s="1"/>
      <c r="AX102" s="1"/>
      <c r="AY102" s="39" t="str">
        <f t="shared" ref="AY102:AY129" si="111">IF($AX102&lt;&gt;0,IF(SUM(L$70:L$131)=0,"",IF(L$68="x","",L102)),"")</f>
        <v/>
      </c>
      <c r="AZ102" s="39" t="str">
        <f t="shared" ref="AZ102:AZ129" si="112">IF($AX102&lt;&gt;0,IF(SUM(M$70:M$131)=0,"",IF(M$68="x","",M102)),"")</f>
        <v/>
      </c>
      <c r="BA102" s="39" t="str">
        <f t="shared" ref="BA102:BA129" si="113">IF($AX102&lt;&gt;0,IF(SUM(N$70:N$131)=0,"",IF(N$68="x","",N102)),"")</f>
        <v/>
      </c>
      <c r="BB102" s="39" t="str">
        <f t="shared" ref="BB102:BB129" si="114">IF($AX102&lt;&gt;0,IF(SUM(O$70:O$131)=0,"",IF(O$68="x","",O102)),"")</f>
        <v/>
      </c>
      <c r="BC102" s="39" t="str">
        <f t="shared" ref="BC102:BC129" si="115">IF($AX102&lt;&gt;0,IF(SUM(P$70:P$131)=0,"",IF(P$68="x","",P102)),"")</f>
        <v/>
      </c>
      <c r="BD102" s="39" t="str">
        <f t="shared" ref="BD102:BD129" si="116">IF($AX102&lt;&gt;0,IF(SUM(Q$70:Q$131)=0,"",IF(Q$68="x","",Q102)),"")</f>
        <v/>
      </c>
      <c r="BE102" s="39" t="str">
        <f t="shared" ref="BE102:BE129" si="117">IF($AX102&lt;&gt;0,IF(SUM(AK$70:AK$131)=0,"",IF(AK$68="x","",AK102)),"")</f>
        <v/>
      </c>
      <c r="BF102" s="39" t="str">
        <f t="shared" ref="BF102:BF129" si="118">IF($AX102&lt;&gt;0,IF(SUM(AL$70:AL$131)=0,"",IF(AL$68="x","",AL102)),"")</f>
        <v/>
      </c>
      <c r="BG102" s="39" t="str">
        <f t="shared" ref="BG102:BG129" si="119">IF($AX102&lt;&gt;0,IF(SUM(AM$70:AM$131)=0,"",IF(AM$68="x","",AM102)),"")</f>
        <v/>
      </c>
      <c r="BH102" s="39" t="str">
        <f t="shared" ref="BH102:BH129" si="120">IF($AX102&lt;&gt;0,IF(SUM(AN$70:AN$131)=0,"",IF(AN$68="x","",AN102)),"")</f>
        <v/>
      </c>
      <c r="BI102" s="39" t="str">
        <f t="shared" ref="BI102:BI129" si="121">IF($AX102&lt;&gt;0,IF(SUM(AO$70:AO$131)=0,"",IF(AO$68="x","",AO102)),"")</f>
        <v/>
      </c>
      <c r="BJ102" s="39" t="str">
        <f t="shared" ref="BJ102:BJ129" si="122">IF($AX102&lt;&gt;0,IF(SUM(AP$70:AP$131)=0,"",IF(AP$68="x","",AP102)),"")</f>
        <v/>
      </c>
      <c r="BK102" s="42" t="str">
        <f t="shared" si="100"/>
        <v/>
      </c>
      <c r="BL102" t="str">
        <f t="shared" si="100"/>
        <v/>
      </c>
      <c r="BM102" t="str">
        <f t="shared" si="100"/>
        <v/>
      </c>
      <c r="BN102" t="str">
        <f t="shared" si="100"/>
        <v/>
      </c>
      <c r="BO102" t="str">
        <f t="shared" si="100"/>
        <v/>
      </c>
      <c r="BP102" t="str">
        <f t="shared" si="100"/>
        <v/>
      </c>
      <c r="BQ102" t="str">
        <f t="shared" si="110"/>
        <v/>
      </c>
      <c r="BR102" t="str">
        <f t="shared" si="110"/>
        <v/>
      </c>
      <c r="BS102" t="str">
        <f t="shared" si="110"/>
        <v/>
      </c>
      <c r="BT102" t="str">
        <f t="shared" si="110"/>
        <v/>
      </c>
      <c r="BU102" t="str">
        <f t="shared" si="110"/>
        <v/>
      </c>
      <c r="BV102" t="str">
        <f t="shared" si="110"/>
        <v/>
      </c>
      <c r="BW102" t="str">
        <f t="shared" si="101"/>
        <v/>
      </c>
      <c r="BX102" t="str">
        <f t="shared" si="102"/>
        <v/>
      </c>
      <c r="BY102" t="str">
        <f t="shared" si="103"/>
        <v/>
      </c>
      <c r="BZ102" t="str">
        <f t="shared" si="104"/>
        <v/>
      </c>
      <c r="CA102" t="str">
        <f t="shared" si="105"/>
        <v/>
      </c>
      <c r="CB102" s="39" t="str">
        <f t="shared" si="105"/>
        <v/>
      </c>
      <c r="CC102" s="46" t="str">
        <f t="shared" si="106"/>
        <v/>
      </c>
      <c r="CD102" s="44" t="str">
        <f t="shared" si="96"/>
        <v/>
      </c>
      <c r="CE102" t="str" cm="1">
        <f t="array" ref="CE102">_xlfn.IFS($CC102="","",$CC102&lt;=CE$69,"yes",$CC102&gt;CE$69,"no")</f>
        <v/>
      </c>
      <c r="CF102" s="42" t="str">
        <f t="shared" si="107"/>
        <v/>
      </c>
      <c r="CG102" s="1" t="str">
        <f t="shared" si="108"/>
        <v/>
      </c>
      <c r="CH102" s="1" t="str">
        <f t="shared" si="109"/>
        <v/>
      </c>
      <c r="CI102" s="76" t="str">
        <f>IF(CE102="yes",VLOOKUP(CH102,'z-Table'!$A$1:$K$74,7,TRUE)*$CE$68,"")</f>
        <v/>
      </c>
    </row>
    <row r="103" spans="1:87" ht="12" x14ac:dyDescent="0.2">
      <c r="A103" s="6" t="s">
        <v>59</v>
      </c>
      <c r="B103" s="18" cm="1">
        <f t="array" ref="B103">IFERROR(_xlfn.IFS(COUNTA($F$68:$K$68)=0,AVERAGE($F103:$K103),$F$68="X",AVERAGE(G103:$K103),$G$68="X",AVERAGE($F103,$H103:$K103),$H$68="X",AVERAGE($F103:$G103,$I103:$K103),$I$68="X",AVERAGE($F103:$H103,$J103:$K103),$J$68="X",AVERAGE($F103:$I103,$K103:$K103),$K$68="X",AVERAGE($F103:$J103)),"")</f>
        <v>7.0940556513119965E-2</v>
      </c>
      <c r="C103" s="19" cm="1">
        <f t="array" ref="C103">IFERROR(_xlfn.IFS(COUNTA($F$68:$K$68)=0,STDEV($F103:$K103)/SQRT(COUNT($F103:$K103)),$F$68="X",STDEV(G103:$K103)/SQRT(COUNT(G103:$K103)),$G$68="X",STDEV($F103,$H103:$K103)/SQRT(COUNT($F103,$H103:$K103)),$H$68="X",STDEV($F103:$G103,$I103:$K103)/SQRT(COUNT($F103:$G103,$I103:$K103)),$I$68="X",STDEV($F103:$H103,$J103:$K103)/SQRT(COUNT($F103:$H103,$J103:$K103)),$J$68="X",STDEV($F103:$I103,$K103)/SQRT(COUNT($F103:$I103,$K103)),$K$68="X",STDEV($F103:$J103)/SQRT(COUNT($F103:$J103))),"")</f>
        <v>5.7541750625092983E-3</v>
      </c>
      <c r="D103" s="113" cm="1">
        <f t="array" ref="D103">IFERROR(_xlfn.IFS(COUNTA($L$68:$Q$68)=0,AVERAGE($L103:$Q103),$L$68="X",AVERAGE($M103:$Q103),$M$68="X",AVERAGE($L103,$N103:$Q103),$N$68="X",AVERAGE($L103:$M103,$O103:$Q103),$O$68="X",AVERAGE($L103:$N103,$P103:$Q103),$P$68="X",AVERAGE($L103:$O103,$Q103:$Q103),$Q$68="X",AVERAGE($L103:$P103)),"")</f>
        <v>42219.430555555555</v>
      </c>
      <c r="E103" s="111" cm="1">
        <f t="array" ref="E103">IFERROR(_xlfn.IFS(COUNTA($L$68:$Q$68)=0,STDEV($L103:$Q103)/SQRT(COUNT($L103:$Q103)),$L$68="X",STDEV($M103:$Q103)/SQRT(COUNT($M103:$Q103)),$M$68="X",STDEV($L103,$N103:$Q103)/SQRT(COUNT($L103,$N103:$Q103)),$N$68="X",STDEV($L103:$M103,$O103:$Q103)/SQRT(COUNT($L103:$M103,$O103:$Q103)),$O$68="X",STDEV($L103:$N103,$P103:$Q103)/SQRT(COUNT($L103:$N103,$P103:$Q103)),$P$68="X",STDEV($L103:$O103,$Q103)/SQRT(COUNT($L103:$O103,$Q103)),$Q$68="X",STDEV($L103:$P103)/SQRT(COUNT($L103:$P103))),"")</f>
        <v>7703.2140575174044</v>
      </c>
      <c r="F103" cm="1">
        <f t="array" ref="F103">_xlfn.IFS(SUM($L103:$Q103)="","",L103="","",L103=0,0,L103&gt;0,L103/F$131*100)</f>
        <v>5.2856627496316429E-2</v>
      </c>
      <c r="G103" cm="1">
        <f t="array" ref="G103">_xlfn.IFS(SUM($L103:$Q103)="","",M103="","",M103=0,0,M103&gt;0,M103/G$131*100)</f>
        <v>8.2561130882821743E-2</v>
      </c>
      <c r="H103" cm="1">
        <f t="array" ref="H103">_xlfn.IFS(SUM($L103:$Q103)="","",N103="","",N103=0,0,N103&gt;0,N103/H$131*100)</f>
        <v>7.7848806599874823E-2</v>
      </c>
      <c r="I103" cm="1">
        <f t="array" ref="I103">_xlfn.IFS(SUM($L103:$Q103)="","",O103="","",O103=0,0,O103&gt;0,O103/I$131*100)</f>
        <v>7.0735531881899308E-2</v>
      </c>
      <c r="J103" cm="1">
        <f t="array" ref="J103">_xlfn.IFS(SUM($L103:$Q103)="","",P103="","",P103=0,0,P103&gt;0,P103/J$131*100)</f>
        <v>5.5273033534449748E-2</v>
      </c>
      <c r="K103" s="1" cm="1">
        <f t="array" ref="K103">_xlfn.IFS(SUM($L103:$Q103)="","",Q103="","",Q103=0,0,Q103&gt;0,Q103/K$131*100)</f>
        <v>8.6368208683357733E-2</v>
      </c>
      <c r="L103" s="42">
        <f t="shared" si="75"/>
        <v>30637.333333333332</v>
      </c>
      <c r="M103">
        <f t="shared" si="75"/>
        <v>41215.75</v>
      </c>
      <c r="N103">
        <f t="shared" si="75"/>
        <v>13962</v>
      </c>
      <c r="O103">
        <f t="shared" si="75"/>
        <v>67955</v>
      </c>
      <c r="P103">
        <f t="shared" si="75"/>
        <v>43852.5</v>
      </c>
      <c r="Q103" s="96">
        <f t="shared" si="75"/>
        <v>55694</v>
      </c>
      <c r="R103" s="89">
        <v>91912</v>
      </c>
      <c r="S103" s="89">
        <v>164863</v>
      </c>
      <c r="T103" s="89">
        <v>41886</v>
      </c>
      <c r="U103" s="89">
        <v>271820</v>
      </c>
      <c r="V103" s="89">
        <v>87705</v>
      </c>
      <c r="W103" s="89">
        <v>111388</v>
      </c>
      <c r="X103" s="1"/>
      <c r="Y103" s="1"/>
      <c r="Z103" s="6" t="s">
        <v>59</v>
      </c>
      <c r="AA103" s="18" cm="1">
        <f t="array" ref="AA103">IFERROR(_xlfn.IFS(COUNTA($AE$68:$AJ$68)=0,AVERAGE($AE103:$AJ103),$AE$68="X",AVERAGE($AF103:$AJ103),$AF$68="X",AVERAGE($AE103,$AG103:$AJ103),$AG$68="X",AVERAGE($AE103:$AF103,$AH103:$AJ103),$AH$68="X",AVERAGE($AE103:$AG103,$AI103:$AJ103),$AI$68="X",AVERAGE($AE103:$AH103,$AJ103:$AJ103),$AJ$68="X",AVERAGE($AE103:$AI103)),"")</f>
        <v>5.508004032858576E-2</v>
      </c>
      <c r="AB103" s="19" cm="1">
        <f t="array" ref="AB103">IFERROR(_xlfn.IFS(COUNTA($AE$68:$AJ$68)=0,STDEV($AE103:$AJ103)/SQRT(COUNT($AE103:$AJ103)),$AE$68="X",STDEV($AF103:$AJ103)/SQRT(COUNT($AF103:$AJ103)),$AF$68="X",STDEV($AE103,$AG103:$AJ103)/SQRT(COUNT($AE103,$AG103:$AJ103)),$AG$68="X",STDEV($AE103:$AF103,$AH103:$AJ103)/SQRT(COUNT($AE103:$AF103,$AH103:$AJ103)),$AH$68="X",STDEV($AE103:$AG103,$AI103:$AJ103)/SQRT(COUNT($AE103:$AG103,$AI103:$AJ103)),$AI$68="X",STDEV($AE103:$AH103,$AJ103)/SQRT(COUNT($AE103:$AH103,$AJ103)),$AJ$68="X",STDEV($AE103:$AI103)/SQRT(COUNT($AE103:$AI103))),"")</f>
        <v>1.3710427043912883E-2</v>
      </c>
      <c r="AC103" s="113" cm="1">
        <f t="array" ref="AC103">IFERROR(_xlfn.IFS(COUNTA($AK$68:$AP$68)=0,AVERAGE($AK103:$AP103),$AK$68="X",AVERAGE($AL103:$AP103),$AL$68="X",AVERAGE($AK103,$AM103:$AP103),$AM$68="X",AVERAGE($AK103:$AL103,$AN103:$AP103),$AN$68="X",AVERAGE($AK103:$AM103,$AO103:$AP103),$AO$68="X",AVERAGE($AK103:$AN103,$AP103:$AP103),$AP$68="X",AVERAGE($AK103:$AO103)),"")</f>
        <v>59621.305555555555</v>
      </c>
      <c r="AD103" s="111" cm="1">
        <f t="array" ref="AD103">IFERROR(_xlfn.IFS(COUNTA($AK$68:$AP$68)=0,STDEV($AK103:$AP103)/SQRT(COUNT($AK103:$AP103)),$AK$68="X",STDEV($AL103:$AP103)/SQRT(COUNT($AL103:$AP103)),$AL$68="X",STDEV($AK103,$AM103:$AP103)/SQRT(COUNT($AK103,$AM103:$AP103)),$AM$68="X",STDEV($AK103:$AL103,$AN103:$AP103)/SQRT(COUNT($AK103:$AL103,$AN103:$AP103)),$AN$68="X",STDEV($AK103:$AM103,$AO103:$AP103)/SQRT(COUNT($AK103:$AM103,$AO103:$AP103)),$AO$68="X",STDEV($AK103:$AN103,$AP103)/SQRT(COUNT($AK103:$AN103,$AP103)),$AP$68="X",STDEV($AK103:$AO103)/SQRT(COUNT($AK103:$AO103))),"")</f>
        <v>32102.450632208198</v>
      </c>
      <c r="AE103" cm="1">
        <f t="array" ref="AE103">_xlfn.IFS(SUM($AK103:$AP103)="","",AK103="","",AK103=0,0,AK103&gt;0,AK103/AE$131*100)</f>
        <v>1.9606894900331743E-2</v>
      </c>
      <c r="AF103" cm="1">
        <f t="array" ref="AF103">_xlfn.IFS(SUM($AK103:$AP103)="","",AL103="","",AL103=0,0,AL103&gt;0,AL103/AF$131*100)</f>
        <v>1.9313718897163379E-2</v>
      </c>
      <c r="AG103" cm="1">
        <f t="array" ref="AG103">_xlfn.IFS(SUM($AK103:$AP103)="","",AM103="","",AM103=0,0,AM103&gt;0,AM103/AG$131*100)</f>
        <v>7.4274505384566786E-2</v>
      </c>
      <c r="AH103" cm="1">
        <f t="array" ref="AH103">_xlfn.IFS(SUM($AK103:$AP103)="","",AN103="","",AN103=0,0,AN103&gt;0,AN103/AH$131*100)</f>
        <v>0.10549703787308916</v>
      </c>
      <c r="AI103" cm="1">
        <f t="array" ref="AI103">_xlfn.IFS(SUM($AK103:$AP103)="","",AO103="","",AO103=0,0,AO103&gt;0,AO103/AI$131*100)</f>
        <v>4.6145345946285096E-2</v>
      </c>
      <c r="AJ103" s="1" cm="1">
        <f t="array" ref="AJ103">_xlfn.IFS(SUM($AK103:$AP103)="","",AP103="","",AP103=0,0,AP103&gt;0,AP103/AJ$131*100)</f>
        <v>6.5642738970078399E-2</v>
      </c>
      <c r="AK103" s="85">
        <f t="shared" si="76"/>
        <v>18200</v>
      </c>
      <c r="AL103" s="39">
        <f t="shared" si="76"/>
        <v>17677</v>
      </c>
      <c r="AM103" s="39">
        <f t="shared" si="76"/>
        <v>65807.333333333328</v>
      </c>
      <c r="AN103" s="39">
        <f t="shared" si="76"/>
        <v>30566</v>
      </c>
      <c r="AO103" s="39">
        <f t="shared" si="76"/>
        <v>215004.5</v>
      </c>
      <c r="AP103" s="98">
        <f t="shared" si="76"/>
        <v>10473</v>
      </c>
      <c r="AQ103" s="89">
        <v>18200</v>
      </c>
      <c r="AR103" s="89">
        <v>35354</v>
      </c>
      <c r="AS103" s="89">
        <v>197422</v>
      </c>
      <c r="AT103" s="89">
        <v>91698</v>
      </c>
      <c r="AU103" s="89">
        <v>430009</v>
      </c>
      <c r="AV103" s="89">
        <v>41892</v>
      </c>
      <c r="AW103" s="1"/>
      <c r="AX103" s="1"/>
      <c r="AY103" s="39" t="str">
        <f t="shared" si="111"/>
        <v/>
      </c>
      <c r="AZ103" s="39" t="str">
        <f t="shared" si="112"/>
        <v/>
      </c>
      <c r="BA103" s="39" t="str">
        <f t="shared" si="113"/>
        <v/>
      </c>
      <c r="BB103" s="39" t="str">
        <f t="shared" si="114"/>
        <v/>
      </c>
      <c r="BC103" s="39" t="str">
        <f t="shared" si="115"/>
        <v/>
      </c>
      <c r="BD103" s="39" t="str">
        <f t="shared" si="116"/>
        <v/>
      </c>
      <c r="BE103" s="39" t="str">
        <f t="shared" si="117"/>
        <v/>
      </c>
      <c r="BF103" s="39" t="str">
        <f t="shared" si="118"/>
        <v/>
      </c>
      <c r="BG103" s="39" t="str">
        <f t="shared" si="119"/>
        <v/>
      </c>
      <c r="BH103" s="39" t="str">
        <f t="shared" si="120"/>
        <v/>
      </c>
      <c r="BI103" s="39" t="str">
        <f t="shared" si="121"/>
        <v/>
      </c>
      <c r="BJ103" s="39" t="str">
        <f t="shared" si="122"/>
        <v/>
      </c>
      <c r="BK103" s="42" t="str">
        <f t="shared" si="100"/>
        <v/>
      </c>
      <c r="BL103" t="str">
        <f t="shared" si="100"/>
        <v/>
      </c>
      <c r="BM103" t="str">
        <f t="shared" si="100"/>
        <v/>
      </c>
      <c r="BN103" t="str">
        <f t="shared" si="100"/>
        <v/>
      </c>
      <c r="BO103" t="str">
        <f t="shared" si="100"/>
        <v/>
      </c>
      <c r="BP103" t="str">
        <f t="shared" si="100"/>
        <v/>
      </c>
      <c r="BQ103" t="str">
        <f t="shared" si="110"/>
        <v/>
      </c>
      <c r="BR103" t="str">
        <f t="shared" si="110"/>
        <v/>
      </c>
      <c r="BS103" t="str">
        <f t="shared" si="110"/>
        <v/>
      </c>
      <c r="BT103" t="str">
        <f t="shared" si="110"/>
        <v/>
      </c>
      <c r="BU103" t="str">
        <f t="shared" si="110"/>
        <v/>
      </c>
      <c r="BV103" t="str">
        <f t="shared" si="110"/>
        <v/>
      </c>
      <c r="BW103" t="str">
        <f t="shared" si="101"/>
        <v/>
      </c>
      <c r="BX103" t="str">
        <f t="shared" si="102"/>
        <v/>
      </c>
      <c r="BY103" t="str">
        <f t="shared" si="103"/>
        <v/>
      </c>
      <c r="BZ103" t="str">
        <f t="shared" si="104"/>
        <v/>
      </c>
      <c r="CA103" t="str">
        <f t="shared" si="105"/>
        <v/>
      </c>
      <c r="CB103" s="39" t="str">
        <f t="shared" si="105"/>
        <v/>
      </c>
      <c r="CC103" s="46" t="str">
        <f t="shared" si="106"/>
        <v/>
      </c>
      <c r="CD103" s="44" t="str">
        <f t="shared" si="96"/>
        <v/>
      </c>
      <c r="CE103" t="str" cm="1">
        <f t="array" ref="CE103">_xlfn.IFS($CC103="","",$CC103&lt;=CE$69,"yes",$CC103&gt;CE$69,"no")</f>
        <v/>
      </c>
      <c r="CF103" s="42" t="str">
        <f t="shared" si="107"/>
        <v/>
      </c>
      <c r="CG103" s="1" t="str">
        <f t="shared" si="108"/>
        <v/>
      </c>
      <c r="CH103" s="1" t="str">
        <f t="shared" si="109"/>
        <v/>
      </c>
      <c r="CI103" s="76" t="str">
        <f>IF(CE103="yes",VLOOKUP(CH103,'z-Table'!$A$1:$K$74,7,TRUE)*$CE$68,"")</f>
        <v/>
      </c>
    </row>
    <row r="104" spans="1:87" ht="12" x14ac:dyDescent="0.2">
      <c r="A104" s="6" t="s">
        <v>60</v>
      </c>
      <c r="B104" s="18" cm="1">
        <f t="array" ref="B104">IFERROR(_xlfn.IFS(COUNTA($F$68:$K$68)=0,AVERAGE($F104:$K104),$F$68="X",AVERAGE(G104:$K104),$G$68="X",AVERAGE($F104,$H104:$K104),$H$68="X",AVERAGE($F104:$G104,$I104:$K104),$I$68="X",AVERAGE($F104:$H104,$J104:$K104),$J$68="X",AVERAGE($F104:$I104,$K104:$K104),$K$68="X",AVERAGE($F104:$J104)),"")</f>
        <v>0.58118076616544379</v>
      </c>
      <c r="C104" s="19" cm="1">
        <f t="array" ref="C104">IFERROR(_xlfn.IFS(COUNTA($F$68:$K$68)=0,STDEV($F104:$K104)/SQRT(COUNT($F104:$K104)),$F$68="X",STDEV(G104:$K104)/SQRT(COUNT(G104:$K104)),$G$68="X",STDEV($F104,$H104:$K104)/SQRT(COUNT($F104,$H104:$K104)),$H$68="X",STDEV($F104:$G104,$I104:$K104)/SQRT(COUNT($F104:$G104,$I104:$K104)),$I$68="X",STDEV($F104:$H104,$J104:$K104)/SQRT(COUNT($F104:$H104,$J104:$K104)),$J$68="X",STDEV($F104:$I104,$K104)/SQRT(COUNT($F104:$I104,$K104)),$K$68="X",STDEV($F104:$J104)/SQRT(COUNT($F104:$J104))),"")</f>
        <v>4.7554502027397264E-2</v>
      </c>
      <c r="D104" s="113" cm="1">
        <f t="array" ref="D104">IFERROR(_xlfn.IFS(COUNTA($L$68:$Q$68)=0,AVERAGE($L104:$Q104),$L$68="X",AVERAGE($M104:$Q104),$M$68="X",AVERAGE($L104,$N104:$Q104),$N$68="X",AVERAGE($L104:$M104,$O104:$Q104),$O$68="X",AVERAGE($L104:$N104,$P104:$Q104),$P$68="X",AVERAGE($L104:$O104,$Q104:$Q104),$Q$68="X",AVERAGE($L104:$P104)),"")</f>
        <v>363521.77777777775</v>
      </c>
      <c r="E104" s="111" cm="1">
        <f t="array" ref="E104">IFERROR(_xlfn.IFS(COUNTA($L$68:$Q$68)=0,STDEV($L104:$Q104)/SQRT(COUNT($L104:$Q104)),$L$68="X",STDEV($M104:$Q104)/SQRT(COUNT($M104:$Q104)),$M$68="X",STDEV($L104,$N104:$Q104)/SQRT(COUNT($L104,$N104:$Q104)),$N$68="X",STDEV($L104:$M104,$O104:$Q104)/SQRT(COUNT($L104:$M104,$O104:$Q104)),$O$68="X",STDEV($L104:$N104,$P104:$Q104)/SQRT(COUNT($L104:$N104,$P104:$Q104)),$P$68="X",STDEV($L104:$O104,$Q104)/SQRT(COUNT($L104:$O104,$Q104)),$Q$68="X",STDEV($L104:$P104)/SQRT(COUNT($L104:$P104))),"")</f>
        <v>90425.946493888521</v>
      </c>
      <c r="F104" cm="1">
        <f t="array" ref="F104">_xlfn.IFS(SUM($L104:$Q104)="","",L104="","",L104=0,0,L104&gt;0,L104/F$131*100)</f>
        <v>0.5333089484656679</v>
      </c>
      <c r="G104" cm="1">
        <f t="array" ref="G104">_xlfn.IFS(SUM($L104:$Q104)="","",M104="","",M104=0,0,M104&gt;0,M104/G$131*100)</f>
        <v>0.49253083251074176</v>
      </c>
      <c r="H104" cm="1">
        <f t="array" ref="H104">_xlfn.IFS(SUM($L104:$Q104)="","",N104="","",N104=0,0,N104&gt;0,N104/H$131*100)</f>
        <v>0.63287329135613746</v>
      </c>
      <c r="I104" cm="1">
        <f t="array" ref="I104">_xlfn.IFS(SUM($L104:$Q104)="","",O104="","",O104=0,0,O104&gt;0,O104/I$131*100)</f>
        <v>0.78682700897036195</v>
      </c>
      <c r="J104" cm="1">
        <f t="array" ref="J104">_xlfn.IFS(SUM($L104:$Q104)="","",P104="","",P104=0,0,P104&gt;0,P104/J$131*100)</f>
        <v>0.5728852510900676</v>
      </c>
      <c r="K104" s="1" cm="1">
        <f t="array" ref="K104">_xlfn.IFS(SUM($L104:$Q104)="","",Q104="","",Q104=0,0,Q104&gt;0,Q104/K$131*100)</f>
        <v>0.46865926459968582</v>
      </c>
      <c r="L104" s="42">
        <f t="shared" si="75"/>
        <v>309122.33333333331</v>
      </c>
      <c r="M104">
        <f t="shared" si="75"/>
        <v>245878.75</v>
      </c>
      <c r="N104">
        <f t="shared" si="75"/>
        <v>113504.33333333333</v>
      </c>
      <c r="O104">
        <f t="shared" si="75"/>
        <v>755897.75</v>
      </c>
      <c r="P104">
        <f t="shared" si="75"/>
        <v>454515.5</v>
      </c>
      <c r="Q104" s="96">
        <f t="shared" si="75"/>
        <v>302212</v>
      </c>
      <c r="R104" s="89">
        <v>927367</v>
      </c>
      <c r="S104" s="89">
        <v>983515</v>
      </c>
      <c r="T104" s="89">
        <v>340513</v>
      </c>
      <c r="U104" s="89">
        <v>3023591</v>
      </c>
      <c r="V104" s="89">
        <v>909031</v>
      </c>
      <c r="W104" s="89">
        <v>604424</v>
      </c>
      <c r="X104" s="1"/>
      <c r="Y104" s="1"/>
      <c r="Z104" s="6" t="s">
        <v>60</v>
      </c>
      <c r="AA104" s="18" cm="1">
        <f t="array" ref="AA104">IFERROR(_xlfn.IFS(COUNTA($AE$68:$AJ$68)=0,AVERAGE($AE104:$AJ104),$AE$68="X",AVERAGE($AF104:$AJ104),$AF$68="X",AVERAGE($AE104,$AG104:$AJ104),$AG$68="X",AVERAGE($AE104:$AF104,$AH104:$AJ104),$AH$68="X",AVERAGE($AE104:$AG104,$AI104:$AJ104),$AI$68="X",AVERAGE($AE104:$AH104,$AJ104:$AJ104),$AJ$68="X",AVERAGE($AE104:$AI104)),"")</f>
        <v>3.8436265258902966</v>
      </c>
      <c r="AB104" s="19" cm="1">
        <f t="array" ref="AB104">IFERROR(_xlfn.IFS(COUNTA($AE$68:$AJ$68)=0,STDEV($AE104:$AJ104)/SQRT(COUNT($AE104:$AJ104)),$AE$68="X",STDEV($AF104:$AJ104)/SQRT(COUNT($AF104:$AJ104)),$AF$68="X",STDEV($AE104,$AG104:$AJ104)/SQRT(COUNT($AE104,$AG104:$AJ104)),$AG$68="X",STDEV($AE104:$AF104,$AH104:$AJ104)/SQRT(COUNT($AE104:$AF104,$AH104:$AJ104)),$AH$68="X",STDEV($AE104:$AG104,$AI104:$AJ104)/SQRT(COUNT($AE104:$AG104,$AI104:$AJ104)),$AI$68="X",STDEV($AE104:$AH104,$AJ104)/SQRT(COUNT($AE104:$AH104,$AJ104)),$AJ$68="X",STDEV($AE104:$AI104)/SQRT(COUNT($AE104:$AI104))),"")</f>
        <v>2.6019128315027507</v>
      </c>
      <c r="AC104" s="113" cm="1">
        <f t="array" ref="AC104">IFERROR(_xlfn.IFS(COUNTA($AK$68:$AP$68)=0,AVERAGE($AK104:$AP104),$AK$68="X",AVERAGE($AL104:$AP104),$AL$68="X",AVERAGE($AK104,$AM104:$AP104),$AM$68="X",AVERAGE($AK104:$AL104,$AN104:$AP104),$AN$68="X",AVERAGE($AK104:$AM104,$AO104:$AP104),$AO$68="X",AVERAGE($AK104:$AN104,$AP104:$AP104),$AP$68="X",AVERAGE($AK104:$AO104)),"")</f>
        <v>4749675.277777778</v>
      </c>
      <c r="AD104" s="111" cm="1">
        <f t="array" ref="AD104">IFERROR(_xlfn.IFS(COUNTA($AK$68:$AP$68)=0,STDEV($AK104:$AP104)/SQRT(COUNT($AK104:$AP104)),$AK$68="X",STDEV($AL104:$AP104)/SQRT(COUNT($AL104:$AP104)),$AL$68="X",STDEV($AK104,$AM104:$AP104)/SQRT(COUNT($AK104,$AM104:$AP104)),$AM$68="X",STDEV($AK104:$AL104,$AN104:$AP104)/SQRT(COUNT($AK104:$AL104,$AN104:$AP104)),$AN$68="X",STDEV($AK104:$AM104,$AO104:$AP104)/SQRT(COUNT($AK104:$AM104,$AO104:$AP104)),$AO$68="X",STDEV($AK104:$AN104,$AP104)/SQRT(COUNT($AK104:$AN104,$AP104)),$AP$68="X",STDEV($AK104:$AO104)/SQRT(COUNT($AK104:$AO104))),"")</f>
        <v>2659069.8385085808</v>
      </c>
      <c r="AE104" cm="1">
        <f t="array" ref="AE104">_xlfn.IFS(SUM($AK104:$AP104)="","",AK104="","",AK104=0,0,AK104&gt;0,AK104/AE$131*100)</f>
        <v>1.994899212426583</v>
      </c>
      <c r="AF104" cm="1">
        <f t="array" ref="AF104">_xlfn.IFS(SUM($AK104:$AP104)="","",AL104="","",AL104=0,0,AL104&gt;0,AL104/AF$131*100)</f>
        <v>16.772303032325979</v>
      </c>
      <c r="AG104" cm="1">
        <f t="array" ref="AG104">_xlfn.IFS(SUM($AK104:$AP104)="","",AM104="","",AM104=0,0,AM104&gt;0,AM104/AG$131*100)</f>
        <v>0.63270161528783619</v>
      </c>
      <c r="AH104" cm="1">
        <f t="array" ref="AH104">_xlfn.IFS(SUM($AK104:$AP104)="","",AN104="","",AN104=0,0,AN104&gt;0,AN104/AH$131*100)</f>
        <v>0.87308583702324083</v>
      </c>
      <c r="AI104" cm="1">
        <f t="array" ref="AI104">_xlfn.IFS(SUM($AK104:$AP104)="","",AO104="","",AO104=0,0,AO104&gt;0,AO104/AI$131*100)</f>
        <v>2.2305429291534775</v>
      </c>
      <c r="AJ104" s="1" cm="1">
        <f t="array" ref="AJ104">_xlfn.IFS(SUM($AK104:$AP104)="","",AP104="","",AP104=0,0,AP104&gt;0,AP104/AJ$131*100)</f>
        <v>0.55822652912466419</v>
      </c>
      <c r="AK104" s="85">
        <f t="shared" si="76"/>
        <v>1851755</v>
      </c>
      <c r="AL104" s="39">
        <f t="shared" si="76"/>
        <v>15350953.5</v>
      </c>
      <c r="AM104" s="39">
        <f t="shared" si="76"/>
        <v>560574.66666666663</v>
      </c>
      <c r="AN104" s="39">
        <f t="shared" si="76"/>
        <v>252962</v>
      </c>
      <c r="AO104" s="39">
        <f t="shared" si="76"/>
        <v>10392744</v>
      </c>
      <c r="AP104" s="98">
        <f t="shared" si="76"/>
        <v>89062.5</v>
      </c>
      <c r="AQ104" s="89">
        <v>1851755</v>
      </c>
      <c r="AR104" s="89">
        <v>30701907</v>
      </c>
      <c r="AS104" s="89">
        <v>1681724</v>
      </c>
      <c r="AT104" s="89">
        <v>758886</v>
      </c>
      <c r="AU104" s="89">
        <v>20785488</v>
      </c>
      <c r="AV104" s="89">
        <v>356250</v>
      </c>
      <c r="AW104" s="1"/>
      <c r="AX104" s="1" t="str">
        <f>A104</f>
        <v>cis-dihydrocarvone</v>
      </c>
      <c r="AY104" s="39">
        <f t="shared" si="111"/>
        <v>309122.33333333331</v>
      </c>
      <c r="AZ104" s="39">
        <f t="shared" si="112"/>
        <v>245878.75</v>
      </c>
      <c r="BA104" s="39">
        <f t="shared" si="113"/>
        <v>113504.33333333333</v>
      </c>
      <c r="BB104" s="39">
        <f t="shared" si="114"/>
        <v>755897.75</v>
      </c>
      <c r="BC104" s="39">
        <f t="shared" si="115"/>
        <v>454515.5</v>
      </c>
      <c r="BD104" s="39">
        <f t="shared" si="116"/>
        <v>302212</v>
      </c>
      <c r="BE104" s="39">
        <f t="shared" si="117"/>
        <v>1851755</v>
      </c>
      <c r="BF104" s="39">
        <f t="shared" si="118"/>
        <v>15350953.5</v>
      </c>
      <c r="BG104" s="39">
        <f t="shared" si="119"/>
        <v>560574.66666666663</v>
      </c>
      <c r="BH104" s="39">
        <f t="shared" si="120"/>
        <v>252962</v>
      </c>
      <c r="BI104" s="39">
        <f t="shared" si="121"/>
        <v>10392744</v>
      </c>
      <c r="BJ104" s="39">
        <f t="shared" si="122"/>
        <v>89062.5</v>
      </c>
      <c r="BK104" s="42">
        <f t="shared" si="100"/>
        <v>6</v>
      </c>
      <c r="BL104">
        <f t="shared" si="100"/>
        <v>3</v>
      </c>
      <c r="BM104">
        <f t="shared" si="100"/>
        <v>2</v>
      </c>
      <c r="BN104">
        <f t="shared" si="100"/>
        <v>9</v>
      </c>
      <c r="BO104">
        <f t="shared" si="100"/>
        <v>7</v>
      </c>
      <c r="BP104">
        <f t="shared" si="100"/>
        <v>5</v>
      </c>
      <c r="BQ104">
        <f t="shared" si="110"/>
        <v>10</v>
      </c>
      <c r="BR104">
        <f t="shared" si="110"/>
        <v>12</v>
      </c>
      <c r="BS104">
        <f t="shared" si="110"/>
        <v>8</v>
      </c>
      <c r="BT104">
        <f t="shared" si="110"/>
        <v>4</v>
      </c>
      <c r="BU104">
        <f t="shared" si="110"/>
        <v>11</v>
      </c>
      <c r="BV104">
        <f t="shared" si="110"/>
        <v>1</v>
      </c>
      <c r="BW104">
        <f t="shared" si="101"/>
        <v>32</v>
      </c>
      <c r="BX104">
        <f t="shared" si="102"/>
        <v>46</v>
      </c>
      <c r="BY104">
        <f t="shared" si="103"/>
        <v>6</v>
      </c>
      <c r="BZ104">
        <f t="shared" si="104"/>
        <v>6</v>
      </c>
      <c r="CA104">
        <f t="shared" si="105"/>
        <v>25</v>
      </c>
      <c r="CB104" s="39">
        <f t="shared" si="105"/>
        <v>11</v>
      </c>
      <c r="CC104" s="46">
        <f t="shared" si="106"/>
        <v>11</v>
      </c>
      <c r="CD104" s="44" t="str">
        <f t="shared" si="96"/>
        <v xml:space="preserve">sig = </v>
      </c>
      <c r="CE104" t="str" cm="1">
        <f t="array" ref="CE104">_xlfn.IFS($CC104="","",$CC104&lt;=CE$69,"yes",$CC104&gt;CE$69,"no")</f>
        <v>no</v>
      </c>
      <c r="CF104" s="42" t="str">
        <f t="shared" si="107"/>
        <v/>
      </c>
      <c r="CG104" s="1" t="str">
        <f t="shared" si="108"/>
        <v/>
      </c>
      <c r="CH104" s="1" t="str">
        <f t="shared" si="109"/>
        <v/>
      </c>
      <c r="CI104" s="76" t="str">
        <f>IF(CE104="yes",VLOOKUP(CH104,'z-Table'!$A$1:$K$74,7,TRUE)*$CE$68,"")</f>
        <v/>
      </c>
    </row>
    <row r="105" spans="1:87" ht="12" x14ac:dyDescent="0.2">
      <c r="A105" s="6" t="s">
        <v>61</v>
      </c>
      <c r="B105" s="18" cm="1">
        <f t="array" ref="B105">IFERROR(_xlfn.IFS(COUNTA($F$68:$K$68)=0,AVERAGE($F105:$K105),$F$68="X",AVERAGE(G105:$K105),$G$68="X",AVERAGE($F105,$H105:$K105),$H$68="X",AVERAGE($F105:$G105,$I105:$K105),$I$68="X",AVERAGE($F105:$H105,$J105:$K105),$J$68="X",AVERAGE($F105:$I105,$K105:$K105),$K$68="X",AVERAGE($F105:$J105)),"")</f>
        <v>3.8973505088439026E-2</v>
      </c>
      <c r="C105" s="19" cm="1">
        <f t="array" ref="C105">IFERROR(_xlfn.IFS(COUNTA($F$68:$K$68)=0,STDEV($F105:$K105)/SQRT(COUNT($F105:$K105)),$F$68="X",STDEV(G105:$K105)/SQRT(COUNT(G105:$K105)),$G$68="X",STDEV($F105,$H105:$K105)/SQRT(COUNT($F105,$H105:$K105)),$H$68="X",STDEV($F105:$G105,$I105:$K105)/SQRT(COUNT($F105:$G105,$I105:$K105)),$I$68="X",STDEV($F105:$H105,$J105:$K105)/SQRT(COUNT($F105:$H105,$J105:$K105)),$J$68="X",STDEV($F105:$I105,$K105)/SQRT(COUNT($F105:$I105,$K105)),$K$68="X",STDEV($F105:$J105)/SQRT(COUNT($F105:$J105))),"")</f>
        <v>4.4406162146484462E-3</v>
      </c>
      <c r="D105" s="113" cm="1">
        <f t="array" ref="D105">IFERROR(_xlfn.IFS(COUNTA($L$68:$Q$68)=0,AVERAGE($L105:$Q105),$L$68="X",AVERAGE($M105:$Q105),$M$68="X",AVERAGE($L105,$N105:$Q105),$N$68="X",AVERAGE($L105:$M105,$O105:$Q105),$O$68="X",AVERAGE($L105:$N105,$P105:$Q105),$P$68="X",AVERAGE($L105:$O105,$Q105:$Q105),$Q$68="X",AVERAGE($L105:$P105)),"")</f>
        <v>22818.5</v>
      </c>
      <c r="E105" s="111" cm="1">
        <f t="array" ref="E105">IFERROR(_xlfn.IFS(COUNTA($L$68:$Q$68)=0,STDEV($L105:$Q105)/SQRT(COUNT($L105:$Q105)),$L$68="X",STDEV($M105:$Q105)/SQRT(COUNT($M105:$Q105)),$M$68="X",STDEV($L105,$N105:$Q105)/SQRT(COUNT($L105,$N105:$Q105)),$N$68="X",STDEV($L105:$M105,$O105:$Q105)/SQRT(COUNT($L105:$M105,$O105:$Q105)),$O$68="X",STDEV($L105:$N105,$P105:$Q105)/SQRT(COUNT($L105:$N105,$P105:$Q105)),$P$68="X",STDEV($L105:$O105,$Q105)/SQRT(COUNT($L105:$O105,$Q105)),$Q$68="X",STDEV($L105:$P105)/SQRT(COUNT($L105:$P105))),"")</f>
        <v>4681.7794422950228</v>
      </c>
      <c r="F105" cm="1">
        <f t="array" ref="F105">_xlfn.IFS(SUM($L105:$Q105)="","",L105="","",L105=0,0,L105&gt;0,L105/F$131*100)</f>
        <v>2.7349589721361915E-2</v>
      </c>
      <c r="G105" cm="1">
        <f t="array" ref="G105">_xlfn.IFS(SUM($L105:$Q105)="","",M105="","",M105=0,0,M105&gt;0,M105/G$131*100)</f>
        <v>3.2020275675243209E-2</v>
      </c>
      <c r="H105" cm="1">
        <f t="array" ref="H105">_xlfn.IFS(SUM($L105:$Q105)="","",N105="","",N105=0,0,N105&gt;0,N105/H$131*100)</f>
        <v>5.7437795902271202E-2</v>
      </c>
      <c r="I105" cm="1">
        <f t="array" ref="I105">_xlfn.IFS(SUM($L105:$Q105)="","",O105="","",O105=0,0,O105&gt;0,O105/I$131*100)</f>
        <v>4.0446921673680546E-2</v>
      </c>
      <c r="J105" cm="1">
        <f t="array" ref="J105">_xlfn.IFS(SUM($L105:$Q105)="","",P105="","",P105=0,0,P105&gt;0,P105/J$131*100)</f>
        <v>4.3953736398456907E-2</v>
      </c>
      <c r="K105" s="1" cm="1">
        <f t="array" ref="K105">_xlfn.IFS(SUM($L105:$Q105)="","",Q105="","",Q105=0,0,Q105&gt;0,Q105/K$131*100)</f>
        <v>3.2632711159620367E-2</v>
      </c>
      <c r="L105" s="42">
        <f t="shared" si="75"/>
        <v>15852.666666666666</v>
      </c>
      <c r="M105">
        <f t="shared" si="75"/>
        <v>15985</v>
      </c>
      <c r="N105">
        <f t="shared" si="75"/>
        <v>10301.333333333334</v>
      </c>
      <c r="O105">
        <f t="shared" si="75"/>
        <v>38857</v>
      </c>
      <c r="P105">
        <f t="shared" si="75"/>
        <v>34872</v>
      </c>
      <c r="Q105" s="96">
        <f t="shared" si="75"/>
        <v>21043</v>
      </c>
      <c r="R105" s="89">
        <v>47558</v>
      </c>
      <c r="S105" s="89">
        <v>63940</v>
      </c>
      <c r="T105" s="89">
        <v>30904</v>
      </c>
      <c r="U105" s="89">
        <v>155428</v>
      </c>
      <c r="V105" s="89">
        <v>69744</v>
      </c>
      <c r="W105" s="89">
        <v>42086</v>
      </c>
      <c r="X105" s="1"/>
      <c r="Y105" s="1"/>
      <c r="Z105" s="6" t="s">
        <v>61</v>
      </c>
      <c r="AA105" s="18" cm="1">
        <f t="array" ref="AA105">IFERROR(_xlfn.IFS(COUNTA($AE$68:$AJ$68)=0,AVERAGE($AE105:$AJ105),$AE$68="X",AVERAGE($AF105:$AJ105),$AF$68="X",AVERAGE($AE105,$AG105:$AJ105),$AG$68="X",AVERAGE($AE105:$AF105,$AH105:$AJ105),$AH$68="X",AVERAGE($AE105:$AG105,$AI105:$AJ105),$AI$68="X",AVERAGE($AE105:$AH105,$AJ105:$AJ105),$AJ$68="X",AVERAGE($AE105:$AI105)),"")</f>
        <v>0.21268033874212558</v>
      </c>
      <c r="AB105" s="19" cm="1">
        <f t="array" ref="AB105">IFERROR(_xlfn.IFS(COUNTA($AE$68:$AJ$68)=0,STDEV($AE105:$AJ105)/SQRT(COUNT($AE105:$AJ105)),$AE$68="X",STDEV($AF105:$AJ105)/SQRT(COUNT($AF105:$AJ105)),$AF$68="X",STDEV($AE105,$AG105:$AJ105)/SQRT(COUNT($AE105,$AG105:$AJ105)),$AG$68="X",STDEV($AE105:$AF105,$AH105:$AJ105)/SQRT(COUNT($AE105:$AF105,$AH105:$AJ105)),$AH$68="X",STDEV($AE105:$AG105,$AI105:$AJ105)/SQRT(COUNT($AE105:$AG105,$AI105:$AJ105)),$AI$68="X",STDEV($AE105:$AH105,$AJ105)/SQRT(COUNT($AE105:$AH105,$AJ105)),$AJ$68="X",STDEV($AE105:$AI105)/SQRT(COUNT($AE105:$AI105))),"")</f>
        <v>0.10975856960349831</v>
      </c>
      <c r="AC105" s="113" cm="1">
        <f t="array" ref="AC105">IFERROR(_xlfn.IFS(COUNTA($AK$68:$AP$68)=0,AVERAGE($AK105:$AP105),$AK$68="X",AVERAGE($AL105:$AP105),$AL$68="X",AVERAGE($AK105,$AM105:$AP105),$AM$68="X",AVERAGE($AK105:$AL105,$AN105:$AP105),$AN$68="X",AVERAGE($AK105:$AM105,$AO105:$AP105),$AO$68="X",AVERAGE($AK105:$AN105,$AP105:$AP105),$AP$68="X",AVERAGE($AK105:$AO105)),"")</f>
        <v>301627.26388888893</v>
      </c>
      <c r="AD105" s="111" cm="1">
        <f t="array" ref="AD105">IFERROR(_xlfn.IFS(COUNTA($AK$68:$AP$68)=0,STDEV($AK105:$AP105)/SQRT(COUNT($AK105:$AP105)),$AK$68="X",STDEV($AL105:$AP105)/SQRT(COUNT($AL105:$AP105)),$AL$68="X",STDEV($AK105,$AM105:$AP105)/SQRT(COUNT($AK105,$AM105:$AP105)),$AM$68="X",STDEV($AK105:$AL105,$AN105:$AP105)/SQRT(COUNT($AK105:$AL105,$AN105:$AP105)),$AN$68="X",STDEV($AK105:$AM105,$AO105:$AP105)/SQRT(COUNT($AK105:$AM105,$AO105:$AP105)),$AO$68="X",STDEV($AK105:$AN105,$AP105)/SQRT(COUNT($AK105:$AN105,$AP105)),$AP$68="X",STDEV($AK105:$AO105)/SQRT(COUNT($AK105:$AO105))),"")</f>
        <v>153882.88379652984</v>
      </c>
      <c r="AE105" cm="1">
        <f t="array" ref="AE105">_xlfn.IFS(SUM($AK105:$AP105)="","",AK105="","",AK105=0,0,AK105&gt;0,AK105/AE$131*100)</f>
        <v>0.23950683962289304</v>
      </c>
      <c r="AF105" cm="1">
        <f t="array" ref="AF105">_xlfn.IFS(SUM($AK105:$AP105)="","",AL105="","",AL105=0,0,AL105&gt;0,AL105/AF$131*100)</f>
        <v>0.73175580409921304</v>
      </c>
      <c r="AG105" cm="1">
        <f t="array" ref="AG105">_xlfn.IFS(SUM($AK105:$AP105)="","",AM105="","",AM105=0,0,AM105&gt;0,AM105/AG$131*100)</f>
        <v>3.4595120443174802E-2</v>
      </c>
      <c r="AH105" cm="1">
        <f t="array" ref="AH105">_xlfn.IFS(SUM($AK105:$AP105)="","",AN105="","",AN105=0,0,AN105&gt;0,AN105/AH$131*100)</f>
        <v>2.7307876845249018E-2</v>
      </c>
      <c r="AI105" cm="1">
        <f t="array" ref="AI105">_xlfn.IFS(SUM($AK105:$AP105)="","",AO105="","",AO105=0,0,AO105&gt;0,AO105/AI$131*100)</f>
        <v>0.18676154477768875</v>
      </c>
      <c r="AJ105" s="1" cm="1">
        <f t="array" ref="AJ105">_xlfn.IFS(SUM($AK105:$AP105)="","",AP105="","",AP105=0,0,AP105&gt;0,AP105/AJ$131*100)</f>
        <v>5.6154846664534991E-2</v>
      </c>
      <c r="AK105" s="85">
        <f t="shared" si="76"/>
        <v>222321</v>
      </c>
      <c r="AL105" s="39">
        <f t="shared" si="76"/>
        <v>669744</v>
      </c>
      <c r="AM105" s="39">
        <f t="shared" si="76"/>
        <v>30651.333333333332</v>
      </c>
      <c r="AN105" s="39">
        <f t="shared" si="76"/>
        <v>7912</v>
      </c>
      <c r="AO105" s="39">
        <f t="shared" si="76"/>
        <v>870176</v>
      </c>
      <c r="AP105" s="98">
        <f t="shared" si="76"/>
        <v>8959.25</v>
      </c>
      <c r="AQ105" s="89">
        <v>222321</v>
      </c>
      <c r="AR105" s="89">
        <v>1339488</v>
      </c>
      <c r="AS105" s="89">
        <v>91954</v>
      </c>
      <c r="AT105" s="89">
        <v>23736</v>
      </c>
      <c r="AU105" s="89">
        <v>1740352</v>
      </c>
      <c r="AV105" s="89">
        <v>35837</v>
      </c>
      <c r="AW105" s="1"/>
      <c r="AX105" s="1"/>
      <c r="AY105" s="39" t="str">
        <f t="shared" si="111"/>
        <v/>
      </c>
      <c r="AZ105" s="39" t="str">
        <f t="shared" si="112"/>
        <v/>
      </c>
      <c r="BA105" s="39" t="str">
        <f t="shared" si="113"/>
        <v/>
      </c>
      <c r="BB105" s="39" t="str">
        <f t="shared" si="114"/>
        <v/>
      </c>
      <c r="BC105" s="39" t="str">
        <f t="shared" si="115"/>
        <v/>
      </c>
      <c r="BD105" s="39" t="str">
        <f t="shared" si="116"/>
        <v/>
      </c>
      <c r="BE105" s="39" t="str">
        <f t="shared" si="117"/>
        <v/>
      </c>
      <c r="BF105" s="39" t="str">
        <f t="shared" si="118"/>
        <v/>
      </c>
      <c r="BG105" s="39" t="str">
        <f t="shared" si="119"/>
        <v/>
      </c>
      <c r="BH105" s="39" t="str">
        <f t="shared" si="120"/>
        <v/>
      </c>
      <c r="BI105" s="39" t="str">
        <f t="shared" si="121"/>
        <v/>
      </c>
      <c r="BJ105" s="39" t="str">
        <f t="shared" si="122"/>
        <v/>
      </c>
      <c r="BK105" s="42" t="str">
        <f t="shared" si="100"/>
        <v/>
      </c>
      <c r="BL105" t="str">
        <f t="shared" si="100"/>
        <v/>
      </c>
      <c r="BM105" t="str">
        <f t="shared" si="100"/>
        <v/>
      </c>
      <c r="BN105" t="str">
        <f t="shared" si="100"/>
        <v/>
      </c>
      <c r="BO105" t="str">
        <f t="shared" si="100"/>
        <v/>
      </c>
      <c r="BP105" t="str">
        <f t="shared" si="100"/>
        <v/>
      </c>
      <c r="BQ105" t="str">
        <f t="shared" si="110"/>
        <v/>
      </c>
      <c r="BR105" t="str">
        <f t="shared" si="110"/>
        <v/>
      </c>
      <c r="BS105" t="str">
        <f t="shared" si="110"/>
        <v/>
      </c>
      <c r="BT105" t="str">
        <f t="shared" si="110"/>
        <v/>
      </c>
      <c r="BU105" t="str">
        <f t="shared" si="110"/>
        <v/>
      </c>
      <c r="BV105" t="str">
        <f t="shared" si="110"/>
        <v/>
      </c>
      <c r="BW105" t="str">
        <f t="shared" si="101"/>
        <v/>
      </c>
      <c r="BX105" t="str">
        <f t="shared" si="102"/>
        <v/>
      </c>
      <c r="BY105" t="str">
        <f t="shared" si="103"/>
        <v/>
      </c>
      <c r="BZ105" t="str">
        <f t="shared" si="104"/>
        <v/>
      </c>
      <c r="CA105" t="str">
        <f t="shared" si="105"/>
        <v/>
      </c>
      <c r="CB105" s="39" t="str">
        <f t="shared" si="105"/>
        <v/>
      </c>
      <c r="CC105" s="46" t="str">
        <f t="shared" si="106"/>
        <v/>
      </c>
      <c r="CD105" s="44" t="str">
        <f t="shared" si="96"/>
        <v/>
      </c>
      <c r="CE105" t="str" cm="1">
        <f t="array" ref="CE105">_xlfn.IFS($CC105="","",$CC105&lt;=CE$69,"yes",$CC105&gt;CE$69,"no")</f>
        <v/>
      </c>
      <c r="CF105" s="42" t="str">
        <f t="shared" si="107"/>
        <v/>
      </c>
      <c r="CG105" s="1" t="str">
        <f t="shared" si="108"/>
        <v/>
      </c>
      <c r="CH105" s="1" t="str">
        <f t="shared" si="109"/>
        <v/>
      </c>
      <c r="CI105" s="76" t="str">
        <f>IF(CE105="yes",VLOOKUP(CH105,'z-Table'!$A$1:$K$74,7,TRUE)*$CE$68,"")</f>
        <v/>
      </c>
    </row>
    <row r="106" spans="1:87" ht="12" x14ac:dyDescent="0.2">
      <c r="A106" s="6" t="s">
        <v>62</v>
      </c>
      <c r="B106" s="18" cm="1">
        <f t="array" ref="B106">IFERROR(_xlfn.IFS(COUNTA($F$68:$K$68)=0,AVERAGE($F106:$K106),$F$68="X",AVERAGE(G106:$K106),$G$68="X",AVERAGE($F106,$H106:$K106),$H$68="X",AVERAGE($F106:$G106,$I106:$K106),$I$68="X",AVERAGE($F106:$H106,$J106:$K106),$J$68="X",AVERAGE($F106:$I106,$K106:$K106),$K$68="X",AVERAGE($F106:$J106)),"")</f>
        <v>5.3950574803924067E-2</v>
      </c>
      <c r="C106" s="19" cm="1">
        <f t="array" ref="C106">IFERROR(_xlfn.IFS(COUNTA($F$68:$K$68)=0,STDEV($F106:$K106)/SQRT(COUNT($F106:$K106)),$F$68="X",STDEV(G106:$K106)/SQRT(COUNT(G106:$K106)),$G$68="X",STDEV($F106,$H106:$K106)/SQRT(COUNT($F106,$H106:$K106)),$H$68="X",STDEV($F106:$G106,$I106:$K106)/SQRT(COUNT($F106:$G106,$I106:$K106)),$I$68="X",STDEV($F106:$H106,$J106:$K106)/SQRT(COUNT($F106:$H106,$J106:$K106)),$J$68="X",STDEV($F106:$I106,$K106)/SQRT(COUNT($F106:$I106,$K106)),$K$68="X",STDEV($F106:$J106)/SQRT(COUNT($F106:$J106))),"")</f>
        <v>1.8451568924493161E-2</v>
      </c>
      <c r="D106" s="113" cm="1">
        <f t="array" ref="D106">IFERROR(_xlfn.IFS(COUNTA($L$68:$Q$68)=0,AVERAGE($L106:$Q106),$L$68="X",AVERAGE($M106:$Q106),$M$68="X",AVERAGE($L106,$N106:$Q106),$N$68="X",AVERAGE($L106:$M106,$O106:$Q106),$O$68="X",AVERAGE($L106:$N106,$P106:$Q106),$P$68="X",AVERAGE($L106:$O106,$Q106:$Q106),$Q$68="X",AVERAGE($L106:$P106)),"")</f>
        <v>27096.458333333332</v>
      </c>
      <c r="E106" s="111" cm="1">
        <f t="array" ref="E106">IFERROR(_xlfn.IFS(COUNTA($L$68:$Q$68)=0,STDEV($L106:$Q106)/SQRT(COUNT($L106:$Q106)),$L$68="X",STDEV($M106:$Q106)/SQRT(COUNT($M106:$Q106)),$M$68="X",STDEV($L106,$N106:$Q106)/SQRT(COUNT($L106,$N106:$Q106)),$N$68="X",STDEV($L106:$M106,$O106:$Q106)/SQRT(COUNT($L106:$M106,$O106:$Q106)),$O$68="X",STDEV($L106:$N106,$P106:$Q106)/SQRT(COUNT($L106:$N106,$P106:$Q106)),$P$68="X",STDEV($L106:$O106,$Q106)/SQRT(COUNT($L106:$O106,$Q106)),$Q$68="X",STDEV($L106:$P106)/SQRT(COUNT($L106:$P106))),"")</f>
        <v>9568.1769824495223</v>
      </c>
      <c r="F106" cm="1">
        <f t="array" ref="F106">_xlfn.IFS(SUM($L106:$Q106)="","",L106="","",L106=0,0,L106&gt;0,L106/F$131*100)</f>
        <v>4.7062135170473404E-2</v>
      </c>
      <c r="G106" cm="1">
        <f t="array" ref="G106">_xlfn.IFS(SUM($L106:$Q106)="","",M106="","",M106=0,0,M106&gt;0,M106/G$131*100)</f>
        <v>0.11030669474755704</v>
      </c>
      <c r="H106" cm="1">
        <f t="array" ref="H106">_xlfn.IFS(SUM($L106:$Q106)="","",N106="","",N106=0,0,N106&gt;0,N106/H$131*100)</f>
        <v>9.9780142078997255E-2</v>
      </c>
      <c r="I106" cm="1">
        <f t="array" ref="I106">_xlfn.IFS(SUM($L106:$Q106)="","",O106="","",O106=0,0,O106&gt;0,O106/I$131*100)</f>
        <v>5.6989699106291605E-2</v>
      </c>
      <c r="J106" cm="1">
        <f t="array" ref="J106">_xlfn.IFS(SUM($L106:$Q106)="","",P106="","",P106=0,0,P106&gt;0,P106/J$131*100)</f>
        <v>9.5647777202251157E-3</v>
      </c>
      <c r="K106" s="1" cm="1">
        <f t="array" ref="K106">_xlfn.IFS(SUM($L106:$Q106)="","",Q106="","",Q106=0,0,Q106&gt;0,Q106/K$131*100)</f>
        <v>0</v>
      </c>
      <c r="L106" s="42">
        <f t="shared" si="75"/>
        <v>27278.666666666668</v>
      </c>
      <c r="M106">
        <f t="shared" si="75"/>
        <v>55066.75</v>
      </c>
      <c r="N106">
        <f t="shared" si="75"/>
        <v>17895.333333333332</v>
      </c>
      <c r="O106">
        <f t="shared" si="75"/>
        <v>54749.5</v>
      </c>
      <c r="P106">
        <f t="shared" si="75"/>
        <v>7588.5</v>
      </c>
      <c r="Q106" s="96">
        <f t="shared" si="75"/>
        <v>0</v>
      </c>
      <c r="R106" s="89">
        <v>81836</v>
      </c>
      <c r="S106" s="89">
        <v>220267</v>
      </c>
      <c r="T106" s="89">
        <v>53686</v>
      </c>
      <c r="U106" s="89">
        <v>218998</v>
      </c>
      <c r="V106" s="89">
        <v>15177</v>
      </c>
      <c r="W106" s="89">
        <v>0</v>
      </c>
      <c r="X106" s="1"/>
      <c r="Y106" s="1"/>
      <c r="Z106" s="6" t="s">
        <v>62</v>
      </c>
      <c r="AA106" s="18" cm="1">
        <f t="array" ref="AA106">IFERROR(_xlfn.IFS(COUNTA($AE$68:$AJ$68)=0,AVERAGE($AE106:$AJ106),$AE$68="X",AVERAGE($AF106:$AJ106),$AF$68="X",AVERAGE($AE106,$AG106:$AJ106),$AG$68="X",AVERAGE($AE106:$AF106,$AH106:$AJ106),$AH$68="X",AVERAGE($AE106:$AG106,$AI106:$AJ106),$AI$68="X",AVERAGE($AE106:$AH106,$AJ106:$AJ106),$AJ$68="X",AVERAGE($AE106:$AI106)),"")</f>
        <v>0.1657149559052345</v>
      </c>
      <c r="AB106" s="19" cm="1">
        <f t="array" ref="AB106">IFERROR(_xlfn.IFS(COUNTA($AE$68:$AJ$68)=0,STDEV($AE106:$AJ106)/SQRT(COUNT($AE106:$AJ106)),$AE$68="X",STDEV($AF106:$AJ106)/SQRT(COUNT($AF106:$AJ106)),$AF$68="X",STDEV($AE106,$AG106:$AJ106)/SQRT(COUNT($AE106,$AG106:$AJ106)),$AG$68="X",STDEV($AE106:$AF106,$AH106:$AJ106)/SQRT(COUNT($AE106:$AF106,$AH106:$AJ106)),$AH$68="X",STDEV($AE106:$AG106,$AI106:$AJ106)/SQRT(COUNT($AE106:$AG106,$AI106:$AJ106)),$AI$68="X",STDEV($AE106:$AH106,$AJ106)/SQRT(COUNT($AE106:$AH106,$AJ106)),$AJ$68="X",STDEV($AE106:$AI106)/SQRT(COUNT($AE106:$AI106))),"")</f>
        <v>6.5393812004325036E-2</v>
      </c>
      <c r="AC106" s="113" cm="1">
        <f t="array" ref="AC106">IFERROR(_xlfn.IFS(COUNTA($AK$68:$AP$68)=0,AVERAGE($AK106:$AP106),$AK$68="X",AVERAGE($AL106:$AP106),$AL$68="X",AVERAGE($AK106,$AM106:$AP106),$AM$68="X",AVERAGE($AK106:$AL106,$AN106:$AP106),$AN$68="X",AVERAGE($AK106:$AM106,$AO106:$AP106),$AO$68="X",AVERAGE($AK106:$AN106,$AP106:$AP106),$AP$68="X",AVERAGE($AK106:$AO106)),"")</f>
        <v>415952.13888888893</v>
      </c>
      <c r="AD106" s="111" cm="1">
        <f t="array" ref="AD106">IFERROR(_xlfn.IFS(COUNTA($AK$68:$AP$68)=0,STDEV($AK106:$AP106)/SQRT(COUNT($AK106:$AP106)),$AK$68="X",STDEV($AL106:$AP106)/SQRT(COUNT($AL106:$AP106)),$AL$68="X",STDEV($AK106,$AM106:$AP106)/SQRT(COUNT($AK106,$AM106:$AP106)),$AM$68="X",STDEV($AK106:$AL106,$AN106:$AP106)/SQRT(COUNT($AK106:$AL106,$AN106:$AP106)),$AN$68="X",STDEV($AK106:$AM106,$AO106:$AP106)/SQRT(COUNT($AK106:$AM106,$AO106:$AP106)),$AO$68="X",STDEV($AK106:$AN106,$AP106)/SQRT(COUNT($AK106:$AN106,$AP106)),$AP$68="X",STDEV($AK106:$AO106)/SQRT(COUNT($AK106:$AO106))),"")</f>
        <v>348530.81785301236</v>
      </c>
      <c r="AE106" cm="1">
        <f t="array" ref="AE106">_xlfn.IFS(SUM($AK106:$AP106)="","",AK106="","",AK106=0,0,AK106&gt;0,AK106/AE$131*100)</f>
        <v>0.22216981986294587</v>
      </c>
      <c r="AF106" cm="1">
        <f t="array" ref="AF106">_xlfn.IFS(SUM($AK106:$AP106)="","",AL106="","",AL106=0,0,AL106&gt;0,AL106/AF$131*100)</f>
        <v>4.5146924169807548E-2</v>
      </c>
      <c r="AG106" cm="1">
        <f t="array" ref="AG106">_xlfn.IFS(SUM($AK106:$AP106)="","",AM106="","",AM106=0,0,AM106&gt;0,AM106/AG$131*100)</f>
        <v>4.7572899329219064E-2</v>
      </c>
      <c r="AH106" cm="1">
        <f t="array" ref="AH106">_xlfn.IFS(SUM($AK106:$AP106)="","",AN106="","",AN106=0,0,AN106&gt;0,AN106/AH$131*100)</f>
        <v>0.14255411207200519</v>
      </c>
      <c r="AI106" cm="1">
        <f t="array" ref="AI106">_xlfn.IFS(SUM($AK106:$AP106)="","",AO106="","",AO106=0,0,AO106&gt;0,AO106/AI$131*100)</f>
        <v>0.46203970771557257</v>
      </c>
      <c r="AJ106" s="1" cm="1">
        <f t="array" ref="AJ106">_xlfn.IFS(SUM($AK106:$AP106)="","",AP106="","",AP106=0,0,AP106&gt;0,AP106/AJ$131*100)</f>
        <v>7.4806272281856739E-2</v>
      </c>
      <c r="AK106" s="85">
        <f t="shared" si="76"/>
        <v>206228</v>
      </c>
      <c r="AL106" s="39">
        <f t="shared" si="76"/>
        <v>41321</v>
      </c>
      <c r="AM106" s="39">
        <f t="shared" si="76"/>
        <v>42149.666666666664</v>
      </c>
      <c r="AN106" s="39">
        <f t="shared" si="76"/>
        <v>41302.666666666664</v>
      </c>
      <c r="AO106" s="39">
        <f t="shared" si="76"/>
        <v>2152776.5</v>
      </c>
      <c r="AP106" s="98">
        <f t="shared" si="76"/>
        <v>11935</v>
      </c>
      <c r="AQ106" s="89">
        <v>206228</v>
      </c>
      <c r="AR106" s="89">
        <v>82642</v>
      </c>
      <c r="AS106" s="89">
        <v>126449</v>
      </c>
      <c r="AT106" s="89">
        <v>123908</v>
      </c>
      <c r="AU106" s="89">
        <v>4305553</v>
      </c>
      <c r="AV106" s="89">
        <v>47740</v>
      </c>
      <c r="AW106" s="1"/>
      <c r="AX106" s="1"/>
      <c r="AY106" s="39" t="str">
        <f t="shared" si="111"/>
        <v/>
      </c>
      <c r="AZ106" s="39" t="str">
        <f t="shared" si="112"/>
        <v/>
      </c>
      <c r="BA106" s="39" t="str">
        <f t="shared" si="113"/>
        <v/>
      </c>
      <c r="BB106" s="39" t="str">
        <f t="shared" si="114"/>
        <v/>
      </c>
      <c r="BC106" s="39" t="str">
        <f t="shared" si="115"/>
        <v/>
      </c>
      <c r="BD106" s="39" t="str">
        <f t="shared" si="116"/>
        <v/>
      </c>
      <c r="BE106" s="39" t="str">
        <f t="shared" si="117"/>
        <v/>
      </c>
      <c r="BF106" s="39" t="str">
        <f t="shared" si="118"/>
        <v/>
      </c>
      <c r="BG106" s="39" t="str">
        <f t="shared" si="119"/>
        <v/>
      </c>
      <c r="BH106" s="39" t="str">
        <f t="shared" si="120"/>
        <v/>
      </c>
      <c r="BI106" s="39" t="str">
        <f t="shared" si="121"/>
        <v/>
      </c>
      <c r="BJ106" s="39" t="str">
        <f t="shared" si="122"/>
        <v/>
      </c>
      <c r="BK106" s="42" t="str">
        <f t="shared" si="100"/>
        <v/>
      </c>
      <c r="BL106" t="str">
        <f t="shared" si="100"/>
        <v/>
      </c>
      <c r="BM106" t="str">
        <f t="shared" si="100"/>
        <v/>
      </c>
      <c r="BN106" t="str">
        <f t="shared" si="100"/>
        <v/>
      </c>
      <c r="BO106" t="str">
        <f t="shared" si="100"/>
        <v/>
      </c>
      <c r="BP106" t="str">
        <f t="shared" si="100"/>
        <v/>
      </c>
      <c r="BQ106" t="str">
        <f t="shared" si="110"/>
        <v/>
      </c>
      <c r="BR106" t="str">
        <f t="shared" si="110"/>
        <v/>
      </c>
      <c r="BS106" t="str">
        <f t="shared" si="110"/>
        <v/>
      </c>
      <c r="BT106" t="str">
        <f t="shared" si="110"/>
        <v/>
      </c>
      <c r="BU106" t="str">
        <f t="shared" si="110"/>
        <v/>
      </c>
      <c r="BV106" t="str">
        <f t="shared" si="110"/>
        <v/>
      </c>
      <c r="BW106" t="str">
        <f t="shared" si="101"/>
        <v/>
      </c>
      <c r="BX106" t="str">
        <f t="shared" si="102"/>
        <v/>
      </c>
      <c r="BY106" t="str">
        <f t="shared" si="103"/>
        <v/>
      </c>
      <c r="BZ106" t="str">
        <f t="shared" si="104"/>
        <v/>
      </c>
      <c r="CA106" t="str">
        <f t="shared" si="105"/>
        <v/>
      </c>
      <c r="CB106" s="39" t="str">
        <f t="shared" si="105"/>
        <v/>
      </c>
      <c r="CC106" s="46" t="str">
        <f t="shared" si="106"/>
        <v/>
      </c>
      <c r="CD106" s="44" t="str">
        <f t="shared" si="96"/>
        <v/>
      </c>
      <c r="CE106" t="str" cm="1">
        <f t="array" ref="CE106">_xlfn.IFS($CC106="","",$CC106&lt;=CE$69,"yes",$CC106&gt;CE$69,"no")</f>
        <v/>
      </c>
      <c r="CF106" s="42" t="str">
        <f t="shared" si="107"/>
        <v/>
      </c>
      <c r="CG106" s="1" t="str">
        <f t="shared" si="108"/>
        <v/>
      </c>
      <c r="CH106" s="1" t="str">
        <f t="shared" si="109"/>
        <v/>
      </c>
      <c r="CI106" s="76" t="str">
        <f>IF(CE106="yes",VLOOKUP(CH106,'z-Table'!$A$1:$K$74,7,TRUE)*$CE$68,"")</f>
        <v/>
      </c>
    </row>
    <row r="107" spans="1:87" ht="12" x14ac:dyDescent="0.2">
      <c r="A107" s="6" t="s">
        <v>63</v>
      </c>
      <c r="B107" s="18" cm="1">
        <f t="array" ref="B107">IFERROR(_xlfn.IFS(COUNTA($F$68:$K$68)=0,AVERAGE($F107:$K107),$F$68="X",AVERAGE(G107:$K107),$G$68="X",AVERAGE($F107,$H107:$K107),$H$68="X",AVERAGE($F107:$G107,$I107:$K107),$I$68="X",AVERAGE($F107:$H107,$J107:$K107),$J$68="X",AVERAGE($F107:$I107,$K107:$K107),$K$68="X",AVERAGE($F107:$J107)),"")</f>
        <v>3.6110752534117392E-2</v>
      </c>
      <c r="C107" s="19" cm="1">
        <f t="array" ref="C107">IFERROR(_xlfn.IFS(COUNTA($F$68:$K$68)=0,STDEV($F107:$K107)/SQRT(COUNT($F107:$K107)),$F$68="X",STDEV(G107:$K107)/SQRT(COUNT(G107:$K107)),$G$68="X",STDEV($F107,$H107:$K107)/SQRT(COUNT($F107,$H107:$K107)),$H$68="X",STDEV($F107:$G107,$I107:$K107)/SQRT(COUNT($F107:$G107,$I107:$K107)),$I$68="X",STDEV($F107:$H107,$J107:$K107)/SQRT(COUNT($F107:$H107,$J107:$K107)),$J$68="X",STDEV($F107:$I107,$K107)/SQRT(COUNT($F107:$I107,$K107)),$K$68="X",STDEV($F107:$J107)/SQRT(COUNT($F107:$J107))),"")</f>
        <v>1.0216041283792689E-2</v>
      </c>
      <c r="D107" s="113" cm="1">
        <f t="array" ref="D107">IFERROR(_xlfn.IFS(COUNTA($L$68:$Q$68)=0,AVERAGE($L107:$Q107),$L$68="X",AVERAGE($M107:$Q107),$M$68="X",AVERAGE($L107,$N107:$Q107),$N$68="X",AVERAGE($L107:$M107,$O107:$Q107),$O$68="X",AVERAGE($L107:$N107,$P107:$Q107),$P$68="X",AVERAGE($L107:$O107,$Q107:$Q107),$Q$68="X",AVERAGE($L107:$P107)),"")</f>
        <v>21905.569444444449</v>
      </c>
      <c r="E107" s="111" cm="1">
        <f t="array" ref="E107">IFERROR(_xlfn.IFS(COUNTA($L$68:$Q$68)=0,STDEV($L107:$Q107)/SQRT(COUNT($L107:$Q107)),$L$68="X",STDEV($M107:$Q107)/SQRT(COUNT($M107:$Q107)),$M$68="X",STDEV($L107,$N107:$Q107)/SQRT(COUNT($L107,$N107:$Q107)),$N$68="X",STDEV($L107:$M107,$O107:$Q107)/SQRT(COUNT($L107:$M107,$O107:$Q107)),$O$68="X",STDEV($L107:$N107,$P107:$Q107)/SQRT(COUNT($L107:$N107,$P107:$Q107)),$P$68="X",STDEV($L107:$O107,$Q107)/SQRT(COUNT($L107:$O107,$Q107)),$Q$68="X",STDEV($L107:$P107)/SQRT(COUNT($L107:$P107))),"")</f>
        <v>9544.2936594386229</v>
      </c>
      <c r="F107" cm="1">
        <f t="array" ref="F107">_xlfn.IFS(SUM($L107:$Q107)="","",L107="","",L107=0,0,L107&gt;0,L107/F$131*100)</f>
        <v>4.1501699849058535E-2</v>
      </c>
      <c r="G107" cm="1">
        <f t="array" ref="G107">_xlfn.IFS(SUM($L107:$Q107)="","",M107="","",M107=0,0,M107&gt;0,M107/G$131*100)</f>
        <v>4.2414596005480122E-2</v>
      </c>
      <c r="H107" cm="1">
        <f t="array" ref="H107">_xlfn.IFS(SUM($L107:$Q107)="","",N107="","",N107=0,0,N107&gt;0,N107/H$131*100)</f>
        <v>4.9908656917023314E-2</v>
      </c>
      <c r="I107" cm="1">
        <f t="array" ref="I107">_xlfn.IFS(SUM($L107:$Q107)="","",O107="","",O107=0,0,O107&gt;0,O107/I$131*100)</f>
        <v>6.8910543709256533E-2</v>
      </c>
      <c r="J107" cm="1">
        <f t="array" ref="J107">_xlfn.IFS(SUM($L107:$Q107)="","",P107="","",P107=0,0,P107&gt;0,P107/J$131*100)</f>
        <v>1.3929018723885848E-2</v>
      </c>
      <c r="K107" s="1" cm="1">
        <f t="array" ref="K107">_xlfn.IFS(SUM($L107:$Q107)="","",Q107="","",Q107=0,0,Q107&gt;0,Q107/K$131*100)</f>
        <v>0</v>
      </c>
      <c r="L107" s="42">
        <f t="shared" si="75"/>
        <v>24055.666666666668</v>
      </c>
      <c r="M107">
        <f t="shared" si="75"/>
        <v>21174</v>
      </c>
      <c r="N107">
        <f t="shared" si="75"/>
        <v>8951</v>
      </c>
      <c r="O107">
        <f t="shared" si="75"/>
        <v>66201.75</v>
      </c>
      <c r="P107">
        <f t="shared" si="75"/>
        <v>11051</v>
      </c>
      <c r="Q107" s="96">
        <f t="shared" si="75"/>
        <v>0</v>
      </c>
      <c r="R107" s="89">
        <v>72167</v>
      </c>
      <c r="S107" s="89">
        <v>84696</v>
      </c>
      <c r="T107" s="89">
        <v>26853</v>
      </c>
      <c r="U107" s="89">
        <v>264807</v>
      </c>
      <c r="V107" s="89">
        <v>22102</v>
      </c>
      <c r="W107" s="89">
        <v>0</v>
      </c>
      <c r="X107" s="1"/>
      <c r="Y107" s="1"/>
      <c r="Z107" s="6" t="s">
        <v>63</v>
      </c>
      <c r="AA107" s="18" cm="1">
        <f t="array" ref="AA107">IFERROR(_xlfn.IFS(COUNTA($AE$68:$AJ$68)=0,AVERAGE($AE107:$AJ107),$AE$68="X",AVERAGE($AF107:$AJ107),$AF$68="X",AVERAGE($AE107,$AG107:$AJ107),$AG$68="X",AVERAGE($AE107:$AF107,$AH107:$AJ107),$AH$68="X",AVERAGE($AE107:$AG107,$AI107:$AJ107),$AI$68="X",AVERAGE($AE107:$AH107,$AJ107:$AJ107),$AJ$68="X",AVERAGE($AE107:$AI107)),"")</f>
        <v>6.4620878632897921E-2</v>
      </c>
      <c r="AB107" s="19" cm="1">
        <f t="array" ref="AB107">IFERROR(_xlfn.IFS(COUNTA($AE$68:$AJ$68)=0,STDEV($AE107:$AJ107)/SQRT(COUNT($AE107:$AJ107)),$AE$68="X",STDEV($AF107:$AJ107)/SQRT(COUNT($AF107:$AJ107)),$AF$68="X",STDEV($AE107,$AG107:$AJ107)/SQRT(COUNT($AE107,$AG107:$AJ107)),$AG$68="X",STDEV($AE107:$AF107,$AH107:$AJ107)/SQRT(COUNT($AE107:$AF107,$AH107:$AJ107)),$AH$68="X",STDEV($AE107:$AG107,$AI107:$AJ107)/SQRT(COUNT($AE107:$AG107,$AI107:$AJ107)),$AI$68="X",STDEV($AE107:$AH107,$AJ107)/SQRT(COUNT($AE107:$AH107,$AJ107)),$AJ$68="X",STDEV($AE107:$AI107)/SQRT(COUNT($AE107:$AI107))),"")</f>
        <v>1.6056218347372784E-2</v>
      </c>
      <c r="AC107" s="113" cm="1">
        <f t="array" ref="AC107">IFERROR(_xlfn.IFS(COUNTA($AK$68:$AP$68)=0,AVERAGE($AK107:$AP107),$AK$68="X",AVERAGE($AL107:$AP107),$AL$68="X",AVERAGE($AK107,$AM107:$AP107),$AM$68="X",AVERAGE($AK107:$AL107,$AN107:$AP107),$AN$68="X",AVERAGE($AK107:$AM107,$AO107:$AP107),$AO$68="X",AVERAGE($AK107:$AN107,$AP107:$AP107),$AP$68="X",AVERAGE($AK107:$AO107)),"")</f>
        <v>125919.15277777777</v>
      </c>
      <c r="AD107" s="111" cm="1">
        <f t="array" ref="AD107">IFERROR(_xlfn.IFS(COUNTA($AK$68:$AP$68)=0,STDEV($AK107:$AP107)/SQRT(COUNT($AK107:$AP107)),$AK$68="X",STDEV($AL107:$AP107)/SQRT(COUNT($AL107:$AP107)),$AL$68="X",STDEV($AK107,$AM107:$AP107)/SQRT(COUNT($AK107,$AM107:$AP107)),$AM$68="X",STDEV($AK107:$AL107,$AN107:$AP107)/SQRT(COUNT($AK107:$AL107,$AN107:$AP107)),$AN$68="X",STDEV($AK107:$AM107,$AO107:$AP107)/SQRT(COUNT($AK107:$AM107,$AO107:$AP107)),$AO$68="X",STDEV($AK107:$AN107,$AP107)/SQRT(COUNT($AK107:$AN107,$AP107)),$AP$68="X",STDEV($AK107:$AO107)/SQRT(COUNT($AK107:$AO107))),"")</f>
        <v>98813.79501778046</v>
      </c>
      <c r="AE107" cm="1">
        <f t="array" ref="AE107">_xlfn.IFS(SUM($AK107:$AP107)="","",AK107="","",AK107=0,0,AK107&gt;0,AK107/AE$131*100)</f>
        <v>3.8082622787182809E-2</v>
      </c>
      <c r="AF107" cm="1">
        <f t="array" ref="AF107">_xlfn.IFS(SUM($AK107:$AP107)="","",AL107="","",AL107=0,0,AL107&gt;0,AL107/AF$131*100)</f>
        <v>2.7590636785122944E-2</v>
      </c>
      <c r="AG107" cm="1">
        <f t="array" ref="AG107">_xlfn.IFS(SUM($AK107:$AP107)="","",AM107="","",AM107=0,0,AM107&gt;0,AM107/AG$131*100)</f>
        <v>4.6510448319675976E-2</v>
      </c>
      <c r="AH107" cm="1">
        <f t="array" ref="AH107">_xlfn.IFS(SUM($AK107:$AP107)="","",AN107="","",AN107=0,0,AN107&gt;0,AN107/AH$131*100)</f>
        <v>8.8206421041809771E-2</v>
      </c>
      <c r="AI107" cm="1">
        <f t="array" ref="AI107">_xlfn.IFS(SUM($AK107:$AP107)="","",AO107="","",AO107=0,0,AO107&gt;0,AO107/AI$131*100)</f>
        <v>0.13295408547897439</v>
      </c>
      <c r="AJ107" s="1" cm="1">
        <f t="array" ref="AJ107">_xlfn.IFS(SUM($AK107:$AP107)="","",AP107="","",AP107=0,0,AP107&gt;0,AP107/AJ$131*100)</f>
        <v>5.4381057384621664E-2</v>
      </c>
      <c r="AK107" s="85">
        <f t="shared" si="76"/>
        <v>35350</v>
      </c>
      <c r="AL107" s="39">
        <f t="shared" si="76"/>
        <v>25252.5</v>
      </c>
      <c r="AM107" s="39">
        <f t="shared" si="76"/>
        <v>41208.333333333336</v>
      </c>
      <c r="AN107" s="39">
        <f t="shared" si="76"/>
        <v>25556.333333333332</v>
      </c>
      <c r="AO107" s="39">
        <f t="shared" si="76"/>
        <v>619471.5</v>
      </c>
      <c r="AP107" s="98">
        <f t="shared" si="76"/>
        <v>8676.25</v>
      </c>
      <c r="AQ107" s="89">
        <v>35350</v>
      </c>
      <c r="AR107" s="89">
        <v>50505</v>
      </c>
      <c r="AS107" s="89">
        <v>123625</v>
      </c>
      <c r="AT107" s="89">
        <v>76669</v>
      </c>
      <c r="AU107" s="89">
        <v>1238943</v>
      </c>
      <c r="AV107" s="89">
        <v>34705</v>
      </c>
      <c r="AW107" s="1"/>
      <c r="AX107" s="1"/>
      <c r="AY107" s="39" t="str">
        <f t="shared" si="111"/>
        <v/>
      </c>
      <c r="AZ107" s="39" t="str">
        <f t="shared" si="112"/>
        <v/>
      </c>
      <c r="BA107" s="39" t="str">
        <f t="shared" si="113"/>
        <v/>
      </c>
      <c r="BB107" s="39" t="str">
        <f t="shared" si="114"/>
        <v/>
      </c>
      <c r="BC107" s="39" t="str">
        <f t="shared" si="115"/>
        <v/>
      </c>
      <c r="BD107" s="39" t="str">
        <f t="shared" si="116"/>
        <v/>
      </c>
      <c r="BE107" s="39" t="str">
        <f t="shared" si="117"/>
        <v/>
      </c>
      <c r="BF107" s="39" t="str">
        <f t="shared" si="118"/>
        <v/>
      </c>
      <c r="BG107" s="39" t="str">
        <f t="shared" si="119"/>
        <v/>
      </c>
      <c r="BH107" s="39" t="str">
        <f t="shared" si="120"/>
        <v/>
      </c>
      <c r="BI107" s="39" t="str">
        <f t="shared" si="121"/>
        <v/>
      </c>
      <c r="BJ107" s="39" t="str">
        <f t="shared" si="122"/>
        <v/>
      </c>
      <c r="BK107" s="42" t="str">
        <f t="shared" si="100"/>
        <v/>
      </c>
      <c r="BL107" t="str">
        <f t="shared" si="100"/>
        <v/>
      </c>
      <c r="BM107" t="str">
        <f t="shared" si="100"/>
        <v/>
      </c>
      <c r="BN107" t="str">
        <f t="shared" si="100"/>
        <v/>
      </c>
      <c r="BO107" t="str">
        <f t="shared" si="100"/>
        <v/>
      </c>
      <c r="BP107" t="str">
        <f t="shared" si="100"/>
        <v/>
      </c>
      <c r="BQ107" t="str">
        <f t="shared" si="110"/>
        <v/>
      </c>
      <c r="BR107" t="str">
        <f t="shared" si="110"/>
        <v/>
      </c>
      <c r="BS107" t="str">
        <f t="shared" si="110"/>
        <v/>
      </c>
      <c r="BT107" t="str">
        <f t="shared" si="110"/>
        <v/>
      </c>
      <c r="BU107" t="str">
        <f t="shared" si="110"/>
        <v/>
      </c>
      <c r="BV107" t="str">
        <f t="shared" si="110"/>
        <v/>
      </c>
      <c r="BW107" t="str">
        <f t="shared" si="101"/>
        <v/>
      </c>
      <c r="BX107" t="str">
        <f t="shared" si="102"/>
        <v/>
      </c>
      <c r="BY107" t="str">
        <f t="shared" si="103"/>
        <v/>
      </c>
      <c r="BZ107" t="str">
        <f t="shared" si="104"/>
        <v/>
      </c>
      <c r="CA107" t="str">
        <f t="shared" si="105"/>
        <v/>
      </c>
      <c r="CB107" s="39" t="str">
        <f t="shared" si="105"/>
        <v/>
      </c>
      <c r="CC107" s="46" t="str">
        <f t="shared" si="106"/>
        <v/>
      </c>
      <c r="CD107" s="44" t="str">
        <f t="shared" si="96"/>
        <v/>
      </c>
      <c r="CE107" t="str" cm="1">
        <f t="array" ref="CE107">_xlfn.IFS($CC107="","",$CC107&lt;=CE$69,"yes",$CC107&gt;CE$69,"no")</f>
        <v/>
      </c>
      <c r="CF107" s="42" t="str">
        <f t="shared" si="107"/>
        <v/>
      </c>
      <c r="CG107" s="1" t="str">
        <f t="shared" si="108"/>
        <v/>
      </c>
      <c r="CH107" s="1" t="str">
        <f t="shared" si="109"/>
        <v/>
      </c>
      <c r="CI107" s="76" t="str">
        <f>IF(CE107="yes",VLOOKUP(CH107,'z-Table'!$A$1:$K$74,7,TRUE)*$CE$68,"")</f>
        <v/>
      </c>
    </row>
    <row r="108" spans="1:87" ht="12" x14ac:dyDescent="0.2">
      <c r="A108" s="7" t="s">
        <v>64</v>
      </c>
      <c r="B108" s="18" cm="1">
        <f t="array" ref="B108">IFERROR(_xlfn.IFS(COUNTA($F$68:$K$68)=0,AVERAGE($F108:$K108),$F$68="X",AVERAGE(G108:$K108),$G$68="X",AVERAGE($F108,$H108:$K108),$H$68="X",AVERAGE($F108:$G108,$I108:$K108),$I$68="X",AVERAGE($F108:$H108,$J108:$K108),$J$68="X",AVERAGE($F108:$I108,$K108:$K108),$K$68="X",AVERAGE($F108:$J108)),"")</f>
        <v>8.2625428233927267E-3</v>
      </c>
      <c r="C108" s="19" cm="1">
        <f t="array" ref="C108">IFERROR(_xlfn.IFS(COUNTA($F$68:$K$68)=0,STDEV($F108:$K108)/SQRT(COUNT($F108:$K108)),$F$68="X",STDEV(G108:$K108)/SQRT(COUNT(G108:$K108)),$G$68="X",STDEV($F108,$H108:$K108)/SQRT(COUNT($F108,$H108:$K108)),$H$68="X",STDEV($F108:$G108,$I108:$K108)/SQRT(COUNT($F108:$G108,$I108:$K108)),$I$68="X",STDEV($F108:$H108,$J108:$K108)/SQRT(COUNT($F108:$H108,$J108:$K108)),$J$68="X",STDEV($F108:$I108,$K108)/SQRT(COUNT($F108:$I108,$K108)),$K$68="X",STDEV($F108:$J108)/SQRT(COUNT($F108:$J108))),"")</f>
        <v>8.2625428233927285E-3</v>
      </c>
      <c r="D108" s="113" cm="1">
        <f t="array" ref="D108">IFERROR(_xlfn.IFS(COUNTA($L$68:$Q$68)=0,AVERAGE($L108:$Q108),$L$68="X",AVERAGE($M108:$Q108),$M$68="X",AVERAGE($L108,$N108:$Q108),$N$68="X",AVERAGE($L108:$M108,$O108:$Q108),$O$68="X",AVERAGE($L108:$N108,$P108:$Q108),$P$68="X",AVERAGE($L108:$O108,$Q108:$Q108),$Q$68="X",AVERAGE($L108:$P108)),"")</f>
        <v>6555.333333333333</v>
      </c>
      <c r="E108" s="111" cm="1">
        <f t="array" ref="E108">IFERROR(_xlfn.IFS(COUNTA($L$68:$Q$68)=0,STDEV($L108:$Q108)/SQRT(COUNT($L108:$Q108)),$L$68="X",STDEV($M108:$Q108)/SQRT(COUNT($M108:$Q108)),$M$68="X",STDEV($L108,$N108:$Q108)/SQRT(COUNT($L108,$N108:$Q108)),$N$68="X",STDEV($L108:$M108,$O108:$Q108)/SQRT(COUNT($L108:$M108,$O108:$Q108)),$O$68="X",STDEV($L108:$N108,$P108:$Q108)/SQRT(COUNT($L108:$N108,$P108:$Q108)),$P$68="X",STDEV($L108:$O108,$Q108)/SQRT(COUNT($L108:$O108,$Q108)),$Q$68="X",STDEV($L108:$P108)/SQRT(COUNT($L108:$P108))),"")</f>
        <v>6555.3333333333339</v>
      </c>
      <c r="F108" cm="1">
        <f t="array" ref="F108">_xlfn.IFS(SUM($L108:$Q108)="","",L108="","",L108=0,0,L108&gt;0,L108/F$131*100)</f>
        <v>0</v>
      </c>
      <c r="G108" cm="1">
        <f t="array" ref="G108">_xlfn.IFS(SUM($L108:$Q108)="","",M108="","",M108=0,0,M108&gt;0,M108/G$131*100)</f>
        <v>0</v>
      </c>
      <c r="H108" cm="1">
        <f t="array" ref="H108">_xlfn.IFS(SUM($L108:$Q108)="","",N108="","",N108=0,0,N108&gt;0,N108/H$131*100)</f>
        <v>0</v>
      </c>
      <c r="I108" cm="1">
        <f t="array" ref="I108">_xlfn.IFS(SUM($L108:$Q108)="","",O108="","",O108=0,0,O108&gt;0,O108/I$131*100)</f>
        <v>0</v>
      </c>
      <c r="J108" cm="1">
        <f t="array" ref="J108">_xlfn.IFS(SUM($L108:$Q108)="","",P108="","",P108=0,0,P108&gt;0,P108/J$131*100)</f>
        <v>4.957525694035636E-2</v>
      </c>
      <c r="K108" s="1" cm="1">
        <f t="array" ref="K108">_xlfn.IFS(SUM($L108:$Q108)="","",Q108="","",Q108=0,0,Q108&gt;0,Q108/K$131*100)</f>
        <v>0</v>
      </c>
      <c r="L108" s="42">
        <f t="shared" si="75"/>
        <v>0</v>
      </c>
      <c r="M108">
        <f t="shared" si="75"/>
        <v>0</v>
      </c>
      <c r="N108">
        <f t="shared" si="75"/>
        <v>0</v>
      </c>
      <c r="O108">
        <f t="shared" si="75"/>
        <v>0</v>
      </c>
      <c r="P108">
        <f t="shared" si="75"/>
        <v>39332</v>
      </c>
      <c r="Q108" s="96">
        <f t="shared" si="75"/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78664</v>
      </c>
      <c r="W108" s="89">
        <v>0</v>
      </c>
      <c r="X108" s="1"/>
      <c r="Y108" s="1"/>
      <c r="Z108" s="7" t="s">
        <v>64</v>
      </c>
      <c r="AA108" s="18" cm="1">
        <f t="array" ref="AA108">IFERROR(_xlfn.IFS(COUNTA($AE$68:$AJ$68)=0,AVERAGE($AE108:$AJ108),$AE$68="X",AVERAGE($AF108:$AJ108),$AF$68="X",AVERAGE($AE108,$AG108:$AJ108),$AG$68="X",AVERAGE($AE108:$AF108,$AH108:$AJ108),$AH$68="X",AVERAGE($AE108:$AG108,$AI108:$AJ108),$AI$68="X",AVERAGE($AE108:$AH108,$AJ108:$AJ108),$AJ$68="X",AVERAGE($AE108:$AI108)),"")</f>
        <v>0</v>
      </c>
      <c r="AB108" s="19" cm="1">
        <f t="array" ref="AB108">IFERROR(_xlfn.IFS(COUNTA($AE$68:$AJ$68)=0,STDEV($AE108:$AJ108)/SQRT(COUNT($AE108:$AJ108)),$AE$68="X",STDEV($AF108:$AJ108)/SQRT(COUNT($AF108:$AJ108)),$AF$68="X",STDEV($AE108,$AG108:$AJ108)/SQRT(COUNT($AE108,$AG108:$AJ108)),$AG$68="X",STDEV($AE108:$AF108,$AH108:$AJ108)/SQRT(COUNT($AE108:$AF108,$AH108:$AJ108)),$AH$68="X",STDEV($AE108:$AG108,$AI108:$AJ108)/SQRT(COUNT($AE108:$AG108,$AI108:$AJ108)),$AI$68="X",STDEV($AE108:$AH108,$AJ108)/SQRT(COUNT($AE108:$AH108,$AJ108)),$AJ$68="X",STDEV($AE108:$AI108)/SQRT(COUNT($AE108:$AI108))),"")</f>
        <v>0</v>
      </c>
      <c r="AC108" s="113" cm="1">
        <f t="array" ref="AC108">IFERROR(_xlfn.IFS(COUNTA($AK$68:$AP$68)=0,AVERAGE($AK108:$AP108),$AK$68="X",AVERAGE($AL108:$AP108),$AL$68="X",AVERAGE($AK108,$AM108:$AP108),$AM$68="X",AVERAGE($AK108:$AL108,$AN108:$AP108),$AN$68="X",AVERAGE($AK108:$AM108,$AO108:$AP108),$AO$68="X",AVERAGE($AK108:$AN108,$AP108:$AP108),$AP$68="X",AVERAGE($AK108:$AO108)),"")</f>
        <v>0</v>
      </c>
      <c r="AD108" s="111" cm="1">
        <f t="array" ref="AD108">IFERROR(_xlfn.IFS(COUNTA($AK$68:$AP$68)=0,STDEV($AK108:$AP108)/SQRT(COUNT($AK108:$AP108)),$AK$68="X",STDEV($AL108:$AP108)/SQRT(COUNT($AL108:$AP108)),$AL$68="X",STDEV($AK108,$AM108:$AP108)/SQRT(COUNT($AK108,$AM108:$AP108)),$AM$68="X",STDEV($AK108:$AL108,$AN108:$AP108)/SQRT(COUNT($AK108:$AL108,$AN108:$AP108)),$AN$68="X",STDEV($AK108:$AM108,$AO108:$AP108)/SQRT(COUNT($AK108:$AM108,$AO108:$AP108)),$AO$68="X",STDEV($AK108:$AN108,$AP108)/SQRT(COUNT($AK108:$AN108,$AP108)),$AP$68="X",STDEV($AK108:$AO108)/SQRT(COUNT($AK108:$AO108))),"")</f>
        <v>0</v>
      </c>
      <c r="AE108" cm="1">
        <f t="array" ref="AE108">_xlfn.IFS(SUM($AK108:$AP108)="","",AK108="","",AK108=0,0,AK108&gt;0,AK108/AE$131*100)</f>
        <v>0</v>
      </c>
      <c r="AF108" cm="1">
        <f t="array" ref="AF108">_xlfn.IFS(SUM($AK108:$AP108)="","",AL108="","",AL108=0,0,AL108&gt;0,AL108/AF$131*100)</f>
        <v>0</v>
      </c>
      <c r="AG108" cm="1">
        <f t="array" ref="AG108">_xlfn.IFS(SUM($AK108:$AP108)="","",AM108="","",AM108=0,0,AM108&gt;0,AM108/AG$131*100)</f>
        <v>0</v>
      </c>
      <c r="AH108" cm="1">
        <f t="array" ref="AH108">_xlfn.IFS(SUM($AK108:$AP108)="","",AN108="","",AN108=0,0,AN108&gt;0,AN108/AH$131*100)</f>
        <v>0</v>
      </c>
      <c r="AI108" cm="1">
        <f t="array" ref="AI108">_xlfn.IFS(SUM($AK108:$AP108)="","",AO108="","",AO108=0,0,AO108&gt;0,AO108/AI$131*100)</f>
        <v>0</v>
      </c>
      <c r="AJ108" s="1" cm="1">
        <f t="array" ref="AJ108">_xlfn.IFS(SUM($AK108:$AP108)="","",AP108="","",AP108=0,0,AP108&gt;0,AP108/AJ$131*100)</f>
        <v>0</v>
      </c>
      <c r="AK108" s="85">
        <f t="shared" si="76"/>
        <v>0</v>
      </c>
      <c r="AL108" s="39">
        <f t="shared" si="76"/>
        <v>0</v>
      </c>
      <c r="AM108" s="39">
        <f t="shared" si="76"/>
        <v>0</v>
      </c>
      <c r="AN108" s="39">
        <f t="shared" si="76"/>
        <v>0</v>
      </c>
      <c r="AO108" s="39">
        <f t="shared" si="76"/>
        <v>0</v>
      </c>
      <c r="AP108" s="98">
        <f t="shared" si="76"/>
        <v>0</v>
      </c>
      <c r="AQ108" s="89">
        <v>0</v>
      </c>
      <c r="AR108" s="89">
        <v>0</v>
      </c>
      <c r="AS108" s="89">
        <v>0</v>
      </c>
      <c r="AT108" s="89">
        <v>0</v>
      </c>
      <c r="AU108" s="89">
        <v>0</v>
      </c>
      <c r="AV108" s="89">
        <v>0</v>
      </c>
      <c r="AW108" s="1"/>
      <c r="AX108" s="1"/>
      <c r="AY108" s="39" t="str">
        <f t="shared" si="111"/>
        <v/>
      </c>
      <c r="AZ108" s="39" t="str">
        <f t="shared" si="112"/>
        <v/>
      </c>
      <c r="BA108" s="39" t="str">
        <f t="shared" si="113"/>
        <v/>
      </c>
      <c r="BB108" s="39" t="str">
        <f t="shared" si="114"/>
        <v/>
      </c>
      <c r="BC108" s="39" t="str">
        <f t="shared" si="115"/>
        <v/>
      </c>
      <c r="BD108" s="39" t="str">
        <f t="shared" si="116"/>
        <v/>
      </c>
      <c r="BE108" s="39" t="str">
        <f t="shared" si="117"/>
        <v/>
      </c>
      <c r="BF108" s="39" t="str">
        <f t="shared" si="118"/>
        <v/>
      </c>
      <c r="BG108" s="39" t="str">
        <f t="shared" si="119"/>
        <v/>
      </c>
      <c r="BH108" s="39" t="str">
        <f t="shared" si="120"/>
        <v/>
      </c>
      <c r="BI108" s="39" t="str">
        <f t="shared" si="121"/>
        <v/>
      </c>
      <c r="BJ108" s="39" t="str">
        <f t="shared" si="122"/>
        <v/>
      </c>
      <c r="BK108" s="42" t="str">
        <f t="shared" si="100"/>
        <v/>
      </c>
      <c r="BL108" t="str">
        <f t="shared" si="100"/>
        <v/>
      </c>
      <c r="BM108" t="str">
        <f t="shared" si="100"/>
        <v/>
      </c>
      <c r="BN108" t="str">
        <f t="shared" si="100"/>
        <v/>
      </c>
      <c r="BO108" t="str">
        <f t="shared" si="100"/>
        <v/>
      </c>
      <c r="BP108" t="str">
        <f t="shared" si="100"/>
        <v/>
      </c>
      <c r="BQ108" t="str">
        <f t="shared" si="110"/>
        <v/>
      </c>
      <c r="BR108" t="str">
        <f t="shared" si="110"/>
        <v/>
      </c>
      <c r="BS108" t="str">
        <f t="shared" si="110"/>
        <v/>
      </c>
      <c r="BT108" t="str">
        <f t="shared" si="110"/>
        <v/>
      </c>
      <c r="BU108" t="str">
        <f t="shared" si="110"/>
        <v/>
      </c>
      <c r="BV108" t="str">
        <f t="shared" si="110"/>
        <v/>
      </c>
      <c r="BW108" t="str">
        <f t="shared" si="101"/>
        <v/>
      </c>
      <c r="BX108" t="str">
        <f t="shared" si="102"/>
        <v/>
      </c>
      <c r="BY108" t="str">
        <f t="shared" si="103"/>
        <v/>
      </c>
      <c r="BZ108" t="str">
        <f t="shared" si="104"/>
        <v/>
      </c>
      <c r="CA108" t="str">
        <f t="shared" si="105"/>
        <v/>
      </c>
      <c r="CB108" s="39" t="str">
        <f t="shared" si="105"/>
        <v/>
      </c>
      <c r="CC108" s="46" t="str">
        <f t="shared" si="106"/>
        <v/>
      </c>
      <c r="CD108" s="44" t="str">
        <f t="shared" si="96"/>
        <v/>
      </c>
      <c r="CE108" t="str" cm="1">
        <f t="array" ref="CE108">_xlfn.IFS($CC108="","",$CC108&lt;=CE$69,"yes",$CC108&gt;CE$69,"no")</f>
        <v/>
      </c>
      <c r="CF108" s="42" t="str">
        <f t="shared" si="107"/>
        <v/>
      </c>
      <c r="CG108" s="1" t="str">
        <f t="shared" si="108"/>
        <v/>
      </c>
      <c r="CH108" s="1" t="str">
        <f t="shared" si="109"/>
        <v/>
      </c>
      <c r="CI108" s="76" t="str">
        <f>IF(CE108="yes",VLOOKUP(CH108,'z-Table'!$A$1:$K$74,7,TRUE)*$CE$68,"")</f>
        <v/>
      </c>
    </row>
    <row r="109" spans="1:87" ht="12" x14ac:dyDescent="0.2">
      <c r="A109" s="7" t="s">
        <v>65</v>
      </c>
      <c r="B109" s="18" cm="1">
        <f t="array" ref="B109">IFERROR(_xlfn.IFS(COUNTA($F$68:$K$68)=0,AVERAGE($F109:$K109),$F$68="X",AVERAGE(G109:$K109),$G$68="X",AVERAGE($F109,$H109:$K109),$H$68="X",AVERAGE($F109:$G109,$I109:$K109),$I$68="X",AVERAGE($F109:$H109,$J109:$K109),$J$68="X",AVERAGE($F109:$I109,$K109:$K109),$K$68="X",AVERAGE($F109:$J109)),"")</f>
        <v>74.994422054103339</v>
      </c>
      <c r="C109" s="19" cm="1">
        <f t="array" ref="C109">IFERROR(_xlfn.IFS(COUNTA($F$68:$K$68)=0,STDEV($F109:$K109)/SQRT(COUNT($F109:$K109)),$F$68="X",STDEV(G109:$K109)/SQRT(COUNT(G109:$K109)),$G$68="X",STDEV($F109,$H109:$K109)/SQRT(COUNT($F109,$H109:$K109)),$H$68="X",STDEV($F109:$G109,$I109:$K109)/SQRT(COUNT($F109:$G109,$I109:$K109)),$I$68="X",STDEV($F109:$H109,$J109:$K109)/SQRT(COUNT($F109:$H109,$J109:$K109)),$J$68="X",STDEV($F109:$I109,$K109)/SQRT(COUNT($F109:$I109,$K109)),$K$68="X",STDEV($F109:$J109)/SQRT(COUNT($F109:$J109))),"")</f>
        <v>4.4357361924292036</v>
      </c>
      <c r="D109" s="113" cm="1">
        <f t="array" ref="D109">IFERROR(_xlfn.IFS(COUNTA($L$68:$Q$68)=0,AVERAGE($L109:$Q109),$L$68="X",AVERAGE($M109:$Q109),$M$68="X",AVERAGE($L109,$N109:$Q109),$N$68="X",AVERAGE($L109:$M109,$O109:$Q109),$O$68="X",AVERAGE($L109:$N109,$P109:$Q109),$P$68="X",AVERAGE($L109:$O109,$Q109:$Q109),$Q$68="X",AVERAGE($L109:$P109)),"")</f>
        <v>46503466.875</v>
      </c>
      <c r="E109" s="111" cm="1">
        <f t="array" ref="E109">IFERROR(_xlfn.IFS(COUNTA($L$68:$Q$68)=0,STDEV($L109:$Q109)/SQRT(COUNT($L109:$Q109)),$L$68="X",STDEV($M109:$Q109)/SQRT(COUNT($M109:$Q109)),$M$68="X",STDEV($L109,$N109:$Q109)/SQRT(COUNT($L109,$N109:$Q109)),$N$68="X",STDEV($L109:$M109,$O109:$Q109)/SQRT(COUNT($L109:$M109,$O109:$Q109)),$O$68="X",STDEV($L109:$N109,$P109:$Q109)/SQRT(COUNT($L109:$N109,$P109:$Q109)),$P$68="X",STDEV($L109:$O109,$Q109)/SQRT(COUNT($L109:$O109,$Q109)),$Q$68="X",STDEV($L109:$P109)/SQRT(COUNT($L109:$P109))),"")</f>
        <v>9929404.0345250163</v>
      </c>
      <c r="F109" cm="1">
        <f t="array" ref="F109">_xlfn.IFS(SUM($L109:$Q109)="","",L109="","",L109=0,0,L109&gt;0,L109/F$131*100)</f>
        <v>68.800810318001055</v>
      </c>
      <c r="G109" cm="1">
        <f t="array" ref="G109">_xlfn.IFS(SUM($L109:$Q109)="","",M109="","",M109=0,0,M109&gt;0,M109/G$131*100)</f>
        <v>55.588809100945582</v>
      </c>
      <c r="H109" cm="1">
        <f t="array" ref="H109">_xlfn.IFS(SUM($L109:$Q109)="","",N109="","",N109=0,0,N109&gt;0,N109/H$131*100)</f>
        <v>79.96750184971296</v>
      </c>
      <c r="I109" cm="1">
        <f t="array" ref="I109">_xlfn.IFS(SUM($L109:$Q109)="","",O109="","",O109=0,0,O109&gt;0,O109/I$131*100)</f>
        <v>83.749576668712081</v>
      </c>
      <c r="J109" cm="1">
        <f t="array" ref="J109">_xlfn.IFS(SUM($L109:$Q109)="","",P109="","",P109=0,0,P109&gt;0,P109/J$131*100)</f>
        <v>82.250819642273413</v>
      </c>
      <c r="K109" s="1" cm="1">
        <f t="array" ref="K109">_xlfn.IFS(SUM($L109:$Q109)="","",Q109="","",Q109=0,0,Q109&gt;0,Q109/K$131*100)</f>
        <v>79.609014744974928</v>
      </c>
      <c r="L109" s="42">
        <f t="shared" si="75"/>
        <v>39879074</v>
      </c>
      <c r="M109">
        <f t="shared" si="75"/>
        <v>27750764</v>
      </c>
      <c r="N109">
        <f t="shared" si="75"/>
        <v>14341983</v>
      </c>
      <c r="O109">
        <f t="shared" si="75"/>
        <v>80457477.75</v>
      </c>
      <c r="P109">
        <f t="shared" si="75"/>
        <v>65256126.5</v>
      </c>
      <c r="Q109" s="96">
        <f t="shared" si="75"/>
        <v>51335376</v>
      </c>
      <c r="R109" s="89">
        <v>119637222</v>
      </c>
      <c r="S109" s="89">
        <v>111003056</v>
      </c>
      <c r="T109" s="89">
        <v>43025949</v>
      </c>
      <c r="U109" s="89">
        <v>321829911</v>
      </c>
      <c r="V109" s="89">
        <v>130512253</v>
      </c>
      <c r="W109" s="89">
        <v>102670752</v>
      </c>
      <c r="X109" s="1"/>
      <c r="Y109" s="1"/>
      <c r="Z109" s="7" t="s">
        <v>65</v>
      </c>
      <c r="AA109" s="18" cm="1">
        <f t="array" ref="AA109">IFERROR(_xlfn.IFS(COUNTA($AE$68:$AJ$68)=0,AVERAGE($AE109:$AJ109),$AE$68="X",AVERAGE($AF109:$AJ109),$AF$68="X",AVERAGE($AE109,$AG109:$AJ109),$AG$68="X",AVERAGE($AE109:$AF109,$AH109:$AJ109),$AH$68="X",AVERAGE($AE109:$AG109,$AI109:$AJ109),$AI$68="X",AVERAGE($AE109:$AH109,$AJ109:$AJ109),$AJ$68="X",AVERAGE($AE109:$AI109)),"")</f>
        <v>65.983709930367311</v>
      </c>
      <c r="AB109" s="19" cm="1">
        <f t="array" ref="AB109">IFERROR(_xlfn.IFS(COUNTA($AE$68:$AJ$68)=0,STDEV($AE109:$AJ109)/SQRT(COUNT($AE109:$AJ109)),$AE$68="X",STDEV($AF109:$AJ109)/SQRT(COUNT($AF109:$AJ109)),$AF$68="X",STDEV($AE109,$AG109:$AJ109)/SQRT(COUNT($AE109,$AG109:$AJ109)),$AG$68="X",STDEV($AE109:$AF109,$AH109:$AJ109)/SQRT(COUNT($AE109:$AF109,$AH109:$AJ109)),$AH$68="X",STDEV($AE109:$AG109,$AI109:$AJ109)/SQRT(COUNT($AE109:$AG109,$AI109:$AJ109)),$AI$68="X",STDEV($AE109:$AH109,$AJ109)/SQRT(COUNT($AE109:$AH109,$AJ109)),$AJ$68="X",STDEV($AE109:$AI109)/SQRT(COUNT($AE109:$AI109))),"")</f>
        <v>5.8197275718147266</v>
      </c>
      <c r="AC109" s="113" cm="1">
        <f t="array" ref="AC109">IFERROR(_xlfn.IFS(COUNTA($AK$68:$AP$68)=0,AVERAGE($AK109:$AP109),$AK$68="X",AVERAGE($AL109:$AP109),$AL$68="X",AVERAGE($AK109,$AM109:$AP109),$AM$68="X",AVERAGE($AK109:$AL109,$AN109:$AP109),$AN$68="X",AVERAGE($AK109:$AM109,$AO109:$AP109),$AO$68="X",AVERAGE($AK109:$AN109,$AP109:$AP109),$AP$68="X",AVERAGE($AK109:$AO109)),"")</f>
        <v>100201831.41666667</v>
      </c>
      <c r="AD109" s="111" cm="1">
        <f t="array" ref="AD109">IFERROR(_xlfn.IFS(COUNTA($AK$68:$AP$68)=0,STDEV($AK109:$AP109)/SQRT(COUNT($AK109:$AP109)),$AK$68="X",STDEV($AL109:$AP109)/SQRT(COUNT($AL109:$AP109)),$AL$68="X",STDEV($AK109,$AM109:$AP109)/SQRT(COUNT($AK109,$AM109:$AP109)),$AM$68="X",STDEV($AK109:$AL109,$AN109:$AP109)/SQRT(COUNT($AK109:$AL109,$AN109:$AP109)),$AN$68="X",STDEV($AK109:$AM109,$AO109:$AP109)/SQRT(COUNT($AK109:$AM109,$AO109:$AP109)),$AO$68="X",STDEV($AK109:$AN109,$AP109)/SQRT(COUNT($AK109:$AN109,$AP109)),$AP$68="X",STDEV($AK109:$AO109)/SQRT(COUNT($AK109:$AO109))),"")</f>
        <v>62728668.616267815</v>
      </c>
      <c r="AE109" cm="1">
        <f t="array" ref="AE109">_xlfn.IFS(SUM($AK109:$AP109)="","",AK109="","",AK109=0,0,AK109&gt;0,AK109/AE$131*100)</f>
        <v>54.617076319159693</v>
      </c>
      <c r="AF109" cm="1">
        <f t="array" ref="AF109">_xlfn.IFS(SUM($AK109:$AP109)="","",AL109="","",AL109=0,0,AL109&gt;0,AL109/AF$131*100)</f>
        <v>55.319895965735931</v>
      </c>
      <c r="AG109" cm="1">
        <f t="array" ref="AG109">_xlfn.IFS(SUM($AK109:$AP109)="","",AM109="","",AM109=0,0,AM109&gt;0,AM109/AG$131*100)</f>
        <v>69.325103315930292</v>
      </c>
      <c r="AH109" cm="1">
        <f t="array" ref="AH109">_xlfn.IFS(SUM($AK109:$AP109)="","",AN109="","",AN109=0,0,AN109&gt;0,AN109/AH$131*100)</f>
        <v>52.787723963476473</v>
      </c>
      <c r="AI109" cm="1">
        <f t="array" ref="AI109">_xlfn.IFS(SUM($AK109:$AP109)="","",AO109="","",AO109=0,0,AO109&gt;0,AO109/AI$131*100)</f>
        <v>88.23228797225012</v>
      </c>
      <c r="AJ109" s="1" cm="1">
        <f t="array" ref="AJ109">_xlfn.IFS(SUM($AK109:$AP109)="","",AP109="","",AP109=0,0,AP109&gt;0,AP109/AJ$131*100)</f>
        <v>75.62017204565133</v>
      </c>
      <c r="AK109" s="85">
        <f t="shared" si="76"/>
        <v>50698022</v>
      </c>
      <c r="AL109" s="39">
        <f t="shared" si="76"/>
        <v>50631875</v>
      </c>
      <c r="AM109" s="39">
        <f t="shared" si="76"/>
        <v>61422155</v>
      </c>
      <c r="AN109" s="39">
        <f t="shared" si="76"/>
        <v>15294359</v>
      </c>
      <c r="AO109" s="39">
        <f t="shared" si="76"/>
        <v>411099723.5</v>
      </c>
      <c r="AP109" s="98">
        <f t="shared" si="76"/>
        <v>12064854</v>
      </c>
      <c r="AQ109" s="89">
        <v>50698022</v>
      </c>
      <c r="AR109" s="89">
        <v>101263750</v>
      </c>
      <c r="AS109" s="89">
        <v>184266465</v>
      </c>
      <c r="AT109" s="89">
        <v>45883077</v>
      </c>
      <c r="AU109" s="89">
        <v>822199447</v>
      </c>
      <c r="AV109" s="89">
        <v>48259416</v>
      </c>
      <c r="AW109" s="1"/>
      <c r="AX109" s="1" t="str">
        <f>A109</f>
        <v>carvone</v>
      </c>
      <c r="AY109" s="39">
        <f t="shared" si="111"/>
        <v>39879074</v>
      </c>
      <c r="AZ109" s="39">
        <f t="shared" si="112"/>
        <v>27750764</v>
      </c>
      <c r="BA109" s="39">
        <f t="shared" si="113"/>
        <v>14341983</v>
      </c>
      <c r="BB109" s="39">
        <f t="shared" si="114"/>
        <v>80457477.75</v>
      </c>
      <c r="BC109" s="39">
        <f t="shared" si="115"/>
        <v>65256126.5</v>
      </c>
      <c r="BD109" s="39">
        <f t="shared" si="116"/>
        <v>51335376</v>
      </c>
      <c r="BE109" s="39">
        <f t="shared" si="117"/>
        <v>50698022</v>
      </c>
      <c r="BF109" s="39">
        <f t="shared" si="118"/>
        <v>50631875</v>
      </c>
      <c r="BG109" s="39">
        <f t="shared" si="119"/>
        <v>61422155</v>
      </c>
      <c r="BH109" s="39">
        <f t="shared" si="120"/>
        <v>15294359</v>
      </c>
      <c r="BI109" s="39">
        <f t="shared" si="121"/>
        <v>411099723.5</v>
      </c>
      <c r="BJ109" s="39">
        <f t="shared" si="122"/>
        <v>12064854</v>
      </c>
      <c r="BK109" s="42">
        <f t="shared" si="100"/>
        <v>5</v>
      </c>
      <c r="BL109">
        <f t="shared" si="100"/>
        <v>4</v>
      </c>
      <c r="BM109">
        <f t="shared" si="100"/>
        <v>2</v>
      </c>
      <c r="BN109">
        <f t="shared" si="100"/>
        <v>11</v>
      </c>
      <c r="BO109">
        <f t="shared" si="100"/>
        <v>10</v>
      </c>
      <c r="BP109">
        <f t="shared" si="100"/>
        <v>8</v>
      </c>
      <c r="BQ109">
        <f t="shared" si="110"/>
        <v>7</v>
      </c>
      <c r="BR109">
        <f t="shared" si="110"/>
        <v>6</v>
      </c>
      <c r="BS109">
        <f t="shared" si="110"/>
        <v>9</v>
      </c>
      <c r="BT109">
        <f t="shared" si="110"/>
        <v>3</v>
      </c>
      <c r="BU109">
        <f t="shared" si="110"/>
        <v>12</v>
      </c>
      <c r="BV109">
        <f t="shared" si="110"/>
        <v>1</v>
      </c>
      <c r="BW109">
        <f t="shared" si="101"/>
        <v>40</v>
      </c>
      <c r="BX109">
        <f t="shared" si="102"/>
        <v>38</v>
      </c>
      <c r="BY109">
        <f t="shared" si="103"/>
        <v>6</v>
      </c>
      <c r="BZ109">
        <f t="shared" si="104"/>
        <v>6</v>
      </c>
      <c r="CA109">
        <f t="shared" si="105"/>
        <v>17</v>
      </c>
      <c r="CB109" s="39">
        <f t="shared" si="105"/>
        <v>19</v>
      </c>
      <c r="CC109" s="46">
        <f t="shared" si="106"/>
        <v>17</v>
      </c>
      <c r="CD109" s="44" t="str">
        <f t="shared" si="96"/>
        <v xml:space="preserve">sig = </v>
      </c>
      <c r="CE109" t="str" cm="1">
        <f t="array" ref="CE109">_xlfn.IFS($CC109="","",$CC109&lt;=CE$69,"yes",$CC109&gt;CE$69,"no")</f>
        <v>no</v>
      </c>
      <c r="CF109" s="42" t="str">
        <f t="shared" si="107"/>
        <v/>
      </c>
      <c r="CG109" s="1" t="str">
        <f t="shared" si="108"/>
        <v/>
      </c>
      <c r="CH109" s="1" t="str">
        <f t="shared" si="109"/>
        <v/>
      </c>
      <c r="CI109" s="76" t="str">
        <f>IF(CE109="yes",VLOOKUP(CH109,'z-Table'!$A$1:$K$74,7,TRUE)*$CE$68,"")</f>
        <v/>
      </c>
    </row>
    <row r="110" spans="1:87" ht="12" x14ac:dyDescent="0.2">
      <c r="A110" s="7" t="s">
        <v>66</v>
      </c>
      <c r="B110" s="18" cm="1">
        <f t="array" ref="B110">IFERROR(_xlfn.IFS(COUNTA($F$68:$K$68)=0,AVERAGE($F110:$K110),$F$68="X",AVERAGE(G110:$K110),$G$68="X",AVERAGE($F110,$H110:$K110),$H$68="X",AVERAGE($F110:$G110,$I110:$K110),$I$68="X",AVERAGE($F110:$H110,$J110:$K110),$J$68="X",AVERAGE($F110:$I110,$K110:$K110),$K$68="X",AVERAGE($F110:$J110)),"")</f>
        <v>0</v>
      </c>
      <c r="C110" s="19" cm="1">
        <f t="array" ref="C110">IFERROR(_xlfn.IFS(COUNTA($F$68:$K$68)=0,STDEV($F110:$K110)/SQRT(COUNT($F110:$K110)),$F$68="X",STDEV(G110:$K110)/SQRT(COUNT(G110:$K110)),$G$68="X",STDEV($F110,$H110:$K110)/SQRT(COUNT($F110,$H110:$K110)),$H$68="X",STDEV($F110:$G110,$I110:$K110)/SQRT(COUNT($F110:$G110,$I110:$K110)),$I$68="X",STDEV($F110:$H110,$J110:$K110)/SQRT(COUNT($F110:$H110,$J110:$K110)),$J$68="X",STDEV($F110:$I110,$K110)/SQRT(COUNT($F110:$I110,$K110)),$K$68="X",STDEV($F110:$J110)/SQRT(COUNT($F110:$J110))),"")</f>
        <v>0</v>
      </c>
      <c r="D110" s="113" cm="1">
        <f t="array" ref="D110">IFERROR(_xlfn.IFS(COUNTA($L$68:$Q$68)=0,AVERAGE($L110:$Q110),$L$68="X",AVERAGE($M110:$Q110),$M$68="X",AVERAGE($L110,$N110:$Q110),$N$68="X",AVERAGE($L110:$M110,$O110:$Q110),$O$68="X",AVERAGE($L110:$N110,$P110:$Q110),$P$68="X",AVERAGE($L110:$O110,$Q110:$Q110),$Q$68="X",AVERAGE($L110:$P110)),"")</f>
        <v>0</v>
      </c>
      <c r="E110" s="111" cm="1">
        <f t="array" ref="E110">IFERROR(_xlfn.IFS(COUNTA($L$68:$Q$68)=0,STDEV($L110:$Q110)/SQRT(COUNT($L110:$Q110)),$L$68="X",STDEV($M110:$Q110)/SQRT(COUNT($M110:$Q110)),$M$68="X",STDEV($L110,$N110:$Q110)/SQRT(COUNT($L110,$N110:$Q110)),$N$68="X",STDEV($L110:$M110,$O110:$Q110)/SQRT(COUNT($L110:$M110,$O110:$Q110)),$O$68="X",STDEV($L110:$N110,$P110:$Q110)/SQRT(COUNT($L110:$N110,$P110:$Q110)),$P$68="X",STDEV($L110:$O110,$Q110)/SQRT(COUNT($L110:$O110,$Q110)),$Q$68="X",STDEV($L110:$P110)/SQRT(COUNT($L110:$P110))),"")</f>
        <v>0</v>
      </c>
      <c r="F110" cm="1">
        <f t="array" ref="F110">_xlfn.IFS(SUM($L110:$Q110)="","",L110="","",L110=0,0,L110&gt;0,L110/F$131*100)</f>
        <v>0</v>
      </c>
      <c r="G110" cm="1">
        <f t="array" ref="G110">_xlfn.IFS(SUM($L110:$Q110)="","",M110="","",M110=0,0,M110&gt;0,M110/G$131*100)</f>
        <v>0</v>
      </c>
      <c r="H110" cm="1">
        <f t="array" ref="H110">_xlfn.IFS(SUM($L110:$Q110)="","",N110="","",N110=0,0,N110&gt;0,N110/H$131*100)</f>
        <v>0</v>
      </c>
      <c r="I110" cm="1">
        <f t="array" ref="I110">_xlfn.IFS(SUM($L110:$Q110)="","",O110="","",O110=0,0,O110&gt;0,O110/I$131*100)</f>
        <v>0</v>
      </c>
      <c r="J110" cm="1">
        <f t="array" ref="J110">_xlfn.IFS(SUM($L110:$Q110)="","",P110="","",P110=0,0,P110&gt;0,P110/J$131*100)</f>
        <v>0</v>
      </c>
      <c r="K110" s="1" cm="1">
        <f t="array" ref="K110">_xlfn.IFS(SUM($L110:$Q110)="","",Q110="","",Q110=0,0,Q110&gt;0,Q110/K$131*100)</f>
        <v>0</v>
      </c>
      <c r="L110" s="42">
        <f t="shared" si="75"/>
        <v>0</v>
      </c>
      <c r="M110">
        <f t="shared" si="75"/>
        <v>0</v>
      </c>
      <c r="N110">
        <f t="shared" si="75"/>
        <v>0</v>
      </c>
      <c r="O110">
        <f t="shared" si="75"/>
        <v>0</v>
      </c>
      <c r="P110">
        <f t="shared" si="75"/>
        <v>0</v>
      </c>
      <c r="Q110" s="96">
        <f t="shared" si="75"/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1"/>
      <c r="Y110" s="1"/>
      <c r="Z110" s="7" t="s">
        <v>66</v>
      </c>
      <c r="AA110" s="18" cm="1">
        <f t="array" ref="AA110">IFERROR(_xlfn.IFS(COUNTA($AE$68:$AJ$68)=0,AVERAGE($AE110:$AJ110),$AE$68="X",AVERAGE($AF110:$AJ110),$AF$68="X",AVERAGE($AE110,$AG110:$AJ110),$AG$68="X",AVERAGE($AE110:$AF110,$AH110:$AJ110),$AH$68="X",AVERAGE($AE110:$AG110,$AI110:$AJ110),$AI$68="X",AVERAGE($AE110:$AH110,$AJ110:$AJ110),$AJ$68="X",AVERAGE($AE110:$AI110)),"")</f>
        <v>0</v>
      </c>
      <c r="AB110" s="19" cm="1">
        <f t="array" ref="AB110">IFERROR(_xlfn.IFS(COUNTA($AE$68:$AJ$68)=0,STDEV($AE110:$AJ110)/SQRT(COUNT($AE110:$AJ110)),$AE$68="X",STDEV($AF110:$AJ110)/SQRT(COUNT($AF110:$AJ110)),$AF$68="X",STDEV($AE110,$AG110:$AJ110)/SQRT(COUNT($AE110,$AG110:$AJ110)),$AG$68="X",STDEV($AE110:$AF110,$AH110:$AJ110)/SQRT(COUNT($AE110:$AF110,$AH110:$AJ110)),$AH$68="X",STDEV($AE110:$AG110,$AI110:$AJ110)/SQRT(COUNT($AE110:$AG110,$AI110:$AJ110)),$AI$68="X",STDEV($AE110:$AH110,$AJ110)/SQRT(COUNT($AE110:$AH110,$AJ110)),$AJ$68="X",STDEV($AE110:$AI110)/SQRT(COUNT($AE110:$AI110))),"")</f>
        <v>0</v>
      </c>
      <c r="AC110" s="113" cm="1">
        <f t="array" ref="AC110">IFERROR(_xlfn.IFS(COUNTA($AK$68:$AP$68)=0,AVERAGE($AK110:$AP110),$AK$68="X",AVERAGE($AL110:$AP110),$AL$68="X",AVERAGE($AK110,$AM110:$AP110),$AM$68="X",AVERAGE($AK110:$AL110,$AN110:$AP110),$AN$68="X",AVERAGE($AK110:$AM110,$AO110:$AP110),$AO$68="X",AVERAGE($AK110:$AN110,$AP110:$AP110),$AP$68="X",AVERAGE($AK110:$AO110)),"")</f>
        <v>0</v>
      </c>
      <c r="AD110" s="111" cm="1">
        <f t="array" ref="AD110">IFERROR(_xlfn.IFS(COUNTA($AK$68:$AP$68)=0,STDEV($AK110:$AP110)/SQRT(COUNT($AK110:$AP110)),$AK$68="X",STDEV($AL110:$AP110)/SQRT(COUNT($AL110:$AP110)),$AL$68="X",STDEV($AK110,$AM110:$AP110)/SQRT(COUNT($AK110,$AM110:$AP110)),$AM$68="X",STDEV($AK110:$AL110,$AN110:$AP110)/SQRT(COUNT($AK110:$AL110,$AN110:$AP110)),$AN$68="X",STDEV($AK110:$AM110,$AO110:$AP110)/SQRT(COUNT($AK110:$AM110,$AO110:$AP110)),$AO$68="X",STDEV($AK110:$AN110,$AP110)/SQRT(COUNT($AK110:$AN110,$AP110)),$AP$68="X",STDEV($AK110:$AO110)/SQRT(COUNT($AK110:$AO110))),"")</f>
        <v>0</v>
      </c>
      <c r="AE110" cm="1">
        <f t="array" ref="AE110">_xlfn.IFS(SUM($AK110:$AP110)="","",AK110="","",AK110=0,0,AK110&gt;0,AK110/AE$131*100)</f>
        <v>0</v>
      </c>
      <c r="AF110" cm="1">
        <f t="array" ref="AF110">_xlfn.IFS(SUM($AK110:$AP110)="","",AL110="","",AL110=0,0,AL110&gt;0,AL110/AF$131*100)</f>
        <v>0</v>
      </c>
      <c r="AG110" cm="1">
        <f t="array" ref="AG110">_xlfn.IFS(SUM($AK110:$AP110)="","",AM110="","",AM110=0,0,AM110&gt;0,AM110/AG$131*100)</f>
        <v>0</v>
      </c>
      <c r="AH110" cm="1">
        <f t="array" ref="AH110">_xlfn.IFS(SUM($AK110:$AP110)="","",AN110="","",AN110=0,0,AN110&gt;0,AN110/AH$131*100)</f>
        <v>0</v>
      </c>
      <c r="AI110" cm="1">
        <f t="array" ref="AI110">_xlfn.IFS(SUM($AK110:$AP110)="","",AO110="","",AO110=0,0,AO110&gt;0,AO110/AI$131*100)</f>
        <v>0</v>
      </c>
      <c r="AJ110" s="1" cm="1">
        <f t="array" ref="AJ110">_xlfn.IFS(SUM($AK110:$AP110)="","",AP110="","",AP110=0,0,AP110&gt;0,AP110/AJ$131*100)</f>
        <v>0</v>
      </c>
      <c r="AK110" s="85">
        <f t="shared" si="76"/>
        <v>0</v>
      </c>
      <c r="AL110" s="39">
        <f t="shared" si="76"/>
        <v>0</v>
      </c>
      <c r="AM110" s="39">
        <f t="shared" si="76"/>
        <v>0</v>
      </c>
      <c r="AN110" s="39">
        <f t="shared" si="76"/>
        <v>0</v>
      </c>
      <c r="AO110" s="39">
        <f t="shared" si="76"/>
        <v>0</v>
      </c>
      <c r="AP110" s="98">
        <f t="shared" si="76"/>
        <v>0</v>
      </c>
      <c r="AQ110" s="89">
        <v>0</v>
      </c>
      <c r="AR110" s="89">
        <v>0</v>
      </c>
      <c r="AS110" s="89">
        <v>0</v>
      </c>
      <c r="AT110" s="89">
        <v>0</v>
      </c>
      <c r="AU110" s="89">
        <v>0</v>
      </c>
      <c r="AV110" s="89">
        <v>0</v>
      </c>
      <c r="AW110" s="1"/>
      <c r="AX110" s="1"/>
      <c r="AY110" s="39" t="str">
        <f t="shared" si="111"/>
        <v/>
      </c>
      <c r="AZ110" s="39" t="str">
        <f t="shared" si="112"/>
        <v/>
      </c>
      <c r="BA110" s="39" t="str">
        <f t="shared" si="113"/>
        <v/>
      </c>
      <c r="BB110" s="39" t="str">
        <f t="shared" si="114"/>
        <v/>
      </c>
      <c r="BC110" s="39" t="str">
        <f t="shared" si="115"/>
        <v/>
      </c>
      <c r="BD110" s="39" t="str">
        <f t="shared" si="116"/>
        <v/>
      </c>
      <c r="BE110" s="39" t="str">
        <f t="shared" si="117"/>
        <v/>
      </c>
      <c r="BF110" s="39" t="str">
        <f t="shared" si="118"/>
        <v/>
      </c>
      <c r="BG110" s="39" t="str">
        <f t="shared" si="119"/>
        <v/>
      </c>
      <c r="BH110" s="39" t="str">
        <f t="shared" si="120"/>
        <v/>
      </c>
      <c r="BI110" s="39" t="str">
        <f t="shared" si="121"/>
        <v/>
      </c>
      <c r="BJ110" s="39" t="str">
        <f t="shared" si="122"/>
        <v/>
      </c>
      <c r="BK110" s="42" t="str">
        <f t="shared" si="100"/>
        <v/>
      </c>
      <c r="BL110" t="str">
        <f t="shared" si="100"/>
        <v/>
      </c>
      <c r="BM110" t="str">
        <f t="shared" si="100"/>
        <v/>
      </c>
      <c r="BN110" t="str">
        <f t="shared" si="100"/>
        <v/>
      </c>
      <c r="BO110" t="str">
        <f t="shared" si="100"/>
        <v/>
      </c>
      <c r="BP110" t="str">
        <f t="shared" si="100"/>
        <v/>
      </c>
      <c r="BQ110" t="str">
        <f t="shared" si="110"/>
        <v/>
      </c>
      <c r="BR110" t="str">
        <f t="shared" si="110"/>
        <v/>
      </c>
      <c r="BS110" t="str">
        <f t="shared" si="110"/>
        <v/>
      </c>
      <c r="BT110" t="str">
        <f t="shared" si="110"/>
        <v/>
      </c>
      <c r="BU110" t="str">
        <f t="shared" si="110"/>
        <v/>
      </c>
      <c r="BV110" t="str">
        <f t="shared" si="110"/>
        <v/>
      </c>
      <c r="BW110" t="str">
        <f t="shared" si="101"/>
        <v/>
      </c>
      <c r="BX110" t="str">
        <f t="shared" si="102"/>
        <v/>
      </c>
      <c r="BY110" t="str">
        <f t="shared" si="103"/>
        <v/>
      </c>
      <c r="BZ110" t="str">
        <f t="shared" si="104"/>
        <v/>
      </c>
      <c r="CA110" t="str">
        <f t="shared" si="105"/>
        <v/>
      </c>
      <c r="CB110" s="39" t="str">
        <f t="shared" si="105"/>
        <v/>
      </c>
      <c r="CC110" s="46" t="str">
        <f t="shared" si="106"/>
        <v/>
      </c>
      <c r="CD110" s="44" t="str">
        <f t="shared" si="96"/>
        <v/>
      </c>
      <c r="CE110" t="str" cm="1">
        <f t="array" ref="CE110">_xlfn.IFS($CC110="","",$CC110&lt;=CE$69,"yes",$CC110&gt;CE$69,"no")</f>
        <v/>
      </c>
      <c r="CF110" s="42" t="str">
        <f t="shared" si="107"/>
        <v/>
      </c>
      <c r="CG110" s="1" t="str">
        <f t="shared" si="108"/>
        <v/>
      </c>
      <c r="CH110" s="1" t="str">
        <f t="shared" si="109"/>
        <v/>
      </c>
      <c r="CI110" s="76" t="str">
        <f>IF(CE110="yes",VLOOKUP(CH110,'z-Table'!$A$1:$K$74,7,TRUE)*$CE$68,"")</f>
        <v/>
      </c>
    </row>
    <row r="111" spans="1:87" ht="12" x14ac:dyDescent="0.2">
      <c r="A111" s="7" t="s">
        <v>67</v>
      </c>
      <c r="B111" s="18" cm="1">
        <f t="array" ref="B111">IFERROR(_xlfn.IFS(COUNTA($F$68:$K$68)=0,AVERAGE($F111:$K111),$F$68="X",AVERAGE(G111:$K111),$G$68="X",AVERAGE($F111,$H111:$K111),$H$68="X",AVERAGE($F111:$G111,$I111:$K111),$I$68="X",AVERAGE($F111:$H111,$J111:$K111),$J$68="X",AVERAGE($F111:$I111,$K111:$K111),$K$68="X",AVERAGE($F111:$J111)),"")</f>
        <v>0.56030359618316616</v>
      </c>
      <c r="C111" s="19" cm="1">
        <f t="array" ref="C111">IFERROR(_xlfn.IFS(COUNTA($F$68:$K$68)=0,STDEV($F111:$K111)/SQRT(COUNT($F111:$K111)),$F$68="X",STDEV(G111:$K111)/SQRT(COUNT(G111:$K111)),$G$68="X",STDEV($F111,$H111:$K111)/SQRT(COUNT($F111,$H111:$K111)),$H$68="X",STDEV($F111:$G111,$I111:$K111)/SQRT(COUNT($F111:$G111,$I111:$K111)),$I$68="X",STDEV($F111:$H111,$J111:$K111)/SQRT(COUNT($F111:$H111,$J111:$K111)),$J$68="X",STDEV($F111:$I111,$K111)/SQRT(COUNT($F111:$I111,$K111)),$K$68="X",STDEV($F111:$J111)/SQRT(COUNT($F111:$J111))),"")</f>
        <v>0.13559637267028479</v>
      </c>
      <c r="D111" s="113" cm="1">
        <f t="array" ref="D111">IFERROR(_xlfn.IFS(COUNTA($L$68:$Q$68)=0,AVERAGE($L111:$Q111),$L$68="X",AVERAGE($M111:$Q111),$M$68="X",AVERAGE($L111,$N111:$Q111),$N$68="X",AVERAGE($L111:$M111,$O111:$Q111),$O$68="X",AVERAGE($L111:$N111,$P111:$Q111),$P$68="X",AVERAGE($L111:$O111,$Q111:$Q111),$Q$68="X",AVERAGE($L111:$P111)),"")</f>
        <v>393877.98611111118</v>
      </c>
      <c r="E111" s="111" cm="1">
        <f t="array" ref="E111">IFERROR(_xlfn.IFS(COUNTA($L$68:$Q$68)=0,STDEV($L111:$Q111)/SQRT(COUNT($L111:$Q111)),$L$68="X",STDEV($M111:$Q111)/SQRT(COUNT($M111:$Q111)),$M$68="X",STDEV($L111,$N111:$Q111)/SQRT(COUNT($L111,$N111:$Q111)),$N$68="X",STDEV($L111:$M111,$O111:$Q111)/SQRT(COUNT($L111:$M111,$O111:$Q111)),$O$68="X",STDEV($L111:$N111,$P111:$Q111)/SQRT(COUNT($L111:$N111,$P111:$Q111)),$P$68="X",STDEV($L111:$O111,$Q111)/SQRT(COUNT($L111:$O111,$Q111)),$Q$68="X",STDEV($L111:$P111)/SQRT(COUNT($L111:$P111))),"")</f>
        <v>162868.6504452489</v>
      </c>
      <c r="F111" cm="1">
        <f t="array" ref="F111">_xlfn.IFS(SUM($L111:$Q111)="","",L111="","",L111=0,0,L111&gt;0,L111/F$131*100)</f>
        <v>0.40148884868181883</v>
      </c>
      <c r="G111" cm="1">
        <f t="array" ref="G111">_xlfn.IFS(SUM($L111:$Q111)="","",M111="","",M111=0,0,M111&gt;0,M111/G$131*100)</f>
        <v>0.29934550836960128</v>
      </c>
      <c r="H111" cm="1">
        <f t="array" ref="H111">_xlfn.IFS(SUM($L111:$Q111)="","",N111="","",N111=0,0,N111&gt;0,N111/H$131*100)</f>
        <v>0.42124519692136814</v>
      </c>
      <c r="I111" cm="1">
        <f t="array" ref="I111">_xlfn.IFS(SUM($L111:$Q111)="","",O111="","",O111=0,0,O111&gt;0,O111/I$131*100)</f>
        <v>1.2190332875006191</v>
      </c>
      <c r="J111" cm="1">
        <f t="array" ref="J111">_xlfn.IFS(SUM($L111:$Q111)="","",P111="","",P111=0,0,P111&gt;0,P111/J$131*100)</f>
        <v>0.51336645702974604</v>
      </c>
      <c r="K111" s="1" cm="1">
        <f t="array" ref="K111">_xlfn.IFS(SUM($L111:$Q111)="","",Q111="","",Q111=0,0,Q111&gt;0,Q111/K$131*100)</f>
        <v>0.50734227859584369</v>
      </c>
      <c r="L111" s="42">
        <f t="shared" si="75"/>
        <v>232715.33333333334</v>
      </c>
      <c r="M111">
        <f t="shared" si="75"/>
        <v>149437.75</v>
      </c>
      <c r="N111">
        <f t="shared" si="75"/>
        <v>75549.333333333328</v>
      </c>
      <c r="O111">
        <f t="shared" si="75"/>
        <v>1171114.5</v>
      </c>
      <c r="P111">
        <f t="shared" si="75"/>
        <v>407294.5</v>
      </c>
      <c r="Q111" s="96">
        <f t="shared" si="75"/>
        <v>327156.5</v>
      </c>
      <c r="R111" s="89">
        <v>698146</v>
      </c>
      <c r="S111" s="89">
        <v>597751</v>
      </c>
      <c r="T111" s="89">
        <v>226648</v>
      </c>
      <c r="U111" s="89">
        <v>4684458</v>
      </c>
      <c r="V111" s="89">
        <v>814589</v>
      </c>
      <c r="W111" s="89">
        <v>654313</v>
      </c>
      <c r="X111" s="1"/>
      <c r="Y111" s="1"/>
      <c r="Z111" s="7" t="s">
        <v>67</v>
      </c>
      <c r="AA111" s="18" cm="1">
        <f t="array" ref="AA111">IFERROR(_xlfn.IFS(COUNTA($AE$68:$AJ$68)=0,AVERAGE($AE111:$AJ111),$AE$68="X",AVERAGE($AF111:$AJ111),$AF$68="X",AVERAGE($AE111,$AG111:$AJ111),$AG$68="X",AVERAGE($AE111:$AF111,$AH111:$AJ111),$AH$68="X",AVERAGE($AE111:$AG111,$AI111:$AJ111),$AI$68="X",AVERAGE($AE111:$AH111,$AJ111:$AJ111),$AJ$68="X",AVERAGE($AE111:$AI111)),"")</f>
        <v>0.46822432078426085</v>
      </c>
      <c r="AB111" s="19" cm="1">
        <f t="array" ref="AB111">IFERROR(_xlfn.IFS(COUNTA($AE$68:$AJ$68)=0,STDEV($AE111:$AJ111)/SQRT(COUNT($AE111:$AJ111)),$AE$68="X",STDEV($AF111:$AJ111)/SQRT(COUNT($AF111:$AJ111)),$AF$68="X",STDEV($AE111,$AG111:$AJ111)/SQRT(COUNT($AE111,$AG111:$AJ111)),$AG$68="X",STDEV($AE111:$AF111,$AH111:$AJ111)/SQRT(COUNT($AE111:$AF111,$AH111:$AJ111)),$AH$68="X",STDEV($AE111:$AG111,$AI111:$AJ111)/SQRT(COUNT($AE111:$AG111,$AI111:$AJ111)),$AI$68="X",STDEV($AE111:$AH111,$AJ111)/SQRT(COUNT($AE111:$AH111,$AJ111)),$AJ$68="X",STDEV($AE111:$AI111)/SQRT(COUNT($AE111:$AI111))),"")</f>
        <v>9.9507653568767299E-2</v>
      </c>
      <c r="AC111" s="113" cm="1">
        <f t="array" ref="AC111">IFERROR(_xlfn.IFS(COUNTA($AK$68:$AP$68)=0,AVERAGE($AK111:$AP111),$AK$68="X",AVERAGE($AL111:$AP111),$AL$68="X",AVERAGE($AK111,$AM111:$AP111),$AM$68="X",AVERAGE($AK111:$AL111,$AN111:$AP111),$AN$68="X",AVERAGE($AK111:$AM111,$AO111:$AP111),$AO$68="X",AVERAGE($AK111:$AN111,$AP111:$AP111),$AP$68="X",AVERAGE($AK111:$AO111)),"")</f>
        <v>831635.4444444445</v>
      </c>
      <c r="AD111" s="111" cm="1">
        <f t="array" ref="AD111">IFERROR(_xlfn.IFS(COUNTA($AK$68:$AP$68)=0,STDEV($AK111:$AP111)/SQRT(COUNT($AK111:$AP111)),$AK$68="X",STDEV($AL111:$AP111)/SQRT(COUNT($AL111:$AP111)),$AL$68="X",STDEV($AK111,$AM111:$AP111)/SQRT(COUNT($AK111,$AM111:$AP111)),$AM$68="X",STDEV($AK111:$AL111,$AN111:$AP111)/SQRT(COUNT($AK111:$AL111,$AN111:$AP111)),$AN$68="X",STDEV($AK111:$AM111,$AO111:$AP111)/SQRT(COUNT($AK111:$AM111,$AO111:$AP111)),$AO$68="X",STDEV($AK111:$AN111,$AP111)/SQRT(COUNT($AK111:$AN111,$AP111)),$AP$68="X",STDEV($AK111:$AO111)/SQRT(COUNT($AK111:$AO111))),"")</f>
        <v>589233.23934168206</v>
      </c>
      <c r="AE111" cm="1">
        <f t="array" ref="AE111">_xlfn.IFS(SUM($AK111:$AP111)="","",AK111="","",AK111=0,0,AK111&gt;0,AK111/AE$131*100)</f>
        <v>0.25372614763330398</v>
      </c>
      <c r="AF111" cm="1">
        <f t="array" ref="AF111">_xlfn.IFS(SUM($AK111:$AP111)="","",AL111="","",AL111=0,0,AL111&gt;0,AL111/AF$131*100)</f>
        <v>0.24163891168608917</v>
      </c>
      <c r="AG111" cm="1">
        <f t="array" ref="AG111">_xlfn.IFS(SUM($AK111:$AP111)="","",AM111="","",AM111=0,0,AM111&gt;0,AM111/AG$131*100)</f>
        <v>0.69352806425026503</v>
      </c>
      <c r="AH111" cm="1">
        <f t="array" ref="AH111">_xlfn.IFS(SUM($AK111:$AP111)="","",AN111="","",AN111=0,0,AN111&gt;0,AN111/AH$131*100)</f>
        <v>0.28903022246577709</v>
      </c>
      <c r="AI111" cm="1">
        <f t="array" ref="AI111">_xlfn.IFS(SUM($AK111:$AP111)="","",AO111="","",AO111=0,0,AO111&gt;0,AO111/AI$131*100)</f>
        <v>0.80504590900086992</v>
      </c>
      <c r="AJ111" s="1" cm="1">
        <f t="array" ref="AJ111">_xlfn.IFS(SUM($AK111:$AP111)="","",AP111="","",AP111=0,0,AP111&gt;0,AP111/AJ$131*100)</f>
        <v>0.52637666966925944</v>
      </c>
      <c r="AK111" s="85">
        <f t="shared" si="76"/>
        <v>235520</v>
      </c>
      <c r="AL111" s="39">
        <f t="shared" si="76"/>
        <v>221161.5</v>
      </c>
      <c r="AM111" s="39">
        <f t="shared" si="76"/>
        <v>614467</v>
      </c>
      <c r="AN111" s="39">
        <f t="shared" si="76"/>
        <v>83741.666666666672</v>
      </c>
      <c r="AO111" s="39">
        <f t="shared" si="76"/>
        <v>3750941.5</v>
      </c>
      <c r="AP111" s="98">
        <f t="shared" si="76"/>
        <v>83981</v>
      </c>
      <c r="AQ111" s="89">
        <v>235520</v>
      </c>
      <c r="AR111" s="89">
        <v>442323</v>
      </c>
      <c r="AS111" s="89">
        <v>1843401</v>
      </c>
      <c r="AT111" s="89">
        <v>251225</v>
      </c>
      <c r="AU111" s="89">
        <v>7501883</v>
      </c>
      <c r="AV111" s="89">
        <v>335924</v>
      </c>
      <c r="AW111" s="1"/>
      <c r="AX111" s="1"/>
      <c r="AY111" s="39" t="str">
        <f t="shared" si="111"/>
        <v/>
      </c>
      <c r="AZ111" s="39" t="str">
        <f t="shared" si="112"/>
        <v/>
      </c>
      <c r="BA111" s="39" t="str">
        <f t="shared" si="113"/>
        <v/>
      </c>
      <c r="BB111" s="39" t="str">
        <f t="shared" si="114"/>
        <v/>
      </c>
      <c r="BC111" s="39" t="str">
        <f t="shared" si="115"/>
        <v/>
      </c>
      <c r="BD111" s="39" t="str">
        <f t="shared" si="116"/>
        <v/>
      </c>
      <c r="BE111" s="39" t="str">
        <f t="shared" si="117"/>
        <v/>
      </c>
      <c r="BF111" s="39" t="str">
        <f t="shared" si="118"/>
        <v/>
      </c>
      <c r="BG111" s="39" t="str">
        <f t="shared" si="119"/>
        <v/>
      </c>
      <c r="BH111" s="39" t="str">
        <f t="shared" si="120"/>
        <v/>
      </c>
      <c r="BI111" s="39" t="str">
        <f t="shared" si="121"/>
        <v/>
      </c>
      <c r="BJ111" s="39" t="str">
        <f t="shared" si="122"/>
        <v/>
      </c>
      <c r="BK111" s="42" t="str">
        <f t="shared" si="100"/>
        <v/>
      </c>
      <c r="BL111" t="str">
        <f t="shared" si="100"/>
        <v/>
      </c>
      <c r="BM111" t="str">
        <f t="shared" si="100"/>
        <v/>
      </c>
      <c r="BN111" t="str">
        <f t="shared" si="100"/>
        <v/>
      </c>
      <c r="BO111" t="str">
        <f t="shared" si="100"/>
        <v/>
      </c>
      <c r="BP111" t="str">
        <f t="shared" si="100"/>
        <v/>
      </c>
      <c r="BQ111" t="str">
        <f t="shared" si="110"/>
        <v/>
      </c>
      <c r="BR111" t="str">
        <f t="shared" si="110"/>
        <v/>
      </c>
      <c r="BS111" t="str">
        <f t="shared" si="110"/>
        <v/>
      </c>
      <c r="BT111" t="str">
        <f t="shared" si="110"/>
        <v/>
      </c>
      <c r="BU111" t="str">
        <f t="shared" si="110"/>
        <v/>
      </c>
      <c r="BV111" t="str">
        <f t="shared" si="110"/>
        <v/>
      </c>
      <c r="BW111" t="str">
        <f t="shared" si="101"/>
        <v/>
      </c>
      <c r="BX111" t="str">
        <f t="shared" si="102"/>
        <v/>
      </c>
      <c r="BY111" t="str">
        <f t="shared" si="103"/>
        <v/>
      </c>
      <c r="BZ111" t="str">
        <f t="shared" si="104"/>
        <v/>
      </c>
      <c r="CA111" t="str">
        <f t="shared" si="105"/>
        <v/>
      </c>
      <c r="CB111" s="39" t="str">
        <f t="shared" si="105"/>
        <v/>
      </c>
      <c r="CC111" s="46" t="str">
        <f t="shared" si="106"/>
        <v/>
      </c>
      <c r="CD111" s="44" t="str">
        <f t="shared" si="96"/>
        <v/>
      </c>
      <c r="CE111" t="str" cm="1">
        <f t="array" ref="CE111">_xlfn.IFS($CC111="","",$CC111&lt;=CE$69,"yes",$CC111&gt;CE$69,"no")</f>
        <v/>
      </c>
      <c r="CF111" s="42" t="str">
        <f t="shared" si="107"/>
        <v/>
      </c>
      <c r="CG111" s="1" t="str">
        <f t="shared" si="108"/>
        <v/>
      </c>
      <c r="CH111" s="1" t="str">
        <f t="shared" si="109"/>
        <v/>
      </c>
      <c r="CI111" s="76" t="str">
        <f>IF(CE111="yes",VLOOKUP(CH111,'z-Table'!$A$1:$K$74,7,TRUE)*$CE$68,"")</f>
        <v/>
      </c>
    </row>
    <row r="112" spans="1:87" ht="12" x14ac:dyDescent="0.2">
      <c r="A112" s="7" t="s">
        <v>68</v>
      </c>
      <c r="B112" s="18" cm="1">
        <f t="array" ref="B112">IFERROR(_xlfn.IFS(COUNTA($F$68:$K$68)=0,AVERAGE($F112:$K112),$F$68="X",AVERAGE(G112:$K112),$G$68="X",AVERAGE($F112,$H112:$K112),$H$68="X",AVERAGE($F112:$G112,$I112:$K112),$I$68="X",AVERAGE($F112:$H112,$J112:$K112),$J$68="X",AVERAGE($F112:$I112,$K112:$K112),$K$68="X",AVERAGE($F112:$J112)),"")</f>
        <v>0</v>
      </c>
      <c r="C112" s="19" cm="1">
        <f t="array" ref="C112">IFERROR(_xlfn.IFS(COUNTA($F$68:$K$68)=0,STDEV($F112:$K112)/SQRT(COUNT($F112:$K112)),$F$68="X",STDEV(G112:$K112)/SQRT(COUNT(G112:$K112)),$G$68="X",STDEV($F112,$H112:$K112)/SQRT(COUNT($F112,$H112:$K112)),$H$68="X",STDEV($F112:$G112,$I112:$K112)/SQRT(COUNT($F112:$G112,$I112:$K112)),$I$68="X",STDEV($F112:$H112,$J112:$K112)/SQRT(COUNT($F112:$H112,$J112:$K112)),$J$68="X",STDEV($F112:$I112,$K112)/SQRT(COUNT($F112:$I112,$K112)),$K$68="X",STDEV($F112:$J112)/SQRT(COUNT($F112:$J112))),"")</f>
        <v>0</v>
      </c>
      <c r="D112" s="113" cm="1">
        <f t="array" ref="D112">IFERROR(_xlfn.IFS(COUNTA($L$68:$Q$68)=0,AVERAGE($L112:$Q112),$L$68="X",AVERAGE($M112:$Q112),$M$68="X",AVERAGE($L112,$N112:$Q112),$N$68="X",AVERAGE($L112:$M112,$O112:$Q112),$O$68="X",AVERAGE($L112:$N112,$P112:$Q112),$P$68="X",AVERAGE($L112:$O112,$Q112:$Q112),$Q$68="X",AVERAGE($L112:$P112)),"")</f>
        <v>0</v>
      </c>
      <c r="E112" s="111" cm="1">
        <f t="array" ref="E112">IFERROR(_xlfn.IFS(COUNTA($L$68:$Q$68)=0,STDEV($L112:$Q112)/SQRT(COUNT($L112:$Q112)),$L$68="X",STDEV($M112:$Q112)/SQRT(COUNT($M112:$Q112)),$M$68="X",STDEV($L112,$N112:$Q112)/SQRT(COUNT($L112,$N112:$Q112)),$N$68="X",STDEV($L112:$M112,$O112:$Q112)/SQRT(COUNT($L112:$M112,$O112:$Q112)),$O$68="X",STDEV($L112:$N112,$P112:$Q112)/SQRT(COUNT($L112:$N112,$P112:$Q112)),$P$68="X",STDEV($L112:$O112,$Q112)/SQRT(COUNT($L112:$O112,$Q112)),$Q$68="X",STDEV($L112:$P112)/SQRT(COUNT($L112:$P112))),"")</f>
        <v>0</v>
      </c>
      <c r="F112" cm="1">
        <f t="array" ref="F112">_xlfn.IFS(SUM($L112:$Q112)="","",L112="","",L112=0,0,L112&gt;0,L112/F$131*100)</f>
        <v>0</v>
      </c>
      <c r="G112" cm="1">
        <f t="array" ref="G112">_xlfn.IFS(SUM($L112:$Q112)="","",M112="","",M112=0,0,M112&gt;0,M112/G$131*100)</f>
        <v>0</v>
      </c>
      <c r="H112" cm="1">
        <f t="array" ref="H112">_xlfn.IFS(SUM($L112:$Q112)="","",N112="","",N112=0,0,N112&gt;0,N112/H$131*100)</f>
        <v>0</v>
      </c>
      <c r="I112" cm="1">
        <f t="array" ref="I112">_xlfn.IFS(SUM($L112:$Q112)="","",O112="","",O112=0,0,O112&gt;0,O112/I$131*100)</f>
        <v>0</v>
      </c>
      <c r="J112" cm="1">
        <f t="array" ref="J112">_xlfn.IFS(SUM($L112:$Q112)="","",P112="","",P112=0,0,P112&gt;0,P112/J$131*100)</f>
        <v>0</v>
      </c>
      <c r="K112" s="1" cm="1">
        <f t="array" ref="K112">_xlfn.IFS(SUM($L112:$Q112)="","",Q112="","",Q112=0,0,Q112&gt;0,Q112/K$131*100)</f>
        <v>0</v>
      </c>
      <c r="L112" s="42">
        <f t="shared" si="75"/>
        <v>0</v>
      </c>
      <c r="M112">
        <f t="shared" si="75"/>
        <v>0</v>
      </c>
      <c r="N112">
        <f t="shared" si="75"/>
        <v>0</v>
      </c>
      <c r="O112">
        <f t="shared" ref="O112:Q129" si="123">IF(U112="","",U112/U$68)</f>
        <v>0</v>
      </c>
      <c r="P112">
        <f t="shared" si="123"/>
        <v>0</v>
      </c>
      <c r="Q112" s="96">
        <f t="shared" si="123"/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1"/>
      <c r="Y112" s="1"/>
      <c r="Z112" s="7" t="s">
        <v>68</v>
      </c>
      <c r="AA112" s="18" cm="1">
        <f t="array" ref="AA112">IFERROR(_xlfn.IFS(COUNTA($AE$68:$AJ$68)=0,AVERAGE($AE112:$AJ112),$AE$68="X",AVERAGE($AF112:$AJ112),$AF$68="X",AVERAGE($AE112,$AG112:$AJ112),$AG$68="X",AVERAGE($AE112:$AF112,$AH112:$AJ112),$AH$68="X",AVERAGE($AE112:$AG112,$AI112:$AJ112),$AI$68="X",AVERAGE($AE112:$AH112,$AJ112:$AJ112),$AJ$68="X",AVERAGE($AE112:$AI112)),"")</f>
        <v>0</v>
      </c>
      <c r="AB112" s="19" cm="1">
        <f t="array" ref="AB112">IFERROR(_xlfn.IFS(COUNTA($AE$68:$AJ$68)=0,STDEV($AE112:$AJ112)/SQRT(COUNT($AE112:$AJ112)),$AE$68="X",STDEV($AF112:$AJ112)/SQRT(COUNT($AF112:$AJ112)),$AF$68="X",STDEV($AE112,$AG112:$AJ112)/SQRT(COUNT($AE112,$AG112:$AJ112)),$AG$68="X",STDEV($AE112:$AF112,$AH112:$AJ112)/SQRT(COUNT($AE112:$AF112,$AH112:$AJ112)),$AH$68="X",STDEV($AE112:$AG112,$AI112:$AJ112)/SQRT(COUNT($AE112:$AG112,$AI112:$AJ112)),$AI$68="X",STDEV($AE112:$AH112,$AJ112)/SQRT(COUNT($AE112:$AH112,$AJ112)),$AJ$68="X",STDEV($AE112:$AI112)/SQRT(COUNT($AE112:$AI112))),"")</f>
        <v>0</v>
      </c>
      <c r="AC112" s="113" cm="1">
        <f t="array" ref="AC112">IFERROR(_xlfn.IFS(COUNTA($AK$68:$AP$68)=0,AVERAGE($AK112:$AP112),$AK$68="X",AVERAGE($AL112:$AP112),$AL$68="X",AVERAGE($AK112,$AM112:$AP112),$AM$68="X",AVERAGE($AK112:$AL112,$AN112:$AP112),$AN$68="X",AVERAGE($AK112:$AM112,$AO112:$AP112),$AO$68="X",AVERAGE($AK112:$AN112,$AP112:$AP112),$AP$68="X",AVERAGE($AK112:$AO112)),"")</f>
        <v>0</v>
      </c>
      <c r="AD112" s="111" cm="1">
        <f t="array" ref="AD112">IFERROR(_xlfn.IFS(COUNTA($AK$68:$AP$68)=0,STDEV($AK112:$AP112)/SQRT(COUNT($AK112:$AP112)),$AK$68="X",STDEV($AL112:$AP112)/SQRT(COUNT($AL112:$AP112)),$AL$68="X",STDEV($AK112,$AM112:$AP112)/SQRT(COUNT($AK112,$AM112:$AP112)),$AM$68="X",STDEV($AK112:$AL112,$AN112:$AP112)/SQRT(COUNT($AK112:$AL112,$AN112:$AP112)),$AN$68="X",STDEV($AK112:$AM112,$AO112:$AP112)/SQRT(COUNT($AK112:$AM112,$AO112:$AP112)),$AO$68="X",STDEV($AK112:$AN112,$AP112)/SQRT(COUNT($AK112:$AN112,$AP112)),$AP$68="X",STDEV($AK112:$AO112)/SQRT(COUNT($AK112:$AO112))),"")</f>
        <v>0</v>
      </c>
      <c r="AE112" cm="1">
        <f t="array" ref="AE112">_xlfn.IFS(SUM($AK112:$AP112)="","",AK112="","",AK112=0,0,AK112&gt;0,AK112/AE$131*100)</f>
        <v>0</v>
      </c>
      <c r="AF112" cm="1">
        <f t="array" ref="AF112">_xlfn.IFS(SUM($AK112:$AP112)="","",AL112="","",AL112=0,0,AL112&gt;0,AL112/AF$131*100)</f>
        <v>0</v>
      </c>
      <c r="AG112" cm="1">
        <f t="array" ref="AG112">_xlfn.IFS(SUM($AK112:$AP112)="","",AM112="","",AM112=0,0,AM112&gt;0,AM112/AG$131*100)</f>
        <v>0</v>
      </c>
      <c r="AH112" cm="1">
        <f t="array" ref="AH112">_xlfn.IFS(SUM($AK112:$AP112)="","",AN112="","",AN112=0,0,AN112&gt;0,AN112/AH$131*100)</f>
        <v>0</v>
      </c>
      <c r="AI112" cm="1">
        <f t="array" ref="AI112">_xlfn.IFS(SUM($AK112:$AP112)="","",AO112="","",AO112=0,0,AO112&gt;0,AO112/AI$131*100)</f>
        <v>0</v>
      </c>
      <c r="AJ112" s="1" cm="1">
        <f t="array" ref="AJ112">_xlfn.IFS(SUM($AK112:$AP112)="","",AP112="","",AP112=0,0,AP112&gt;0,AP112/AJ$131*100)</f>
        <v>0</v>
      </c>
      <c r="AK112" s="85">
        <f t="shared" si="76"/>
        <v>0</v>
      </c>
      <c r="AL112" s="39">
        <f t="shared" si="76"/>
        <v>0</v>
      </c>
      <c r="AM112" s="39">
        <f t="shared" si="76"/>
        <v>0</v>
      </c>
      <c r="AN112" s="39">
        <f t="shared" ref="AN112:AP129" si="124">IF(AT112="","",AT112/AT$68)</f>
        <v>0</v>
      </c>
      <c r="AO112" s="39">
        <f t="shared" si="124"/>
        <v>0</v>
      </c>
      <c r="AP112" s="98">
        <f t="shared" si="124"/>
        <v>0</v>
      </c>
      <c r="AQ112" s="89">
        <v>0</v>
      </c>
      <c r="AR112" s="89">
        <v>0</v>
      </c>
      <c r="AS112" s="89">
        <v>0</v>
      </c>
      <c r="AT112" s="89">
        <v>0</v>
      </c>
      <c r="AU112" s="89">
        <v>0</v>
      </c>
      <c r="AV112" s="89">
        <v>0</v>
      </c>
      <c r="AW112" s="1"/>
      <c r="AX112" s="1"/>
      <c r="AY112" s="39" t="str">
        <f t="shared" si="111"/>
        <v/>
      </c>
      <c r="AZ112" s="39" t="str">
        <f t="shared" si="112"/>
        <v/>
      </c>
      <c r="BA112" s="39" t="str">
        <f t="shared" si="113"/>
        <v/>
      </c>
      <c r="BB112" s="39" t="str">
        <f t="shared" si="114"/>
        <v/>
      </c>
      <c r="BC112" s="39" t="str">
        <f t="shared" si="115"/>
        <v/>
      </c>
      <c r="BD112" s="39" t="str">
        <f t="shared" si="116"/>
        <v/>
      </c>
      <c r="BE112" s="39" t="str">
        <f t="shared" si="117"/>
        <v/>
      </c>
      <c r="BF112" s="39" t="str">
        <f t="shared" si="118"/>
        <v/>
      </c>
      <c r="BG112" s="39" t="str">
        <f t="shared" si="119"/>
        <v/>
      </c>
      <c r="BH112" s="39" t="str">
        <f t="shared" si="120"/>
        <v/>
      </c>
      <c r="BI112" s="39" t="str">
        <f t="shared" si="121"/>
        <v/>
      </c>
      <c r="BJ112" s="39" t="str">
        <f t="shared" si="122"/>
        <v/>
      </c>
      <c r="BK112" s="42" t="str">
        <f t="shared" si="100"/>
        <v/>
      </c>
      <c r="BL112" t="str">
        <f t="shared" si="100"/>
        <v/>
      </c>
      <c r="BM112" t="str">
        <f t="shared" si="100"/>
        <v/>
      </c>
      <c r="BN112" t="str">
        <f t="shared" si="100"/>
        <v/>
      </c>
      <c r="BO112" t="str">
        <f t="shared" si="100"/>
        <v/>
      </c>
      <c r="BP112" t="str">
        <f t="shared" si="100"/>
        <v/>
      </c>
      <c r="BQ112" t="str">
        <f t="shared" si="110"/>
        <v/>
      </c>
      <c r="BR112" t="str">
        <f t="shared" si="110"/>
        <v/>
      </c>
      <c r="BS112" t="str">
        <f t="shared" si="110"/>
        <v/>
      </c>
      <c r="BT112" t="str">
        <f t="shared" si="110"/>
        <v/>
      </c>
      <c r="BU112" t="str">
        <f t="shared" si="110"/>
        <v/>
      </c>
      <c r="BV112" t="str">
        <f t="shared" si="110"/>
        <v/>
      </c>
      <c r="BW112" t="str">
        <f t="shared" si="101"/>
        <v/>
      </c>
      <c r="BX112" t="str">
        <f t="shared" si="102"/>
        <v/>
      </c>
      <c r="BY112" t="str">
        <f t="shared" si="103"/>
        <v/>
      </c>
      <c r="BZ112" t="str">
        <f t="shared" si="104"/>
        <v/>
      </c>
      <c r="CA112" t="str">
        <f t="shared" si="105"/>
        <v/>
      </c>
      <c r="CB112" s="39" t="str">
        <f t="shared" si="105"/>
        <v/>
      </c>
      <c r="CC112" s="46" t="str">
        <f t="shared" si="106"/>
        <v/>
      </c>
      <c r="CD112" s="44" t="str">
        <f t="shared" si="96"/>
        <v/>
      </c>
      <c r="CE112" t="str" cm="1">
        <f t="array" ref="CE112">_xlfn.IFS($CC112="","",$CC112&lt;=CE$69,"yes",$CC112&gt;CE$69,"no")</f>
        <v/>
      </c>
      <c r="CF112" s="42" t="str">
        <f t="shared" si="107"/>
        <v/>
      </c>
      <c r="CG112" s="1" t="str">
        <f t="shared" si="108"/>
        <v/>
      </c>
      <c r="CH112" s="1" t="str">
        <f t="shared" si="109"/>
        <v/>
      </c>
      <c r="CI112" s="76" t="str">
        <f>IF(CE112="yes",VLOOKUP(CH112,'z-Table'!$A$1:$K$74,7,TRUE)*$CE$68,"")</f>
        <v/>
      </c>
    </row>
    <row r="113" spans="1:87" ht="12" x14ac:dyDescent="0.2">
      <c r="A113" s="7" t="s">
        <v>69</v>
      </c>
      <c r="B113" s="18" cm="1">
        <f t="array" ref="B113">IFERROR(_xlfn.IFS(COUNTA($F$68:$K$68)=0,AVERAGE($F113:$K113),$F$68="X",AVERAGE(G113:$K113),$G$68="X",AVERAGE($F113,$H113:$K113),$H$68="X",AVERAGE($F113:$G113,$I113:$K113),$I$68="X",AVERAGE($F113:$H113,$J113:$K113),$J$68="X",AVERAGE($F113:$I113,$K113:$K113),$K$68="X",AVERAGE($F113:$J113)),"")</f>
        <v>9.1162523851971555E-3</v>
      </c>
      <c r="C113" s="19" cm="1">
        <f t="array" ref="C113">IFERROR(_xlfn.IFS(COUNTA($F$68:$K$68)=0,STDEV($F113:$K113)/SQRT(COUNT($F113:$K113)),$F$68="X",STDEV(G113:$K113)/SQRT(COUNT(G113:$K113)),$G$68="X",STDEV($F113,$H113:$K113)/SQRT(COUNT($F113,$H113:$K113)),$H$68="X",STDEV($F113:$G113,$I113:$K113)/SQRT(COUNT($F113:$G113,$I113:$K113)),$I$68="X",STDEV($F113:$H113,$J113:$K113)/SQRT(COUNT($F113:$H113,$J113:$K113)),$J$68="X",STDEV($F113:$I113,$K113)/SQRT(COUNT($F113:$I113,$K113)),$K$68="X",STDEV($F113:$J113)/SQRT(COUNT($F113:$J113))),"")</f>
        <v>3.1108802516011131E-3</v>
      </c>
      <c r="D113" s="113" cm="1">
        <f t="array" ref="D113">IFERROR(_xlfn.IFS(COUNTA($L$68:$Q$68)=0,AVERAGE($L113:$Q113),$L$68="X",AVERAGE($M113:$Q113),$M$68="X",AVERAGE($L113,$N113:$Q113),$N$68="X",AVERAGE($L113:$M113,$O113:$Q113),$O$68="X",AVERAGE($L113:$N113,$P113:$Q113),$P$68="X",AVERAGE($L113:$O113,$Q113:$Q113),$Q$68="X",AVERAGE($L113:$P113)),"")</f>
        <v>6670.125</v>
      </c>
      <c r="E113" s="111" cm="1">
        <f t="array" ref="E113">IFERROR(_xlfn.IFS(COUNTA($L$68:$Q$68)=0,STDEV($L113:$Q113)/SQRT(COUNT($L113:$Q113)),$L$68="X",STDEV($M113:$Q113)/SQRT(COUNT($M113:$Q113)),$M$68="X",STDEV($L113,$N113:$Q113)/SQRT(COUNT($L113,$N113:$Q113)),$N$68="X",STDEV($L113:$M113,$O113:$Q113)/SQRT(COUNT($L113:$M113,$O113:$Q113)),$O$68="X",STDEV($L113:$N113,$P113:$Q113)/SQRT(COUNT($L113:$N113,$P113:$Q113)),$P$68="X",STDEV($L113:$O113,$Q113)/SQRT(COUNT($L113:$O113,$Q113)),$Q$68="X",STDEV($L113:$P113)/SQRT(COUNT($L113:$P113))),"")</f>
        <v>2397.346211395356</v>
      </c>
      <c r="F113" cm="1">
        <f t="array" ref="F113">_xlfn.IFS(SUM($L113:$Q113)="","",L113="","",L113=0,0,L113&gt;0,L113/F$131*100)</f>
        <v>0</v>
      </c>
      <c r="G113" cm="1">
        <f t="array" ref="G113">_xlfn.IFS(SUM($L113:$Q113)="","",M113="","",M113=0,0,M113&gt;0,M113/G$131*100)</f>
        <v>9.4227949187578389E-3</v>
      </c>
      <c r="H113" cm="1">
        <f t="array" ref="H113">_xlfn.IFS(SUM($L113:$Q113)="","",N113="","",N113=0,0,N113&gt;0,N113/H$131*100)</f>
        <v>0</v>
      </c>
      <c r="I113" cm="1">
        <f t="array" ref="I113">_xlfn.IFS(SUM($L113:$Q113)="","",O113="","",O113=0,0,O113&gt;0,O113/I$131*100)</f>
        <v>1.1817793794984524E-2</v>
      </c>
      <c r="J113" cm="1">
        <f t="array" ref="J113">_xlfn.IFS(SUM($L113:$Q113)="","",P113="","",P113=0,0,P113&gt;0,P113/J$131*100)</f>
        <v>1.6083724859844842E-2</v>
      </c>
      <c r="K113" s="1" cm="1">
        <f t="array" ref="K113">_xlfn.IFS(SUM($L113:$Q113)="","",Q113="","",Q113=0,0,Q113&gt;0,Q113/K$131*100)</f>
        <v>1.7373200737595729E-2</v>
      </c>
      <c r="L113" s="42">
        <f t="shared" ref="L113:N129" si="125">IF(R113="","",R113/R$68)</f>
        <v>0</v>
      </c>
      <c r="M113">
        <f t="shared" si="125"/>
        <v>4704</v>
      </c>
      <c r="N113">
        <f t="shared" si="125"/>
        <v>0</v>
      </c>
      <c r="O113">
        <f t="shared" si="123"/>
        <v>11353.25</v>
      </c>
      <c r="P113">
        <f t="shared" si="123"/>
        <v>12760.5</v>
      </c>
      <c r="Q113" s="96">
        <f t="shared" si="123"/>
        <v>11203</v>
      </c>
      <c r="R113" s="89">
        <v>0</v>
      </c>
      <c r="S113" s="89">
        <v>18816</v>
      </c>
      <c r="T113" s="89">
        <v>0</v>
      </c>
      <c r="U113" s="89">
        <v>45413</v>
      </c>
      <c r="V113" s="89">
        <v>25521</v>
      </c>
      <c r="W113" s="89">
        <v>22406</v>
      </c>
      <c r="X113" s="1"/>
      <c r="Y113" s="1"/>
      <c r="Z113" s="7" t="s">
        <v>69</v>
      </c>
      <c r="AA113" s="18" cm="1">
        <f t="array" ref="AA113">IFERROR(_xlfn.IFS(COUNTA($AE$68:$AJ$68)=0,AVERAGE($AE113:$AJ113),$AE$68="X",AVERAGE($AF113:$AJ113),$AF$68="X",AVERAGE($AE113,$AG113:$AJ113),$AG$68="X",AVERAGE($AE113:$AF113,$AH113:$AJ113),$AH$68="X",AVERAGE($AE113:$AG113,$AI113:$AJ113),$AI$68="X",AVERAGE($AE113:$AH113,$AJ113:$AJ113),$AJ$68="X",AVERAGE($AE113:$AI113)),"")</f>
        <v>1.8718721837871974E-2</v>
      </c>
      <c r="AB113" s="19" cm="1">
        <f t="array" ref="AB113">IFERROR(_xlfn.IFS(COUNTA($AE$68:$AJ$68)=0,STDEV($AE113:$AJ113)/SQRT(COUNT($AE113:$AJ113)),$AE$68="X",STDEV($AF113:$AJ113)/SQRT(COUNT($AF113:$AJ113)),$AF$68="X",STDEV($AE113,$AG113:$AJ113)/SQRT(COUNT($AE113,$AG113:$AJ113)),$AG$68="X",STDEV($AE113:$AF113,$AH113:$AJ113)/SQRT(COUNT($AE113:$AF113,$AH113:$AJ113)),$AH$68="X",STDEV($AE113:$AG113,$AI113:$AJ113)/SQRT(COUNT($AE113:$AG113,$AI113:$AJ113)),$AI$68="X",STDEV($AE113:$AH113,$AJ113)/SQRT(COUNT($AE113:$AH113,$AJ113)),$AJ$68="X",STDEV($AE113:$AI113)/SQRT(COUNT($AE113:$AI113))),"")</f>
        <v>6.7672172462193095E-3</v>
      </c>
      <c r="AC113" s="113" cm="1">
        <f t="array" ref="AC113">IFERROR(_xlfn.IFS(COUNTA($AK$68:$AP$68)=0,AVERAGE($AK113:$AP113),$AK$68="X",AVERAGE($AL113:$AP113),$AL$68="X",AVERAGE($AK113,$AM113:$AP113),$AM$68="X",AVERAGE($AK113:$AL113,$AN113:$AP113),$AN$68="X",AVERAGE($AK113:$AM113,$AO113:$AP113),$AO$68="X",AVERAGE($AK113:$AN113,$AP113:$AP113),$AP$68="X",AVERAGE($AK113:$AO113)),"")</f>
        <v>23010.583333333332</v>
      </c>
      <c r="AD113" s="111" cm="1">
        <f t="array" ref="AD113">IFERROR(_xlfn.IFS(COUNTA($AK$68:$AP$68)=0,STDEV($AK113:$AP113)/SQRT(COUNT($AK113:$AP113)),$AK$68="X",STDEV($AL113:$AP113)/SQRT(COUNT($AL113:$AP113)),$AL$68="X",STDEV($AK113,$AM113:$AP113)/SQRT(COUNT($AK113,$AM113:$AP113)),$AM$68="X",STDEV($AK113:$AL113,$AN113:$AP113)/SQRT(COUNT($AK113:$AL113,$AN113:$AP113)),$AN$68="X",STDEV($AK113:$AM113,$AO113:$AP113)/SQRT(COUNT($AK113:$AM113,$AO113:$AP113)),$AO$68="X",STDEV($AK113:$AN113,$AP113)/SQRT(COUNT($AK113:$AN113,$AP113)),$AP$68="X",STDEV($AK113:$AO113)/SQRT(COUNT($AK113:$AO113))),"")</f>
        <v>9129.8121506931602</v>
      </c>
      <c r="AE113" cm="1">
        <f t="array" ref="AE113">_xlfn.IFS(SUM($AK113:$AP113)="","",AK113="","",AK113=0,0,AK113&gt;0,AK113/AE$131*100)</f>
        <v>2.8735951350079614E-2</v>
      </c>
      <c r="AF113" cm="1">
        <f t="array" ref="AF113">_xlfn.IFS(SUM($AK113:$AP113)="","",AL113="","",AL113=0,0,AL113&gt;0,AL113/AF$131*100)</f>
        <v>4.6828420655791278E-2</v>
      </c>
      <c r="AG113" cm="1">
        <f t="array" ref="AG113">_xlfn.IFS(SUM($AK113:$AP113)="","",AM113="","",AM113=0,0,AM113&gt;0,AM113/AG$131*100)</f>
        <v>1.0588016558630058E-2</v>
      </c>
      <c r="AH113" cm="1">
        <f t="array" ref="AH113">_xlfn.IFS(SUM($AK113:$AP113)="","",AN113="","",AN113=0,0,AN113&gt;0,AN113/AH$131*100)</f>
        <v>1.4358034337239117E-2</v>
      </c>
      <c r="AI113" cm="1">
        <f t="array" ref="AI113">_xlfn.IFS(SUM($AK113:$AP113)="","",AO113="","",AO113=0,0,AO113&gt;0,AO113/AI$131*100)</f>
        <v>1.1801908125491783E-2</v>
      </c>
      <c r="AJ113" s="1" cm="1">
        <f t="array" ref="AJ113">_xlfn.IFS(SUM($AK113:$AP113)="","",AP113="","",AP113=0,0,AP113&gt;0,AP113/AJ$131*100)</f>
        <v>0</v>
      </c>
      <c r="AK113" s="85">
        <f t="shared" ref="AK113:AM129" si="126">IF(AQ113="","",AQ113/AQ$68)</f>
        <v>26674</v>
      </c>
      <c r="AL113" s="39">
        <f t="shared" si="126"/>
        <v>42860</v>
      </c>
      <c r="AM113" s="39">
        <f t="shared" si="126"/>
        <v>9381</v>
      </c>
      <c r="AN113" s="39">
        <f t="shared" si="124"/>
        <v>4160</v>
      </c>
      <c r="AO113" s="39">
        <f t="shared" si="124"/>
        <v>54988.5</v>
      </c>
      <c r="AP113" s="98">
        <f t="shared" si="124"/>
        <v>0</v>
      </c>
      <c r="AQ113" s="89">
        <v>26674</v>
      </c>
      <c r="AR113" s="89">
        <v>85720</v>
      </c>
      <c r="AS113" s="89">
        <v>28143</v>
      </c>
      <c r="AT113" s="89">
        <v>12480</v>
      </c>
      <c r="AU113" s="89">
        <v>109977</v>
      </c>
      <c r="AV113" s="89">
        <v>0</v>
      </c>
      <c r="AW113" s="1"/>
      <c r="AX113" s="1"/>
      <c r="AY113" s="39" t="str">
        <f t="shared" si="111"/>
        <v/>
      </c>
      <c r="AZ113" s="39" t="str">
        <f t="shared" si="112"/>
        <v/>
      </c>
      <c r="BA113" s="39" t="str">
        <f t="shared" si="113"/>
        <v/>
      </c>
      <c r="BB113" s="39" t="str">
        <f t="shared" si="114"/>
        <v/>
      </c>
      <c r="BC113" s="39" t="str">
        <f t="shared" si="115"/>
        <v/>
      </c>
      <c r="BD113" s="39" t="str">
        <f t="shared" si="116"/>
        <v/>
      </c>
      <c r="BE113" s="39" t="str">
        <f t="shared" si="117"/>
        <v/>
      </c>
      <c r="BF113" s="39" t="str">
        <f t="shared" si="118"/>
        <v/>
      </c>
      <c r="BG113" s="39" t="str">
        <f t="shared" si="119"/>
        <v/>
      </c>
      <c r="BH113" s="39" t="str">
        <f t="shared" si="120"/>
        <v/>
      </c>
      <c r="BI113" s="39" t="str">
        <f t="shared" si="121"/>
        <v/>
      </c>
      <c r="BJ113" s="39" t="str">
        <f t="shared" si="122"/>
        <v/>
      </c>
      <c r="BK113" s="42" t="str">
        <f t="shared" si="100"/>
        <v/>
      </c>
      <c r="BL113" t="str">
        <f t="shared" si="100"/>
        <v/>
      </c>
      <c r="BM113" t="str">
        <f t="shared" si="100"/>
        <v/>
      </c>
      <c r="BN113" t="str">
        <f t="shared" si="100"/>
        <v/>
      </c>
      <c r="BO113" t="str">
        <f t="shared" si="100"/>
        <v/>
      </c>
      <c r="BP113" t="str">
        <f t="shared" si="100"/>
        <v/>
      </c>
      <c r="BQ113" t="str">
        <f t="shared" si="110"/>
        <v/>
      </c>
      <c r="BR113" t="str">
        <f t="shared" si="110"/>
        <v/>
      </c>
      <c r="BS113" t="str">
        <f t="shared" si="110"/>
        <v/>
      </c>
      <c r="BT113" t="str">
        <f t="shared" si="110"/>
        <v/>
      </c>
      <c r="BU113" t="str">
        <f t="shared" si="110"/>
        <v/>
      </c>
      <c r="BV113" t="str">
        <f t="shared" si="110"/>
        <v/>
      </c>
      <c r="BW113" t="str">
        <f t="shared" si="101"/>
        <v/>
      </c>
      <c r="BX113" t="str">
        <f t="shared" si="102"/>
        <v/>
      </c>
      <c r="BY113" t="str">
        <f t="shared" si="103"/>
        <v/>
      </c>
      <c r="BZ113" t="str">
        <f t="shared" si="104"/>
        <v/>
      </c>
      <c r="CA113" t="str">
        <f t="shared" si="105"/>
        <v/>
      </c>
      <c r="CB113" s="39" t="str">
        <f t="shared" si="105"/>
        <v/>
      </c>
      <c r="CC113" s="46" t="str">
        <f t="shared" si="106"/>
        <v/>
      </c>
      <c r="CD113" s="44" t="str">
        <f t="shared" si="96"/>
        <v/>
      </c>
      <c r="CE113" t="str" cm="1">
        <f t="array" ref="CE113">_xlfn.IFS($CC113="","",$CC113&lt;=CE$69,"yes",$CC113&gt;CE$69,"no")</f>
        <v/>
      </c>
      <c r="CF113" s="42" t="str">
        <f t="shared" si="107"/>
        <v/>
      </c>
      <c r="CG113" s="1" t="str">
        <f t="shared" si="108"/>
        <v/>
      </c>
      <c r="CH113" s="1" t="str">
        <f t="shared" si="109"/>
        <v/>
      </c>
      <c r="CI113" s="76" t="str">
        <f>IF(CE113="yes",VLOOKUP(CH113,'z-Table'!$A$1:$K$74,7,TRUE)*$CE$68,"")</f>
        <v/>
      </c>
    </row>
    <row r="114" spans="1:87" ht="12" x14ac:dyDescent="0.2">
      <c r="A114" s="7" t="s">
        <v>70</v>
      </c>
      <c r="B114" s="18" cm="1">
        <f t="array" ref="B114">IFERROR(_xlfn.IFS(COUNTA($F$68:$K$68)=0,AVERAGE($F114:$K114),$F$68="X",AVERAGE(G114:$K114),$G$68="X",AVERAGE($F114,$H114:$K114),$H$68="X",AVERAGE($F114:$G114,$I114:$K114),$I$68="X",AVERAGE($F114:$H114,$J114:$K114),$J$68="X",AVERAGE($F114:$I114,$K114:$K114),$K$68="X",AVERAGE($F114:$J114)),"")</f>
        <v>0</v>
      </c>
      <c r="C114" s="19" cm="1">
        <f t="array" ref="C114">IFERROR(_xlfn.IFS(COUNTA($F$68:$K$68)=0,STDEV($F114:$K114)/SQRT(COUNT($F114:$K114)),$F$68="X",STDEV(G114:$K114)/SQRT(COUNT(G114:$K114)),$G$68="X",STDEV($F114,$H114:$K114)/SQRT(COUNT($F114,$H114:$K114)),$H$68="X",STDEV($F114:$G114,$I114:$K114)/SQRT(COUNT($F114:$G114,$I114:$K114)),$I$68="X",STDEV($F114:$H114,$J114:$K114)/SQRT(COUNT($F114:$H114,$J114:$K114)),$J$68="X",STDEV($F114:$I114,$K114)/SQRT(COUNT($F114:$I114,$K114)),$K$68="X",STDEV($F114:$J114)/SQRT(COUNT($F114:$J114))),"")</f>
        <v>0</v>
      </c>
      <c r="D114" s="113" cm="1">
        <f t="array" ref="D114">IFERROR(_xlfn.IFS(COUNTA($L$68:$Q$68)=0,AVERAGE($L114:$Q114),$L$68="X",AVERAGE($M114:$Q114),$M$68="X",AVERAGE($L114,$N114:$Q114),$N$68="X",AVERAGE($L114:$M114,$O114:$Q114),$O$68="X",AVERAGE($L114:$N114,$P114:$Q114),$P$68="X",AVERAGE($L114:$O114,$Q114:$Q114),$Q$68="X",AVERAGE($L114:$P114)),"")</f>
        <v>0</v>
      </c>
      <c r="E114" s="111" cm="1">
        <f t="array" ref="E114">IFERROR(_xlfn.IFS(COUNTA($L$68:$Q$68)=0,STDEV($L114:$Q114)/SQRT(COUNT($L114:$Q114)),$L$68="X",STDEV($M114:$Q114)/SQRT(COUNT($M114:$Q114)),$M$68="X",STDEV($L114,$N114:$Q114)/SQRT(COUNT($L114,$N114:$Q114)),$N$68="X",STDEV($L114:$M114,$O114:$Q114)/SQRT(COUNT($L114:$M114,$O114:$Q114)),$O$68="X",STDEV($L114:$N114,$P114:$Q114)/SQRT(COUNT($L114:$N114,$P114:$Q114)),$P$68="X",STDEV($L114:$O114,$Q114)/SQRT(COUNT($L114:$O114,$Q114)),$Q$68="X",STDEV($L114:$P114)/SQRT(COUNT($L114:$P114))),"")</f>
        <v>0</v>
      </c>
      <c r="F114" cm="1">
        <f t="array" ref="F114">_xlfn.IFS(SUM($L114:$Q114)="","",L114="","",L114=0,0,L114&gt;0,L114/F$131*100)</f>
        <v>0</v>
      </c>
      <c r="G114" cm="1">
        <f t="array" ref="G114">_xlfn.IFS(SUM($L114:$Q114)="","",M114="","",M114=0,0,M114&gt;0,M114/G$131*100)</f>
        <v>0</v>
      </c>
      <c r="H114" cm="1">
        <f t="array" ref="H114">_xlfn.IFS(SUM($L114:$Q114)="","",N114="","",N114=0,0,N114&gt;0,N114/H$131*100)</f>
        <v>0</v>
      </c>
      <c r="I114" cm="1">
        <f t="array" ref="I114">_xlfn.IFS(SUM($L114:$Q114)="","",O114="","",O114=0,0,O114&gt;0,O114/I$131*100)</f>
        <v>0</v>
      </c>
      <c r="J114" cm="1">
        <f t="array" ref="J114">_xlfn.IFS(SUM($L114:$Q114)="","",P114="","",P114=0,0,P114&gt;0,P114/J$131*100)</f>
        <v>0</v>
      </c>
      <c r="K114" s="1" cm="1">
        <f t="array" ref="K114">_xlfn.IFS(SUM($L114:$Q114)="","",Q114="","",Q114=0,0,Q114&gt;0,Q114/K$131*100)</f>
        <v>0</v>
      </c>
      <c r="L114" s="42">
        <f t="shared" si="125"/>
        <v>0</v>
      </c>
      <c r="M114">
        <f t="shared" si="125"/>
        <v>0</v>
      </c>
      <c r="N114">
        <f t="shared" si="125"/>
        <v>0</v>
      </c>
      <c r="O114">
        <f t="shared" si="123"/>
        <v>0</v>
      </c>
      <c r="P114">
        <f t="shared" si="123"/>
        <v>0</v>
      </c>
      <c r="Q114" s="96">
        <f t="shared" si="123"/>
        <v>0</v>
      </c>
      <c r="R114" s="89">
        <v>0</v>
      </c>
      <c r="S114" s="89">
        <v>0</v>
      </c>
      <c r="T114" s="89">
        <v>0</v>
      </c>
      <c r="U114" s="89">
        <v>0</v>
      </c>
      <c r="V114" s="89">
        <v>0</v>
      </c>
      <c r="W114" s="89">
        <v>0</v>
      </c>
      <c r="X114" s="1"/>
      <c r="Y114" s="1"/>
      <c r="Z114" s="7" t="s">
        <v>70</v>
      </c>
      <c r="AA114" s="18" cm="1">
        <f t="array" ref="AA114">IFERROR(_xlfn.IFS(COUNTA($AE$68:$AJ$68)=0,AVERAGE($AE114:$AJ114),$AE$68="X",AVERAGE($AF114:$AJ114),$AF$68="X",AVERAGE($AE114,$AG114:$AJ114),$AG$68="X",AVERAGE($AE114:$AF114,$AH114:$AJ114),$AH$68="X",AVERAGE($AE114:$AG114,$AI114:$AJ114),$AI$68="X",AVERAGE($AE114:$AH114,$AJ114:$AJ114),$AJ$68="X",AVERAGE($AE114:$AI114)),"")</f>
        <v>0</v>
      </c>
      <c r="AB114" s="19" cm="1">
        <f t="array" ref="AB114">IFERROR(_xlfn.IFS(COUNTA($AE$68:$AJ$68)=0,STDEV($AE114:$AJ114)/SQRT(COUNT($AE114:$AJ114)),$AE$68="X",STDEV($AF114:$AJ114)/SQRT(COUNT($AF114:$AJ114)),$AF$68="X",STDEV($AE114,$AG114:$AJ114)/SQRT(COUNT($AE114,$AG114:$AJ114)),$AG$68="X",STDEV($AE114:$AF114,$AH114:$AJ114)/SQRT(COUNT($AE114:$AF114,$AH114:$AJ114)),$AH$68="X",STDEV($AE114:$AG114,$AI114:$AJ114)/SQRT(COUNT($AE114:$AG114,$AI114:$AJ114)),$AI$68="X",STDEV($AE114:$AH114,$AJ114)/SQRT(COUNT($AE114:$AH114,$AJ114)),$AJ$68="X",STDEV($AE114:$AI114)/SQRT(COUNT($AE114:$AI114))),"")</f>
        <v>0</v>
      </c>
      <c r="AC114" s="113" cm="1">
        <f t="array" ref="AC114">IFERROR(_xlfn.IFS(COUNTA($AK$68:$AP$68)=0,AVERAGE($AK114:$AP114),$AK$68="X",AVERAGE($AL114:$AP114),$AL$68="X",AVERAGE($AK114,$AM114:$AP114),$AM$68="X",AVERAGE($AK114:$AL114,$AN114:$AP114),$AN$68="X",AVERAGE($AK114:$AM114,$AO114:$AP114),$AO$68="X",AVERAGE($AK114:$AN114,$AP114:$AP114),$AP$68="X",AVERAGE($AK114:$AO114)),"")</f>
        <v>0</v>
      </c>
      <c r="AD114" s="111" cm="1">
        <f t="array" ref="AD114">IFERROR(_xlfn.IFS(COUNTA($AK$68:$AP$68)=0,STDEV($AK114:$AP114)/SQRT(COUNT($AK114:$AP114)),$AK$68="X",STDEV($AL114:$AP114)/SQRT(COUNT($AL114:$AP114)),$AL$68="X",STDEV($AK114,$AM114:$AP114)/SQRT(COUNT($AK114,$AM114:$AP114)),$AM$68="X",STDEV($AK114:$AL114,$AN114:$AP114)/SQRT(COUNT($AK114:$AL114,$AN114:$AP114)),$AN$68="X",STDEV($AK114:$AM114,$AO114:$AP114)/SQRT(COUNT($AK114:$AM114,$AO114:$AP114)),$AO$68="X",STDEV($AK114:$AN114,$AP114)/SQRT(COUNT($AK114:$AN114,$AP114)),$AP$68="X",STDEV($AK114:$AO114)/SQRT(COUNT($AK114:$AO114))),"")</f>
        <v>0</v>
      </c>
      <c r="AE114" cm="1">
        <f t="array" ref="AE114">_xlfn.IFS(SUM($AK114:$AP114)="","",AK114="","",AK114=0,0,AK114&gt;0,AK114/AE$131*100)</f>
        <v>0</v>
      </c>
      <c r="AF114" cm="1">
        <f t="array" ref="AF114">_xlfn.IFS(SUM($AK114:$AP114)="","",AL114="","",AL114=0,0,AL114&gt;0,AL114/AF$131*100)</f>
        <v>0</v>
      </c>
      <c r="AG114" cm="1">
        <f t="array" ref="AG114">_xlfn.IFS(SUM($AK114:$AP114)="","",AM114="","",AM114=0,0,AM114&gt;0,AM114/AG$131*100)</f>
        <v>0</v>
      </c>
      <c r="AH114" cm="1">
        <f t="array" ref="AH114">_xlfn.IFS(SUM($AK114:$AP114)="","",AN114="","",AN114=0,0,AN114&gt;0,AN114/AH$131*100)</f>
        <v>0</v>
      </c>
      <c r="AI114" cm="1">
        <f t="array" ref="AI114">_xlfn.IFS(SUM($AK114:$AP114)="","",AO114="","",AO114=0,0,AO114&gt;0,AO114/AI$131*100)</f>
        <v>0</v>
      </c>
      <c r="AJ114" s="1" cm="1">
        <f t="array" ref="AJ114">_xlfn.IFS(SUM($AK114:$AP114)="","",AP114="","",AP114=0,0,AP114&gt;0,AP114/AJ$131*100)</f>
        <v>0</v>
      </c>
      <c r="AK114" s="85">
        <f t="shared" si="126"/>
        <v>0</v>
      </c>
      <c r="AL114" s="39">
        <f t="shared" si="126"/>
        <v>0</v>
      </c>
      <c r="AM114" s="39">
        <f t="shared" si="126"/>
        <v>0</v>
      </c>
      <c r="AN114" s="39">
        <f t="shared" si="124"/>
        <v>0</v>
      </c>
      <c r="AO114" s="39">
        <f t="shared" si="124"/>
        <v>0</v>
      </c>
      <c r="AP114" s="98">
        <f t="shared" si="124"/>
        <v>0</v>
      </c>
      <c r="AQ114" s="89">
        <v>0</v>
      </c>
      <c r="AR114" s="89">
        <v>0</v>
      </c>
      <c r="AS114" s="89">
        <v>0</v>
      </c>
      <c r="AT114" s="89">
        <v>0</v>
      </c>
      <c r="AU114" s="89">
        <v>0</v>
      </c>
      <c r="AV114" s="89">
        <v>0</v>
      </c>
      <c r="AW114" s="1"/>
      <c r="AX114" s="1"/>
      <c r="AY114" s="39" t="str">
        <f t="shared" si="111"/>
        <v/>
      </c>
      <c r="AZ114" s="39" t="str">
        <f t="shared" si="112"/>
        <v/>
      </c>
      <c r="BA114" s="39" t="str">
        <f t="shared" si="113"/>
        <v/>
      </c>
      <c r="BB114" s="39" t="str">
        <f t="shared" si="114"/>
        <v/>
      </c>
      <c r="BC114" s="39" t="str">
        <f t="shared" si="115"/>
        <v/>
      </c>
      <c r="BD114" s="39" t="str">
        <f t="shared" si="116"/>
        <v/>
      </c>
      <c r="BE114" s="39" t="str">
        <f t="shared" si="117"/>
        <v/>
      </c>
      <c r="BF114" s="39" t="str">
        <f t="shared" si="118"/>
        <v/>
      </c>
      <c r="BG114" s="39" t="str">
        <f t="shared" si="119"/>
        <v/>
      </c>
      <c r="BH114" s="39" t="str">
        <f t="shared" si="120"/>
        <v/>
      </c>
      <c r="BI114" s="39" t="str">
        <f t="shared" si="121"/>
        <v/>
      </c>
      <c r="BJ114" s="39" t="str">
        <f t="shared" si="122"/>
        <v/>
      </c>
      <c r="BK114" s="42" t="str">
        <f t="shared" si="100"/>
        <v/>
      </c>
      <c r="BL114" t="str">
        <f t="shared" si="100"/>
        <v/>
      </c>
      <c r="BM114" t="str">
        <f t="shared" si="100"/>
        <v/>
      </c>
      <c r="BN114" t="str">
        <f t="shared" si="100"/>
        <v/>
      </c>
      <c r="BO114" t="str">
        <f t="shared" si="100"/>
        <v/>
      </c>
      <c r="BP114" t="str">
        <f t="shared" si="100"/>
        <v/>
      </c>
      <c r="BQ114" t="str">
        <f t="shared" si="110"/>
        <v/>
      </c>
      <c r="BR114" t="str">
        <f t="shared" si="110"/>
        <v/>
      </c>
      <c r="BS114" t="str">
        <f t="shared" si="110"/>
        <v/>
      </c>
      <c r="BT114" t="str">
        <f t="shared" si="110"/>
        <v/>
      </c>
      <c r="BU114" t="str">
        <f t="shared" si="110"/>
        <v/>
      </c>
      <c r="BV114" t="str">
        <f t="shared" si="110"/>
        <v/>
      </c>
      <c r="BW114" t="str">
        <f t="shared" si="101"/>
        <v/>
      </c>
      <c r="BX114" t="str">
        <f t="shared" si="102"/>
        <v/>
      </c>
      <c r="BY114" t="str">
        <f t="shared" si="103"/>
        <v/>
      </c>
      <c r="BZ114" t="str">
        <f t="shared" si="104"/>
        <v/>
      </c>
      <c r="CA114" t="str">
        <f t="shared" si="105"/>
        <v/>
      </c>
      <c r="CB114" s="39" t="str">
        <f t="shared" si="105"/>
        <v/>
      </c>
      <c r="CC114" s="46" t="str">
        <f t="shared" si="106"/>
        <v/>
      </c>
      <c r="CD114" s="44" t="str">
        <f t="shared" si="96"/>
        <v/>
      </c>
      <c r="CE114" t="str" cm="1">
        <f t="array" ref="CE114">_xlfn.IFS($CC114="","",$CC114&lt;=CE$69,"yes",$CC114&gt;CE$69,"no")</f>
        <v/>
      </c>
      <c r="CF114" s="42" t="str">
        <f t="shared" si="107"/>
        <v/>
      </c>
      <c r="CG114" s="1" t="str">
        <f t="shared" si="108"/>
        <v/>
      </c>
      <c r="CH114" s="1" t="str">
        <f t="shared" si="109"/>
        <v/>
      </c>
      <c r="CI114" s="76" t="str">
        <f>IF(CE114="yes",VLOOKUP(CH114,'z-Table'!$A$1:$K$74,7,TRUE)*$CE$68,"")</f>
        <v/>
      </c>
    </row>
    <row r="115" spans="1:87" ht="12" x14ac:dyDescent="0.2">
      <c r="A115" s="7" t="s">
        <v>71</v>
      </c>
      <c r="B115" s="18" cm="1">
        <f t="array" ref="B115">IFERROR(_xlfn.IFS(COUNTA($F$68:$K$68)=0,AVERAGE($F115:$K115),$F$68="X",AVERAGE(G115:$K115),$G$68="X",AVERAGE($F115,$H115:$K115),$H$68="X",AVERAGE($F115:$G115,$I115:$K115),$I$68="X",AVERAGE($F115:$H115,$J115:$K115),$J$68="X",AVERAGE($F115:$I115,$K115:$K115),$K$68="X",AVERAGE($F115:$J115)),"")</f>
        <v>9.2070659459026673E-3</v>
      </c>
      <c r="C115" s="19" cm="1">
        <f t="array" ref="C115">IFERROR(_xlfn.IFS(COUNTA($F$68:$K$68)=0,STDEV($F115:$K115)/SQRT(COUNT($F115:$K115)),$F$68="X",STDEV(G115:$K115)/SQRT(COUNT(G115:$K115)),$G$68="X",STDEV($F115,$H115:$K115)/SQRT(COUNT($F115,$H115:$K115)),$H$68="X",STDEV($F115:$G115,$I115:$K115)/SQRT(COUNT($F115:$G115,$I115:$K115)),$I$68="X",STDEV($F115:$H115,$J115:$K115)/SQRT(COUNT($F115:$H115,$J115:$K115)),$J$68="X",STDEV($F115:$I115,$K115)/SQRT(COUNT($F115:$I115,$K115)),$K$68="X",STDEV($F115:$J115)/SQRT(COUNT($F115:$J115))),"")</f>
        <v>3.1116935523081879E-3</v>
      </c>
      <c r="D115" s="113" cm="1">
        <f t="array" ref="D115">IFERROR(_xlfn.IFS(COUNTA($L$68:$Q$68)=0,AVERAGE($L115:$Q115),$L$68="X",AVERAGE($M115:$Q115),$M$68="X",AVERAGE($L115,$N115:$Q115),$N$68="X",AVERAGE($L115:$M115,$O115:$Q115),$O$68="X",AVERAGE($L115:$N115,$P115:$Q115),$P$68="X",AVERAGE($L115:$O115,$Q115:$Q115),$Q$68="X",AVERAGE($L115:$P115)),"")</f>
        <v>6514.041666666667</v>
      </c>
      <c r="E115" s="111" cm="1">
        <f t="array" ref="E115">IFERROR(_xlfn.IFS(COUNTA($L$68:$Q$68)=0,STDEV($L115:$Q115)/SQRT(COUNT($L115:$Q115)),$L$68="X",STDEV($M115:$Q115)/SQRT(COUNT($M115:$Q115)),$M$68="X",STDEV($L115,$N115:$Q115)/SQRT(COUNT($L115,$N115:$Q115)),$N$68="X",STDEV($L115:$M115,$O115:$Q115)/SQRT(COUNT($L115:$M115,$O115:$Q115)),$O$68="X",STDEV($L115:$N115,$P115:$Q115)/SQRT(COUNT($L115:$N115,$P115:$Q115)),$P$68="X",STDEV($L115:$O115,$Q115)/SQRT(COUNT($L115:$O115,$Q115)),$Q$68="X",STDEV($L115:$P115)/SQRT(COUNT($L115:$P115))),"")</f>
        <v>2271.0199272726441</v>
      </c>
      <c r="F115" cm="1">
        <f t="array" ref="F115">_xlfn.IFS(SUM($L115:$Q115)="","",L115="","",L115=0,0,L115&gt;0,L115/F$131*100)</f>
        <v>0</v>
      </c>
      <c r="G115" cm="1">
        <f t="array" ref="G115">_xlfn.IFS(SUM($L115:$Q115)="","",M115="","",M115=0,0,M115&gt;0,M115/G$131*100)</f>
        <v>1.7297158614684088E-2</v>
      </c>
      <c r="H115" cm="1">
        <f t="array" ref="H115">_xlfn.IFS(SUM($L115:$Q115)="","",N115="","",N115=0,0,N115&gt;0,N115/H$131*100)</f>
        <v>0</v>
      </c>
      <c r="I115" cm="1">
        <f t="array" ref="I115">_xlfn.IFS(SUM($L115:$Q115)="","",O115="","",O115=0,0,O115&gt;0,O115/I$131*100)</f>
        <v>1.4697491373547904E-2</v>
      </c>
      <c r="J115" cm="1">
        <f t="array" ref="J115">_xlfn.IFS(SUM($L115:$Q115)="","",P115="","",P115=0,0,P115&gt;0,P115/J$131*100)</f>
        <v>9.0101882497238238E-3</v>
      </c>
      <c r="K115" s="1" cm="1">
        <f t="array" ref="K115">_xlfn.IFS(SUM($L115:$Q115)="","",Q115="","",Q115=0,0,Q115&gt;0,Q115/K$131*100)</f>
        <v>1.4237557437460179E-2</v>
      </c>
      <c r="L115" s="42">
        <f t="shared" si="125"/>
        <v>0</v>
      </c>
      <c r="M115">
        <f t="shared" si="125"/>
        <v>8635</v>
      </c>
      <c r="N115">
        <f t="shared" si="125"/>
        <v>0</v>
      </c>
      <c r="O115">
        <f t="shared" si="123"/>
        <v>14119.75</v>
      </c>
      <c r="P115">
        <f t="shared" si="123"/>
        <v>7148.5</v>
      </c>
      <c r="Q115" s="96">
        <f t="shared" si="123"/>
        <v>9181</v>
      </c>
      <c r="R115" s="89">
        <v>0</v>
      </c>
      <c r="S115" s="89">
        <v>34540</v>
      </c>
      <c r="T115" s="89">
        <v>0</v>
      </c>
      <c r="U115" s="89">
        <v>56479</v>
      </c>
      <c r="V115" s="89">
        <v>14297</v>
      </c>
      <c r="W115" s="89">
        <v>18362</v>
      </c>
      <c r="X115" s="1"/>
      <c r="Y115" s="1"/>
      <c r="Z115" s="7" t="s">
        <v>71</v>
      </c>
      <c r="AA115" s="18" cm="1">
        <f t="array" ref="AA115">IFERROR(_xlfn.IFS(COUNTA($AE$68:$AJ$68)=0,AVERAGE($AE115:$AJ115),$AE$68="X",AVERAGE($AF115:$AJ115),$AF$68="X",AVERAGE($AE115,$AG115:$AJ115),$AG$68="X",AVERAGE($AE115:$AF115,$AH115:$AJ115),$AH$68="X",AVERAGE($AE115:$AG115,$AI115:$AJ115),$AI$68="X",AVERAGE($AE115:$AH115,$AJ115:$AJ115),$AJ$68="X",AVERAGE($AE115:$AI115)),"")</f>
        <v>1.5172062243457457E-2</v>
      </c>
      <c r="AB115" s="19" cm="1">
        <f t="array" ref="AB115">IFERROR(_xlfn.IFS(COUNTA($AE$68:$AJ$68)=0,STDEV($AE115:$AJ115)/SQRT(COUNT($AE115:$AJ115)),$AE$68="X",STDEV($AF115:$AJ115)/SQRT(COUNT($AF115:$AJ115)),$AF$68="X",STDEV($AE115,$AG115:$AJ115)/SQRT(COUNT($AE115,$AG115:$AJ115)),$AG$68="X",STDEV($AE115:$AF115,$AH115:$AJ115)/SQRT(COUNT($AE115:$AF115,$AH115:$AJ115)),$AH$68="X",STDEV($AE115:$AG115,$AI115:$AJ115)/SQRT(COUNT($AE115:$AG115,$AI115:$AJ115)),$AI$68="X",STDEV($AE115:$AH115,$AJ115)/SQRT(COUNT($AE115:$AH115,$AJ115)),$AJ$68="X",STDEV($AE115:$AI115)/SQRT(COUNT($AE115:$AI115))),"")</f>
        <v>3.9295464170114574E-3</v>
      </c>
      <c r="AC115" s="113" cm="1">
        <f t="array" ref="AC115">IFERROR(_xlfn.IFS(COUNTA($AK$68:$AP$68)=0,AVERAGE($AK115:$AP115),$AK$68="X",AVERAGE($AL115:$AP115),$AL$68="X",AVERAGE($AK115,$AM115:$AP115),$AM$68="X",AVERAGE($AK115:$AL115,$AN115:$AP115),$AN$68="X",AVERAGE($AK115:$AM115,$AO115:$AP115),$AO$68="X",AVERAGE($AK115:$AN115,$AP115:$AP115),$AP$68="X",AVERAGE($AK115:$AO115)),"")</f>
        <v>18762.277777777777</v>
      </c>
      <c r="AD115" s="111" cm="1">
        <f t="array" ref="AD115">IFERROR(_xlfn.IFS(COUNTA($AK$68:$AP$68)=0,STDEV($AK115:$AP115)/SQRT(COUNT($AK115:$AP115)),$AK$68="X",STDEV($AL115:$AP115)/SQRT(COUNT($AL115:$AP115)),$AL$68="X",STDEV($AK115,$AM115:$AP115)/SQRT(COUNT($AK115,$AM115:$AP115)),$AM$68="X",STDEV($AK115:$AL115,$AN115:$AP115)/SQRT(COUNT($AK115:$AL115,$AN115:$AP115)),$AN$68="X",STDEV($AK115:$AM115,$AO115:$AP115)/SQRT(COUNT($AK115:$AM115,$AO115:$AP115)),$AO$68="X",STDEV($AK115:$AN115,$AP115)/SQRT(COUNT($AK115:$AN115,$AP115)),$AP$68="X",STDEV($AK115:$AO115)/SQRT(COUNT($AK115:$AO115))),"")</f>
        <v>11033.210875928915</v>
      </c>
      <c r="AE115" cm="1">
        <f t="array" ref="AE115">_xlfn.IFS(SUM($AK115:$AP115)="","",AK115="","",AK115=0,0,AK115&gt;0,AK115/AE$131*100)</f>
        <v>2.4686373441818784E-2</v>
      </c>
      <c r="AF115" cm="1">
        <f t="array" ref="AF115">_xlfn.IFS(SUM($AK115:$AP115)="","",AL115="","",AL115=0,0,AL115&gt;0,AL115/AF$131*100)</f>
        <v>0</v>
      </c>
      <c r="AG115" cm="1">
        <f t="array" ref="AG115">_xlfn.IFS(SUM($AK115:$AP115)="","",AM115="","",AM115=0,0,AM115&gt;0,AM115/AG$131*100)</f>
        <v>9.2449039155461897E-3</v>
      </c>
      <c r="AH115" cm="1">
        <f t="array" ref="AH115">_xlfn.IFS(SUM($AK115:$AP115)="","",AN115="","",AN115=0,0,AN115&gt;0,AN115/AH$131*100)</f>
        <v>2.5474006113393313E-2</v>
      </c>
      <c r="AI115" cm="1">
        <f t="array" ref="AI115">_xlfn.IFS(SUM($AK115:$AP115)="","",AO115="","",AO115=0,0,AO115&gt;0,AO115/AI$131*100)</f>
        <v>1.5343328331983637E-2</v>
      </c>
      <c r="AJ115" s="1" cm="1">
        <f t="array" ref="AJ115">_xlfn.IFS(SUM($AK115:$AP115)="","",AP115="","",AP115=0,0,AP115&gt;0,AP115/AJ$131*100)</f>
        <v>1.6283761658002834E-2</v>
      </c>
      <c r="AK115" s="85">
        <f t="shared" si="126"/>
        <v>22915</v>
      </c>
      <c r="AL115" s="39">
        <f t="shared" si="126"/>
        <v>0</v>
      </c>
      <c r="AM115" s="39">
        <f t="shared" si="126"/>
        <v>8191</v>
      </c>
      <c r="AN115" s="39">
        <f t="shared" si="124"/>
        <v>7380.666666666667</v>
      </c>
      <c r="AO115" s="39">
        <f t="shared" si="124"/>
        <v>71489</v>
      </c>
      <c r="AP115" s="98">
        <f t="shared" si="124"/>
        <v>2598</v>
      </c>
      <c r="AQ115" s="89">
        <v>22915</v>
      </c>
      <c r="AR115" s="89">
        <v>0</v>
      </c>
      <c r="AS115" s="89">
        <v>24573</v>
      </c>
      <c r="AT115" s="89">
        <v>22142</v>
      </c>
      <c r="AU115" s="89">
        <v>142978</v>
      </c>
      <c r="AV115" s="89">
        <v>10392</v>
      </c>
      <c r="AW115" s="1"/>
      <c r="AX115" s="1"/>
      <c r="AY115" s="39" t="str">
        <f t="shared" si="111"/>
        <v/>
      </c>
      <c r="AZ115" s="39" t="str">
        <f t="shared" si="112"/>
        <v/>
      </c>
      <c r="BA115" s="39" t="str">
        <f t="shared" si="113"/>
        <v/>
      </c>
      <c r="BB115" s="39" t="str">
        <f t="shared" si="114"/>
        <v/>
      </c>
      <c r="BC115" s="39" t="str">
        <f t="shared" si="115"/>
        <v/>
      </c>
      <c r="BD115" s="39" t="str">
        <f t="shared" si="116"/>
        <v/>
      </c>
      <c r="BE115" s="39" t="str">
        <f t="shared" si="117"/>
        <v/>
      </c>
      <c r="BF115" s="39" t="str">
        <f t="shared" si="118"/>
        <v/>
      </c>
      <c r="BG115" s="39" t="str">
        <f t="shared" si="119"/>
        <v/>
      </c>
      <c r="BH115" s="39" t="str">
        <f t="shared" si="120"/>
        <v/>
      </c>
      <c r="BI115" s="39" t="str">
        <f t="shared" si="121"/>
        <v/>
      </c>
      <c r="BJ115" s="39" t="str">
        <f t="shared" si="122"/>
        <v/>
      </c>
      <c r="BK115" s="42" t="str">
        <f t="shared" si="100"/>
        <v/>
      </c>
      <c r="BL115" t="str">
        <f t="shared" si="100"/>
        <v/>
      </c>
      <c r="BM115" t="str">
        <f t="shared" si="100"/>
        <v/>
      </c>
      <c r="BN115" t="str">
        <f t="shared" si="100"/>
        <v/>
      </c>
      <c r="BO115" t="str">
        <f t="shared" si="100"/>
        <v/>
      </c>
      <c r="BP115" t="str">
        <f t="shared" si="100"/>
        <v/>
      </c>
      <c r="BQ115" t="str">
        <f t="shared" si="110"/>
        <v/>
      </c>
      <c r="BR115" t="str">
        <f t="shared" si="110"/>
        <v/>
      </c>
      <c r="BS115" t="str">
        <f t="shared" si="110"/>
        <v/>
      </c>
      <c r="BT115" t="str">
        <f t="shared" si="110"/>
        <v/>
      </c>
      <c r="BU115" t="str">
        <f t="shared" si="110"/>
        <v/>
      </c>
      <c r="BV115" t="str">
        <f t="shared" si="110"/>
        <v/>
      </c>
      <c r="BW115" t="str">
        <f t="shared" si="101"/>
        <v/>
      </c>
      <c r="BX115" t="str">
        <f t="shared" si="102"/>
        <v/>
      </c>
      <c r="BY115" t="str">
        <f t="shared" si="103"/>
        <v/>
      </c>
      <c r="BZ115" t="str">
        <f t="shared" si="104"/>
        <v/>
      </c>
      <c r="CA115" t="str">
        <f t="shared" si="105"/>
        <v/>
      </c>
      <c r="CB115" s="39" t="str">
        <f t="shared" si="105"/>
        <v/>
      </c>
      <c r="CC115" s="46" t="str">
        <f t="shared" si="106"/>
        <v/>
      </c>
      <c r="CD115" s="44" t="str">
        <f t="shared" si="96"/>
        <v/>
      </c>
      <c r="CE115" t="str" cm="1">
        <f t="array" ref="CE115">_xlfn.IFS($CC115="","",$CC115&lt;=CE$69,"yes",$CC115&gt;CE$69,"no")</f>
        <v/>
      </c>
      <c r="CF115" s="42" t="str">
        <f t="shared" si="107"/>
        <v/>
      </c>
      <c r="CG115" s="1" t="str">
        <f t="shared" si="108"/>
        <v/>
      </c>
      <c r="CH115" s="1" t="str">
        <f t="shared" si="109"/>
        <v/>
      </c>
      <c r="CI115" s="76" t="str">
        <f>IF(CE115="yes",VLOOKUP(CH115,'z-Table'!$A$1:$K$74,7,TRUE)*$CE$68,"")</f>
        <v/>
      </c>
    </row>
    <row r="116" spans="1:87" ht="12" x14ac:dyDescent="0.2">
      <c r="A116" s="7" t="s">
        <v>72</v>
      </c>
      <c r="B116" s="18" cm="1">
        <f t="array" ref="B116">IFERROR(_xlfn.IFS(COUNTA($F$68:$K$68)=0,AVERAGE($F116:$K116),$F$68="X",AVERAGE(G116:$K116),$G$68="X",AVERAGE($F116,$H116:$K116),$H$68="X",AVERAGE($F116:$G116,$I116:$K116),$I$68="X",AVERAGE($F116:$H116,$J116:$K116),$J$68="X",AVERAGE($F116:$I116,$K116:$K116),$K$68="X",AVERAGE($F116:$J116)),"")</f>
        <v>0</v>
      </c>
      <c r="C116" s="19" cm="1">
        <f t="array" ref="C116">IFERROR(_xlfn.IFS(COUNTA($F$68:$K$68)=0,STDEV($F116:$K116)/SQRT(COUNT($F116:$K116)),$F$68="X",STDEV(G116:$K116)/SQRT(COUNT(G116:$K116)),$G$68="X",STDEV($F116,$H116:$K116)/SQRT(COUNT($F116,$H116:$K116)),$H$68="X",STDEV($F116:$G116,$I116:$K116)/SQRT(COUNT($F116:$G116,$I116:$K116)),$I$68="X",STDEV($F116:$H116,$J116:$K116)/SQRT(COUNT($F116:$H116,$J116:$K116)),$J$68="X",STDEV($F116:$I116,$K116)/SQRT(COUNT($F116:$I116,$K116)),$K$68="X",STDEV($F116:$J116)/SQRT(COUNT($F116:$J116))),"")</f>
        <v>0</v>
      </c>
      <c r="D116" s="113" cm="1">
        <f t="array" ref="D116">IFERROR(_xlfn.IFS(COUNTA($L$68:$Q$68)=0,AVERAGE($L116:$Q116),$L$68="X",AVERAGE($M116:$Q116),$M$68="X",AVERAGE($L116,$N116:$Q116),$N$68="X",AVERAGE($L116:$M116,$O116:$Q116),$O$68="X",AVERAGE($L116:$N116,$P116:$Q116),$P$68="X",AVERAGE($L116:$O116,$Q116:$Q116),$Q$68="X",AVERAGE($L116:$P116)),"")</f>
        <v>0</v>
      </c>
      <c r="E116" s="111" cm="1">
        <f t="array" ref="E116">IFERROR(_xlfn.IFS(COUNTA($L$68:$Q$68)=0,STDEV($L116:$Q116)/SQRT(COUNT($L116:$Q116)),$L$68="X",STDEV($M116:$Q116)/SQRT(COUNT($M116:$Q116)),$M$68="X",STDEV($L116,$N116:$Q116)/SQRT(COUNT($L116,$N116:$Q116)),$N$68="X",STDEV($L116:$M116,$O116:$Q116)/SQRT(COUNT($L116:$M116,$O116:$Q116)),$O$68="X",STDEV($L116:$N116,$P116:$Q116)/SQRT(COUNT($L116:$N116,$P116:$Q116)),$P$68="X",STDEV($L116:$O116,$Q116)/SQRT(COUNT($L116:$O116,$Q116)),$Q$68="X",STDEV($L116:$P116)/SQRT(COUNT($L116:$P116))),"")</f>
        <v>0</v>
      </c>
      <c r="F116" cm="1">
        <f t="array" ref="F116">_xlfn.IFS(SUM($L116:$Q116)="","",L116="","",L116=0,0,L116&gt;0,L116/F$131*100)</f>
        <v>0</v>
      </c>
      <c r="G116" cm="1">
        <f t="array" ref="G116">_xlfn.IFS(SUM($L116:$Q116)="","",M116="","",M116=0,0,M116&gt;0,M116/G$131*100)</f>
        <v>0</v>
      </c>
      <c r="H116" cm="1">
        <f t="array" ref="H116">_xlfn.IFS(SUM($L116:$Q116)="","",N116="","",N116=0,0,N116&gt;0,N116/H$131*100)</f>
        <v>0</v>
      </c>
      <c r="I116" cm="1">
        <f t="array" ref="I116">_xlfn.IFS(SUM($L116:$Q116)="","",O116="","",O116=0,0,O116&gt;0,O116/I$131*100)</f>
        <v>0</v>
      </c>
      <c r="J116" cm="1">
        <f t="array" ref="J116">_xlfn.IFS(SUM($L116:$Q116)="","",P116="","",P116=0,0,P116&gt;0,P116/J$131*100)</f>
        <v>0</v>
      </c>
      <c r="K116" s="1" cm="1">
        <f t="array" ref="K116">_xlfn.IFS(SUM($L116:$Q116)="","",Q116="","",Q116=0,0,Q116&gt;0,Q116/K$131*100)</f>
        <v>0</v>
      </c>
      <c r="L116" s="42">
        <f t="shared" si="125"/>
        <v>0</v>
      </c>
      <c r="M116">
        <f t="shared" si="125"/>
        <v>0</v>
      </c>
      <c r="N116">
        <f t="shared" si="125"/>
        <v>0</v>
      </c>
      <c r="O116">
        <f t="shared" si="123"/>
        <v>0</v>
      </c>
      <c r="P116">
        <f t="shared" si="123"/>
        <v>0</v>
      </c>
      <c r="Q116" s="96">
        <f t="shared" si="123"/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1"/>
      <c r="Y116" s="1"/>
      <c r="Z116" s="7" t="s">
        <v>72</v>
      </c>
      <c r="AA116" s="18" cm="1">
        <f t="array" ref="AA116">IFERROR(_xlfn.IFS(COUNTA($AE$68:$AJ$68)=0,AVERAGE($AE116:$AJ116),$AE$68="X",AVERAGE($AF116:$AJ116),$AF$68="X",AVERAGE($AE116,$AG116:$AJ116),$AG$68="X",AVERAGE($AE116:$AF116,$AH116:$AJ116),$AH$68="X",AVERAGE($AE116:$AG116,$AI116:$AJ116),$AI$68="X",AVERAGE($AE116:$AH116,$AJ116:$AJ116),$AJ$68="X",AVERAGE($AE116:$AI116)),"")</f>
        <v>0</v>
      </c>
      <c r="AB116" s="19" cm="1">
        <f t="array" ref="AB116">IFERROR(_xlfn.IFS(COUNTA($AE$68:$AJ$68)=0,STDEV($AE116:$AJ116)/SQRT(COUNT($AE116:$AJ116)),$AE$68="X",STDEV($AF116:$AJ116)/SQRT(COUNT($AF116:$AJ116)),$AF$68="X",STDEV($AE116,$AG116:$AJ116)/SQRT(COUNT($AE116,$AG116:$AJ116)),$AG$68="X",STDEV($AE116:$AF116,$AH116:$AJ116)/SQRT(COUNT($AE116:$AF116,$AH116:$AJ116)),$AH$68="X",STDEV($AE116:$AG116,$AI116:$AJ116)/SQRT(COUNT($AE116:$AG116,$AI116:$AJ116)),$AI$68="X",STDEV($AE116:$AH116,$AJ116)/SQRT(COUNT($AE116:$AH116,$AJ116)),$AJ$68="X",STDEV($AE116:$AI116)/SQRT(COUNT($AE116:$AI116))),"")</f>
        <v>0</v>
      </c>
      <c r="AC116" s="113" cm="1">
        <f t="array" ref="AC116">IFERROR(_xlfn.IFS(COUNTA($AK$68:$AP$68)=0,AVERAGE($AK116:$AP116),$AK$68="X",AVERAGE($AL116:$AP116),$AL$68="X",AVERAGE($AK116,$AM116:$AP116),$AM$68="X",AVERAGE($AK116:$AL116,$AN116:$AP116),$AN$68="X",AVERAGE($AK116:$AM116,$AO116:$AP116),$AO$68="X",AVERAGE($AK116:$AN116,$AP116:$AP116),$AP$68="X",AVERAGE($AK116:$AO116)),"")</f>
        <v>0</v>
      </c>
      <c r="AD116" s="111" cm="1">
        <f t="array" ref="AD116">IFERROR(_xlfn.IFS(COUNTA($AK$68:$AP$68)=0,STDEV($AK116:$AP116)/SQRT(COUNT($AK116:$AP116)),$AK$68="X",STDEV($AL116:$AP116)/SQRT(COUNT($AL116:$AP116)),$AL$68="X",STDEV($AK116,$AM116:$AP116)/SQRT(COUNT($AK116,$AM116:$AP116)),$AM$68="X",STDEV($AK116:$AL116,$AN116:$AP116)/SQRT(COUNT($AK116:$AL116,$AN116:$AP116)),$AN$68="X",STDEV($AK116:$AM116,$AO116:$AP116)/SQRT(COUNT($AK116:$AM116,$AO116:$AP116)),$AO$68="X",STDEV($AK116:$AN116,$AP116)/SQRT(COUNT($AK116:$AN116,$AP116)),$AP$68="X",STDEV($AK116:$AO116)/SQRT(COUNT($AK116:$AO116))),"")</f>
        <v>0</v>
      </c>
      <c r="AE116" cm="1">
        <f t="array" ref="AE116">_xlfn.IFS(SUM($AK116:$AP116)="","",AK116="","",AK116=0,0,AK116&gt;0,AK116/AE$131*100)</f>
        <v>0</v>
      </c>
      <c r="AF116" cm="1">
        <f t="array" ref="AF116">_xlfn.IFS(SUM($AK116:$AP116)="","",AL116="","",AL116=0,0,AL116&gt;0,AL116/AF$131*100)</f>
        <v>0</v>
      </c>
      <c r="AG116" cm="1">
        <f t="array" ref="AG116">_xlfn.IFS(SUM($AK116:$AP116)="","",AM116="","",AM116=0,0,AM116&gt;0,AM116/AG$131*100)</f>
        <v>0</v>
      </c>
      <c r="AH116" cm="1">
        <f t="array" ref="AH116">_xlfn.IFS(SUM($AK116:$AP116)="","",AN116="","",AN116=0,0,AN116&gt;0,AN116/AH$131*100)</f>
        <v>0</v>
      </c>
      <c r="AI116" cm="1">
        <f t="array" ref="AI116">_xlfn.IFS(SUM($AK116:$AP116)="","",AO116="","",AO116=0,0,AO116&gt;0,AO116/AI$131*100)</f>
        <v>0</v>
      </c>
      <c r="AJ116" s="1" cm="1">
        <f t="array" ref="AJ116">_xlfn.IFS(SUM($AK116:$AP116)="","",AP116="","",AP116=0,0,AP116&gt;0,AP116/AJ$131*100)</f>
        <v>0</v>
      </c>
      <c r="AK116" s="85">
        <f t="shared" si="126"/>
        <v>0</v>
      </c>
      <c r="AL116" s="39">
        <f t="shared" si="126"/>
        <v>0</v>
      </c>
      <c r="AM116" s="39">
        <f t="shared" si="126"/>
        <v>0</v>
      </c>
      <c r="AN116" s="39">
        <f t="shared" si="124"/>
        <v>0</v>
      </c>
      <c r="AO116" s="39">
        <f t="shared" si="124"/>
        <v>0</v>
      </c>
      <c r="AP116" s="98">
        <f t="shared" si="124"/>
        <v>0</v>
      </c>
      <c r="AQ116" s="89">
        <v>0</v>
      </c>
      <c r="AR116" s="89">
        <v>0</v>
      </c>
      <c r="AS116" s="89">
        <v>0</v>
      </c>
      <c r="AT116" s="89">
        <v>0</v>
      </c>
      <c r="AU116" s="89">
        <v>0</v>
      </c>
      <c r="AV116" s="89">
        <v>0</v>
      </c>
      <c r="AW116" s="1"/>
      <c r="AX116" s="1"/>
      <c r="AY116" s="39" t="str">
        <f t="shared" si="111"/>
        <v/>
      </c>
      <c r="AZ116" s="39" t="str">
        <f t="shared" si="112"/>
        <v/>
      </c>
      <c r="BA116" s="39" t="str">
        <f t="shared" si="113"/>
        <v/>
      </c>
      <c r="BB116" s="39" t="str">
        <f t="shared" si="114"/>
        <v/>
      </c>
      <c r="BC116" s="39" t="str">
        <f t="shared" si="115"/>
        <v/>
      </c>
      <c r="BD116" s="39" t="str">
        <f t="shared" si="116"/>
        <v/>
      </c>
      <c r="BE116" s="39" t="str">
        <f t="shared" si="117"/>
        <v/>
      </c>
      <c r="BF116" s="39" t="str">
        <f t="shared" si="118"/>
        <v/>
      </c>
      <c r="BG116" s="39" t="str">
        <f t="shared" si="119"/>
        <v/>
      </c>
      <c r="BH116" s="39" t="str">
        <f t="shared" si="120"/>
        <v/>
      </c>
      <c r="BI116" s="39" t="str">
        <f t="shared" si="121"/>
        <v/>
      </c>
      <c r="BJ116" s="39" t="str">
        <f t="shared" si="122"/>
        <v/>
      </c>
      <c r="BK116" s="42" t="str">
        <f t="shared" ref="BK116:BV131" si="127">IFERROR(_xlfn.RANK.AVG(AY116,$AY116:$BJ116,1),"")</f>
        <v/>
      </c>
      <c r="BL116" t="str">
        <f t="shared" si="127"/>
        <v/>
      </c>
      <c r="BM116" t="str">
        <f t="shared" si="127"/>
        <v/>
      </c>
      <c r="BN116" t="str">
        <f t="shared" si="127"/>
        <v/>
      </c>
      <c r="BO116" t="str">
        <f t="shared" si="127"/>
        <v/>
      </c>
      <c r="BP116" t="str">
        <f t="shared" si="127"/>
        <v/>
      </c>
      <c r="BQ116" t="str">
        <f t="shared" si="110"/>
        <v/>
      </c>
      <c r="BR116" t="str">
        <f t="shared" si="110"/>
        <v/>
      </c>
      <c r="BS116" t="str">
        <f t="shared" si="110"/>
        <v/>
      </c>
      <c r="BT116" t="str">
        <f t="shared" si="110"/>
        <v/>
      </c>
      <c r="BU116" t="str">
        <f t="shared" si="110"/>
        <v/>
      </c>
      <c r="BV116" t="str">
        <f t="shared" si="110"/>
        <v/>
      </c>
      <c r="BW116" t="str">
        <f t="shared" si="101"/>
        <v/>
      </c>
      <c r="BX116" t="str">
        <f t="shared" si="102"/>
        <v/>
      </c>
      <c r="BY116" t="str">
        <f t="shared" si="103"/>
        <v/>
      </c>
      <c r="BZ116" t="str">
        <f t="shared" si="104"/>
        <v/>
      </c>
      <c r="CA116" t="str">
        <f t="shared" ref="CA116:CB131" si="128">IF($AX116&lt;&gt;0,IF(($BY116*$BZ116)+(BY116*(BY116+1)/2)-BW116&lt;0,0,($BY116*$BZ116)+(BY116*(BY116+1)/2)-BW116),"")</f>
        <v/>
      </c>
      <c r="CB116" s="39" t="str">
        <f t="shared" si="128"/>
        <v/>
      </c>
      <c r="CC116" s="46" t="str">
        <f t="shared" si="106"/>
        <v/>
      </c>
      <c r="CD116" s="44" t="str">
        <f t="shared" si="96"/>
        <v/>
      </c>
      <c r="CE116" t="str" cm="1">
        <f t="array" ref="CE116">_xlfn.IFS($CC116="","",$CC116&lt;=CE$69,"yes",$CC116&gt;CE$69,"no")</f>
        <v/>
      </c>
      <c r="CF116" s="42" t="str">
        <f t="shared" si="107"/>
        <v/>
      </c>
      <c r="CG116" s="1" t="str">
        <f t="shared" si="108"/>
        <v/>
      </c>
      <c r="CH116" s="1" t="str">
        <f t="shared" si="109"/>
        <v/>
      </c>
      <c r="CI116" s="76" t="str">
        <f>IF(CE116="yes",VLOOKUP(CH116,'z-Table'!$A$1:$K$74,7,TRUE)*$CE$68,"")</f>
        <v/>
      </c>
    </row>
    <row r="117" spans="1:87" ht="12" x14ac:dyDescent="0.2">
      <c r="A117" s="7" t="s">
        <v>73</v>
      </c>
      <c r="B117" s="18" cm="1">
        <f t="array" ref="B117">IFERROR(_xlfn.IFS(COUNTA($F$68:$K$68)=0,AVERAGE($F117:$K117),$F$68="X",AVERAGE(G117:$K117),$G$68="X",AVERAGE($F117,$H117:$K117),$H$68="X",AVERAGE($F117:$G117,$I117:$K117),$I$68="X",AVERAGE($F117:$H117,$J117:$K117),$J$68="X",AVERAGE($F117:$I117,$K117:$K117),$K$68="X",AVERAGE($F117:$J117)),"")</f>
        <v>3.0782166274691641E-2</v>
      </c>
      <c r="C117" s="19" cm="1">
        <f t="array" ref="C117">IFERROR(_xlfn.IFS(COUNTA($F$68:$K$68)=0,STDEV($F117:$K117)/SQRT(COUNT($F117:$K117)),$F$68="X",STDEV(G117:$K117)/SQRT(COUNT(G117:$K117)),$G$68="X",STDEV($F117,$H117:$K117)/SQRT(COUNT($F117,$H117:$K117)),$H$68="X",STDEV($F117:$G117,$I117:$K117)/SQRT(COUNT($F117:$G117,$I117:$K117)),$I$68="X",STDEV($F117:$H117,$J117:$K117)/SQRT(COUNT($F117:$H117,$J117:$K117)),$J$68="X",STDEV($F117:$I117,$K117)/SQRT(COUNT($F117:$I117,$K117)),$K$68="X",STDEV($F117:$J117)/SQRT(COUNT($F117:$J117))),"")</f>
        <v>1.3585153402346249E-2</v>
      </c>
      <c r="D117" s="113" cm="1">
        <f t="array" ref="D117">IFERROR(_xlfn.IFS(COUNTA($L$68:$Q$68)=0,AVERAGE($L117:$Q117),$L$68="X",AVERAGE($M117:$Q117),$M$68="X",AVERAGE($L117,$N117:$Q117),$N$68="X",AVERAGE($L117:$M117,$O117:$Q117),$O$68="X",AVERAGE($L117:$N117,$P117:$Q117),$P$68="X",AVERAGE($L117:$O117,$Q117:$Q117),$Q$68="X",AVERAGE($L117:$P117)),"")</f>
        <v>16178.027777777776</v>
      </c>
      <c r="E117" s="111" cm="1">
        <f t="array" ref="E117">IFERROR(_xlfn.IFS(COUNTA($L$68:$Q$68)=0,STDEV($L117:$Q117)/SQRT(COUNT($L117:$Q117)),$L$68="X",STDEV($M117:$Q117)/SQRT(COUNT($M117:$Q117)),$M$68="X",STDEV($L117,$N117:$Q117)/SQRT(COUNT($L117,$N117:$Q117)),$N$68="X",STDEV($L117:$M117,$O117:$Q117)/SQRT(COUNT($L117:$M117,$O117:$Q117)),$O$68="X",STDEV($L117:$N117,$P117:$Q117)/SQRT(COUNT($L117:$N117,$P117:$Q117)),$P$68="X",STDEV($L117:$O117,$Q117)/SQRT(COUNT($L117:$O117,$Q117)),$Q$68="X",STDEV($L117:$P117)/SQRT(COUNT($L117:$P117))),"")</f>
        <v>8424.8643899863764</v>
      </c>
      <c r="F117" cm="1">
        <f t="array" ref="F117">_xlfn.IFS(SUM($L117:$Q117)="","",L117="","",L117=0,0,L117&gt;0,L117/F$131*100)</f>
        <v>2.3140589192099801E-2</v>
      </c>
      <c r="G117" cm="1">
        <f t="array" ref="G117">_xlfn.IFS(SUM($L117:$Q117)="","",M117="","",M117=0,0,M117&gt;0,M117/G$131*100)</f>
        <v>1.0048777786978892E-2</v>
      </c>
      <c r="H117" cm="1">
        <f t="array" ref="H117">_xlfn.IFS(SUM($L117:$Q117)="","",N117="","",N117=0,0,N117&gt;0,N117/H$131*100)</f>
        <v>8.3785135881257619E-2</v>
      </c>
      <c r="I117" cm="1">
        <f t="array" ref="I117">_xlfn.IFS(SUM($L117:$Q117)="","",O117="","",O117=0,0,O117&gt;0,O117/I$131*100)</f>
        <v>5.9084545076600235E-2</v>
      </c>
      <c r="J117" cm="1">
        <f t="array" ref="J117">_xlfn.IFS(SUM($L117:$Q117)="","",P117="","",P117=0,0,P117&gt;0,P117/J$131*100)</f>
        <v>8.6339497112132881E-3</v>
      </c>
      <c r="K117" s="1" cm="1">
        <f t="array" ref="K117">_xlfn.IFS(SUM($L117:$Q117)="","",Q117="","",Q117=0,0,Q117&gt;0,Q117/K$131*100)</f>
        <v>0</v>
      </c>
      <c r="L117" s="42">
        <f t="shared" si="125"/>
        <v>13413</v>
      </c>
      <c r="M117">
        <f t="shared" si="125"/>
        <v>5016.5</v>
      </c>
      <c r="N117">
        <f t="shared" si="125"/>
        <v>15026.666666666666</v>
      </c>
      <c r="O117">
        <f t="shared" si="123"/>
        <v>56762</v>
      </c>
      <c r="P117">
        <f t="shared" si="123"/>
        <v>6850</v>
      </c>
      <c r="Q117" s="96">
        <f t="shared" si="123"/>
        <v>0</v>
      </c>
      <c r="R117" s="89">
        <v>40239</v>
      </c>
      <c r="S117" s="89">
        <v>20066</v>
      </c>
      <c r="T117" s="89">
        <v>45080</v>
      </c>
      <c r="U117" s="89">
        <v>227048</v>
      </c>
      <c r="V117" s="89">
        <v>13700</v>
      </c>
      <c r="W117" s="89">
        <v>0</v>
      </c>
      <c r="X117" s="1"/>
      <c r="Y117" s="1"/>
      <c r="Z117" s="7" t="s">
        <v>73</v>
      </c>
      <c r="AA117" s="18" cm="1">
        <f t="array" ref="AA117">IFERROR(_xlfn.IFS(COUNTA($AE$68:$AJ$68)=0,AVERAGE($AE117:$AJ117),$AE$68="X",AVERAGE($AF117:$AJ117),$AF$68="X",AVERAGE($AE117,$AG117:$AJ117),$AG$68="X",AVERAGE($AE117:$AF117,$AH117:$AJ117),$AH$68="X",AVERAGE($AE117:$AG117,$AI117:$AJ117),$AI$68="X",AVERAGE($AE117:$AH117,$AJ117:$AJ117),$AJ$68="X",AVERAGE($AE117:$AI117)),"")</f>
        <v>3.9379093541002753E-2</v>
      </c>
      <c r="AB117" s="19" cm="1">
        <f t="array" ref="AB117">IFERROR(_xlfn.IFS(COUNTA($AE$68:$AJ$68)=0,STDEV($AE117:$AJ117)/SQRT(COUNT($AE117:$AJ117)),$AE$68="X",STDEV($AF117:$AJ117)/SQRT(COUNT($AF117:$AJ117)),$AF$68="X",STDEV($AE117,$AG117:$AJ117)/SQRT(COUNT($AE117,$AG117:$AJ117)),$AG$68="X",STDEV($AE117:$AF117,$AH117:$AJ117)/SQRT(COUNT($AE117:$AF117,$AH117:$AJ117)),$AH$68="X",STDEV($AE117:$AG117,$AI117:$AJ117)/SQRT(COUNT($AE117:$AG117,$AI117:$AJ117)),$AI$68="X",STDEV($AE117:$AH117,$AJ117)/SQRT(COUNT($AE117:$AH117,$AJ117)),$AJ$68="X",STDEV($AE117:$AI117)/SQRT(COUNT($AE117:$AI117))),"")</f>
        <v>1.3825539925172397E-2</v>
      </c>
      <c r="AC117" s="113" cm="1">
        <f t="array" ref="AC117">IFERROR(_xlfn.IFS(COUNTA($AK$68:$AP$68)=0,AVERAGE($AK117:$AP117),$AK$68="X",AVERAGE($AL117:$AP117),$AL$68="X",AVERAGE($AK117,$AM117:$AP117),$AM$68="X",AVERAGE($AK117:$AL117,$AN117:$AP117),$AN$68="X",AVERAGE($AK117:$AM117,$AO117:$AP117),$AO$68="X",AVERAGE($AK117:$AN117,$AP117:$AP117),$AP$68="X",AVERAGE($AK117:$AO117)),"")</f>
        <v>76238.208333333328</v>
      </c>
      <c r="AD117" s="111" cm="1">
        <f t="array" ref="AD117">IFERROR(_xlfn.IFS(COUNTA($AK$68:$AP$68)=0,STDEV($AK117:$AP117)/SQRT(COUNT($AK117:$AP117)),$AK$68="X",STDEV($AL117:$AP117)/SQRT(COUNT($AL117:$AP117)),$AL$68="X",STDEV($AK117,$AM117:$AP117)/SQRT(COUNT($AK117,$AM117:$AP117)),$AM$68="X",STDEV($AK117:$AL117,$AN117:$AP117)/SQRT(COUNT($AK117:$AL117,$AN117:$AP117)),$AN$68="X",STDEV($AK117:$AM117,$AO117:$AP117)/SQRT(COUNT($AK117:$AM117,$AO117:$AP117)),$AO$68="X",STDEV($AK117:$AN117,$AP117)/SQRT(COUNT($AK117:$AN117,$AP117)),$AP$68="X",STDEV($AK117:$AO117)/SQRT(COUNT($AK117:$AO117))),"")</f>
        <v>64545.344331343818</v>
      </c>
      <c r="AE117" cm="1">
        <f t="array" ref="AE117">_xlfn.IFS(SUM($AK117:$AP117)="","",AK117="","",AK117=0,0,AK117&gt;0,AK117/AE$131*100)</f>
        <v>0</v>
      </c>
      <c r="AF117" cm="1">
        <f t="array" ref="AF117">_xlfn.IFS(SUM($AK117:$AP117)="","",AL117="","",AL117=0,0,AL117&gt;0,AL117/AF$131*100)</f>
        <v>6.0819039566136759E-3</v>
      </c>
      <c r="AG117" cm="1">
        <f t="array" ref="AG117">_xlfn.IFS(SUM($AK117:$AP117)="","",AM117="","",AM117=0,0,AM117&gt;0,AM117/AG$131*100)</f>
        <v>3.4821606104557569E-2</v>
      </c>
      <c r="AH117" cm="1">
        <f t="array" ref="AH117">_xlfn.IFS(SUM($AK117:$AP117)="","",AN117="","",AN117=0,0,AN117&gt;0,AN117/AH$131*100)</f>
        <v>4.0040277967863219E-2</v>
      </c>
      <c r="AI117" cm="1">
        <f t="array" ref="AI117">_xlfn.IFS(SUM($AK117:$AP117)="","",AO117="","",AO117=0,0,AO117&gt;0,AO117/AI$131*100)</f>
        <v>8.5477635134600605E-2</v>
      </c>
      <c r="AJ117" s="1" cm="1">
        <f t="array" ref="AJ117">_xlfn.IFS(SUM($AK117:$AP117)="","",AP117="","",AP117=0,0,AP117&gt;0,AP117/AJ$131*100)</f>
        <v>6.9853138082381486E-2</v>
      </c>
      <c r="AK117" s="85">
        <f t="shared" si="126"/>
        <v>0</v>
      </c>
      <c r="AL117" s="39">
        <f t="shared" si="126"/>
        <v>5566.5</v>
      </c>
      <c r="AM117" s="39">
        <f t="shared" si="126"/>
        <v>30852</v>
      </c>
      <c r="AN117" s="39">
        <f t="shared" si="124"/>
        <v>11601</v>
      </c>
      <c r="AO117" s="39">
        <f t="shared" si="124"/>
        <v>398265</v>
      </c>
      <c r="AP117" s="98">
        <f t="shared" si="124"/>
        <v>11144.75</v>
      </c>
      <c r="AQ117" s="89">
        <v>0</v>
      </c>
      <c r="AR117" s="89">
        <v>11133</v>
      </c>
      <c r="AS117" s="89">
        <v>92556</v>
      </c>
      <c r="AT117" s="89">
        <v>34803</v>
      </c>
      <c r="AU117" s="89">
        <v>796530</v>
      </c>
      <c r="AV117" s="89">
        <v>44579</v>
      </c>
      <c r="AW117" s="1"/>
      <c r="AX117" s="1"/>
      <c r="AY117" s="39" t="str">
        <f t="shared" si="111"/>
        <v/>
      </c>
      <c r="AZ117" s="39" t="str">
        <f t="shared" si="112"/>
        <v/>
      </c>
      <c r="BA117" s="39" t="str">
        <f t="shared" si="113"/>
        <v/>
      </c>
      <c r="BB117" s="39" t="str">
        <f t="shared" si="114"/>
        <v/>
      </c>
      <c r="BC117" s="39" t="str">
        <f t="shared" si="115"/>
        <v/>
      </c>
      <c r="BD117" s="39" t="str">
        <f t="shared" si="116"/>
        <v/>
      </c>
      <c r="BE117" s="39" t="str">
        <f t="shared" si="117"/>
        <v/>
      </c>
      <c r="BF117" s="39" t="str">
        <f t="shared" si="118"/>
        <v/>
      </c>
      <c r="BG117" s="39" t="str">
        <f t="shared" si="119"/>
        <v/>
      </c>
      <c r="BH117" s="39" t="str">
        <f t="shared" si="120"/>
        <v/>
      </c>
      <c r="BI117" s="39" t="str">
        <f t="shared" si="121"/>
        <v/>
      </c>
      <c r="BJ117" s="39" t="str">
        <f t="shared" si="122"/>
        <v/>
      </c>
      <c r="BK117" s="42" t="str">
        <f t="shared" si="127"/>
        <v/>
      </c>
      <c r="BL117" t="str">
        <f t="shared" si="127"/>
        <v/>
      </c>
      <c r="BM117" t="str">
        <f t="shared" si="127"/>
        <v/>
      </c>
      <c r="BN117" t="str">
        <f t="shared" si="127"/>
        <v/>
      </c>
      <c r="BO117" t="str">
        <f t="shared" si="127"/>
        <v/>
      </c>
      <c r="BP117" t="str">
        <f t="shared" si="127"/>
        <v/>
      </c>
      <c r="BQ117" t="str">
        <f t="shared" si="110"/>
        <v/>
      </c>
      <c r="BR117" t="str">
        <f t="shared" si="110"/>
        <v/>
      </c>
      <c r="BS117" t="str">
        <f t="shared" si="110"/>
        <v/>
      </c>
      <c r="BT117" t="str">
        <f t="shared" si="110"/>
        <v/>
      </c>
      <c r="BU117" t="str">
        <f t="shared" si="110"/>
        <v/>
      </c>
      <c r="BV117" t="str">
        <f t="shared" si="110"/>
        <v/>
      </c>
      <c r="BW117" t="str">
        <f t="shared" si="101"/>
        <v/>
      </c>
      <c r="BX117" t="str">
        <f t="shared" si="102"/>
        <v/>
      </c>
      <c r="BY117" t="str">
        <f t="shared" si="103"/>
        <v/>
      </c>
      <c r="BZ117" t="str">
        <f t="shared" si="104"/>
        <v/>
      </c>
      <c r="CA117" t="str">
        <f t="shared" si="128"/>
        <v/>
      </c>
      <c r="CB117" s="39" t="str">
        <f t="shared" si="128"/>
        <v/>
      </c>
      <c r="CC117" s="46" t="str">
        <f t="shared" si="106"/>
        <v/>
      </c>
      <c r="CD117" s="44" t="str">
        <f t="shared" si="96"/>
        <v/>
      </c>
      <c r="CE117" t="str" cm="1">
        <f t="array" ref="CE117">_xlfn.IFS($CC117="","",$CC117&lt;=CE$69,"yes",$CC117&gt;CE$69,"no")</f>
        <v/>
      </c>
      <c r="CF117" s="42" t="str">
        <f t="shared" si="107"/>
        <v/>
      </c>
      <c r="CG117" s="1" t="str">
        <f t="shared" si="108"/>
        <v/>
      </c>
      <c r="CH117" s="1" t="str">
        <f t="shared" si="109"/>
        <v/>
      </c>
      <c r="CI117" s="76" t="str">
        <f>IF(CE117="yes",VLOOKUP(CH117,'z-Table'!$A$1:$K$74,7,TRUE)*$CE$68,"")</f>
        <v/>
      </c>
    </row>
    <row r="118" spans="1:87" ht="12" x14ac:dyDescent="0.2">
      <c r="A118" s="6" t="s">
        <v>74</v>
      </c>
      <c r="B118" s="18" cm="1">
        <f t="array" ref="B118">IFERROR(_xlfn.IFS(COUNTA($F$68:$K$68)=0,AVERAGE($F118:$K118),$F$68="X",AVERAGE(G118:$K118),$G$68="X",AVERAGE($F118,$H118:$K118),$H$68="X",AVERAGE($F118:$G118,$I118:$K118),$I$68="X",AVERAGE($F118:$H118,$J118:$K118),$J$68="X",AVERAGE($F118:$I118,$K118:$K118),$K$68="X",AVERAGE($F118:$J118)),"")</f>
        <v>0</v>
      </c>
      <c r="C118" s="19" cm="1">
        <f t="array" ref="C118">IFERROR(_xlfn.IFS(COUNTA($F$68:$K$68)=0,STDEV($F118:$K118)/SQRT(COUNT($F118:$K118)),$F$68="X",STDEV(G118:$K118)/SQRT(COUNT(G118:$K118)),$G$68="X",STDEV($F118,$H118:$K118)/SQRT(COUNT($F118,$H118:$K118)),$H$68="X",STDEV($F118:$G118,$I118:$K118)/SQRT(COUNT($F118:$G118,$I118:$K118)),$I$68="X",STDEV($F118:$H118,$J118:$K118)/SQRT(COUNT($F118:$H118,$J118:$K118)),$J$68="X",STDEV($F118:$I118,$K118)/SQRT(COUNT($F118:$I118,$K118)),$K$68="X",STDEV($F118:$J118)/SQRT(COUNT($F118:$J118))),"")</f>
        <v>0</v>
      </c>
      <c r="D118" s="113" cm="1">
        <f t="array" ref="D118">IFERROR(_xlfn.IFS(COUNTA($L$68:$Q$68)=0,AVERAGE($L118:$Q118),$L$68="X",AVERAGE($M118:$Q118),$M$68="X",AVERAGE($L118,$N118:$Q118),$N$68="X",AVERAGE($L118:$M118,$O118:$Q118),$O$68="X",AVERAGE($L118:$N118,$P118:$Q118),$P$68="X",AVERAGE($L118:$O118,$Q118:$Q118),$Q$68="X",AVERAGE($L118:$P118)),"")</f>
        <v>0</v>
      </c>
      <c r="E118" s="111" cm="1">
        <f t="array" ref="E118">IFERROR(_xlfn.IFS(COUNTA($L$68:$Q$68)=0,STDEV($L118:$Q118)/SQRT(COUNT($L118:$Q118)),$L$68="X",STDEV($M118:$Q118)/SQRT(COUNT($M118:$Q118)),$M$68="X",STDEV($L118,$N118:$Q118)/SQRT(COUNT($L118,$N118:$Q118)),$N$68="X",STDEV($L118:$M118,$O118:$Q118)/SQRT(COUNT($L118:$M118,$O118:$Q118)),$O$68="X",STDEV($L118:$N118,$P118:$Q118)/SQRT(COUNT($L118:$N118,$P118:$Q118)),$P$68="X",STDEV($L118:$O118,$Q118)/SQRT(COUNT($L118:$O118,$Q118)),$Q$68="X",STDEV($L118:$P118)/SQRT(COUNT($L118:$P118))),"")</f>
        <v>0</v>
      </c>
      <c r="F118" cm="1">
        <f t="array" ref="F118">_xlfn.IFS(SUM($L118:$Q118)="","",L118="","",L118=0,0,L118&gt;0,L118/F$131*100)</f>
        <v>0</v>
      </c>
      <c r="G118" cm="1">
        <f t="array" ref="G118">_xlfn.IFS(SUM($L118:$Q118)="","",M118="","",M118=0,0,M118&gt;0,M118/G$131*100)</f>
        <v>0</v>
      </c>
      <c r="H118" cm="1">
        <f t="array" ref="H118">_xlfn.IFS(SUM($L118:$Q118)="","",N118="","",N118=0,0,N118&gt;0,N118/H$131*100)</f>
        <v>0</v>
      </c>
      <c r="I118" cm="1">
        <f t="array" ref="I118">_xlfn.IFS(SUM($L118:$Q118)="","",O118="","",O118=0,0,O118&gt;0,O118/I$131*100)</f>
        <v>0</v>
      </c>
      <c r="J118" cm="1">
        <f t="array" ref="J118">_xlfn.IFS(SUM($L118:$Q118)="","",P118="","",P118=0,0,P118&gt;0,P118/J$131*100)</f>
        <v>0</v>
      </c>
      <c r="K118" s="1" cm="1">
        <f t="array" ref="K118">_xlfn.IFS(SUM($L118:$Q118)="","",Q118="","",Q118=0,0,Q118&gt;0,Q118/K$131*100)</f>
        <v>0</v>
      </c>
      <c r="L118" s="42">
        <f t="shared" si="125"/>
        <v>0</v>
      </c>
      <c r="M118">
        <f t="shared" si="125"/>
        <v>0</v>
      </c>
      <c r="N118">
        <f t="shared" si="125"/>
        <v>0</v>
      </c>
      <c r="O118">
        <f t="shared" si="123"/>
        <v>0</v>
      </c>
      <c r="P118">
        <f t="shared" si="123"/>
        <v>0</v>
      </c>
      <c r="Q118" s="96">
        <f t="shared" si="123"/>
        <v>0</v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>
        <v>0</v>
      </c>
      <c r="X118" s="1"/>
      <c r="Y118" s="1"/>
      <c r="Z118" s="6" t="s">
        <v>74</v>
      </c>
      <c r="AA118" s="18" cm="1">
        <f t="array" ref="AA118">IFERROR(_xlfn.IFS(COUNTA($AE$68:$AJ$68)=0,AVERAGE($AE118:$AJ118),$AE$68="X",AVERAGE($AF118:$AJ118),$AF$68="X",AVERAGE($AE118,$AG118:$AJ118),$AG$68="X",AVERAGE($AE118:$AF118,$AH118:$AJ118),$AH$68="X",AVERAGE($AE118:$AG118,$AI118:$AJ118),$AI$68="X",AVERAGE($AE118:$AH118,$AJ118:$AJ118),$AJ$68="X",AVERAGE($AE118:$AI118)),"")</f>
        <v>4.6285674941063721E-4</v>
      </c>
      <c r="AB118" s="19" cm="1">
        <f t="array" ref="AB118">IFERROR(_xlfn.IFS(COUNTA($AE$68:$AJ$68)=0,STDEV($AE118:$AJ118)/SQRT(COUNT($AE118:$AJ118)),$AE$68="X",STDEV($AF118:$AJ118)/SQRT(COUNT($AF118:$AJ118)),$AF$68="X",STDEV($AE118,$AG118:$AJ118)/SQRT(COUNT($AE118,$AG118:$AJ118)),$AG$68="X",STDEV($AE118:$AF118,$AH118:$AJ118)/SQRT(COUNT($AE118:$AF118,$AH118:$AJ118)),$AH$68="X",STDEV($AE118:$AG118,$AI118:$AJ118)/SQRT(COUNT($AE118:$AG118,$AI118:$AJ118)),$AI$68="X",STDEV($AE118:$AH118,$AJ118)/SQRT(COUNT($AE118:$AH118,$AJ118)),$AJ$68="X",STDEV($AE118:$AI118)/SQRT(COUNT($AE118:$AI118))),"")</f>
        <v>4.6285674941063727E-4</v>
      </c>
      <c r="AC118" s="113" cm="1">
        <f t="array" ref="AC118">IFERROR(_xlfn.IFS(COUNTA($AK$68:$AP$68)=0,AVERAGE($AK118:$AP118),$AK$68="X",AVERAGE($AL118:$AP118),$AL$68="X",AVERAGE($AK118,$AM118:$AP118),$AM$68="X",AVERAGE($AK118:$AL118,$AN118:$AP118),$AN$68="X",AVERAGE($AK118:$AM118,$AO118:$AP118),$AO$68="X",AVERAGE($AK118:$AN118,$AP118:$AP118),$AP$68="X",AVERAGE($AK118:$AO118)),"")</f>
        <v>2156.5833333333335</v>
      </c>
      <c r="AD118" s="111" cm="1">
        <f t="array" ref="AD118">IFERROR(_xlfn.IFS(COUNTA($AK$68:$AP$68)=0,STDEV($AK118:$AP118)/SQRT(COUNT($AK118:$AP118)),$AK$68="X",STDEV($AL118:$AP118)/SQRT(COUNT($AL118:$AP118)),$AL$68="X",STDEV($AK118,$AM118:$AP118)/SQRT(COUNT($AK118,$AM118:$AP118)),$AM$68="X",STDEV($AK118:$AL118,$AN118:$AP118)/SQRT(COUNT($AK118:$AL118,$AN118:$AP118)),$AN$68="X",STDEV($AK118:$AM118,$AO118:$AP118)/SQRT(COUNT($AK118:$AM118,$AO118:$AP118)),$AO$68="X",STDEV($AK118:$AN118,$AP118)/SQRT(COUNT($AK118:$AN118,$AP118)),$AP$68="X",STDEV($AK118:$AO118)/SQRT(COUNT($AK118:$AO118))),"")</f>
        <v>2156.5833333333335</v>
      </c>
      <c r="AE118" cm="1">
        <f t="array" ref="AE118">_xlfn.IFS(SUM($AK118:$AP118)="","",AK118="","",AK118=0,0,AK118&gt;0,AK118/AE$131*100)</f>
        <v>0</v>
      </c>
      <c r="AF118" cm="1">
        <f t="array" ref="AF118">_xlfn.IFS(SUM($AK118:$AP118)="","",AL118="","",AL118=0,0,AL118&gt;0,AL118/AF$131*100)</f>
        <v>0</v>
      </c>
      <c r="AG118" cm="1">
        <f t="array" ref="AG118">_xlfn.IFS(SUM($AK118:$AP118)="","",AM118="","",AM118=0,0,AM118&gt;0,AM118/AG$131*100)</f>
        <v>0</v>
      </c>
      <c r="AH118" cm="1">
        <f t="array" ref="AH118">_xlfn.IFS(SUM($AK118:$AP118)="","",AN118="","",AN118=0,0,AN118&gt;0,AN118/AH$131*100)</f>
        <v>0</v>
      </c>
      <c r="AI118" cm="1">
        <f t="array" ref="AI118">_xlfn.IFS(SUM($AK118:$AP118)="","",AO118="","",AO118=0,0,AO118&gt;0,AO118/AI$131*100)</f>
        <v>2.7771404964638232E-3</v>
      </c>
      <c r="AJ118" s="1" cm="1">
        <f t="array" ref="AJ118">_xlfn.IFS(SUM($AK118:$AP118)="","",AP118="","",AP118=0,0,AP118&gt;0,AP118/AJ$131*100)</f>
        <v>0</v>
      </c>
      <c r="AK118" s="85">
        <f t="shared" si="126"/>
        <v>0</v>
      </c>
      <c r="AL118" s="39">
        <f t="shared" si="126"/>
        <v>0</v>
      </c>
      <c r="AM118" s="39">
        <f t="shared" si="126"/>
        <v>0</v>
      </c>
      <c r="AN118" s="39">
        <f t="shared" si="124"/>
        <v>0</v>
      </c>
      <c r="AO118" s="39">
        <f t="shared" si="124"/>
        <v>12939.5</v>
      </c>
      <c r="AP118" s="98">
        <f t="shared" si="124"/>
        <v>0</v>
      </c>
      <c r="AQ118" s="89">
        <v>0</v>
      </c>
      <c r="AR118" s="89">
        <v>0</v>
      </c>
      <c r="AS118" s="89">
        <v>0</v>
      </c>
      <c r="AT118" s="89">
        <v>0</v>
      </c>
      <c r="AU118" s="89">
        <v>25879</v>
      </c>
      <c r="AV118" s="89">
        <v>0</v>
      </c>
      <c r="AW118" s="1"/>
      <c r="AX118" s="1"/>
      <c r="AY118" s="39" t="str">
        <f t="shared" si="111"/>
        <v/>
      </c>
      <c r="AZ118" s="39" t="str">
        <f t="shared" si="112"/>
        <v/>
      </c>
      <c r="BA118" s="39" t="str">
        <f t="shared" si="113"/>
        <v/>
      </c>
      <c r="BB118" s="39" t="str">
        <f t="shared" si="114"/>
        <v/>
      </c>
      <c r="BC118" s="39" t="str">
        <f t="shared" si="115"/>
        <v/>
      </c>
      <c r="BD118" s="39" t="str">
        <f t="shared" si="116"/>
        <v/>
      </c>
      <c r="BE118" s="39" t="str">
        <f t="shared" si="117"/>
        <v/>
      </c>
      <c r="BF118" s="39" t="str">
        <f t="shared" si="118"/>
        <v/>
      </c>
      <c r="BG118" s="39" t="str">
        <f t="shared" si="119"/>
        <v/>
      </c>
      <c r="BH118" s="39" t="str">
        <f t="shared" si="120"/>
        <v/>
      </c>
      <c r="BI118" s="39" t="str">
        <f t="shared" si="121"/>
        <v/>
      </c>
      <c r="BJ118" s="39" t="str">
        <f t="shared" si="122"/>
        <v/>
      </c>
      <c r="BK118" s="42" t="str">
        <f t="shared" si="127"/>
        <v/>
      </c>
      <c r="BL118" t="str">
        <f t="shared" si="127"/>
        <v/>
      </c>
      <c r="BM118" t="str">
        <f t="shared" si="127"/>
        <v/>
      </c>
      <c r="BN118" t="str">
        <f t="shared" si="127"/>
        <v/>
      </c>
      <c r="BO118" t="str">
        <f t="shared" si="127"/>
        <v/>
      </c>
      <c r="BP118" t="str">
        <f t="shared" si="127"/>
        <v/>
      </c>
      <c r="BQ118" t="str">
        <f t="shared" si="110"/>
        <v/>
      </c>
      <c r="BR118" t="str">
        <f t="shared" si="110"/>
        <v/>
      </c>
      <c r="BS118" t="str">
        <f t="shared" si="110"/>
        <v/>
      </c>
      <c r="BT118" t="str">
        <f t="shared" si="110"/>
        <v/>
      </c>
      <c r="BU118" t="str">
        <f t="shared" si="110"/>
        <v/>
      </c>
      <c r="BV118" t="str">
        <f t="shared" si="110"/>
        <v/>
      </c>
      <c r="BW118" t="str">
        <f t="shared" si="101"/>
        <v/>
      </c>
      <c r="BX118" t="str">
        <f t="shared" si="102"/>
        <v/>
      </c>
      <c r="BY118" t="str">
        <f t="shared" si="103"/>
        <v/>
      </c>
      <c r="BZ118" t="str">
        <f t="shared" si="104"/>
        <v/>
      </c>
      <c r="CA118" t="str">
        <f t="shared" si="128"/>
        <v/>
      </c>
      <c r="CB118" s="39" t="str">
        <f t="shared" si="128"/>
        <v/>
      </c>
      <c r="CC118" s="46" t="str">
        <f t="shared" si="106"/>
        <v/>
      </c>
      <c r="CD118" s="44" t="str">
        <f t="shared" si="96"/>
        <v/>
      </c>
      <c r="CE118" t="str" cm="1">
        <f t="array" ref="CE118">_xlfn.IFS($CC118="","",$CC118&lt;=CE$69,"yes",$CC118&gt;CE$69,"no")</f>
        <v/>
      </c>
      <c r="CF118" s="42" t="str">
        <f t="shared" si="107"/>
        <v/>
      </c>
      <c r="CG118" s="1" t="str">
        <f t="shared" si="108"/>
        <v/>
      </c>
      <c r="CH118" s="1" t="str">
        <f t="shared" si="109"/>
        <v/>
      </c>
      <c r="CI118" s="76" t="str">
        <f>IF(CE118="yes",VLOOKUP(CH118,'z-Table'!$A$1:$K$74,7,TRUE)*$CE$68,"")</f>
        <v/>
      </c>
    </row>
    <row r="119" spans="1:87" ht="12" x14ac:dyDescent="0.2">
      <c r="A119" s="7" t="s">
        <v>75</v>
      </c>
      <c r="B119" s="18" cm="1">
        <f t="array" ref="B119">IFERROR(_xlfn.IFS(COUNTA($F$68:$K$68)=0,AVERAGE($F119:$K119),$F$68="X",AVERAGE(G119:$K119),$G$68="X",AVERAGE($F119,$H119:$K119),$H$68="X",AVERAGE($F119:$G119,$I119:$K119),$I$68="X",AVERAGE($F119:$H119,$J119:$K119),$J$68="X",AVERAGE($F119:$I119,$K119:$K119),$K$68="X",AVERAGE($F119:$J119)),"")</f>
        <v>0</v>
      </c>
      <c r="C119" s="19" cm="1">
        <f t="array" ref="C119">IFERROR(_xlfn.IFS(COUNTA($F$68:$K$68)=0,STDEV($F119:$K119)/SQRT(COUNT($F119:$K119)),$F$68="X",STDEV(G119:$K119)/SQRT(COUNT(G119:$K119)),$G$68="X",STDEV($F119,$H119:$K119)/SQRT(COUNT($F119,$H119:$K119)),$H$68="X",STDEV($F119:$G119,$I119:$K119)/SQRT(COUNT($F119:$G119,$I119:$K119)),$I$68="X",STDEV($F119:$H119,$J119:$K119)/SQRT(COUNT($F119:$H119,$J119:$K119)),$J$68="X",STDEV($F119:$I119,$K119)/SQRT(COUNT($F119:$I119,$K119)),$K$68="X",STDEV($F119:$J119)/SQRT(COUNT($F119:$J119))),"")</f>
        <v>0</v>
      </c>
      <c r="D119" s="113" cm="1">
        <f t="array" ref="D119">IFERROR(_xlfn.IFS(COUNTA($L$68:$Q$68)=0,AVERAGE($L119:$Q119),$L$68="X",AVERAGE($M119:$Q119),$M$68="X",AVERAGE($L119,$N119:$Q119),$N$68="X",AVERAGE($L119:$M119,$O119:$Q119),$O$68="X",AVERAGE($L119:$N119,$P119:$Q119),$P$68="X",AVERAGE($L119:$O119,$Q119:$Q119),$Q$68="X",AVERAGE($L119:$P119)),"")</f>
        <v>0</v>
      </c>
      <c r="E119" s="111" cm="1">
        <f t="array" ref="E119">IFERROR(_xlfn.IFS(COUNTA($L$68:$Q$68)=0,STDEV($L119:$Q119)/SQRT(COUNT($L119:$Q119)),$L$68="X",STDEV($M119:$Q119)/SQRT(COUNT($M119:$Q119)),$M$68="X",STDEV($L119,$N119:$Q119)/SQRT(COUNT($L119,$N119:$Q119)),$N$68="X",STDEV($L119:$M119,$O119:$Q119)/SQRT(COUNT($L119:$M119,$O119:$Q119)),$O$68="X",STDEV($L119:$N119,$P119:$Q119)/SQRT(COUNT($L119:$N119,$P119:$Q119)),$P$68="X",STDEV($L119:$O119,$Q119)/SQRT(COUNT($L119:$O119,$Q119)),$Q$68="X",STDEV($L119:$P119)/SQRT(COUNT($L119:$P119))),"")</f>
        <v>0</v>
      </c>
      <c r="F119" cm="1">
        <f t="array" ref="F119">_xlfn.IFS(SUM($L119:$Q119)="","",L119="","",L119=0,0,L119&gt;0,L119/F$131*100)</f>
        <v>0</v>
      </c>
      <c r="G119" cm="1">
        <f t="array" ref="G119">_xlfn.IFS(SUM($L119:$Q119)="","",M119="","",M119=0,0,M119&gt;0,M119/G$131*100)</f>
        <v>0</v>
      </c>
      <c r="H119" cm="1">
        <f t="array" ref="H119">_xlfn.IFS(SUM($L119:$Q119)="","",N119="","",N119=0,0,N119&gt;0,N119/H$131*100)</f>
        <v>0</v>
      </c>
      <c r="I119" cm="1">
        <f t="array" ref="I119">_xlfn.IFS(SUM($L119:$Q119)="","",O119="","",O119=0,0,O119&gt;0,O119/I$131*100)</f>
        <v>0</v>
      </c>
      <c r="J119" cm="1">
        <f t="array" ref="J119">_xlfn.IFS(SUM($L119:$Q119)="","",P119="","",P119=0,0,P119&gt;0,P119/J$131*100)</f>
        <v>0</v>
      </c>
      <c r="K119" s="1" cm="1">
        <f t="array" ref="K119">_xlfn.IFS(SUM($L119:$Q119)="","",Q119="","",Q119=0,0,Q119&gt;0,Q119/K$131*100)</f>
        <v>0</v>
      </c>
      <c r="L119" s="42">
        <f t="shared" si="125"/>
        <v>0</v>
      </c>
      <c r="M119">
        <f t="shared" si="125"/>
        <v>0</v>
      </c>
      <c r="N119">
        <f t="shared" si="125"/>
        <v>0</v>
      </c>
      <c r="O119">
        <f t="shared" si="123"/>
        <v>0</v>
      </c>
      <c r="P119">
        <f t="shared" si="123"/>
        <v>0</v>
      </c>
      <c r="Q119" s="96">
        <f t="shared" si="123"/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>
        <v>0</v>
      </c>
      <c r="X119" s="1"/>
      <c r="Y119" s="1"/>
      <c r="Z119" s="7" t="s">
        <v>75</v>
      </c>
      <c r="AA119" s="18" cm="1">
        <f t="array" ref="AA119">IFERROR(_xlfn.IFS(COUNTA($AE$68:$AJ$68)=0,AVERAGE($AE119:$AJ119),$AE$68="X",AVERAGE($AF119:$AJ119),$AF$68="X",AVERAGE($AE119,$AG119:$AJ119),$AG$68="X",AVERAGE($AE119:$AF119,$AH119:$AJ119),$AH$68="X",AVERAGE($AE119:$AG119,$AI119:$AJ119),$AI$68="X",AVERAGE($AE119:$AH119,$AJ119:$AJ119),$AJ$68="X",AVERAGE($AE119:$AI119)),"")</f>
        <v>0</v>
      </c>
      <c r="AB119" s="19" cm="1">
        <f t="array" ref="AB119">IFERROR(_xlfn.IFS(COUNTA($AE$68:$AJ$68)=0,STDEV($AE119:$AJ119)/SQRT(COUNT($AE119:$AJ119)),$AE$68="X",STDEV($AF119:$AJ119)/SQRT(COUNT($AF119:$AJ119)),$AF$68="X",STDEV($AE119,$AG119:$AJ119)/SQRT(COUNT($AE119,$AG119:$AJ119)),$AG$68="X",STDEV($AE119:$AF119,$AH119:$AJ119)/SQRT(COUNT($AE119:$AF119,$AH119:$AJ119)),$AH$68="X",STDEV($AE119:$AG119,$AI119:$AJ119)/SQRT(COUNT($AE119:$AG119,$AI119:$AJ119)),$AI$68="X",STDEV($AE119:$AH119,$AJ119)/SQRT(COUNT($AE119:$AH119,$AJ119)),$AJ$68="X",STDEV($AE119:$AI119)/SQRT(COUNT($AE119:$AI119))),"")</f>
        <v>0</v>
      </c>
      <c r="AC119" s="113" cm="1">
        <f t="array" ref="AC119">IFERROR(_xlfn.IFS(COUNTA($AK$68:$AP$68)=0,AVERAGE($AK119:$AP119),$AK$68="X",AVERAGE($AL119:$AP119),$AL$68="X",AVERAGE($AK119,$AM119:$AP119),$AM$68="X",AVERAGE($AK119:$AL119,$AN119:$AP119),$AN$68="X",AVERAGE($AK119:$AM119,$AO119:$AP119),$AO$68="X",AVERAGE($AK119:$AN119,$AP119:$AP119),$AP$68="X",AVERAGE($AK119:$AO119)),"")</f>
        <v>0</v>
      </c>
      <c r="AD119" s="111" cm="1">
        <f t="array" ref="AD119">IFERROR(_xlfn.IFS(COUNTA($AK$68:$AP$68)=0,STDEV($AK119:$AP119)/SQRT(COUNT($AK119:$AP119)),$AK$68="X",STDEV($AL119:$AP119)/SQRT(COUNT($AL119:$AP119)),$AL$68="X",STDEV($AK119,$AM119:$AP119)/SQRT(COUNT($AK119,$AM119:$AP119)),$AM$68="X",STDEV($AK119:$AL119,$AN119:$AP119)/SQRT(COUNT($AK119:$AL119,$AN119:$AP119)),$AN$68="X",STDEV($AK119:$AM119,$AO119:$AP119)/SQRT(COUNT($AK119:$AM119,$AO119:$AP119)),$AO$68="X",STDEV($AK119:$AN119,$AP119)/SQRT(COUNT($AK119:$AN119,$AP119)),$AP$68="X",STDEV($AK119:$AO119)/SQRT(COUNT($AK119:$AO119))),"")</f>
        <v>0</v>
      </c>
      <c r="AE119" cm="1">
        <f t="array" ref="AE119">_xlfn.IFS(SUM($AK119:$AP119)="","",AK119="","",AK119=0,0,AK119&gt;0,AK119/AE$131*100)</f>
        <v>0</v>
      </c>
      <c r="AF119" cm="1">
        <f t="array" ref="AF119">_xlfn.IFS(SUM($AK119:$AP119)="","",AL119="","",AL119=0,0,AL119&gt;0,AL119/AF$131*100)</f>
        <v>0</v>
      </c>
      <c r="AG119" cm="1">
        <f t="array" ref="AG119">_xlfn.IFS(SUM($AK119:$AP119)="","",AM119="","",AM119=0,0,AM119&gt;0,AM119/AG$131*100)</f>
        <v>0</v>
      </c>
      <c r="AH119" cm="1">
        <f t="array" ref="AH119">_xlfn.IFS(SUM($AK119:$AP119)="","",AN119="","",AN119=0,0,AN119&gt;0,AN119/AH$131*100)</f>
        <v>0</v>
      </c>
      <c r="AI119" cm="1">
        <f t="array" ref="AI119">_xlfn.IFS(SUM($AK119:$AP119)="","",AO119="","",AO119=0,0,AO119&gt;0,AO119/AI$131*100)</f>
        <v>0</v>
      </c>
      <c r="AJ119" s="1" cm="1">
        <f t="array" ref="AJ119">_xlfn.IFS(SUM($AK119:$AP119)="","",AP119="","",AP119=0,0,AP119&gt;0,AP119/AJ$131*100)</f>
        <v>0</v>
      </c>
      <c r="AK119" s="85">
        <f t="shared" si="126"/>
        <v>0</v>
      </c>
      <c r="AL119" s="39">
        <f t="shared" si="126"/>
        <v>0</v>
      </c>
      <c r="AM119" s="39">
        <f t="shared" si="126"/>
        <v>0</v>
      </c>
      <c r="AN119" s="39">
        <f t="shared" si="124"/>
        <v>0</v>
      </c>
      <c r="AO119" s="39">
        <f t="shared" si="124"/>
        <v>0</v>
      </c>
      <c r="AP119" s="98">
        <f t="shared" si="124"/>
        <v>0</v>
      </c>
      <c r="AQ119" s="89">
        <v>0</v>
      </c>
      <c r="AR119" s="89">
        <v>0</v>
      </c>
      <c r="AS119" s="89">
        <v>0</v>
      </c>
      <c r="AT119" s="89">
        <v>0</v>
      </c>
      <c r="AU119" s="89">
        <v>0</v>
      </c>
      <c r="AV119" s="89">
        <v>0</v>
      </c>
      <c r="AW119" s="1"/>
      <c r="AX119" s="1"/>
      <c r="AY119" s="39" t="str">
        <f t="shared" si="111"/>
        <v/>
      </c>
      <c r="AZ119" s="39" t="str">
        <f t="shared" si="112"/>
        <v/>
      </c>
      <c r="BA119" s="39" t="str">
        <f t="shared" si="113"/>
        <v/>
      </c>
      <c r="BB119" s="39" t="str">
        <f t="shared" si="114"/>
        <v/>
      </c>
      <c r="BC119" s="39" t="str">
        <f t="shared" si="115"/>
        <v/>
      </c>
      <c r="BD119" s="39" t="str">
        <f t="shared" si="116"/>
        <v/>
      </c>
      <c r="BE119" s="39" t="str">
        <f t="shared" si="117"/>
        <v/>
      </c>
      <c r="BF119" s="39" t="str">
        <f t="shared" si="118"/>
        <v/>
      </c>
      <c r="BG119" s="39" t="str">
        <f t="shared" si="119"/>
        <v/>
      </c>
      <c r="BH119" s="39" t="str">
        <f t="shared" si="120"/>
        <v/>
      </c>
      <c r="BI119" s="39" t="str">
        <f t="shared" si="121"/>
        <v/>
      </c>
      <c r="BJ119" s="39" t="str">
        <f t="shared" si="122"/>
        <v/>
      </c>
      <c r="BK119" s="42" t="str">
        <f t="shared" si="127"/>
        <v/>
      </c>
      <c r="BL119" t="str">
        <f t="shared" si="127"/>
        <v/>
      </c>
      <c r="BM119" t="str">
        <f t="shared" si="127"/>
        <v/>
      </c>
      <c r="BN119" t="str">
        <f t="shared" si="127"/>
        <v/>
      </c>
      <c r="BO119" t="str">
        <f t="shared" si="127"/>
        <v/>
      </c>
      <c r="BP119" t="str">
        <f t="shared" si="127"/>
        <v/>
      </c>
      <c r="BQ119" t="str">
        <f t="shared" si="110"/>
        <v/>
      </c>
      <c r="BR119" t="str">
        <f t="shared" si="110"/>
        <v/>
      </c>
      <c r="BS119" t="str">
        <f t="shared" si="110"/>
        <v/>
      </c>
      <c r="BT119" t="str">
        <f t="shared" si="110"/>
        <v/>
      </c>
      <c r="BU119" t="str">
        <f t="shared" si="110"/>
        <v/>
      </c>
      <c r="BV119" t="str">
        <f t="shared" si="110"/>
        <v/>
      </c>
      <c r="BW119" t="str">
        <f t="shared" si="101"/>
        <v/>
      </c>
      <c r="BX119" t="str">
        <f t="shared" si="102"/>
        <v/>
      </c>
      <c r="BY119" t="str">
        <f t="shared" si="103"/>
        <v/>
      </c>
      <c r="BZ119" t="str">
        <f t="shared" si="104"/>
        <v/>
      </c>
      <c r="CA119" t="str">
        <f t="shared" si="128"/>
        <v/>
      </c>
      <c r="CB119" s="39" t="str">
        <f t="shared" si="128"/>
        <v/>
      </c>
      <c r="CC119" s="46" t="str">
        <f t="shared" si="106"/>
        <v/>
      </c>
      <c r="CD119" s="44" t="str">
        <f t="shared" si="96"/>
        <v/>
      </c>
      <c r="CE119" t="str" cm="1">
        <f t="array" ref="CE119">_xlfn.IFS($CC119="","",$CC119&lt;=CE$69,"yes",$CC119&gt;CE$69,"no")</f>
        <v/>
      </c>
      <c r="CF119" s="42" t="str">
        <f t="shared" si="107"/>
        <v/>
      </c>
      <c r="CG119" s="1" t="str">
        <f t="shared" si="108"/>
        <v/>
      </c>
      <c r="CH119" s="1" t="str">
        <f t="shared" si="109"/>
        <v/>
      </c>
      <c r="CI119" s="76" t="str">
        <f>IF(CE119="yes",VLOOKUP(CH119,'z-Table'!$A$1:$K$74,7,TRUE)*$CE$68,"")</f>
        <v/>
      </c>
    </row>
    <row r="120" spans="1:87" ht="12" x14ac:dyDescent="0.2">
      <c r="A120" s="7" t="s">
        <v>76</v>
      </c>
      <c r="B120" s="18" cm="1">
        <f t="array" ref="B120">IFERROR(_xlfn.IFS(COUNTA($F$68:$K$68)=0,AVERAGE($F120:$K120),$F$68="X",AVERAGE(G120:$K120),$G$68="X",AVERAGE($F120,$H120:$K120),$H$68="X",AVERAGE($F120:$G120,$I120:$K120),$I$68="X",AVERAGE($F120:$H120,$J120:$K120),$J$68="X",AVERAGE($F120:$I120,$K120:$K120),$K$68="X",AVERAGE($F120:$J120)),"")</f>
        <v>1.0239156038725867E-3</v>
      </c>
      <c r="C120" s="19" cm="1">
        <f t="array" ref="C120">IFERROR(_xlfn.IFS(COUNTA($F$68:$K$68)=0,STDEV($F120:$K120)/SQRT(COUNT($F120:$K120)),$F$68="X",STDEV(G120:$K120)/SQRT(COUNT(G120:$K120)),$G$68="X",STDEV($F120,$H120:$K120)/SQRT(COUNT($F120,$H120:$K120)),$H$68="X",STDEV($F120:$G120,$I120:$K120)/SQRT(COUNT($F120:$G120,$I120:$K120)),$I$68="X",STDEV($F120:$H120,$J120:$K120)/SQRT(COUNT($F120:$H120,$J120:$K120)),$J$68="X",STDEV($F120:$I120,$K120)/SQRT(COUNT($F120:$I120,$K120)),$K$68="X",STDEV($F120:$J120)/SQRT(COUNT($F120:$J120))),"")</f>
        <v>1.0239156038725869E-3</v>
      </c>
      <c r="D120" s="113" cm="1">
        <f t="array" ref="D120">IFERROR(_xlfn.IFS(COUNTA($L$68:$Q$68)=0,AVERAGE($L120:$Q120),$L$68="X",AVERAGE($M120:$Q120),$M$68="X",AVERAGE($L120,$N120:$Q120),$N$68="X",AVERAGE($L120:$M120,$O120:$Q120),$O$68="X",AVERAGE($L120:$N120,$P120:$Q120),$P$68="X",AVERAGE($L120:$O120,$Q120:$Q120),$Q$68="X",AVERAGE($L120:$P120)),"")</f>
        <v>983.66666666666663</v>
      </c>
      <c r="E120" s="111" cm="1">
        <f t="array" ref="E120">IFERROR(_xlfn.IFS(COUNTA($L$68:$Q$68)=0,STDEV($L120:$Q120)/SQRT(COUNT($L120:$Q120)),$L$68="X",STDEV($M120:$Q120)/SQRT(COUNT($M120:$Q120)),$M$68="X",STDEV($L120,$N120:$Q120)/SQRT(COUNT($L120,$N120:$Q120)),$N$68="X",STDEV($L120:$M120,$O120:$Q120)/SQRT(COUNT($L120:$M120,$O120:$Q120)),$O$68="X",STDEV($L120:$N120,$P120:$Q120)/SQRT(COUNT($L120:$N120,$P120:$Q120)),$P$68="X",STDEV($L120:$O120,$Q120)/SQRT(COUNT($L120:$O120,$Q120)),$Q$68="X",STDEV($L120:$P120)/SQRT(COUNT($L120:$P120))),"")</f>
        <v>983.66666666666674</v>
      </c>
      <c r="F120" cm="1">
        <f t="array" ref="F120">_xlfn.IFS(SUM($L120:$Q120)="","",L120="","",L120=0,0,L120&gt;0,L120/F$131*100)</f>
        <v>0</v>
      </c>
      <c r="G120" cm="1">
        <f t="array" ref="G120">_xlfn.IFS(SUM($L120:$Q120)="","",M120="","",M120=0,0,M120&gt;0,M120/G$131*100)</f>
        <v>0</v>
      </c>
      <c r="H120" cm="1">
        <f t="array" ref="H120">_xlfn.IFS(SUM($L120:$Q120)="","",N120="","",N120=0,0,N120&gt;0,N120/H$131*100)</f>
        <v>0</v>
      </c>
      <c r="I120" cm="1">
        <f t="array" ref="I120">_xlfn.IFS(SUM($L120:$Q120)="","",O120="","",O120=0,0,O120&gt;0,O120/I$131*100)</f>
        <v>6.1434936232355204E-3</v>
      </c>
      <c r="J120" cm="1">
        <f t="array" ref="J120">_xlfn.IFS(SUM($L120:$Q120)="","",P120="","",P120=0,0,P120&gt;0,P120/J$131*100)</f>
        <v>0</v>
      </c>
      <c r="K120" s="1" cm="1">
        <f t="array" ref="K120">_xlfn.IFS(SUM($L120:$Q120)="","",Q120="","",Q120=0,0,Q120&gt;0,Q120/K$131*100)</f>
        <v>0</v>
      </c>
      <c r="L120" s="42">
        <f t="shared" si="125"/>
        <v>0</v>
      </c>
      <c r="M120">
        <f t="shared" si="125"/>
        <v>0</v>
      </c>
      <c r="N120">
        <f t="shared" si="125"/>
        <v>0</v>
      </c>
      <c r="O120">
        <f t="shared" si="123"/>
        <v>5902</v>
      </c>
      <c r="P120">
        <f t="shared" si="123"/>
        <v>0</v>
      </c>
      <c r="Q120" s="96">
        <f t="shared" si="123"/>
        <v>0</v>
      </c>
      <c r="R120" s="89">
        <v>0</v>
      </c>
      <c r="S120" s="89">
        <v>0</v>
      </c>
      <c r="T120" s="89">
        <v>0</v>
      </c>
      <c r="U120" s="89">
        <v>23608</v>
      </c>
      <c r="V120" s="89">
        <v>0</v>
      </c>
      <c r="W120" s="89">
        <v>0</v>
      </c>
      <c r="X120" s="1"/>
      <c r="Y120" s="1"/>
      <c r="Z120" s="7" t="s">
        <v>76</v>
      </c>
      <c r="AA120" s="18" cm="1">
        <f t="array" ref="AA120">IFERROR(_xlfn.IFS(COUNTA($AE$68:$AJ$68)=0,AVERAGE($AE120:$AJ120),$AE$68="X",AVERAGE($AF120:$AJ120),$AF$68="X",AVERAGE($AE120,$AG120:$AJ120),$AG$68="X",AVERAGE($AE120:$AF120,$AH120:$AJ120),$AH$68="X",AVERAGE($AE120:$AG120,$AI120:$AJ120),$AI$68="X",AVERAGE($AE120:$AH120,$AJ120:$AJ120),$AJ$68="X",AVERAGE($AE120:$AI120)),"")</f>
        <v>3.6333015401891536E-3</v>
      </c>
      <c r="AB120" s="19" cm="1">
        <f t="array" ref="AB120">IFERROR(_xlfn.IFS(COUNTA($AE$68:$AJ$68)=0,STDEV($AE120:$AJ120)/SQRT(COUNT($AE120:$AJ120)),$AE$68="X",STDEV($AF120:$AJ120)/SQRT(COUNT($AF120:$AJ120)),$AF$68="X",STDEV($AE120,$AG120:$AJ120)/SQRT(COUNT($AE120,$AG120:$AJ120)),$AG$68="X",STDEV($AE120:$AF120,$AH120:$AJ120)/SQRT(COUNT($AE120:$AF120,$AH120:$AJ120)),$AH$68="X",STDEV($AE120:$AG120,$AI120:$AJ120)/SQRT(COUNT($AE120:$AG120,$AI120:$AJ120)),$AI$68="X",STDEV($AE120:$AH120,$AJ120)/SQRT(COUNT($AE120:$AH120,$AJ120)),$AJ$68="X",STDEV($AE120:$AI120)/SQRT(COUNT($AE120:$AI120))),"")</f>
        <v>3.6333015401891536E-3</v>
      </c>
      <c r="AC120" s="113" cm="1">
        <f t="array" ref="AC120">IFERROR(_xlfn.IFS(COUNTA($AK$68:$AP$68)=0,AVERAGE($AK120:$AP120),$AK$68="X",AVERAGE($AL120:$AP120),$AL$68="X",AVERAGE($AK120,$AM120:$AP120),$AM$68="X",AVERAGE($AK120:$AL120,$AN120:$AP120),$AN$68="X",AVERAGE($AK120:$AM120,$AO120:$AP120),$AO$68="X",AVERAGE($AK120:$AN120,$AP120:$AP120),$AP$68="X",AVERAGE($AK120:$AO120)),"")</f>
        <v>3219.1111111111113</v>
      </c>
      <c r="AD120" s="111" cm="1">
        <f t="array" ref="AD120">IFERROR(_xlfn.IFS(COUNTA($AK$68:$AP$68)=0,STDEV($AK120:$AP120)/SQRT(COUNT($AK120:$AP120)),$AK$68="X",STDEV($AL120:$AP120)/SQRT(COUNT($AL120:$AP120)),$AL$68="X",STDEV($AK120,$AM120:$AP120)/SQRT(COUNT($AK120,$AM120:$AP120)),$AM$68="X",STDEV($AK120:$AL120,$AN120:$AP120)/SQRT(COUNT($AK120:$AL120,$AN120:$AP120)),$AN$68="X",STDEV($AK120:$AM120,$AO120:$AP120)/SQRT(COUNT($AK120:$AM120,$AO120:$AP120)),$AO$68="X",STDEV($AK120:$AN120,$AP120)/SQRT(COUNT($AK120:$AN120,$AP120)),$AP$68="X",STDEV($AK120:$AO120)/SQRT(COUNT($AK120:$AO120))),"")</f>
        <v>3219.1111111111113</v>
      </c>
      <c r="AE120" cm="1">
        <f t="array" ref="AE120">_xlfn.IFS(SUM($AK120:$AP120)="","",AK120="","",AK120=0,0,AK120&gt;0,AK120/AE$131*100)</f>
        <v>0</v>
      </c>
      <c r="AF120" cm="1">
        <f t="array" ref="AF120">_xlfn.IFS(SUM($AK120:$AP120)="","",AL120="","",AL120=0,0,AL120&gt;0,AL120/AF$131*100)</f>
        <v>0</v>
      </c>
      <c r="AG120" cm="1">
        <f t="array" ref="AG120">_xlfn.IFS(SUM($AK120:$AP120)="","",AM120="","",AM120=0,0,AM120&gt;0,AM120/AG$131*100)</f>
        <v>2.1799809241134921E-2</v>
      </c>
      <c r="AH120" cm="1">
        <f t="array" ref="AH120">_xlfn.IFS(SUM($AK120:$AP120)="","",AN120="","",AN120=0,0,AN120&gt;0,AN120/AH$131*100)</f>
        <v>0</v>
      </c>
      <c r="AI120" cm="1">
        <f t="array" ref="AI120">_xlfn.IFS(SUM($AK120:$AP120)="","",AO120="","",AO120=0,0,AO120&gt;0,AO120/AI$131*100)</f>
        <v>0</v>
      </c>
      <c r="AJ120" s="1" cm="1">
        <f t="array" ref="AJ120">_xlfn.IFS(SUM($AK120:$AP120)="","",AP120="","",AP120=0,0,AP120&gt;0,AP120/AJ$131*100)</f>
        <v>0</v>
      </c>
      <c r="AK120" s="85">
        <f t="shared" si="126"/>
        <v>0</v>
      </c>
      <c r="AL120" s="39">
        <f t="shared" si="126"/>
        <v>0</v>
      </c>
      <c r="AM120" s="39">
        <f t="shared" si="126"/>
        <v>19314.666666666668</v>
      </c>
      <c r="AN120" s="39">
        <f t="shared" si="124"/>
        <v>0</v>
      </c>
      <c r="AO120" s="39">
        <f t="shared" si="124"/>
        <v>0</v>
      </c>
      <c r="AP120" s="98">
        <f t="shared" si="124"/>
        <v>0</v>
      </c>
      <c r="AQ120" s="89">
        <v>0</v>
      </c>
      <c r="AR120" s="89">
        <v>0</v>
      </c>
      <c r="AS120" s="89">
        <v>57944</v>
      </c>
      <c r="AT120" s="89">
        <v>0</v>
      </c>
      <c r="AU120" s="89">
        <v>0</v>
      </c>
      <c r="AV120" s="89">
        <v>0</v>
      </c>
      <c r="AW120" s="1"/>
      <c r="AX120" s="1"/>
      <c r="AY120" s="39" t="str">
        <f t="shared" si="111"/>
        <v/>
      </c>
      <c r="AZ120" s="39" t="str">
        <f t="shared" si="112"/>
        <v/>
      </c>
      <c r="BA120" s="39" t="str">
        <f t="shared" si="113"/>
        <v/>
      </c>
      <c r="BB120" s="39" t="str">
        <f t="shared" si="114"/>
        <v/>
      </c>
      <c r="BC120" s="39" t="str">
        <f t="shared" si="115"/>
        <v/>
      </c>
      <c r="BD120" s="39" t="str">
        <f t="shared" si="116"/>
        <v/>
      </c>
      <c r="BE120" s="39" t="str">
        <f t="shared" si="117"/>
        <v/>
      </c>
      <c r="BF120" s="39" t="str">
        <f t="shared" si="118"/>
        <v/>
      </c>
      <c r="BG120" s="39" t="str">
        <f t="shared" si="119"/>
        <v/>
      </c>
      <c r="BH120" s="39" t="str">
        <f t="shared" si="120"/>
        <v/>
      </c>
      <c r="BI120" s="39" t="str">
        <f t="shared" si="121"/>
        <v/>
      </c>
      <c r="BJ120" s="39" t="str">
        <f t="shared" si="122"/>
        <v/>
      </c>
      <c r="BK120" s="42" t="str">
        <f t="shared" si="127"/>
        <v/>
      </c>
      <c r="BL120" t="str">
        <f t="shared" si="127"/>
        <v/>
      </c>
      <c r="BM120" t="str">
        <f t="shared" si="127"/>
        <v/>
      </c>
      <c r="BN120" t="str">
        <f t="shared" si="127"/>
        <v/>
      </c>
      <c r="BO120" t="str">
        <f t="shared" si="127"/>
        <v/>
      </c>
      <c r="BP120" t="str">
        <f t="shared" si="127"/>
        <v/>
      </c>
      <c r="BQ120" t="str">
        <f t="shared" si="110"/>
        <v/>
      </c>
      <c r="BR120" t="str">
        <f t="shared" si="110"/>
        <v/>
      </c>
      <c r="BS120" t="str">
        <f t="shared" si="110"/>
        <v/>
      </c>
      <c r="BT120" t="str">
        <f t="shared" si="110"/>
        <v/>
      </c>
      <c r="BU120" t="str">
        <f t="shared" si="110"/>
        <v/>
      </c>
      <c r="BV120" t="str">
        <f t="shared" si="110"/>
        <v/>
      </c>
      <c r="BW120" t="str">
        <f t="shared" si="101"/>
        <v/>
      </c>
      <c r="BX120" t="str">
        <f t="shared" si="102"/>
        <v/>
      </c>
      <c r="BY120" t="str">
        <f t="shared" si="103"/>
        <v/>
      </c>
      <c r="BZ120" t="str">
        <f t="shared" si="104"/>
        <v/>
      </c>
      <c r="CA120" t="str">
        <f t="shared" si="128"/>
        <v/>
      </c>
      <c r="CB120" s="39" t="str">
        <f t="shared" si="128"/>
        <v/>
      </c>
      <c r="CC120" s="46" t="str">
        <f t="shared" si="106"/>
        <v/>
      </c>
      <c r="CD120" s="44" t="str">
        <f t="shared" si="96"/>
        <v/>
      </c>
      <c r="CE120" t="str" cm="1">
        <f t="array" ref="CE120">_xlfn.IFS($CC120="","",$CC120&lt;=CE$69,"yes",$CC120&gt;CE$69,"no")</f>
        <v/>
      </c>
      <c r="CF120" s="42" t="str">
        <f t="shared" si="107"/>
        <v/>
      </c>
      <c r="CG120" s="1" t="str">
        <f t="shared" si="108"/>
        <v/>
      </c>
      <c r="CH120" s="1" t="str">
        <f t="shared" si="109"/>
        <v/>
      </c>
      <c r="CI120" s="76" t="str">
        <f>IF(CE120="yes",VLOOKUP(CH120,'z-Table'!$A$1:$K$74,7,TRUE)*$CE$68,"")</f>
        <v/>
      </c>
    </row>
    <row r="121" spans="1:87" ht="12" x14ac:dyDescent="0.2">
      <c r="A121" s="7" t="s">
        <v>77</v>
      </c>
      <c r="B121" s="18" cm="1">
        <f t="array" ref="B121">IFERROR(_xlfn.IFS(COUNTA($F$68:$K$68)=0,AVERAGE($F121:$K121),$F$68="X",AVERAGE(G121:$K121),$G$68="X",AVERAGE($F121,$H121:$K121),$H$68="X",AVERAGE($F121:$G121,$I121:$K121),$I$68="X",AVERAGE($F121:$H121,$J121:$K121),$J$68="X",AVERAGE($F121:$I121,$K121:$K121),$K$68="X",AVERAGE($F121:$J121)),"")</f>
        <v>0</v>
      </c>
      <c r="C121" s="19" cm="1">
        <f t="array" ref="C121">IFERROR(_xlfn.IFS(COUNTA($F$68:$K$68)=0,STDEV($F121:$K121)/SQRT(COUNT($F121:$K121)),$F$68="X",STDEV(G121:$K121)/SQRT(COUNT(G121:$K121)),$G$68="X",STDEV($F121,$H121:$K121)/SQRT(COUNT($F121,$H121:$K121)),$H$68="X",STDEV($F121:$G121,$I121:$K121)/SQRT(COUNT($F121:$G121,$I121:$K121)),$I$68="X",STDEV($F121:$H121,$J121:$K121)/SQRT(COUNT($F121:$H121,$J121:$K121)),$J$68="X",STDEV($F121:$I121,$K121)/SQRT(COUNT($F121:$I121,$K121)),$K$68="X",STDEV($F121:$J121)/SQRT(COUNT($F121:$J121))),"")</f>
        <v>0</v>
      </c>
      <c r="D121" s="113" cm="1">
        <f t="array" ref="D121">IFERROR(_xlfn.IFS(COUNTA($L$68:$Q$68)=0,AVERAGE($L121:$Q121),$L$68="X",AVERAGE($M121:$Q121),$M$68="X",AVERAGE($L121,$N121:$Q121),$N$68="X",AVERAGE($L121:$M121,$O121:$Q121),$O$68="X",AVERAGE($L121:$N121,$P121:$Q121),$P$68="X",AVERAGE($L121:$O121,$Q121:$Q121),$Q$68="X",AVERAGE($L121:$P121)),"")</f>
        <v>0</v>
      </c>
      <c r="E121" s="111" cm="1">
        <f t="array" ref="E121">IFERROR(_xlfn.IFS(COUNTA($L$68:$Q$68)=0,STDEV($L121:$Q121)/SQRT(COUNT($L121:$Q121)),$L$68="X",STDEV($M121:$Q121)/SQRT(COUNT($M121:$Q121)),$M$68="X",STDEV($L121,$N121:$Q121)/SQRT(COUNT($L121,$N121:$Q121)),$N$68="X",STDEV($L121:$M121,$O121:$Q121)/SQRT(COUNT($L121:$M121,$O121:$Q121)),$O$68="X",STDEV($L121:$N121,$P121:$Q121)/SQRT(COUNT($L121:$N121,$P121:$Q121)),$P$68="X",STDEV($L121:$O121,$Q121)/SQRT(COUNT($L121:$O121,$Q121)),$Q$68="X",STDEV($L121:$P121)/SQRT(COUNT($L121:$P121))),"")</f>
        <v>0</v>
      </c>
      <c r="F121" cm="1">
        <f t="array" ref="F121">_xlfn.IFS(SUM($L121:$Q121)="","",L121="","",L121=0,0,L121&gt;0,L121/F$131*100)</f>
        <v>0</v>
      </c>
      <c r="G121" cm="1">
        <f t="array" ref="G121">_xlfn.IFS(SUM($L121:$Q121)="","",M121="","",M121=0,0,M121&gt;0,M121/G$131*100)</f>
        <v>0</v>
      </c>
      <c r="H121" cm="1">
        <f t="array" ref="H121">_xlfn.IFS(SUM($L121:$Q121)="","",N121="","",N121=0,0,N121&gt;0,N121/H$131*100)</f>
        <v>0</v>
      </c>
      <c r="I121" cm="1">
        <f t="array" ref="I121">_xlfn.IFS(SUM($L121:$Q121)="","",O121="","",O121=0,0,O121&gt;0,O121/I$131*100)</f>
        <v>0</v>
      </c>
      <c r="J121" cm="1">
        <f t="array" ref="J121">_xlfn.IFS(SUM($L121:$Q121)="","",P121="","",P121=0,0,P121&gt;0,P121/J$131*100)</f>
        <v>0</v>
      </c>
      <c r="K121" s="1" cm="1">
        <f t="array" ref="K121">_xlfn.IFS(SUM($L121:$Q121)="","",Q121="","",Q121=0,0,Q121&gt;0,Q121/K$131*100)</f>
        <v>0</v>
      </c>
      <c r="L121" s="42">
        <f t="shared" si="125"/>
        <v>0</v>
      </c>
      <c r="M121">
        <f t="shared" si="125"/>
        <v>0</v>
      </c>
      <c r="N121">
        <f t="shared" si="125"/>
        <v>0</v>
      </c>
      <c r="O121">
        <f t="shared" si="123"/>
        <v>0</v>
      </c>
      <c r="P121">
        <f t="shared" si="123"/>
        <v>0</v>
      </c>
      <c r="Q121" s="96">
        <f t="shared" si="123"/>
        <v>0</v>
      </c>
      <c r="R121" s="89">
        <v>0</v>
      </c>
      <c r="S121" s="89">
        <v>0</v>
      </c>
      <c r="T121" s="89">
        <v>0</v>
      </c>
      <c r="U121" s="89">
        <v>0</v>
      </c>
      <c r="V121" s="89">
        <v>0</v>
      </c>
      <c r="W121" s="89">
        <v>0</v>
      </c>
      <c r="X121" s="1"/>
      <c r="Y121" s="1"/>
      <c r="Z121" s="7" t="s">
        <v>77</v>
      </c>
      <c r="AA121" s="18" cm="1">
        <f t="array" ref="AA121">IFERROR(_xlfn.IFS(COUNTA($AE$68:$AJ$68)=0,AVERAGE($AE121:$AJ121),$AE$68="X",AVERAGE($AF121:$AJ121),$AF$68="X",AVERAGE($AE121,$AG121:$AJ121),$AG$68="X",AVERAGE($AE121:$AF121,$AH121:$AJ121),$AH$68="X",AVERAGE($AE121:$AG121,$AI121:$AJ121),$AI$68="X",AVERAGE($AE121:$AH121,$AJ121:$AJ121),$AJ$68="X",AVERAGE($AE121:$AI121)),"")</f>
        <v>0</v>
      </c>
      <c r="AB121" s="19" cm="1">
        <f t="array" ref="AB121">IFERROR(_xlfn.IFS(COUNTA($AE$68:$AJ$68)=0,STDEV($AE121:$AJ121)/SQRT(COUNT($AE121:$AJ121)),$AE$68="X",STDEV($AF121:$AJ121)/SQRT(COUNT($AF121:$AJ121)),$AF$68="X",STDEV($AE121,$AG121:$AJ121)/SQRT(COUNT($AE121,$AG121:$AJ121)),$AG$68="X",STDEV($AE121:$AF121,$AH121:$AJ121)/SQRT(COUNT($AE121:$AF121,$AH121:$AJ121)),$AH$68="X",STDEV($AE121:$AG121,$AI121:$AJ121)/SQRT(COUNT($AE121:$AG121,$AI121:$AJ121)),$AI$68="X",STDEV($AE121:$AH121,$AJ121)/SQRT(COUNT($AE121:$AH121,$AJ121)),$AJ$68="X",STDEV($AE121:$AI121)/SQRT(COUNT($AE121:$AI121))),"")</f>
        <v>0</v>
      </c>
      <c r="AC121" s="113" cm="1">
        <f t="array" ref="AC121">IFERROR(_xlfn.IFS(COUNTA($AK$68:$AP$68)=0,AVERAGE($AK121:$AP121),$AK$68="X",AVERAGE($AL121:$AP121),$AL$68="X",AVERAGE($AK121,$AM121:$AP121),$AM$68="X",AVERAGE($AK121:$AL121,$AN121:$AP121),$AN$68="X",AVERAGE($AK121:$AM121,$AO121:$AP121),$AO$68="X",AVERAGE($AK121:$AN121,$AP121:$AP121),$AP$68="X",AVERAGE($AK121:$AO121)),"")</f>
        <v>0</v>
      </c>
      <c r="AD121" s="111" cm="1">
        <f t="array" ref="AD121">IFERROR(_xlfn.IFS(COUNTA($AK$68:$AP$68)=0,STDEV($AK121:$AP121)/SQRT(COUNT($AK121:$AP121)),$AK$68="X",STDEV($AL121:$AP121)/SQRT(COUNT($AL121:$AP121)),$AL$68="X",STDEV($AK121,$AM121:$AP121)/SQRT(COUNT($AK121,$AM121:$AP121)),$AM$68="X",STDEV($AK121:$AL121,$AN121:$AP121)/SQRT(COUNT($AK121:$AL121,$AN121:$AP121)),$AN$68="X",STDEV($AK121:$AM121,$AO121:$AP121)/SQRT(COUNT($AK121:$AM121,$AO121:$AP121)),$AO$68="X",STDEV($AK121:$AN121,$AP121)/SQRT(COUNT($AK121:$AN121,$AP121)),$AP$68="X",STDEV($AK121:$AO121)/SQRT(COUNT($AK121:$AO121))),"")</f>
        <v>0</v>
      </c>
      <c r="AE121" cm="1">
        <f t="array" ref="AE121">_xlfn.IFS(SUM($AK121:$AP121)="","",AK121="","",AK121=0,0,AK121&gt;0,AK121/AE$131*100)</f>
        <v>0</v>
      </c>
      <c r="AF121" cm="1">
        <f t="array" ref="AF121">_xlfn.IFS(SUM($AK121:$AP121)="","",AL121="","",AL121=0,0,AL121&gt;0,AL121/AF$131*100)</f>
        <v>0</v>
      </c>
      <c r="AG121" cm="1">
        <f t="array" ref="AG121">_xlfn.IFS(SUM($AK121:$AP121)="","",AM121="","",AM121=0,0,AM121&gt;0,AM121/AG$131*100)</f>
        <v>0</v>
      </c>
      <c r="AH121" cm="1">
        <f t="array" ref="AH121">_xlfn.IFS(SUM($AK121:$AP121)="","",AN121="","",AN121=0,0,AN121&gt;0,AN121/AH$131*100)</f>
        <v>0</v>
      </c>
      <c r="AI121" cm="1">
        <f t="array" ref="AI121">_xlfn.IFS(SUM($AK121:$AP121)="","",AO121="","",AO121=0,0,AO121&gt;0,AO121/AI$131*100)</f>
        <v>0</v>
      </c>
      <c r="AJ121" s="1" cm="1">
        <f t="array" ref="AJ121">_xlfn.IFS(SUM($AK121:$AP121)="","",AP121="","",AP121=0,0,AP121&gt;0,AP121/AJ$131*100)</f>
        <v>0</v>
      </c>
      <c r="AK121" s="85">
        <f t="shared" si="126"/>
        <v>0</v>
      </c>
      <c r="AL121" s="39">
        <f t="shared" si="126"/>
        <v>0</v>
      </c>
      <c r="AM121" s="39">
        <f t="shared" si="126"/>
        <v>0</v>
      </c>
      <c r="AN121" s="39">
        <f t="shared" si="124"/>
        <v>0</v>
      </c>
      <c r="AO121" s="39">
        <f t="shared" si="124"/>
        <v>0</v>
      </c>
      <c r="AP121" s="98">
        <f t="shared" si="124"/>
        <v>0</v>
      </c>
      <c r="AQ121" s="89">
        <v>0</v>
      </c>
      <c r="AR121" s="89">
        <v>0</v>
      </c>
      <c r="AS121" s="89">
        <v>0</v>
      </c>
      <c r="AT121" s="89">
        <v>0</v>
      </c>
      <c r="AU121" s="89">
        <v>0</v>
      </c>
      <c r="AV121" s="89">
        <v>0</v>
      </c>
      <c r="AW121" s="1"/>
      <c r="AX121" s="1"/>
      <c r="AY121" s="39" t="str">
        <f t="shared" si="111"/>
        <v/>
      </c>
      <c r="AZ121" s="39" t="str">
        <f t="shared" si="112"/>
        <v/>
      </c>
      <c r="BA121" s="39" t="str">
        <f t="shared" si="113"/>
        <v/>
      </c>
      <c r="BB121" s="39" t="str">
        <f t="shared" si="114"/>
        <v/>
      </c>
      <c r="BC121" s="39" t="str">
        <f t="shared" si="115"/>
        <v/>
      </c>
      <c r="BD121" s="39" t="str">
        <f t="shared" si="116"/>
        <v/>
      </c>
      <c r="BE121" s="39" t="str">
        <f t="shared" si="117"/>
        <v/>
      </c>
      <c r="BF121" s="39" t="str">
        <f t="shared" si="118"/>
        <v/>
      </c>
      <c r="BG121" s="39" t="str">
        <f t="shared" si="119"/>
        <v/>
      </c>
      <c r="BH121" s="39" t="str">
        <f t="shared" si="120"/>
        <v/>
      </c>
      <c r="BI121" s="39" t="str">
        <f t="shared" si="121"/>
        <v/>
      </c>
      <c r="BJ121" s="39" t="str">
        <f t="shared" si="122"/>
        <v/>
      </c>
      <c r="BK121" s="42" t="str">
        <f t="shared" si="127"/>
        <v/>
      </c>
      <c r="BL121" t="str">
        <f t="shared" si="127"/>
        <v/>
      </c>
      <c r="BM121" t="str">
        <f t="shared" si="127"/>
        <v/>
      </c>
      <c r="BN121" t="str">
        <f t="shared" si="127"/>
        <v/>
      </c>
      <c r="BO121" t="str">
        <f t="shared" si="127"/>
        <v/>
      </c>
      <c r="BP121" t="str">
        <f t="shared" si="127"/>
        <v/>
      </c>
      <c r="BQ121" t="str">
        <f t="shared" si="110"/>
        <v/>
      </c>
      <c r="BR121" t="str">
        <f t="shared" si="110"/>
        <v/>
      </c>
      <c r="BS121" t="str">
        <f t="shared" si="110"/>
        <v/>
      </c>
      <c r="BT121" t="str">
        <f t="shared" si="110"/>
        <v/>
      </c>
      <c r="BU121" t="str">
        <f t="shared" si="110"/>
        <v/>
      </c>
      <c r="BV121" t="str">
        <f t="shared" si="110"/>
        <v/>
      </c>
      <c r="BW121" t="str">
        <f t="shared" si="101"/>
        <v/>
      </c>
      <c r="BX121" t="str">
        <f t="shared" si="102"/>
        <v/>
      </c>
      <c r="BY121" t="str">
        <f t="shared" si="103"/>
        <v/>
      </c>
      <c r="BZ121" t="str">
        <f t="shared" si="104"/>
        <v/>
      </c>
      <c r="CA121" t="str">
        <f t="shared" si="128"/>
        <v/>
      </c>
      <c r="CB121" s="39" t="str">
        <f t="shared" si="128"/>
        <v/>
      </c>
      <c r="CC121" s="46" t="str">
        <f t="shared" si="106"/>
        <v/>
      </c>
      <c r="CD121" s="44" t="str">
        <f t="shared" si="96"/>
        <v/>
      </c>
      <c r="CE121" t="str" cm="1">
        <f t="array" ref="CE121">_xlfn.IFS($CC121="","",$CC121&lt;=CE$69,"yes",$CC121&gt;CE$69,"no")</f>
        <v/>
      </c>
      <c r="CF121" s="42" t="str">
        <f t="shared" si="107"/>
        <v/>
      </c>
      <c r="CG121" s="1" t="str">
        <f t="shared" si="108"/>
        <v/>
      </c>
      <c r="CH121" s="1" t="str">
        <f t="shared" si="109"/>
        <v/>
      </c>
      <c r="CI121" s="76" t="str">
        <f>IF(CE121="yes",VLOOKUP(CH121,'z-Table'!$A$1:$K$74,7,TRUE)*$CE$68,"")</f>
        <v/>
      </c>
    </row>
    <row r="122" spans="1:87" ht="12" x14ac:dyDescent="0.2">
      <c r="A122" s="7" t="s">
        <v>78</v>
      </c>
      <c r="B122" s="18" cm="1">
        <f t="array" ref="B122">IFERROR(_xlfn.IFS(COUNTA($F$68:$K$68)=0,AVERAGE($F122:$K122),$F$68="X",AVERAGE(G122:$K122),$G$68="X",AVERAGE($F122,$H122:$K122),$H$68="X",AVERAGE($F122:$G122,$I122:$K122),$I$68="X",AVERAGE($F122:$H122,$J122:$K122),$J$68="X",AVERAGE($F122:$I122,$K122:$K122),$K$68="X",AVERAGE($F122:$J122)),"")</f>
        <v>0</v>
      </c>
      <c r="C122" s="19" cm="1">
        <f t="array" ref="C122">IFERROR(_xlfn.IFS(COUNTA($F$68:$K$68)=0,STDEV($F122:$K122)/SQRT(COUNT($F122:$K122)),$F$68="X",STDEV(G122:$K122)/SQRT(COUNT(G122:$K122)),$G$68="X",STDEV($F122,$H122:$K122)/SQRT(COUNT($F122,$H122:$K122)),$H$68="X",STDEV($F122:$G122,$I122:$K122)/SQRT(COUNT($F122:$G122,$I122:$K122)),$I$68="X",STDEV($F122:$H122,$J122:$K122)/SQRT(COUNT($F122:$H122,$J122:$K122)),$J$68="X",STDEV($F122:$I122,$K122)/SQRT(COUNT($F122:$I122,$K122)),$K$68="X",STDEV($F122:$J122)/SQRT(COUNT($F122:$J122))),"")</f>
        <v>0</v>
      </c>
      <c r="D122" s="113" cm="1">
        <f t="array" ref="D122">IFERROR(_xlfn.IFS(COUNTA($L$68:$Q$68)=0,AVERAGE($L122:$Q122),$L$68="X",AVERAGE($M122:$Q122),$M$68="X",AVERAGE($L122,$N122:$Q122),$N$68="X",AVERAGE($L122:$M122,$O122:$Q122),$O$68="X",AVERAGE($L122:$N122,$P122:$Q122),$P$68="X",AVERAGE($L122:$O122,$Q122:$Q122),$Q$68="X",AVERAGE($L122:$P122)),"")</f>
        <v>0</v>
      </c>
      <c r="E122" s="111" cm="1">
        <f t="array" ref="E122">IFERROR(_xlfn.IFS(COUNTA($L$68:$Q$68)=0,STDEV($L122:$Q122)/SQRT(COUNT($L122:$Q122)),$L$68="X",STDEV($M122:$Q122)/SQRT(COUNT($M122:$Q122)),$M$68="X",STDEV($L122,$N122:$Q122)/SQRT(COUNT($L122,$N122:$Q122)),$N$68="X",STDEV($L122:$M122,$O122:$Q122)/SQRT(COUNT($L122:$M122,$O122:$Q122)),$O$68="X",STDEV($L122:$N122,$P122:$Q122)/SQRT(COUNT($L122:$N122,$P122:$Q122)),$P$68="X",STDEV($L122:$O122,$Q122)/SQRT(COUNT($L122:$O122,$Q122)),$Q$68="X",STDEV($L122:$P122)/SQRT(COUNT($L122:$P122))),"")</f>
        <v>0</v>
      </c>
      <c r="F122" cm="1">
        <f t="array" ref="F122">_xlfn.IFS(SUM($L122:$Q122)="","",L122="","",L122=0,0,L122&gt;0,L122/F$131*100)</f>
        <v>0</v>
      </c>
      <c r="G122" cm="1">
        <f t="array" ref="G122">_xlfn.IFS(SUM($L122:$Q122)="","",M122="","",M122=0,0,M122&gt;0,M122/G$131*100)</f>
        <v>0</v>
      </c>
      <c r="H122" cm="1">
        <f t="array" ref="H122">_xlfn.IFS(SUM($L122:$Q122)="","",N122="","",N122=0,0,N122&gt;0,N122/H$131*100)</f>
        <v>0</v>
      </c>
      <c r="I122" cm="1">
        <f t="array" ref="I122">_xlfn.IFS(SUM($L122:$Q122)="","",O122="","",O122=0,0,O122&gt;0,O122/I$131*100)</f>
        <v>0</v>
      </c>
      <c r="J122" cm="1">
        <f t="array" ref="J122">_xlfn.IFS(SUM($L122:$Q122)="","",P122="","",P122=0,0,P122&gt;0,P122/J$131*100)</f>
        <v>0</v>
      </c>
      <c r="K122" s="1" cm="1">
        <f t="array" ref="K122">_xlfn.IFS(SUM($L122:$Q122)="","",Q122="","",Q122=0,0,Q122&gt;0,Q122/K$131*100)</f>
        <v>0</v>
      </c>
      <c r="L122" s="42">
        <f t="shared" si="125"/>
        <v>0</v>
      </c>
      <c r="M122">
        <f t="shared" si="125"/>
        <v>0</v>
      </c>
      <c r="N122">
        <f t="shared" si="125"/>
        <v>0</v>
      </c>
      <c r="O122">
        <f t="shared" si="123"/>
        <v>0</v>
      </c>
      <c r="P122">
        <f t="shared" si="123"/>
        <v>0</v>
      </c>
      <c r="Q122" s="96">
        <f t="shared" si="123"/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1"/>
      <c r="Y122" s="1"/>
      <c r="Z122" s="7" t="s">
        <v>78</v>
      </c>
      <c r="AA122" s="18" cm="1">
        <f t="array" ref="AA122">IFERROR(_xlfn.IFS(COUNTA($AE$68:$AJ$68)=0,AVERAGE($AE122:$AJ122),$AE$68="X",AVERAGE($AF122:$AJ122),$AF$68="X",AVERAGE($AE122,$AG122:$AJ122),$AG$68="X",AVERAGE($AE122:$AF122,$AH122:$AJ122),$AH$68="X",AVERAGE($AE122:$AG122,$AI122:$AJ122),$AI$68="X",AVERAGE($AE122:$AH122,$AJ122:$AJ122),$AJ$68="X",AVERAGE($AE122:$AI122)),"")</f>
        <v>0</v>
      </c>
      <c r="AB122" s="19" cm="1">
        <f t="array" ref="AB122">IFERROR(_xlfn.IFS(COUNTA($AE$68:$AJ$68)=0,STDEV($AE122:$AJ122)/SQRT(COUNT($AE122:$AJ122)),$AE$68="X",STDEV($AF122:$AJ122)/SQRT(COUNT($AF122:$AJ122)),$AF$68="X",STDEV($AE122,$AG122:$AJ122)/SQRT(COUNT($AE122,$AG122:$AJ122)),$AG$68="X",STDEV($AE122:$AF122,$AH122:$AJ122)/SQRT(COUNT($AE122:$AF122,$AH122:$AJ122)),$AH$68="X",STDEV($AE122:$AG122,$AI122:$AJ122)/SQRT(COUNT($AE122:$AG122,$AI122:$AJ122)),$AI$68="X",STDEV($AE122:$AH122,$AJ122)/SQRT(COUNT($AE122:$AH122,$AJ122)),$AJ$68="X",STDEV($AE122:$AI122)/SQRT(COUNT($AE122:$AI122))),"")</f>
        <v>0</v>
      </c>
      <c r="AC122" s="113" cm="1">
        <f t="array" ref="AC122">IFERROR(_xlfn.IFS(COUNTA($AK$68:$AP$68)=0,AVERAGE($AK122:$AP122),$AK$68="X",AVERAGE($AL122:$AP122),$AL$68="X",AVERAGE($AK122,$AM122:$AP122),$AM$68="X",AVERAGE($AK122:$AL122,$AN122:$AP122),$AN$68="X",AVERAGE($AK122:$AM122,$AO122:$AP122),$AO$68="X",AVERAGE($AK122:$AN122,$AP122:$AP122),$AP$68="X",AVERAGE($AK122:$AO122)),"")</f>
        <v>0</v>
      </c>
      <c r="AD122" s="111" cm="1">
        <f t="array" ref="AD122">IFERROR(_xlfn.IFS(COUNTA($AK$68:$AP$68)=0,STDEV($AK122:$AP122)/SQRT(COUNT($AK122:$AP122)),$AK$68="X",STDEV($AL122:$AP122)/SQRT(COUNT($AL122:$AP122)),$AL$68="X",STDEV($AK122,$AM122:$AP122)/SQRT(COUNT($AK122,$AM122:$AP122)),$AM$68="X",STDEV($AK122:$AL122,$AN122:$AP122)/SQRT(COUNT($AK122:$AL122,$AN122:$AP122)),$AN$68="X",STDEV($AK122:$AM122,$AO122:$AP122)/SQRT(COUNT($AK122:$AM122,$AO122:$AP122)),$AO$68="X",STDEV($AK122:$AN122,$AP122)/SQRT(COUNT($AK122:$AN122,$AP122)),$AP$68="X",STDEV($AK122:$AO122)/SQRT(COUNT($AK122:$AO122))),"")</f>
        <v>0</v>
      </c>
      <c r="AE122" cm="1">
        <f t="array" ref="AE122">_xlfn.IFS(SUM($AK122:$AP122)="","",AK122="","",AK122=0,0,AK122&gt;0,AK122/AE$131*100)</f>
        <v>0</v>
      </c>
      <c r="AF122" cm="1">
        <f t="array" ref="AF122">_xlfn.IFS(SUM($AK122:$AP122)="","",AL122="","",AL122=0,0,AL122&gt;0,AL122/AF$131*100)</f>
        <v>0</v>
      </c>
      <c r="AG122" cm="1">
        <f t="array" ref="AG122">_xlfn.IFS(SUM($AK122:$AP122)="","",AM122="","",AM122=0,0,AM122&gt;0,AM122/AG$131*100)</f>
        <v>0</v>
      </c>
      <c r="AH122" cm="1">
        <f t="array" ref="AH122">_xlfn.IFS(SUM($AK122:$AP122)="","",AN122="","",AN122=0,0,AN122&gt;0,AN122/AH$131*100)</f>
        <v>0</v>
      </c>
      <c r="AI122" cm="1">
        <f t="array" ref="AI122">_xlfn.IFS(SUM($AK122:$AP122)="","",AO122="","",AO122=0,0,AO122&gt;0,AO122/AI$131*100)</f>
        <v>0</v>
      </c>
      <c r="AJ122" s="1" cm="1">
        <f t="array" ref="AJ122">_xlfn.IFS(SUM($AK122:$AP122)="","",AP122="","",AP122=0,0,AP122&gt;0,AP122/AJ$131*100)</f>
        <v>0</v>
      </c>
      <c r="AK122" s="85">
        <f t="shared" si="126"/>
        <v>0</v>
      </c>
      <c r="AL122" s="39">
        <f t="shared" si="126"/>
        <v>0</v>
      </c>
      <c r="AM122" s="39">
        <f t="shared" si="126"/>
        <v>0</v>
      </c>
      <c r="AN122" s="39">
        <f t="shared" si="124"/>
        <v>0</v>
      </c>
      <c r="AO122" s="39">
        <f t="shared" si="124"/>
        <v>0</v>
      </c>
      <c r="AP122" s="98">
        <f t="shared" si="124"/>
        <v>0</v>
      </c>
      <c r="AQ122" s="89">
        <v>0</v>
      </c>
      <c r="AR122" s="89">
        <v>0</v>
      </c>
      <c r="AS122" s="89">
        <v>0</v>
      </c>
      <c r="AT122" s="89">
        <v>0</v>
      </c>
      <c r="AU122" s="89">
        <v>0</v>
      </c>
      <c r="AV122" s="89">
        <v>0</v>
      </c>
      <c r="AW122" s="1"/>
      <c r="AX122" s="1"/>
      <c r="AY122" s="39" t="str">
        <f t="shared" si="111"/>
        <v/>
      </c>
      <c r="AZ122" s="39" t="str">
        <f t="shared" si="112"/>
        <v/>
      </c>
      <c r="BA122" s="39" t="str">
        <f t="shared" si="113"/>
        <v/>
      </c>
      <c r="BB122" s="39" t="str">
        <f t="shared" si="114"/>
        <v/>
      </c>
      <c r="BC122" s="39" t="str">
        <f t="shared" si="115"/>
        <v/>
      </c>
      <c r="BD122" s="39" t="str">
        <f t="shared" si="116"/>
        <v/>
      </c>
      <c r="BE122" s="39" t="str">
        <f t="shared" si="117"/>
        <v/>
      </c>
      <c r="BF122" s="39" t="str">
        <f t="shared" si="118"/>
        <v/>
      </c>
      <c r="BG122" s="39" t="str">
        <f t="shared" si="119"/>
        <v/>
      </c>
      <c r="BH122" s="39" t="str">
        <f t="shared" si="120"/>
        <v/>
      </c>
      <c r="BI122" s="39" t="str">
        <f t="shared" si="121"/>
        <v/>
      </c>
      <c r="BJ122" s="39" t="str">
        <f t="shared" si="122"/>
        <v/>
      </c>
      <c r="BK122" s="42" t="str">
        <f t="shared" si="127"/>
        <v/>
      </c>
      <c r="BL122" t="str">
        <f t="shared" si="127"/>
        <v/>
      </c>
      <c r="BM122" t="str">
        <f t="shared" si="127"/>
        <v/>
      </c>
      <c r="BN122" t="str">
        <f t="shared" si="127"/>
        <v/>
      </c>
      <c r="BO122" t="str">
        <f t="shared" si="127"/>
        <v/>
      </c>
      <c r="BP122" t="str">
        <f t="shared" si="127"/>
        <v/>
      </c>
      <c r="BQ122" t="str">
        <f t="shared" si="110"/>
        <v/>
      </c>
      <c r="BR122" t="str">
        <f t="shared" si="110"/>
        <v/>
      </c>
      <c r="BS122" t="str">
        <f t="shared" si="110"/>
        <v/>
      </c>
      <c r="BT122" t="str">
        <f t="shared" si="110"/>
        <v/>
      </c>
      <c r="BU122" t="str">
        <f t="shared" si="110"/>
        <v/>
      </c>
      <c r="BV122" t="str">
        <f t="shared" si="110"/>
        <v/>
      </c>
      <c r="BW122" t="str">
        <f t="shared" si="101"/>
        <v/>
      </c>
      <c r="BX122" t="str">
        <f t="shared" si="102"/>
        <v/>
      </c>
      <c r="BY122" t="str">
        <f t="shared" si="103"/>
        <v/>
      </c>
      <c r="BZ122" t="str">
        <f t="shared" si="104"/>
        <v/>
      </c>
      <c r="CA122" t="str">
        <f t="shared" si="128"/>
        <v/>
      </c>
      <c r="CB122" s="39" t="str">
        <f t="shared" si="128"/>
        <v/>
      </c>
      <c r="CC122" s="46" t="str">
        <f t="shared" si="106"/>
        <v/>
      </c>
      <c r="CD122" s="44" t="str">
        <f t="shared" si="96"/>
        <v/>
      </c>
      <c r="CE122" t="str" cm="1">
        <f t="array" ref="CE122">_xlfn.IFS($CC122="","",$CC122&lt;=CE$69,"yes",$CC122&gt;CE$69,"no")</f>
        <v/>
      </c>
      <c r="CF122" s="42" t="str">
        <f t="shared" si="107"/>
        <v/>
      </c>
      <c r="CG122" s="1" t="str">
        <f t="shared" si="108"/>
        <v/>
      </c>
      <c r="CH122" s="1" t="str">
        <f t="shared" si="109"/>
        <v/>
      </c>
      <c r="CI122" s="76" t="str">
        <f>IF(CE122="yes",VLOOKUP(CH122,'z-Table'!$A$1:$K$74,7,TRUE)*$CE$68,"")</f>
        <v/>
      </c>
    </row>
    <row r="123" spans="1:87" ht="12" x14ac:dyDescent="0.2">
      <c r="A123" s="7" t="s">
        <v>79</v>
      </c>
      <c r="B123" s="18" cm="1">
        <f t="array" ref="B123">IFERROR(_xlfn.IFS(COUNTA($F$68:$K$68)=0,AVERAGE($F123:$K123),$F$68="X",AVERAGE(G123:$K123),$G$68="X",AVERAGE($F123,$H123:$K123),$H$68="X",AVERAGE($F123:$G123,$I123:$K123),$I$68="X",AVERAGE($F123:$H123,$J123:$K123),$J$68="X",AVERAGE($F123:$I123,$K123:$K123),$K$68="X",AVERAGE($F123:$J123)),"")</f>
        <v>4.0612534595668895E-2</v>
      </c>
      <c r="C123" s="19" cm="1">
        <f t="array" ref="C123">IFERROR(_xlfn.IFS(COUNTA($F$68:$K$68)=0,STDEV($F123:$K123)/SQRT(COUNT($F123:$K123)),$F$68="X",STDEV(G123:$K123)/SQRT(COUNT(G123:$K123)),$G$68="X",STDEV($F123,$H123:$K123)/SQRT(COUNT($F123,$H123:$K123)),$H$68="X",STDEV($F123:$G123,$I123:$K123)/SQRT(COUNT($F123:$G123,$I123:$K123)),$I$68="X",STDEV($F123:$H123,$J123:$K123)/SQRT(COUNT($F123:$H123,$J123:$K123)),$J$68="X",STDEV($F123:$I123,$K123)/SQRT(COUNT($F123:$I123,$K123)),$K$68="X",STDEV($F123:$J123)/SQRT(COUNT($F123:$J123))),"")</f>
        <v>1.5322950260234051E-2</v>
      </c>
      <c r="D123" s="113" cm="1">
        <f t="array" ref="D123">IFERROR(_xlfn.IFS(COUNTA($L$68:$Q$68)=0,AVERAGE($L123:$Q123),$L$68="X",AVERAGE($M123:$Q123),$M$68="X",AVERAGE($L123,$N123:$Q123),$N$68="X",AVERAGE($L123:$M123,$O123:$Q123),$O$68="X",AVERAGE($L123:$N123,$P123:$Q123),$P$68="X",AVERAGE($L123:$O123,$Q123:$Q123),$Q$68="X",AVERAGE($L123:$P123)),"")</f>
        <v>19672</v>
      </c>
      <c r="E123" s="111" cm="1">
        <f t="array" ref="E123">IFERROR(_xlfn.IFS(COUNTA($L$68:$Q$68)=0,STDEV($L123:$Q123)/SQRT(COUNT($L123:$Q123)),$L$68="X",STDEV($M123:$Q123)/SQRT(COUNT($M123:$Q123)),$M$68="X",STDEV($L123,$N123:$Q123)/SQRT(COUNT($L123,$N123:$Q123)),$N$68="X",STDEV($L123:$M123,$O123:$Q123)/SQRT(COUNT($L123:$M123,$O123:$Q123)),$O$68="X",STDEV($L123:$N123,$P123:$Q123)/SQRT(COUNT($L123:$N123,$P123:$Q123)),$P$68="X",STDEV($L123:$O123,$Q123)/SQRT(COUNT($L123:$O123,$Q123)),$Q$68="X",STDEV($L123:$P123)/SQRT(COUNT($L123:$P123))),"")</f>
        <v>7005.0331387840679</v>
      </c>
      <c r="F123" cm="1">
        <f t="array" ref="F123">_xlfn.IFS(SUM($L123:$Q123)="","",L123="","",L123=0,0,L123&gt;0,L123/F$131*100)</f>
        <v>2.9176039465990487E-2</v>
      </c>
      <c r="G123" cm="1">
        <f t="array" ref="G123">_xlfn.IFS(SUM($L123:$Q123)="","",M123="","",M123=0,0,M123&gt;0,M123/G$131*100)</f>
        <v>0.10006060716051488</v>
      </c>
      <c r="H123" cm="1">
        <f t="array" ref="H123">_xlfn.IFS(SUM($L123:$Q123)="","",N123="","",N123=0,0,N123&gt;0,N123/H$131*100)</f>
        <v>7.1535184004741001E-2</v>
      </c>
      <c r="I123" cm="1">
        <f t="array" ref="I123">_xlfn.IFS(SUM($L123:$Q123)="","",O123="","",O123=0,0,O123&gt;0,O123/I$131*100)</f>
        <v>2.9033003772599004E-2</v>
      </c>
      <c r="J123" cm="1">
        <f t="array" ref="J123">_xlfn.IFS(SUM($L123:$Q123)="","",P123="","",P123=0,0,P123&gt;0,P123/J$131*100)</f>
        <v>1.0120627621341182E-2</v>
      </c>
      <c r="K123" s="1" cm="1">
        <f t="array" ref="K123">_xlfn.IFS(SUM($L123:$Q123)="","",Q123="","",Q123=0,0,Q123&gt;0,Q123/K$131*100)</f>
        <v>3.7497455488267853E-3</v>
      </c>
      <c r="L123" s="42">
        <f t="shared" si="125"/>
        <v>16911.333333333332</v>
      </c>
      <c r="M123">
        <f t="shared" si="125"/>
        <v>49951.75</v>
      </c>
      <c r="N123">
        <f t="shared" si="125"/>
        <v>12829.666666666666</v>
      </c>
      <c r="O123">
        <f t="shared" si="123"/>
        <v>27891.75</v>
      </c>
      <c r="P123">
        <f t="shared" si="123"/>
        <v>8029.5</v>
      </c>
      <c r="Q123" s="96">
        <f t="shared" si="123"/>
        <v>2418</v>
      </c>
      <c r="R123" s="89">
        <v>50734</v>
      </c>
      <c r="S123" s="89">
        <v>199807</v>
      </c>
      <c r="T123" s="89">
        <v>38489</v>
      </c>
      <c r="U123" s="89">
        <v>111567</v>
      </c>
      <c r="V123" s="89">
        <v>16059</v>
      </c>
      <c r="W123" s="89">
        <v>4836</v>
      </c>
      <c r="X123" s="1"/>
      <c r="Y123" s="1"/>
      <c r="Z123" s="7" t="s">
        <v>79</v>
      </c>
      <c r="AA123" s="18" cm="1">
        <f t="array" ref="AA123">IFERROR(_xlfn.IFS(COUNTA($AE$68:$AJ$68)=0,AVERAGE($AE123:$AJ123),$AE$68="X",AVERAGE($AF123:$AJ123),$AF$68="X",AVERAGE($AE123,$AG123:$AJ123),$AG$68="X",AVERAGE($AE123:$AF123,$AH123:$AJ123),$AH$68="X",AVERAGE($AE123:$AG123,$AI123:$AJ123),$AI$68="X",AVERAGE($AE123:$AH123,$AJ123:$AJ123),$AJ$68="X",AVERAGE($AE123:$AI123)),"")</f>
        <v>6.0025276303261738E-2</v>
      </c>
      <c r="AB123" s="19" cm="1">
        <f t="array" ref="AB123">IFERROR(_xlfn.IFS(COUNTA($AE$68:$AJ$68)=0,STDEV($AE123:$AJ123)/SQRT(COUNT($AE123:$AJ123)),$AE$68="X",STDEV($AF123:$AJ123)/SQRT(COUNT($AF123:$AJ123)),$AF$68="X",STDEV($AE123,$AG123:$AJ123)/SQRT(COUNT($AE123,$AG123:$AJ123)),$AG$68="X",STDEV($AE123:$AF123,$AH123:$AJ123)/SQRT(COUNT($AE123:$AF123,$AH123:$AJ123)),$AH$68="X",STDEV($AE123:$AG123,$AI123:$AJ123)/SQRT(COUNT($AE123:$AG123,$AI123:$AJ123)),$AI$68="X",STDEV($AE123:$AH123,$AJ123)/SQRT(COUNT($AE123:$AH123,$AJ123)),$AJ$68="X",STDEV($AE123:$AI123)/SQRT(COUNT($AE123:$AI123))),"")</f>
        <v>1.9617747980701723E-2</v>
      </c>
      <c r="AC123" s="113" cm="1">
        <f t="array" ref="AC123">IFERROR(_xlfn.IFS(COUNTA($AK$68:$AP$68)=0,AVERAGE($AK123:$AP123),$AK$68="X",AVERAGE($AL123:$AP123),$AL$68="X",AVERAGE($AK123,$AM123:$AP123),$AM$68="X",AVERAGE($AK123:$AL123,$AN123:$AP123),$AN$68="X",AVERAGE($AK123:$AM123,$AO123:$AP123),$AO$68="X",AVERAGE($AK123:$AN123,$AP123:$AP123),$AP$68="X",AVERAGE($AK123:$AO123)),"")</f>
        <v>49609.236111111117</v>
      </c>
      <c r="AD123" s="111" cm="1">
        <f t="array" ref="AD123">IFERROR(_xlfn.IFS(COUNTA($AK$68:$AP$68)=0,STDEV($AK123:$AP123)/SQRT(COUNT($AK123:$AP123)),$AK$68="X",STDEV($AL123:$AP123)/SQRT(COUNT($AL123:$AP123)),$AL$68="X",STDEV($AK123,$AM123:$AP123)/SQRT(COUNT($AK123,$AM123:$AP123)),$AM$68="X",STDEV($AK123:$AL123,$AN123:$AP123)/SQRT(COUNT($AK123:$AL123,$AN123:$AP123)),$AN$68="X",STDEV($AK123:$AM123,$AO123:$AP123)/SQRT(COUNT($AK123:$AM123,$AO123:$AP123)),$AO$68="X",STDEV($AK123:$AN123,$AP123)/SQRT(COUNT($AK123:$AN123,$AP123)),$AP$68="X",STDEV($AK123:$AO123)/SQRT(COUNT($AK123:$AO123))),"")</f>
        <v>18966.505847814798</v>
      </c>
      <c r="AE123" cm="1">
        <f t="array" ref="AE123">_xlfn.IFS(SUM($AK123:$AP123)="","",AK123="","",AK123=0,0,AK123&gt;0,AK123/AE$131*100)</f>
        <v>0.12175019891571932</v>
      </c>
      <c r="AF123" cm="1">
        <f t="array" ref="AF123">_xlfn.IFS(SUM($AK123:$AP123)="","",AL123="","",AL123=0,0,AL123&gt;0,AL123/AF$131*100)</f>
        <v>9.2170918490960142E-3</v>
      </c>
      <c r="AG123" cm="1">
        <f t="array" ref="AG123">_xlfn.IFS(SUM($AK123:$AP123)="","",AM123="","",AM123=0,0,AM123&gt;0,AM123/AG$131*100)</f>
        <v>0.1099396012778622</v>
      </c>
      <c r="AH123" cm="1">
        <f t="array" ref="AH123">_xlfn.IFS(SUM($AK123:$AP123)="","",AN123="","",AN123=0,0,AN123&gt;0,AN123/AH$131*100)</f>
        <v>6.4528319704091952E-2</v>
      </c>
      <c r="AI123" cm="1">
        <f t="array" ref="AI123">_xlfn.IFS(SUM($AK123:$AP123)="","",AO123="","",AO123=0,0,AO123&gt;0,AO123/AI$131*100)</f>
        <v>1.1416870832655423E-2</v>
      </c>
      <c r="AJ123" s="1" cm="1">
        <f t="array" ref="AJ123">_xlfn.IFS(SUM($AK123:$AP123)="","",AP123="","",AP123=0,0,AP123&gt;0,AP123/AJ$131*100)</f>
        <v>4.3299575240145528E-2</v>
      </c>
      <c r="AK123" s="85">
        <f t="shared" si="126"/>
        <v>113014</v>
      </c>
      <c r="AL123" s="39">
        <f t="shared" si="126"/>
        <v>8436</v>
      </c>
      <c r="AM123" s="39">
        <f t="shared" si="126"/>
        <v>97406.666666666672</v>
      </c>
      <c r="AN123" s="39">
        <f t="shared" si="124"/>
        <v>18696</v>
      </c>
      <c r="AO123" s="39">
        <f t="shared" si="124"/>
        <v>53194.5</v>
      </c>
      <c r="AP123" s="98">
        <f t="shared" si="124"/>
        <v>6908.25</v>
      </c>
      <c r="AQ123" s="89">
        <v>113014</v>
      </c>
      <c r="AR123" s="89">
        <v>16872</v>
      </c>
      <c r="AS123" s="89">
        <v>292220</v>
      </c>
      <c r="AT123" s="89">
        <v>56088</v>
      </c>
      <c r="AU123" s="89">
        <v>106389</v>
      </c>
      <c r="AV123" s="89">
        <v>27633</v>
      </c>
      <c r="AW123" s="1"/>
      <c r="AX123" s="1"/>
      <c r="AY123" s="39" t="str">
        <f t="shared" si="111"/>
        <v/>
      </c>
      <c r="AZ123" s="39" t="str">
        <f t="shared" si="112"/>
        <v/>
      </c>
      <c r="BA123" s="39" t="str">
        <f t="shared" si="113"/>
        <v/>
      </c>
      <c r="BB123" s="39" t="str">
        <f t="shared" si="114"/>
        <v/>
      </c>
      <c r="BC123" s="39" t="str">
        <f t="shared" si="115"/>
        <v/>
      </c>
      <c r="BD123" s="39" t="str">
        <f t="shared" si="116"/>
        <v/>
      </c>
      <c r="BE123" s="39" t="str">
        <f t="shared" si="117"/>
        <v/>
      </c>
      <c r="BF123" s="39" t="str">
        <f t="shared" si="118"/>
        <v/>
      </c>
      <c r="BG123" s="39" t="str">
        <f t="shared" si="119"/>
        <v/>
      </c>
      <c r="BH123" s="39" t="str">
        <f t="shared" si="120"/>
        <v/>
      </c>
      <c r="BI123" s="39" t="str">
        <f t="shared" si="121"/>
        <v/>
      </c>
      <c r="BJ123" s="39" t="str">
        <f t="shared" si="122"/>
        <v/>
      </c>
      <c r="BK123" s="42" t="str">
        <f t="shared" si="127"/>
        <v/>
      </c>
      <c r="BL123" t="str">
        <f t="shared" si="127"/>
        <v/>
      </c>
      <c r="BM123" t="str">
        <f t="shared" si="127"/>
        <v/>
      </c>
      <c r="BN123" t="str">
        <f t="shared" si="127"/>
        <v/>
      </c>
      <c r="BO123" t="str">
        <f t="shared" si="127"/>
        <v/>
      </c>
      <c r="BP123" t="str">
        <f t="shared" si="127"/>
        <v/>
      </c>
      <c r="BQ123" t="str">
        <f t="shared" si="110"/>
        <v/>
      </c>
      <c r="BR123" t="str">
        <f t="shared" si="110"/>
        <v/>
      </c>
      <c r="BS123" t="str">
        <f t="shared" si="110"/>
        <v/>
      </c>
      <c r="BT123" t="str">
        <f t="shared" si="110"/>
        <v/>
      </c>
      <c r="BU123" t="str">
        <f t="shared" si="110"/>
        <v/>
      </c>
      <c r="BV123" t="str">
        <f t="shared" si="110"/>
        <v/>
      </c>
      <c r="BW123" t="str">
        <f t="shared" si="101"/>
        <v/>
      </c>
      <c r="BX123" t="str">
        <f t="shared" si="102"/>
        <v/>
      </c>
      <c r="BY123" t="str">
        <f t="shared" si="103"/>
        <v/>
      </c>
      <c r="BZ123" t="str">
        <f t="shared" si="104"/>
        <v/>
      </c>
      <c r="CA123" t="str">
        <f t="shared" si="128"/>
        <v/>
      </c>
      <c r="CB123" s="39" t="str">
        <f t="shared" si="128"/>
        <v/>
      </c>
      <c r="CC123" s="46" t="str">
        <f t="shared" si="106"/>
        <v/>
      </c>
      <c r="CD123" s="44" t="str">
        <f t="shared" si="96"/>
        <v/>
      </c>
      <c r="CE123" t="str" cm="1">
        <f t="array" ref="CE123">_xlfn.IFS($CC123="","",$CC123&lt;=CE$69,"yes",$CC123&gt;CE$69,"no")</f>
        <v/>
      </c>
      <c r="CF123" s="42" t="str">
        <f t="shared" si="107"/>
        <v/>
      </c>
      <c r="CG123" s="1" t="str">
        <f t="shared" si="108"/>
        <v/>
      </c>
      <c r="CH123" s="1" t="str">
        <f t="shared" si="109"/>
        <v/>
      </c>
      <c r="CI123" s="76" t="str">
        <f>IF(CE123="yes",VLOOKUP(CH123,'z-Table'!$A$1:$K$74,7,TRUE)*$CE$68,"")</f>
        <v/>
      </c>
    </row>
    <row r="124" spans="1:87" ht="12" x14ac:dyDescent="0.2">
      <c r="A124" s="7" t="s">
        <v>80</v>
      </c>
      <c r="B124" s="18" cm="1">
        <f t="array" ref="B124">IFERROR(_xlfn.IFS(COUNTA($F$68:$K$68)=0,AVERAGE($F124:$K124),$F$68="X",AVERAGE(G124:$K124),$G$68="X",AVERAGE($F124,$H124:$K124),$H$68="X",AVERAGE($F124:$G124,$I124:$K124),$I$68="X",AVERAGE($F124:$H124,$J124:$K124),$J$68="X",AVERAGE($F124:$I124,$K124:$K124),$K$68="X",AVERAGE($F124:$J124)),"")</f>
        <v>0.10231466006779273</v>
      </c>
      <c r="C124" s="19" cm="1">
        <f t="array" ref="C124">IFERROR(_xlfn.IFS(COUNTA($F$68:$K$68)=0,STDEV($F124:$K124)/SQRT(COUNT($F124:$K124)),$F$68="X",STDEV(G124:$K124)/SQRT(COUNT(G124:$K124)),$G$68="X",STDEV($F124,$H124:$K124)/SQRT(COUNT($F124,$H124:$K124)),$H$68="X",STDEV($F124:$G124,$I124:$K124)/SQRT(COUNT($F124:$G124,$I124:$K124)),$I$68="X",STDEV($F124:$H124,$J124:$K124)/SQRT(COUNT($F124:$H124,$J124:$K124)),$J$68="X",STDEV($F124:$I124,$K124)/SQRT(COUNT($F124:$I124,$K124)),$K$68="X",STDEV($F124:$J124)/SQRT(COUNT($F124:$J124))),"")</f>
        <v>4.4112091951096055E-2</v>
      </c>
      <c r="D124" s="113" cm="1">
        <f t="array" ref="D124">IFERROR(_xlfn.IFS(COUNTA($L$68:$Q$68)=0,AVERAGE($L124:$Q124),$L$68="X",AVERAGE($M124:$Q124),$M$68="X",AVERAGE($L124,$N124:$Q124),$N$68="X",AVERAGE($L124:$M124,$O124:$Q124),$O$68="X",AVERAGE($L124:$N124,$P124:$Q124),$P$68="X",AVERAGE($L124:$O124,$Q124:$Q124),$Q$68="X",AVERAGE($L124:$P124)),"")</f>
        <v>54564.916666666664</v>
      </c>
      <c r="E124" s="111" cm="1">
        <f t="array" ref="E124">IFERROR(_xlfn.IFS(COUNTA($L$68:$Q$68)=0,STDEV($L124:$Q124)/SQRT(COUNT($L124:$Q124)),$L$68="X",STDEV($M124:$Q124)/SQRT(COUNT($M124:$Q124)),$M$68="X",STDEV($L124,$N124:$Q124)/SQRT(COUNT($L124,$N124:$Q124)),$N$68="X",STDEV($L124:$M124,$O124:$Q124)/SQRT(COUNT($L124:$M124,$O124:$Q124)),$O$68="X",STDEV($L124:$N124,$P124:$Q124)/SQRT(COUNT($L124:$N124,$P124:$Q124)),$P$68="X",STDEV($L124:$O124,$Q124)/SQRT(COUNT($L124:$O124,$Q124)),$Q$68="X",STDEV($L124:$P124)/SQRT(COUNT($L124:$P124))),"")</f>
        <v>23264.201088120746</v>
      </c>
      <c r="F124" cm="1">
        <f t="array" ref="F124">_xlfn.IFS(SUM($L124:$Q124)="","",L124="","",L124=0,0,L124&gt;0,L124/F$131*100)</f>
        <v>4.6740666213531533E-2</v>
      </c>
      <c r="G124" cm="1">
        <f t="array" ref="G124">_xlfn.IFS(SUM($L124:$Q124)="","",M124="","",M124=0,0,M124&gt;0,M124/G$131*100)</f>
        <v>0.30614518467736562</v>
      </c>
      <c r="H124" cm="1">
        <f t="array" ref="H124">_xlfn.IFS(SUM($L124:$Q124)="","",N124="","",N124=0,0,N124&gt;0,N124/H$131*100)</f>
        <v>0.12076359780436104</v>
      </c>
      <c r="I124" cm="1">
        <f t="array" ref="I124">_xlfn.IFS(SUM($L124:$Q124)="","",O124="","",O124=0,0,O124&gt;0,O124/I$131*100)</f>
        <v>9.8467389089089224E-2</v>
      </c>
      <c r="J124" cm="1">
        <f t="array" ref="J124">_xlfn.IFS(SUM($L124:$Q124)="","",P124="","",P124=0,0,P124&gt;0,P124/J$131*100)</f>
        <v>2.8771849643484053E-2</v>
      </c>
      <c r="K124" s="1" cm="1">
        <f t="array" ref="K124">_xlfn.IFS(SUM($L124:$Q124)="","",Q124="","",Q124=0,0,Q124&gt;0,Q124/K$131*100)</f>
        <v>1.2999272978924949E-2</v>
      </c>
      <c r="L124" s="42">
        <f t="shared" si="125"/>
        <v>27092.333333333332</v>
      </c>
      <c r="M124">
        <f t="shared" si="125"/>
        <v>152832.25</v>
      </c>
      <c r="N124">
        <f t="shared" si="125"/>
        <v>21658.666666666668</v>
      </c>
      <c r="O124">
        <f t="shared" si="123"/>
        <v>94596.75</v>
      </c>
      <c r="P124">
        <f t="shared" si="123"/>
        <v>22827</v>
      </c>
      <c r="Q124" s="96">
        <f t="shared" si="123"/>
        <v>8382.5</v>
      </c>
      <c r="R124" s="89">
        <v>81277</v>
      </c>
      <c r="S124" s="89">
        <v>611329</v>
      </c>
      <c r="T124" s="89">
        <v>64976</v>
      </c>
      <c r="U124" s="89">
        <v>378387</v>
      </c>
      <c r="V124" s="89">
        <v>45654</v>
      </c>
      <c r="W124" s="89">
        <v>16765</v>
      </c>
      <c r="X124" s="1"/>
      <c r="Y124" s="1"/>
      <c r="Z124" s="7" t="s">
        <v>80</v>
      </c>
      <c r="AA124" s="18" cm="1">
        <f t="array" ref="AA124">IFERROR(_xlfn.IFS(COUNTA($AE$68:$AJ$68)=0,AVERAGE($AE124:$AJ124),$AE$68="X",AVERAGE($AF124:$AJ124),$AF$68="X",AVERAGE($AE124,$AG124:$AJ124),$AG$68="X",AVERAGE($AE124:$AF124,$AH124:$AJ124),$AH$68="X",AVERAGE($AE124:$AG124,$AI124:$AJ124),$AI$68="X",AVERAGE($AE124:$AH124,$AJ124:$AJ124),$AJ$68="X",AVERAGE($AE124:$AI124)),"")</f>
        <v>0.21467909321681169</v>
      </c>
      <c r="AB124" s="19" cm="1">
        <f t="array" ref="AB124">IFERROR(_xlfn.IFS(COUNTA($AE$68:$AJ$68)=0,STDEV($AE124:$AJ124)/SQRT(COUNT($AE124:$AJ124)),$AE$68="X",STDEV($AF124:$AJ124)/SQRT(COUNT($AF124:$AJ124)),$AF$68="X",STDEV($AE124,$AG124:$AJ124)/SQRT(COUNT($AE124,$AG124:$AJ124)),$AG$68="X",STDEV($AE124:$AF124,$AH124:$AJ124)/SQRT(COUNT($AE124:$AF124,$AH124:$AJ124)),$AH$68="X",STDEV($AE124:$AG124,$AI124:$AJ124)/SQRT(COUNT($AE124:$AG124,$AI124:$AJ124)),$AI$68="X",STDEV($AE124:$AH124,$AJ124)/SQRT(COUNT($AE124:$AH124,$AJ124)),$AJ$68="X",STDEV($AE124:$AI124)/SQRT(COUNT($AE124:$AI124))),"")</f>
        <v>7.7337359029829786E-2</v>
      </c>
      <c r="AC124" s="113" cm="1">
        <f t="array" ref="AC124">IFERROR(_xlfn.IFS(COUNTA($AK$68:$AP$68)=0,AVERAGE($AK124:$AP124),$AK$68="X",AVERAGE($AL124:$AP124),$AL$68="X",AVERAGE($AK124,$AM124:$AP124),$AM$68="X",AVERAGE($AK124:$AL124,$AN124:$AP124),$AN$68="X",AVERAGE($AK124:$AM124,$AO124:$AP124),$AO$68="X",AVERAGE($AK124:$AN124,$AP124:$AP124),$AP$68="X",AVERAGE($AK124:$AO124)),"")</f>
        <v>176924.875</v>
      </c>
      <c r="AD124" s="111" cm="1">
        <f t="array" ref="AD124">IFERROR(_xlfn.IFS(COUNTA($AK$68:$AP$68)=0,STDEV($AK124:$AP124)/SQRT(COUNT($AK124:$AP124)),$AK$68="X",STDEV($AL124:$AP124)/SQRT(COUNT($AL124:$AP124)),$AL$68="X",STDEV($AK124,$AM124:$AP124)/SQRT(COUNT($AK124,$AM124:$AP124)),$AM$68="X",STDEV($AK124:$AL124,$AN124:$AP124)/SQRT(COUNT($AK124:$AL124,$AN124:$AP124)),$AN$68="X",STDEV($AK124:$AM124,$AO124:$AP124)/SQRT(COUNT($AK124:$AM124,$AO124:$AP124)),$AO$68="X",STDEV($AK124:$AN124,$AP124)/SQRT(COUNT($AK124:$AN124,$AP124)),$AP$68="X",STDEV($AK124:$AO124)/SQRT(COUNT($AK124:$AO124))),"")</f>
        <v>57848.477112680892</v>
      </c>
      <c r="AE124" cm="1">
        <f t="array" ref="AE124">_xlfn.IFS(SUM($AK124:$AP124)="","",AK124="","",AK124=0,0,AK124&gt;0,AK124/AE$131*100)</f>
        <v>0.23336406408873417</v>
      </c>
      <c r="AF124" cm="1">
        <f t="array" ref="AF124">_xlfn.IFS(SUM($AK124:$AP124)="","",AL124="","",AL124=0,0,AL124&gt;0,AL124/AF$131*100)</f>
        <v>3.3762133147097674E-2</v>
      </c>
      <c r="AG124" cm="1">
        <f t="array" ref="AG124">_xlfn.IFS(SUM($AK124:$AP124)="","",AM124="","",AM124=0,0,AM124&gt;0,AM124/AG$131*100)</f>
        <v>0.39993417468893983</v>
      </c>
      <c r="AH124" cm="1">
        <f t="array" ref="AH124">_xlfn.IFS(SUM($AK124:$AP124)="","",AN124="","",AN124=0,0,AN124&gt;0,AN124/AH$131*100)</f>
        <v>0.48003694800836116</v>
      </c>
      <c r="AI124" cm="1">
        <f t="array" ref="AI124">_xlfn.IFS(SUM($AK124:$AP124)="","",AO124="","",AO124=0,0,AO124&gt;0,AO124/AI$131*100)</f>
        <v>6.6250881620576213E-2</v>
      </c>
      <c r="AJ124" s="1" cm="1">
        <f t="array" ref="AJ124">_xlfn.IFS(SUM($AK124:$AP124)="","",AP124="","",AP124=0,0,AP124&gt;0,AP124/AJ$131*100)</f>
        <v>7.4726357747161007E-2</v>
      </c>
      <c r="AK124" s="85">
        <f t="shared" si="126"/>
        <v>216619</v>
      </c>
      <c r="AL124" s="39">
        <f t="shared" si="126"/>
        <v>30901</v>
      </c>
      <c r="AM124" s="39">
        <f t="shared" si="126"/>
        <v>354342.33333333331</v>
      </c>
      <c r="AN124" s="39">
        <f t="shared" si="124"/>
        <v>139082.66666666666</v>
      </c>
      <c r="AO124" s="39">
        <f t="shared" si="124"/>
        <v>308682</v>
      </c>
      <c r="AP124" s="98">
        <f t="shared" si="124"/>
        <v>11922.25</v>
      </c>
      <c r="AQ124" s="89">
        <v>216619</v>
      </c>
      <c r="AR124" s="89">
        <v>61802</v>
      </c>
      <c r="AS124" s="89">
        <v>1063027</v>
      </c>
      <c r="AT124" s="89">
        <v>417248</v>
      </c>
      <c r="AU124" s="89">
        <v>617364</v>
      </c>
      <c r="AV124" s="89">
        <v>47689</v>
      </c>
      <c r="AW124" s="1"/>
      <c r="AX124" s="1"/>
      <c r="AY124" s="39" t="str">
        <f t="shared" si="111"/>
        <v/>
      </c>
      <c r="AZ124" s="39" t="str">
        <f t="shared" si="112"/>
        <v/>
      </c>
      <c r="BA124" s="39" t="str">
        <f t="shared" si="113"/>
        <v/>
      </c>
      <c r="BB124" s="39" t="str">
        <f t="shared" si="114"/>
        <v/>
      </c>
      <c r="BC124" s="39" t="str">
        <f t="shared" si="115"/>
        <v/>
      </c>
      <c r="BD124" s="39" t="str">
        <f t="shared" si="116"/>
        <v/>
      </c>
      <c r="BE124" s="39" t="str">
        <f t="shared" si="117"/>
        <v/>
      </c>
      <c r="BF124" s="39" t="str">
        <f t="shared" si="118"/>
        <v/>
      </c>
      <c r="BG124" s="39" t="str">
        <f t="shared" si="119"/>
        <v/>
      </c>
      <c r="BH124" s="39" t="str">
        <f t="shared" si="120"/>
        <v/>
      </c>
      <c r="BI124" s="39" t="str">
        <f t="shared" si="121"/>
        <v/>
      </c>
      <c r="BJ124" s="39" t="str">
        <f t="shared" si="122"/>
        <v/>
      </c>
      <c r="BK124" s="42" t="str">
        <f t="shared" si="127"/>
        <v/>
      </c>
      <c r="BL124" t="str">
        <f t="shared" si="127"/>
        <v/>
      </c>
      <c r="BM124" t="str">
        <f t="shared" si="127"/>
        <v/>
      </c>
      <c r="BN124" t="str">
        <f t="shared" si="127"/>
        <v/>
      </c>
      <c r="BO124" t="str">
        <f t="shared" si="127"/>
        <v/>
      </c>
      <c r="BP124" t="str">
        <f t="shared" si="127"/>
        <v/>
      </c>
      <c r="BQ124" t="str">
        <f t="shared" si="110"/>
        <v/>
      </c>
      <c r="BR124" t="str">
        <f t="shared" si="110"/>
        <v/>
      </c>
      <c r="BS124" t="str">
        <f t="shared" si="110"/>
        <v/>
      </c>
      <c r="BT124" t="str">
        <f t="shared" si="110"/>
        <v/>
      </c>
      <c r="BU124" t="str">
        <f t="shared" si="110"/>
        <v/>
      </c>
      <c r="BV124" t="str">
        <f t="shared" si="110"/>
        <v/>
      </c>
      <c r="BW124" t="str">
        <f t="shared" si="101"/>
        <v/>
      </c>
      <c r="BX124" t="str">
        <f t="shared" si="102"/>
        <v/>
      </c>
      <c r="BY124" t="str">
        <f t="shared" si="103"/>
        <v/>
      </c>
      <c r="BZ124" t="str">
        <f t="shared" si="104"/>
        <v/>
      </c>
      <c r="CA124" t="str">
        <f t="shared" si="128"/>
        <v/>
      </c>
      <c r="CB124" s="39" t="str">
        <f t="shared" si="128"/>
        <v/>
      </c>
      <c r="CC124" s="46" t="str">
        <f t="shared" si="106"/>
        <v/>
      </c>
      <c r="CD124" s="44" t="str">
        <f t="shared" si="96"/>
        <v/>
      </c>
      <c r="CE124" t="str" cm="1">
        <f t="array" ref="CE124">_xlfn.IFS($CC124="","",$CC124&lt;=CE$69,"yes",$CC124&gt;CE$69,"no")</f>
        <v/>
      </c>
      <c r="CF124" s="42" t="str">
        <f t="shared" si="107"/>
        <v/>
      </c>
      <c r="CG124" s="1" t="str">
        <f t="shared" si="108"/>
        <v/>
      </c>
      <c r="CH124" s="1" t="str">
        <f t="shared" si="109"/>
        <v/>
      </c>
      <c r="CI124" s="76" t="str">
        <f>IF(CE124="yes",VLOOKUP(CH124,'z-Table'!$A$1:$K$74,7,TRUE)*$CE$68,"")</f>
        <v/>
      </c>
    </row>
    <row r="125" spans="1:87" ht="12" x14ac:dyDescent="0.2">
      <c r="A125" s="6" t="s">
        <v>81</v>
      </c>
      <c r="B125" s="18" cm="1">
        <f t="array" ref="B125">IFERROR(_xlfn.IFS(COUNTA($F$68:$K$68)=0,AVERAGE($F125:$K125),$F$68="X",AVERAGE(G125:$K125),$G$68="X",AVERAGE($F125,$H125:$K125),$H$68="X",AVERAGE($F125:$G125,$I125:$K125),$I$68="X",AVERAGE($F125:$H125,$J125:$K125),$J$68="X",AVERAGE($F125:$I125,$K125:$K125),$K$68="X",AVERAGE($F125:$J125)),"")</f>
        <v>1.5053753807010156E-2</v>
      </c>
      <c r="C125" s="19" cm="1">
        <f t="array" ref="C125">IFERROR(_xlfn.IFS(COUNTA($F$68:$K$68)=0,STDEV($F125:$K125)/SQRT(COUNT($F125:$K125)),$F$68="X",STDEV(G125:$K125)/SQRT(COUNT(G125:$K125)),$G$68="X",STDEV($F125,$H125:$K125)/SQRT(COUNT($F125,$H125:$K125)),$H$68="X",STDEV($F125:$G125,$I125:$K125)/SQRT(COUNT($F125:$G125,$I125:$K125)),$I$68="X",STDEV($F125:$H125,$J125:$K125)/SQRT(COUNT($F125:$H125,$J125:$K125)),$J$68="X",STDEV($F125:$I125,$K125)/SQRT(COUNT($F125:$I125,$K125)),$K$68="X",STDEV($F125:$J125)/SQRT(COUNT($F125:$J125))),"")</f>
        <v>7.7401400860994387E-3</v>
      </c>
      <c r="D125" s="113" cm="1">
        <f t="array" ref="D125">IFERROR(_xlfn.IFS(COUNTA($L$68:$Q$68)=0,AVERAGE($L125:$Q125),$L$68="X",AVERAGE($M125:$Q125),$M$68="X",AVERAGE($L125,$N125:$Q125),$N$68="X",AVERAGE($L125:$M125,$O125:$Q125),$O$68="X",AVERAGE($L125:$N125,$P125:$Q125),$P$68="X",AVERAGE($L125:$O125,$Q125:$Q125),$Q$68="X",AVERAGE($L125:$P125)),"")</f>
        <v>9721.5277777777774</v>
      </c>
      <c r="E125" s="111" cm="1">
        <f t="array" ref="E125">IFERROR(_xlfn.IFS(COUNTA($L$68:$Q$68)=0,STDEV($L125:$Q125)/SQRT(COUNT($L125:$Q125)),$L$68="X",STDEV($M125:$Q125)/SQRT(COUNT($M125:$Q125)),$M$68="X",STDEV($L125,$N125:$Q125)/SQRT(COUNT($L125,$N125:$Q125)),$N$68="X",STDEV($L125:$M125,$O125:$Q125)/SQRT(COUNT($L125:$M125,$O125:$Q125)),$O$68="X",STDEV($L125:$N125,$P125:$Q125)/SQRT(COUNT($L125:$N125,$P125:$Q125)),$P$68="X",STDEV($L125:$O125,$Q125)/SQRT(COUNT($L125:$O125,$Q125)),$Q$68="X",STDEV($L125:$P125)/SQRT(COUNT($L125:$P125))),"")</f>
        <v>4786.2682506769588</v>
      </c>
      <c r="F125" cm="1">
        <f t="array" ref="F125">_xlfn.IFS(SUM($L125:$Q125)="","",L125="","",L125=0,0,L125&gt;0,L125/F$131*100)</f>
        <v>1.8148906640659001E-2</v>
      </c>
      <c r="G125" cm="1">
        <f t="array" ref="G125">_xlfn.IFS(SUM($L125:$Q125)="","",M125="","",M125=0,0,M125&gt;0,M125/G$131*100)</f>
        <v>4.6648243339832737E-2</v>
      </c>
      <c r="H125" cm="1">
        <f t="array" ref="H125">_xlfn.IFS(SUM($L125:$Q125)="","",N125="","",N125=0,0,N125&gt;0,N125/H$131*100)</f>
        <v>0</v>
      </c>
      <c r="I125" cm="1">
        <f t="array" ref="I125">_xlfn.IFS(SUM($L125:$Q125)="","",O125="","",O125=0,0,O125&gt;0,O125/I$131*100)</f>
        <v>2.5525372861569195E-2</v>
      </c>
      <c r="J125" cm="1">
        <f t="array" ref="J125">_xlfn.IFS(SUM($L125:$Q125)="","",P125="","",P125=0,0,P125&gt;0,P125/J$131*100)</f>
        <v>0</v>
      </c>
      <c r="K125" s="1" cm="1">
        <f t="array" ref="K125">_xlfn.IFS(SUM($L125:$Q125)="","",Q125="","",Q125=0,0,Q125&gt;0,Q125/K$131*100)</f>
        <v>0</v>
      </c>
      <c r="L125" s="42">
        <f t="shared" si="125"/>
        <v>10519.666666666666</v>
      </c>
      <c r="M125">
        <f t="shared" si="125"/>
        <v>23287.5</v>
      </c>
      <c r="N125">
        <f t="shared" si="125"/>
        <v>0</v>
      </c>
      <c r="O125">
        <f t="shared" si="123"/>
        <v>24522</v>
      </c>
      <c r="P125">
        <f t="shared" si="123"/>
        <v>0</v>
      </c>
      <c r="Q125" s="96">
        <f t="shared" si="123"/>
        <v>0</v>
      </c>
      <c r="R125" s="89">
        <v>31559</v>
      </c>
      <c r="S125" s="89">
        <v>93150</v>
      </c>
      <c r="T125" s="89">
        <v>0</v>
      </c>
      <c r="U125" s="89">
        <v>98088</v>
      </c>
      <c r="V125" s="89">
        <v>0</v>
      </c>
      <c r="W125" s="89">
        <v>0</v>
      </c>
      <c r="X125" s="1"/>
      <c r="Y125" s="1"/>
      <c r="Z125" s="6" t="s">
        <v>81</v>
      </c>
      <c r="AA125" s="18" cm="1">
        <f t="array" ref="AA125">IFERROR(_xlfn.IFS(COUNTA($AE$68:$AJ$68)=0,AVERAGE($AE125:$AJ125),$AE$68="X",AVERAGE($AF125:$AJ125),$AF$68="X",AVERAGE($AE125,$AG125:$AJ125),$AG$68="X",AVERAGE($AE125:$AF125,$AH125:$AJ125),$AH$68="X",AVERAGE($AE125:$AG125,$AI125:$AJ125),$AI$68="X",AVERAGE($AE125:$AH125,$AJ125:$AJ125),$AJ$68="X",AVERAGE($AE125:$AI125)),"")</f>
        <v>2.8871323800376453E-2</v>
      </c>
      <c r="AB125" s="19" cm="1">
        <f t="array" ref="AB125">IFERROR(_xlfn.IFS(COUNTA($AE$68:$AJ$68)=0,STDEV($AE125:$AJ125)/SQRT(COUNT($AE125:$AJ125)),$AE$68="X",STDEV($AF125:$AJ125)/SQRT(COUNT($AF125:$AJ125)),$AF$68="X",STDEV($AE125,$AG125:$AJ125)/SQRT(COUNT($AE125,$AG125:$AJ125)),$AG$68="X",STDEV($AE125:$AF125,$AH125:$AJ125)/SQRT(COUNT($AE125:$AF125,$AH125:$AJ125)),$AH$68="X",STDEV($AE125:$AG125,$AI125:$AJ125)/SQRT(COUNT($AE125:$AG125,$AI125:$AJ125)),$AI$68="X",STDEV($AE125:$AH125,$AJ125)/SQRT(COUNT($AE125:$AH125,$AJ125)),$AJ$68="X",STDEV($AE125:$AI125)/SQRT(COUNT($AE125:$AI125))),"")</f>
        <v>9.2337948138193505E-3</v>
      </c>
      <c r="AC125" s="113" cm="1">
        <f t="array" ref="AC125">IFERROR(_xlfn.IFS(COUNTA($AK$68:$AP$68)=0,AVERAGE($AK125:$AP125),$AK$68="X",AVERAGE($AL125:$AP125),$AL$68="X",AVERAGE($AK125,$AM125:$AP125),$AM$68="X",AVERAGE($AK125:$AL125,$AN125:$AP125),$AN$68="X",AVERAGE($AK125:$AM125,$AO125:$AP125),$AO$68="X",AVERAGE($AK125:$AN125,$AP125:$AP125),$AP$68="X",AVERAGE($AK125:$AO125)),"")</f>
        <v>22746.625</v>
      </c>
      <c r="AD125" s="111" cm="1">
        <f t="array" ref="AD125">IFERROR(_xlfn.IFS(COUNTA($AK$68:$AP$68)=0,STDEV($AK125:$AP125)/SQRT(COUNT($AK125:$AP125)),$AK$68="X",STDEV($AL125:$AP125)/SQRT(COUNT($AL125:$AP125)),$AL$68="X",STDEV($AK125,$AM125:$AP125)/SQRT(COUNT($AK125,$AM125:$AP125)),$AM$68="X",STDEV($AK125:$AL125,$AN125:$AP125)/SQRT(COUNT($AK125:$AL125,$AN125:$AP125)),$AN$68="X",STDEV($AK125:$AM125,$AO125:$AP125)/SQRT(COUNT($AK125:$AM125,$AO125:$AP125)),$AO$68="X",STDEV($AK125:$AN125,$AP125)/SQRT(COUNT($AK125:$AN125,$AP125)),$AP$68="X",STDEV($AK125:$AO125)/SQRT(COUNT($AK125:$AO125))),"")</f>
        <v>8549.4951644805824</v>
      </c>
      <c r="AE125" cm="1">
        <f t="array" ref="AE125">_xlfn.IFS(SUM($AK125:$AP125)="","",AK125="","",AK125=0,0,AK125&gt;0,AK125/AE$131*100)</f>
        <v>5.4292784741319711E-2</v>
      </c>
      <c r="AF125" cm="1">
        <f t="array" ref="AF125">_xlfn.IFS(SUM($AK125:$AP125)="","",AL125="","",AL125=0,0,AL125&gt;0,AL125/AF$131*100)</f>
        <v>0</v>
      </c>
      <c r="AG125" cm="1">
        <f t="array" ref="AG125">_xlfn.IFS(SUM($AK125:$AP125)="","",AM125="","",AM125=0,0,AM125&gt;0,AM125/AG$131*100)</f>
        <v>4.5145138576888476E-2</v>
      </c>
      <c r="AH125" cm="1">
        <f t="array" ref="AH125">_xlfn.IFS(SUM($AK125:$AP125)="","",AN125="","",AN125=0,0,AN125&gt;0,AN125/AH$131*100)</f>
        <v>2.1255183043308711E-2</v>
      </c>
      <c r="AI125" cm="1">
        <f t="array" ref="AI125">_xlfn.IFS(SUM($AK125:$AP125)="","",AO125="","",AO125=0,0,AO125&gt;0,AO125/AI$131*100)</f>
        <v>7.0101898424011454E-3</v>
      </c>
      <c r="AJ125" s="1" cm="1">
        <f t="array" ref="AJ125">_xlfn.IFS(SUM($AK125:$AP125)="","",AP125="","",AP125=0,0,AP125&gt;0,AP125/AJ$131*100)</f>
        <v>4.5524646598340678E-2</v>
      </c>
      <c r="AK125" s="85">
        <f t="shared" si="126"/>
        <v>50397</v>
      </c>
      <c r="AL125" s="39">
        <f t="shared" si="126"/>
        <v>0</v>
      </c>
      <c r="AM125" s="39">
        <f t="shared" si="126"/>
        <v>39998.666666666664</v>
      </c>
      <c r="AN125" s="39">
        <f t="shared" si="124"/>
        <v>6158.333333333333</v>
      </c>
      <c r="AO125" s="39">
        <f t="shared" si="124"/>
        <v>32662.5</v>
      </c>
      <c r="AP125" s="98">
        <f t="shared" si="124"/>
        <v>7263.25</v>
      </c>
      <c r="AQ125" s="89">
        <v>50397</v>
      </c>
      <c r="AR125" s="89">
        <v>0</v>
      </c>
      <c r="AS125" s="89">
        <v>119996</v>
      </c>
      <c r="AT125" s="89">
        <v>18475</v>
      </c>
      <c r="AU125" s="89">
        <v>65325</v>
      </c>
      <c r="AV125" s="89">
        <v>29053</v>
      </c>
      <c r="AW125" s="1"/>
      <c r="AX125" s="1"/>
      <c r="AY125" s="39" t="str">
        <f t="shared" si="111"/>
        <v/>
      </c>
      <c r="AZ125" s="39" t="str">
        <f t="shared" si="112"/>
        <v/>
      </c>
      <c r="BA125" s="39" t="str">
        <f t="shared" si="113"/>
        <v/>
      </c>
      <c r="BB125" s="39" t="str">
        <f t="shared" si="114"/>
        <v/>
      </c>
      <c r="BC125" s="39" t="str">
        <f t="shared" si="115"/>
        <v/>
      </c>
      <c r="BD125" s="39" t="str">
        <f t="shared" si="116"/>
        <v/>
      </c>
      <c r="BE125" s="39" t="str">
        <f t="shared" si="117"/>
        <v/>
      </c>
      <c r="BF125" s="39" t="str">
        <f t="shared" si="118"/>
        <v/>
      </c>
      <c r="BG125" s="39" t="str">
        <f t="shared" si="119"/>
        <v/>
      </c>
      <c r="BH125" s="39" t="str">
        <f t="shared" si="120"/>
        <v/>
      </c>
      <c r="BI125" s="39" t="str">
        <f t="shared" si="121"/>
        <v/>
      </c>
      <c r="BJ125" s="39" t="str">
        <f t="shared" si="122"/>
        <v/>
      </c>
      <c r="BK125" s="42" t="str">
        <f t="shared" si="127"/>
        <v/>
      </c>
      <c r="BL125" t="str">
        <f t="shared" si="127"/>
        <v/>
      </c>
      <c r="BM125" t="str">
        <f t="shared" si="127"/>
        <v/>
      </c>
      <c r="BN125" t="str">
        <f t="shared" si="127"/>
        <v/>
      </c>
      <c r="BO125" t="str">
        <f t="shared" si="127"/>
        <v/>
      </c>
      <c r="BP125" t="str">
        <f t="shared" si="127"/>
        <v/>
      </c>
      <c r="BQ125" t="str">
        <f t="shared" si="110"/>
        <v/>
      </c>
      <c r="BR125" t="str">
        <f t="shared" si="110"/>
        <v/>
      </c>
      <c r="BS125" t="str">
        <f t="shared" si="110"/>
        <v/>
      </c>
      <c r="BT125" t="str">
        <f t="shared" si="110"/>
        <v/>
      </c>
      <c r="BU125" t="str">
        <f t="shared" si="110"/>
        <v/>
      </c>
      <c r="BV125" t="str">
        <f t="shared" si="110"/>
        <v/>
      </c>
      <c r="BW125" t="str">
        <f t="shared" si="101"/>
        <v/>
      </c>
      <c r="BX125" t="str">
        <f t="shared" si="102"/>
        <v/>
      </c>
      <c r="BY125" t="str">
        <f t="shared" si="103"/>
        <v/>
      </c>
      <c r="BZ125" t="str">
        <f t="shared" si="104"/>
        <v/>
      </c>
      <c r="CA125" t="str">
        <f t="shared" si="128"/>
        <v/>
      </c>
      <c r="CB125" s="39" t="str">
        <f t="shared" si="128"/>
        <v/>
      </c>
      <c r="CC125" s="46" t="str">
        <f t="shared" si="106"/>
        <v/>
      </c>
      <c r="CD125" s="44" t="str">
        <f t="shared" si="96"/>
        <v/>
      </c>
      <c r="CE125" t="str" cm="1">
        <f t="array" ref="CE125">_xlfn.IFS($CC125="","",$CC125&lt;=CE$69,"yes",$CC125&gt;CE$69,"no")</f>
        <v/>
      </c>
      <c r="CF125" s="42" t="str">
        <f t="shared" si="107"/>
        <v/>
      </c>
      <c r="CG125" s="1" t="str">
        <f t="shared" si="108"/>
        <v/>
      </c>
      <c r="CH125" s="1" t="str">
        <f t="shared" si="109"/>
        <v/>
      </c>
      <c r="CI125" s="76" t="str">
        <f>IF(CE125="yes",VLOOKUP(CH125,'z-Table'!$A$1:$K$74,7,TRUE)*$CE$68,"")</f>
        <v/>
      </c>
    </row>
    <row r="126" spans="1:87" ht="12" x14ac:dyDescent="0.2">
      <c r="A126" s="6" t="s">
        <v>82</v>
      </c>
      <c r="B126" s="18" cm="1">
        <f t="array" ref="B126">IFERROR(_xlfn.IFS(COUNTA($F$68:$K$68)=0,AVERAGE($F126:$K126),$F$68="X",AVERAGE(G126:$K126),$G$68="X",AVERAGE($F126,$H126:$K126),$H$68="X",AVERAGE($F126:$G126,$I126:$K126),$I$68="X",AVERAGE($F126:$H126,$J126:$K126),$J$68="X",AVERAGE($F126:$I126,$K126:$K126),$K$68="X",AVERAGE($F126:$J126)),"")</f>
        <v>2.1041333564361012E-2</v>
      </c>
      <c r="C126" s="19" cm="1">
        <f t="array" ref="C126">IFERROR(_xlfn.IFS(COUNTA($F$68:$K$68)=0,STDEV($F126:$K126)/SQRT(COUNT($F126:$K126)),$F$68="X",STDEV(G126:$K126)/SQRT(COUNT(G126:$K126)),$G$68="X",STDEV($F126,$H126:$K126)/SQRT(COUNT($F126,$H126:$K126)),$H$68="X",STDEV($F126:$G126,$I126:$K126)/SQRT(COUNT($F126:$G126,$I126:$K126)),$I$68="X",STDEV($F126:$H126,$J126:$K126)/SQRT(COUNT($F126:$H126,$J126:$K126)),$J$68="X",STDEV($F126:$I126,$K126)/SQRT(COUNT($F126:$I126,$K126)),$K$68="X",STDEV($F126:$J126)/SQRT(COUNT($F126:$J126))),"")</f>
        <v>7.3571220951667822E-3</v>
      </c>
      <c r="D126" s="113" cm="1">
        <f t="array" ref="D126">IFERROR(_xlfn.IFS(COUNTA($L$68:$Q$68)=0,AVERAGE($L126:$Q126),$L$68="X",AVERAGE($M126:$Q126),$M$68="X",AVERAGE($L126,$N126:$Q126),$N$68="X",AVERAGE($L126:$M126,$O126:$Q126),$O$68="X",AVERAGE($L126:$N126,$P126:$Q126),$P$68="X",AVERAGE($L126:$O126,$Q126:$Q126),$Q$68="X",AVERAGE($L126:$P126)),"")</f>
        <v>10249.708333333334</v>
      </c>
      <c r="E126" s="111" cm="1">
        <f t="array" ref="E126">IFERROR(_xlfn.IFS(COUNTA($L$68:$Q$68)=0,STDEV($L126:$Q126)/SQRT(COUNT($L126:$Q126)),$L$68="X",STDEV($M126:$Q126)/SQRT(COUNT($M126:$Q126)),$M$68="X",STDEV($L126,$N126:$Q126)/SQRT(COUNT($L126,$N126:$Q126)),$N$68="X",STDEV($L126:$M126,$O126:$Q126)/SQRT(COUNT($L126:$M126,$O126:$Q126)),$O$68="X",STDEV($L126:$N126,$P126:$Q126)/SQRT(COUNT($L126:$N126,$P126:$Q126)),$P$68="X",STDEV($L126:$O126,$Q126)/SQRT(COUNT($L126:$O126,$Q126)),$Q$68="X",STDEV($L126:$P126)/SQRT(COUNT($L126:$P126))),"")</f>
        <v>3338.5467893529781</v>
      </c>
      <c r="F126" cm="1">
        <f t="array" ref="F126">_xlfn.IFS(SUM($L126:$Q126)="","",L126="","",L126=0,0,L126&gt;0,L126/F$131*100)</f>
        <v>1.6842327982033025E-2</v>
      </c>
      <c r="G126" cm="1">
        <f t="array" ref="G126">_xlfn.IFS(SUM($L126:$Q126)="","",M126="","",M126=0,0,M126&gt;0,M126/G$131*100)</f>
        <v>4.4439775780748869E-2</v>
      </c>
      <c r="H126" cm="1">
        <f t="array" ref="H126">_xlfn.IFS(SUM($L126:$Q126)="","",N126="","",N126=0,0,N126&gt;0,N126/H$131*100)</f>
        <v>4.0723516244326442E-2</v>
      </c>
      <c r="I126" cm="1">
        <f t="array" ref="I126">_xlfn.IFS(SUM($L126:$Q126)="","",O126="","",O126=0,0,O126&gt;0,O126/I$131*100)</f>
        <v>1.8013333280836406E-2</v>
      </c>
      <c r="J126" cm="1">
        <f t="array" ref="J126">_xlfn.IFS(SUM($L126:$Q126)="","",P126="","",P126=0,0,P126&gt;0,P126/J$131*100)</f>
        <v>6.2290480982213244E-3</v>
      </c>
      <c r="K126" s="1" cm="1">
        <f t="array" ref="K126">_xlfn.IFS(SUM($L126:$Q126)="","",Q126="","",Q126=0,0,Q126&gt;0,Q126/K$131*100)</f>
        <v>0</v>
      </c>
      <c r="L126" s="42">
        <f t="shared" si="125"/>
        <v>9762.3333333333339</v>
      </c>
      <c r="M126">
        <f t="shared" si="125"/>
        <v>22185</v>
      </c>
      <c r="N126">
        <f t="shared" si="125"/>
        <v>7303.666666666667</v>
      </c>
      <c r="O126">
        <f t="shared" si="123"/>
        <v>17305.25</v>
      </c>
      <c r="P126">
        <f t="shared" si="123"/>
        <v>4942</v>
      </c>
      <c r="Q126" s="96">
        <f t="shared" si="123"/>
        <v>0</v>
      </c>
      <c r="R126" s="89">
        <v>29287</v>
      </c>
      <c r="S126" s="89">
        <v>88740</v>
      </c>
      <c r="T126" s="89">
        <v>21911</v>
      </c>
      <c r="U126" s="89">
        <v>69221</v>
      </c>
      <c r="V126" s="89">
        <v>9884</v>
      </c>
      <c r="W126" s="89">
        <v>0</v>
      </c>
      <c r="X126" s="1"/>
      <c r="Y126" s="1"/>
      <c r="Z126" s="6" t="s">
        <v>82</v>
      </c>
      <c r="AA126" s="18" cm="1">
        <f t="array" ref="AA126">IFERROR(_xlfn.IFS(COUNTA($AE$68:$AJ$68)=0,AVERAGE($AE126:$AJ126),$AE$68="X",AVERAGE($AF126:$AJ126),$AF$68="X",AVERAGE($AE126,$AG126:$AJ126),$AG$68="X",AVERAGE($AE126:$AF126,$AH126:$AJ126),$AH$68="X",AVERAGE($AE126:$AG126,$AI126:$AJ126),$AI$68="X",AVERAGE($AE126:$AH126,$AJ126:$AJ126),$AJ$68="X",AVERAGE($AE126:$AI126)),"")</f>
        <v>2.788295274085005E-2</v>
      </c>
      <c r="AB126" s="19" cm="1">
        <f t="array" ref="AB126">IFERROR(_xlfn.IFS(COUNTA($AE$68:$AJ$68)=0,STDEV($AE126:$AJ126)/SQRT(COUNT($AE126:$AJ126)),$AE$68="X",STDEV($AF126:$AJ126)/SQRT(COUNT($AF126:$AJ126)),$AF$68="X",STDEV($AE126,$AG126:$AJ126)/SQRT(COUNT($AE126,$AG126:$AJ126)),$AG$68="X",STDEV($AE126:$AF126,$AH126:$AJ126)/SQRT(COUNT($AE126:$AF126,$AH126:$AJ126)),$AH$68="X",STDEV($AE126:$AG126,$AI126:$AJ126)/SQRT(COUNT($AE126:$AG126,$AI126:$AJ126)),$AI$68="X",STDEV($AE126:$AH126,$AJ126)/SQRT(COUNT($AE126:$AH126,$AJ126)),$AJ$68="X",STDEV($AE126:$AI126)/SQRT(COUNT($AE126:$AI126))),"")</f>
        <v>8.4525911927021777E-3</v>
      </c>
      <c r="AC126" s="113" cm="1">
        <f t="array" ref="AC126">IFERROR(_xlfn.IFS(COUNTA($AK$68:$AP$68)=0,AVERAGE($AK126:$AP126),$AK$68="X",AVERAGE($AL126:$AP126),$AL$68="X",AVERAGE($AK126,$AM126:$AP126),$AM$68="X",AVERAGE($AK126:$AL126,$AN126:$AP126),$AN$68="X",AVERAGE($AK126:$AM126,$AO126:$AP126),$AO$68="X",AVERAGE($AK126:$AN126,$AP126:$AP126),$AP$68="X",AVERAGE($AK126:$AO126)),"")</f>
        <v>21078.444444444445</v>
      </c>
      <c r="AD126" s="111" cm="1">
        <f t="array" ref="AD126">IFERROR(_xlfn.IFS(COUNTA($AK$68:$AP$68)=0,STDEV($AK126:$AP126)/SQRT(COUNT($AK126:$AP126)),$AK$68="X",STDEV($AL126:$AP126)/SQRT(COUNT($AL126:$AP126)),$AL$68="X",STDEV($AK126,$AM126:$AP126)/SQRT(COUNT($AK126,$AM126:$AP126)),$AM$68="X",STDEV($AK126:$AL126,$AN126:$AP126)/SQRT(COUNT($AK126:$AL126,$AN126:$AP126)),$AN$68="X",STDEV($AK126:$AM126,$AO126:$AP126)/SQRT(COUNT($AK126:$AM126,$AO126:$AP126)),$AO$68="X",STDEV($AK126:$AN126,$AP126)/SQRT(COUNT($AK126:$AN126,$AP126)),$AP$68="X",STDEV($AK126:$AO126)/SQRT(COUNT($AK126:$AO126))),"")</f>
        <v>7627.4196853713347</v>
      </c>
      <c r="AE126" cm="1">
        <f t="array" ref="AE126">_xlfn.IFS(SUM($AK126:$AP126)="","",AK126="","",AK126=0,0,AK126&gt;0,AK126/AE$131*100)</f>
        <v>5.0552392483410279E-2</v>
      </c>
      <c r="AF126" cm="1">
        <f t="array" ref="AF126">_xlfn.IFS(SUM($AK126:$AP126)="","",AL126="","",AL126=0,0,AL126&gt;0,AL126/AF$131*100)</f>
        <v>0</v>
      </c>
      <c r="AG126" cm="1">
        <f t="array" ref="AG126">_xlfn.IFS(SUM($AK126:$AP126)="","",AM126="","",AM126=0,0,AM126&gt;0,AM126/AG$131*100)</f>
        <v>4.1564633528084795E-2</v>
      </c>
      <c r="AH126" cm="1">
        <f t="array" ref="AH126">_xlfn.IFS(SUM($AK126:$AP126)="","",AN126="","",AN126=0,0,AN126&gt;0,AN126/AH$131*100)</f>
        <v>4.0911193992966589E-2</v>
      </c>
      <c r="AI126" cm="1">
        <f t="array" ref="AI126">_xlfn.IFS(SUM($AK126:$AP126)="","",AO126="","",AO126=0,0,AO126&gt;0,AO126/AI$131*100)</f>
        <v>5.6444235029562253E-3</v>
      </c>
      <c r="AJ126" s="1" cm="1">
        <f t="array" ref="AJ126">_xlfn.IFS(SUM($AK126:$AP126)="","",AP126="","",AP126=0,0,AP126&gt;0,AP126/AJ$131*100)</f>
        <v>2.862507293768243E-2</v>
      </c>
      <c r="AK126" s="85">
        <f t="shared" si="126"/>
        <v>46925</v>
      </c>
      <c r="AL126" s="39">
        <f t="shared" si="126"/>
        <v>0</v>
      </c>
      <c r="AM126" s="39">
        <f t="shared" si="126"/>
        <v>36826.333333333336</v>
      </c>
      <c r="AN126" s="39">
        <f t="shared" si="124"/>
        <v>11853.333333333334</v>
      </c>
      <c r="AO126" s="39">
        <f t="shared" si="124"/>
        <v>26299</v>
      </c>
      <c r="AP126" s="98">
        <f t="shared" si="124"/>
        <v>4567</v>
      </c>
      <c r="AQ126" s="89">
        <v>46925</v>
      </c>
      <c r="AR126" s="89">
        <v>0</v>
      </c>
      <c r="AS126" s="89">
        <v>110479</v>
      </c>
      <c r="AT126" s="89">
        <v>35560</v>
      </c>
      <c r="AU126" s="89">
        <v>52598</v>
      </c>
      <c r="AV126" s="89">
        <v>18268</v>
      </c>
      <c r="AW126" s="1"/>
      <c r="AX126" s="1"/>
      <c r="AY126" s="39" t="str">
        <f t="shared" si="111"/>
        <v/>
      </c>
      <c r="AZ126" s="39" t="str">
        <f t="shared" si="112"/>
        <v/>
      </c>
      <c r="BA126" s="39" t="str">
        <f t="shared" si="113"/>
        <v/>
      </c>
      <c r="BB126" s="39" t="str">
        <f t="shared" si="114"/>
        <v/>
      </c>
      <c r="BC126" s="39" t="str">
        <f t="shared" si="115"/>
        <v/>
      </c>
      <c r="BD126" s="39" t="str">
        <f t="shared" si="116"/>
        <v/>
      </c>
      <c r="BE126" s="39" t="str">
        <f t="shared" si="117"/>
        <v/>
      </c>
      <c r="BF126" s="39" t="str">
        <f t="shared" si="118"/>
        <v/>
      </c>
      <c r="BG126" s="39" t="str">
        <f t="shared" si="119"/>
        <v/>
      </c>
      <c r="BH126" s="39" t="str">
        <f t="shared" si="120"/>
        <v/>
      </c>
      <c r="BI126" s="39" t="str">
        <f t="shared" si="121"/>
        <v/>
      </c>
      <c r="BJ126" s="39" t="str">
        <f t="shared" si="122"/>
        <v/>
      </c>
      <c r="BK126" s="42" t="str">
        <f t="shared" si="127"/>
        <v/>
      </c>
      <c r="BL126" t="str">
        <f t="shared" si="127"/>
        <v/>
      </c>
      <c r="BM126" t="str">
        <f t="shared" si="127"/>
        <v/>
      </c>
      <c r="BN126" t="str">
        <f t="shared" si="127"/>
        <v/>
      </c>
      <c r="BO126" t="str">
        <f t="shared" si="127"/>
        <v/>
      </c>
      <c r="BP126" t="str">
        <f t="shared" si="127"/>
        <v/>
      </c>
      <c r="BQ126" t="str">
        <f t="shared" si="110"/>
        <v/>
      </c>
      <c r="BR126" t="str">
        <f t="shared" si="110"/>
        <v/>
      </c>
      <c r="BS126" t="str">
        <f t="shared" si="110"/>
        <v/>
      </c>
      <c r="BT126" t="str">
        <f t="shared" si="110"/>
        <v/>
      </c>
      <c r="BU126" t="str">
        <f t="shared" si="110"/>
        <v/>
      </c>
      <c r="BV126" t="str">
        <f t="shared" si="110"/>
        <v/>
      </c>
      <c r="BW126" t="str">
        <f t="shared" si="101"/>
        <v/>
      </c>
      <c r="BX126" t="str">
        <f t="shared" si="102"/>
        <v/>
      </c>
      <c r="BY126" t="str">
        <f t="shared" si="103"/>
        <v/>
      </c>
      <c r="BZ126" t="str">
        <f t="shared" si="104"/>
        <v/>
      </c>
      <c r="CA126" t="str">
        <f t="shared" si="128"/>
        <v/>
      </c>
      <c r="CB126" s="39" t="str">
        <f t="shared" si="128"/>
        <v/>
      </c>
      <c r="CC126" s="46" t="str">
        <f t="shared" si="106"/>
        <v/>
      </c>
      <c r="CD126" s="44" t="str">
        <f t="shared" si="96"/>
        <v/>
      </c>
      <c r="CE126" t="str" cm="1">
        <f t="array" ref="CE126">_xlfn.IFS($CC126="","",$CC126&lt;=CE$69,"yes",$CC126&gt;CE$69,"no")</f>
        <v/>
      </c>
      <c r="CF126" s="42" t="str">
        <f t="shared" si="107"/>
        <v/>
      </c>
      <c r="CG126" s="1" t="str">
        <f t="shared" si="108"/>
        <v/>
      </c>
      <c r="CH126" s="1" t="str">
        <f t="shared" si="109"/>
        <v/>
      </c>
      <c r="CI126" s="76" t="str">
        <f>IF(CE126="yes",VLOOKUP(CH126,'z-Table'!$A$1:$K$74,7,TRUE)*$CE$68,"")</f>
        <v/>
      </c>
    </row>
    <row r="127" spans="1:87" ht="12" x14ac:dyDescent="0.2">
      <c r="A127" s="6" t="s">
        <v>83</v>
      </c>
      <c r="B127" s="18" cm="1">
        <f t="array" ref="B127">IFERROR(_xlfn.IFS(COUNTA($F$68:$K$68)=0,AVERAGE($F127:$K127),$F$68="X",AVERAGE(G127:$K127),$G$68="X",AVERAGE($F127,$H127:$K127),$H$68="X",AVERAGE($F127:$G127,$I127:$K127),$I$68="X",AVERAGE($F127:$H127,$J127:$K127),$J$68="X",AVERAGE($F127:$I127,$K127:$K127),$K$68="X",AVERAGE($F127:$J127)),"")</f>
        <v>3.8022281430978924E-2</v>
      </c>
      <c r="C127" s="19" cm="1">
        <f t="array" ref="C127">IFERROR(_xlfn.IFS(COUNTA($F$68:$K$68)=0,STDEV($F127:$K127)/SQRT(COUNT($F127:$K127)),$F$68="X",STDEV(G127:$K127)/SQRT(COUNT(G127:$K127)),$G$68="X",STDEV($F127,$H127:$K127)/SQRT(COUNT($F127,$H127:$K127)),$H$68="X",STDEV($F127:$G127,$I127:$K127)/SQRT(COUNT($F127:$G127,$I127:$K127)),$I$68="X",STDEV($F127:$H127,$J127:$K127)/SQRT(COUNT($F127:$H127,$J127:$K127)),$J$68="X",STDEV($F127:$I127,$K127)/SQRT(COUNT($F127:$I127,$K127)),$K$68="X",STDEV($F127:$J127)/SQRT(COUNT($F127:$J127))),"")</f>
        <v>1.4268044562867252E-2</v>
      </c>
      <c r="D127" s="113" cm="1">
        <f t="array" ref="D127">IFERROR(_xlfn.IFS(COUNTA($L$68:$Q$68)=0,AVERAGE($L127:$Q127),$L$68="X",AVERAGE($M127:$Q127),$M$68="X",AVERAGE($L127,$N127:$Q127),$N$68="X",AVERAGE($L127:$M127,$O127:$Q127),$O$68="X",AVERAGE($L127:$N127,$P127:$Q127),$P$68="X",AVERAGE($L127:$O127,$Q127:$Q127),$Q$68="X",AVERAGE($L127:$P127)),"")</f>
        <v>18884.486111111109</v>
      </c>
      <c r="E127" s="111" cm="1">
        <f t="array" ref="E127">IFERROR(_xlfn.IFS(COUNTA($L$68:$Q$68)=0,STDEV($L127:$Q127)/SQRT(COUNT($L127:$Q127)),$L$68="X",STDEV($M127:$Q127)/SQRT(COUNT($M127:$Q127)),$M$68="X",STDEV($L127,$N127:$Q127)/SQRT(COUNT($L127,$N127:$Q127)),$N$68="X",STDEV($L127:$M127,$O127:$Q127)/SQRT(COUNT($L127:$M127,$O127:$Q127)),$O$68="X",STDEV($L127:$N127,$P127:$Q127)/SQRT(COUNT($L127:$N127,$P127:$Q127)),$P$68="X",STDEV($L127:$O127,$Q127)/SQRT(COUNT($L127:$O127,$Q127)),$Q$68="X",STDEV($L127:$P127)/SQRT(COUNT($L127:$P127))),"")</f>
        <v>6937.9769381742217</v>
      </c>
      <c r="F127" cm="1">
        <f t="array" ref="F127">_xlfn.IFS(SUM($L127:$Q127)="","",L127="","",L127=0,0,L127&gt;0,L127/F$131*100)</f>
        <v>2.5127485875881823E-2</v>
      </c>
      <c r="G127" cm="1">
        <f t="array" ref="G127">_xlfn.IFS(SUM($L127:$Q127)="","",M127="","",M127=0,0,M127&gt;0,M127/G$131*100)</f>
        <v>9.2029497354386064E-2</v>
      </c>
      <c r="H127" cm="1">
        <f t="array" ref="H127">_xlfn.IFS(SUM($L127:$Q127)="","",N127="","",N127=0,0,N127&gt;0,N127/H$131*100)</f>
        <v>6.6574613293403903E-2</v>
      </c>
      <c r="I127" cm="1">
        <f t="array" ref="I127">_xlfn.IFS(SUM($L127:$Q127)="","",O127="","",O127=0,0,O127&gt;0,O127/I$131*100)</f>
        <v>3.3661962793698347E-2</v>
      </c>
      <c r="J127" cm="1">
        <f t="array" ref="J127">_xlfn.IFS(SUM($L127:$Q127)="","",P127="","",P127=0,0,P127&gt;0,P127/J$131*100)</f>
        <v>1.074012926850342E-2</v>
      </c>
      <c r="K127" s="1" cm="1">
        <f t="array" ref="K127">_xlfn.IFS(SUM($L127:$Q127)="","",Q127="","",Q127=0,0,Q127&gt;0,Q127/K$131*100)</f>
        <v>0</v>
      </c>
      <c r="L127" s="42">
        <f t="shared" si="125"/>
        <v>14564.666666666666</v>
      </c>
      <c r="M127">
        <f t="shared" si="125"/>
        <v>45942.5</v>
      </c>
      <c r="N127">
        <f t="shared" si="125"/>
        <v>11940</v>
      </c>
      <c r="O127">
        <f t="shared" si="123"/>
        <v>32338.75</v>
      </c>
      <c r="P127">
        <f t="shared" si="123"/>
        <v>8521</v>
      </c>
      <c r="Q127" s="96">
        <f t="shared" si="123"/>
        <v>0</v>
      </c>
      <c r="R127" s="89">
        <v>43694</v>
      </c>
      <c r="S127" s="89">
        <v>183770</v>
      </c>
      <c r="T127" s="89">
        <v>35820</v>
      </c>
      <c r="U127" s="89">
        <v>129355</v>
      </c>
      <c r="V127" s="89">
        <v>17042</v>
      </c>
      <c r="W127" s="89">
        <v>0</v>
      </c>
      <c r="X127" s="1"/>
      <c r="Y127" s="1"/>
      <c r="Z127" s="6" t="s">
        <v>83</v>
      </c>
      <c r="AA127" s="18" cm="1">
        <f t="array" ref="AA127">IFERROR(_xlfn.IFS(COUNTA($AE$68:$AJ$68)=0,AVERAGE($AE127:$AJ127),$AE$68="X",AVERAGE($AF127:$AJ127),$AF$68="X",AVERAGE($AE127,$AG127:$AJ127),$AG$68="X",AVERAGE($AE127:$AF127,$AH127:$AJ127),$AH$68="X",AVERAGE($AE127:$AG127,$AI127:$AJ127),$AI$68="X",AVERAGE($AE127:$AH127,$AJ127:$AJ127),$AJ$68="X",AVERAGE($AE127:$AI127)),"")</f>
        <v>5.4661506949685752E-2</v>
      </c>
      <c r="AB127" s="19" cm="1">
        <f t="array" ref="AB127">IFERROR(_xlfn.IFS(COUNTA($AE$68:$AJ$68)=0,STDEV($AE127:$AJ127)/SQRT(COUNT($AE127:$AJ127)),$AE$68="X",STDEV($AF127:$AJ127)/SQRT(COUNT($AF127:$AJ127)),$AF$68="X",STDEV($AE127,$AG127:$AJ127)/SQRT(COUNT($AE127,$AG127:$AJ127)),$AG$68="X",STDEV($AE127:$AF127,$AH127:$AJ127)/SQRT(COUNT($AE127:$AF127,$AH127:$AJ127)),$AH$68="X",STDEV($AE127:$AG127,$AI127:$AJ127)/SQRT(COUNT($AE127:$AG127,$AI127:$AJ127)),$AI$68="X",STDEV($AE127:$AH127,$AJ127)/SQRT(COUNT($AE127:$AH127,$AJ127)),$AJ$68="X",STDEV($AE127:$AI127)/SQRT(COUNT($AE127:$AI127))),"")</f>
        <v>1.6782904636667151E-2</v>
      </c>
      <c r="AC127" s="113" cm="1">
        <f t="array" ref="AC127">IFERROR(_xlfn.IFS(COUNTA($AK$68:$AP$68)=0,AVERAGE($AK127:$AP127),$AK$68="X",AVERAGE($AL127:$AP127),$AL$68="X",AVERAGE($AK127,$AM127:$AP127),$AM$68="X",AVERAGE($AK127:$AL127,$AN127:$AP127),$AN$68="X",AVERAGE($AK127:$AM127,$AO127:$AP127),$AO$68="X",AVERAGE($AK127:$AN127,$AP127:$AP127),$AP$68="X",AVERAGE($AK127:$AO127)),"")</f>
        <v>43146.763888888891</v>
      </c>
      <c r="AD127" s="111" cm="1">
        <f t="array" ref="AD127">IFERROR(_xlfn.IFS(COUNTA($AK$68:$AP$68)=0,STDEV($AK127:$AP127)/SQRT(COUNT($AK127:$AP127)),$AK$68="X",STDEV($AL127:$AP127)/SQRT(COUNT($AL127:$AP127)),$AL$68="X",STDEV($AK127,$AM127:$AP127)/SQRT(COUNT($AK127,$AM127:$AP127)),$AM$68="X",STDEV($AK127:$AL127,$AN127:$AP127)/SQRT(COUNT($AK127:$AL127,$AN127:$AP127)),$AN$68="X",STDEV($AK127:$AM127,$AO127:$AP127)/SQRT(COUNT($AK127:$AM127,$AO127:$AP127)),$AO$68="X",STDEV($AK127:$AN127,$AP127)/SQRT(COUNT($AK127:$AN127,$AP127)),$AP$68="X",STDEV($AK127:$AO127)/SQRT(COUNT($AK127:$AO127))),"")</f>
        <v>15284.930710695044</v>
      </c>
      <c r="AE127" cm="1">
        <f t="array" ref="AE127">_xlfn.IFS(SUM($AK127:$AP127)="","",AK127="","",AK127=0,0,AK127&gt;0,AK127/AE$131*100)</f>
        <v>9.7124154381286174E-2</v>
      </c>
      <c r="AF127" cm="1">
        <f t="array" ref="AF127">_xlfn.IFS(SUM($AK127:$AP127)="","",AL127="","",AL127=0,0,AL127&gt;0,AL127/AF$131*100)</f>
        <v>8.2452327689904077E-3</v>
      </c>
      <c r="AG127" cm="1">
        <f t="array" ref="AG127">_xlfn.IFS(SUM($AK127:$AP127)="","",AM127="","",AM127=0,0,AM127&gt;0,AM127/AG$131*100)</f>
        <v>9.5558514224114058E-2</v>
      </c>
      <c r="AH127" cm="1">
        <f t="array" ref="AH127">_xlfn.IFS(SUM($AK127:$AP127)="","",AN127="","",AN127=0,0,AN127&gt;0,AN127/AH$131*100)</f>
        <v>7.8621742831590291E-2</v>
      </c>
      <c r="AI127" cm="1">
        <f t="array" ref="AI127">_xlfn.IFS(SUM($AK127:$AP127)="","",AO127="","",AO127=0,0,AO127&gt;0,AO127/AI$131*100)</f>
        <v>1.0224950762551335E-2</v>
      </c>
      <c r="AJ127" s="1" cm="1">
        <f t="array" ref="AJ127">_xlfn.IFS(SUM($AK127:$AP127)="","",AP127="","",AP127=0,0,AP127&gt;0,AP127/AJ$131*100)</f>
        <v>3.8194446729582283E-2</v>
      </c>
      <c r="AK127" s="85">
        <f t="shared" si="126"/>
        <v>90155</v>
      </c>
      <c r="AL127" s="39">
        <f t="shared" si="126"/>
        <v>7546.5</v>
      </c>
      <c r="AM127" s="39">
        <f t="shared" si="126"/>
        <v>84665</v>
      </c>
      <c r="AN127" s="39">
        <f t="shared" si="124"/>
        <v>22779.333333333332</v>
      </c>
      <c r="AO127" s="39">
        <f t="shared" si="124"/>
        <v>47641</v>
      </c>
      <c r="AP127" s="98">
        <f t="shared" si="124"/>
        <v>6093.75</v>
      </c>
      <c r="AQ127" s="89">
        <v>90155</v>
      </c>
      <c r="AR127" s="89">
        <v>15093</v>
      </c>
      <c r="AS127" s="89">
        <v>253995</v>
      </c>
      <c r="AT127" s="89">
        <v>68338</v>
      </c>
      <c r="AU127" s="89">
        <v>95282</v>
      </c>
      <c r="AV127" s="89">
        <v>24375</v>
      </c>
      <c r="AW127" s="1"/>
      <c r="AX127" s="1"/>
      <c r="AY127" s="39" t="str">
        <f t="shared" si="111"/>
        <v/>
      </c>
      <c r="AZ127" s="39" t="str">
        <f t="shared" si="112"/>
        <v/>
      </c>
      <c r="BA127" s="39" t="str">
        <f t="shared" si="113"/>
        <v/>
      </c>
      <c r="BB127" s="39" t="str">
        <f t="shared" si="114"/>
        <v/>
      </c>
      <c r="BC127" s="39" t="str">
        <f t="shared" si="115"/>
        <v/>
      </c>
      <c r="BD127" s="39" t="str">
        <f t="shared" si="116"/>
        <v/>
      </c>
      <c r="BE127" s="39" t="str">
        <f t="shared" si="117"/>
        <v/>
      </c>
      <c r="BF127" s="39" t="str">
        <f t="shared" si="118"/>
        <v/>
      </c>
      <c r="BG127" s="39" t="str">
        <f t="shared" si="119"/>
        <v/>
      </c>
      <c r="BH127" s="39" t="str">
        <f t="shared" si="120"/>
        <v/>
      </c>
      <c r="BI127" s="39" t="str">
        <f t="shared" si="121"/>
        <v/>
      </c>
      <c r="BJ127" s="39" t="str">
        <f t="shared" si="122"/>
        <v/>
      </c>
      <c r="BK127" s="42" t="str">
        <f t="shared" si="127"/>
        <v/>
      </c>
      <c r="BL127" t="str">
        <f t="shared" si="127"/>
        <v/>
      </c>
      <c r="BM127" t="str">
        <f t="shared" si="127"/>
        <v/>
      </c>
      <c r="BN127" t="str">
        <f t="shared" si="127"/>
        <v/>
      </c>
      <c r="BO127" t="str">
        <f t="shared" si="127"/>
        <v/>
      </c>
      <c r="BP127" t="str">
        <f t="shared" si="127"/>
        <v/>
      </c>
      <c r="BQ127" t="str">
        <f t="shared" si="110"/>
        <v/>
      </c>
      <c r="BR127" t="str">
        <f t="shared" si="110"/>
        <v/>
      </c>
      <c r="BS127" t="str">
        <f t="shared" si="110"/>
        <v/>
      </c>
      <c r="BT127" t="str">
        <f t="shared" si="110"/>
        <v/>
      </c>
      <c r="BU127" t="str">
        <f t="shared" si="110"/>
        <v/>
      </c>
      <c r="BV127" t="str">
        <f t="shared" si="110"/>
        <v/>
      </c>
      <c r="BW127" t="str">
        <f t="shared" si="101"/>
        <v/>
      </c>
      <c r="BX127" t="str">
        <f t="shared" si="102"/>
        <v/>
      </c>
      <c r="BY127" t="str">
        <f t="shared" si="103"/>
        <v/>
      </c>
      <c r="BZ127" t="str">
        <f t="shared" si="104"/>
        <v/>
      </c>
      <c r="CA127" t="str">
        <f t="shared" si="128"/>
        <v/>
      </c>
      <c r="CB127" s="39" t="str">
        <f t="shared" si="128"/>
        <v/>
      </c>
      <c r="CC127" s="46" t="str">
        <f t="shared" si="106"/>
        <v/>
      </c>
      <c r="CD127" s="44" t="str">
        <f t="shared" si="96"/>
        <v/>
      </c>
      <c r="CE127" t="str" cm="1">
        <f t="array" ref="CE127">_xlfn.IFS($CC127="","",$CC127&lt;=CE$69,"yes",$CC127&gt;CE$69,"no")</f>
        <v/>
      </c>
      <c r="CF127" s="42" t="str">
        <f t="shared" si="107"/>
        <v/>
      </c>
      <c r="CG127" s="1" t="str">
        <f t="shared" si="108"/>
        <v/>
      </c>
      <c r="CH127" s="1" t="str">
        <f t="shared" si="109"/>
        <v/>
      </c>
      <c r="CI127" s="76" t="str">
        <f>IF(CE127="yes",VLOOKUP(CH127,'z-Table'!$A$1:$K$74,7,TRUE)*$CE$68,"")</f>
        <v/>
      </c>
    </row>
    <row r="128" spans="1:87" ht="12" x14ac:dyDescent="0.2">
      <c r="A128" s="6" t="s">
        <v>84</v>
      </c>
      <c r="B128" s="18" cm="1">
        <f t="array" ref="B128">IFERROR(_xlfn.IFS(COUNTA($F$68:$K$68)=0,AVERAGE($F128:$K128),$F$68="X",AVERAGE(G128:$K128),$G$68="X",AVERAGE($F128,$H128:$K128),$H$68="X",AVERAGE($F128:$G128,$I128:$K128),$I$68="X",AVERAGE($F128:$H128,$J128:$K128),$J$68="X",AVERAGE($F128:$I128,$K128:$K128),$K$68="X",AVERAGE($F128:$J128)),"")</f>
        <v>7.6774384089708173E-2</v>
      </c>
      <c r="C128" s="19" cm="1">
        <f t="array" ref="C128">IFERROR(_xlfn.IFS(COUNTA($F$68:$K$68)=0,STDEV($F128:$K128)/SQRT(COUNT($F128:$K128)),$F$68="X",STDEV(G128:$K128)/SQRT(COUNT(G128:$K128)),$G$68="X",STDEV($F128,$H128:$K128)/SQRT(COUNT($F128,$H128:$K128)),$H$68="X",STDEV($F128:$G128,$I128:$K128)/SQRT(COUNT($F128:$G128,$I128:$K128)),$I$68="X",STDEV($F128:$H128,$J128:$K128)/SQRT(COUNT($F128:$H128,$J128:$K128)),$J$68="X",STDEV($F128:$I128,$K128)/SQRT(COUNT($F128:$I128,$K128)),$K$68="X",STDEV($F128:$J128)/SQRT(COUNT($F128:$J128))),"")</f>
        <v>2.8114824551657289E-2</v>
      </c>
      <c r="D128" s="113" cm="1">
        <f t="array" ref="D128">IFERROR(_xlfn.IFS(COUNTA($L$68:$Q$68)=0,AVERAGE($L128:$Q128),$L$68="X",AVERAGE($M128:$Q128),$M$68="X",AVERAGE($L128,$N128:$Q128),$N$68="X",AVERAGE($L128:$M128,$O128:$Q128),$O$68="X",AVERAGE($L128:$N128,$P128:$Q128),$P$68="X",AVERAGE($L128:$O128,$Q128:$Q128),$Q$68="X",AVERAGE($L128:$P128)),"")</f>
        <v>38260.472222222219</v>
      </c>
      <c r="E128" s="111" cm="1">
        <f t="array" ref="E128">IFERROR(_xlfn.IFS(COUNTA($L$68:$Q$68)=0,STDEV($L128:$Q128)/SQRT(COUNT($L128:$Q128)),$L$68="X",STDEV($M128:$Q128)/SQRT(COUNT($M128:$Q128)),$M$68="X",STDEV($L128,$N128:$Q128)/SQRT(COUNT($L128,$N128:$Q128)),$N$68="X",STDEV($L128:$M128,$O128:$Q128)/SQRT(COUNT($L128:$M128,$O128:$Q128)),$O$68="X",STDEV($L128:$N128,$P128:$Q128)/SQRT(COUNT($L128:$N128,$P128:$Q128)),$P$68="X",STDEV($L128:$O128,$Q128)/SQRT(COUNT($L128:$O128,$Q128)),$Q$68="X",STDEV($L128:$P128)/SQRT(COUNT($L128:$P128))),"")</f>
        <v>13676.112698750323</v>
      </c>
      <c r="F128" cm="1">
        <f t="array" ref="F128">_xlfn.IFS(SUM($L128:$Q128)="","",L128="","",L128=0,0,L128&gt;0,L128/F$131*100)</f>
        <v>5.7132337147233744E-2</v>
      </c>
      <c r="G128" cm="1">
        <f t="array" ref="G128">_xlfn.IFS(SUM($L128:$Q128)="","",M128="","",M128=0,0,M128&gt;0,M128/G$131*100)</f>
        <v>0.18314756365264229</v>
      </c>
      <c r="H128" cm="1">
        <f t="array" ref="H128">_xlfn.IFS(SUM($L128:$Q128)="","",N128="","",N128=0,0,N128&gt;0,N128/H$131*100)</f>
        <v>0.13179803329076359</v>
      </c>
      <c r="I128" cm="1">
        <f t="array" ref="I128">_xlfn.IFS(SUM($L128:$Q128)="","",O128="","",O128=0,0,O128&gt;0,O128/I$131*100)</f>
        <v>6.6410000239853356E-2</v>
      </c>
      <c r="J128" cm="1">
        <f t="array" ref="J128">_xlfn.IFS(SUM($L128:$Q128)="","",P128="","",P128=0,0,P128&gt;0,P128/J$131*100)</f>
        <v>2.2158370207756149E-2</v>
      </c>
      <c r="K128" s="1" cm="1">
        <f t="array" ref="K128">_xlfn.IFS(SUM($L128:$Q128)="","",Q128="","",Q128=0,0,Q128&gt;0,Q128/K$131*100)</f>
        <v>0</v>
      </c>
      <c r="L128" s="42">
        <f t="shared" si="125"/>
        <v>33115.666666666664</v>
      </c>
      <c r="M128">
        <f t="shared" si="125"/>
        <v>91430</v>
      </c>
      <c r="N128">
        <f t="shared" si="125"/>
        <v>23637.666666666668</v>
      </c>
      <c r="O128">
        <f t="shared" si="123"/>
        <v>63799.5</v>
      </c>
      <c r="P128">
        <f t="shared" si="123"/>
        <v>17580</v>
      </c>
      <c r="Q128" s="96">
        <f t="shared" si="123"/>
        <v>0</v>
      </c>
      <c r="R128" s="89">
        <v>99347</v>
      </c>
      <c r="S128" s="89">
        <v>365720</v>
      </c>
      <c r="T128" s="89">
        <v>70913</v>
      </c>
      <c r="U128" s="89">
        <v>255198</v>
      </c>
      <c r="V128" s="89">
        <v>35160</v>
      </c>
      <c r="W128" s="89">
        <v>0</v>
      </c>
      <c r="X128" s="1"/>
      <c r="Y128" s="1"/>
      <c r="Z128" s="6" t="s">
        <v>84</v>
      </c>
      <c r="AA128" s="18" cm="1">
        <f t="array" ref="AA128">IFERROR(_xlfn.IFS(COUNTA($AE$68:$AJ$68)=0,AVERAGE($AE128:$AJ128),$AE$68="X",AVERAGE($AF128:$AJ128),$AF$68="X",AVERAGE($AE128,$AG128:$AJ128),$AG$68="X",AVERAGE($AE128:$AF128,$AH128:$AJ128),$AH$68="X",AVERAGE($AE128:$AG128,$AI128:$AJ128),$AI$68="X",AVERAGE($AE128:$AH128,$AJ128:$AJ128),$AJ$68="X",AVERAGE($AE128:$AI128)),"")</f>
        <v>0.1088576678092366</v>
      </c>
      <c r="AB128" s="19" cm="1">
        <f t="array" ref="AB128">IFERROR(_xlfn.IFS(COUNTA($AE$68:$AJ$68)=0,STDEV($AE128:$AJ128)/SQRT(COUNT($AE128:$AJ128)),$AE$68="X",STDEV($AF128:$AJ128)/SQRT(COUNT($AF128:$AJ128)),$AF$68="X",STDEV($AE128,$AG128:$AJ128)/SQRT(COUNT($AE128,$AG128:$AJ128)),$AG$68="X",STDEV($AE128:$AF128,$AH128:$AJ128)/SQRT(COUNT($AE128:$AF128,$AH128:$AJ128)),$AH$68="X",STDEV($AE128:$AG128,$AI128:$AJ128)/SQRT(COUNT($AE128:$AG128,$AI128:$AJ128)),$AI$68="X",STDEV($AE128:$AH128,$AJ128)/SQRT(COUNT($AE128:$AH128,$AJ128)),$AJ$68="X",STDEV($AE128:$AI128)/SQRT(COUNT($AE128:$AI128))),"")</f>
        <v>3.3580402260677739E-2</v>
      </c>
      <c r="AC128" s="113" cm="1">
        <f t="array" ref="AC128">IFERROR(_xlfn.IFS(COUNTA($AK$68:$AP$68)=0,AVERAGE($AK128:$AP128),$AK$68="X",AVERAGE($AL128:$AP128),$AL$68="X",AVERAGE($AK128,$AM128:$AP128),$AM$68="X",AVERAGE($AK128:$AL128,$AN128:$AP128),$AN$68="X",AVERAGE($AK128:$AM128,$AO128:$AP128),$AO$68="X",AVERAGE($AK128:$AN128,$AP128:$AP128),$AP$68="X",AVERAGE($AK128:$AO128)),"")</f>
        <v>85429.166666666657</v>
      </c>
      <c r="AD128" s="111" cm="1">
        <f t="array" ref="AD128">IFERROR(_xlfn.IFS(COUNTA($AK$68:$AP$68)=0,STDEV($AK128:$AP128)/SQRT(COUNT($AK128:$AP128)),$AK$68="X",STDEV($AL128:$AP128)/SQRT(COUNT($AL128:$AP128)),$AL$68="X",STDEV($AK128,$AM128:$AP128)/SQRT(COUNT($AK128,$AM128:$AP128)),$AM$68="X",STDEV($AK128:$AL128,$AN128:$AP128)/SQRT(COUNT($AK128:$AL128,$AN128:$AP128)),$AN$68="X",STDEV($AK128:$AM128,$AO128:$AP128)/SQRT(COUNT($AK128:$AM128,$AO128:$AP128)),$AO$68="X",STDEV($AK128:$AN128,$AP128)/SQRT(COUNT($AK128:$AN128,$AP128)),$AP$68="X",STDEV($AK128:$AO128)/SQRT(COUNT($AK128:$AO128))),"")</f>
        <v>31463.005272359464</v>
      </c>
      <c r="AE128" cm="1">
        <f t="array" ref="AE128">_xlfn.IFS(SUM($AK128:$AP128)="","",AK128="","",AK128=0,0,AK128&gt;0,AK128/AE$131*100)</f>
        <v>0.19866847853048777</v>
      </c>
      <c r="AF128" cm="1">
        <f t="array" ref="AF128">_xlfn.IFS(SUM($AK128:$AP128)="","",AL128="","",AL128=0,0,AL128&gt;0,AL128/AF$131*100)</f>
        <v>1.5494023175916381E-2</v>
      </c>
      <c r="AG128" cm="1">
        <f t="array" ref="AG128">_xlfn.IFS(SUM($AK128:$AP128)="","",AM128="","",AM128=0,0,AM128&gt;0,AM128/AG$131*100)</f>
        <v>0.19511213017285206</v>
      </c>
      <c r="AH128" cm="1">
        <f t="array" ref="AH128">_xlfn.IFS(SUM($AK128:$AP128)="","",AN128="","",AN128=0,0,AN128&gt;0,AN128/AH$131*100)</f>
        <v>0.13948807348957393</v>
      </c>
      <c r="AI128" cm="1">
        <f t="array" ref="AI128">_xlfn.IFS(SUM($AK128:$AP128)="","",AO128="","",AO128=0,0,AO128&gt;0,AO128/AI$131*100)</f>
        <v>1.8677313452897814E-2</v>
      </c>
      <c r="AJ128" s="1" cm="1">
        <f t="array" ref="AJ128">_xlfn.IFS(SUM($AK128:$AP128)="","",AP128="","",AP128=0,0,AP128&gt;0,AP128/AJ$131*100)</f>
        <v>8.5705988033691602E-2</v>
      </c>
      <c r="AK128" s="85">
        <f t="shared" si="126"/>
        <v>184413</v>
      </c>
      <c r="AL128" s="39">
        <f t="shared" si="126"/>
        <v>14181</v>
      </c>
      <c r="AM128" s="39">
        <f t="shared" si="126"/>
        <v>172869.66666666666</v>
      </c>
      <c r="AN128" s="39">
        <f t="shared" si="124"/>
        <v>40414.333333333336</v>
      </c>
      <c r="AO128" s="39">
        <f t="shared" si="124"/>
        <v>87023</v>
      </c>
      <c r="AP128" s="98">
        <f t="shared" si="124"/>
        <v>13674</v>
      </c>
      <c r="AQ128" s="89">
        <v>184413</v>
      </c>
      <c r="AR128" s="89">
        <v>28362</v>
      </c>
      <c r="AS128" s="89">
        <v>518609</v>
      </c>
      <c r="AT128" s="89">
        <v>121243</v>
      </c>
      <c r="AU128" s="89">
        <v>174046</v>
      </c>
      <c r="AV128" s="89">
        <v>54696</v>
      </c>
      <c r="AW128" s="1"/>
      <c r="AX128" s="1"/>
      <c r="AY128" s="39" t="str">
        <f t="shared" si="111"/>
        <v/>
      </c>
      <c r="AZ128" s="39" t="str">
        <f t="shared" si="112"/>
        <v/>
      </c>
      <c r="BA128" s="39" t="str">
        <f t="shared" si="113"/>
        <v/>
      </c>
      <c r="BB128" s="39" t="str">
        <f t="shared" si="114"/>
        <v/>
      </c>
      <c r="BC128" s="39" t="str">
        <f t="shared" si="115"/>
        <v/>
      </c>
      <c r="BD128" s="39" t="str">
        <f t="shared" si="116"/>
        <v/>
      </c>
      <c r="BE128" s="39" t="str">
        <f t="shared" si="117"/>
        <v/>
      </c>
      <c r="BF128" s="39" t="str">
        <f t="shared" si="118"/>
        <v/>
      </c>
      <c r="BG128" s="39" t="str">
        <f t="shared" si="119"/>
        <v/>
      </c>
      <c r="BH128" s="39" t="str">
        <f t="shared" si="120"/>
        <v/>
      </c>
      <c r="BI128" s="39" t="str">
        <f t="shared" si="121"/>
        <v/>
      </c>
      <c r="BJ128" s="39" t="str">
        <f t="shared" si="122"/>
        <v/>
      </c>
      <c r="BK128" s="42" t="str">
        <f t="shared" si="127"/>
        <v/>
      </c>
      <c r="BL128" t="str">
        <f t="shared" si="127"/>
        <v/>
      </c>
      <c r="BM128" t="str">
        <f t="shared" si="127"/>
        <v/>
      </c>
      <c r="BN128" t="str">
        <f t="shared" si="127"/>
        <v/>
      </c>
      <c r="BO128" t="str">
        <f t="shared" si="127"/>
        <v/>
      </c>
      <c r="BP128" t="str">
        <f t="shared" si="127"/>
        <v/>
      </c>
      <c r="BQ128" t="str">
        <f t="shared" si="110"/>
        <v/>
      </c>
      <c r="BR128" t="str">
        <f t="shared" si="110"/>
        <v/>
      </c>
      <c r="BS128" t="str">
        <f t="shared" si="110"/>
        <v/>
      </c>
      <c r="BT128" t="str">
        <f t="shared" si="110"/>
        <v/>
      </c>
      <c r="BU128" t="str">
        <f t="shared" si="110"/>
        <v/>
      </c>
      <c r="BV128" t="str">
        <f t="shared" si="110"/>
        <v/>
      </c>
      <c r="BW128" t="str">
        <f t="shared" si="101"/>
        <v/>
      </c>
      <c r="BX128" t="str">
        <f t="shared" si="102"/>
        <v/>
      </c>
      <c r="BY128" t="str">
        <f t="shared" si="103"/>
        <v/>
      </c>
      <c r="BZ128" t="str">
        <f t="shared" si="104"/>
        <v/>
      </c>
      <c r="CA128" t="str">
        <f t="shared" si="128"/>
        <v/>
      </c>
      <c r="CB128" s="39" t="str">
        <f t="shared" si="128"/>
        <v/>
      </c>
      <c r="CC128" s="46" t="str">
        <f t="shared" si="106"/>
        <v/>
      </c>
      <c r="CD128" s="44" t="str">
        <f t="shared" si="96"/>
        <v/>
      </c>
      <c r="CE128" t="str" cm="1">
        <f t="array" ref="CE128">_xlfn.IFS($CC128="","",$CC128&lt;=CE$69,"yes",$CC128&gt;CE$69,"no")</f>
        <v/>
      </c>
      <c r="CF128" s="42" t="str">
        <f t="shared" si="107"/>
        <v/>
      </c>
      <c r="CG128" s="1" t="str">
        <f t="shared" si="108"/>
        <v/>
      </c>
      <c r="CH128" s="1" t="str">
        <f t="shared" si="109"/>
        <v/>
      </c>
      <c r="CI128" s="76" t="str">
        <f>IF(CE128="yes",VLOOKUP(CH128,'z-Table'!$A$1:$K$74,7,TRUE)*$CE$68,"")</f>
        <v/>
      </c>
    </row>
    <row r="129" spans="1:87" ht="12" x14ac:dyDescent="0.2">
      <c r="A129" s="6" t="s">
        <v>85</v>
      </c>
      <c r="B129" s="18" cm="1">
        <f t="array" ref="B129">IFERROR(_xlfn.IFS(COUNTA($F$68:$K$68)=0,AVERAGE($F129:$K129),$F$68="X",AVERAGE(G129:$K129),$G$68="X",AVERAGE($F129,$H129:$K129),$H$68="X",AVERAGE($F129:$G129,$I129:$K129),$I$68="X",AVERAGE($F129:$H129,$J129:$K129),$J$68="X",AVERAGE($F129:$I129,$K129:$K129),$K$68="X",AVERAGE($F129:$J129)),"")</f>
        <v>1.2108006935400956E-2</v>
      </c>
      <c r="C129" s="19" cm="1">
        <f t="array" ref="C129">IFERROR(_xlfn.IFS(COUNTA($F$68:$K$68)=0,STDEV($F129:$K129)/SQRT(COUNT($F129:$K129)),$F$68="X",STDEV(G129:$K129)/SQRT(COUNT(G129:$K129)),$G$68="X",STDEV($F129,$H129:$K129)/SQRT(COUNT($F129,$H129:$K129)),$H$68="X",STDEV($F129:$G129,$I129:$K129)/SQRT(COUNT($F129:$G129,$I129:$K129)),$I$68="X",STDEV($F129:$H129,$J129:$K129)/SQRT(COUNT($F129:$H129,$J129:$K129)),$J$68="X",STDEV($F129:$I129,$K129)/SQRT(COUNT($F129:$I129,$K129)),$K$68="X",STDEV($F129:$J129)/SQRT(COUNT($F129:$J129))),"")</f>
        <v>3.583545085566962E-3</v>
      </c>
      <c r="D129" s="113" cm="1">
        <f t="array" ref="D129">IFERROR(_xlfn.IFS(COUNTA($L$68:$Q$68)=0,AVERAGE($L129:$Q129),$L$68="X",AVERAGE($M129:$Q129),$M$68="X",AVERAGE($L129,$N129:$Q129),$N$68="X",AVERAGE($L129:$M129,$O129:$Q129),$O$68="X",AVERAGE($L129:$N129,$P129:$Q129),$P$68="X",AVERAGE($L129:$O129,$Q129:$Q129),$Q$68="X",AVERAGE($L129:$P129)),"")</f>
        <v>6700.3611111111122</v>
      </c>
      <c r="E129" s="111" cm="1">
        <f t="array" ref="E129">IFERROR(_xlfn.IFS(COUNTA($L$68:$Q$68)=0,STDEV($L129:$Q129)/SQRT(COUNT($L129:$Q129)),$L$68="X",STDEV($M129:$Q129)/SQRT(COUNT($M129:$Q129)),$M$68="X",STDEV($L129,$N129:$Q129)/SQRT(COUNT($L129,$N129:$Q129)),$N$68="X",STDEV($L129:$M129,$O129:$Q129)/SQRT(COUNT($L129:$M129,$O129:$Q129)),$O$68="X",STDEV($L129:$N129,$P129:$Q129)/SQRT(COUNT($L129:$N129,$P129:$Q129)),$P$68="X",STDEV($L129:$O129,$Q129)/SQRT(COUNT($L129:$O129,$Q129)),$Q$68="X",STDEV($L129:$P129)/SQRT(COUNT($L129:$P129))),"")</f>
        <v>2152.1084899752277</v>
      </c>
      <c r="F129" cm="1">
        <f t="array" ref="F129">_xlfn.IFS(SUM($L129:$Q129)="","",L129="","",L129=0,0,L129&gt;0,L129/F$131*100)</f>
        <v>9.0730156237421051E-3</v>
      </c>
      <c r="G129" cm="1">
        <f t="array" ref="G129">_xlfn.IFS(SUM($L129:$Q129)="","",M129="","",M129=0,0,M129&gt;0,M129/G$131*100)</f>
        <v>2.7232758699088613E-2</v>
      </c>
      <c r="H129" cm="1">
        <f t="array" ref="H129">_xlfn.IFS(SUM($L129:$Q129)="","",N129="","",N129=0,0,N129&gt;0,N129/H$131*100)</f>
        <v>1.2699730112613871E-2</v>
      </c>
      <c r="I129" cm="1">
        <f t="array" ref="I129">_xlfn.IFS(SUM($L129:$Q129)="","",O129="","",O129=0,0,O129&gt;0,O129/I$131*100)</f>
        <v>1.210951085494924E-2</v>
      </c>
      <c r="J129" cm="1">
        <f t="array" ref="J129">_xlfn.IFS(SUM($L129:$Q129)="","",P129="","",P129=0,0,P129&gt;0,P129/J$131*100)</f>
        <v>0</v>
      </c>
      <c r="K129" s="1" cm="1">
        <f t="array" ref="K129">_xlfn.IFS(SUM($L129:$Q129)="","",Q129="","",Q129=0,0,Q129&gt;0,Q129/K$131*100)</f>
        <v>1.1533026322011912E-2</v>
      </c>
      <c r="L129" s="42">
        <f>IF(R129="","",R129/R$68)</f>
        <v>5259</v>
      </c>
      <c r="M129">
        <f t="shared" si="125"/>
        <v>13595</v>
      </c>
      <c r="N129">
        <f t="shared" si="125"/>
        <v>2277.6666666666665</v>
      </c>
      <c r="O129">
        <f t="shared" si="123"/>
        <v>11633.5</v>
      </c>
      <c r="P129">
        <f t="shared" si="123"/>
        <v>0</v>
      </c>
      <c r="Q129" s="96">
        <f t="shared" si="123"/>
        <v>7437</v>
      </c>
      <c r="R129" s="89">
        <v>15777</v>
      </c>
      <c r="S129" s="89">
        <v>54380</v>
      </c>
      <c r="T129" s="89">
        <v>6833</v>
      </c>
      <c r="U129" s="89">
        <v>46534</v>
      </c>
      <c r="V129" s="89">
        <v>0</v>
      </c>
      <c r="W129" s="89">
        <v>14874</v>
      </c>
      <c r="X129" s="1"/>
      <c r="Y129" s="1"/>
      <c r="Z129" s="6" t="s">
        <v>85</v>
      </c>
      <c r="AA129" s="18" cm="1">
        <f t="array" ref="AA129">IFERROR(_xlfn.IFS(COUNTA($AE$68:$AJ$68)=0,AVERAGE($AE129:$AJ129),$AE$68="X",AVERAGE($AF129:$AJ129),$AF$68="X",AVERAGE($AE129,$AG129:$AJ129),$AG$68="X",AVERAGE($AE129:$AF129,$AH129:$AJ129),$AH$68="X",AVERAGE($AE129:$AG129,$AI129:$AJ129),$AI$68="X",AVERAGE($AE129:$AH129,$AJ129:$AJ129),$AJ$68="X",AVERAGE($AE129:$AI129)),"")</f>
        <v>1.8214101226765637E-2</v>
      </c>
      <c r="AB129" s="19" cm="1">
        <f t="array" ref="AB129">IFERROR(_xlfn.IFS(COUNTA($AE$68:$AJ$68)=0,STDEV($AE129:$AJ129)/SQRT(COUNT($AE129:$AJ129)),$AE$68="X",STDEV($AF129:$AJ129)/SQRT(COUNT($AF129:$AJ129)),$AF$68="X",STDEV($AE129,$AG129:$AJ129)/SQRT(COUNT($AE129,$AG129:$AJ129)),$AG$68="X",STDEV($AE129:$AF129,$AH129:$AJ129)/SQRT(COUNT($AE129:$AF129,$AH129:$AJ129)),$AH$68="X",STDEV($AE129:$AG129,$AI129:$AJ129)/SQRT(COUNT($AE129:$AG129,$AI129:$AJ129)),$AI$68="X",STDEV($AE129:$AH129,$AJ129)/SQRT(COUNT($AE129:$AH129,$AJ129)),$AJ$68="X",STDEV($AE129:$AI129)/SQRT(COUNT($AE129:$AI129))),"")</f>
        <v>6.2364887330204396E-3</v>
      </c>
      <c r="AC129" s="113" cm="1">
        <f t="array" ref="AC129">IFERROR(_xlfn.IFS(COUNTA($AK$68:$AP$68)=0,AVERAGE($AK129:$AP129),$AK$68="X",AVERAGE($AL129:$AP129),$AL$68="X",AVERAGE($AK129,$AM129:$AP129),$AM$68="X",AVERAGE($AK129:$AL129,$AN129:$AP129),$AN$68="X",AVERAGE($AK129:$AM129,$AO129:$AP129),$AO$68="X",AVERAGE($AK129:$AN129,$AP129:$AP129),$AP$68="X",AVERAGE($AK129:$AO129)),"")</f>
        <v>14725.805555555557</v>
      </c>
      <c r="AD129" s="111" cm="1">
        <f t="array" ref="AD129">IFERROR(_xlfn.IFS(COUNTA($AK$68:$AP$68)=0,STDEV($AK129:$AP129)/SQRT(COUNT($AK129:$AP129)),$AK$68="X",STDEV($AL129:$AP129)/SQRT(COUNT($AL129:$AP129)),$AL$68="X",STDEV($AK129,$AM129:$AP129)/SQRT(COUNT($AK129,$AM129:$AP129)),$AM$68="X",STDEV($AK129:$AL129,$AN129:$AP129)/SQRT(COUNT($AK129:$AL129,$AN129:$AP129)),$AN$68="X",STDEV($AK129:$AM129,$AO129:$AP129)/SQRT(COUNT($AK129:$AM129,$AO129:$AP129)),$AO$68="X",STDEV($AK129:$AN129,$AP129)/SQRT(COUNT($AK129:$AN129,$AP129)),$AP$68="X",STDEV($AK129:$AO129)/SQRT(COUNT($AK129:$AO129))),"")</f>
        <v>5658.697260497047</v>
      </c>
      <c r="AE129" cm="1">
        <f t="array" ref="AE129">_xlfn.IFS(SUM($AK129:$AP129)="","",AK129="","",AK129=0,0,AK129&gt;0,AK129/AE$131*100)</f>
        <v>3.4828093694111259E-2</v>
      </c>
      <c r="AF129" cm="1">
        <f t="array" ref="AF129">_xlfn.IFS(SUM($AK129:$AP129)="","",AL129="","",AL129=0,0,AL129&gt;0,AL129/AF$131*100)</f>
        <v>0</v>
      </c>
      <c r="AG129" cm="1">
        <f t="array" ref="AG129">_xlfn.IFS(SUM($AK129:$AP129)="","",AM129="","",AM129=0,0,AM129&gt;0,AM129/AG$131*100)</f>
        <v>3.2998434152629159E-2</v>
      </c>
      <c r="AH129" cm="1">
        <f t="array" ref="AH129">_xlfn.IFS(SUM($AK129:$AP129)="","",AN129="","",AN129=0,0,AN129&gt;0,AN129/AH$131*100)</f>
        <v>2.6909809547117226E-2</v>
      </c>
      <c r="AI129" cm="1">
        <f t="array" ref="AI129">_xlfn.IFS(SUM($AK129:$AP129)="","",AO129="","",AO129=0,0,AO129&gt;0,AO129/AI$131*100)</f>
        <v>3.7049644746865603E-3</v>
      </c>
      <c r="AJ129" s="1" cm="1">
        <f t="array" ref="AJ129">_xlfn.IFS(SUM($AK129:$AP129)="","",AP129="","",AP129=0,0,AP129&gt;0,AP129/AJ$131*100)</f>
        <v>1.0843305492049617E-2</v>
      </c>
      <c r="AK129" s="85">
        <f>IF(AQ129="","",AQ129/AQ$68)</f>
        <v>32329</v>
      </c>
      <c r="AL129" s="39">
        <f t="shared" si="126"/>
        <v>0</v>
      </c>
      <c r="AM129" s="39">
        <f t="shared" si="126"/>
        <v>29236.666666666668</v>
      </c>
      <c r="AN129" s="39">
        <f t="shared" si="124"/>
        <v>7796.666666666667</v>
      </c>
      <c r="AO129" s="39">
        <f t="shared" si="124"/>
        <v>17262.5</v>
      </c>
      <c r="AP129" s="98">
        <f t="shared" si="124"/>
        <v>1730</v>
      </c>
      <c r="AQ129" s="89">
        <v>32329</v>
      </c>
      <c r="AR129" s="89">
        <v>0</v>
      </c>
      <c r="AS129" s="89">
        <v>87710</v>
      </c>
      <c r="AT129" s="89">
        <v>23390</v>
      </c>
      <c r="AU129" s="89">
        <v>34525</v>
      </c>
      <c r="AV129" s="89">
        <v>6920</v>
      </c>
      <c r="AW129" s="1"/>
      <c r="AX129" s="1"/>
      <c r="AY129" s="39" t="str">
        <f t="shared" si="111"/>
        <v/>
      </c>
      <c r="AZ129" s="39" t="str">
        <f t="shared" si="112"/>
        <v/>
      </c>
      <c r="BA129" s="39" t="str">
        <f t="shared" si="113"/>
        <v/>
      </c>
      <c r="BB129" s="39" t="str">
        <f t="shared" si="114"/>
        <v/>
      </c>
      <c r="BC129" s="39" t="str">
        <f t="shared" si="115"/>
        <v/>
      </c>
      <c r="BD129" s="39" t="str">
        <f t="shared" si="116"/>
        <v/>
      </c>
      <c r="BE129" s="39" t="str">
        <f t="shared" si="117"/>
        <v/>
      </c>
      <c r="BF129" s="39" t="str">
        <f t="shared" si="118"/>
        <v/>
      </c>
      <c r="BG129" s="39" t="str">
        <f t="shared" si="119"/>
        <v/>
      </c>
      <c r="BH129" s="39" t="str">
        <f t="shared" si="120"/>
        <v/>
      </c>
      <c r="BI129" s="39" t="str">
        <f t="shared" si="121"/>
        <v/>
      </c>
      <c r="BJ129" s="39" t="str">
        <f t="shared" si="122"/>
        <v/>
      </c>
      <c r="BK129" s="42" t="str">
        <f t="shared" si="127"/>
        <v/>
      </c>
      <c r="BL129" t="str">
        <f t="shared" si="127"/>
        <v/>
      </c>
      <c r="BM129" t="str">
        <f t="shared" si="127"/>
        <v/>
      </c>
      <c r="BN129" t="str">
        <f t="shared" si="127"/>
        <v/>
      </c>
      <c r="BO129" t="str">
        <f t="shared" si="127"/>
        <v/>
      </c>
      <c r="BP129" t="str">
        <f t="shared" si="127"/>
        <v/>
      </c>
      <c r="BQ129" t="str">
        <f t="shared" si="127"/>
        <v/>
      </c>
      <c r="BR129" t="str">
        <f t="shared" si="127"/>
        <v/>
      </c>
      <c r="BS129" t="str">
        <f t="shared" si="127"/>
        <v/>
      </c>
      <c r="BT129" t="str">
        <f t="shared" si="127"/>
        <v/>
      </c>
      <c r="BU129" t="str">
        <f t="shared" si="127"/>
        <v/>
      </c>
      <c r="BV129" t="str">
        <f t="shared" si="127"/>
        <v/>
      </c>
      <c r="BW129" t="str">
        <f t="shared" si="101"/>
        <v/>
      </c>
      <c r="BX129" t="str">
        <f t="shared" si="102"/>
        <v/>
      </c>
      <c r="BY129" t="str">
        <f t="shared" si="103"/>
        <v/>
      </c>
      <c r="BZ129" t="str">
        <f t="shared" si="104"/>
        <v/>
      </c>
      <c r="CA129" t="str">
        <f t="shared" si="128"/>
        <v/>
      </c>
      <c r="CB129" s="39" t="str">
        <f t="shared" si="128"/>
        <v/>
      </c>
      <c r="CC129" s="46" t="str">
        <f t="shared" si="106"/>
        <v/>
      </c>
      <c r="CD129" s="44" t="str">
        <f t="shared" si="96"/>
        <v/>
      </c>
      <c r="CE129" t="str" cm="1">
        <f t="array" ref="CE129">_xlfn.IFS($CC129="","",$CC129&lt;=CE$69,"yes",$CC129&gt;CE$69,"no")</f>
        <v/>
      </c>
      <c r="CF129" s="42" t="str">
        <f t="shared" si="107"/>
        <v/>
      </c>
      <c r="CG129" s="1" t="str">
        <f t="shared" si="108"/>
        <v/>
      </c>
      <c r="CH129" s="1" t="str">
        <f t="shared" si="109"/>
        <v/>
      </c>
      <c r="CI129" s="76" t="str">
        <f>IF(CE129="yes",VLOOKUP(CH129,'z-Table'!$A$1:$K$74,7,TRUE)*$CE$68,"")</f>
        <v/>
      </c>
    </row>
    <row r="130" spans="1:87" ht="12" x14ac:dyDescent="0.2">
      <c r="A130" s="6"/>
      <c r="B130" s="18"/>
      <c r="C130" s="19"/>
      <c r="D130" s="113"/>
      <c r="E130" s="111"/>
      <c r="K130" s="1"/>
      <c r="L130" s="42"/>
      <c r="Q130" s="96"/>
      <c r="R130" s="89"/>
      <c r="S130" s="89"/>
      <c r="T130" s="89"/>
      <c r="U130" s="89"/>
      <c r="V130" s="89"/>
      <c r="W130" s="89"/>
      <c r="X130" s="1"/>
      <c r="Y130" s="1"/>
      <c r="Z130" s="6"/>
      <c r="AA130" s="18"/>
      <c r="AB130" s="19"/>
      <c r="AC130" s="113"/>
      <c r="AD130" s="111"/>
      <c r="AJ130" s="1"/>
      <c r="AK130" s="85"/>
      <c r="AL130" s="39"/>
      <c r="AM130" s="39"/>
      <c r="AN130" s="39"/>
      <c r="AO130" s="39"/>
      <c r="AP130" s="98"/>
      <c r="AQ130" s="89"/>
      <c r="AR130" s="89"/>
      <c r="AS130" s="89"/>
      <c r="AT130" s="89"/>
      <c r="AU130" s="89"/>
      <c r="AV130" s="89"/>
      <c r="AW130" s="1"/>
      <c r="AX130" s="1" t="s">
        <v>86</v>
      </c>
      <c r="AY130" s="39">
        <f t="shared" ref="AY130:BD130" si="129">IF(AY69="","",F131-SUM(AY70:AY129))</f>
        <v>3772993.6666666716</v>
      </c>
      <c r="AZ130" s="39">
        <f t="shared" si="129"/>
        <v>4156820</v>
      </c>
      <c r="BA130" s="39">
        <f t="shared" si="129"/>
        <v>917561.66666667163</v>
      </c>
      <c r="BB130" s="39">
        <f t="shared" si="129"/>
        <v>4770681.25</v>
      </c>
      <c r="BC130" s="39">
        <f t="shared" si="129"/>
        <v>2498176.5</v>
      </c>
      <c r="BD130" s="39">
        <f t="shared" si="129"/>
        <v>2202057.5</v>
      </c>
      <c r="BE130" s="39">
        <f>IF(BE69="","",AE131-SUM(BE70:BE129))</f>
        <v>8062254</v>
      </c>
      <c r="BF130" s="39">
        <f t="shared" ref="BF130:BI130" si="130">IF(BF69="","",AF131-SUM(BF70:BF129))</f>
        <v>4524979.5</v>
      </c>
      <c r="BG130" s="39">
        <f t="shared" si="130"/>
        <v>6524192.3333333433</v>
      </c>
      <c r="BH130" s="39">
        <f t="shared" si="130"/>
        <v>3431917.3333333321</v>
      </c>
      <c r="BI130" s="39">
        <f t="shared" si="130"/>
        <v>13979845.5</v>
      </c>
      <c r="BJ130" s="39">
        <f>IF(BJ69="","",AJ131-SUM(BJ70:BJ129))</f>
        <v>802957.75</v>
      </c>
      <c r="BK130" s="42">
        <f t="shared" ref="BK130" si="131">IFERROR(_xlfn.RANK.AVG(AY130,$AY130:$BJ130,1),"")</f>
        <v>6</v>
      </c>
      <c r="BL130">
        <f t="shared" ref="BL130" si="132">IFERROR(_xlfn.RANK.AVG(AZ130,$AY130:$BJ130,1),"")</f>
        <v>7</v>
      </c>
      <c r="BM130">
        <f t="shared" ref="BM130" si="133">IFERROR(_xlfn.RANK.AVG(BA130,$AY130:$BJ130,1),"")</f>
        <v>2</v>
      </c>
      <c r="BN130">
        <f t="shared" ref="BN130" si="134">IFERROR(_xlfn.RANK.AVG(BB130,$AY130:$BJ130,1),"")</f>
        <v>9</v>
      </c>
      <c r="BO130">
        <f t="shared" ref="BO130" si="135">IFERROR(_xlfn.RANK.AVG(BC130,$AY130:$BJ130,1),"")</f>
        <v>4</v>
      </c>
      <c r="BP130">
        <f t="shared" ref="BP130" si="136">IFERROR(_xlfn.RANK.AVG(BD130,$AY130:$BJ130,1),"")</f>
        <v>3</v>
      </c>
      <c r="BQ130">
        <f t="shared" ref="BQ130" si="137">IFERROR(_xlfn.RANK.AVG(BE130,$AY130:$BJ130,1),"")</f>
        <v>11</v>
      </c>
      <c r="BR130">
        <f t="shared" ref="BR130" si="138">IFERROR(_xlfn.RANK.AVG(BF130,$AY130:$BJ130,1),"")</f>
        <v>8</v>
      </c>
      <c r="BS130">
        <f t="shared" ref="BS130" si="139">IFERROR(_xlfn.RANK.AVG(BG130,$AY130:$BJ130,1),"")</f>
        <v>10</v>
      </c>
      <c r="BT130">
        <f t="shared" ref="BT130" si="140">IFERROR(_xlfn.RANK.AVG(BH130,$AY130:$BJ130,1),"")</f>
        <v>5</v>
      </c>
      <c r="BU130">
        <f t="shared" ref="BU130" si="141">IFERROR(_xlfn.RANK.AVG(BI130,$AY130:$BJ130,1),"")</f>
        <v>12</v>
      </c>
      <c r="BV130">
        <f t="shared" ref="BV130" si="142">IFERROR(_xlfn.RANK.AVG(BJ130,$AY130:$BJ130,1),"")</f>
        <v>1</v>
      </c>
      <c r="BW130">
        <f t="shared" ref="BW130" si="143">IF($AX130&lt;&gt;0,SUM(BK130:BP130),"")</f>
        <v>31</v>
      </c>
      <c r="BX130">
        <f t="shared" ref="BX130" si="144">IF($AX130&lt;&gt;0,SUM(BQ130:BV130),"")</f>
        <v>47</v>
      </c>
      <c r="BY130">
        <f t="shared" si="103"/>
        <v>6</v>
      </c>
      <c r="BZ130">
        <f t="shared" si="104"/>
        <v>6</v>
      </c>
      <c r="CA130">
        <f t="shared" ref="CA130" si="145">IF($AX130&lt;&gt;0,IF(($BY130*$BZ130)+(BY130*(BY130+1)/2)-BW130&lt;0,0,($BY130*$BZ130)+(BY130*(BY130+1)/2)-BW130),"")</f>
        <v>26</v>
      </c>
      <c r="CB130" s="39">
        <f t="shared" ref="CB130" si="146">IF($AX130&lt;&gt;0,IF(($BY130*$BZ130)+(BZ130*(BZ130+1)/2)-BX130&lt;0,0,($BY130*$BZ130)+(BZ130*(BZ130+1)/2)-BX130),"")</f>
        <v>10</v>
      </c>
      <c r="CC130" s="46">
        <f t="shared" ref="CC130" si="147">IF($AX130&lt;&gt;0,MIN(CA130:CB130),"")</f>
        <v>10</v>
      </c>
      <c r="CD130" s="44" t="str">
        <f t="shared" ref="CD130" si="148">IF(CC130="","","sig = ")</f>
        <v xml:space="preserve">sig = </v>
      </c>
      <c r="CE130" t="str" cm="1">
        <f t="array" ref="CE130">_xlfn.IFS($CC130="","",$CC130&lt;=CE$69,"yes",$CC130&gt;CE$69,"no")</f>
        <v>no</v>
      </c>
      <c r="CF130" s="42"/>
      <c r="CG130" s="1"/>
      <c r="CH130" s="1"/>
      <c r="CI130" s="76"/>
    </row>
    <row r="131" spans="1:87" ht="12" x14ac:dyDescent="0.2">
      <c r="A131" s="6" t="s">
        <v>87</v>
      </c>
      <c r="B131" s="87" cm="1">
        <f t="array" ref="B131">IFERROR(ROUND(_xlfn.IFS(COUNTA($F$68:$K$68)=0,AVERAGE($F131:$K131),$F$68="X",AVERAGE(G131:$K131),$G$68="X",AVERAGE($F131,$H131:$K131),$H$68="X",AVERAGE($F131:$G131,$I131:$K131),$I$68="X",AVERAGE($F131:$H131,$J131:$K131),$J$68="X",AVERAGE($F131:$I131,$K131:$K131),$K$68="X",AVERAGE($F131:$J131)),0),"")</f>
        <v>60951800</v>
      </c>
      <c r="C131" s="88" cm="1">
        <f t="array" ref="C131">IFERROR(ROUND(_xlfn.IFS(COUNTA($F$68:$K$68)=0,STDEV($F131:$K131)/SQRT(COUNT($F131:$K131)),$F$68="X",STDEV(G131:$K131)/SQRT(COUNT(G131:$K131)),$G$68="X",STDEV($F131,$H131:$K131)/SQRT(COUNT($F131,$H131:$K131)),$H$68="X",STDEV($F131:$G131,$I131:$K131)/SQRT(COUNT($F131:$G131,$I131:$K131)),$I$68="X",STDEV($F131:$H131,$J131:$K131)/SQRT(COUNT($F131:$H131,$J131:$K131)),$J$68="X",STDEV($F131:$I131,$K131)/SQRT(COUNT($F131:$I131,$K131)),$K$68="X",STDEV($F131:$J131)/SQRT(COUNT($F131:$J131))),0),"")</f>
        <v>10900797</v>
      </c>
      <c r="D131" s="103" cm="1">
        <f t="array" ref="D131">IFERROR(ROUND(_xlfn.IFS(COUNTA($L$68:$Q$68)=0,AVERAGE($L131:$Q131),$L$68="X",AVERAGE($M131:$Q131),$M$68="X",AVERAGE($L131,$N131:$Q131),$N$68="X",AVERAGE($L131:$M131,$O131:$Q131),$O$68="X",AVERAGE($L131:$N131,$P131:$Q131),$P$68="X",AVERAGE($L131:$O131,$Q131:$Q131),$Q$68="X",AVERAGE($L131:$P131)),0),"")</f>
        <v>60951800</v>
      </c>
      <c r="E131" s="105" cm="1">
        <f t="array" ref="E131">IFERROR(ROUND(_xlfn.IFS(COUNTA($L$68:$Q$68)=0,STDEV($L131:$Q131)/SQRT(COUNT($L131:$Q131)),$L$68="X",STDEV($M131:$Q131)/SQRT(COUNT($M131:$Q131)),$M$68="X",STDEV($L131,$N131:$Q131)/SQRT(COUNT($L131,$N131:$Q131)),$N$68="X",STDEV($L131:$M131,$O131:$Q131)/SQRT(COUNT($L131:$M131,$O131:$Q131)),$O$68="X",STDEV($L131:$N131,$P131:$Q131)/SQRT(COUNT($L131:$N131,$P131:$Q131)),$P$68="X",STDEV($L131:$O131,$Q131)/SQRT(COUNT($L131:$O131,$Q131)),$Q$68="X",STDEV($L131:$P131)/SQRT(COUNT($L131:$P131))),0),"")</f>
        <v>10900797</v>
      </c>
      <c r="F131" s="1">
        <f t="shared" ref="F131:J131" si="149">IF(SUM(L70:L129)=0,"",SUM(L70:L129))</f>
        <v>57963087.666666672</v>
      </c>
      <c r="G131" s="1">
        <f t="shared" si="149"/>
        <v>49921494</v>
      </c>
      <c r="H131" s="1">
        <f t="shared" si="149"/>
        <v>17934764.33333334</v>
      </c>
      <c r="I131" s="1">
        <f t="shared" si="149"/>
        <v>96069115.75</v>
      </c>
      <c r="J131" s="1">
        <f t="shared" si="149"/>
        <v>79337965</v>
      </c>
      <c r="K131" s="1">
        <f>IF(SUM(Q70:Q129)=0,"",SUM(Q70:Q129))</f>
        <v>64484375.5</v>
      </c>
      <c r="L131" s="42">
        <f>IF(SUM(L70:L129)=0,"",SUM(L70:L129))</f>
        <v>57963087.666666672</v>
      </c>
      <c r="M131">
        <f t="shared" ref="M131:Q131" si="150">IF(SUM(M70:M129)=0,"",SUM(M70:M129))</f>
        <v>49921494</v>
      </c>
      <c r="N131">
        <f t="shared" si="150"/>
        <v>17934764.33333334</v>
      </c>
      <c r="O131">
        <f t="shared" si="150"/>
        <v>96069115.75</v>
      </c>
      <c r="P131">
        <f t="shared" si="150"/>
        <v>79337965</v>
      </c>
      <c r="Q131" s="95">
        <f t="shared" si="150"/>
        <v>64484375.5</v>
      </c>
      <c r="R131" s="92"/>
      <c r="S131" s="1"/>
      <c r="T131" s="1"/>
      <c r="U131" s="1"/>
      <c r="V131" s="1"/>
      <c r="W131" s="1"/>
      <c r="X131" s="1"/>
      <c r="Y131" s="1"/>
      <c r="Z131" s="6" t="s">
        <v>87</v>
      </c>
      <c r="AA131" s="87" cm="1">
        <f t="array" ref="AA131">IFERROR(ROUND(_xlfn.IFS(COUNTA($AE$68:$AJ$68)=0,AVERAGE($AE131:$AJ131),$AE$68="X",AVERAGE($AF131:$AJ131),$AF$68="X",AVERAGE($AE131,$AG131:$AJ131),$AG$68="X",AVERAGE($AE131:$AF131,$AH131:$AJ131),$AH$68="X",AVERAGE($AE131:$AG131,$AI131:$AJ131),$AI$68="X",AVERAGE($AE131:$AH131,$AJ131:$AJ131),$AJ$68="X",AVERAGE($AE131:$AI131)),0),"")</f>
        <v>130634505</v>
      </c>
      <c r="AB131" s="88" cm="1">
        <f t="array" ref="AB131">IFERROR(ROUND(_xlfn.IFS(COUNTA($AE$68:$AJ$68)=0,STDEV($AE131:$AJ131)/SQRT(COUNT($AE131:$AJ131)),$AE$68="X",STDEV($AF131:$AJ131)/SQRT(COUNT($AF131:$AJ131)),$AF$68="X",STDEV($AE131,$AG131:$AJ131)/SQRT(COUNT($AE131,$AG131:$AJ131)),$AG$68="X",STDEV($AE131:$AF131,$AH131:$AJ131)/SQRT(COUNT($AE131:$AF131,$AH131:$AJ131)),$AH$68="X",STDEV($AE131:$AG131,$AI131:$AJ131)/SQRT(COUNT($AE131:$AG131,$AI131:$AJ131)),$AI$68="X",STDEV($AE131:$AH131,$AJ131)/SQRT(COUNT($AE131:$AH131,$AJ131)),$AJ$68="X",STDEV($AE131:$AI131)/SQRT(COUNT($AE131:$AI131))),0),"")</f>
        <v>68467706</v>
      </c>
      <c r="AC131" s="103" cm="1">
        <f t="array" ref="AC131">IFERROR(ROUND(_xlfn.IFS(COUNTA($AK$68:$AP$68)=0,AVERAGE($AK131:$AP131),$AK$68="X",AVERAGE($AL131:$AP131),$AL$68="X",AVERAGE($AK131,$AM131:$AP131),$AM$68="X",AVERAGE($AK131:$AL131,$AN131:$AP131),$AN$68="X",AVERAGE($AK131:$AM131,$AO131:$AP131),$AO$68="X",AVERAGE($AK131:$AN131,$AP131:$AP131),$AP$68="X",AVERAGE($AK131:$AO131)),0),"")</f>
        <v>130634505</v>
      </c>
      <c r="AD131" s="105" cm="1">
        <f t="array" ref="AD131">IFERROR(ROUND(_xlfn.IFS(COUNTA($AK$68:$AP$68)=0,STDEV($AK131:$AP131)/SQRT(COUNT($AK131:$AP131)),$AK$68="X",STDEV($AL131:$AP131)/SQRT(COUNT($AL131:$AP131)),$AL$68="X",STDEV($AK131,$AM131:$AP131)/SQRT(COUNT($AK131,$AM131:$AP131)),$AM$68="X",STDEV($AK131:$AL131,$AN131:$AP131)/SQRT(COUNT($AK131:$AL131,$AN131:$AP131)),$AN$68="X",STDEV($AK131:$AM131,$AO131:$AP131)/SQRT(COUNT($AK131:$AM131,$AO131:$AP131)),$AO$68="X",STDEV($AK131:$AN131,$AP131)/SQRT(COUNT($AK131:$AN131,$AP131)),$AP$68="X",STDEV($AK131:$AO131)/SQRT(COUNT($AK131:$AO131))),0),"")</f>
        <v>68467706</v>
      </c>
      <c r="AE131" s="1">
        <f t="shared" ref="AE131:AI131" si="151">IF(SUM(AK70:AK129)=0,"",SUM(AK70:AK129))</f>
        <v>92824489</v>
      </c>
      <c r="AF131" s="1">
        <f t="shared" si="151"/>
        <v>91525615</v>
      </c>
      <c r="AG131" s="1">
        <f t="shared" si="151"/>
        <v>88600163.666666672</v>
      </c>
      <c r="AH131" s="1">
        <f t="shared" si="151"/>
        <v>28973325.333333332</v>
      </c>
      <c r="AI131" s="1">
        <f t="shared" si="151"/>
        <v>465928894</v>
      </c>
      <c r="AJ131" s="1">
        <f>IF(SUM(AP70:AP129)=0,"",SUM(AP70:AP129))</f>
        <v>15954544.5</v>
      </c>
      <c r="AK131" s="92">
        <f>IF(SUM(AK70:AK129)=0,"",SUM(AK70:AK129))</f>
        <v>92824489</v>
      </c>
      <c r="AL131">
        <f t="shared" ref="AL131:AP131" si="152">IF(SUM(AL70:AL129)=0,"",SUM(AL70:AL129))</f>
        <v>91525615</v>
      </c>
      <c r="AM131">
        <f t="shared" si="152"/>
        <v>88600163.666666672</v>
      </c>
      <c r="AN131">
        <f t="shared" si="152"/>
        <v>28973325.333333332</v>
      </c>
      <c r="AO131">
        <f t="shared" si="152"/>
        <v>465928894</v>
      </c>
      <c r="AP131" s="95">
        <f t="shared" si="152"/>
        <v>15954544.5</v>
      </c>
      <c r="AQ131" s="92"/>
      <c r="AR131" s="1"/>
      <c r="AS131" s="1"/>
      <c r="AT131" s="1"/>
      <c r="AU131" s="1"/>
      <c r="AV131" s="1"/>
      <c r="AW131" s="1"/>
      <c r="AX131" s="1" t="str">
        <f>A131</f>
        <v>Response ÷ d.w.</v>
      </c>
      <c r="AY131" s="39">
        <f t="shared" ref="AY131:BD131" si="153">IF($AX131&lt;&gt;0,IF(SUM(L$70:L$129)=0,"",IF(L$68="x","",F131)),"")</f>
        <v>57963087.666666672</v>
      </c>
      <c r="AZ131" s="39">
        <f t="shared" si="153"/>
        <v>49921494</v>
      </c>
      <c r="BA131" s="39">
        <f t="shared" si="153"/>
        <v>17934764.33333334</v>
      </c>
      <c r="BB131" s="39">
        <f t="shared" si="153"/>
        <v>96069115.75</v>
      </c>
      <c r="BC131" s="39">
        <f t="shared" si="153"/>
        <v>79337965</v>
      </c>
      <c r="BD131" s="39">
        <f t="shared" si="153"/>
        <v>64484375.5</v>
      </c>
      <c r="BE131" s="39">
        <f>IF($AX131&lt;&gt;0,IF(SUM(AK$70:AK$129)=0,"",IF(AK$68="x","",AE131)),"")</f>
        <v>92824489</v>
      </c>
      <c r="BF131" s="39">
        <f t="shared" ref="BF131:BJ131" si="154">IF($AX131&lt;&gt;0,IF(SUM(AL$70:AL$129)=0,"",IF(AL$68="x","",AF131)),"")</f>
        <v>91525615</v>
      </c>
      <c r="BG131" s="39">
        <f t="shared" si="154"/>
        <v>88600163.666666672</v>
      </c>
      <c r="BH131" s="39">
        <f t="shared" si="154"/>
        <v>28973325.333333332</v>
      </c>
      <c r="BI131" s="39">
        <f t="shared" si="154"/>
        <v>465928894</v>
      </c>
      <c r="BJ131" s="39">
        <f t="shared" si="154"/>
        <v>15954544.5</v>
      </c>
      <c r="BK131" s="42">
        <f t="shared" si="127"/>
        <v>5</v>
      </c>
      <c r="BL131">
        <f t="shared" si="127"/>
        <v>4</v>
      </c>
      <c r="BM131">
        <f t="shared" si="127"/>
        <v>2</v>
      </c>
      <c r="BN131">
        <f t="shared" si="127"/>
        <v>11</v>
      </c>
      <c r="BO131">
        <f t="shared" si="127"/>
        <v>7</v>
      </c>
      <c r="BP131">
        <f t="shared" si="127"/>
        <v>6</v>
      </c>
      <c r="BQ131">
        <f t="shared" si="127"/>
        <v>10</v>
      </c>
      <c r="BR131">
        <f t="shared" si="127"/>
        <v>9</v>
      </c>
      <c r="BS131">
        <f t="shared" si="127"/>
        <v>8</v>
      </c>
      <c r="BT131">
        <f t="shared" si="127"/>
        <v>3</v>
      </c>
      <c r="BU131">
        <f t="shared" si="127"/>
        <v>12</v>
      </c>
      <c r="BV131">
        <f t="shared" si="127"/>
        <v>1</v>
      </c>
      <c r="BW131">
        <f t="shared" si="101"/>
        <v>35</v>
      </c>
      <c r="BX131">
        <f t="shared" si="102"/>
        <v>43</v>
      </c>
      <c r="BY131">
        <f t="shared" si="103"/>
        <v>6</v>
      </c>
      <c r="BZ131">
        <f t="shared" si="104"/>
        <v>6</v>
      </c>
      <c r="CA131">
        <f t="shared" si="128"/>
        <v>22</v>
      </c>
      <c r="CB131" s="39">
        <f t="shared" si="128"/>
        <v>14</v>
      </c>
      <c r="CC131" s="46">
        <f t="shared" si="106"/>
        <v>14</v>
      </c>
      <c r="CD131" s="44" t="str">
        <f t="shared" si="96"/>
        <v xml:space="preserve">sig = </v>
      </c>
      <c r="CE131" t="str" cm="1">
        <f t="array" ref="CE131">_xlfn.IFS($CC131="","",$CC131&lt;=CE$69,"yes",$CC131&gt;CE$69,"no")</f>
        <v>no</v>
      </c>
      <c r="CF131" s="42" t="str">
        <f t="shared" si="107"/>
        <v/>
      </c>
      <c r="CG131" s="1" t="str">
        <f t="shared" si="108"/>
        <v/>
      </c>
      <c r="CH131" s="1" t="str">
        <f t="shared" si="109"/>
        <v/>
      </c>
      <c r="CI131" s="86" t="str">
        <f>IF(CE131="yes",VLOOKUP(CH131,'z-Table'!$A$1:$K$74,7,TRUE)*$CE$68,"")</f>
        <v/>
      </c>
    </row>
    <row r="132" spans="1:87" ht="12" x14ac:dyDescent="0.2">
      <c r="A132" s="6" t="s">
        <v>88</v>
      </c>
      <c r="B132" s="18">
        <f>ROUND(AA131/$B131,2)</f>
        <v>2.14</v>
      </c>
      <c r="C132" s="10" t="str">
        <f>IFERROR(STDEV($F132:$J132)/SQRT(COUNT($F132:$J132)),"")</f>
        <v/>
      </c>
      <c r="D132" s="102">
        <f>ROUND($AC131/$D131,2)</f>
        <v>2.14</v>
      </c>
      <c r="E132" s="111" t="str">
        <f>IFERROR(STDEV($L132:$P132)/SQRT(COUNT($L132:$P132)),"")</f>
        <v/>
      </c>
      <c r="K132" s="1"/>
      <c r="L132" s="92"/>
      <c r="M132" s="1"/>
      <c r="N132" s="1"/>
      <c r="O132" s="1"/>
      <c r="P132" s="1"/>
      <c r="Q132" s="95"/>
      <c r="R132" s="92"/>
      <c r="S132" s="1"/>
      <c r="T132" s="1"/>
      <c r="U132" s="1"/>
      <c r="V132" s="1"/>
      <c r="W132" s="1"/>
      <c r="X132" s="1"/>
      <c r="Y132" s="1"/>
      <c r="Z132" s="6"/>
      <c r="AA132" s="20"/>
      <c r="AB132" s="10"/>
      <c r="AC132" s="113"/>
      <c r="AD132" s="111"/>
      <c r="AJ132" s="1"/>
      <c r="AK132" s="42"/>
      <c r="AP132" s="95"/>
      <c r="AQ132" s="92"/>
      <c r="AR132" s="1"/>
      <c r="AS132" s="1"/>
      <c r="AT132" s="1"/>
      <c r="AU132" s="1"/>
      <c r="AV132" s="1"/>
      <c r="AW132" s="1"/>
      <c r="CI132" s="74"/>
    </row>
    <row r="133" spans="1:87" ht="12" x14ac:dyDescent="0.2">
      <c r="A133" s="6" t="s">
        <v>90</v>
      </c>
      <c r="B133" s="12">
        <f>ROUND(B131/$B65,0)</f>
        <v>254</v>
      </c>
      <c r="C133" s="10" t="str">
        <f>IFERROR(STDEV($F133:$J133)/SQRT(COUNT($F133:$J133)),"")</f>
        <v/>
      </c>
      <c r="D133" s="21">
        <f>ROUND($D131/$D65,0)</f>
        <v>254</v>
      </c>
      <c r="E133" s="113" t="str">
        <f>IFERROR(STDEV($L133:$P133)/SQRT(COUNT($L133:$P133)),"")</f>
        <v/>
      </c>
      <c r="Z133" s="6" t="s">
        <v>90</v>
      </c>
      <c r="AA133" s="12">
        <f>ROUND($AA131/$AA65,0)</f>
        <v>574</v>
      </c>
      <c r="AB133" s="10" t="str">
        <f>IFERROR(STDEV($AE133:$AI133)/SQRT(COUNT($AE133:$AI133)),"")</f>
        <v/>
      </c>
      <c r="AC133" s="21">
        <f>ROUND($AC131/$AC65,0)</f>
        <v>574</v>
      </c>
      <c r="AD133" s="113" t="str">
        <f>IFERROR(STDEV($AK133:$AO133)/SQRT(COUNT($AK133:$AO133)),"")</f>
        <v/>
      </c>
      <c r="CI133" s="74"/>
    </row>
    <row r="134" spans="1:87" x14ac:dyDescent="0.2">
      <c r="F134" s="40" t="s">
        <v>3</v>
      </c>
      <c r="L134" s="40" t="s">
        <v>114</v>
      </c>
      <c r="R134" s="42" t="s">
        <v>0</v>
      </c>
      <c r="AE134" s="40" t="s">
        <v>3</v>
      </c>
      <c r="AK134" s="40" t="s">
        <v>114</v>
      </c>
      <c r="AQ134" s="42" t="s">
        <v>0</v>
      </c>
      <c r="CD134" s="101" t="s">
        <v>1</v>
      </c>
      <c r="CE134">
        <v>0.05</v>
      </c>
      <c r="CI134" s="74"/>
    </row>
    <row r="135" spans="1:87" ht="12.75" x14ac:dyDescent="0.25">
      <c r="A135" s="5" t="s">
        <v>91</v>
      </c>
      <c r="B135" s="40" t="s">
        <v>3</v>
      </c>
      <c r="D135" s="104" t="s">
        <v>114</v>
      </c>
      <c r="E135" s="105"/>
      <c r="L135" s="42"/>
      <c r="R135" s="41">
        <v>3</v>
      </c>
      <c r="S135" s="8">
        <v>2</v>
      </c>
      <c r="T135" s="8">
        <v>3</v>
      </c>
      <c r="U135" s="8">
        <v>3</v>
      </c>
      <c r="V135" s="8">
        <v>1</v>
      </c>
      <c r="W135" s="8">
        <v>1</v>
      </c>
      <c r="Z135" s="5" t="s">
        <v>91</v>
      </c>
      <c r="AA135" s="40" t="s">
        <v>3</v>
      </c>
      <c r="AB135" s="3"/>
      <c r="AC135" s="104" t="s">
        <v>114</v>
      </c>
      <c r="AD135" s="105"/>
      <c r="AK135" s="42"/>
      <c r="AQ135" s="41">
        <v>2</v>
      </c>
      <c r="AR135" s="8">
        <v>1</v>
      </c>
      <c r="AS135" s="8">
        <v>2</v>
      </c>
      <c r="AT135" s="8">
        <v>3</v>
      </c>
      <c r="AU135" s="8">
        <v>1</v>
      </c>
      <c r="AV135" s="8">
        <v>3</v>
      </c>
      <c r="BK135" s="40" t="s">
        <v>5</v>
      </c>
      <c r="BX135" s="38" t="s">
        <v>6</v>
      </c>
      <c r="BY135">
        <f>COUNT(F136:K136)-COUNTIF(F135:K135,"X")</f>
        <v>6</v>
      </c>
      <c r="BZ135" s="38" t="s">
        <v>7</v>
      </c>
      <c r="CA135">
        <f>COUNT(AE136:AJ136)-COUNTIF(AE135:AJ135,"X")</f>
        <v>6</v>
      </c>
      <c r="CD135" s="101" t="s">
        <v>8</v>
      </c>
      <c r="CE135">
        <v>2</v>
      </c>
      <c r="CI135" s="74"/>
    </row>
    <row r="136" spans="1:87" ht="12.75" x14ac:dyDescent="0.25">
      <c r="A136" s="2" t="s">
        <v>96</v>
      </c>
      <c r="B136" s="11" t="s">
        <v>10</v>
      </c>
      <c r="C136" s="9" t="s">
        <v>11</v>
      </c>
      <c r="D136" s="106" t="s">
        <v>10</v>
      </c>
      <c r="E136" s="107" t="s">
        <v>11</v>
      </c>
      <c r="F136" s="2">
        <v>1</v>
      </c>
      <c r="G136" s="2">
        <v>2</v>
      </c>
      <c r="H136" s="2">
        <v>3</v>
      </c>
      <c r="I136" s="2">
        <v>4</v>
      </c>
      <c r="J136" s="2">
        <v>5</v>
      </c>
      <c r="K136" s="2">
        <v>6</v>
      </c>
      <c r="L136" s="91">
        <v>1</v>
      </c>
      <c r="M136" s="2">
        <v>2</v>
      </c>
      <c r="N136" s="2">
        <v>3</v>
      </c>
      <c r="O136" s="2">
        <v>4</v>
      </c>
      <c r="P136" s="2">
        <v>5</v>
      </c>
      <c r="Q136" s="2">
        <v>6</v>
      </c>
      <c r="R136" s="91">
        <v>1</v>
      </c>
      <c r="S136" s="2">
        <v>2</v>
      </c>
      <c r="T136" s="2">
        <v>3</v>
      </c>
      <c r="U136" s="2">
        <v>4</v>
      </c>
      <c r="V136" s="2">
        <v>5</v>
      </c>
      <c r="W136" s="2">
        <v>6</v>
      </c>
      <c r="X136" s="5"/>
      <c r="Y136" s="5"/>
      <c r="Z136" s="2" t="s">
        <v>97</v>
      </c>
      <c r="AA136" s="11" t="s">
        <v>10</v>
      </c>
      <c r="AB136" s="9" t="s">
        <v>11</v>
      </c>
      <c r="AC136" s="116" t="s">
        <v>10</v>
      </c>
      <c r="AD136" s="107" t="s">
        <v>11</v>
      </c>
      <c r="AE136" s="2">
        <v>1</v>
      </c>
      <c r="AF136" s="2">
        <v>2</v>
      </c>
      <c r="AG136" s="2">
        <v>3</v>
      </c>
      <c r="AH136" s="2">
        <v>4</v>
      </c>
      <c r="AI136" s="2">
        <v>5</v>
      </c>
      <c r="AJ136" s="2">
        <v>6</v>
      </c>
      <c r="AK136" s="91">
        <v>1</v>
      </c>
      <c r="AL136" s="2">
        <v>2</v>
      </c>
      <c r="AM136" s="2">
        <v>3</v>
      </c>
      <c r="AN136" s="2">
        <v>4</v>
      </c>
      <c r="AO136" s="2">
        <v>5</v>
      </c>
      <c r="AP136" s="2">
        <v>6</v>
      </c>
      <c r="AQ136" s="91">
        <v>1</v>
      </c>
      <c r="AR136" s="2">
        <v>2</v>
      </c>
      <c r="AS136" s="2">
        <v>3</v>
      </c>
      <c r="AT136" s="2">
        <v>4</v>
      </c>
      <c r="AU136" s="2">
        <v>5</v>
      </c>
      <c r="AV136" s="2">
        <v>6</v>
      </c>
      <c r="AW136" s="5"/>
      <c r="AX136" s="8" t="s">
        <v>13</v>
      </c>
      <c r="AY136" s="90" cm="1">
        <f t="array" ref="AY136">_xlfn.IFS(F135="X","",F136="","",F136&gt;0,F136)</f>
        <v>1</v>
      </c>
      <c r="AZ136" s="90" cm="1">
        <f t="array" ref="AZ136">_xlfn.IFS(G135="X","",G136="","",G136&gt;0,G136)</f>
        <v>2</v>
      </c>
      <c r="BA136" s="90" cm="1">
        <f t="array" ref="BA136">_xlfn.IFS(H135="X","",H136="","",H136&gt;0,H136)</f>
        <v>3</v>
      </c>
      <c r="BB136" s="90" cm="1">
        <f t="array" ref="BB136">_xlfn.IFS(I135="X","",I136="","",I136&gt;0,I136)</f>
        <v>4</v>
      </c>
      <c r="BC136" s="90" cm="1">
        <f t="array" ref="BC136">_xlfn.IFS(J135="X","",J136="","",J136&gt;0,J136)</f>
        <v>5</v>
      </c>
      <c r="BD136" s="90" cm="1">
        <f t="array" ref="BD136">_xlfn.IFS(K135="X","",K136="","",K136&gt;0,K136)</f>
        <v>6</v>
      </c>
      <c r="BE136" s="90" cm="1">
        <f t="array" ref="BE136">_xlfn.IFS(AE135="X","",AE136="","",AE136&gt;0,AE136)</f>
        <v>1</v>
      </c>
      <c r="BF136" s="90" cm="1">
        <f t="array" ref="BF136">_xlfn.IFS(AF135="X","",AF136="","",AF136&gt;0,AF136)</f>
        <v>2</v>
      </c>
      <c r="BG136" s="90" cm="1">
        <f t="array" ref="BG136">_xlfn.IFS(AG135="X","",AG136="","",AG136&gt;0,AG136)</f>
        <v>3</v>
      </c>
      <c r="BH136" s="90" cm="1">
        <f t="array" ref="BH136">_xlfn.IFS(AH135="X","",AH136="","",AH136&gt;0,AH136)</f>
        <v>4</v>
      </c>
      <c r="BI136" s="90" cm="1">
        <f t="array" ref="BI136">_xlfn.IFS(AI135="X","",AI136="","",AI136&gt;0,AI136)</f>
        <v>5</v>
      </c>
      <c r="BJ136" s="90" cm="1">
        <f t="array" ref="BJ136">_xlfn.IFS(AJ135="X","",AJ136="","",AJ136&gt;0,AJ136)</f>
        <v>6</v>
      </c>
      <c r="BK136" s="41" t="str">
        <f>A136</f>
        <v>CM-584 - Control</v>
      </c>
      <c r="BL136" s="8"/>
      <c r="BM136" s="8"/>
      <c r="BN136" s="8"/>
      <c r="BO136" s="8"/>
      <c r="BP136" s="8"/>
      <c r="BQ136" s="8" t="str">
        <f>Z136</f>
        <v>CM-584 - Treamtent</v>
      </c>
      <c r="BR136" s="8"/>
      <c r="BS136" s="8"/>
      <c r="BT136" s="8"/>
      <c r="BU136" s="8"/>
      <c r="BV136" s="8"/>
      <c r="BW136" s="8" t="s">
        <v>14</v>
      </c>
      <c r="BX136" s="8" t="s">
        <v>15</v>
      </c>
      <c r="BY136" s="8" t="s">
        <v>16</v>
      </c>
      <c r="BZ136" s="8" t="s">
        <v>17</v>
      </c>
      <c r="CA136" s="8" t="s">
        <v>18</v>
      </c>
      <c r="CB136" s="8" t="s">
        <v>19</v>
      </c>
      <c r="CC136" s="45" t="s">
        <v>20</v>
      </c>
      <c r="CD136" s="43" t="s">
        <v>21</v>
      </c>
      <c r="CE136" s="8">
        <f>VLOOKUP(CA135,'Mann Table'!$A$10:$O$29,BY135,FALSE)</f>
        <v>5</v>
      </c>
      <c r="CF136" s="41" t="s">
        <v>22</v>
      </c>
      <c r="CG136" s="8" t="s">
        <v>23</v>
      </c>
      <c r="CH136" s="8" t="s">
        <v>24</v>
      </c>
      <c r="CI136" s="75" t="s">
        <v>25</v>
      </c>
    </row>
    <row r="137" spans="1:87" ht="12" x14ac:dyDescent="0.2">
      <c r="A137" s="6" t="s">
        <v>26</v>
      </c>
      <c r="B137" s="18" cm="1">
        <f t="array" ref="B137">IFERROR(_xlfn.IFS(COUNTA($F$135:$K$135)=0,AVERAGE($F137:$K137),$F$135="X",AVERAGE(G137:$K137),$G$135="X",AVERAGE($F137,$H137:$K137),$H$135="X",AVERAGE($F137:$G137,$I137:$K137),$I$135="X",AVERAGE($F137:$H137,$J137:$K137),$J$135="X",AVERAGE($F137:$I137,$K137:$K137),$K$135="X",AVERAGE($F137:$J137)),"")</f>
        <v>6.3803224813493889E-2</v>
      </c>
      <c r="C137" s="19" cm="1">
        <f t="array" ref="C137">IFERROR(_xlfn.IFS(COUNTA($F$135:$K$135)=0,STDEV($F137:$K137)/SQRT(COUNT($F137:$K137)),$F$135="X",STDEV(G137:$K137)/SQRT(COUNT(G137:$K137)),$G$135="X",STDEV($F137,$H137:$K137)/SQRT(COUNT($F137,$H137:$K137)),$H$135="X",STDEV($F137:$G137,$I137:$K137)/SQRT(COUNT($F137:$G137,$I137:$K137)),$I$135="X",STDEV($F137:$H137,$J137:$K137)/SQRT(COUNT($F137:$H137,$J137:$K137)),$J$135="X",STDEV($F137:$I137,$K137)/SQRT(COUNT($F137:$I137,$K137)),$K$135="X",STDEV($F137:$J137)/SQRT(COUNT($F137:$J137))),"")</f>
        <v>1.3658639149359976E-2</v>
      </c>
      <c r="D137" s="114" cm="1">
        <f t="array" ref="D137">IFERROR(_xlfn.IFS(COUNTA($L$135:$Q$135)=0,AVERAGE($L137:$Q137),$L$135="X",AVERAGE($M137:$Q137),$M$135="X",AVERAGE($L137,$N137:$Q137),$N$135="X",AVERAGE($L137:$M137,$O137:$Q137),$O$135="X",AVERAGE($L137:$N137,$P137:$Q137),$P$135="X",AVERAGE($L137:$O137,$Q137:$Q137),$Q$135="X",AVERAGE($L137:$P137)),"")</f>
        <v>174135.11111111109</v>
      </c>
      <c r="E137" s="109" cm="1">
        <f t="array" ref="E137">IFERROR(_xlfn.IFS(COUNTA($L$135:$Q$135)=0,STDEV($L137:$Q137)/SQRT(COUNT($L137:$Q137)),$L$135="X",STDEV($M137:$Q137)/SQRT(COUNT($M137:$Q137)),$M$135="X",STDEV($L137,$N137:$Q137)/SQRT(COUNT($L137,$N137:$Q137)),$N$135="X",STDEV($L137:$M137,$O137:$Q137)/SQRT(COUNT($L137:$M137,$O137:$Q137)),$O$135="X",STDEV($L137:$N137,$P137:$Q137)/SQRT(COUNT($L137:$N137,$P137:$Q137)),$P$135="X",STDEV($L137:$O137,$Q137)/SQRT(COUNT($L137:$O137,$Q137)),$Q$135="X",STDEV($L137:$P137)/SQRT(COUNT($L137:$P137))),"")</f>
        <v>54528.877741823344</v>
      </c>
      <c r="F137" s="1" cm="1">
        <f t="array" ref="F137">_xlfn.IFS(SUM($L137:$Q137)="","",L137="","",L137=0,0,L137&gt;0,L137/F$198*100)</f>
        <v>4.7163985374695981E-2</v>
      </c>
      <c r="G137" s="1" cm="1">
        <f t="array" ref="G137">_xlfn.IFS(SUM($L137:$Q137)="","",M137="","",M137=0,0,M137&gt;0,M137/G$198*100)</f>
        <v>4.0351627113909917E-2</v>
      </c>
      <c r="H137" s="1" cm="1">
        <f t="array" ref="H137">_xlfn.IFS(SUM($L137:$Q137)="","",N137="","",N137=0,0,N137&gt;0,N137/H$198*100)</f>
        <v>0.11692840737069284</v>
      </c>
      <c r="I137" s="1" cm="1">
        <f t="array" ref="I137">_xlfn.IFS(SUM($L137:$Q137)="","",O137="","",O137=0,0,O137&gt;0,O137/I$198*100)</f>
        <v>2.7239559308475565E-2</v>
      </c>
      <c r="J137" s="1" cm="1">
        <f t="array" ref="J137">_xlfn.IFS(SUM($L137:$Q137)="","",P137="","",P137=0,0,P137&gt;0,P137/J$198*100)</f>
        <v>6.264678061101947E-2</v>
      </c>
      <c r="K137" s="1" cm="1">
        <f t="array" ref="K137">_xlfn.IFS(SUM($L137:$Q137)="","",Q137="","",Q137=0,0,Q137&gt;0,Q137/K$198*100)</f>
        <v>8.8488989102169652E-2</v>
      </c>
      <c r="L137" s="85">
        <f>IF(R137="","",R137/R$135)</f>
        <v>114588.33333333333</v>
      </c>
      <c r="M137" s="39">
        <f t="shared" ref="M137:Q187" si="155">IF(S137="","",S137/S$135)</f>
        <v>169397</v>
      </c>
      <c r="N137" s="39">
        <f t="shared" si="155"/>
        <v>24221.333333333332</v>
      </c>
      <c r="O137" s="39">
        <f t="shared" si="155"/>
        <v>79361</v>
      </c>
      <c r="P137" s="39">
        <f t="shared" si="155"/>
        <v>271853</v>
      </c>
      <c r="Q137" s="97">
        <f t="shared" si="155"/>
        <v>385390</v>
      </c>
      <c r="R137" s="89">
        <v>343765</v>
      </c>
      <c r="S137" s="89">
        <v>338794</v>
      </c>
      <c r="T137" s="89">
        <v>72664</v>
      </c>
      <c r="U137" s="89">
        <v>238083</v>
      </c>
      <c r="V137" s="89">
        <v>271853</v>
      </c>
      <c r="W137" s="89">
        <v>385390</v>
      </c>
      <c r="X137" s="1"/>
      <c r="Y137" s="1"/>
      <c r="Z137" s="6" t="s">
        <v>26</v>
      </c>
      <c r="AA137" s="18" cm="1">
        <f t="array" ref="AA137">IFERROR(_xlfn.IFS(COUNTA($AE$135:$AJ$135)=0,AVERAGE($AE137:$AJ137),$AE$135="X",AVERAGE($AF137:$AJ137),$AF$135="X",AVERAGE($AE137,$AG137:$AJ137),$AG$135="X",AVERAGE($AE137:$AF137,$AH137:$AJ137),$AH$135="X",AVERAGE($AE137:$AG137,$AI137:$AJ137),$AI$135="X",AVERAGE($AE137:$AH137,$AJ137:$AJ137),$AJ$135="X",AVERAGE($AE137:$AI137)),"")</f>
        <v>7.4472673914930912E-2</v>
      </c>
      <c r="AB137" s="19" cm="1">
        <f t="array" ref="AB137">IFERROR(_xlfn.IFS(COUNTA($AE$135:$AJ$135)=0,STDEV($AE137:$AJ137)/SQRT(COUNT($AE137:$AJ137)),$AE$135="X",STDEV($AF137:$AJ137)/SQRT(COUNT($AF137:$AJ137)),$AF$135="X",STDEV($AE137,$AG137:$AJ137)/SQRT(COUNT($AE137,$AG137:$AJ137)),$AG$135="X",STDEV($AE137:$AF137,$AH137:$AJ137)/SQRT(COUNT($AE137:$AF137,$AH137:$AJ137)),$AH$135="X",STDEV($AE137:$AG137,$AI137:$AJ137)/SQRT(COUNT($AE137:$AG137,$AI137:$AJ137)),$AI$135="X",STDEV($AE137:$AH137,$AJ137)/SQRT(COUNT($AE137:$AH137,$AJ137)),$AJ$135="X",STDEV($AE137:$AI137)/SQRT(COUNT($AE137:$AI137))),"")</f>
        <v>1.1962584831600389E-2</v>
      </c>
      <c r="AC137" s="113" cm="1">
        <f t="array" ref="AC137">IFERROR(_xlfn.IFS(COUNTA($AK$135:$AP$135)=0,AVERAGE($AK137:$AP137),$AK$135="X",AVERAGE($AL137:$AP137),$AL$135="X",AVERAGE($AK137,$AM137:$AP137),$AM$135="X",AVERAGE($AK137:$AL137,$AN137:$AP137),$AN$135="X",AVERAGE($AK137:$AM137,$AO137:$AP137),$AO$135="X",AVERAGE($AK137:$AN137,$AP137:$AP137),$AP$135="X",AVERAGE($AK137:$AO137)),"")</f>
        <v>155026.66666666666</v>
      </c>
      <c r="AD137" s="111" cm="1">
        <f t="array" ref="AD137">IFERROR(_xlfn.IFS(COUNTA($AK$135:$AP$135)=0,STDEV($AK137:$AP137)/SQRT(COUNT($AK137:$AP137)),$AK$135="X",STDEV($AL137:$AP137)/SQRT(COUNT($AL137:$AP137)),$AL$135="X",STDEV($AK137,$AM137:$AP137)/SQRT(COUNT($AK137,$AM137:$AP137)),$AM$135="X",STDEV($AK137:$AL137,$AN137:$AP137)/SQRT(COUNT($AK137:$AL137,$AN137:$AP137)),$AN$135="X",STDEV($AK137:$AM137,$AO137:$AP137)/SQRT(COUNT($AK137:$AM137,$AO137:$AP137)),$AO$135="X",STDEV($AK137:$AN137,$AP137)/SQRT(COUNT($AK137:$AN137,$AP137)),$AP$135="X",STDEV($AK137:$AO137)/SQRT(COUNT($AK137:$AO137))),"")</f>
        <v>45252.275196903611</v>
      </c>
      <c r="AE137" s="1" cm="1">
        <f t="array" ref="AE137">_xlfn.IFS(SUM($AK137:$AP137)="","",AK137="","",AK137=0,0,AK137&gt;0,AK137/AE$198*100)</f>
        <v>7.4443312273834397E-2</v>
      </c>
      <c r="AF137" s="1" cm="1">
        <f t="array" ref="AF137">_xlfn.IFS(SUM($AK137:$AP137)="","",AL137="","",AL137=0,0,AL137&gt;0,AL137/AF$198*100)</f>
        <v>6.8720932675072802E-2</v>
      </c>
      <c r="AG137" s="1" cm="1">
        <f t="array" ref="AG137">_xlfn.IFS(SUM($AK137:$AP137)="","",AM137="","",AM137=0,0,AM137&gt;0,AM137/AG$198*100)</f>
        <v>7.6474801367331022E-2</v>
      </c>
      <c r="AH137" s="1" cm="1">
        <f t="array" ref="AH137">_xlfn.IFS(SUM($AK137:$AP137)="","",AN137="","",AN137=0,0,AN137&gt;0,AN137/AH$198*100)</f>
        <v>2.3695614393619238E-2</v>
      </c>
      <c r="AI137" s="1" cm="1">
        <f t="array" ref="AI137">_xlfn.IFS(SUM($AK137:$AP137)="","",AO137="","",AO137=0,0,AO137&gt;0,AO137/AI$198*100)</f>
        <v>9.201619285350339E-2</v>
      </c>
      <c r="AJ137" s="1" cm="1">
        <f t="array" ref="AJ137">_xlfn.IFS(SUM($AK137:$AP137)="","",AP137="","",AP137=0,0,AP137&gt;0,AP137/AJ$198*100)</f>
        <v>0.11148518992622465</v>
      </c>
      <c r="AK137" s="85">
        <f>IF(AQ137="","",AQ137/AQ$135)</f>
        <v>174602</v>
      </c>
      <c r="AL137" s="39">
        <f t="shared" ref="AL137:AP152" si="156">IF(AR137="","",AR137/AR$135)</f>
        <v>217558</v>
      </c>
      <c r="AM137" s="39">
        <f t="shared" si="156"/>
        <v>84048</v>
      </c>
      <c r="AN137" s="39">
        <f t="shared" si="156"/>
        <v>50178.333333333336</v>
      </c>
      <c r="AO137" s="39">
        <f t="shared" si="156"/>
        <v>337380</v>
      </c>
      <c r="AP137" s="97">
        <f t="shared" si="156"/>
        <v>66393.666666666672</v>
      </c>
      <c r="AQ137" s="89">
        <v>349204</v>
      </c>
      <c r="AR137" s="89">
        <v>217558</v>
      </c>
      <c r="AS137" s="89">
        <v>168096</v>
      </c>
      <c r="AT137" s="89">
        <v>150535</v>
      </c>
      <c r="AU137" s="89">
        <v>337380</v>
      </c>
      <c r="AV137" s="89">
        <v>199181</v>
      </c>
      <c r="AW137" s="1"/>
      <c r="AX137" s="1"/>
      <c r="AY137" s="39" t="str">
        <f t="shared" ref="AY137:AY168" si="157">IF($AX137&lt;&gt;0,IF(SUM(L$137:L$198)=0,"",IF(L$135="x","",L137)),"")</f>
        <v/>
      </c>
      <c r="AZ137" s="39" t="str">
        <f t="shared" ref="AZ137:AZ168" si="158">IF($AX137&lt;&gt;0,IF(SUM(M$137:M$198)=0,"",IF(M$135="x","",M137)),"")</f>
        <v/>
      </c>
      <c r="BA137" s="39" t="str">
        <f t="shared" ref="BA137:BA168" si="159">IF($AX137&lt;&gt;0,IF(SUM(N$137:N$198)=0,"",IF(N$135="x","",N137)),"")</f>
        <v/>
      </c>
      <c r="BB137" s="39" t="str">
        <f t="shared" ref="BB137:BB168" si="160">IF($AX137&lt;&gt;0,IF(SUM(O$137:O$198)=0,"",IF(O$135="x","",O137)),"")</f>
        <v/>
      </c>
      <c r="BC137" s="39" t="str">
        <f t="shared" ref="BC137:BC168" si="161">IF($AX137&lt;&gt;0,IF(SUM(P$137:P$198)=0,"",IF(P$135="x","",P137)),"")</f>
        <v/>
      </c>
      <c r="BD137" s="39" t="str">
        <f t="shared" ref="BD137:BD168" si="162">IF($AX137&lt;&gt;0,IF(SUM(Q$137:Q$198)=0,"",IF(Q$135="x","",Q137)),"")</f>
        <v/>
      </c>
      <c r="BE137" s="39" t="str">
        <f t="shared" ref="BE137:BE168" si="163">IF($AX137&lt;&gt;0,IF(SUM(AK$137:AK$198)=0,"",IF(AK$135="x","",AK137)),"")</f>
        <v/>
      </c>
      <c r="BF137" s="39" t="str">
        <f t="shared" ref="BF137:BF168" si="164">IF($AX137&lt;&gt;0,IF(SUM(AL$137:AL$198)=0,"",IF(AL$135="x","",AL137)),"")</f>
        <v/>
      </c>
      <c r="BG137" s="39" t="str">
        <f t="shared" ref="BG137:BG168" si="165">IF($AX137&lt;&gt;0,IF(SUM(AM$137:AM$198)=0,"",IF(AM$135="x","",AM137)),"")</f>
        <v/>
      </c>
      <c r="BH137" s="39" t="str">
        <f t="shared" ref="BH137:BH168" si="166">IF($AX137&lt;&gt;0,IF(SUM(AN$137:AN$198)=0,"",IF(AN$135="x","",AN137)),"")</f>
        <v/>
      </c>
      <c r="BI137" s="39" t="str">
        <f t="shared" ref="BI137:BI168" si="167">IF($AX137&lt;&gt;0,IF(SUM(AO$137:AO$198)=0,"",IF(AO$135="x","",AO137)),"")</f>
        <v/>
      </c>
      <c r="BJ137" s="39" t="str">
        <f t="shared" ref="BJ137:BJ168" si="168">IF($AX137&lt;&gt;0,IF(SUM(AP$137:AP$198)=0,"",IF(AP$135="x","",AP137)),"")</f>
        <v/>
      </c>
      <c r="BK137" s="42" t="str">
        <f t="shared" ref="BK137:BV158" si="169">IFERROR(_xlfn.RANK.AVG(AY137,$AY137:$BJ137,1),"")</f>
        <v/>
      </c>
      <c r="BL137" t="str">
        <f t="shared" si="169"/>
        <v/>
      </c>
      <c r="BM137" t="str">
        <f t="shared" si="169"/>
        <v/>
      </c>
      <c r="BN137" t="str">
        <f t="shared" si="169"/>
        <v/>
      </c>
      <c r="BO137" t="str">
        <f t="shared" si="169"/>
        <v/>
      </c>
      <c r="BP137" t="str">
        <f t="shared" si="169"/>
        <v/>
      </c>
      <c r="BQ137" t="str">
        <f t="shared" si="169"/>
        <v/>
      </c>
      <c r="BR137" t="str">
        <f t="shared" si="169"/>
        <v/>
      </c>
      <c r="BS137" t="str">
        <f t="shared" si="169"/>
        <v/>
      </c>
      <c r="BT137" t="str">
        <f t="shared" si="169"/>
        <v/>
      </c>
      <c r="BU137" t="str">
        <f t="shared" si="169"/>
        <v/>
      </c>
      <c r="BV137" t="str">
        <f t="shared" si="169"/>
        <v/>
      </c>
      <c r="BW137" t="str">
        <f t="shared" ref="BW137:BW198" si="170">IF($AX137&lt;&gt;0,SUM(BK137:BP137),"")</f>
        <v/>
      </c>
      <c r="BX137" t="str">
        <f t="shared" ref="BX137:BX198" si="171">IF($AX137&lt;&gt;0,SUM(BQ137:BV137),"")</f>
        <v/>
      </c>
      <c r="BY137" t="str">
        <f t="shared" ref="BY137:BY198" si="172">IF($AX137&lt;&gt;0,$BY$135,"")</f>
        <v/>
      </c>
      <c r="BZ137" t="str">
        <f t="shared" ref="BZ137:BZ198" si="173">IF($AX137&lt;&gt;0,$CA$135,"")</f>
        <v/>
      </c>
      <c r="CA137" t="str">
        <f t="shared" ref="CA137:CB168" si="174">IF($AX137&lt;&gt;0,IF(($BY137*$BZ137)+(BY137*(BY137+1)/2)-BW137&lt;0,0,($BY137*$BZ137)+(BY137*(BY137+1)/2)-BW137),"")</f>
        <v/>
      </c>
      <c r="CB137" s="39" t="str">
        <f t="shared" si="174"/>
        <v/>
      </c>
      <c r="CC137" s="46" t="str">
        <f t="shared" ref="CC137:CC198" si="175">IF($AX137&lt;&gt;0,MIN(CA137:CB137),"")</f>
        <v/>
      </c>
      <c r="CD137" s="44" t="str">
        <f t="shared" ref="CD137:CD198" si="176">IF(CC137="","","sig = ")</f>
        <v/>
      </c>
      <c r="CE137" t="str" cm="1">
        <f t="array" ref="CE137">_xlfn.IFS($CC137="","",$CC137&lt;=CE$136,"yes",$CC137&gt;CE$136,"no")</f>
        <v/>
      </c>
      <c r="CF137" s="42" t="str">
        <f t="shared" ref="CF137:CF161" si="177">IF(CE137="yes",(BY137*BZ137)/2,"")</f>
        <v/>
      </c>
      <c r="CG137" s="1" t="str">
        <f t="shared" ref="CG137:CG161" si="178">IF(CE137="yes",SQRT(((BY137*BZ137)*(BY137+BZ137+1))/12),"")</f>
        <v/>
      </c>
      <c r="CH137" s="1" t="str">
        <f t="shared" ref="CH137:CH161" si="179">IF(CE137="yes",ROUND(((CC137-CF137)+IF(CC137&gt;CF137,-0.5,0.5))/CG137,1),"")</f>
        <v/>
      </c>
      <c r="CI137" s="76" t="str">
        <f>IF(CE137="yes",VLOOKUP(CH137,'z-Table'!$A$1:$K$74,7,TRUE)*$CE$135,"")</f>
        <v/>
      </c>
    </row>
    <row r="138" spans="1:87" ht="12" x14ac:dyDescent="0.2">
      <c r="A138" s="7" t="s">
        <v>27</v>
      </c>
      <c r="B138" s="18" cm="1">
        <f t="array" ref="B138">IFERROR(_xlfn.IFS(COUNTA($F$135:$K$135)=0,AVERAGE($F138:$K138),$F$135="X",AVERAGE(G138:$K138),$G$135="X",AVERAGE($F138,$H138:$K138),$H$135="X",AVERAGE($F138:$G138,$I138:$K138),$I$135="X",AVERAGE($F138:$H138,$J138:$K138),$J$135="X",AVERAGE($F138:$I138,$K138:$K138),$K$135="X",AVERAGE($F138:$J138)),"")</f>
        <v>0.15249872579847237</v>
      </c>
      <c r="C138" s="19" cm="1">
        <f t="array" ref="C138">IFERROR(_xlfn.IFS(COUNTA($F$135:$K$135)=0,STDEV($F138:$K138)/SQRT(COUNT($F138:$K138)),$F$135="X",STDEV(G138:$K138)/SQRT(COUNT(G138:$K138)),$G$135="X",STDEV($F138,$H138:$K138)/SQRT(COUNT($F138,$H138:$K138)),$H$135="X",STDEV($F138:$G138,$I138:$K138)/SQRT(COUNT($F138:$G138,$I138:$K138)),$I$135="X",STDEV($F138:$H138,$J138:$K138)/SQRT(COUNT($F138:$H138,$J138:$K138)),$J$135="X",STDEV($F138:$I138,$K138)/SQRT(COUNT($F138:$I138,$K138)),$K$135="X",STDEV($F138:$J138)/SQRT(COUNT($F138:$J138))),"")</f>
        <v>3.6748228226186681E-2</v>
      </c>
      <c r="D138" s="113" cm="1">
        <f t="array" ref="D138">IFERROR(_xlfn.IFS(COUNTA($L$135:$Q$135)=0,AVERAGE($L138:$Q138),$L$135="X",AVERAGE($M138:$Q138),$M$135="X",AVERAGE($L138,$N138:$Q138),$N$135="X",AVERAGE($L138:$M138,$O138:$Q138),$O$135="X",AVERAGE($L138:$N138,$P138:$Q138),$P$135="X",AVERAGE($L138:$O138,$Q138:$Q138),$Q$135="X",AVERAGE($L138:$P138)),"")</f>
        <v>455357.52777777781</v>
      </c>
      <c r="E138" s="111" cm="1">
        <f t="array" ref="E138">IFERROR(_xlfn.IFS(COUNTA($L$135:$Q$135)=0,STDEV($L138:$Q138)/SQRT(COUNT($L138:$Q138)),$L$135="X",STDEV($M138:$Q138)/SQRT(COUNT($M138:$Q138)),$M$135="X",STDEV($L138,$N138:$Q138)/SQRT(COUNT($L138,$N138:$Q138)),$N$135="X",STDEV($L138:$M138,$O138:$Q138)/SQRT(COUNT($L138:$M138,$O138:$Q138)),$O$135="X",STDEV($L138:$N138,$P138:$Q138)/SQRT(COUNT($L138:$N138,$P138:$Q138)),$P$135="X",STDEV($L138:$O138,$Q138)/SQRT(COUNT($L138:$O138,$Q138)),$Q$135="X",STDEV($L138:$P138)/SQRT(COUNT($L138:$P138))),"")</f>
        <v>178358.59099350852</v>
      </c>
      <c r="F138" s="1" cm="1">
        <f t="array" ref="F138">_xlfn.IFS(SUM($L138:$Q138)="","",L138="","",L138=0,0,L138&gt;0,L138/F$198*100)</f>
        <v>0.11599638966973758</v>
      </c>
      <c r="G138" s="1" cm="1">
        <f t="array" ref="G138">_xlfn.IFS(SUM($L138:$Q138)="","",M138="","",M138=0,0,M138&gt;0,M138/G$198*100)</f>
        <v>7.9038065060716589E-2</v>
      </c>
      <c r="H138" s="1" cm="1">
        <f t="array" ref="H138">_xlfn.IFS(SUM($L138:$Q138)="","",N138="","",N138=0,0,N138&gt;0,N138/H$198*100)</f>
        <v>0.23135778060279316</v>
      </c>
      <c r="I138" s="1" cm="1">
        <f t="array" ref="I138">_xlfn.IFS(SUM($L138:$Q138)="","",O138="","",O138=0,0,O138&gt;0,O138/I$198*100)</f>
        <v>3.7801620258317556E-2</v>
      </c>
      <c r="J138" s="1" cm="1">
        <f t="array" ref="J138">_xlfn.IFS(SUM($L138:$Q138)="","",P138="","",P138=0,0,P138&gt;0,P138/J$198*100)</f>
        <v>0.18191977266426684</v>
      </c>
      <c r="K138" s="1" cm="1">
        <f t="array" ref="K138">_xlfn.IFS(SUM($L138:$Q138)="","",Q138="","",Q138=0,0,Q138&gt;0,Q138/K$198*100)</f>
        <v>0.2688787265350025</v>
      </c>
      <c r="L138" s="85">
        <f t="shared" ref="L138:Q196" si="180">IF(R138="","",R138/R$135)</f>
        <v>281821.66666666669</v>
      </c>
      <c r="M138" s="39">
        <f t="shared" si="155"/>
        <v>331803.5</v>
      </c>
      <c r="N138" s="39">
        <f t="shared" si="155"/>
        <v>47925</v>
      </c>
      <c r="O138" s="39">
        <f t="shared" si="155"/>
        <v>110133</v>
      </c>
      <c r="P138" s="39">
        <f t="shared" si="155"/>
        <v>789433</v>
      </c>
      <c r="Q138" s="98">
        <f t="shared" si="155"/>
        <v>1171029</v>
      </c>
      <c r="R138" s="89">
        <v>845465</v>
      </c>
      <c r="S138" s="89">
        <v>663607</v>
      </c>
      <c r="T138" s="89">
        <v>143775</v>
      </c>
      <c r="U138" s="89">
        <v>330399</v>
      </c>
      <c r="V138" s="89">
        <v>789433</v>
      </c>
      <c r="W138" s="89">
        <v>1171029</v>
      </c>
      <c r="X138" s="1"/>
      <c r="Y138" s="1"/>
      <c r="Z138" s="7" t="s">
        <v>27</v>
      </c>
      <c r="AA138" s="18" cm="1">
        <f t="array" ref="AA138">IFERROR(_xlfn.IFS(COUNTA($AE$135:$AJ$135)=0,AVERAGE($AE138:$AJ138),$AE$135="X",AVERAGE($AF138:$AJ138),$AF$135="X",AVERAGE($AE138,$AG138:$AJ138),$AG$135="X",AVERAGE($AE138:$AF138,$AH138:$AJ138),$AH$135="X",AVERAGE($AE138:$AG138,$AI138:$AJ138),$AI$135="X",AVERAGE($AE138:$AH138,$AJ138:$AJ138),$AJ$135="X",AVERAGE($AE138:$AI138)),"")</f>
        <v>0.24489356273280491</v>
      </c>
      <c r="AB138" s="19" cm="1">
        <f t="array" ref="AB138">IFERROR(_xlfn.IFS(COUNTA($AE$135:$AJ$135)=0,STDEV($AE138:$AJ138)/SQRT(COUNT($AE138:$AJ138)),$AE$135="X",STDEV($AF138:$AJ138)/SQRT(COUNT($AF138:$AJ138)),$AF$135="X",STDEV($AE138,$AG138:$AJ138)/SQRT(COUNT($AE138,$AG138:$AJ138)),$AG$135="X",STDEV($AE138:$AF138,$AH138:$AJ138)/SQRT(COUNT($AE138:$AF138,$AH138:$AJ138)),$AH$135="X",STDEV($AE138:$AG138,$AI138:$AJ138)/SQRT(COUNT($AE138:$AG138,$AI138:$AJ138)),$AI$135="X",STDEV($AE138:$AH138,$AJ138)/SQRT(COUNT($AE138:$AH138,$AJ138)),$AJ$135="X",STDEV($AE138:$AI138)/SQRT(COUNT($AE138:$AI138))),"")</f>
        <v>5.4364554166551525E-2</v>
      </c>
      <c r="AC138" s="113" cm="1">
        <f t="array" ref="AC138">IFERROR(_xlfn.IFS(COUNTA($AK$135:$AP$135)=0,AVERAGE($AK138:$AP138),$AK$135="X",AVERAGE($AL138:$AP138),$AL$135="X",AVERAGE($AK138,$AM138:$AP138),$AM$135="X",AVERAGE($AK138:$AL138,$AN138:$AP138),$AN$135="X",AVERAGE($AK138:$AM138,$AO138:$AP138),$AO$135="X",AVERAGE($AK138:$AN138,$AP138:$AP138),$AP$135="X",AVERAGE($AK138:$AO138)),"")</f>
        <v>467804.97222222225</v>
      </c>
      <c r="AD138" s="111" cm="1">
        <f t="array" ref="AD138">IFERROR(_xlfn.IFS(COUNTA($AK$135:$AP$135)=0,STDEV($AK138:$AP138)/SQRT(COUNT($AK138:$AP138)),$AK$135="X",STDEV($AL138:$AP138)/SQRT(COUNT($AL138:$AP138)),$AL$135="X",STDEV($AK138,$AM138:$AP138)/SQRT(COUNT($AK138,$AM138:$AP138)),$AM$135="X",STDEV($AK138:$AL138,$AN138:$AP138)/SQRT(COUNT($AK138:$AL138,$AN138:$AP138)),$AN$135="X",STDEV($AK138:$AM138,$AO138:$AP138)/SQRT(COUNT($AK138:$AM138,$AO138:$AP138)),$AO$135="X",STDEV($AK138:$AN138,$AP138)/SQRT(COUNT($AK138:$AN138,$AP138)),$AP$135="X",STDEV($AK138:$AO138)/SQRT(COUNT($AK138:$AO138))),"")</f>
        <v>130294.6565554143</v>
      </c>
      <c r="AE138" s="1" cm="1">
        <f t="array" ref="AE138">_xlfn.IFS(SUM($AK138:$AP138)="","",AK138="","",AK138=0,0,AK138&gt;0,AK138/AE$198*100)</f>
        <v>0.16828898999391445</v>
      </c>
      <c r="AF138" s="1" cm="1">
        <f t="array" ref="AF138">_xlfn.IFS(SUM($AK138:$AP138)="","",AL138="","",AL138=0,0,AL138&gt;0,AL138/AF$198*100)</f>
        <v>0.24913904571598153</v>
      </c>
      <c r="AG138" s="1" cm="1">
        <f t="array" ref="AG138">_xlfn.IFS(SUM($AK138:$AP138)="","",AM138="","",AM138=0,0,AM138&gt;0,AM138/AG$198*100)</f>
        <v>0.34521619581392543</v>
      </c>
      <c r="AH138" s="1" cm="1">
        <f t="array" ref="AH138">_xlfn.IFS(SUM($AK138:$AP138)="","",AN138="","",AN138=0,0,AN138&gt;0,AN138/AH$198*100)</f>
        <v>3.9020515117833464E-2</v>
      </c>
      <c r="AI138" s="1" cm="1">
        <f t="array" ref="AI138">_xlfn.IFS(SUM($AK138:$AP138)="","",AO138="","",AO138=0,0,AO138&gt;0,AO138/AI$198*100)</f>
        <v>0.24868782080702564</v>
      </c>
      <c r="AJ138" s="1" cm="1">
        <f t="array" ref="AJ138">_xlfn.IFS(SUM($AK138:$AP138)="","",AP138="","",AP138=0,0,AP138&gt;0,AP138/AJ$198*100)</f>
        <v>0.4190088089481489</v>
      </c>
      <c r="AK138" s="85">
        <f t="shared" ref="AK138:AP192" si="181">IF(AQ138="","",AQ138/AQ$135)</f>
        <v>394711</v>
      </c>
      <c r="AL138" s="39">
        <f t="shared" si="156"/>
        <v>788729</v>
      </c>
      <c r="AM138" s="39">
        <f t="shared" si="156"/>
        <v>379402.5</v>
      </c>
      <c r="AN138" s="39">
        <f t="shared" si="156"/>
        <v>82630.666666666672</v>
      </c>
      <c r="AO138" s="39">
        <f t="shared" si="156"/>
        <v>911821</v>
      </c>
      <c r="AP138" s="98">
        <f t="shared" si="156"/>
        <v>249535.66666666666</v>
      </c>
      <c r="AQ138" s="89">
        <v>789422</v>
      </c>
      <c r="AR138" s="89">
        <v>788729</v>
      </c>
      <c r="AS138" s="89">
        <v>758805</v>
      </c>
      <c r="AT138" s="89">
        <v>247892</v>
      </c>
      <c r="AU138" s="89">
        <v>911821</v>
      </c>
      <c r="AV138" s="89">
        <v>748607</v>
      </c>
      <c r="AW138" s="1"/>
      <c r="AX138" s="1"/>
      <c r="AY138" s="39" t="str">
        <f t="shared" si="157"/>
        <v/>
      </c>
      <c r="AZ138" s="39" t="str">
        <f t="shared" si="158"/>
        <v/>
      </c>
      <c r="BA138" s="39" t="str">
        <f t="shared" si="159"/>
        <v/>
      </c>
      <c r="BB138" s="39" t="str">
        <f t="shared" si="160"/>
        <v/>
      </c>
      <c r="BC138" s="39" t="str">
        <f t="shared" si="161"/>
        <v/>
      </c>
      <c r="BD138" s="39" t="str">
        <f t="shared" si="162"/>
        <v/>
      </c>
      <c r="BE138" s="39" t="str">
        <f t="shared" si="163"/>
        <v/>
      </c>
      <c r="BF138" s="39" t="str">
        <f t="shared" si="164"/>
        <v/>
      </c>
      <c r="BG138" s="39" t="str">
        <f t="shared" si="165"/>
        <v/>
      </c>
      <c r="BH138" s="39" t="str">
        <f t="shared" si="166"/>
        <v/>
      </c>
      <c r="BI138" s="39" t="str">
        <f t="shared" si="167"/>
        <v/>
      </c>
      <c r="BJ138" s="39" t="str">
        <f t="shared" si="168"/>
        <v/>
      </c>
      <c r="BK138" s="42" t="str">
        <f t="shared" si="169"/>
        <v/>
      </c>
      <c r="BL138" t="str">
        <f t="shared" si="169"/>
        <v/>
      </c>
      <c r="BM138" t="str">
        <f t="shared" si="169"/>
        <v/>
      </c>
      <c r="BN138" t="str">
        <f t="shared" si="169"/>
        <v/>
      </c>
      <c r="BO138" t="str">
        <f t="shared" si="169"/>
        <v/>
      </c>
      <c r="BP138" t="str">
        <f t="shared" si="169"/>
        <v/>
      </c>
      <c r="BQ138" t="str">
        <f t="shared" si="169"/>
        <v/>
      </c>
      <c r="BR138" t="str">
        <f t="shared" si="169"/>
        <v/>
      </c>
      <c r="BS138" t="str">
        <f t="shared" si="169"/>
        <v/>
      </c>
      <c r="BT138" t="str">
        <f t="shared" si="169"/>
        <v/>
      </c>
      <c r="BU138" t="str">
        <f t="shared" si="169"/>
        <v/>
      </c>
      <c r="BV138" t="str">
        <f t="shared" si="169"/>
        <v/>
      </c>
      <c r="BW138" t="str">
        <f t="shared" si="170"/>
        <v/>
      </c>
      <c r="BX138" t="str">
        <f t="shared" si="171"/>
        <v/>
      </c>
      <c r="BY138" t="str">
        <f t="shared" si="172"/>
        <v/>
      </c>
      <c r="BZ138" t="str">
        <f t="shared" si="173"/>
        <v/>
      </c>
      <c r="CA138" t="str">
        <f t="shared" si="174"/>
        <v/>
      </c>
      <c r="CB138" s="39" t="str">
        <f t="shared" si="174"/>
        <v/>
      </c>
      <c r="CC138" s="46" t="str">
        <f t="shared" si="175"/>
        <v/>
      </c>
      <c r="CD138" s="44" t="str">
        <f t="shared" si="176"/>
        <v/>
      </c>
      <c r="CE138" t="str" cm="1">
        <f t="array" ref="CE138">_xlfn.IFS($CC138="","",$CC138&lt;=CE$136,"yes",$CC138&gt;CE$136,"no")</f>
        <v/>
      </c>
      <c r="CF138" s="42" t="str">
        <f t="shared" si="177"/>
        <v/>
      </c>
      <c r="CG138" s="1" t="str">
        <f t="shared" si="178"/>
        <v/>
      </c>
      <c r="CH138" s="1" t="str">
        <f t="shared" si="179"/>
        <v/>
      </c>
      <c r="CI138" s="76" t="str">
        <f>IF(CE138="yes",VLOOKUP(CH138,'z-Table'!$A$1:$K$74,7,TRUE)*$CE$135,"")</f>
        <v/>
      </c>
    </row>
    <row r="139" spans="1:87" ht="12" x14ac:dyDescent="0.2">
      <c r="A139" s="7" t="s">
        <v>28</v>
      </c>
      <c r="B139" s="18" cm="1">
        <f t="array" ref="B139">IFERROR(_xlfn.IFS(COUNTA($F$135:$K$135)=0,AVERAGE($F139:$K139),$F$135="X",AVERAGE(G139:$K139),$G$135="X",AVERAGE($F139,$H139:$K139),$H$135="X",AVERAGE($F139:$G139,$I139:$K139),$I$135="X",AVERAGE($F139:$H139,$J139:$K139),$J$135="X",AVERAGE($F139:$I139,$K139:$K139),$K$135="X",AVERAGE($F139:$J139)),"")</f>
        <v>0.1103601391682983</v>
      </c>
      <c r="C139" s="19" cm="1">
        <f t="array" ref="C139">IFERROR(_xlfn.IFS(COUNTA($F$135:$K$135)=0,STDEV($F139:$K139)/SQRT(COUNT($F139:$K139)),$F$135="X",STDEV(G139:$K139)/SQRT(COUNT(G139:$K139)),$G$135="X",STDEV($F139,$H139:$K139)/SQRT(COUNT($F139,$H139:$K139)),$H$135="X",STDEV($F139:$G139,$I139:$K139)/SQRT(COUNT($F139:$G139,$I139:$K139)),$I$135="X",STDEV($F139:$H139,$J139:$K139)/SQRT(COUNT($F139:$H139,$J139:$K139)),$J$135="X",STDEV($F139:$I139,$K139)/SQRT(COUNT($F139:$I139,$K139)),$K$135="X",STDEV($F139:$J139)/SQRT(COUNT($F139:$J139))),"")</f>
        <v>2.8024456192687289E-2</v>
      </c>
      <c r="D139" s="113" cm="1">
        <f t="array" ref="D139">IFERROR(_xlfn.IFS(COUNTA($L$135:$Q$135)=0,AVERAGE($L139:$Q139),$L$135="X",AVERAGE($M139:$Q139),$M$135="X",AVERAGE($L139,$N139:$Q139),$N$135="X",AVERAGE($L139:$M139,$O139:$Q139),$O$135="X",AVERAGE($L139:$N139,$P139:$Q139),$P$135="X",AVERAGE($L139:$O139,$Q139:$Q139),$Q$135="X",AVERAGE($L139:$P139)),"")</f>
        <v>343357.19444444444</v>
      </c>
      <c r="E139" s="111" cm="1">
        <f t="array" ref="E139">IFERROR(_xlfn.IFS(COUNTA($L$135:$Q$135)=0,STDEV($L139:$Q139)/SQRT(COUNT($L139:$Q139)),$L$135="X",STDEV($M139:$Q139)/SQRT(COUNT($M139:$Q139)),$M$135="X",STDEV($L139,$N139:$Q139)/SQRT(COUNT($L139,$N139:$Q139)),$N$135="X",STDEV($L139:$M139,$O139:$Q139)/SQRT(COUNT($L139:$M139,$O139:$Q139)),$O$135="X",STDEV($L139:$N139,$P139:$Q139)/SQRT(COUNT($L139:$N139,$P139:$Q139)),$P$135="X",STDEV($L139:$O139,$Q139)/SQRT(COUNT($L139:$O139,$Q139)),$Q$135="X",STDEV($L139:$P139)/SQRT(COUNT($L139:$P139))),"")</f>
        <v>141668.9414656345</v>
      </c>
      <c r="F139" s="1" cm="1">
        <f t="array" ref="F139">_xlfn.IFS(SUM($L139:$Q139)="","",L139="","",L139=0,0,L139&gt;0,L139/F$198*100)</f>
        <v>7.1530958331476061E-2</v>
      </c>
      <c r="G139" s="1" cm="1">
        <f t="array" ref="G139">_xlfn.IFS(SUM($L139:$Q139)="","",M139="","",M139=0,0,M139&gt;0,M139/G$198*100)</f>
        <v>6.2448821948578162E-2</v>
      </c>
      <c r="H139" s="1" cm="1">
        <f t="array" ref="H139">_xlfn.IFS(SUM($L139:$Q139)="","",N139="","",N139=0,0,N139&gt;0,N139/H$198*100)</f>
        <v>0.152558551541147</v>
      </c>
      <c r="I139" s="1" cm="1">
        <f t="array" ref="I139">_xlfn.IFS(SUM($L139:$Q139)="","",O139="","",O139=0,0,O139&gt;0,O139/I$198*100)</f>
        <v>2.8602206584274106E-2</v>
      </c>
      <c r="J139" s="1" cm="1">
        <f t="array" ref="J139">_xlfn.IFS(SUM($L139:$Q139)="","",P139="","",P139=0,0,P139&gt;0,P139/J$198*100)</f>
        <v>0.13278551269744976</v>
      </c>
      <c r="K139" s="1" cm="1">
        <f t="array" ref="K139">_xlfn.IFS(SUM($L139:$Q139)="","",Q139="","",Q139=0,0,Q139&gt;0,Q139/K$198*100)</f>
        <v>0.21423478390686468</v>
      </c>
      <c r="L139" s="85">
        <f t="shared" si="180"/>
        <v>173789.66666666666</v>
      </c>
      <c r="M139" s="39">
        <f t="shared" si="155"/>
        <v>262161.5</v>
      </c>
      <c r="N139" s="39">
        <f t="shared" si="155"/>
        <v>31602</v>
      </c>
      <c r="O139" s="39">
        <f t="shared" si="155"/>
        <v>83331</v>
      </c>
      <c r="P139" s="39">
        <f t="shared" si="155"/>
        <v>576217</v>
      </c>
      <c r="Q139" s="98">
        <f t="shared" si="155"/>
        <v>933042</v>
      </c>
      <c r="R139" s="89">
        <v>521369</v>
      </c>
      <c r="S139" s="89">
        <v>524323</v>
      </c>
      <c r="T139" s="89">
        <v>94806</v>
      </c>
      <c r="U139" s="89">
        <v>249993</v>
      </c>
      <c r="V139" s="89">
        <v>576217</v>
      </c>
      <c r="W139" s="89">
        <v>933042</v>
      </c>
      <c r="X139" s="1"/>
      <c r="Y139" s="1"/>
      <c r="Z139" s="7" t="s">
        <v>28</v>
      </c>
      <c r="AA139" s="18" cm="1">
        <f t="array" ref="AA139">IFERROR(_xlfn.IFS(COUNTA($AE$135:$AJ$135)=0,AVERAGE($AE139:$AJ139),$AE$135="X",AVERAGE($AF139:$AJ139),$AF$135="X",AVERAGE($AE139,$AG139:$AJ139),$AG$135="X",AVERAGE($AE139:$AF139,$AH139:$AJ139),$AH$135="X",AVERAGE($AE139:$AG139,$AI139:$AJ139),$AI$135="X",AVERAGE($AE139:$AH139,$AJ139:$AJ139),$AJ$135="X",AVERAGE($AE139:$AI139)),"")</f>
        <v>0.17080973560885893</v>
      </c>
      <c r="AB139" s="19" cm="1">
        <f t="array" ref="AB139">IFERROR(_xlfn.IFS(COUNTA($AE$135:$AJ$135)=0,STDEV($AE139:$AJ139)/SQRT(COUNT($AE139:$AJ139)),$AE$135="X",STDEV($AF139:$AJ139)/SQRT(COUNT($AF139:$AJ139)),$AF$135="X",STDEV($AE139,$AG139:$AJ139)/SQRT(COUNT($AE139,$AG139:$AJ139)),$AG$135="X",STDEV($AE139:$AF139,$AH139:$AJ139)/SQRT(COUNT($AE139:$AF139,$AH139:$AJ139)),$AH$135="X",STDEV($AE139:$AG139,$AI139:$AJ139)/SQRT(COUNT($AE139:$AG139,$AI139:$AJ139)),$AI$135="X",STDEV($AE139:$AH139,$AJ139)/SQRT(COUNT($AE139:$AH139,$AJ139)),$AJ$135="X",STDEV($AE139:$AI139)/SQRT(COUNT($AE139:$AI139))),"")</f>
        <v>3.694165363437505E-2</v>
      </c>
      <c r="AC139" s="113" cm="1">
        <f t="array" ref="AC139">IFERROR(_xlfn.IFS(COUNTA($AK$135:$AP$135)=0,AVERAGE($AK139:$AP139),$AK$135="X",AVERAGE($AL139:$AP139),$AL$135="X",AVERAGE($AK139,$AM139:$AP139),$AM$135="X",AVERAGE($AK139:$AL139,$AN139:$AP139),$AN$135="X",AVERAGE($AK139:$AM139,$AO139:$AP139),$AO$135="X",AVERAGE($AK139:$AN139,$AP139:$AP139),$AP$135="X",AVERAGE($AK139:$AO139)),"")</f>
        <v>364781.52777777781</v>
      </c>
      <c r="AD139" s="111" cm="1">
        <f t="array" ref="AD139">IFERROR(_xlfn.IFS(COUNTA($AK$135:$AP$135)=0,STDEV($AK139:$AP139)/SQRT(COUNT($AK139:$AP139)),$AK$135="X",STDEV($AL139:$AP139)/SQRT(COUNT($AL139:$AP139)),$AL$135="X",STDEV($AK139,$AM139:$AP139)/SQRT(COUNT($AK139,$AM139:$AP139)),$AM$135="X",STDEV($AK139:$AL139,$AN139:$AP139)/SQRT(COUNT($AK139:$AL139,$AN139:$AP139)),$AN$135="X",STDEV($AK139:$AM139,$AO139:$AP139)/SQRT(COUNT($AK139:$AM139,$AO139:$AP139)),$AO$135="X",STDEV($AK139:$AN139,$AP139)/SQRT(COUNT($AK139:$AN139,$AP139)),$AP$135="X",STDEV($AK139:$AO139)/SQRT(COUNT($AK139:$AO139))),"")</f>
        <v>127072.67371731591</v>
      </c>
      <c r="AE139" s="1" cm="1">
        <f t="array" ref="AE139">_xlfn.IFS(SUM($AK139:$AP139)="","",AK139="","",AK139=0,0,AK139&gt;0,AK139/AE$198*100)</f>
        <v>0.10596261631852814</v>
      </c>
      <c r="AF139" s="1" cm="1">
        <f t="array" ref="AF139">_xlfn.IFS(SUM($AK139:$AP139)="","",AL139="","",AL139=0,0,AL139&gt;0,AL139/AF$198*100)</f>
        <v>0.21181947101515769</v>
      </c>
      <c r="AG139" s="1" cm="1">
        <f t="array" ref="AG139">_xlfn.IFS(SUM($AK139:$AP139)="","",AM139="","",AM139=0,0,AM139&gt;0,AM139/AG$198*100)</f>
        <v>0.26266284515887245</v>
      </c>
      <c r="AH139" s="1" cm="1">
        <f t="array" ref="AH139">_xlfn.IFS(SUM($AK139:$AP139)="","",AN139="","",AN139=0,0,AN139&gt;0,AN139/AH$198*100)</f>
        <v>1.9483497971798016E-2</v>
      </c>
      <c r="AI139" s="1" cm="1">
        <f t="array" ref="AI139">_xlfn.IFS(SUM($AK139:$AP139)="","",AO139="","",AO139=0,0,AO139&gt;0,AO139/AI$198*100)</f>
        <v>0.22357087483433954</v>
      </c>
      <c r="AJ139" s="1" cm="1">
        <f t="array" ref="AJ139">_xlfn.IFS(SUM($AK139:$AP139)="","",AP139="","",AP139=0,0,AP139&gt;0,AP139/AJ$198*100)</f>
        <v>0.20135910835445769</v>
      </c>
      <c r="AK139" s="85">
        <f t="shared" si="181"/>
        <v>248528.5</v>
      </c>
      <c r="AL139" s="39">
        <f t="shared" si="156"/>
        <v>670582</v>
      </c>
      <c r="AM139" s="39">
        <f t="shared" si="156"/>
        <v>288674</v>
      </c>
      <c r="AN139" s="39">
        <f t="shared" si="156"/>
        <v>41258.666666666664</v>
      </c>
      <c r="AO139" s="39">
        <f t="shared" si="156"/>
        <v>819729</v>
      </c>
      <c r="AP139" s="98">
        <f t="shared" si="156"/>
        <v>119917</v>
      </c>
      <c r="AQ139" s="89">
        <v>497057</v>
      </c>
      <c r="AR139" s="89">
        <v>670582</v>
      </c>
      <c r="AS139" s="89">
        <v>577348</v>
      </c>
      <c r="AT139" s="89">
        <v>123776</v>
      </c>
      <c r="AU139" s="89">
        <v>819729</v>
      </c>
      <c r="AV139" s="89">
        <v>359751</v>
      </c>
      <c r="AW139" s="1"/>
      <c r="AX139" s="1"/>
      <c r="AY139" s="39" t="str">
        <f t="shared" si="157"/>
        <v/>
      </c>
      <c r="AZ139" s="39" t="str">
        <f t="shared" si="158"/>
        <v/>
      </c>
      <c r="BA139" s="39" t="str">
        <f t="shared" si="159"/>
        <v/>
      </c>
      <c r="BB139" s="39" t="str">
        <f t="shared" si="160"/>
        <v/>
      </c>
      <c r="BC139" s="39" t="str">
        <f t="shared" si="161"/>
        <v/>
      </c>
      <c r="BD139" s="39" t="str">
        <f t="shared" si="162"/>
        <v/>
      </c>
      <c r="BE139" s="39" t="str">
        <f t="shared" si="163"/>
        <v/>
      </c>
      <c r="BF139" s="39" t="str">
        <f t="shared" si="164"/>
        <v/>
      </c>
      <c r="BG139" s="39" t="str">
        <f t="shared" si="165"/>
        <v/>
      </c>
      <c r="BH139" s="39" t="str">
        <f t="shared" si="166"/>
        <v/>
      </c>
      <c r="BI139" s="39" t="str">
        <f t="shared" si="167"/>
        <v/>
      </c>
      <c r="BJ139" s="39" t="str">
        <f t="shared" si="168"/>
        <v/>
      </c>
      <c r="BK139" s="42" t="str">
        <f t="shared" si="169"/>
        <v/>
      </c>
      <c r="BL139" t="str">
        <f t="shared" si="169"/>
        <v/>
      </c>
      <c r="BM139" t="str">
        <f t="shared" si="169"/>
        <v/>
      </c>
      <c r="BN139" t="str">
        <f t="shared" si="169"/>
        <v/>
      </c>
      <c r="BO139" t="str">
        <f t="shared" si="169"/>
        <v/>
      </c>
      <c r="BP139" t="str">
        <f t="shared" si="169"/>
        <v/>
      </c>
      <c r="BQ139" t="str">
        <f t="shared" si="169"/>
        <v/>
      </c>
      <c r="BR139" t="str">
        <f t="shared" si="169"/>
        <v/>
      </c>
      <c r="BS139" t="str">
        <f t="shared" si="169"/>
        <v/>
      </c>
      <c r="BT139" t="str">
        <f t="shared" si="169"/>
        <v/>
      </c>
      <c r="BU139" t="str">
        <f t="shared" si="169"/>
        <v/>
      </c>
      <c r="BV139" t="str">
        <f t="shared" si="169"/>
        <v/>
      </c>
      <c r="BW139" t="str">
        <f t="shared" si="170"/>
        <v/>
      </c>
      <c r="BX139" t="str">
        <f t="shared" si="171"/>
        <v/>
      </c>
      <c r="BY139" t="str">
        <f t="shared" si="172"/>
        <v/>
      </c>
      <c r="BZ139" t="str">
        <f t="shared" si="173"/>
        <v/>
      </c>
      <c r="CA139" t="str">
        <f t="shared" si="174"/>
        <v/>
      </c>
      <c r="CB139" s="39" t="str">
        <f t="shared" si="174"/>
        <v/>
      </c>
      <c r="CC139" s="46" t="str">
        <f t="shared" si="175"/>
        <v/>
      </c>
      <c r="CD139" s="44" t="str">
        <f t="shared" si="176"/>
        <v/>
      </c>
      <c r="CE139" t="str" cm="1">
        <f t="array" ref="CE139">_xlfn.IFS($CC139="","",$CC139&lt;=CE$136,"yes",$CC139&gt;CE$136,"no")</f>
        <v/>
      </c>
      <c r="CF139" s="42" t="str">
        <f t="shared" si="177"/>
        <v/>
      </c>
      <c r="CG139" s="1" t="str">
        <f t="shared" si="178"/>
        <v/>
      </c>
      <c r="CH139" s="1" t="str">
        <f t="shared" si="179"/>
        <v/>
      </c>
      <c r="CI139" s="76" t="str">
        <f>IF(CE139="yes",VLOOKUP(CH139,'z-Table'!$A$1:$K$74,7,TRUE)*$CE$135,"")</f>
        <v/>
      </c>
    </row>
    <row r="140" spans="1:87" ht="12" x14ac:dyDescent="0.2">
      <c r="A140" s="7" t="s">
        <v>29</v>
      </c>
      <c r="B140" s="18" cm="1">
        <f t="array" ref="B140">IFERROR(_xlfn.IFS(COUNTA($F$135:$K$135)=0,AVERAGE($F140:$K140),$F$135="X",AVERAGE(G140:$K140),$G$135="X",AVERAGE($F140,$H140:$K140),$H$135="X",AVERAGE($F140:$G140,$I140:$K140),$I$135="X",AVERAGE($F140:$H140,$J140:$K140),$J$135="X",AVERAGE($F140:$I140,$K140:$K140),$K$135="X",AVERAGE($F140:$J140)),"")</f>
        <v>0.15038203421477769</v>
      </c>
      <c r="C140" s="19" cm="1">
        <f t="array" ref="C140">IFERROR(_xlfn.IFS(COUNTA($F$135:$K$135)=0,STDEV($F140:$K140)/SQRT(COUNT($F140:$K140)),$F$135="X",STDEV(G140:$K140)/SQRT(COUNT(G140:$K140)),$G$135="X",STDEV($F140,$H140:$K140)/SQRT(COUNT($F140,$H140:$K140)),$H$135="X",STDEV($F140:$G140,$I140:$K140)/SQRT(COUNT($F140:$G140,$I140:$K140)),$I$135="X",STDEV($F140:$H140,$J140:$K140)/SQRT(COUNT($F140:$H140,$J140:$K140)),$J$135="X",STDEV($F140:$I140,$K140)/SQRT(COUNT($F140:$I140,$K140)),$K$135="X",STDEV($F140:$J140)/SQRT(COUNT($F140:$J140))),"")</f>
        <v>2.4048999164950569E-2</v>
      </c>
      <c r="D140" s="113" cm="1">
        <f t="array" ref="D140">IFERROR(_xlfn.IFS(COUNTA($L$135:$Q$135)=0,AVERAGE($L140:$Q140),$L$135="X",AVERAGE($M140:$Q140),$M$135="X",AVERAGE($L140,$N140:$Q140),$N$135="X",AVERAGE($L140:$M140,$O140:$Q140),$O$135="X",AVERAGE($L140:$N140,$P140:$Q140),$P$135="X",AVERAGE($L140:$O140,$Q140:$Q140),$Q$135="X",AVERAGE($L140:$P140)),"")</f>
        <v>462441.41666666669</v>
      </c>
      <c r="E140" s="111" cm="1">
        <f t="array" ref="E140">IFERROR(_xlfn.IFS(COUNTA($L$135:$Q$135)=0,STDEV($L140:$Q140)/SQRT(COUNT($L140:$Q140)),$L$135="X",STDEV($M140:$Q140)/SQRT(COUNT($M140:$Q140)),$M$135="X",STDEV($L140,$N140:$Q140)/SQRT(COUNT($L140,$N140:$Q140)),$N$135="X",STDEV($L140:$M140,$O140:$Q140)/SQRT(COUNT($L140:$M140,$O140:$Q140)),$O$135="X",STDEV($L140:$N140,$P140:$Q140)/SQRT(COUNT($L140:$N140,$P140:$Q140)),$P$135="X",STDEV($L140:$O140,$Q140)/SQRT(COUNT($L140:$O140,$Q140)),$Q$135="X",STDEV($L140:$P140)/SQRT(COUNT($L140:$P140))),"")</f>
        <v>146970.19962464139</v>
      </c>
      <c r="F140" s="1" cm="1">
        <f t="array" ref="F140">_xlfn.IFS(SUM($L140:$Q140)="","",L140="","",L140=0,0,L140&gt;0,L140/F$198*100)</f>
        <v>0.12786980791271443</v>
      </c>
      <c r="G140" s="1" cm="1">
        <f t="array" ref="G140">_xlfn.IFS(SUM($L140:$Q140)="","",M140="","",M140=0,0,M140&gt;0,M140/G$198*100)</f>
        <v>0.1088440102324439</v>
      </c>
      <c r="H140" s="1" cm="1">
        <f t="array" ref="H140">_xlfn.IFS(SUM($L140:$Q140)="","",N140="","",N140=0,0,N140&gt;0,N140/H$198*100)</f>
        <v>0.19104818293908271</v>
      </c>
      <c r="I140" s="1" cm="1">
        <f t="array" ref="I140">_xlfn.IFS(SUM($L140:$Q140)="","",O140="","",O140=0,0,O140&gt;0,O140/I$198*100)</f>
        <v>6.6795459220850131E-2</v>
      </c>
      <c r="J140" s="1" cm="1">
        <f t="array" ref="J140">_xlfn.IFS(SUM($L140:$Q140)="","",P140="","",P140=0,0,P140&gt;0,P140/J$198*100)</f>
        <v>0.18441732026632465</v>
      </c>
      <c r="K140" s="1" cm="1">
        <f t="array" ref="K140">_xlfn.IFS(SUM($L140:$Q140)="","",Q140="","",Q140=0,0,Q140&gt;0,Q140/K$198*100)</f>
        <v>0.2233174247172503</v>
      </c>
      <c r="L140" s="85">
        <f t="shared" si="180"/>
        <v>310669</v>
      </c>
      <c r="M140" s="39">
        <f t="shared" si="155"/>
        <v>456929.5</v>
      </c>
      <c r="N140" s="39">
        <f t="shared" si="155"/>
        <v>39575</v>
      </c>
      <c r="O140" s="39">
        <f t="shared" si="155"/>
        <v>194605</v>
      </c>
      <c r="P140" s="39">
        <f t="shared" si="155"/>
        <v>800271</v>
      </c>
      <c r="Q140" s="98">
        <f t="shared" si="155"/>
        <v>972599</v>
      </c>
      <c r="R140" s="89">
        <v>932007</v>
      </c>
      <c r="S140" s="89">
        <v>913859</v>
      </c>
      <c r="T140" s="89">
        <v>118725</v>
      </c>
      <c r="U140" s="89">
        <v>583815</v>
      </c>
      <c r="V140" s="89">
        <v>800271</v>
      </c>
      <c r="W140" s="89">
        <v>972599</v>
      </c>
      <c r="X140" s="1"/>
      <c r="Y140" s="1"/>
      <c r="Z140" s="7" t="s">
        <v>29</v>
      </c>
      <c r="AA140" s="18" cm="1">
        <f t="array" ref="AA140">IFERROR(_xlfn.IFS(COUNTA($AE$135:$AJ$135)=0,AVERAGE($AE140:$AJ140),$AE$135="X",AVERAGE($AF140:$AJ140),$AF$135="X",AVERAGE($AE140,$AG140:$AJ140),$AG$135="X",AVERAGE($AE140:$AF140,$AH140:$AJ140),$AH$135="X",AVERAGE($AE140:$AG140,$AI140:$AJ140),$AI$135="X",AVERAGE($AE140:$AH140,$AJ140:$AJ140),$AJ$135="X",AVERAGE($AE140:$AI140)),"")</f>
        <v>0.23674413540553821</v>
      </c>
      <c r="AB140" s="19" cm="1">
        <f t="array" ref="AB140">IFERROR(_xlfn.IFS(COUNTA($AE$135:$AJ$135)=0,STDEV($AE140:$AJ140)/SQRT(COUNT($AE140:$AJ140)),$AE$135="X",STDEV($AF140:$AJ140)/SQRT(COUNT($AF140:$AJ140)),$AF$135="X",STDEV($AE140,$AG140:$AJ140)/SQRT(COUNT($AE140,$AG140:$AJ140)),$AG$135="X",STDEV($AE140:$AF140,$AH140:$AJ140)/SQRT(COUNT($AE140:$AF140,$AH140:$AJ140)),$AH$135="X",STDEV($AE140:$AG140,$AI140:$AJ140)/SQRT(COUNT($AE140:$AG140,$AI140:$AJ140)),$AI$135="X",STDEV($AE140:$AH140,$AJ140)/SQRT(COUNT($AE140:$AH140,$AJ140)),$AJ$135="X",STDEV($AE140:$AI140)/SQRT(COUNT($AE140:$AI140))),"")</f>
        <v>6.0502322510808719E-2</v>
      </c>
      <c r="AC140" s="113" cm="1">
        <f t="array" ref="AC140">IFERROR(_xlfn.IFS(COUNTA($AK$135:$AP$135)=0,AVERAGE($AK140:$AP140),$AK$135="X",AVERAGE($AL140:$AP140),$AL$135="X",AVERAGE($AK140,$AM140:$AP140),$AM$135="X",AVERAGE($AK140:$AL140,$AN140:$AP140),$AN$135="X",AVERAGE($AK140:$AM140,$AO140:$AP140),$AO$135="X",AVERAGE($AK140:$AN140,$AP140:$AP140),$AP$135="X",AVERAGE($AK140:$AO140)),"")</f>
        <v>421790.47222222225</v>
      </c>
      <c r="AD140" s="111" cm="1">
        <f t="array" ref="AD140">IFERROR(_xlfn.IFS(COUNTA($AK$135:$AP$135)=0,STDEV($AK140:$AP140)/SQRT(COUNT($AK140:$AP140)),$AK$135="X",STDEV($AL140:$AP140)/SQRT(COUNT($AL140:$AP140)),$AL$135="X",STDEV($AK140,$AM140:$AP140)/SQRT(COUNT($AK140,$AM140:$AP140)),$AM$135="X",STDEV($AK140:$AL140,$AN140:$AP140)/SQRT(COUNT($AK140:$AL140,$AN140:$AP140)),$AN$135="X",STDEV($AK140:$AM140,$AO140:$AP140)/SQRT(COUNT($AK140:$AM140,$AO140:$AP140)),$AO$135="X",STDEV($AK140:$AN140,$AP140)/SQRT(COUNT($AK140:$AN140,$AP140)),$AP$135="X",STDEV($AK140:$AO140)/SQRT(COUNT($AK140:$AO140))),"")</f>
        <v>100307.52426388019</v>
      </c>
      <c r="AE140" s="1" cm="1">
        <f t="array" ref="AE140">_xlfn.IFS(SUM($AK140:$AP140)="","",AK140="","",AK140=0,0,AK140&gt;0,AK140/AE$198*100)</f>
        <v>0.12847485175323525</v>
      </c>
      <c r="AF140" s="1" cm="1">
        <f t="array" ref="AF140">_xlfn.IFS(SUM($AK140:$AP140)="","",AL140="","",AL140=0,0,AL140&gt;0,AL140/AF$198*100)</f>
        <v>0.19755933576103621</v>
      </c>
      <c r="AG140" s="1" cm="1">
        <f t="array" ref="AG140">_xlfn.IFS(SUM($AK140:$AP140)="","",AM140="","",AM140=0,0,AM140&gt;0,AM140/AG$198*100)</f>
        <v>0.44262721151189616</v>
      </c>
      <c r="AH140" s="1" cm="1">
        <f t="array" ref="AH140">_xlfn.IFS(SUM($AK140:$AP140)="","",AN140="","",AN140=0,0,AN140&gt;0,AN140/AH$198*100)</f>
        <v>5.9170956446231375E-2</v>
      </c>
      <c r="AI140" s="1" cm="1">
        <f t="array" ref="AI140">_xlfn.IFS(SUM($AK140:$AP140)="","",AO140="","",AO140=0,0,AO140&gt;0,AO140/AI$198*100)</f>
        <v>0.20816720378098677</v>
      </c>
      <c r="AJ140" s="1" cm="1">
        <f t="array" ref="AJ140">_xlfn.IFS(SUM($AK140:$AP140)="","",AP140="","",AP140=0,0,AP140&gt;0,AP140/AJ$198*100)</f>
        <v>0.38446525317984331</v>
      </c>
      <c r="AK140" s="85">
        <f t="shared" si="181"/>
        <v>301329.5</v>
      </c>
      <c r="AL140" s="39">
        <f t="shared" si="156"/>
        <v>625437</v>
      </c>
      <c r="AM140" s="39">
        <f t="shared" si="156"/>
        <v>486460</v>
      </c>
      <c r="AN140" s="39">
        <f t="shared" si="156"/>
        <v>125301.66666666667</v>
      </c>
      <c r="AO140" s="39">
        <f t="shared" si="156"/>
        <v>763251</v>
      </c>
      <c r="AP140" s="98">
        <f t="shared" si="156"/>
        <v>228963.66666666666</v>
      </c>
      <c r="AQ140" s="89">
        <v>602659</v>
      </c>
      <c r="AR140" s="89">
        <v>625437</v>
      </c>
      <c r="AS140" s="89">
        <v>972920</v>
      </c>
      <c r="AT140" s="89">
        <v>375905</v>
      </c>
      <c r="AU140" s="89">
        <v>763251</v>
      </c>
      <c r="AV140" s="89">
        <v>686891</v>
      </c>
      <c r="AW140" s="1"/>
      <c r="AX140" s="1"/>
      <c r="AY140" s="39" t="str">
        <f t="shared" si="157"/>
        <v/>
      </c>
      <c r="AZ140" s="39" t="str">
        <f t="shared" si="158"/>
        <v/>
      </c>
      <c r="BA140" s="39" t="str">
        <f t="shared" si="159"/>
        <v/>
      </c>
      <c r="BB140" s="39" t="str">
        <f t="shared" si="160"/>
        <v/>
      </c>
      <c r="BC140" s="39" t="str">
        <f t="shared" si="161"/>
        <v/>
      </c>
      <c r="BD140" s="39" t="str">
        <f t="shared" si="162"/>
        <v/>
      </c>
      <c r="BE140" s="39" t="str">
        <f t="shared" si="163"/>
        <v/>
      </c>
      <c r="BF140" s="39" t="str">
        <f t="shared" si="164"/>
        <v/>
      </c>
      <c r="BG140" s="39" t="str">
        <f t="shared" si="165"/>
        <v/>
      </c>
      <c r="BH140" s="39" t="str">
        <f t="shared" si="166"/>
        <v/>
      </c>
      <c r="BI140" s="39" t="str">
        <f t="shared" si="167"/>
        <v/>
      </c>
      <c r="BJ140" s="39" t="str">
        <f t="shared" si="168"/>
        <v/>
      </c>
      <c r="BK140" s="42" t="str">
        <f t="shared" si="169"/>
        <v/>
      </c>
      <c r="BL140" t="str">
        <f t="shared" si="169"/>
        <v/>
      </c>
      <c r="BM140" t="str">
        <f t="shared" si="169"/>
        <v/>
      </c>
      <c r="BN140" t="str">
        <f t="shared" si="169"/>
        <v/>
      </c>
      <c r="BO140" t="str">
        <f t="shared" si="169"/>
        <v/>
      </c>
      <c r="BP140" t="str">
        <f t="shared" si="169"/>
        <v/>
      </c>
      <c r="BQ140" t="str">
        <f t="shared" si="169"/>
        <v/>
      </c>
      <c r="BR140" t="str">
        <f t="shared" si="169"/>
        <v/>
      </c>
      <c r="BS140" t="str">
        <f t="shared" si="169"/>
        <v/>
      </c>
      <c r="BT140" t="str">
        <f t="shared" si="169"/>
        <v/>
      </c>
      <c r="BU140" t="str">
        <f t="shared" si="169"/>
        <v/>
      </c>
      <c r="BV140" t="str">
        <f t="shared" si="169"/>
        <v/>
      </c>
      <c r="BW140" t="str">
        <f t="shared" si="170"/>
        <v/>
      </c>
      <c r="BX140" t="str">
        <f t="shared" si="171"/>
        <v/>
      </c>
      <c r="BY140" t="str">
        <f t="shared" si="172"/>
        <v/>
      </c>
      <c r="BZ140" t="str">
        <f t="shared" si="173"/>
        <v/>
      </c>
      <c r="CA140" t="str">
        <f t="shared" si="174"/>
        <v/>
      </c>
      <c r="CB140" s="39" t="str">
        <f t="shared" si="174"/>
        <v/>
      </c>
      <c r="CC140" s="46" t="str">
        <f t="shared" si="175"/>
        <v/>
      </c>
      <c r="CD140" s="44" t="str">
        <f t="shared" si="176"/>
        <v/>
      </c>
      <c r="CE140" t="str" cm="1">
        <f t="array" ref="CE140">_xlfn.IFS($CC140="","",$CC140&lt;=CE$136,"yes",$CC140&gt;CE$136,"no")</f>
        <v/>
      </c>
      <c r="CF140" s="42" t="str">
        <f t="shared" si="177"/>
        <v/>
      </c>
      <c r="CG140" s="1" t="str">
        <f t="shared" si="178"/>
        <v/>
      </c>
      <c r="CH140" s="1" t="str">
        <f t="shared" si="179"/>
        <v/>
      </c>
      <c r="CI140" s="76" t="str">
        <f>IF(CE140="yes",VLOOKUP(CH140,'z-Table'!$A$1:$K$74,7,TRUE)*$CE$135,"")</f>
        <v/>
      </c>
    </row>
    <row r="141" spans="1:87" ht="12" x14ac:dyDescent="0.2">
      <c r="A141" s="6" t="s">
        <v>30</v>
      </c>
      <c r="B141" s="18" cm="1">
        <f t="array" ref="B141">IFERROR(_xlfn.IFS(COUNTA($F$135:$K$135)=0,AVERAGE($F141:$K141),$F$135="X",AVERAGE(G141:$K141),$G$135="X",AVERAGE($F141,$H141:$K141),$H$135="X",AVERAGE($F141:$G141,$I141:$K141),$I$135="X",AVERAGE($F141:$H141,$J141:$K141),$J$135="X",AVERAGE($F141:$I141,$K141:$K141),$K$135="X",AVERAGE($F141:$J141)),"")</f>
        <v>0</v>
      </c>
      <c r="C141" s="19" cm="1">
        <f t="array" ref="C141">IFERROR(_xlfn.IFS(COUNTA($F$135:$K$135)=0,STDEV($F141:$K141)/SQRT(COUNT($F141:$K141)),$F$135="X",STDEV(G141:$K141)/SQRT(COUNT(G141:$K141)),$G$135="X",STDEV($F141,$H141:$K141)/SQRT(COUNT($F141,$H141:$K141)),$H$135="X",STDEV($F141:$G141,$I141:$K141)/SQRT(COUNT($F141:$G141,$I141:$K141)),$I$135="X",STDEV($F141:$H141,$J141:$K141)/SQRT(COUNT($F141:$H141,$J141:$K141)),$J$135="X",STDEV($F141:$I141,$K141)/SQRT(COUNT($F141:$I141,$K141)),$K$135="X",STDEV($F141:$J141)/SQRT(COUNT($F141:$J141))),"")</f>
        <v>0</v>
      </c>
      <c r="D141" s="113" cm="1">
        <f t="array" ref="D141">IFERROR(_xlfn.IFS(COUNTA($L$135:$Q$135)=0,AVERAGE($L141:$Q141),$L$135="X",AVERAGE($M141:$Q141),$M$135="X",AVERAGE($L141,$N141:$Q141),$N$135="X",AVERAGE($L141:$M141,$O141:$Q141),$O$135="X",AVERAGE($L141:$N141,$P141:$Q141),$P$135="X",AVERAGE($L141:$O141,$Q141:$Q141),$Q$135="X",AVERAGE($L141:$P141)),"")</f>
        <v>0</v>
      </c>
      <c r="E141" s="111" cm="1">
        <f t="array" ref="E141">IFERROR(_xlfn.IFS(COUNTA($L$135:$Q$135)=0,STDEV($L141:$Q141)/SQRT(COUNT($L141:$Q141)),$L$135="X",STDEV($M141:$Q141)/SQRT(COUNT($M141:$Q141)),$M$135="X",STDEV($L141,$N141:$Q141)/SQRT(COUNT($L141,$N141:$Q141)),$N$135="X",STDEV($L141:$M141,$O141:$Q141)/SQRT(COUNT($L141:$M141,$O141:$Q141)),$O$135="X",STDEV($L141:$N141,$P141:$Q141)/SQRT(COUNT($L141:$N141,$P141:$Q141)),$P$135="X",STDEV($L141:$O141,$Q141)/SQRT(COUNT($L141:$O141,$Q141)),$Q$135="X",STDEV($L141:$P141)/SQRT(COUNT($L141:$P141))),"")</f>
        <v>0</v>
      </c>
      <c r="F141" s="1" cm="1">
        <f t="array" ref="F141">_xlfn.IFS(SUM($L141:$Q141)="","",L141="","",L141=0,0,L141&gt;0,L141/F$198*100)</f>
        <v>0</v>
      </c>
      <c r="G141" s="1" cm="1">
        <f t="array" ref="G141">_xlfn.IFS(SUM($L141:$Q141)="","",M141="","",M141=0,0,M141&gt;0,M141/G$198*100)</f>
        <v>0</v>
      </c>
      <c r="H141" s="1" cm="1">
        <f t="array" ref="H141">_xlfn.IFS(SUM($L141:$Q141)="","",N141="","",N141=0,0,N141&gt;0,N141/H$198*100)</f>
        <v>0</v>
      </c>
      <c r="I141" s="1" cm="1">
        <f t="array" ref="I141">_xlfn.IFS(SUM($L141:$Q141)="","",O141="","",O141=0,0,O141&gt;0,O141/I$198*100)</f>
        <v>0</v>
      </c>
      <c r="J141" s="1" cm="1">
        <f t="array" ref="J141">_xlfn.IFS(SUM($L141:$Q141)="","",P141="","",P141=0,0,P141&gt;0,P141/J$198*100)</f>
        <v>0</v>
      </c>
      <c r="K141" s="1" cm="1">
        <f t="array" ref="K141">_xlfn.IFS(SUM($L141:$Q141)="","",Q141="","",Q141=0,0,Q141&gt;0,Q141/K$198*100)</f>
        <v>0</v>
      </c>
      <c r="L141" s="85">
        <f t="shared" si="180"/>
        <v>0</v>
      </c>
      <c r="M141" s="39">
        <f t="shared" si="155"/>
        <v>0</v>
      </c>
      <c r="N141" s="39">
        <f t="shared" si="155"/>
        <v>0</v>
      </c>
      <c r="O141" s="39">
        <f t="shared" si="155"/>
        <v>0</v>
      </c>
      <c r="P141" s="39">
        <f t="shared" si="155"/>
        <v>0</v>
      </c>
      <c r="Q141" s="98">
        <f t="shared" si="155"/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0</v>
      </c>
      <c r="W141" s="89">
        <v>0</v>
      </c>
      <c r="X141" s="1"/>
      <c r="Y141" s="1"/>
      <c r="Z141" s="6" t="s">
        <v>30</v>
      </c>
      <c r="AA141" s="18" cm="1">
        <f t="array" ref="AA141">IFERROR(_xlfn.IFS(COUNTA($AE$135:$AJ$135)=0,AVERAGE($AE141:$AJ141),$AE$135="X",AVERAGE($AF141:$AJ141),$AF$135="X",AVERAGE($AE141,$AG141:$AJ141),$AG$135="X",AVERAGE($AE141:$AF141,$AH141:$AJ141),$AH$135="X",AVERAGE($AE141:$AG141,$AI141:$AJ141),$AI$135="X",AVERAGE($AE141:$AH141,$AJ141:$AJ141),$AJ$135="X",AVERAGE($AE141:$AI141)),"")</f>
        <v>0</v>
      </c>
      <c r="AB141" s="19" cm="1">
        <f t="array" ref="AB141">IFERROR(_xlfn.IFS(COUNTA($AE$135:$AJ$135)=0,STDEV($AE141:$AJ141)/SQRT(COUNT($AE141:$AJ141)),$AE$135="X",STDEV($AF141:$AJ141)/SQRT(COUNT($AF141:$AJ141)),$AF$135="X",STDEV($AE141,$AG141:$AJ141)/SQRT(COUNT($AE141,$AG141:$AJ141)),$AG$135="X",STDEV($AE141:$AF141,$AH141:$AJ141)/SQRT(COUNT($AE141:$AF141,$AH141:$AJ141)),$AH$135="X",STDEV($AE141:$AG141,$AI141:$AJ141)/SQRT(COUNT($AE141:$AG141,$AI141:$AJ141)),$AI$135="X",STDEV($AE141:$AH141,$AJ141)/SQRT(COUNT($AE141:$AH141,$AJ141)),$AJ$135="X",STDEV($AE141:$AI141)/SQRT(COUNT($AE141:$AI141))),"")</f>
        <v>0</v>
      </c>
      <c r="AC141" s="113" cm="1">
        <f t="array" ref="AC141">IFERROR(_xlfn.IFS(COUNTA($AK$135:$AP$135)=0,AVERAGE($AK141:$AP141),$AK$135="X",AVERAGE($AL141:$AP141),$AL$135="X",AVERAGE($AK141,$AM141:$AP141),$AM$135="X",AVERAGE($AK141:$AL141,$AN141:$AP141),$AN$135="X",AVERAGE($AK141:$AM141,$AO141:$AP141),$AO$135="X",AVERAGE($AK141:$AN141,$AP141:$AP141),$AP$135="X",AVERAGE($AK141:$AO141)),"")</f>
        <v>0</v>
      </c>
      <c r="AD141" s="111" cm="1">
        <f t="array" ref="AD141">IFERROR(_xlfn.IFS(COUNTA($AK$135:$AP$135)=0,STDEV($AK141:$AP141)/SQRT(COUNT($AK141:$AP141)),$AK$135="X",STDEV($AL141:$AP141)/SQRT(COUNT($AL141:$AP141)),$AL$135="X",STDEV($AK141,$AM141:$AP141)/SQRT(COUNT($AK141,$AM141:$AP141)),$AM$135="X",STDEV($AK141:$AL141,$AN141:$AP141)/SQRT(COUNT($AK141:$AL141,$AN141:$AP141)),$AN$135="X",STDEV($AK141:$AM141,$AO141:$AP141)/SQRT(COUNT($AK141:$AM141,$AO141:$AP141)),$AO$135="X",STDEV($AK141:$AN141,$AP141)/SQRT(COUNT($AK141:$AN141,$AP141)),$AP$135="X",STDEV($AK141:$AO141)/SQRT(COUNT($AK141:$AO141))),"")</f>
        <v>0</v>
      </c>
      <c r="AE141" s="1" cm="1">
        <f t="array" ref="AE141">_xlfn.IFS(SUM($AK141:$AP141)="","",AK141="","",AK141=0,0,AK141&gt;0,AK141/AE$198*100)</f>
        <v>0</v>
      </c>
      <c r="AF141" s="1" cm="1">
        <f t="array" ref="AF141">_xlfn.IFS(SUM($AK141:$AP141)="","",AL141="","",AL141=0,0,AL141&gt;0,AL141/AF$198*100)</f>
        <v>0</v>
      </c>
      <c r="AG141" s="1" cm="1">
        <f t="array" ref="AG141">_xlfn.IFS(SUM($AK141:$AP141)="","",AM141="","",AM141=0,0,AM141&gt;0,AM141/AG$198*100)</f>
        <v>0</v>
      </c>
      <c r="AH141" s="1" cm="1">
        <f t="array" ref="AH141">_xlfn.IFS(SUM($AK141:$AP141)="","",AN141="","",AN141=0,0,AN141&gt;0,AN141/AH$198*100)</f>
        <v>0</v>
      </c>
      <c r="AI141" s="1" cm="1">
        <f t="array" ref="AI141">_xlfn.IFS(SUM($AK141:$AP141)="","",AO141="","",AO141=0,0,AO141&gt;0,AO141/AI$198*100)</f>
        <v>0</v>
      </c>
      <c r="AJ141" s="1" cm="1">
        <f t="array" ref="AJ141">_xlfn.IFS(SUM($AK141:$AP141)="","",AP141="","",AP141=0,0,AP141&gt;0,AP141/AJ$198*100)</f>
        <v>0</v>
      </c>
      <c r="AK141" s="85">
        <f t="shared" si="181"/>
        <v>0</v>
      </c>
      <c r="AL141" s="39">
        <f t="shared" si="156"/>
        <v>0</v>
      </c>
      <c r="AM141" s="39">
        <f t="shared" si="156"/>
        <v>0</v>
      </c>
      <c r="AN141" s="39">
        <f t="shared" si="156"/>
        <v>0</v>
      </c>
      <c r="AO141" s="39">
        <f t="shared" si="156"/>
        <v>0</v>
      </c>
      <c r="AP141" s="98">
        <f t="shared" si="156"/>
        <v>0</v>
      </c>
      <c r="AQ141" s="89">
        <v>0</v>
      </c>
      <c r="AR141" s="89">
        <v>0</v>
      </c>
      <c r="AS141" s="89">
        <v>0</v>
      </c>
      <c r="AT141" s="89">
        <v>0</v>
      </c>
      <c r="AU141" s="89">
        <v>0</v>
      </c>
      <c r="AV141" s="89">
        <v>0</v>
      </c>
      <c r="AW141" s="1"/>
      <c r="AX141" s="1"/>
      <c r="AY141" s="39" t="str">
        <f t="shared" si="157"/>
        <v/>
      </c>
      <c r="AZ141" s="39" t="str">
        <f t="shared" si="158"/>
        <v/>
      </c>
      <c r="BA141" s="39" t="str">
        <f t="shared" si="159"/>
        <v/>
      </c>
      <c r="BB141" s="39" t="str">
        <f t="shared" si="160"/>
        <v/>
      </c>
      <c r="BC141" s="39" t="str">
        <f t="shared" si="161"/>
        <v/>
      </c>
      <c r="BD141" s="39" t="str">
        <f t="shared" si="162"/>
        <v/>
      </c>
      <c r="BE141" s="39" t="str">
        <f t="shared" si="163"/>
        <v/>
      </c>
      <c r="BF141" s="39" t="str">
        <f t="shared" si="164"/>
        <v/>
      </c>
      <c r="BG141" s="39" t="str">
        <f t="shared" si="165"/>
        <v/>
      </c>
      <c r="BH141" s="39" t="str">
        <f t="shared" si="166"/>
        <v/>
      </c>
      <c r="BI141" s="39" t="str">
        <f t="shared" si="167"/>
        <v/>
      </c>
      <c r="BJ141" s="39" t="str">
        <f t="shared" si="168"/>
        <v/>
      </c>
      <c r="BK141" s="42" t="str">
        <f t="shared" si="169"/>
        <v/>
      </c>
      <c r="BL141" t="str">
        <f t="shared" si="169"/>
        <v/>
      </c>
      <c r="BM141" t="str">
        <f t="shared" si="169"/>
        <v/>
      </c>
      <c r="BN141" t="str">
        <f t="shared" si="169"/>
        <v/>
      </c>
      <c r="BO141" t="str">
        <f t="shared" si="169"/>
        <v/>
      </c>
      <c r="BP141" t="str">
        <f t="shared" si="169"/>
        <v/>
      </c>
      <c r="BQ141" t="str">
        <f t="shared" si="169"/>
        <v/>
      </c>
      <c r="BR141" t="str">
        <f t="shared" si="169"/>
        <v/>
      </c>
      <c r="BS141" t="str">
        <f t="shared" si="169"/>
        <v/>
      </c>
      <c r="BT141" t="str">
        <f t="shared" si="169"/>
        <v/>
      </c>
      <c r="BU141" t="str">
        <f t="shared" si="169"/>
        <v/>
      </c>
      <c r="BV141" t="str">
        <f t="shared" si="169"/>
        <v/>
      </c>
      <c r="BW141" t="str">
        <f t="shared" si="170"/>
        <v/>
      </c>
      <c r="BX141" t="str">
        <f t="shared" si="171"/>
        <v/>
      </c>
      <c r="BY141" t="str">
        <f t="shared" si="172"/>
        <v/>
      </c>
      <c r="BZ141" t="str">
        <f t="shared" si="173"/>
        <v/>
      </c>
      <c r="CA141" t="str">
        <f t="shared" si="174"/>
        <v/>
      </c>
      <c r="CB141" s="39" t="str">
        <f t="shared" si="174"/>
        <v/>
      </c>
      <c r="CC141" s="46" t="str">
        <f t="shared" si="175"/>
        <v/>
      </c>
      <c r="CD141" s="44" t="str">
        <f t="shared" si="176"/>
        <v/>
      </c>
      <c r="CE141" t="str" cm="1">
        <f t="array" ref="CE141">_xlfn.IFS($CC141="","",$CC141&lt;=CE$136,"yes",$CC141&gt;CE$136,"no")</f>
        <v/>
      </c>
      <c r="CF141" s="42" t="str">
        <f t="shared" si="177"/>
        <v/>
      </c>
      <c r="CG141" s="1" t="str">
        <f t="shared" si="178"/>
        <v/>
      </c>
      <c r="CH141" s="1" t="str">
        <f t="shared" si="179"/>
        <v/>
      </c>
      <c r="CI141" s="76" t="str">
        <f>IF(CE141="yes",VLOOKUP(CH141,'z-Table'!$A$1:$K$74,7,TRUE)*$CE$135,"")</f>
        <v/>
      </c>
    </row>
    <row r="142" spans="1:87" ht="12" x14ac:dyDescent="0.2">
      <c r="A142" s="7" t="s">
        <v>31</v>
      </c>
      <c r="B142" s="18" cm="1">
        <f t="array" ref="B142">IFERROR(_xlfn.IFS(COUNTA($F$135:$K$135)=0,AVERAGE($F142:$K142),$F$135="X",AVERAGE(G142:$K142),$G$135="X",AVERAGE($F142,$H142:$K142),$H$135="X",AVERAGE($F142:$G142,$I142:$K142),$I$135="X",AVERAGE($F142:$H142,$J142:$K142),$J$135="X",AVERAGE($F142:$I142,$K142:$K142),$K$135="X",AVERAGE($F142:$J142)),"")</f>
        <v>0.23610779761966585</v>
      </c>
      <c r="C142" s="19" cm="1">
        <f t="array" ref="C142">IFERROR(_xlfn.IFS(COUNTA($F$135:$K$135)=0,STDEV($F142:$K142)/SQRT(COUNT($F142:$K142)),$F$135="X",STDEV(G142:$K142)/SQRT(COUNT(G142:$K142)),$G$135="X",STDEV($F142,$H142:$K142)/SQRT(COUNT($F142,$H142:$K142)),$H$135="X",STDEV($F142:$G142,$I142:$K142)/SQRT(COUNT($F142:$G142,$I142:$K142)),$I$135="X",STDEV($F142:$H142,$J142:$K142)/SQRT(COUNT($F142:$H142,$J142:$K142)),$J$135="X",STDEV($F142:$I142,$K142)/SQRT(COUNT($F142:$I142,$K142)),$K$135="X",STDEV($F142:$J142)/SQRT(COUNT($F142:$J142))),"")</f>
        <v>4.9775704779110856E-2</v>
      </c>
      <c r="D142" s="113" cm="1">
        <f t="array" ref="D142">IFERROR(_xlfn.IFS(COUNTA($L$135:$Q$135)=0,AVERAGE($L142:$Q142),$L$135="X",AVERAGE($M142:$Q142),$M$135="X",AVERAGE($L142,$N142:$Q142),$N$135="X",AVERAGE($L142:$M142,$O142:$Q142),$O$135="X",AVERAGE($L142:$N142,$P142:$Q142),$P$135="X",AVERAGE($L142:$O142,$Q142:$Q142),$Q$135="X",AVERAGE($L142:$P142)),"")</f>
        <v>710350.75</v>
      </c>
      <c r="E142" s="111" cm="1">
        <f t="array" ref="E142">IFERROR(_xlfn.IFS(COUNTA($L$135:$Q$135)=0,STDEV($L142:$Q142)/SQRT(COUNT($L142:$Q142)),$L$135="X",STDEV($M142:$Q142)/SQRT(COUNT($M142:$Q142)),$M$135="X",STDEV($L142,$N142:$Q142)/SQRT(COUNT($L142,$N142:$Q142)),$N$135="X",STDEV($L142:$M142,$O142:$Q142)/SQRT(COUNT($L142:$M142,$O142:$Q142)),$O$135="X",STDEV($L142:$N142,$P142:$Q142)/SQRT(COUNT($L142:$N142,$P142:$Q142)),$P$135="X",STDEV($L142:$O142,$Q142)/SQRT(COUNT($L142:$O142,$Q142)),$Q$135="X",STDEV($L142:$P142)/SQRT(COUNT($L142:$P142))),"")</f>
        <v>258407.15682848459</v>
      </c>
      <c r="F142" s="1" cm="1">
        <f t="array" ref="F142">_xlfn.IFS(SUM($L142:$Q142)="","",L142="","",L142=0,0,L142&gt;0,L142/F$198*100)</f>
        <v>0.18799094117265663</v>
      </c>
      <c r="G142" s="1" cm="1">
        <f t="array" ref="G142">_xlfn.IFS(SUM($L142:$Q142)="","",M142="","",M142=0,0,M142&gt;0,M142/G$198*100)</f>
        <v>0.13662757416839316</v>
      </c>
      <c r="H142" s="1" cm="1">
        <f t="array" ref="H142">_xlfn.IFS(SUM($L142:$Q142)="","",N142="","",N142=0,0,N142&gt;0,N142/H$198*100)</f>
        <v>0.33730202375582186</v>
      </c>
      <c r="I142" s="1" cm="1">
        <f t="array" ref="I142">_xlfn.IFS(SUM($L142:$Q142)="","",O142="","",O142=0,0,O142&gt;0,O142/I$198*100)</f>
        <v>8.3812875720239183E-2</v>
      </c>
      <c r="J142" s="1" cm="1">
        <f t="array" ref="J142">_xlfn.IFS(SUM($L142:$Q142)="","",P142="","",P142=0,0,P142&gt;0,P142/J$198*100)</f>
        <v>0.26858868417409743</v>
      </c>
      <c r="K142" s="1" cm="1">
        <f t="array" ref="K142">_xlfn.IFS(SUM($L142:$Q142)="","",Q142="","",Q142=0,0,Q142&gt;0,Q142/K$198*100)</f>
        <v>0.4023246867267869</v>
      </c>
      <c r="L142" s="85">
        <f t="shared" si="180"/>
        <v>456737.66666666669</v>
      </c>
      <c r="M142" s="39">
        <f t="shared" si="155"/>
        <v>573565.5</v>
      </c>
      <c r="N142" s="39">
        <f t="shared" si="155"/>
        <v>69871</v>
      </c>
      <c r="O142" s="39">
        <f t="shared" si="155"/>
        <v>244184.33333333334</v>
      </c>
      <c r="P142" s="39">
        <f t="shared" si="155"/>
        <v>1165529</v>
      </c>
      <c r="Q142" s="98">
        <f t="shared" si="155"/>
        <v>1752217</v>
      </c>
      <c r="R142" s="89">
        <v>1370213</v>
      </c>
      <c r="S142" s="89">
        <v>1147131</v>
      </c>
      <c r="T142" s="89">
        <v>209613</v>
      </c>
      <c r="U142" s="89">
        <v>732553</v>
      </c>
      <c r="V142" s="89">
        <v>1165529</v>
      </c>
      <c r="W142" s="89">
        <v>1752217</v>
      </c>
      <c r="X142" s="1"/>
      <c r="Y142" s="1"/>
      <c r="Z142" s="7" t="s">
        <v>31</v>
      </c>
      <c r="AA142" s="18" cm="1">
        <f t="array" ref="AA142">IFERROR(_xlfn.IFS(COUNTA($AE$135:$AJ$135)=0,AVERAGE($AE142:$AJ142),$AE$135="X",AVERAGE($AF142:$AJ142),$AF$135="X",AVERAGE($AE142,$AG142:$AJ142),$AG$135="X",AVERAGE($AE142:$AF142,$AH142:$AJ142),$AH$135="X",AVERAGE($AE142:$AG142,$AI142:$AJ142),$AI$135="X",AVERAGE($AE142:$AH142,$AJ142:$AJ142),$AJ$135="X",AVERAGE($AE142:$AI142)),"")</f>
        <v>0.34495803828140875</v>
      </c>
      <c r="AB142" s="19" cm="1">
        <f t="array" ref="AB142">IFERROR(_xlfn.IFS(COUNTA($AE$135:$AJ$135)=0,STDEV($AE142:$AJ142)/SQRT(COUNT($AE142:$AJ142)),$AE$135="X",STDEV($AF142:$AJ142)/SQRT(COUNT($AF142:$AJ142)),$AF$135="X",STDEV($AE142,$AG142:$AJ142)/SQRT(COUNT($AE142,$AG142:$AJ142)),$AG$135="X",STDEV($AE142:$AF142,$AH142:$AJ142)/SQRT(COUNT($AE142:$AF142,$AH142:$AJ142)),$AH$135="X",STDEV($AE142:$AG142,$AI142:$AJ142)/SQRT(COUNT($AE142:$AG142,$AI142:$AJ142)),$AI$135="X",STDEV($AE142:$AH142,$AJ142)/SQRT(COUNT($AE142:$AH142,$AJ142)),$AJ$135="X",STDEV($AE142:$AI142)/SQRT(COUNT($AE142:$AI142))),"")</f>
        <v>8.3158806239455041E-2</v>
      </c>
      <c r="AC142" s="113" cm="1">
        <f t="array" ref="AC142">IFERROR(_xlfn.IFS(COUNTA($AK$135:$AP$135)=0,AVERAGE($AK142:$AP142),$AK$135="X",AVERAGE($AL142:$AP142),$AL$135="X",AVERAGE($AK142,$AM142:$AP142),$AM$135="X",AVERAGE($AK142:$AL142,$AN142:$AP142),$AN$135="X",AVERAGE($AK142:$AM142,$AO142:$AP142),$AO$135="X",AVERAGE($AK142:$AN142,$AP142:$AP142),$AP$135="X",AVERAGE($AK142:$AO142)),"")</f>
        <v>635863.9444444445</v>
      </c>
      <c r="AD142" s="111" cm="1">
        <f t="array" ref="AD142">IFERROR(_xlfn.IFS(COUNTA($AK$135:$AP$135)=0,STDEV($AK142:$AP142)/SQRT(COUNT($AK142:$AP142)),$AK$135="X",STDEV($AL142:$AP142)/SQRT(COUNT($AL142:$AP142)),$AL$135="X",STDEV($AK142,$AM142:$AP142)/SQRT(COUNT($AK142,$AM142:$AP142)),$AM$135="X",STDEV($AK142:$AL142,$AN142:$AP142)/SQRT(COUNT($AK142:$AL142,$AN142:$AP142)),$AN$135="X",STDEV($AK142:$AM142,$AO142:$AP142)/SQRT(COUNT($AK142:$AM142,$AO142:$AP142)),$AO$135="X",STDEV($AK142:$AN142,$AP142)/SQRT(COUNT($AK142:$AN142,$AP142)),$AP$135="X",STDEV($AK142:$AO142)/SQRT(COUNT($AK142:$AO142))),"")</f>
        <v>170543.46822079996</v>
      </c>
      <c r="AE142" s="1" cm="1">
        <f t="array" ref="AE142">_xlfn.IFS(SUM($AK142:$AP142)="","",AK142="","",AK142=0,0,AK142&gt;0,AK142/AE$198*100)</f>
        <v>0.17205609395375146</v>
      </c>
      <c r="AF142" s="1" cm="1">
        <f t="array" ref="AF142">_xlfn.IFS(SUM($AK142:$AP142)="","",AL142="","",AL142=0,0,AL142&gt;0,AL142/AF$198*100)</f>
        <v>0.33175496321093584</v>
      </c>
      <c r="AG142" s="1" cm="1">
        <f t="array" ref="AG142">_xlfn.IFS(SUM($AK142:$AP142)="","",AM142="","",AM142=0,0,AM142&gt;0,AM142/AG$198*100)</f>
        <v>0.55156749867528476</v>
      </c>
      <c r="AH142" s="1" cm="1">
        <f t="array" ref="AH142">_xlfn.IFS(SUM($AK142:$AP142)="","",AN142="","",AN142=0,0,AN142&gt;0,AN142/AH$198*100)</f>
        <v>8.0298280113798262E-2</v>
      </c>
      <c r="AI142" s="1" cm="1">
        <f t="array" ref="AI142">_xlfn.IFS(SUM($AK142:$AP142)="","",AO142="","",AO142=0,0,AO142&gt;0,AO142/AI$198*100)</f>
        <v>0.33502425429075544</v>
      </c>
      <c r="AJ142" s="1" cm="1">
        <f t="array" ref="AJ142">_xlfn.IFS(SUM($AK142:$AP142)="","",AP142="","",AP142=0,0,AP142&gt;0,AP142/AJ$198*100)</f>
        <v>0.59904713944392662</v>
      </c>
      <c r="AK142" s="85">
        <f t="shared" si="181"/>
        <v>403546.5</v>
      </c>
      <c r="AL142" s="39">
        <f t="shared" si="156"/>
        <v>1050276</v>
      </c>
      <c r="AM142" s="39">
        <f t="shared" si="156"/>
        <v>606188.5</v>
      </c>
      <c r="AN142" s="39">
        <f t="shared" si="156"/>
        <v>170041.33333333334</v>
      </c>
      <c r="AO142" s="39">
        <f t="shared" si="156"/>
        <v>1228376</v>
      </c>
      <c r="AP142" s="98">
        <f t="shared" si="156"/>
        <v>356755.33333333331</v>
      </c>
      <c r="AQ142" s="89">
        <v>807093</v>
      </c>
      <c r="AR142" s="89">
        <v>1050276</v>
      </c>
      <c r="AS142" s="89">
        <v>1212377</v>
      </c>
      <c r="AT142" s="89">
        <v>510124</v>
      </c>
      <c r="AU142" s="89">
        <v>1228376</v>
      </c>
      <c r="AV142" s="89">
        <v>1070266</v>
      </c>
      <c r="AW142" s="1"/>
      <c r="AX142" s="1"/>
      <c r="AY142" s="39" t="str">
        <f t="shared" si="157"/>
        <v/>
      </c>
      <c r="AZ142" s="39" t="str">
        <f t="shared" si="158"/>
        <v/>
      </c>
      <c r="BA142" s="39" t="str">
        <f t="shared" si="159"/>
        <v/>
      </c>
      <c r="BB142" s="39" t="str">
        <f t="shared" si="160"/>
        <v/>
      </c>
      <c r="BC142" s="39" t="str">
        <f t="shared" si="161"/>
        <v/>
      </c>
      <c r="BD142" s="39" t="str">
        <f t="shared" si="162"/>
        <v/>
      </c>
      <c r="BE142" s="39" t="str">
        <f t="shared" si="163"/>
        <v/>
      </c>
      <c r="BF142" s="39" t="str">
        <f t="shared" si="164"/>
        <v/>
      </c>
      <c r="BG142" s="39" t="str">
        <f t="shared" si="165"/>
        <v/>
      </c>
      <c r="BH142" s="39" t="str">
        <f t="shared" si="166"/>
        <v/>
      </c>
      <c r="BI142" s="39" t="str">
        <f t="shared" si="167"/>
        <v/>
      </c>
      <c r="BJ142" s="39" t="str">
        <f t="shared" si="168"/>
        <v/>
      </c>
      <c r="BK142" s="42" t="str">
        <f t="shared" si="169"/>
        <v/>
      </c>
      <c r="BL142" t="str">
        <f t="shared" si="169"/>
        <v/>
      </c>
      <c r="BM142" t="str">
        <f t="shared" si="169"/>
        <v/>
      </c>
      <c r="BN142" t="str">
        <f t="shared" si="169"/>
        <v/>
      </c>
      <c r="BO142" t="str">
        <f t="shared" si="169"/>
        <v/>
      </c>
      <c r="BP142" t="str">
        <f t="shared" si="169"/>
        <v/>
      </c>
      <c r="BQ142" t="str">
        <f t="shared" si="169"/>
        <v/>
      </c>
      <c r="BR142" t="str">
        <f t="shared" si="169"/>
        <v/>
      </c>
      <c r="BS142" t="str">
        <f t="shared" si="169"/>
        <v/>
      </c>
      <c r="BT142" t="str">
        <f t="shared" si="169"/>
        <v/>
      </c>
      <c r="BU142" t="str">
        <f t="shared" si="169"/>
        <v/>
      </c>
      <c r="BV142" t="str">
        <f t="shared" si="169"/>
        <v/>
      </c>
      <c r="BW142" t="str">
        <f t="shared" si="170"/>
        <v/>
      </c>
      <c r="BX142" t="str">
        <f t="shared" si="171"/>
        <v/>
      </c>
      <c r="BY142" t="str">
        <f t="shared" si="172"/>
        <v/>
      </c>
      <c r="BZ142" t="str">
        <f t="shared" si="173"/>
        <v/>
      </c>
      <c r="CA142" t="str">
        <f t="shared" si="174"/>
        <v/>
      </c>
      <c r="CB142" s="39" t="str">
        <f t="shared" si="174"/>
        <v/>
      </c>
      <c r="CC142" s="46" t="str">
        <f t="shared" si="175"/>
        <v/>
      </c>
      <c r="CD142" s="44" t="str">
        <f t="shared" si="176"/>
        <v/>
      </c>
      <c r="CE142" t="str" cm="1">
        <f t="array" ref="CE142">_xlfn.IFS($CC142="","",$CC142&lt;=CE$136,"yes",$CC142&gt;CE$136,"no")</f>
        <v/>
      </c>
      <c r="CF142" s="42" t="str">
        <f t="shared" si="177"/>
        <v/>
      </c>
      <c r="CG142" s="1" t="str">
        <f t="shared" si="178"/>
        <v/>
      </c>
      <c r="CH142" s="1" t="str">
        <f t="shared" si="179"/>
        <v/>
      </c>
      <c r="CI142" s="76" t="str">
        <f>IF(CE142="yes",VLOOKUP(CH142,'z-Table'!$A$1:$K$74,7,TRUE)*$CE$135,"")</f>
        <v/>
      </c>
    </row>
    <row r="143" spans="1:87" ht="12" x14ac:dyDescent="0.2">
      <c r="A143" s="7" t="s">
        <v>32</v>
      </c>
      <c r="B143" s="18" cm="1">
        <f t="array" ref="B143">IFERROR(_xlfn.IFS(COUNTA($F$135:$K$135)=0,AVERAGE($F143:$K143),$F$135="X",AVERAGE(G143:$K143),$G$135="X",AVERAGE($F143,$H143:$K143),$H$135="X",AVERAGE($F143:$G143,$I143:$K143),$I$135="X",AVERAGE($F143:$H143,$J143:$K143),$J$135="X",AVERAGE($F143:$I143,$K143:$K143),$K$135="X",AVERAGE($F143:$J143)),"")</f>
        <v>4.8545824546083862E-3</v>
      </c>
      <c r="C143" s="19" cm="1">
        <f t="array" ref="C143">IFERROR(_xlfn.IFS(COUNTA($F$135:$K$135)=0,STDEV($F143:$K143)/SQRT(COUNT($F143:$K143)),$F$135="X",STDEV(G143:$K143)/SQRT(COUNT(G143:$K143)),$G$135="X",STDEV($F143,$H143:$K143)/SQRT(COUNT($F143,$H143:$K143)),$H$135="X",STDEV($F143:$G143,$I143:$K143)/SQRT(COUNT($F143:$G143,$I143:$K143)),$I$135="X",STDEV($F143:$H143,$J143:$K143)/SQRT(COUNT($F143:$H143,$J143:$K143)),$J$135="X",STDEV($F143:$I143,$K143)/SQRT(COUNT($F143:$I143,$K143)),$K$135="X",STDEV($F143:$J143)/SQRT(COUNT($F143:$J143))),"")</f>
        <v>2.4137190402667855E-3</v>
      </c>
      <c r="D143" s="113" cm="1">
        <f t="array" ref="D143">IFERROR(_xlfn.IFS(COUNTA($L$135:$Q$135)=0,AVERAGE($L143:$Q143),$L$135="X",AVERAGE($M143:$Q143),$M$135="X",AVERAGE($L143,$N143:$Q143),$N$135="X",AVERAGE($L143:$M143,$O143:$Q143),$O$135="X",AVERAGE($L143:$N143,$P143:$Q143),$P$135="X",AVERAGE($L143:$O143,$Q143:$Q143),$Q$135="X",AVERAGE($L143:$P143)),"")</f>
        <v>18789.805555555555</v>
      </c>
      <c r="E143" s="111" cm="1">
        <f t="array" ref="E143">IFERROR(_xlfn.IFS(COUNTA($L$135:$Q$135)=0,STDEV($L143:$Q143)/SQRT(COUNT($L143:$Q143)),$L$135="X",STDEV($M143:$Q143)/SQRT(COUNT($M143:$Q143)),$M$135="X",STDEV($L143,$N143:$Q143)/SQRT(COUNT($L143,$N143:$Q143)),$N$135="X",STDEV($L143:$M143,$O143:$Q143)/SQRT(COUNT($L143:$M143,$O143:$Q143)),$O$135="X",STDEV($L143:$N143,$P143:$Q143)/SQRT(COUNT($L143:$N143,$P143:$Q143)),$P$135="X",STDEV($L143:$O143,$Q143)/SQRT(COUNT($L143:$O143,$Q143)),$Q$135="X",STDEV($L143:$P143)/SQRT(COUNT($L143:$P143))),"")</f>
        <v>9925.1002807152072</v>
      </c>
      <c r="F143" s="1" cm="1">
        <f t="array" ref="F143">_xlfn.IFS(SUM($L143:$Q143)="","",L143="","",L143=0,0,L143&gt;0,L143/F$198*100)</f>
        <v>0</v>
      </c>
      <c r="G143" s="1" cm="1">
        <f t="array" ref="G143">_xlfn.IFS(SUM($L143:$Q143)="","",M143="","",M143=0,0,M143&gt;0,M143/G$198*100)</f>
        <v>5.9352958847189528E-3</v>
      </c>
      <c r="H143" s="1" cm="1">
        <f t="array" ref="H143">_xlfn.IFS(SUM($L143:$Q143)="","",N143="","",N143=0,0,N143&gt;0,N143/H$198*100)</f>
        <v>0</v>
      </c>
      <c r="I143" s="1" cm="1">
        <f t="array" ref="I143">_xlfn.IFS(SUM($L143:$Q143)="","",O143="","",O143=0,0,O143&gt;0,O143/I$198*100)</f>
        <v>9.1449535478234558E-3</v>
      </c>
      <c r="J143" s="1" cm="1">
        <f t="array" ref="J143">_xlfn.IFS(SUM($L143:$Q143)="","",P143="","",P143=0,0,P143&gt;0,P143/J$198*100)</f>
        <v>0</v>
      </c>
      <c r="K143" s="1" cm="1">
        <f t="array" ref="K143">_xlfn.IFS(SUM($L143:$Q143)="","",Q143="","",Q143=0,0,Q143&gt;0,Q143/K$198*100)</f>
        <v>1.4047245295107908E-2</v>
      </c>
      <c r="L143" s="85">
        <f t="shared" si="180"/>
        <v>0</v>
      </c>
      <c r="M143" s="39">
        <f t="shared" si="155"/>
        <v>24916.5</v>
      </c>
      <c r="N143" s="39">
        <f t="shared" si="155"/>
        <v>0</v>
      </c>
      <c r="O143" s="39">
        <f t="shared" si="155"/>
        <v>26643.333333333332</v>
      </c>
      <c r="P143" s="39">
        <f t="shared" si="155"/>
        <v>0</v>
      </c>
      <c r="Q143" s="98">
        <f t="shared" si="155"/>
        <v>61179</v>
      </c>
      <c r="R143" s="89">
        <v>0</v>
      </c>
      <c r="S143" s="89">
        <v>49833</v>
      </c>
      <c r="T143" s="89">
        <v>0</v>
      </c>
      <c r="U143" s="89">
        <v>79930</v>
      </c>
      <c r="V143" s="89">
        <v>0</v>
      </c>
      <c r="W143" s="89">
        <v>61179</v>
      </c>
      <c r="X143" s="1"/>
      <c r="Y143" s="1"/>
      <c r="Z143" s="7" t="s">
        <v>32</v>
      </c>
      <c r="AA143" s="18" cm="1">
        <f t="array" ref="AA143">IFERROR(_xlfn.IFS(COUNTA($AE$135:$AJ$135)=0,AVERAGE($AE143:$AJ143),$AE$135="X",AVERAGE($AF143:$AJ143),$AF$135="X",AVERAGE($AE143,$AG143:$AJ143),$AG$135="X",AVERAGE($AE143:$AF143,$AH143:$AJ143),$AH$135="X",AVERAGE($AE143:$AG143,$AI143:$AJ143),$AI$135="X",AVERAGE($AE143:$AH143,$AJ143:$AJ143),$AJ$135="X",AVERAGE($AE143:$AI143)),"")</f>
        <v>6.4615433406629459E-3</v>
      </c>
      <c r="AB143" s="19" cm="1">
        <f t="array" ref="AB143">IFERROR(_xlfn.IFS(COUNTA($AE$135:$AJ$135)=0,STDEV($AE143:$AJ143)/SQRT(COUNT($AE143:$AJ143)),$AE$135="X",STDEV($AF143:$AJ143)/SQRT(COUNT($AF143:$AJ143)),$AF$135="X",STDEV($AE143,$AG143:$AJ143)/SQRT(COUNT($AE143,$AG143:$AJ143)),$AG$135="X",STDEV($AE143:$AF143,$AH143:$AJ143)/SQRT(COUNT($AE143:$AF143,$AH143:$AJ143)),$AH$135="X",STDEV($AE143:$AG143,$AI143:$AJ143)/SQRT(COUNT($AE143:$AG143,$AI143:$AJ143)),$AI$135="X",STDEV($AE143:$AH143,$AJ143)/SQRT(COUNT($AE143:$AH143,$AJ143)),$AJ$135="X",STDEV($AE143:$AI143)/SQRT(COUNT($AE143:$AI143))),"")</f>
        <v>4.3723034192821803E-3</v>
      </c>
      <c r="AC143" s="113" cm="1">
        <f t="array" ref="AC143">IFERROR(_xlfn.IFS(COUNTA($AK$135:$AP$135)=0,AVERAGE($AK143:$AP143),$AK$135="X",AVERAGE($AL143:$AP143),$AL$135="X",AVERAGE($AK143,$AM143:$AP143),$AM$135="X",AVERAGE($AK143:$AL143,$AN143:$AP143),$AN$135="X",AVERAGE($AK143:$AM143,$AO143:$AP143),$AO$135="X",AVERAGE($AK143:$AN143,$AP143:$AP143),$AP$135="X",AVERAGE($AK143:$AO143)),"")</f>
        <v>21571.333333333332</v>
      </c>
      <c r="AD143" s="111" cm="1">
        <f t="array" ref="AD143">IFERROR(_xlfn.IFS(COUNTA($AK$135:$AP$135)=0,STDEV($AK143:$AP143)/SQRT(COUNT($AK143:$AP143)),$AK$135="X",STDEV($AL143:$AP143)/SQRT(COUNT($AL143:$AP143)),$AL$135="X",STDEV($AK143,$AM143:$AP143)/SQRT(COUNT($AK143,$AM143:$AP143)),$AM$135="X",STDEV($AK143:$AL143,$AN143:$AP143)/SQRT(COUNT($AK143:$AL143,$AN143:$AP143)),$AN$135="X",STDEV($AK143:$AM143,$AO143:$AP143)/SQRT(COUNT($AK143:$AM143,$AO143:$AP143)),$AO$135="X",STDEV($AK143:$AN143,$AP143)/SQRT(COUNT($AK143:$AN143,$AP143)),$AP$135="X",STDEV($AK143:$AO143)/SQRT(COUNT($AK143:$AO143))),"")</f>
        <v>14233.444948820757</v>
      </c>
      <c r="AE143" s="1" cm="1">
        <f t="array" ref="AE143">_xlfn.IFS(SUM($AK143:$AP143)="","",AK143="","",AK143=0,0,AK143&gt;0,AK143/AE$198*100)</f>
        <v>0</v>
      </c>
      <c r="AF143" s="1" cm="1">
        <f t="array" ref="AF143">_xlfn.IFS(SUM($AK143:$AP143)="","",AL143="","",AL143=0,0,AL143&gt;0,AL143/AF$198*100)</f>
        <v>2.5405120350392798E-2</v>
      </c>
      <c r="AG143" s="1" cm="1">
        <f t="array" ref="AG143">_xlfn.IFS(SUM($AK143:$AP143)="","",AM143="","",AM143=0,0,AM143&gt;0,AM143/AG$198*100)</f>
        <v>0</v>
      </c>
      <c r="AH143" s="1" cm="1">
        <f t="array" ref="AH143">_xlfn.IFS(SUM($AK143:$AP143)="","",AN143="","",AN143=0,0,AN143&gt;0,AN143/AH$198*100)</f>
        <v>0</v>
      </c>
      <c r="AI143" s="1" cm="1">
        <f t="array" ref="AI143">_xlfn.IFS(SUM($AK143:$AP143)="","",AO143="","",AO143=0,0,AO143&gt;0,AO143/AI$198*100)</f>
        <v>1.3364139693584879E-2</v>
      </c>
      <c r="AJ143" s="1" cm="1">
        <f t="array" ref="AJ143">_xlfn.IFS(SUM($AK143:$AP143)="","",AP143="","",AP143=0,0,AP143&gt;0,AP143/AJ$198*100)</f>
        <v>0</v>
      </c>
      <c r="AK143" s="85">
        <f t="shared" si="181"/>
        <v>0</v>
      </c>
      <c r="AL143" s="39">
        <f t="shared" si="156"/>
        <v>80428</v>
      </c>
      <c r="AM143" s="39">
        <f t="shared" si="156"/>
        <v>0</v>
      </c>
      <c r="AN143" s="39">
        <f t="shared" si="156"/>
        <v>0</v>
      </c>
      <c r="AO143" s="39">
        <f t="shared" si="156"/>
        <v>49000</v>
      </c>
      <c r="AP143" s="98">
        <f t="shared" si="156"/>
        <v>0</v>
      </c>
      <c r="AQ143" s="89">
        <v>0</v>
      </c>
      <c r="AR143" s="89">
        <v>80428</v>
      </c>
      <c r="AS143" s="89">
        <v>0</v>
      </c>
      <c r="AT143" s="89">
        <v>0</v>
      </c>
      <c r="AU143" s="89">
        <v>49000</v>
      </c>
      <c r="AV143" s="89">
        <v>0</v>
      </c>
      <c r="AW143" s="1"/>
      <c r="AX143" s="1"/>
      <c r="AY143" s="39" t="str">
        <f t="shared" si="157"/>
        <v/>
      </c>
      <c r="AZ143" s="39" t="str">
        <f t="shared" si="158"/>
        <v/>
      </c>
      <c r="BA143" s="39" t="str">
        <f t="shared" si="159"/>
        <v/>
      </c>
      <c r="BB143" s="39" t="str">
        <f t="shared" si="160"/>
        <v/>
      </c>
      <c r="BC143" s="39" t="str">
        <f t="shared" si="161"/>
        <v/>
      </c>
      <c r="BD143" s="39" t="str">
        <f t="shared" si="162"/>
        <v/>
      </c>
      <c r="BE143" s="39" t="str">
        <f t="shared" si="163"/>
        <v/>
      </c>
      <c r="BF143" s="39" t="str">
        <f t="shared" si="164"/>
        <v/>
      </c>
      <c r="BG143" s="39" t="str">
        <f t="shared" si="165"/>
        <v/>
      </c>
      <c r="BH143" s="39" t="str">
        <f t="shared" si="166"/>
        <v/>
      </c>
      <c r="BI143" s="39" t="str">
        <f t="shared" si="167"/>
        <v/>
      </c>
      <c r="BJ143" s="39" t="str">
        <f t="shared" si="168"/>
        <v/>
      </c>
      <c r="BK143" s="42" t="str">
        <f t="shared" si="169"/>
        <v/>
      </c>
      <c r="BL143" t="str">
        <f t="shared" si="169"/>
        <v/>
      </c>
      <c r="BM143" t="str">
        <f t="shared" si="169"/>
        <v/>
      </c>
      <c r="BN143" t="str">
        <f t="shared" si="169"/>
        <v/>
      </c>
      <c r="BO143" t="str">
        <f t="shared" si="169"/>
        <v/>
      </c>
      <c r="BP143" t="str">
        <f t="shared" si="169"/>
        <v/>
      </c>
      <c r="BQ143" t="str">
        <f t="shared" si="169"/>
        <v/>
      </c>
      <c r="BR143" t="str">
        <f t="shared" si="169"/>
        <v/>
      </c>
      <c r="BS143" t="str">
        <f t="shared" si="169"/>
        <v/>
      </c>
      <c r="BT143" t="str">
        <f t="shared" si="169"/>
        <v/>
      </c>
      <c r="BU143" t="str">
        <f t="shared" si="169"/>
        <v/>
      </c>
      <c r="BV143" t="str">
        <f t="shared" si="169"/>
        <v/>
      </c>
      <c r="BW143" t="str">
        <f t="shared" si="170"/>
        <v/>
      </c>
      <c r="BX143" t="str">
        <f t="shared" si="171"/>
        <v/>
      </c>
      <c r="BY143" t="str">
        <f t="shared" si="172"/>
        <v/>
      </c>
      <c r="BZ143" t="str">
        <f t="shared" si="173"/>
        <v/>
      </c>
      <c r="CA143" t="str">
        <f t="shared" si="174"/>
        <v/>
      </c>
      <c r="CB143" s="39" t="str">
        <f t="shared" si="174"/>
        <v/>
      </c>
      <c r="CC143" s="46" t="str">
        <f t="shared" si="175"/>
        <v/>
      </c>
      <c r="CD143" s="44" t="str">
        <f t="shared" si="176"/>
        <v/>
      </c>
      <c r="CE143" t="str" cm="1">
        <f t="array" ref="CE143">_xlfn.IFS($CC143="","",$CC143&lt;=CE$136,"yes",$CC143&gt;CE$136,"no")</f>
        <v/>
      </c>
      <c r="CF143" s="42" t="str">
        <f t="shared" si="177"/>
        <v/>
      </c>
      <c r="CG143" s="1" t="str">
        <f t="shared" si="178"/>
        <v/>
      </c>
      <c r="CH143" s="1" t="str">
        <f t="shared" si="179"/>
        <v/>
      </c>
      <c r="CI143" s="76" t="str">
        <f>IF(CE143="yes",VLOOKUP(CH143,'z-Table'!$A$1:$K$74,7,TRUE)*$CE$135,"")</f>
        <v/>
      </c>
    </row>
    <row r="144" spans="1:87" ht="12" x14ac:dyDescent="0.2">
      <c r="A144" s="7" t="s">
        <v>33</v>
      </c>
      <c r="B144" s="18" cm="1">
        <f t="array" ref="B144">IFERROR(_xlfn.IFS(COUNTA($F$135:$K$135)=0,AVERAGE($F144:$K144),$F$135="X",AVERAGE(G144:$K144),$G$135="X",AVERAGE($F144,$H144:$K144),$H$135="X",AVERAGE($F144:$G144,$I144:$K144),$I$135="X",AVERAGE($F144:$H144,$J144:$K144),$J$135="X",AVERAGE($F144:$I144,$K144:$K144),$K$135="X",AVERAGE($F144:$J144)),"")</f>
        <v>0.24150643980574205</v>
      </c>
      <c r="C144" s="19" cm="1">
        <f t="array" ref="C144">IFERROR(_xlfn.IFS(COUNTA($F$135:$K$135)=0,STDEV($F144:$K144)/SQRT(COUNT($F144:$K144)),$F$135="X",STDEV(G144:$K144)/SQRT(COUNT(G144:$K144)),$G$135="X",STDEV($F144,$H144:$K144)/SQRT(COUNT($F144,$H144:$K144)),$H$135="X",STDEV($F144:$G144,$I144:$K144)/SQRT(COUNT($F144:$G144,$I144:$K144)),$I$135="X",STDEV($F144:$H144,$J144:$K144)/SQRT(COUNT($F144:$H144,$J144:$K144)),$J$135="X",STDEV($F144:$I144,$K144)/SQRT(COUNT($F144:$I144,$K144)),$K$135="X",STDEV($F144:$J144)/SQRT(COUNT($F144:$J144))),"")</f>
        <v>4.6384510585860787E-2</v>
      </c>
      <c r="D144" s="113" cm="1">
        <f t="array" ref="D144">IFERROR(_xlfn.IFS(COUNTA($L$135:$Q$135)=0,AVERAGE($L144:$Q144),$L$135="X",AVERAGE($M144:$Q144),$M$135="X",AVERAGE($L144,$N144:$Q144),$N$135="X",AVERAGE($L144:$M144,$O144:$Q144),$O$135="X",AVERAGE($L144:$N144,$P144:$Q144),$P$135="X",AVERAGE($L144:$O144,$Q144:$Q144),$Q$135="X",AVERAGE($L144:$P144)),"")</f>
        <v>756755.38888888888</v>
      </c>
      <c r="E144" s="111" cm="1">
        <f t="array" ref="E144">IFERROR(_xlfn.IFS(COUNTA($L$135:$Q$135)=0,STDEV($L144:$Q144)/SQRT(COUNT($L144:$Q144)),$L$135="X",STDEV($M144:$Q144)/SQRT(COUNT($M144:$Q144)),$M$135="X",STDEV($L144,$N144:$Q144)/SQRT(COUNT($L144,$N144:$Q144)),$N$135="X",STDEV($L144:$M144,$O144:$Q144)/SQRT(COUNT($L144:$M144,$O144:$Q144)),$O$135="X",STDEV($L144:$N144,$P144:$Q144)/SQRT(COUNT($L144:$N144,$P144:$Q144)),$P$135="X",STDEV($L144:$O144,$Q144)/SQRT(COUNT($L144:$O144,$Q144)),$Q$135="X",STDEV($L144:$P144)/SQRT(COUNT($L144:$P144))),"")</f>
        <v>264392.78593516629</v>
      </c>
      <c r="F144" s="1" cm="1">
        <f t="array" ref="F144">_xlfn.IFS(SUM($L144:$Q144)="","",L144="","",L144=0,0,L144&gt;0,L144/F$198*100)</f>
        <v>0.18274420247412965</v>
      </c>
      <c r="G144" s="1" cm="1">
        <f t="array" ref="G144">_xlfn.IFS(SUM($L144:$Q144)="","",M144="","",M144=0,0,M144&gt;0,M144/G$198*100)</f>
        <v>0.1731894398841157</v>
      </c>
      <c r="H144" s="1" cm="1">
        <f t="array" ref="H144">_xlfn.IFS(SUM($L144:$Q144)="","",N144="","",N144=0,0,N144&gt;0,N144/H$198*100)</f>
        <v>0.30561594441066725</v>
      </c>
      <c r="I144" s="1" cm="1">
        <f t="array" ref="I144">_xlfn.IFS(SUM($L144:$Q144)="","",O144="","",O144=0,0,O144&gt;0,O144/I$198*100)</f>
        <v>8.2174381040414565E-2</v>
      </c>
      <c r="J144" s="1" cm="1">
        <f t="array" ref="J144">_xlfn.IFS(SUM($L144:$Q144)="","",P144="","",P144=0,0,P144&gt;0,P144/J$198*100)</f>
        <v>0.3193429625615149</v>
      </c>
      <c r="K144" s="1" cm="1">
        <f t="array" ref="K144">_xlfn.IFS(SUM($L144:$Q144)="","",Q144="","",Q144=0,0,Q144&gt;0,Q144/K$198*100)</f>
        <v>0.38597170846361029</v>
      </c>
      <c r="L144" s="85">
        <f t="shared" si="180"/>
        <v>443990.33333333331</v>
      </c>
      <c r="M144" s="39">
        <f t="shared" si="155"/>
        <v>727053</v>
      </c>
      <c r="N144" s="39">
        <f t="shared" si="155"/>
        <v>63307.333333333336</v>
      </c>
      <c r="O144" s="39">
        <f t="shared" si="155"/>
        <v>239410.66666666666</v>
      </c>
      <c r="P144" s="39">
        <f t="shared" si="155"/>
        <v>1385775</v>
      </c>
      <c r="Q144" s="98">
        <f t="shared" si="155"/>
        <v>1680996</v>
      </c>
      <c r="R144" s="89">
        <v>1331971</v>
      </c>
      <c r="S144" s="89">
        <v>1454106</v>
      </c>
      <c r="T144" s="89">
        <v>189922</v>
      </c>
      <c r="U144" s="89">
        <v>718232</v>
      </c>
      <c r="V144" s="89">
        <v>1385775</v>
      </c>
      <c r="W144" s="89">
        <v>1680996</v>
      </c>
      <c r="X144" s="1"/>
      <c r="Y144" s="1"/>
      <c r="Z144" s="7" t="s">
        <v>33</v>
      </c>
      <c r="AA144" s="18" cm="1">
        <f t="array" ref="AA144">IFERROR(_xlfn.IFS(COUNTA($AE$135:$AJ$135)=0,AVERAGE($AE144:$AJ144),$AE$135="X",AVERAGE($AF144:$AJ144),$AF$135="X",AVERAGE($AE144,$AG144:$AJ144),$AG$135="X",AVERAGE($AE144:$AF144,$AH144:$AJ144),$AH$135="X",AVERAGE($AE144:$AG144,$AI144:$AJ144),$AI$135="X",AVERAGE($AE144:$AH144,$AJ144:$AJ144),$AJ$135="X",AVERAGE($AE144:$AI144)),"")</f>
        <v>0.30052561312995668</v>
      </c>
      <c r="AB144" s="19" cm="1">
        <f t="array" ref="AB144">IFERROR(_xlfn.IFS(COUNTA($AE$135:$AJ$135)=0,STDEV($AE144:$AJ144)/SQRT(COUNT($AE144:$AJ144)),$AE$135="X",STDEV($AF144:$AJ144)/SQRT(COUNT($AF144:$AJ144)),$AF$135="X",STDEV($AE144,$AG144:$AJ144)/SQRT(COUNT($AE144,$AG144:$AJ144)),$AG$135="X",STDEV($AE144:$AF144,$AH144:$AJ144)/SQRT(COUNT($AE144:$AF144,$AH144:$AJ144)),$AH$135="X",STDEV($AE144:$AG144,$AI144:$AJ144)/SQRT(COUNT($AE144:$AG144,$AI144:$AJ144)),$AI$135="X",STDEV($AE144:$AH144,$AJ144)/SQRT(COUNT($AE144:$AH144,$AJ144)),$AJ$135="X",STDEV($AE144:$AI144)/SQRT(COUNT($AE144:$AI144))),"")</f>
        <v>7.3848204113692445E-2</v>
      </c>
      <c r="AC144" s="113" cm="1">
        <f t="array" ref="AC144">IFERROR(_xlfn.IFS(COUNTA($AK$135:$AP$135)=0,AVERAGE($AK144:$AP144),$AK$135="X",AVERAGE($AL144:$AP144),$AL$135="X",AVERAGE($AK144,$AM144:$AP144),$AM$135="X",AVERAGE($AK144:$AL144,$AN144:$AP144),$AN$135="X",AVERAGE($AK144:$AM144,$AO144:$AP144),$AO$135="X",AVERAGE($AK144:$AN144,$AP144:$AP144),$AP$135="X",AVERAGE($AK144:$AO144)),"")</f>
        <v>568907.52777777775</v>
      </c>
      <c r="AD144" s="111" cm="1">
        <f t="array" ref="AD144">IFERROR(_xlfn.IFS(COUNTA($AK$135:$AP$135)=0,STDEV($AK144:$AP144)/SQRT(COUNT($AK144:$AP144)),$AK$135="X",STDEV($AL144:$AP144)/SQRT(COUNT($AL144:$AP144)),$AL$135="X",STDEV($AK144,$AM144:$AP144)/SQRT(COUNT($AK144,$AM144:$AP144)),$AM$135="X",STDEV($AK144:$AL144,$AN144:$AP144)/SQRT(COUNT($AK144:$AL144,$AN144:$AP144)),$AN$135="X",STDEV($AK144:$AM144,$AO144:$AP144)/SQRT(COUNT($AK144:$AM144,$AO144:$AP144)),$AO$135="X",STDEV($AK144:$AN144,$AP144)/SQRT(COUNT($AK144:$AN144,$AP144)),$AP$135="X",STDEV($AK144:$AO144)/SQRT(COUNT($AK144:$AO144))),"")</f>
        <v>165778.8714406233</v>
      </c>
      <c r="AE144" s="1" cm="1">
        <f t="array" ref="AE144">_xlfn.IFS(SUM($AK144:$AP144)="","",AK144="","",AK144=0,0,AK144&gt;0,AK144/AE$198*100)</f>
        <v>0.10725427400019034</v>
      </c>
      <c r="AF144" s="1" cm="1">
        <f t="array" ref="AF144">_xlfn.IFS(SUM($AK144:$AP144)="","",AL144="","",AL144=0,0,AL144&gt;0,AL144/AF$198*100)</f>
        <v>0.33211032154875592</v>
      </c>
      <c r="AG144" s="1" cm="1">
        <f t="array" ref="AG144">_xlfn.IFS(SUM($AK144:$AP144)="","",AM144="","",AM144=0,0,AM144&gt;0,AM144/AG$198*100)</f>
        <v>0.54293988033142138</v>
      </c>
      <c r="AH144" s="1" cm="1">
        <f t="array" ref="AH144">_xlfn.IFS(SUM($AK144:$AP144)="","",AN144="","",AN144=0,0,AN144&gt;0,AN144/AH$198*100)</f>
        <v>8.6222852701881042E-2</v>
      </c>
      <c r="AI144" s="1" cm="1">
        <f t="array" ref="AI144">_xlfn.IFS(SUM($AK144:$AP144)="","",AO144="","",AO144=0,0,AO144&gt;0,AO144/AI$198*100)</f>
        <v>0.29101177847906418</v>
      </c>
      <c r="AJ144" s="1" cm="1">
        <f t="array" ref="AJ144">_xlfn.IFS(SUM($AK144:$AP144)="","",AP144="","",AP144=0,0,AP144&gt;0,AP144/AJ$198*100)</f>
        <v>0.443614571718427</v>
      </c>
      <c r="AK144" s="85">
        <f t="shared" si="181"/>
        <v>251558</v>
      </c>
      <c r="AL144" s="39">
        <f t="shared" si="156"/>
        <v>1051401</v>
      </c>
      <c r="AM144" s="39">
        <f t="shared" si="156"/>
        <v>596706.5</v>
      </c>
      <c r="AN144" s="39">
        <f t="shared" si="156"/>
        <v>182587.33333333334</v>
      </c>
      <c r="AO144" s="39">
        <f t="shared" si="156"/>
        <v>1067003</v>
      </c>
      <c r="AP144" s="98">
        <f t="shared" si="156"/>
        <v>264189.33333333331</v>
      </c>
      <c r="AQ144" s="89">
        <v>503116</v>
      </c>
      <c r="AR144" s="89">
        <v>1051401</v>
      </c>
      <c r="AS144" s="89">
        <v>1193413</v>
      </c>
      <c r="AT144" s="89">
        <v>547762</v>
      </c>
      <c r="AU144" s="89">
        <v>1067003</v>
      </c>
      <c r="AV144" s="89">
        <v>792568</v>
      </c>
      <c r="AW144" s="1"/>
      <c r="AX144" s="1"/>
      <c r="AY144" s="39" t="str">
        <f t="shared" si="157"/>
        <v/>
      </c>
      <c r="AZ144" s="39" t="str">
        <f t="shared" si="158"/>
        <v/>
      </c>
      <c r="BA144" s="39" t="str">
        <f t="shared" si="159"/>
        <v/>
      </c>
      <c r="BB144" s="39" t="str">
        <f t="shared" si="160"/>
        <v/>
      </c>
      <c r="BC144" s="39" t="str">
        <f t="shared" si="161"/>
        <v/>
      </c>
      <c r="BD144" s="39" t="str">
        <f t="shared" si="162"/>
        <v/>
      </c>
      <c r="BE144" s="39" t="str">
        <f t="shared" si="163"/>
        <v/>
      </c>
      <c r="BF144" s="39" t="str">
        <f t="shared" si="164"/>
        <v/>
      </c>
      <c r="BG144" s="39" t="str">
        <f t="shared" si="165"/>
        <v/>
      </c>
      <c r="BH144" s="39" t="str">
        <f t="shared" si="166"/>
        <v/>
      </c>
      <c r="BI144" s="39" t="str">
        <f t="shared" si="167"/>
        <v/>
      </c>
      <c r="BJ144" s="39" t="str">
        <f t="shared" si="168"/>
        <v/>
      </c>
      <c r="BK144" s="42" t="str">
        <f t="shared" si="169"/>
        <v/>
      </c>
      <c r="BL144" t="str">
        <f t="shared" si="169"/>
        <v/>
      </c>
      <c r="BM144" t="str">
        <f t="shared" si="169"/>
        <v/>
      </c>
      <c r="BN144" t="str">
        <f t="shared" si="169"/>
        <v/>
      </c>
      <c r="BO144" t="str">
        <f t="shared" si="169"/>
        <v/>
      </c>
      <c r="BP144" t="str">
        <f t="shared" si="169"/>
        <v/>
      </c>
      <c r="BQ144" t="str">
        <f t="shared" si="169"/>
        <v/>
      </c>
      <c r="BR144" t="str">
        <f t="shared" si="169"/>
        <v/>
      </c>
      <c r="BS144" t="str">
        <f t="shared" si="169"/>
        <v/>
      </c>
      <c r="BT144" t="str">
        <f t="shared" si="169"/>
        <v/>
      </c>
      <c r="BU144" t="str">
        <f t="shared" si="169"/>
        <v/>
      </c>
      <c r="BV144" t="str">
        <f t="shared" si="169"/>
        <v/>
      </c>
      <c r="BW144" t="str">
        <f t="shared" si="170"/>
        <v/>
      </c>
      <c r="BX144" t="str">
        <f t="shared" si="171"/>
        <v/>
      </c>
      <c r="BY144" t="str">
        <f t="shared" si="172"/>
        <v/>
      </c>
      <c r="BZ144" t="str">
        <f t="shared" si="173"/>
        <v/>
      </c>
      <c r="CA144" t="str">
        <f t="shared" si="174"/>
        <v/>
      </c>
      <c r="CB144" s="39" t="str">
        <f t="shared" si="174"/>
        <v/>
      </c>
      <c r="CC144" s="46" t="str">
        <f t="shared" si="175"/>
        <v/>
      </c>
      <c r="CD144" s="44" t="str">
        <f t="shared" si="176"/>
        <v/>
      </c>
      <c r="CE144" t="str" cm="1">
        <f t="array" ref="CE144">_xlfn.IFS($CC144="","",$CC144&lt;=CE$136,"yes",$CC144&gt;CE$136,"no")</f>
        <v/>
      </c>
      <c r="CF144" s="42" t="str">
        <f t="shared" si="177"/>
        <v/>
      </c>
      <c r="CG144" s="1" t="str">
        <f t="shared" si="178"/>
        <v/>
      </c>
      <c r="CH144" s="1" t="str">
        <f t="shared" si="179"/>
        <v/>
      </c>
      <c r="CI144" s="76" t="str">
        <f>IF(CE144="yes",VLOOKUP(CH144,'z-Table'!$A$1:$K$74,7,TRUE)*$CE$135,"")</f>
        <v/>
      </c>
    </row>
    <row r="145" spans="1:87" ht="12" x14ac:dyDescent="0.2">
      <c r="A145" s="7" t="s">
        <v>34</v>
      </c>
      <c r="B145" s="18" cm="1">
        <f t="array" ref="B145">IFERROR(_xlfn.IFS(COUNTA($F$135:$K$135)=0,AVERAGE($F145:$K145),$F$135="X",AVERAGE(G145:$K145),$G$135="X",AVERAGE($F145,$H145:$K145),$H$135="X",AVERAGE($F145:$G145,$I145:$K145),$I$135="X",AVERAGE($F145:$H145,$J145:$K145),$J$135="X",AVERAGE($F145:$I145,$K145:$K145),$K$135="X",AVERAGE($F145:$J145)),"")</f>
        <v>0.54822281133951101</v>
      </c>
      <c r="C145" s="19" cm="1">
        <f t="array" ref="C145">IFERROR(_xlfn.IFS(COUNTA($F$135:$K$135)=0,STDEV($F145:$K145)/SQRT(COUNT($F145:$K145)),$F$135="X",STDEV(G145:$K145)/SQRT(COUNT(G145:$K145)),$G$135="X",STDEV($F145,$H145:$K145)/SQRT(COUNT($F145,$H145:$K145)),$H$135="X",STDEV($F145:$G145,$I145:$K145)/SQRT(COUNT($F145:$G145,$I145:$K145)),$I$135="X",STDEV($F145:$H145,$J145:$K145)/SQRT(COUNT($F145:$H145,$J145:$K145)),$J$135="X",STDEV($F145:$I145,$K145)/SQRT(COUNT($F145:$I145,$K145)),$K$135="X",STDEV($F145:$J145)/SQRT(COUNT($F145:$J145))),"")</f>
        <v>4.3287705826840731E-2</v>
      </c>
      <c r="D145" s="113" cm="1">
        <f t="array" ref="D145">IFERROR(_xlfn.IFS(COUNTA($L$135:$Q$135)=0,AVERAGE($L145:$Q145),$L$135="X",AVERAGE($M145:$Q145),$M$135="X",AVERAGE($L145,$N145:$Q145),$N$135="X",AVERAGE($L145:$M145,$O145:$Q145),$O$135="X",AVERAGE($L145:$N145,$P145:$Q145),$P$135="X",AVERAGE($L145:$O145,$Q145:$Q145),$Q$135="X",AVERAGE($L145:$P145)),"")</f>
        <v>1698235.5833333333</v>
      </c>
      <c r="E145" s="111" cm="1">
        <f t="array" ref="E145">IFERROR(_xlfn.IFS(COUNTA($L$135:$Q$135)=0,STDEV($L145:$Q145)/SQRT(COUNT($L145:$Q145)),$L$135="X",STDEV($M145:$Q145)/SQRT(COUNT($M145:$Q145)),$M$135="X",STDEV($L145,$N145:$Q145)/SQRT(COUNT($L145,$N145:$Q145)),$N$135="X",STDEV($L145:$M145,$O145:$Q145)/SQRT(COUNT($L145:$M145,$O145:$Q145)),$O$135="X",STDEV($L145:$N145,$P145:$Q145)/SQRT(COUNT($L145:$N145,$P145:$Q145)),$P$135="X",STDEV($L145:$O145,$Q145)/SQRT(COUNT($L145:$O145,$Q145)),$Q$135="X",STDEV($L145:$P145)/SQRT(COUNT($L145:$P145))),"")</f>
        <v>434553.9920956415</v>
      </c>
      <c r="F145" s="1" cm="1">
        <f t="array" ref="F145">_xlfn.IFS(SUM($L145:$Q145)="","",L145="","",L145=0,0,L145&gt;0,L145/F$198*100)</f>
        <v>0.49389603033124796</v>
      </c>
      <c r="G145" s="1" cm="1">
        <f t="array" ref="G145">_xlfn.IFS(SUM($L145:$Q145)="","",M145="","",M145=0,0,M145&gt;0,M145/G$198*100)</f>
        <v>0.61273494488461466</v>
      </c>
      <c r="H145" s="1" cm="1">
        <f t="array" ref="H145">_xlfn.IFS(SUM($L145:$Q145)="","",N145="","",N145=0,0,N145&gt;0,N145/H$198*100)</f>
        <v>0.60282882618660816</v>
      </c>
      <c r="I145" s="1" cm="1">
        <f t="array" ref="I145">_xlfn.IFS(SUM($L145:$Q145)="","",O145="","",O145=0,0,O145&gt;0,O145/I$198*100)</f>
        <v>0.40282141713202346</v>
      </c>
      <c r="J145" s="1" cm="1">
        <f t="array" ref="J145">_xlfn.IFS(SUM($L145:$Q145)="","",P145="","",P145=0,0,P145&gt;0,P145/J$198*100)</f>
        <v>0.48429448254241536</v>
      </c>
      <c r="K145" s="1" cm="1">
        <f t="array" ref="K145">_xlfn.IFS(SUM($L145:$Q145)="","",Q145="","",Q145=0,0,Q145&gt;0,Q145/K$198*100)</f>
        <v>0.69276116696015633</v>
      </c>
      <c r="L145" s="85">
        <f t="shared" si="180"/>
        <v>1199956.3333333333</v>
      </c>
      <c r="M145" s="39">
        <f t="shared" si="155"/>
        <v>2572274.5</v>
      </c>
      <c r="N145" s="39">
        <f t="shared" si="155"/>
        <v>124874</v>
      </c>
      <c r="O145" s="39">
        <f t="shared" si="155"/>
        <v>1173598.6666666667</v>
      </c>
      <c r="P145" s="39">
        <f t="shared" si="155"/>
        <v>2101575</v>
      </c>
      <c r="Q145" s="98">
        <f t="shared" si="155"/>
        <v>3017135</v>
      </c>
      <c r="R145" s="89">
        <v>3599869</v>
      </c>
      <c r="S145" s="89">
        <v>5144549</v>
      </c>
      <c r="T145" s="89">
        <v>374622</v>
      </c>
      <c r="U145" s="89">
        <v>3520796</v>
      </c>
      <c r="V145" s="89">
        <v>2101575</v>
      </c>
      <c r="W145" s="89">
        <v>3017135</v>
      </c>
      <c r="X145" s="1"/>
      <c r="Y145" s="1"/>
      <c r="Z145" s="7" t="s">
        <v>34</v>
      </c>
      <c r="AA145" s="18" cm="1">
        <f t="array" ref="AA145">IFERROR(_xlfn.IFS(COUNTA($AE$135:$AJ$135)=0,AVERAGE($AE145:$AJ145),$AE$135="X",AVERAGE($AF145:$AJ145),$AF$135="X",AVERAGE($AE145,$AG145:$AJ145),$AG$135="X",AVERAGE($AE145:$AF145,$AH145:$AJ145),$AH$135="X",AVERAGE($AE145:$AG145,$AI145:$AJ145),$AI$135="X",AVERAGE($AE145:$AH145,$AJ145:$AJ145),$AJ$135="X",AVERAGE($AE145:$AI145)),"")</f>
        <v>0.56190529230518027</v>
      </c>
      <c r="AB145" s="19" cm="1">
        <f t="array" ref="AB145">IFERROR(_xlfn.IFS(COUNTA($AE$135:$AJ$135)=0,STDEV($AE145:$AJ145)/SQRT(COUNT($AE145:$AJ145)),$AE$135="X",STDEV($AF145:$AJ145)/SQRT(COUNT($AF145:$AJ145)),$AF$135="X",STDEV($AE145,$AG145:$AJ145)/SQRT(COUNT($AE145,$AG145:$AJ145)),$AG$135="X",STDEV($AE145:$AF145,$AH145:$AJ145)/SQRT(COUNT($AE145:$AF145,$AH145:$AJ145)),$AH$135="X",STDEV($AE145:$AG145,$AI145:$AJ145)/SQRT(COUNT($AE145:$AG145,$AI145:$AJ145)),$AI$135="X",STDEV($AE145:$AH145,$AJ145)/SQRT(COUNT($AE145:$AH145,$AJ145)),$AJ$135="X",STDEV($AE145:$AI145)/SQRT(COUNT($AE145:$AI145))),"")</f>
        <v>0.11145537444356553</v>
      </c>
      <c r="AC145" s="113" cm="1">
        <f t="array" ref="AC145">IFERROR(_xlfn.IFS(COUNTA($AK$135:$AP$135)=0,AVERAGE($AK145:$AP145),$AK$135="X",AVERAGE($AL145:$AP145),$AL$135="X",AVERAGE($AK145,$AM145:$AP145),$AM$135="X",AVERAGE($AK145:$AL145,$AN145:$AP145),$AN$135="X",AVERAGE($AK145:$AM145,$AO145:$AP145),$AO$135="X",AVERAGE($AK145:$AN145,$AP145:$AP145),$AP$135="X",AVERAGE($AK145:$AO145)),"")</f>
        <v>1119668.4444444445</v>
      </c>
      <c r="AD145" s="111" cm="1">
        <f t="array" ref="AD145">IFERROR(_xlfn.IFS(COUNTA($AK$135:$AP$135)=0,STDEV($AK145:$AP145)/SQRT(COUNT($AK145:$AP145)),$AK$135="X",STDEV($AL145:$AP145)/SQRT(COUNT($AL145:$AP145)),$AL$135="X",STDEV($AK145,$AM145:$AP145)/SQRT(COUNT($AK145,$AM145:$AP145)),$AM$135="X",STDEV($AK145:$AL145,$AN145:$AP145)/SQRT(COUNT($AK145:$AL145,$AN145:$AP145)),$AN$135="X",STDEV($AK145:$AM145,$AO145:$AP145)/SQRT(COUNT($AK145:$AM145,$AO145:$AP145)),$AO$135="X",STDEV($AK145:$AN145,$AP145)/SQRT(COUNT($AK145:$AN145,$AP145)),$AP$135="X",STDEV($AK145:$AO145)/SQRT(COUNT($AK145:$AO145))),"")</f>
        <v>285516.19843740476</v>
      </c>
      <c r="AE145" s="1" cm="1">
        <f t="array" ref="AE145">_xlfn.IFS(SUM($AK145:$AP145)="","",AK145="","",AK145=0,0,AK145&gt;0,AK145/AE$198*100)</f>
        <v>0.23310360074808617</v>
      </c>
      <c r="AF145" s="1" cm="1">
        <f t="array" ref="AF145">_xlfn.IFS(SUM($AK145:$AP145)="","",AL145="","",AL145=0,0,AL145&gt;0,AL145/AF$198*100)</f>
        <v>0.34633097254311962</v>
      </c>
      <c r="AG145" s="1" cm="1">
        <f t="array" ref="AG145">_xlfn.IFS(SUM($AK145:$AP145)="","",AM145="","",AM145=0,0,AM145&gt;0,AM145/AG$198*100)</f>
        <v>0.7705535946523252</v>
      </c>
      <c r="AH145" s="1" cm="1">
        <f t="array" ref="AH145">_xlfn.IFS(SUM($AK145:$AP145)="","",AN145="","",AN145=0,0,AN145&gt;0,AN145/AH$198*100)</f>
        <v>0.97496556568459103</v>
      </c>
      <c r="AI145" s="1" cm="1">
        <f t="array" ref="AI145">_xlfn.IFS(SUM($AK145:$AP145)="","",AO145="","",AO145=0,0,AO145&gt;0,AO145/AI$198*100)</f>
        <v>0.50152370693241322</v>
      </c>
      <c r="AJ145" s="1" cm="1">
        <f t="array" ref="AJ145">_xlfn.IFS(SUM($AK145:$AP145)="","",AP145="","",AP145=0,0,AP145&gt;0,AP145/AJ$198*100)</f>
        <v>0.544954313270546</v>
      </c>
      <c r="AK145" s="85">
        <f t="shared" si="181"/>
        <v>546729.5</v>
      </c>
      <c r="AL145" s="39">
        <f t="shared" si="156"/>
        <v>1096421</v>
      </c>
      <c r="AM145" s="39">
        <f t="shared" si="156"/>
        <v>846860.5</v>
      </c>
      <c r="AN145" s="39">
        <f t="shared" si="156"/>
        <v>2064607.6666666667</v>
      </c>
      <c r="AO145" s="39">
        <f t="shared" si="156"/>
        <v>1838851</v>
      </c>
      <c r="AP145" s="98">
        <f t="shared" si="156"/>
        <v>324541</v>
      </c>
      <c r="AQ145" s="89">
        <v>1093459</v>
      </c>
      <c r="AR145" s="89">
        <v>1096421</v>
      </c>
      <c r="AS145" s="89">
        <v>1693721</v>
      </c>
      <c r="AT145" s="89">
        <v>6193823</v>
      </c>
      <c r="AU145" s="89">
        <v>1838851</v>
      </c>
      <c r="AV145" s="89">
        <v>973623</v>
      </c>
      <c r="AW145" s="1"/>
      <c r="AX145" s="1"/>
      <c r="AY145" s="39" t="str">
        <f t="shared" si="157"/>
        <v/>
      </c>
      <c r="AZ145" s="39" t="str">
        <f t="shared" si="158"/>
        <v/>
      </c>
      <c r="BA145" s="39" t="str">
        <f t="shared" si="159"/>
        <v/>
      </c>
      <c r="BB145" s="39" t="str">
        <f t="shared" si="160"/>
        <v/>
      </c>
      <c r="BC145" s="39" t="str">
        <f t="shared" si="161"/>
        <v/>
      </c>
      <c r="BD145" s="39" t="str">
        <f t="shared" si="162"/>
        <v/>
      </c>
      <c r="BE145" s="39" t="str">
        <f t="shared" si="163"/>
        <v/>
      </c>
      <c r="BF145" s="39" t="str">
        <f t="shared" si="164"/>
        <v/>
      </c>
      <c r="BG145" s="39" t="str">
        <f t="shared" si="165"/>
        <v/>
      </c>
      <c r="BH145" s="39" t="str">
        <f t="shared" si="166"/>
        <v/>
      </c>
      <c r="BI145" s="39" t="str">
        <f t="shared" si="167"/>
        <v/>
      </c>
      <c r="BJ145" s="39" t="str">
        <f t="shared" si="168"/>
        <v/>
      </c>
      <c r="BK145" s="42" t="str">
        <f t="shared" si="169"/>
        <v/>
      </c>
      <c r="BL145" t="str">
        <f t="shared" si="169"/>
        <v/>
      </c>
      <c r="BM145" t="str">
        <f t="shared" si="169"/>
        <v/>
      </c>
      <c r="BN145" t="str">
        <f t="shared" si="169"/>
        <v/>
      </c>
      <c r="BO145" t="str">
        <f t="shared" si="169"/>
        <v/>
      </c>
      <c r="BP145" t="str">
        <f t="shared" si="169"/>
        <v/>
      </c>
      <c r="BQ145" t="str">
        <f t="shared" si="169"/>
        <v/>
      </c>
      <c r="BR145" t="str">
        <f t="shared" si="169"/>
        <v/>
      </c>
      <c r="BS145" t="str">
        <f t="shared" si="169"/>
        <v/>
      </c>
      <c r="BT145" t="str">
        <f t="shared" si="169"/>
        <v/>
      </c>
      <c r="BU145" t="str">
        <f t="shared" si="169"/>
        <v/>
      </c>
      <c r="BV145" t="str">
        <f t="shared" si="169"/>
        <v/>
      </c>
      <c r="BW145" t="str">
        <f t="shared" si="170"/>
        <v/>
      </c>
      <c r="BX145" t="str">
        <f t="shared" si="171"/>
        <v/>
      </c>
      <c r="BY145" t="str">
        <f t="shared" si="172"/>
        <v/>
      </c>
      <c r="BZ145" t="str">
        <f t="shared" si="173"/>
        <v/>
      </c>
      <c r="CA145" t="str">
        <f t="shared" si="174"/>
        <v/>
      </c>
      <c r="CB145" s="39" t="str">
        <f t="shared" si="174"/>
        <v/>
      </c>
      <c r="CC145" s="46" t="str">
        <f t="shared" si="175"/>
        <v/>
      </c>
      <c r="CD145" s="44" t="str">
        <f t="shared" si="176"/>
        <v/>
      </c>
      <c r="CE145" t="str" cm="1">
        <f t="array" ref="CE145">_xlfn.IFS($CC145="","",$CC145&lt;=CE$136,"yes",$CC145&gt;CE$136,"no")</f>
        <v/>
      </c>
      <c r="CF145" s="42" t="str">
        <f t="shared" si="177"/>
        <v/>
      </c>
      <c r="CG145" s="1" t="str">
        <f t="shared" si="178"/>
        <v/>
      </c>
      <c r="CH145" s="1" t="str">
        <f t="shared" si="179"/>
        <v/>
      </c>
      <c r="CI145" s="76" t="str">
        <f>IF(CE145="yes",VLOOKUP(CH145,'z-Table'!$A$1:$K$74,7,TRUE)*$CE$135,"")</f>
        <v/>
      </c>
    </row>
    <row r="146" spans="1:87" ht="12" x14ac:dyDescent="0.2">
      <c r="A146" s="7" t="s">
        <v>35</v>
      </c>
      <c r="B146" s="18" cm="1">
        <f t="array" ref="B146">IFERROR(_xlfn.IFS(COUNTA($F$135:$K$135)=0,AVERAGE($F146:$K146),$F$135="X",AVERAGE(G146:$K146),$G$135="X",AVERAGE($F146,$H146:$K146),$H$135="X",AVERAGE($F146:$G146,$I146:$K146),$I$135="X",AVERAGE($F146:$H146,$J146:$K146),$J$135="X",AVERAGE($F146:$I146,$K146:$K146),$K$135="X",AVERAGE($F146:$J146)),"")</f>
        <v>1.0029213497264794E-2</v>
      </c>
      <c r="C146" s="19" cm="1">
        <f t="array" ref="C146">IFERROR(_xlfn.IFS(COUNTA($F$135:$K$135)=0,STDEV($F146:$K146)/SQRT(COUNT($F146:$K146)),$F$135="X",STDEV(G146:$K146)/SQRT(COUNT(G146:$K146)),$G$135="X",STDEV($F146,$H146:$K146)/SQRT(COUNT($F146,$H146:$K146)),$H$135="X",STDEV($F146:$G146,$I146:$K146)/SQRT(COUNT($F146:$G146,$I146:$K146)),$I$135="X",STDEV($F146:$H146,$J146:$K146)/SQRT(COUNT($F146:$H146,$J146:$K146)),$J$135="X",STDEV($F146:$I146,$K146)/SQRT(COUNT($F146:$I146,$K146)),$K$135="X",STDEV($F146:$J146)/SQRT(COUNT($F146:$J146))),"")</f>
        <v>4.7399475224395209E-3</v>
      </c>
      <c r="D146" s="113" cm="1">
        <f t="array" ref="D146">IFERROR(_xlfn.IFS(COUNTA($L$135:$Q$135)=0,AVERAGE($L146:$Q146),$L$135="X",AVERAGE($M146:$Q146),$M$135="X",AVERAGE($L146,$N146:$Q146),$N$135="X",AVERAGE($L146:$M146,$O146:$Q146),$O$135="X",AVERAGE($L146:$N146,$P146:$Q146),$P$135="X",AVERAGE($L146:$O146,$Q146:$Q146),$Q$135="X",AVERAGE($L146:$P146)),"")</f>
        <v>33544.277777777781</v>
      </c>
      <c r="E146" s="111" cm="1">
        <f t="array" ref="E146">IFERROR(_xlfn.IFS(COUNTA($L$135:$Q$135)=0,STDEV($L146:$Q146)/SQRT(COUNT($L146:$Q146)),$L$135="X",STDEV($M146:$Q146)/SQRT(COUNT($M146:$Q146)),$M$135="X",STDEV($L146,$N146:$Q146)/SQRT(COUNT($L146,$N146:$Q146)),$N$135="X",STDEV($L146:$M146,$O146:$Q146)/SQRT(COUNT($L146:$M146,$O146:$Q146)),$O$135="X",STDEV($L146:$N146,$P146:$Q146)/SQRT(COUNT($L146:$N146,$P146:$Q146)),$P$135="X",STDEV($L146:$O146,$Q146)/SQRT(COUNT($L146:$O146,$Q146)),$Q$135="X",STDEV($L146:$P146)/SQRT(COUNT($L146:$P146))),"")</f>
        <v>21137.025481090557</v>
      </c>
      <c r="F146" s="1" cm="1">
        <f t="array" ref="F146">_xlfn.IFS(SUM($L146:$Q146)="","",L146="","",L146=0,0,L146&gt;0,L146/F$198*100)</f>
        <v>0</v>
      </c>
      <c r="G146" s="1" cm="1">
        <f t="array" ref="G146">_xlfn.IFS(SUM($L146:$Q146)="","",M146="","",M146=0,0,M146&gt;0,M146/G$198*100)</f>
        <v>0</v>
      </c>
      <c r="H146" s="1" cm="1">
        <f t="array" ref="H146">_xlfn.IFS(SUM($L146:$Q146)="","",N146="","",N146=0,0,N146&gt;0,N146/H$198*100)</f>
        <v>1.4587085940979449E-2</v>
      </c>
      <c r="I146" s="1" cm="1">
        <f t="array" ref="I146">_xlfn.IFS(SUM($L146:$Q146)="","",O146="","",O146=0,0,O146&gt;0,O146/I$198*100)</f>
        <v>0</v>
      </c>
      <c r="J146" s="1" cm="1">
        <f t="array" ref="J146">_xlfn.IFS(SUM($L146:$Q146)="","",P146="","",P146=0,0,P146&gt;0,P146/J$198*100)</f>
        <v>1.9216460323676039E-2</v>
      </c>
      <c r="K146" s="1" cm="1">
        <f t="array" ref="K146">_xlfn.IFS(SUM($L146:$Q146)="","",Q146="","",Q146=0,0,Q146&gt;0,Q146/K$198*100)</f>
        <v>2.6371734718933275E-2</v>
      </c>
      <c r="L146" s="85">
        <f t="shared" si="180"/>
        <v>0</v>
      </c>
      <c r="M146" s="39">
        <f t="shared" si="155"/>
        <v>0</v>
      </c>
      <c r="N146" s="39">
        <f t="shared" si="155"/>
        <v>3021.6666666666665</v>
      </c>
      <c r="O146" s="39">
        <f t="shared" si="155"/>
        <v>0</v>
      </c>
      <c r="P146" s="39">
        <f t="shared" si="155"/>
        <v>83389</v>
      </c>
      <c r="Q146" s="98">
        <f t="shared" si="155"/>
        <v>114855</v>
      </c>
      <c r="R146" s="89">
        <v>0</v>
      </c>
      <c r="S146" s="89">
        <v>0</v>
      </c>
      <c r="T146" s="89">
        <v>9065</v>
      </c>
      <c r="U146" s="89">
        <v>0</v>
      </c>
      <c r="V146" s="89">
        <v>83389</v>
      </c>
      <c r="W146" s="89">
        <v>114855</v>
      </c>
      <c r="X146" s="1"/>
      <c r="Y146" s="1"/>
      <c r="Z146" s="7" t="s">
        <v>35</v>
      </c>
      <c r="AA146" s="18" cm="1">
        <f t="array" ref="AA146">IFERROR(_xlfn.IFS(COUNTA($AE$135:$AJ$135)=0,AVERAGE($AE146:$AJ146),$AE$135="X",AVERAGE($AF146:$AJ146),$AF$135="X",AVERAGE($AE146,$AG146:$AJ146),$AG$135="X",AVERAGE($AE146:$AF146,$AH146:$AJ146),$AH$135="X",AVERAGE($AE146:$AG146,$AI146:$AJ146),$AI$135="X",AVERAGE($AE146:$AH146,$AJ146:$AJ146),$AJ$135="X",AVERAGE($AE146:$AI146)),"")</f>
        <v>1.6519701032591264E-2</v>
      </c>
      <c r="AB146" s="19" cm="1">
        <f t="array" ref="AB146">IFERROR(_xlfn.IFS(COUNTA($AE$135:$AJ$135)=0,STDEV($AE146:$AJ146)/SQRT(COUNT($AE146:$AJ146)),$AE$135="X",STDEV($AF146:$AJ146)/SQRT(COUNT($AF146:$AJ146)),$AF$135="X",STDEV($AE146,$AG146:$AJ146)/SQRT(COUNT($AE146,$AG146:$AJ146)),$AG$135="X",STDEV($AE146:$AF146,$AH146:$AJ146)/SQRT(COUNT($AE146:$AF146,$AH146:$AJ146)),$AH$135="X",STDEV($AE146:$AG146,$AI146:$AJ146)/SQRT(COUNT($AE146:$AG146,$AI146:$AJ146)),$AI$135="X",STDEV($AE146:$AH146,$AJ146)/SQRT(COUNT($AE146:$AH146,$AJ146)),$AJ$135="X",STDEV($AE146:$AI146)/SQRT(COUNT($AE146:$AI146))),"")</f>
        <v>5.8244824925788394E-3</v>
      </c>
      <c r="AC146" s="113" cm="1">
        <f t="array" ref="AC146">IFERROR(_xlfn.IFS(COUNTA($AK$135:$AP$135)=0,AVERAGE($AK146:$AP146),$AK$135="X",AVERAGE($AL146:$AP146),$AL$135="X",AVERAGE($AK146,$AM146:$AP146),$AM$135="X",AVERAGE($AK146:$AL146,$AN146:$AP146),$AN$135="X",AVERAGE($AK146:$AM146,$AO146:$AP146),$AO$135="X",AVERAGE($AK146:$AN146,$AP146:$AP146),$AP$135="X",AVERAGE($AK146:$AO146)),"")</f>
        <v>31280.805555555558</v>
      </c>
      <c r="AD146" s="111" cm="1">
        <f t="array" ref="AD146">IFERROR(_xlfn.IFS(COUNTA($AK$135:$AP$135)=0,STDEV($AK146:$AP146)/SQRT(COUNT($AK146:$AP146)),$AK$135="X",STDEV($AL146:$AP146)/SQRT(COUNT($AL146:$AP146)),$AL$135="X",STDEV($AK146,$AM146:$AP146)/SQRT(COUNT($AK146,$AM146:$AP146)),$AM$135="X",STDEV($AK146:$AL146,$AN146:$AP146)/SQRT(COUNT($AK146:$AL146,$AN146:$AP146)),$AN$135="X",STDEV($AK146:$AM146,$AO146:$AP146)/SQRT(COUNT($AK146:$AM146,$AO146:$AP146)),$AO$135="X",STDEV($AK146:$AN146,$AP146)/SQRT(COUNT($AK146:$AN146,$AP146)),$AP$135="X",STDEV($AK146:$AO146)/SQRT(COUNT($AK146:$AO146))),"")</f>
        <v>15221.737127981298</v>
      </c>
      <c r="AE146" s="1" cm="1">
        <f t="array" ref="AE146">_xlfn.IFS(SUM($AK146:$AP146)="","",AK146="","",AK146=0,0,AK146&gt;0,AK146/AE$198*100)</f>
        <v>0</v>
      </c>
      <c r="AF146" s="1" cm="1">
        <f t="array" ref="AF146">_xlfn.IFS(SUM($AK146:$AP146)="","",AL146="","",AL146=0,0,AL146&gt;0,AL146/AF$198*100)</f>
        <v>1.0215051810455969E-2</v>
      </c>
      <c r="AG146" s="1" cm="1">
        <f t="array" ref="AG146">_xlfn.IFS(SUM($AK146:$AP146)="","",AM146="","",AM146=0,0,AM146&gt;0,AM146/AG$198*100)</f>
        <v>2.2749633794815982E-2</v>
      </c>
      <c r="AH146" s="1" cm="1">
        <f t="array" ref="AH146">_xlfn.IFS(SUM($AK146:$AP146)="","",AN146="","",AN146=0,0,AN146&gt;0,AN146/AH$198*100)</f>
        <v>2.8906650461648369E-3</v>
      </c>
      <c r="AI146" s="1" cm="1">
        <f t="array" ref="AI146">_xlfn.IFS(SUM($AK146:$AP146)="","",AO146="","",AO146=0,0,AO146&gt;0,AO146/AI$198*100)</f>
        <v>2.8181970500778072E-2</v>
      </c>
      <c r="AJ146" s="1" cm="1">
        <f t="array" ref="AJ146">_xlfn.IFS(SUM($AK146:$AP146)="","",AP146="","",AP146=0,0,AP146&gt;0,AP146/AJ$198*100)</f>
        <v>3.5080885043332725E-2</v>
      </c>
      <c r="AK146" s="85">
        <f t="shared" si="181"/>
        <v>0</v>
      </c>
      <c r="AL146" s="39">
        <f t="shared" si="156"/>
        <v>32339</v>
      </c>
      <c r="AM146" s="39">
        <f t="shared" si="156"/>
        <v>25002.5</v>
      </c>
      <c r="AN146" s="39">
        <f t="shared" si="156"/>
        <v>6121.333333333333</v>
      </c>
      <c r="AO146" s="39">
        <f t="shared" si="156"/>
        <v>103330</v>
      </c>
      <c r="AP146" s="98">
        <f t="shared" si="156"/>
        <v>20892</v>
      </c>
      <c r="AQ146" s="89">
        <v>0</v>
      </c>
      <c r="AR146" s="89">
        <v>32339</v>
      </c>
      <c r="AS146" s="89">
        <v>50005</v>
      </c>
      <c r="AT146" s="89">
        <v>18364</v>
      </c>
      <c r="AU146" s="89">
        <v>103330</v>
      </c>
      <c r="AV146" s="89">
        <v>62676</v>
      </c>
      <c r="AW146" s="1"/>
      <c r="AX146" s="1"/>
      <c r="AY146" s="39" t="str">
        <f t="shared" si="157"/>
        <v/>
      </c>
      <c r="AZ146" s="39" t="str">
        <f t="shared" si="158"/>
        <v/>
      </c>
      <c r="BA146" s="39" t="str">
        <f t="shared" si="159"/>
        <v/>
      </c>
      <c r="BB146" s="39" t="str">
        <f t="shared" si="160"/>
        <v/>
      </c>
      <c r="BC146" s="39" t="str">
        <f t="shared" si="161"/>
        <v/>
      </c>
      <c r="BD146" s="39" t="str">
        <f t="shared" si="162"/>
        <v/>
      </c>
      <c r="BE146" s="39" t="str">
        <f t="shared" si="163"/>
        <v/>
      </c>
      <c r="BF146" s="39" t="str">
        <f t="shared" si="164"/>
        <v/>
      </c>
      <c r="BG146" s="39" t="str">
        <f t="shared" si="165"/>
        <v/>
      </c>
      <c r="BH146" s="39" t="str">
        <f t="shared" si="166"/>
        <v/>
      </c>
      <c r="BI146" s="39" t="str">
        <f t="shared" si="167"/>
        <v/>
      </c>
      <c r="BJ146" s="39" t="str">
        <f t="shared" si="168"/>
        <v/>
      </c>
      <c r="BK146" s="42" t="str">
        <f t="shared" si="169"/>
        <v/>
      </c>
      <c r="BL146" t="str">
        <f t="shared" si="169"/>
        <v/>
      </c>
      <c r="BM146" t="str">
        <f t="shared" si="169"/>
        <v/>
      </c>
      <c r="BN146" t="str">
        <f t="shared" si="169"/>
        <v/>
      </c>
      <c r="BO146" t="str">
        <f t="shared" si="169"/>
        <v/>
      </c>
      <c r="BP146" t="str">
        <f t="shared" si="169"/>
        <v/>
      </c>
      <c r="BQ146" t="str">
        <f t="shared" si="169"/>
        <v/>
      </c>
      <c r="BR146" t="str">
        <f t="shared" si="169"/>
        <v/>
      </c>
      <c r="BS146" t="str">
        <f t="shared" si="169"/>
        <v/>
      </c>
      <c r="BT146" t="str">
        <f t="shared" si="169"/>
        <v/>
      </c>
      <c r="BU146" t="str">
        <f t="shared" si="169"/>
        <v/>
      </c>
      <c r="BV146" t="str">
        <f t="shared" si="169"/>
        <v/>
      </c>
      <c r="BW146" t="str">
        <f t="shared" si="170"/>
        <v/>
      </c>
      <c r="BX146" t="str">
        <f t="shared" si="171"/>
        <v/>
      </c>
      <c r="BY146" t="str">
        <f t="shared" si="172"/>
        <v/>
      </c>
      <c r="BZ146" t="str">
        <f t="shared" si="173"/>
        <v/>
      </c>
      <c r="CA146" t="str">
        <f t="shared" si="174"/>
        <v/>
      </c>
      <c r="CB146" s="39" t="str">
        <f t="shared" si="174"/>
        <v/>
      </c>
      <c r="CC146" s="46" t="str">
        <f t="shared" si="175"/>
        <v/>
      </c>
      <c r="CD146" s="44" t="str">
        <f t="shared" si="176"/>
        <v/>
      </c>
      <c r="CE146" t="str" cm="1">
        <f t="array" ref="CE146">_xlfn.IFS($CC146="","",$CC146&lt;=CE$136,"yes",$CC146&gt;CE$136,"no")</f>
        <v/>
      </c>
      <c r="CF146" s="42" t="str">
        <f t="shared" si="177"/>
        <v/>
      </c>
      <c r="CG146" s="1" t="str">
        <f t="shared" si="178"/>
        <v/>
      </c>
      <c r="CH146" s="1" t="str">
        <f t="shared" si="179"/>
        <v/>
      </c>
      <c r="CI146" s="76" t="str">
        <f>IF(CE146="yes",VLOOKUP(CH146,'z-Table'!$A$1:$K$74,7,TRUE)*$CE$135,"")</f>
        <v/>
      </c>
    </row>
    <row r="147" spans="1:87" ht="12" x14ac:dyDescent="0.2">
      <c r="A147" s="6" t="s">
        <v>36</v>
      </c>
      <c r="B147" s="18" cm="1">
        <f t="array" ref="B147">IFERROR(_xlfn.IFS(COUNTA($F$135:$K$135)=0,AVERAGE($F147:$K147),$F$135="X",AVERAGE(G147:$K147),$G$135="X",AVERAGE($F147,$H147:$K147),$H$135="X",AVERAGE($F147:$G147,$I147:$K147),$I$135="X",AVERAGE($F147:$H147,$J147:$K147),$J$135="X",AVERAGE($F147:$I147,$K147:$K147),$K$135="X",AVERAGE($F147:$J147)),"")</f>
        <v>4.5799025236272772E-2</v>
      </c>
      <c r="C147" s="19" cm="1">
        <f t="array" ref="C147">IFERROR(_xlfn.IFS(COUNTA($F$135:$K$135)=0,STDEV($F147:$K147)/SQRT(COUNT($F147:$K147)),$F$135="X",STDEV(G147:$K147)/SQRT(COUNT(G147:$K147)),$G$135="X",STDEV($F147,$H147:$K147)/SQRT(COUNT($F147,$H147:$K147)),$H$135="X",STDEV($F147:$G147,$I147:$K147)/SQRT(COUNT($F147:$G147,$I147:$K147)),$I$135="X",STDEV($F147:$H147,$J147:$K147)/SQRT(COUNT($F147:$H147,$J147:$K147)),$J$135="X",STDEV($F147:$I147,$K147)/SQRT(COUNT($F147:$I147,$K147)),$K$135="X",STDEV($F147:$J147)/SQRT(COUNT($F147:$J147))),"")</f>
        <v>8.4153578094749455E-3</v>
      </c>
      <c r="D147" s="113" cm="1">
        <f t="array" ref="D147">IFERROR(_xlfn.IFS(COUNTA($L$135:$Q$135)=0,AVERAGE($L147:$Q147),$L$135="X",AVERAGE($M147:$Q147),$M$135="X",AVERAGE($L147,$N147:$Q147),$N$135="X",AVERAGE($L147:$M147,$O147:$Q147),$O$135="X",AVERAGE($L147:$N147,$P147:$Q147),$P$135="X",AVERAGE($L147:$O147,$Q147:$Q147),$Q$135="X",AVERAGE($L147:$P147)),"")</f>
        <v>131279.80555555553</v>
      </c>
      <c r="E147" s="111" cm="1">
        <f t="array" ref="E147">IFERROR(_xlfn.IFS(COUNTA($L$135:$Q$135)=0,STDEV($L147:$Q147)/SQRT(COUNT($L147:$Q147)),$L$135="X",STDEV($M147:$Q147)/SQRT(COUNT($M147:$Q147)),$M$135="X",STDEV($L147,$N147:$Q147)/SQRT(COUNT($L147,$N147:$Q147)),$N$135="X",STDEV($L147:$M147,$O147:$Q147)/SQRT(COUNT($L147:$M147,$O147:$Q147)),$O$135="X",STDEV($L147:$N147,$P147:$Q147)/SQRT(COUNT($L147:$N147,$P147:$Q147)),$P$135="X",STDEV($L147:$O147,$Q147)/SQRT(COUNT($L147:$O147,$Q147)),$Q$135="X",STDEV($L147:$P147)/SQRT(COUNT($L147:$P147))),"")</f>
        <v>41023.747414069396</v>
      </c>
      <c r="F147" s="1" cm="1">
        <f t="array" ref="F147">_xlfn.IFS(SUM($L147:$Q147)="","",L147="","",L147=0,0,L147&gt;0,L147/F$198*100)</f>
        <v>2.9866293788667966E-2</v>
      </c>
      <c r="G147" s="1" cm="1">
        <f t="array" ref="G147">_xlfn.IFS(SUM($L147:$Q147)="","",M147="","",M147=0,0,M147&gt;0,M147/G$198*100)</f>
        <v>3.5813656120719121E-2</v>
      </c>
      <c r="H147" s="1" cm="1">
        <f t="array" ref="H147">_xlfn.IFS(SUM($L147:$Q147)="","",N147="","",N147=0,0,N147&gt;0,N147/H$198*100)</f>
        <v>7.4372414563727313E-2</v>
      </c>
      <c r="I147" s="1" cm="1">
        <f t="array" ref="I147">_xlfn.IFS(SUM($L147:$Q147)="","",O147="","",O147=0,0,O147&gt;0,O147/I$198*100)</f>
        <v>2.554225684529577E-2</v>
      </c>
      <c r="J147" s="1" cm="1">
        <f t="array" ref="J147">_xlfn.IFS(SUM($L147:$Q147)="","",P147="","",P147=0,0,P147&gt;0,P147/J$198*100)</f>
        <v>4.0647944411052017E-2</v>
      </c>
      <c r="K147" s="1" cm="1">
        <f t="array" ref="K147">_xlfn.IFS(SUM($L147:$Q147)="","",Q147="","",Q147=0,0,Q147&gt;0,Q147/K$198*100)</f>
        <v>6.8551585688174488E-2</v>
      </c>
      <c r="L147" s="85">
        <f t="shared" si="180"/>
        <v>72562.333333333328</v>
      </c>
      <c r="M147" s="39">
        <f t="shared" si="155"/>
        <v>150346.5</v>
      </c>
      <c r="N147" s="39">
        <f t="shared" si="155"/>
        <v>15406</v>
      </c>
      <c r="O147" s="39">
        <f t="shared" si="155"/>
        <v>74416</v>
      </c>
      <c r="P147" s="39">
        <f t="shared" si="155"/>
        <v>176390</v>
      </c>
      <c r="Q147" s="98">
        <f t="shared" si="155"/>
        <v>298558</v>
      </c>
      <c r="R147" s="89">
        <v>217687</v>
      </c>
      <c r="S147" s="89">
        <v>300693</v>
      </c>
      <c r="T147" s="89">
        <v>46218</v>
      </c>
      <c r="U147" s="89">
        <v>223248</v>
      </c>
      <c r="V147" s="89">
        <v>176390</v>
      </c>
      <c r="W147" s="89">
        <v>298558</v>
      </c>
      <c r="X147" s="1"/>
      <c r="Y147" s="1"/>
      <c r="Z147" s="6" t="s">
        <v>36</v>
      </c>
      <c r="AA147" s="18" cm="1">
        <f t="array" ref="AA147">IFERROR(_xlfn.IFS(COUNTA($AE$135:$AJ$135)=0,AVERAGE($AE147:$AJ147),$AE$135="X",AVERAGE($AF147:$AJ147),$AF$135="X",AVERAGE($AE147,$AG147:$AJ147),$AG$135="X",AVERAGE($AE147:$AF147,$AH147:$AJ147),$AH$135="X",AVERAGE($AE147:$AG147,$AI147:$AJ147),$AI$135="X",AVERAGE($AE147:$AH147,$AJ147:$AJ147),$AJ$135="X",AVERAGE($AE147:$AI147)),"")</f>
        <v>3.0925099135507464E-2</v>
      </c>
      <c r="AB147" s="19" cm="1">
        <f t="array" ref="AB147">IFERROR(_xlfn.IFS(COUNTA($AE$135:$AJ$135)=0,STDEV($AE147:$AJ147)/SQRT(COUNT($AE147:$AJ147)),$AE$135="X",STDEV($AF147:$AJ147)/SQRT(COUNT($AF147:$AJ147)),$AF$135="X",STDEV($AE147,$AG147:$AJ147)/SQRT(COUNT($AE147,$AG147:$AJ147)),$AG$135="X",STDEV($AE147:$AF147,$AH147:$AJ147)/SQRT(COUNT($AE147:$AF147,$AH147:$AJ147)),$AH$135="X",STDEV($AE147:$AG147,$AI147:$AJ147)/SQRT(COUNT($AE147:$AG147,$AI147:$AJ147)),$AI$135="X",STDEV($AE147:$AH147,$AJ147)/SQRT(COUNT($AE147:$AH147,$AJ147)),$AJ$135="X",STDEV($AE147:$AI147)/SQRT(COUNT($AE147:$AI147))),"")</f>
        <v>7.7351534287240968E-3</v>
      </c>
      <c r="AC147" s="113" cm="1">
        <f t="array" ref="AC147">IFERROR(_xlfn.IFS(COUNTA($AK$135:$AP$135)=0,AVERAGE($AK147:$AP147),$AK$135="X",AVERAGE($AL147:$AP147),$AL$135="X",AVERAGE($AK147,$AM147:$AP147),$AM$135="X",AVERAGE($AK147:$AL147,$AN147:$AP147),$AN$135="X",AVERAGE($AK147:$AM147,$AO147:$AP147),$AO$135="X",AVERAGE($AK147:$AN147,$AP147:$AP147),$AP$135="X",AVERAGE($AK147:$AO147)),"")</f>
        <v>72344.861111111109</v>
      </c>
      <c r="AD147" s="111" cm="1">
        <f t="array" ref="AD147">IFERROR(_xlfn.IFS(COUNTA($AK$135:$AP$135)=0,STDEV($AK147:$AP147)/SQRT(COUNT($AK147:$AP147)),$AK$135="X",STDEV($AL147:$AP147)/SQRT(COUNT($AL147:$AP147)),$AL$135="X",STDEV($AK147,$AM147:$AP147)/SQRT(COUNT($AK147,$AM147:$AP147)),$AM$135="X",STDEV($AK147:$AL147,$AN147:$AP147)/SQRT(COUNT($AK147:$AL147,$AN147:$AP147)),$AN$135="X",STDEV($AK147:$AM147,$AO147:$AP147)/SQRT(COUNT($AK147:$AM147,$AO147:$AP147)),$AO$135="X",STDEV($AK147:$AN147,$AP147)/SQRT(COUNT($AK147:$AN147,$AP147)),$AP$135="X",STDEV($AK147:$AO147)/SQRT(COUNT($AK147:$AO147))),"")</f>
        <v>31902.99142761383</v>
      </c>
      <c r="AE147" s="1" cm="1">
        <f t="array" ref="AE147">_xlfn.IFS(SUM($AK147:$AP147)="","",AK147="","",AK147=0,0,AK147&gt;0,AK147/AE$198*100)</f>
        <v>0</v>
      </c>
      <c r="AF147" s="1" cm="1">
        <f t="array" ref="AF147">_xlfn.IFS(SUM($AK147:$AP147)="","",AL147="","",AL147=0,0,AL147&gt;0,AL147/AF$198*100)</f>
        <v>4.0508007644784433E-2</v>
      </c>
      <c r="AG147" s="1" cm="1">
        <f t="array" ref="AG147">_xlfn.IFS(SUM($AK147:$AP147)="","",AM147="","",AM147=0,0,AM147&gt;0,AM147/AG$198*100)</f>
        <v>2.9410060527264855E-2</v>
      </c>
      <c r="AH147" s="1" cm="1">
        <f t="array" ref="AH147">_xlfn.IFS(SUM($AK147:$AP147)="","",AN147="","",AN147=0,0,AN147&gt;0,AN147/AH$198*100)</f>
        <v>2.1984889730053594E-2</v>
      </c>
      <c r="AI147" s="1" cm="1">
        <f t="array" ref="AI147">_xlfn.IFS(SUM($AK147:$AP147)="","",AO147="","",AO147=0,0,AO147&gt;0,AO147/AI$198*100)</f>
        <v>5.574073571176346E-2</v>
      </c>
      <c r="AJ147" s="1" cm="1">
        <f t="array" ref="AJ147">_xlfn.IFS(SUM($AK147:$AP147)="","",AP147="","",AP147=0,0,AP147&gt;0,AP147/AJ$198*100)</f>
        <v>3.7906901199178451E-2</v>
      </c>
      <c r="AK147" s="85">
        <f t="shared" si="181"/>
        <v>0</v>
      </c>
      <c r="AL147" s="39">
        <f t="shared" si="156"/>
        <v>128241</v>
      </c>
      <c r="AM147" s="39">
        <f t="shared" si="156"/>
        <v>32322.5</v>
      </c>
      <c r="AN147" s="39">
        <f t="shared" si="156"/>
        <v>46555.666666666664</v>
      </c>
      <c r="AO147" s="39">
        <f t="shared" si="156"/>
        <v>204375</v>
      </c>
      <c r="AP147" s="98">
        <f t="shared" si="156"/>
        <v>22575</v>
      </c>
      <c r="AQ147" s="89">
        <v>0</v>
      </c>
      <c r="AR147" s="89">
        <v>128241</v>
      </c>
      <c r="AS147" s="89">
        <v>64645</v>
      </c>
      <c r="AT147" s="89">
        <v>139667</v>
      </c>
      <c r="AU147" s="89">
        <v>204375</v>
      </c>
      <c r="AV147" s="89">
        <v>67725</v>
      </c>
      <c r="AW147" s="1"/>
      <c r="AX147" s="1"/>
      <c r="AY147" s="39" t="str">
        <f t="shared" si="157"/>
        <v/>
      </c>
      <c r="AZ147" s="39" t="str">
        <f t="shared" si="158"/>
        <v/>
      </c>
      <c r="BA147" s="39" t="str">
        <f t="shared" si="159"/>
        <v/>
      </c>
      <c r="BB147" s="39" t="str">
        <f t="shared" si="160"/>
        <v/>
      </c>
      <c r="BC147" s="39" t="str">
        <f t="shared" si="161"/>
        <v/>
      </c>
      <c r="BD147" s="39" t="str">
        <f t="shared" si="162"/>
        <v/>
      </c>
      <c r="BE147" s="39" t="str">
        <f t="shared" si="163"/>
        <v/>
      </c>
      <c r="BF147" s="39" t="str">
        <f t="shared" si="164"/>
        <v/>
      </c>
      <c r="BG147" s="39" t="str">
        <f t="shared" si="165"/>
        <v/>
      </c>
      <c r="BH147" s="39" t="str">
        <f t="shared" si="166"/>
        <v/>
      </c>
      <c r="BI147" s="39" t="str">
        <f t="shared" si="167"/>
        <v/>
      </c>
      <c r="BJ147" s="39" t="str">
        <f t="shared" si="168"/>
        <v/>
      </c>
      <c r="BK147" s="42" t="str">
        <f t="shared" si="169"/>
        <v/>
      </c>
      <c r="BL147" t="str">
        <f t="shared" si="169"/>
        <v/>
      </c>
      <c r="BM147" t="str">
        <f t="shared" si="169"/>
        <v/>
      </c>
      <c r="BN147" t="str">
        <f t="shared" si="169"/>
        <v/>
      </c>
      <c r="BO147" t="str">
        <f t="shared" si="169"/>
        <v/>
      </c>
      <c r="BP147" t="str">
        <f t="shared" si="169"/>
        <v/>
      </c>
      <c r="BQ147" t="str">
        <f t="shared" si="169"/>
        <v/>
      </c>
      <c r="BR147" t="str">
        <f t="shared" si="169"/>
        <v/>
      </c>
      <c r="BS147" t="str">
        <f t="shared" si="169"/>
        <v/>
      </c>
      <c r="BT147" t="str">
        <f t="shared" si="169"/>
        <v/>
      </c>
      <c r="BU147" t="str">
        <f t="shared" si="169"/>
        <v/>
      </c>
      <c r="BV147" t="str">
        <f t="shared" si="169"/>
        <v/>
      </c>
      <c r="BW147" t="str">
        <f t="shared" si="170"/>
        <v/>
      </c>
      <c r="BX147" t="str">
        <f t="shared" si="171"/>
        <v/>
      </c>
      <c r="BY147" t="str">
        <f t="shared" si="172"/>
        <v/>
      </c>
      <c r="BZ147" t="str">
        <f t="shared" si="173"/>
        <v/>
      </c>
      <c r="CA147" t="str">
        <f t="shared" si="174"/>
        <v/>
      </c>
      <c r="CB147" s="39" t="str">
        <f t="shared" si="174"/>
        <v/>
      </c>
      <c r="CC147" s="46" t="str">
        <f t="shared" si="175"/>
        <v/>
      </c>
      <c r="CD147" s="44" t="str">
        <f t="shared" si="176"/>
        <v/>
      </c>
      <c r="CE147" t="str" cm="1">
        <f t="array" ref="CE147">_xlfn.IFS($CC147="","",$CC147&lt;=CE$136,"yes",$CC147&gt;CE$136,"no")</f>
        <v/>
      </c>
      <c r="CF147" s="42" t="str">
        <f t="shared" si="177"/>
        <v/>
      </c>
      <c r="CG147" s="1" t="str">
        <f t="shared" si="178"/>
        <v/>
      </c>
      <c r="CH147" s="1" t="str">
        <f t="shared" si="179"/>
        <v/>
      </c>
      <c r="CI147" s="76" t="str">
        <f>IF(CE147="yes",VLOOKUP(CH147,'z-Table'!$A$1:$K$74,7,TRUE)*$CE$135,"")</f>
        <v/>
      </c>
    </row>
    <row r="148" spans="1:87" ht="12" x14ac:dyDescent="0.2">
      <c r="A148" s="6" t="s">
        <v>37</v>
      </c>
      <c r="B148" s="18" cm="1">
        <f t="array" ref="B148">IFERROR(_xlfn.IFS(COUNTA($F$135:$K$135)=0,AVERAGE($F148:$K148),$F$135="X",AVERAGE(G148:$K148),$G$135="X",AVERAGE($F148,$H148:$K148),$H$135="X",AVERAGE($F148:$G148,$I148:$K148),$I$135="X",AVERAGE($F148:$H148,$J148:$K148),$J$135="X",AVERAGE($F148:$I148,$K148:$K148),$K$135="X",AVERAGE($F148:$J148)),"")</f>
        <v>5.2962107832135875E-2</v>
      </c>
      <c r="C148" s="19" cm="1">
        <f t="array" ref="C148">IFERROR(_xlfn.IFS(COUNTA($F$135:$K$135)=0,STDEV($F148:$K148)/SQRT(COUNT($F148:$K148)),$F$135="X",STDEV(G148:$K148)/SQRT(COUNT(G148:$K148)),$G$135="X",STDEV($F148,$H148:$K148)/SQRT(COUNT($F148,$H148:$K148)),$H$135="X",STDEV($F148:$G148,$I148:$K148)/SQRT(COUNT($F148:$G148,$I148:$K148)),$I$135="X",STDEV($F148:$H148,$J148:$K148)/SQRT(COUNT($F148:$H148,$J148:$K148)),$J$135="X",STDEV($F148:$I148,$K148)/SQRT(COUNT($F148:$I148,$K148)),$K$135="X",STDEV($F148:$J148)/SQRT(COUNT($F148:$J148))),"")</f>
        <v>1.1410223884690556E-2</v>
      </c>
      <c r="D148" s="113" cm="1">
        <f t="array" ref="D148">IFERROR(_xlfn.IFS(COUNTA($L$135:$Q$135)=0,AVERAGE($L148:$Q148),$L$135="X",AVERAGE($M148:$Q148),$M$135="X",AVERAGE($L148,$N148:$Q148),$N$135="X",AVERAGE($L148:$M148,$O148:$Q148),$O$135="X",AVERAGE($L148:$N148,$P148:$Q148),$P$135="X",AVERAGE($L148:$O148,$Q148:$Q148),$Q$135="X",AVERAGE($L148:$P148)),"")</f>
        <v>142795.69444444447</v>
      </c>
      <c r="E148" s="111" cm="1">
        <f t="array" ref="E148">IFERROR(_xlfn.IFS(COUNTA($L$135:$Q$135)=0,STDEV($L148:$Q148)/SQRT(COUNT($L148:$Q148)),$L$135="X",STDEV($M148:$Q148)/SQRT(COUNT($M148:$Q148)),$M$135="X",STDEV($L148,$N148:$Q148)/SQRT(COUNT($L148,$N148:$Q148)),$N$135="X",STDEV($L148:$M148,$O148:$Q148)/SQRT(COUNT($L148:$M148,$O148:$Q148)),$O$135="X",STDEV($L148:$N148,$P148:$Q148)/SQRT(COUNT($L148:$N148,$P148:$Q148)),$P$135="X",STDEV($L148:$O148,$Q148)/SQRT(COUNT($L148:$O148,$Q148)),$Q$135="X",STDEV($L148:$P148)/SQRT(COUNT($L148:$P148))),"")</f>
        <v>42575.031893996813</v>
      </c>
      <c r="F148" s="1" cm="1">
        <f t="array" ref="F148">_xlfn.IFS(SUM($L148:$Q148)="","",L148="","",L148=0,0,L148&gt;0,L148/F$198*100)</f>
        <v>3.3526059354883307E-2</v>
      </c>
      <c r="G148" s="1" cm="1">
        <f t="array" ref="G148">_xlfn.IFS(SUM($L148:$Q148)="","",M148="","",M148=0,0,M148&gt;0,M148/G$198*100)</f>
        <v>3.4256494031404502E-2</v>
      </c>
      <c r="H148" s="1" cm="1">
        <f t="array" ref="H148">_xlfn.IFS(SUM($L148:$Q148)="","",N148="","",N148=0,0,N148&gt;0,N148/H$198*100)</f>
        <v>0.10089629074300631</v>
      </c>
      <c r="I148" s="1" cm="1">
        <f t="array" ref="I148">_xlfn.IFS(SUM($L148:$Q148)="","",O148="","",O148=0,0,O148&gt;0,O148/I$198*100)</f>
        <v>2.6225067839583404E-2</v>
      </c>
      <c r="J148" s="1" cm="1">
        <f t="array" ref="J148">_xlfn.IFS(SUM($L148:$Q148)="","",P148="","",P148=0,0,P148&gt;0,P148/J$198*100)</f>
        <v>5.8116029235852545E-2</v>
      </c>
      <c r="K148" s="1" cm="1">
        <f t="array" ref="K148">_xlfn.IFS(SUM($L148:$Q148)="","",Q148="","",Q148=0,0,Q148&gt;0,Q148/K$198*100)</f>
        <v>6.475270578808523E-2</v>
      </c>
      <c r="L148" s="85">
        <f t="shared" si="180"/>
        <v>81454</v>
      </c>
      <c r="M148" s="39">
        <f t="shared" si="155"/>
        <v>143809.5</v>
      </c>
      <c r="N148" s="39">
        <f t="shared" si="155"/>
        <v>20900.333333333332</v>
      </c>
      <c r="O148" s="39">
        <f t="shared" si="155"/>
        <v>76405.333333333328</v>
      </c>
      <c r="P148" s="39">
        <f t="shared" si="155"/>
        <v>252192</v>
      </c>
      <c r="Q148" s="98">
        <f t="shared" si="155"/>
        <v>282013</v>
      </c>
      <c r="R148" s="89">
        <v>244362</v>
      </c>
      <c r="S148" s="89">
        <v>287619</v>
      </c>
      <c r="T148" s="89">
        <v>62701</v>
      </c>
      <c r="U148" s="89">
        <v>229216</v>
      </c>
      <c r="V148" s="89">
        <v>252192</v>
      </c>
      <c r="W148" s="89">
        <v>282013</v>
      </c>
      <c r="X148" s="1"/>
      <c r="Y148" s="1"/>
      <c r="Z148" s="6" t="s">
        <v>37</v>
      </c>
      <c r="AA148" s="18" cm="1">
        <f t="array" ref="AA148">IFERROR(_xlfn.IFS(COUNTA($AE$135:$AJ$135)=0,AVERAGE($AE148:$AJ148),$AE$135="X",AVERAGE($AF148:$AJ148),$AF$135="X",AVERAGE($AE148,$AG148:$AJ148),$AG$135="X",AVERAGE($AE148:$AF148,$AH148:$AJ148),$AH$135="X",AVERAGE($AE148:$AG148,$AI148:$AJ148),$AI$135="X",AVERAGE($AE148:$AH148,$AJ148:$AJ148),$AJ$135="X",AVERAGE($AE148:$AI148)),"")</f>
        <v>3.7266272036967633E-2</v>
      </c>
      <c r="AB148" s="19" cm="1">
        <f t="array" ref="AB148">IFERROR(_xlfn.IFS(COUNTA($AE$135:$AJ$135)=0,STDEV($AE148:$AJ148)/SQRT(COUNT($AE148:$AJ148)),$AE$135="X",STDEV($AF148:$AJ148)/SQRT(COUNT($AF148:$AJ148)),$AF$135="X",STDEV($AE148,$AG148:$AJ148)/SQRT(COUNT($AE148,$AG148:$AJ148)),$AG$135="X",STDEV($AE148:$AF148,$AH148:$AJ148)/SQRT(COUNT($AE148:$AF148,$AH148:$AJ148)),$AH$135="X",STDEV($AE148:$AG148,$AI148:$AJ148)/SQRT(COUNT($AE148:$AG148,$AI148:$AJ148)),$AI$135="X",STDEV($AE148:$AH148,$AJ148)/SQRT(COUNT($AE148:$AH148,$AJ148)),$AJ$135="X",STDEV($AE148:$AI148)/SQRT(COUNT($AE148:$AI148))),"")</f>
        <v>9.9696180489755055E-3</v>
      </c>
      <c r="AC148" s="113" cm="1">
        <f t="array" ref="AC148">IFERROR(_xlfn.IFS(COUNTA($AK$135:$AP$135)=0,AVERAGE($AK148:$AP148),$AK$135="X",AVERAGE($AL148:$AP148),$AL$135="X",AVERAGE($AK148,$AM148:$AP148),$AM$135="X",AVERAGE($AK148:$AL148,$AN148:$AP148),$AN$135="X",AVERAGE($AK148:$AM148,$AO148:$AP148),$AO$135="X",AVERAGE($AK148:$AN148,$AP148:$AP148),$AP$135="X",AVERAGE($AK148:$AO148)),"")</f>
        <v>76078.388888888891</v>
      </c>
      <c r="AD148" s="111" cm="1">
        <f t="array" ref="AD148">IFERROR(_xlfn.IFS(COUNTA($AK$135:$AP$135)=0,STDEV($AK148:$AP148)/SQRT(COUNT($AK148:$AP148)),$AK$135="X",STDEV($AL148:$AP148)/SQRT(COUNT($AL148:$AP148)),$AL$135="X",STDEV($AK148,$AM148:$AP148)/SQRT(COUNT($AK148,$AM148:$AP148)),$AM$135="X",STDEV($AK148:$AL148,$AN148:$AP148)/SQRT(COUNT($AK148:$AL148,$AN148:$AP148)),$AN$135="X",STDEV($AK148:$AM148,$AO148:$AP148)/SQRT(COUNT($AK148:$AM148,$AO148:$AP148)),$AO$135="X",STDEV($AK148:$AN148,$AP148)/SQRT(COUNT($AK148:$AN148,$AP148)),$AP$135="X",STDEV($AK148:$AO148)/SQRT(COUNT($AK148:$AO148))),"")</f>
        <v>31445.316924625255</v>
      </c>
      <c r="AE148" s="1" cm="1">
        <f t="array" ref="AE148">_xlfn.IFS(SUM($AK148:$AP148)="","",AK148="","",AK148=0,0,AK148&gt;0,AK148/AE$198*100)</f>
        <v>1.8501893083258173E-3</v>
      </c>
      <c r="AF148" s="1" cm="1">
        <f t="array" ref="AF148">_xlfn.IFS(SUM($AK148:$AP148)="","",AL148="","",AL148=0,0,AL148&gt;0,AL148/AF$198*100)</f>
        <v>3.5649548450108558E-2</v>
      </c>
      <c r="AG148" s="1" cm="1">
        <f t="array" ref="AG148">_xlfn.IFS(SUM($AK148:$AP148)="","",AM148="","",AM148=0,0,AM148&gt;0,AM148/AG$198*100)</f>
        <v>5.0660643360098664E-2</v>
      </c>
      <c r="AH148" s="1" cm="1">
        <f t="array" ref="AH148">_xlfn.IFS(SUM($AK148:$AP148)="","",AN148="","",AN148=0,0,AN148&gt;0,AN148/AH$198*100)</f>
        <v>1.5098231280385137E-2</v>
      </c>
      <c r="AI148" s="1" cm="1">
        <f t="array" ref="AI148">_xlfn.IFS(SUM($AK148:$AP148)="","",AO148="","",AO148=0,0,AO148&gt;0,AO148/AI$198*100)</f>
        <v>5.8598206968287714E-2</v>
      </c>
      <c r="AJ148" s="1" cm="1">
        <f t="array" ref="AJ148">_xlfn.IFS(SUM($AK148:$AP148)="","",AP148="","",AP148=0,0,AP148&gt;0,AP148/AJ$198*100)</f>
        <v>6.174081285459989E-2</v>
      </c>
      <c r="AK148" s="85">
        <f t="shared" si="181"/>
        <v>4339.5</v>
      </c>
      <c r="AL148" s="39">
        <f t="shared" si="156"/>
        <v>112860</v>
      </c>
      <c r="AM148" s="39">
        <f t="shared" si="156"/>
        <v>55677.5</v>
      </c>
      <c r="AN148" s="39">
        <f t="shared" si="156"/>
        <v>31972.333333333332</v>
      </c>
      <c r="AO148" s="39">
        <f t="shared" si="156"/>
        <v>214852</v>
      </c>
      <c r="AP148" s="98">
        <f t="shared" si="156"/>
        <v>36769</v>
      </c>
      <c r="AQ148" s="89">
        <v>8679</v>
      </c>
      <c r="AR148" s="89">
        <v>112860</v>
      </c>
      <c r="AS148" s="89">
        <v>111355</v>
      </c>
      <c r="AT148" s="89">
        <v>95917</v>
      </c>
      <c r="AU148" s="89">
        <v>214852</v>
      </c>
      <c r="AV148" s="89">
        <v>110307</v>
      </c>
      <c r="AW148" s="1"/>
      <c r="AX148" s="1" t="str">
        <f>A148</f>
        <v>p-cymene</v>
      </c>
      <c r="AY148" s="39">
        <f t="shared" si="157"/>
        <v>81454</v>
      </c>
      <c r="AZ148" s="39">
        <f t="shared" si="158"/>
        <v>143809.5</v>
      </c>
      <c r="BA148" s="39">
        <f t="shared" si="159"/>
        <v>20900.333333333332</v>
      </c>
      <c r="BB148" s="39">
        <f t="shared" si="160"/>
        <v>76405.333333333328</v>
      </c>
      <c r="BC148" s="39">
        <f t="shared" si="161"/>
        <v>252192</v>
      </c>
      <c r="BD148" s="39">
        <f t="shared" si="162"/>
        <v>282013</v>
      </c>
      <c r="BE148" s="39">
        <f t="shared" si="163"/>
        <v>4339.5</v>
      </c>
      <c r="BF148" s="39">
        <f t="shared" si="164"/>
        <v>112860</v>
      </c>
      <c r="BG148" s="39">
        <f t="shared" si="165"/>
        <v>55677.5</v>
      </c>
      <c r="BH148" s="39">
        <f t="shared" si="166"/>
        <v>31972.333333333332</v>
      </c>
      <c r="BI148" s="39">
        <f t="shared" si="167"/>
        <v>214852</v>
      </c>
      <c r="BJ148" s="39">
        <f t="shared" si="168"/>
        <v>36769</v>
      </c>
      <c r="BK148" s="42">
        <f t="shared" si="169"/>
        <v>7</v>
      </c>
      <c r="BL148">
        <f t="shared" si="169"/>
        <v>9</v>
      </c>
      <c r="BM148">
        <f t="shared" si="169"/>
        <v>2</v>
      </c>
      <c r="BN148">
        <f t="shared" si="169"/>
        <v>6</v>
      </c>
      <c r="BO148">
        <f t="shared" si="169"/>
        <v>11</v>
      </c>
      <c r="BP148">
        <f t="shared" si="169"/>
        <v>12</v>
      </c>
      <c r="BQ148">
        <f t="shared" si="169"/>
        <v>1</v>
      </c>
      <c r="BR148">
        <f t="shared" si="169"/>
        <v>8</v>
      </c>
      <c r="BS148">
        <f t="shared" si="169"/>
        <v>5</v>
      </c>
      <c r="BT148">
        <f t="shared" si="169"/>
        <v>3</v>
      </c>
      <c r="BU148">
        <f t="shared" si="169"/>
        <v>10</v>
      </c>
      <c r="BV148">
        <f t="shared" si="169"/>
        <v>4</v>
      </c>
      <c r="BW148">
        <f t="shared" si="170"/>
        <v>47</v>
      </c>
      <c r="BX148">
        <f t="shared" si="171"/>
        <v>31</v>
      </c>
      <c r="BY148">
        <f t="shared" si="172"/>
        <v>6</v>
      </c>
      <c r="BZ148">
        <f t="shared" si="173"/>
        <v>6</v>
      </c>
      <c r="CA148">
        <f t="shared" si="174"/>
        <v>10</v>
      </c>
      <c r="CB148" s="39">
        <f t="shared" si="174"/>
        <v>26</v>
      </c>
      <c r="CC148" s="46">
        <f t="shared" si="175"/>
        <v>10</v>
      </c>
      <c r="CD148" s="44" t="str">
        <f t="shared" si="176"/>
        <v xml:space="preserve">sig = </v>
      </c>
      <c r="CE148" t="str" cm="1">
        <f t="array" ref="CE148">_xlfn.IFS($CC148="","",$CC148&lt;=CE$136,"yes",$CC148&gt;CE$136,"no")</f>
        <v>no</v>
      </c>
      <c r="CF148" s="42" t="str">
        <f t="shared" si="177"/>
        <v/>
      </c>
      <c r="CG148" s="1" t="str">
        <f t="shared" si="178"/>
        <v/>
      </c>
      <c r="CH148" s="1" t="str">
        <f t="shared" si="179"/>
        <v/>
      </c>
      <c r="CI148" s="76" t="str">
        <f>IF(CE148="yes",VLOOKUP(CH148,'z-Table'!$A$1:$K$74,7,TRUE)*$CE$135,"")</f>
        <v/>
      </c>
    </row>
    <row r="149" spans="1:87" ht="12" x14ac:dyDescent="0.2">
      <c r="A149" s="7" t="s">
        <v>38</v>
      </c>
      <c r="B149" s="18" cm="1">
        <f t="array" ref="B149">IFERROR(_xlfn.IFS(COUNTA($F$135:$K$135)=0,AVERAGE($F149:$K149),$F$135="X",AVERAGE(G149:$K149),$G$135="X",AVERAGE($F149,$H149:$K149),$H$135="X",AVERAGE($F149:$G149,$I149:$K149),$I$135="X",AVERAGE($F149:$H149,$J149:$K149),$J$135="X",AVERAGE($F149:$I149,$K149:$K149),$K$135="X",AVERAGE($F149:$J149)),"")</f>
        <v>7.8577201926424998</v>
      </c>
      <c r="C149" s="19" cm="1">
        <f t="array" ref="C149">IFERROR(_xlfn.IFS(COUNTA($F$135:$K$135)=0,STDEV($F149:$K149)/SQRT(COUNT($F149:$K149)),$F$135="X",STDEV(G149:$K149)/SQRT(COUNT(G149:$K149)),$G$135="X",STDEV($F149,$H149:$K149)/SQRT(COUNT($F149,$H149:$K149)),$H$135="X",STDEV($F149:$G149,$I149:$K149)/SQRT(COUNT($F149:$G149,$I149:$K149)),$I$135="X",STDEV($F149:$H149,$J149:$K149)/SQRT(COUNT($F149:$H149,$J149:$K149)),$J$135="X",STDEV($F149:$I149,$K149)/SQRT(COUNT($F149:$I149,$K149)),$K$135="X",STDEV($F149:$J149)/SQRT(COUNT($F149:$J149))),"")</f>
        <v>1.5332464459890081</v>
      </c>
      <c r="D149" s="113" cm="1">
        <f t="array" ref="D149">IFERROR(_xlfn.IFS(COUNTA($L$135:$Q$135)=0,AVERAGE($L149:$Q149),$L$135="X",AVERAGE($M149:$Q149),$M$135="X",AVERAGE($L149,$N149:$Q149),$N$135="X",AVERAGE($L149:$M149,$O149:$Q149),$O$135="X",AVERAGE($L149:$N149,$P149:$Q149),$P$135="X",AVERAGE($L149:$O149,$Q149:$Q149),$Q$135="X",AVERAGE($L149:$P149)),"")</f>
        <v>23320214.055555556</v>
      </c>
      <c r="E149" s="111" cm="1">
        <f t="array" ref="E149">IFERROR(_xlfn.IFS(COUNTA($L$135:$Q$135)=0,STDEV($L149:$Q149)/SQRT(COUNT($L149:$Q149)),$L$135="X",STDEV($M149:$Q149)/SQRT(COUNT($M149:$Q149)),$M$135="X",STDEV($L149,$N149:$Q149)/SQRT(COUNT($L149,$N149:$Q149)),$N$135="X",STDEV($L149:$M149,$O149:$Q149)/SQRT(COUNT($L149:$M149,$O149:$Q149)),$O$135="X",STDEV($L149:$N149,$P149:$Q149)/SQRT(COUNT($L149:$N149,$P149:$Q149)),$P$135="X",STDEV($L149:$O149,$Q149)/SQRT(COUNT($L149:$O149,$Q149)),$Q$135="X",STDEV($L149:$P149)/SQRT(COUNT($L149:$P149))),"")</f>
        <v>7843513.8284169408</v>
      </c>
      <c r="F149" cm="1">
        <f t="array" ref="F149">_xlfn.IFS(SUM($L149:$Q149)="","",L149="","",L149=0,0,L149&gt;0,L149/F$198*100)</f>
        <v>6.3394787042000926</v>
      </c>
      <c r="G149" cm="1">
        <f t="array" ref="G149">_xlfn.IFS(SUM($L149:$Q149)="","",M149="","",M149=0,0,M149&gt;0,M149/G$198*100)</f>
        <v>5.3238152211531826</v>
      </c>
      <c r="H149" cm="1">
        <f t="array" ref="H149">_xlfn.IFS(SUM($L149:$Q149)="","",N149="","",N149=0,0,N149&gt;0,N149/H$198*100)</f>
        <v>11.766532474594619</v>
      </c>
      <c r="I149" cm="1">
        <f t="array" ref="I149">_xlfn.IFS(SUM($L149:$Q149)="","",O149="","",O149=0,0,O149&gt;0,O149/I$198*100)</f>
        <v>2.3557031932457031</v>
      </c>
      <c r="J149" cm="1">
        <f t="array" ref="J149">_xlfn.IFS(SUM($L149:$Q149)="","",P149="","",P149=0,0,P149&gt;0,P149/J$198*100)</f>
        <v>10.284410410876237</v>
      </c>
      <c r="K149" s="1" cm="1">
        <f t="array" ref="K149">_xlfn.IFS(SUM($L149:$Q149)="","",Q149="","",Q149=0,0,Q149&gt;0,Q149/K$198*100)</f>
        <v>11.076381151785164</v>
      </c>
      <c r="L149" s="85">
        <f t="shared" si="180"/>
        <v>15402224.666666666</v>
      </c>
      <c r="M149" s="39">
        <f t="shared" si="155"/>
        <v>22349491</v>
      </c>
      <c r="N149" s="39">
        <f t="shared" si="155"/>
        <v>2437398.3333333335</v>
      </c>
      <c r="O149" s="39">
        <f t="shared" si="155"/>
        <v>6863215.333333333</v>
      </c>
      <c r="P149" s="39">
        <f t="shared" si="155"/>
        <v>44628755</v>
      </c>
      <c r="Q149" s="98">
        <f t="shared" si="155"/>
        <v>48240200</v>
      </c>
      <c r="R149" s="89">
        <v>46206674</v>
      </c>
      <c r="S149" s="89">
        <v>44698982</v>
      </c>
      <c r="T149" s="89">
        <v>7312195</v>
      </c>
      <c r="U149" s="89">
        <v>20589646</v>
      </c>
      <c r="V149" s="89">
        <v>44628755</v>
      </c>
      <c r="W149" s="89">
        <v>48240200</v>
      </c>
      <c r="X149" s="1"/>
      <c r="Y149" s="1"/>
      <c r="Z149" s="7" t="s">
        <v>38</v>
      </c>
      <c r="AA149" s="18" cm="1">
        <f t="array" ref="AA149">IFERROR(_xlfn.IFS(COUNTA($AE$135:$AJ$135)=0,AVERAGE($AE149:$AJ149),$AE$135="X",AVERAGE($AF149:$AJ149),$AF$135="X",AVERAGE($AE149,$AG149:$AJ149),$AG$135="X",AVERAGE($AE149:$AF149,$AH149:$AJ149),$AH$135="X",AVERAGE($AE149:$AG149,$AI149:$AJ149),$AI$135="X",AVERAGE($AE149:$AH149,$AJ149:$AJ149),$AJ$135="X",AVERAGE($AE149:$AI149)),"")</f>
        <v>9.5959370413725278</v>
      </c>
      <c r="AB149" s="19" cm="1">
        <f t="array" ref="AB149">IFERROR(_xlfn.IFS(COUNTA($AE$135:$AJ$135)=0,STDEV($AE149:$AJ149)/SQRT(COUNT($AE149:$AJ149)),$AE$135="X",STDEV($AF149:$AJ149)/SQRT(COUNT($AF149:$AJ149)),$AF$135="X",STDEV($AE149,$AG149:$AJ149)/SQRT(COUNT($AE149,$AG149:$AJ149)),$AG$135="X",STDEV($AE149:$AF149,$AH149:$AJ149)/SQRT(COUNT($AE149:$AF149,$AH149:$AJ149)),$AH$135="X",STDEV($AE149:$AG149,$AI149:$AJ149)/SQRT(COUNT($AE149:$AG149,$AI149:$AJ149)),$AI$135="X",STDEV($AE149:$AH149,$AJ149)/SQRT(COUNT($AE149:$AH149,$AJ149)),$AJ$135="X",STDEV($AE149:$AI149)/SQRT(COUNT($AE149:$AI149))),"")</f>
        <v>2.6732162274539131</v>
      </c>
      <c r="AC149" s="113" cm="1">
        <f t="array" ref="AC149">IFERROR(_xlfn.IFS(COUNTA($AK$135:$AP$135)=0,AVERAGE($AK149:$AP149),$AK$135="X",AVERAGE($AL149:$AP149),$AL$135="X",AVERAGE($AK149,$AM149:$AP149),$AM$135="X",AVERAGE($AK149:$AL149,$AN149:$AP149),$AN$135="X",AVERAGE($AK149:$AM149,$AO149:$AP149),$AO$135="X",AVERAGE($AK149:$AN149,$AP149:$AP149),$AP$135="X",AVERAGE($AK149:$AO149)),"")</f>
        <v>18293259.611111112</v>
      </c>
      <c r="AD149" s="111" cm="1">
        <f t="array" ref="AD149">IFERROR(_xlfn.IFS(COUNTA($AK$135:$AP$135)=0,STDEV($AK149:$AP149)/SQRT(COUNT($AK149:$AP149)),$AK$135="X",STDEV($AL149:$AP149)/SQRT(COUNT($AL149:$AP149)),$AL$135="X",STDEV($AK149,$AM149:$AP149)/SQRT(COUNT($AK149,$AM149:$AP149)),$AM$135="X",STDEV($AK149:$AL149,$AN149:$AP149)/SQRT(COUNT($AK149:$AL149,$AN149:$AP149)),$AN$135="X",STDEV($AK149:$AM149,$AO149:$AP149)/SQRT(COUNT($AK149:$AM149,$AO149:$AP149)),$AO$135="X",STDEV($AK149:$AN149,$AP149)/SQRT(COUNT($AK149:$AN149,$AP149)),$AP$135="X",STDEV($AK149:$AO149)/SQRT(COUNT($AK149:$AO149))),"")</f>
        <v>6492681.585089189</v>
      </c>
      <c r="AE149" cm="1">
        <f t="array" ref="AE149">_xlfn.IFS(SUM($AK149:$AP149)="","",AK149="","",AK149=0,0,AK149&gt;0,AK149/AE$198*100)</f>
        <v>0.79787884354977856</v>
      </c>
      <c r="AF149" cm="1">
        <f t="array" ref="AF149">_xlfn.IFS(SUM($AK149:$AP149)="","",AL149="","",AL149=0,0,AL149&gt;0,AL149/AF$198*100)</f>
        <v>12.206549112022689</v>
      </c>
      <c r="AG149" cm="1">
        <f t="array" ref="AG149">_xlfn.IFS(SUM($AK149:$AP149)="","",AM149="","",AM149=0,0,AM149&gt;0,AM149/AG$198*100)</f>
        <v>15.703317678661488</v>
      </c>
      <c r="AH149" cm="1">
        <f t="array" ref="AH149">_xlfn.IFS(SUM($AK149:$AP149)="","",AN149="","",AN149=0,0,AN149&gt;0,AN149/AH$198*100)</f>
        <v>2.6116348034018939</v>
      </c>
      <c r="AI149" cm="1">
        <f t="array" ref="AI149">_xlfn.IFS(SUM($AK149:$AP149)="","",AO149="","",AO149=0,0,AO149&gt;0,AO149/AI$198*100)</f>
        <v>10.035532601891058</v>
      </c>
      <c r="AJ149" s="1" cm="1">
        <f t="array" ref="AJ149">_xlfn.IFS(SUM($AK149:$AP149)="","",AP149="","",AP149=0,0,AP149&gt;0,AP149/AJ$198*100)</f>
        <v>16.220709208708257</v>
      </c>
      <c r="AK149" s="85">
        <f t="shared" si="181"/>
        <v>1871373.5</v>
      </c>
      <c r="AL149" s="39">
        <f t="shared" si="156"/>
        <v>38643719</v>
      </c>
      <c r="AM149" s="39">
        <f t="shared" si="156"/>
        <v>17258396.5</v>
      </c>
      <c r="AN149" s="39">
        <f t="shared" si="156"/>
        <v>5530453</v>
      </c>
      <c r="AO149" s="39">
        <f t="shared" si="156"/>
        <v>36795567</v>
      </c>
      <c r="AP149" s="98">
        <f t="shared" si="156"/>
        <v>9660048.666666666</v>
      </c>
      <c r="AQ149" s="89">
        <v>3742747</v>
      </c>
      <c r="AR149" s="89">
        <v>38643719</v>
      </c>
      <c r="AS149" s="89">
        <v>34516793</v>
      </c>
      <c r="AT149" s="89">
        <v>16591359</v>
      </c>
      <c r="AU149" s="89">
        <v>36795567</v>
      </c>
      <c r="AV149" s="89">
        <v>28980146</v>
      </c>
      <c r="AW149" s="1"/>
      <c r="AX149" s="1" t="str">
        <f>A149</f>
        <v>limonene</v>
      </c>
      <c r="AY149" s="39">
        <f t="shared" si="157"/>
        <v>15402224.666666666</v>
      </c>
      <c r="AZ149" s="39">
        <f t="shared" si="158"/>
        <v>22349491</v>
      </c>
      <c r="BA149" s="39">
        <f t="shared" si="159"/>
        <v>2437398.3333333335</v>
      </c>
      <c r="BB149" s="39">
        <f t="shared" si="160"/>
        <v>6863215.333333333</v>
      </c>
      <c r="BC149" s="39">
        <f t="shared" si="161"/>
        <v>44628755</v>
      </c>
      <c r="BD149" s="39">
        <f t="shared" si="162"/>
        <v>48240200</v>
      </c>
      <c r="BE149" s="39">
        <f t="shared" si="163"/>
        <v>1871373.5</v>
      </c>
      <c r="BF149" s="39">
        <f t="shared" si="164"/>
        <v>38643719</v>
      </c>
      <c r="BG149" s="39">
        <f t="shared" si="165"/>
        <v>17258396.5</v>
      </c>
      <c r="BH149" s="39">
        <f t="shared" si="166"/>
        <v>5530453</v>
      </c>
      <c r="BI149" s="39">
        <f t="shared" si="167"/>
        <v>36795567</v>
      </c>
      <c r="BJ149" s="39">
        <f t="shared" si="168"/>
        <v>9660048.666666666</v>
      </c>
      <c r="BK149" s="42">
        <f t="shared" si="169"/>
        <v>6</v>
      </c>
      <c r="BL149">
        <f t="shared" si="169"/>
        <v>8</v>
      </c>
      <c r="BM149">
        <f t="shared" si="169"/>
        <v>2</v>
      </c>
      <c r="BN149">
        <f t="shared" si="169"/>
        <v>4</v>
      </c>
      <c r="BO149">
        <f t="shared" si="169"/>
        <v>11</v>
      </c>
      <c r="BP149">
        <f t="shared" si="169"/>
        <v>12</v>
      </c>
      <c r="BQ149">
        <f t="shared" si="169"/>
        <v>1</v>
      </c>
      <c r="BR149">
        <f t="shared" si="169"/>
        <v>10</v>
      </c>
      <c r="BS149">
        <f t="shared" si="169"/>
        <v>7</v>
      </c>
      <c r="BT149">
        <f t="shared" si="169"/>
        <v>3</v>
      </c>
      <c r="BU149">
        <f t="shared" si="169"/>
        <v>9</v>
      </c>
      <c r="BV149">
        <f t="shared" si="169"/>
        <v>5</v>
      </c>
      <c r="BW149">
        <f t="shared" si="170"/>
        <v>43</v>
      </c>
      <c r="BX149">
        <f t="shared" si="171"/>
        <v>35</v>
      </c>
      <c r="BY149">
        <f t="shared" si="172"/>
        <v>6</v>
      </c>
      <c r="BZ149">
        <f t="shared" si="173"/>
        <v>6</v>
      </c>
      <c r="CA149">
        <f t="shared" si="174"/>
        <v>14</v>
      </c>
      <c r="CB149" s="39">
        <f t="shared" si="174"/>
        <v>22</v>
      </c>
      <c r="CC149" s="46">
        <f t="shared" si="175"/>
        <v>14</v>
      </c>
      <c r="CD149" s="44" t="str">
        <f t="shared" si="176"/>
        <v xml:space="preserve">sig = </v>
      </c>
      <c r="CE149" t="str" cm="1">
        <f t="array" ref="CE149">_xlfn.IFS($CC149="","",$CC149&lt;=CE$136,"yes",$CC149&gt;CE$136,"no")</f>
        <v>no</v>
      </c>
      <c r="CF149" s="42" t="str">
        <f t="shared" si="177"/>
        <v/>
      </c>
      <c r="CG149" s="1" t="str">
        <f t="shared" si="178"/>
        <v/>
      </c>
      <c r="CH149" s="1" t="str">
        <f t="shared" si="179"/>
        <v/>
      </c>
      <c r="CI149" s="76" t="str">
        <f>IF(CE149="yes",VLOOKUP(CH149,'z-Table'!$A$1:$K$74,7,TRUE)*$CE$135,"")</f>
        <v/>
      </c>
    </row>
    <row r="150" spans="1:87" ht="12" x14ac:dyDescent="0.2">
      <c r="A150" s="7" t="s">
        <v>39</v>
      </c>
      <c r="B150" s="18" cm="1">
        <f t="array" ref="B150">IFERROR(_xlfn.IFS(COUNTA($F$135:$K$135)=0,AVERAGE($F150:$K150),$F$135="X",AVERAGE(G150:$K150),$G$135="X",AVERAGE($F150,$H150:$K150),$H$135="X",AVERAGE($F150:$G150,$I150:$K150),$I$135="X",AVERAGE($F150:$H150,$J150:$K150),$J$135="X",AVERAGE($F150:$I150,$K150:$K150),$K$135="X",AVERAGE($F150:$J150)),"")</f>
        <v>0</v>
      </c>
      <c r="C150" s="19" cm="1">
        <f t="array" ref="C150">IFERROR(_xlfn.IFS(COUNTA($F$135:$K$135)=0,STDEV($F150:$K150)/SQRT(COUNT($F150:$K150)),$F$135="X",STDEV(G150:$K150)/SQRT(COUNT(G150:$K150)),$G$135="X",STDEV($F150,$H150:$K150)/SQRT(COUNT($F150,$H150:$K150)),$H$135="X",STDEV($F150:$G150,$I150:$K150)/SQRT(COUNT($F150:$G150,$I150:$K150)),$I$135="X",STDEV($F150:$H150,$J150:$K150)/SQRT(COUNT($F150:$H150,$J150:$K150)),$J$135="X",STDEV($F150:$I150,$K150)/SQRT(COUNT($F150:$I150,$K150)),$K$135="X",STDEV($F150:$J150)/SQRT(COUNT($F150:$J150))),"")</f>
        <v>0</v>
      </c>
      <c r="D150" s="113" cm="1">
        <f t="array" ref="D150">IFERROR(_xlfn.IFS(COUNTA($L$135:$Q$135)=0,AVERAGE($L150:$Q150),$L$135="X",AVERAGE($M150:$Q150),$M$135="X",AVERAGE($L150,$N150:$Q150),$N$135="X",AVERAGE($L150:$M150,$O150:$Q150),$O$135="X",AVERAGE($L150:$N150,$P150:$Q150),$P$135="X",AVERAGE($L150:$O150,$Q150:$Q150),$Q$135="X",AVERAGE($L150:$P150)),"")</f>
        <v>0</v>
      </c>
      <c r="E150" s="111" cm="1">
        <f t="array" ref="E150">IFERROR(_xlfn.IFS(COUNTA($L$135:$Q$135)=0,STDEV($L150:$Q150)/SQRT(COUNT($L150:$Q150)),$L$135="X",STDEV($M150:$Q150)/SQRT(COUNT($M150:$Q150)),$M$135="X",STDEV($L150,$N150:$Q150)/SQRT(COUNT($L150,$N150:$Q150)),$N$135="X",STDEV($L150:$M150,$O150:$Q150)/SQRT(COUNT($L150:$M150,$O150:$Q150)),$O$135="X",STDEV($L150:$N150,$P150:$Q150)/SQRT(COUNT($L150:$N150,$P150:$Q150)),$P$135="X",STDEV($L150:$O150,$Q150)/SQRT(COUNT($L150:$O150,$Q150)),$Q$135="X",STDEV($L150:$P150)/SQRT(COUNT($L150:$P150))),"")</f>
        <v>0</v>
      </c>
      <c r="F150" cm="1">
        <f t="array" ref="F150">_xlfn.IFS(SUM($L150:$Q150)="","",L150="","",L150=0,0,L150&gt;0,L150/F$198*100)</f>
        <v>0</v>
      </c>
      <c r="G150" cm="1">
        <f t="array" ref="G150">_xlfn.IFS(SUM($L150:$Q150)="","",M150="","",M150=0,0,M150&gt;0,M150/G$198*100)</f>
        <v>0</v>
      </c>
      <c r="H150" cm="1">
        <f t="array" ref="H150">_xlfn.IFS(SUM($L150:$Q150)="","",N150="","",N150=0,0,N150&gt;0,N150/H$198*100)</f>
        <v>0</v>
      </c>
      <c r="I150" cm="1">
        <f t="array" ref="I150">_xlfn.IFS(SUM($L150:$Q150)="","",O150="","",O150=0,0,O150&gt;0,O150/I$198*100)</f>
        <v>0</v>
      </c>
      <c r="J150" cm="1">
        <f t="array" ref="J150">_xlfn.IFS(SUM($L150:$Q150)="","",P150="","",P150=0,0,P150&gt;0,P150/J$198*100)</f>
        <v>0</v>
      </c>
      <c r="K150" s="1" cm="1">
        <f t="array" ref="K150">_xlfn.IFS(SUM($L150:$Q150)="","",Q150="","",Q150=0,0,Q150&gt;0,Q150/K$198*100)</f>
        <v>0</v>
      </c>
      <c r="L150" s="85">
        <f t="shared" si="180"/>
        <v>0</v>
      </c>
      <c r="M150" s="39">
        <f t="shared" si="155"/>
        <v>0</v>
      </c>
      <c r="N150" s="39">
        <f t="shared" si="155"/>
        <v>0</v>
      </c>
      <c r="O150" s="39">
        <f t="shared" si="155"/>
        <v>0</v>
      </c>
      <c r="P150" s="39">
        <f t="shared" si="155"/>
        <v>0</v>
      </c>
      <c r="Q150" s="98">
        <f t="shared" si="155"/>
        <v>0</v>
      </c>
      <c r="R150" s="89">
        <v>0</v>
      </c>
      <c r="S150" s="89">
        <v>0</v>
      </c>
      <c r="T150" s="89">
        <v>0</v>
      </c>
      <c r="U150" s="89">
        <v>0</v>
      </c>
      <c r="V150" s="89">
        <v>0</v>
      </c>
      <c r="W150" s="89">
        <v>0</v>
      </c>
      <c r="X150" s="1"/>
      <c r="Y150" s="1"/>
      <c r="Z150" s="7" t="s">
        <v>39</v>
      </c>
      <c r="AA150" s="18" cm="1">
        <f t="array" ref="AA150">IFERROR(_xlfn.IFS(COUNTA($AE$135:$AJ$135)=0,AVERAGE($AE150:$AJ150),$AE$135="X",AVERAGE($AF150:$AJ150),$AF$135="X",AVERAGE($AE150,$AG150:$AJ150),$AG$135="X",AVERAGE($AE150:$AF150,$AH150:$AJ150),$AH$135="X",AVERAGE($AE150:$AG150,$AI150:$AJ150),$AI$135="X",AVERAGE($AE150:$AH150,$AJ150:$AJ150),$AJ$135="X",AVERAGE($AE150:$AI150)),"")</f>
        <v>0</v>
      </c>
      <c r="AB150" s="19" cm="1">
        <f t="array" ref="AB150">IFERROR(_xlfn.IFS(COUNTA($AE$135:$AJ$135)=0,STDEV($AE150:$AJ150)/SQRT(COUNT($AE150:$AJ150)),$AE$135="X",STDEV($AF150:$AJ150)/SQRT(COUNT($AF150:$AJ150)),$AF$135="X",STDEV($AE150,$AG150:$AJ150)/SQRT(COUNT($AE150,$AG150:$AJ150)),$AG$135="X",STDEV($AE150:$AF150,$AH150:$AJ150)/SQRT(COUNT($AE150:$AF150,$AH150:$AJ150)),$AH$135="X",STDEV($AE150:$AG150,$AI150:$AJ150)/SQRT(COUNT($AE150:$AG150,$AI150:$AJ150)),$AI$135="X",STDEV($AE150:$AH150,$AJ150)/SQRT(COUNT($AE150:$AH150,$AJ150)),$AJ$135="X",STDEV($AE150:$AI150)/SQRT(COUNT($AE150:$AI150))),"")</f>
        <v>0</v>
      </c>
      <c r="AC150" s="113" cm="1">
        <f t="array" ref="AC150">IFERROR(_xlfn.IFS(COUNTA($AK$135:$AP$135)=0,AVERAGE($AK150:$AP150),$AK$135="X",AVERAGE($AL150:$AP150),$AL$135="X",AVERAGE($AK150,$AM150:$AP150),$AM$135="X",AVERAGE($AK150:$AL150,$AN150:$AP150),$AN$135="X",AVERAGE($AK150:$AM150,$AO150:$AP150),$AO$135="X",AVERAGE($AK150:$AN150,$AP150:$AP150),$AP$135="X",AVERAGE($AK150:$AO150)),"")</f>
        <v>0</v>
      </c>
      <c r="AD150" s="111" cm="1">
        <f t="array" ref="AD150">IFERROR(_xlfn.IFS(COUNTA($AK$135:$AP$135)=0,STDEV($AK150:$AP150)/SQRT(COUNT($AK150:$AP150)),$AK$135="X",STDEV($AL150:$AP150)/SQRT(COUNT($AL150:$AP150)),$AL$135="X",STDEV($AK150,$AM150:$AP150)/SQRT(COUNT($AK150,$AM150:$AP150)),$AM$135="X",STDEV($AK150:$AL150,$AN150:$AP150)/SQRT(COUNT($AK150:$AL150,$AN150:$AP150)),$AN$135="X",STDEV($AK150:$AM150,$AO150:$AP150)/SQRT(COUNT($AK150:$AM150,$AO150:$AP150)),$AO$135="X",STDEV($AK150:$AN150,$AP150)/SQRT(COUNT($AK150:$AN150,$AP150)),$AP$135="X",STDEV($AK150:$AO150)/SQRT(COUNT($AK150:$AO150))),"")</f>
        <v>0</v>
      </c>
      <c r="AE150" cm="1">
        <f t="array" ref="AE150">_xlfn.IFS(SUM($AK150:$AP150)="","",AK150="","",AK150=0,0,AK150&gt;0,AK150/AE$198*100)</f>
        <v>0</v>
      </c>
      <c r="AF150" cm="1">
        <f t="array" ref="AF150">_xlfn.IFS(SUM($AK150:$AP150)="","",AL150="","",AL150=0,0,AL150&gt;0,AL150/AF$198*100)</f>
        <v>0</v>
      </c>
      <c r="AG150" cm="1">
        <f t="array" ref="AG150">_xlfn.IFS(SUM($AK150:$AP150)="","",AM150="","",AM150=0,0,AM150&gt;0,AM150/AG$198*100)</f>
        <v>0</v>
      </c>
      <c r="AH150" cm="1">
        <f t="array" ref="AH150">_xlfn.IFS(SUM($AK150:$AP150)="","",AN150="","",AN150=0,0,AN150&gt;0,AN150/AH$198*100)</f>
        <v>0</v>
      </c>
      <c r="AI150" cm="1">
        <f t="array" ref="AI150">_xlfn.IFS(SUM($AK150:$AP150)="","",AO150="","",AO150=0,0,AO150&gt;0,AO150/AI$198*100)</f>
        <v>0</v>
      </c>
      <c r="AJ150" s="1" cm="1">
        <f t="array" ref="AJ150">_xlfn.IFS(SUM($AK150:$AP150)="","",AP150="","",AP150=0,0,AP150&gt;0,AP150/AJ$198*100)</f>
        <v>0</v>
      </c>
      <c r="AK150" s="85">
        <f t="shared" si="181"/>
        <v>0</v>
      </c>
      <c r="AL150" s="39">
        <f t="shared" si="156"/>
        <v>0</v>
      </c>
      <c r="AM150" s="39">
        <f t="shared" si="156"/>
        <v>0</v>
      </c>
      <c r="AN150" s="39">
        <f t="shared" si="156"/>
        <v>0</v>
      </c>
      <c r="AO150" s="39">
        <f t="shared" si="156"/>
        <v>0</v>
      </c>
      <c r="AP150" s="98">
        <f t="shared" si="156"/>
        <v>0</v>
      </c>
      <c r="AQ150" s="89">
        <v>0</v>
      </c>
      <c r="AR150" s="89">
        <v>0</v>
      </c>
      <c r="AS150" s="89">
        <v>0</v>
      </c>
      <c r="AT150" s="89">
        <v>0</v>
      </c>
      <c r="AU150" s="89">
        <v>0</v>
      </c>
      <c r="AV150" s="89">
        <v>0</v>
      </c>
      <c r="AW150" s="1"/>
      <c r="AX150" s="1"/>
      <c r="AY150" s="39" t="str">
        <f t="shared" si="157"/>
        <v/>
      </c>
      <c r="AZ150" s="39" t="str">
        <f t="shared" si="158"/>
        <v/>
      </c>
      <c r="BA150" s="39" t="str">
        <f t="shared" si="159"/>
        <v/>
      </c>
      <c r="BB150" s="39" t="str">
        <f t="shared" si="160"/>
        <v/>
      </c>
      <c r="BC150" s="39" t="str">
        <f t="shared" si="161"/>
        <v/>
      </c>
      <c r="BD150" s="39" t="str">
        <f t="shared" si="162"/>
        <v/>
      </c>
      <c r="BE150" s="39" t="str">
        <f t="shared" si="163"/>
        <v/>
      </c>
      <c r="BF150" s="39" t="str">
        <f t="shared" si="164"/>
        <v/>
      </c>
      <c r="BG150" s="39" t="str">
        <f t="shared" si="165"/>
        <v/>
      </c>
      <c r="BH150" s="39" t="str">
        <f t="shared" si="166"/>
        <v/>
      </c>
      <c r="BI150" s="39" t="str">
        <f t="shared" si="167"/>
        <v/>
      </c>
      <c r="BJ150" s="39" t="str">
        <f t="shared" si="168"/>
        <v/>
      </c>
      <c r="BK150" s="42" t="str">
        <f t="shared" si="169"/>
        <v/>
      </c>
      <c r="BL150" t="str">
        <f t="shared" si="169"/>
        <v/>
      </c>
      <c r="BM150" t="str">
        <f t="shared" si="169"/>
        <v/>
      </c>
      <c r="BN150" t="str">
        <f t="shared" si="169"/>
        <v/>
      </c>
      <c r="BO150" t="str">
        <f t="shared" si="169"/>
        <v/>
      </c>
      <c r="BP150" t="str">
        <f t="shared" si="169"/>
        <v/>
      </c>
      <c r="BQ150" t="str">
        <f t="shared" si="169"/>
        <v/>
      </c>
      <c r="BR150" t="str">
        <f t="shared" si="169"/>
        <v/>
      </c>
      <c r="BS150" t="str">
        <f t="shared" si="169"/>
        <v/>
      </c>
      <c r="BT150" t="str">
        <f t="shared" si="169"/>
        <v/>
      </c>
      <c r="BU150" t="str">
        <f t="shared" si="169"/>
        <v/>
      </c>
      <c r="BV150" t="str">
        <f t="shared" si="169"/>
        <v/>
      </c>
      <c r="BW150" t="str">
        <f t="shared" si="170"/>
        <v/>
      </c>
      <c r="BX150" t="str">
        <f t="shared" si="171"/>
        <v/>
      </c>
      <c r="BY150" t="str">
        <f t="shared" si="172"/>
        <v/>
      </c>
      <c r="BZ150" t="str">
        <f t="shared" si="173"/>
        <v/>
      </c>
      <c r="CA150" t="str">
        <f t="shared" si="174"/>
        <v/>
      </c>
      <c r="CB150" s="39" t="str">
        <f t="shared" si="174"/>
        <v/>
      </c>
      <c r="CC150" s="46" t="str">
        <f t="shared" si="175"/>
        <v/>
      </c>
      <c r="CD150" s="44" t="str">
        <f t="shared" si="176"/>
        <v/>
      </c>
      <c r="CE150" t="str" cm="1">
        <f t="array" ref="CE150">_xlfn.IFS($CC150="","",$CC150&lt;=CE$136,"yes",$CC150&gt;CE$136,"no")</f>
        <v/>
      </c>
      <c r="CF150" s="42" t="str">
        <f t="shared" si="177"/>
        <v/>
      </c>
      <c r="CG150" s="1" t="str">
        <f t="shared" si="178"/>
        <v/>
      </c>
      <c r="CH150" s="1" t="str">
        <f t="shared" si="179"/>
        <v/>
      </c>
      <c r="CI150" s="76" t="str">
        <f>IF(CE150="yes",VLOOKUP(CH150,'z-Table'!$A$1:$K$74,7,TRUE)*$CE$135,"")</f>
        <v/>
      </c>
    </row>
    <row r="151" spans="1:87" ht="12" x14ac:dyDescent="0.2">
      <c r="A151" s="7" t="s">
        <v>40</v>
      </c>
      <c r="B151" s="18" cm="1">
        <f t="array" ref="B151">IFERROR(_xlfn.IFS(COUNTA($F$135:$K$135)=0,AVERAGE($F151:$K151),$F$135="X",AVERAGE(G151:$K151),$G$135="X",AVERAGE($F151,$H151:$K151),$H$135="X",AVERAGE($F151:$G151,$I151:$K151),$I$135="X",AVERAGE($F151:$H151,$J151:$K151),$J$135="X",AVERAGE($F151:$I151,$K151:$K151),$K$135="X",AVERAGE($F151:$J151)),"")</f>
        <v>7.6536856494568803E-2</v>
      </c>
      <c r="C151" s="19" cm="1">
        <f t="array" ref="C151">IFERROR(_xlfn.IFS(COUNTA($F$135:$K$135)=0,STDEV($F151:$K151)/SQRT(COUNT($F151:$K151)),$F$135="X",STDEV(G151:$K151)/SQRT(COUNT(G151:$K151)),$G$135="X",STDEV($F151,$H151:$K151)/SQRT(COUNT($F151,$H151:$K151)),$H$135="X",STDEV($F151:$G151,$I151:$K151)/SQRT(COUNT($F151:$G151,$I151:$K151)),$I$135="X",STDEV($F151:$H151,$J151:$K151)/SQRT(COUNT($F151:$H151,$J151:$K151)),$J$135="X",STDEV($F151:$I151,$K151)/SQRT(COUNT($F151:$I151,$K151)),$K$135="X",STDEV($F151:$J151)/SQRT(COUNT($F151:$J151))),"")</f>
        <v>1.0964520122032678E-2</v>
      </c>
      <c r="D151" s="113" cm="1">
        <f t="array" ref="D151">IFERROR(_xlfn.IFS(COUNTA($L$135:$Q$135)=0,AVERAGE($L151:$Q151),$L$135="X",AVERAGE($M151:$Q151),$M$135="X",AVERAGE($L151,$N151:$Q151),$N$135="X",AVERAGE($L151:$M151,$O151:$Q151),$O$135="X",AVERAGE($L151:$N151,$P151:$Q151),$P$135="X",AVERAGE($L151:$O151,$Q151:$Q151),$Q$135="X",AVERAGE($L151:$P151)),"")</f>
        <v>234435.66666666666</v>
      </c>
      <c r="E151" s="111" cm="1">
        <f t="array" ref="E151">IFERROR(_xlfn.IFS(COUNTA($L$135:$Q$135)=0,STDEV($L151:$Q151)/SQRT(COUNT($L151:$Q151)),$L$135="X",STDEV($M151:$Q151)/SQRT(COUNT($M151:$Q151)),$M$135="X",STDEV($L151,$N151:$Q151)/SQRT(COUNT($L151,$N151:$Q151)),$N$135="X",STDEV($L151:$M151,$O151:$Q151)/SQRT(COUNT($L151:$M151,$O151:$Q151)),$O$135="X",STDEV($L151:$N151,$P151:$Q151)/SQRT(COUNT($L151:$N151,$P151:$Q151)),$P$135="X",STDEV($L151:$O151,$Q151)/SQRT(COUNT($L151:$O151,$Q151)),$Q$135="X",STDEV($L151:$P151)/SQRT(COUNT($L151:$P151))),"")</f>
        <v>71441.214149868756</v>
      </c>
      <c r="F151" cm="1">
        <f t="array" ref="F151">_xlfn.IFS(SUM($L151:$Q151)="","",L151="","",L151=0,0,L151&gt;0,L151/F$198*100)</f>
        <v>5.5131778636475004E-2</v>
      </c>
      <c r="G151" cm="1">
        <f t="array" ref="G151">_xlfn.IFS(SUM($L151:$Q151)="","",M151="","",M151=0,0,M151&gt;0,M151/G$198*100)</f>
        <v>6.705682593155915E-2</v>
      </c>
      <c r="H151" cm="1">
        <f t="array" ref="H151">_xlfn.IFS(SUM($L151:$Q151)="","",N151="","",N151=0,0,N151&gt;0,N151/H$198*100)</f>
        <v>9.793542608427469E-2</v>
      </c>
      <c r="I151" cm="1">
        <f t="array" ref="I151">_xlfn.IFS(SUM($L151:$Q151)="","",O151="","",O151=0,0,O151&gt;0,O151/I$198*100)</f>
        <v>4.8070328763562785E-2</v>
      </c>
      <c r="J151" cm="1">
        <f t="array" ref="J151">_xlfn.IFS(SUM($L151:$Q151)="","",P151="","",P151=0,0,P151&gt;0,P151/J$198*100)</f>
        <v>7.2382100411401029E-2</v>
      </c>
      <c r="K151" s="1" cm="1">
        <f t="array" ref="K151">_xlfn.IFS(SUM($L151:$Q151)="","",Q151="","",Q151=0,0,Q151&gt;0,Q151/K$198*100)</f>
        <v>0.11864467914014015</v>
      </c>
      <c r="L151" s="85">
        <f t="shared" si="180"/>
        <v>133946.66666666666</v>
      </c>
      <c r="M151" s="39">
        <f t="shared" si="155"/>
        <v>281506</v>
      </c>
      <c r="N151" s="39">
        <f t="shared" si="155"/>
        <v>20287</v>
      </c>
      <c r="O151" s="39">
        <f t="shared" si="155"/>
        <v>140050.33333333334</v>
      </c>
      <c r="P151" s="39">
        <f t="shared" si="155"/>
        <v>314099</v>
      </c>
      <c r="Q151" s="98">
        <f t="shared" si="155"/>
        <v>516725</v>
      </c>
      <c r="R151" s="89">
        <v>401840</v>
      </c>
      <c r="S151" s="89">
        <v>563012</v>
      </c>
      <c r="T151" s="89">
        <v>60861</v>
      </c>
      <c r="U151" s="89">
        <v>420151</v>
      </c>
      <c r="V151" s="89">
        <v>314099</v>
      </c>
      <c r="W151" s="89">
        <v>516725</v>
      </c>
      <c r="X151" s="1"/>
      <c r="Y151" s="1"/>
      <c r="Z151" s="7" t="s">
        <v>40</v>
      </c>
      <c r="AA151" s="18" cm="1">
        <f t="array" ref="AA151">IFERROR(_xlfn.IFS(COUNTA($AE$135:$AJ$135)=0,AVERAGE($AE151:$AJ151),$AE$135="X",AVERAGE($AF151:$AJ151),$AF$135="X",AVERAGE($AE151,$AG151:$AJ151),$AG$135="X",AVERAGE($AE151:$AF151,$AH151:$AJ151),$AH$135="X",AVERAGE($AE151:$AG151,$AI151:$AJ151),$AI$135="X",AVERAGE($AE151:$AH151,$AJ151:$AJ151),$AJ$135="X",AVERAGE($AE151:$AI151)),"")</f>
        <v>5.250487587440561E-2</v>
      </c>
      <c r="AB151" s="19" cm="1">
        <f t="array" ref="AB151">IFERROR(_xlfn.IFS(COUNTA($AE$135:$AJ$135)=0,STDEV($AE151:$AJ151)/SQRT(COUNT($AE151:$AJ151)),$AE$135="X",STDEV($AF151:$AJ151)/SQRT(COUNT($AF151:$AJ151)),$AF$135="X",STDEV($AE151,$AG151:$AJ151)/SQRT(COUNT($AE151,$AG151:$AJ151)),$AG$135="X",STDEV($AE151:$AF151,$AH151:$AJ151)/SQRT(COUNT($AE151:$AF151,$AH151:$AJ151)),$AH$135="X",STDEV($AE151:$AG151,$AI151:$AJ151)/SQRT(COUNT($AE151:$AG151,$AI151:$AJ151)),$AI$135="X",STDEV($AE151:$AH151,$AJ151)/SQRT(COUNT($AE151:$AH151,$AJ151)),$AJ$135="X",STDEV($AE151:$AI151)/SQRT(COUNT($AE151:$AI151))),"")</f>
        <v>1.3592770585030053E-2</v>
      </c>
      <c r="AC151" s="113" cm="1">
        <f t="array" ref="AC151">IFERROR(_xlfn.IFS(COUNTA($AK$135:$AP$135)=0,AVERAGE($AK151:$AP151),$AK$135="X",AVERAGE($AL151:$AP151),$AL$135="X",AVERAGE($AK151,$AM151:$AP151),$AM$135="X",AVERAGE($AK151:$AL151,$AN151:$AP151),$AN$135="X",AVERAGE($AK151:$AM151,$AO151:$AP151),$AO$135="X",AVERAGE($AK151:$AN151,$AP151:$AP151),$AP$135="X",AVERAGE($AK151:$AO151)),"")</f>
        <v>126642.88888888888</v>
      </c>
      <c r="AD151" s="111" cm="1">
        <f t="array" ref="AD151">IFERROR(_xlfn.IFS(COUNTA($AK$135:$AP$135)=0,STDEV($AK151:$AP151)/SQRT(COUNT($AK151:$AP151)),$AK$135="X",STDEV($AL151:$AP151)/SQRT(COUNT($AL151:$AP151)),$AL$135="X",STDEV($AK151,$AM151:$AP151)/SQRT(COUNT($AK151,$AM151:$AP151)),$AM$135="X",STDEV($AK151:$AL151,$AN151:$AP151)/SQRT(COUNT($AK151:$AL151,$AN151:$AP151)),$AN$135="X",STDEV($AK151:$AM151,$AO151:$AP151)/SQRT(COUNT($AK151:$AM151,$AO151:$AP151)),$AO$135="X",STDEV($AK151:$AN151,$AP151)/SQRT(COUNT($AK151:$AN151,$AP151)),$AP$135="X",STDEV($AK151:$AO151)/SQRT(COUNT($AK151:$AO151))),"")</f>
        <v>56219.628391308237</v>
      </c>
      <c r="AE151" cm="1">
        <f t="array" ref="AE151">_xlfn.IFS(SUM($AK151:$AP151)="","",AK151="","",AK151=0,0,AK151&gt;0,AK151/AE$198*100)</f>
        <v>1.4287324282059716E-3</v>
      </c>
      <c r="AF151" cm="1">
        <f t="array" ref="AF151">_xlfn.IFS(SUM($AK151:$AP151)="","",AL151="","",AL151=0,0,AL151&gt;0,AL151/AF$198*100)</f>
        <v>7.7227737471367991E-2</v>
      </c>
      <c r="AG151" cm="1">
        <f t="array" ref="AG151">_xlfn.IFS(SUM($AK151:$AP151)="","",AM151="","",AM151=0,0,AM151&gt;0,AM151/AG$198*100)</f>
        <v>3.6715147415443246E-2</v>
      </c>
      <c r="AH151" cm="1">
        <f t="array" ref="AH151">_xlfn.IFS(SUM($AK151:$AP151)="","",AN151="","",AN151=0,0,AN151&gt;0,AN151/AH$198*100)</f>
        <v>4.0495598005418451E-2</v>
      </c>
      <c r="AI151" cm="1">
        <f t="array" ref="AI151">_xlfn.IFS(SUM($AK151:$AP151)="","",AO151="","",AO151=0,0,AO151&gt;0,AO151/AI$198*100)</f>
        <v>9.4798388547671947E-2</v>
      </c>
      <c r="AJ151" s="1" cm="1">
        <f t="array" ref="AJ151">_xlfn.IFS(SUM($AK151:$AP151)="","",AP151="","",AP151=0,0,AP151&gt;0,AP151/AJ$198*100)</f>
        <v>6.4363651378325989E-2</v>
      </c>
      <c r="AK151" s="85">
        <f t="shared" si="181"/>
        <v>3351</v>
      </c>
      <c r="AL151" s="39">
        <f t="shared" si="156"/>
        <v>244489</v>
      </c>
      <c r="AM151" s="39">
        <f t="shared" si="156"/>
        <v>40351</v>
      </c>
      <c r="AN151" s="39">
        <f t="shared" si="156"/>
        <v>85754.333333333328</v>
      </c>
      <c r="AO151" s="39">
        <f t="shared" si="156"/>
        <v>347581</v>
      </c>
      <c r="AP151" s="98">
        <f t="shared" si="156"/>
        <v>38331</v>
      </c>
      <c r="AQ151" s="89">
        <v>6702</v>
      </c>
      <c r="AR151" s="89">
        <v>244489</v>
      </c>
      <c r="AS151" s="89">
        <v>80702</v>
      </c>
      <c r="AT151" s="89">
        <v>257263</v>
      </c>
      <c r="AU151" s="89">
        <v>347581</v>
      </c>
      <c r="AV151" s="89">
        <v>114993</v>
      </c>
      <c r="AW151" s="1"/>
      <c r="AX151" s="1" t="str">
        <f>A151</f>
        <v>y-terpinene</v>
      </c>
      <c r="AY151" s="39">
        <f t="shared" si="157"/>
        <v>133946.66666666666</v>
      </c>
      <c r="AZ151" s="39">
        <f t="shared" si="158"/>
        <v>281506</v>
      </c>
      <c r="BA151" s="39">
        <f t="shared" si="159"/>
        <v>20287</v>
      </c>
      <c r="BB151" s="39">
        <f t="shared" si="160"/>
        <v>140050.33333333334</v>
      </c>
      <c r="BC151" s="39">
        <f t="shared" si="161"/>
        <v>314099</v>
      </c>
      <c r="BD151" s="39">
        <f t="shared" si="162"/>
        <v>516725</v>
      </c>
      <c r="BE151" s="39">
        <f t="shared" si="163"/>
        <v>3351</v>
      </c>
      <c r="BF151" s="39">
        <f t="shared" si="164"/>
        <v>244489</v>
      </c>
      <c r="BG151" s="39">
        <f t="shared" si="165"/>
        <v>40351</v>
      </c>
      <c r="BH151" s="39">
        <f t="shared" si="166"/>
        <v>85754.333333333328</v>
      </c>
      <c r="BI151" s="39">
        <f t="shared" si="167"/>
        <v>347581</v>
      </c>
      <c r="BJ151" s="39">
        <f t="shared" si="168"/>
        <v>38331</v>
      </c>
      <c r="BK151" s="42">
        <f t="shared" si="169"/>
        <v>6</v>
      </c>
      <c r="BL151">
        <f t="shared" si="169"/>
        <v>9</v>
      </c>
      <c r="BM151">
        <f t="shared" si="169"/>
        <v>2</v>
      </c>
      <c r="BN151">
        <f t="shared" si="169"/>
        <v>7</v>
      </c>
      <c r="BO151">
        <f t="shared" si="169"/>
        <v>10</v>
      </c>
      <c r="BP151">
        <f t="shared" si="169"/>
        <v>12</v>
      </c>
      <c r="BQ151">
        <f t="shared" si="169"/>
        <v>1</v>
      </c>
      <c r="BR151">
        <f t="shared" si="169"/>
        <v>8</v>
      </c>
      <c r="BS151">
        <f t="shared" si="169"/>
        <v>4</v>
      </c>
      <c r="BT151">
        <f t="shared" si="169"/>
        <v>5</v>
      </c>
      <c r="BU151">
        <f t="shared" si="169"/>
        <v>11</v>
      </c>
      <c r="BV151">
        <f t="shared" si="169"/>
        <v>3</v>
      </c>
      <c r="BW151">
        <f t="shared" si="170"/>
        <v>46</v>
      </c>
      <c r="BX151">
        <f t="shared" si="171"/>
        <v>32</v>
      </c>
      <c r="BY151">
        <f t="shared" si="172"/>
        <v>6</v>
      </c>
      <c r="BZ151">
        <f t="shared" si="173"/>
        <v>6</v>
      </c>
      <c r="CA151">
        <f t="shared" si="174"/>
        <v>11</v>
      </c>
      <c r="CB151" s="39">
        <f t="shared" si="174"/>
        <v>25</v>
      </c>
      <c r="CC151" s="46">
        <f t="shared" si="175"/>
        <v>11</v>
      </c>
      <c r="CD151" s="44" t="str">
        <f t="shared" si="176"/>
        <v xml:space="preserve">sig = </v>
      </c>
      <c r="CE151" t="str" cm="1">
        <f t="array" ref="CE151">_xlfn.IFS($CC151="","",$CC151&lt;=CE$136,"yes",$CC151&gt;CE$136,"no")</f>
        <v>no</v>
      </c>
      <c r="CF151" s="42" t="str">
        <f t="shared" si="177"/>
        <v/>
      </c>
      <c r="CG151" s="1" t="str">
        <f t="shared" si="178"/>
        <v/>
      </c>
      <c r="CH151" s="1" t="str">
        <f t="shared" si="179"/>
        <v/>
      </c>
      <c r="CI151" s="76" t="str">
        <f>IF(CE151="yes",VLOOKUP(CH151,'z-Table'!$A$1:$K$74,7,TRUE)*$CE$135,"")</f>
        <v/>
      </c>
    </row>
    <row r="152" spans="1:87" ht="12" x14ac:dyDescent="0.2">
      <c r="A152" s="7" t="s">
        <v>41</v>
      </c>
      <c r="B152" s="18" cm="1">
        <f t="array" ref="B152">IFERROR(_xlfn.IFS(COUNTA($F$135:$K$135)=0,AVERAGE($F152:$K152),$F$135="X",AVERAGE(G152:$K152),$G$135="X",AVERAGE($F152,$H152:$K152),$H$135="X",AVERAGE($F152:$G152,$I152:$K152),$I$135="X",AVERAGE($F152:$H152,$J152:$K152),$J$135="X",AVERAGE($F152:$I152,$K152:$K152),$K$135="X",AVERAGE($F152:$J152)),"")</f>
        <v>1.3182764760403982E-2</v>
      </c>
      <c r="C152" s="19" cm="1">
        <f t="array" ref="C152">IFERROR(_xlfn.IFS(COUNTA($F$135:$K$135)=0,STDEV($F152:$K152)/SQRT(COUNT($F152:$K152)),$F$135="X",STDEV(G152:$K152)/SQRT(COUNT(G152:$K152)),$G$135="X",STDEV($F152,$H152:$K152)/SQRT(COUNT($F152,$H152:$K152)),$H$135="X",STDEV($F152:$G152,$I152:$K152)/SQRT(COUNT($F152:$G152,$I152:$K152)),$I$135="X",STDEV($F152:$H152,$J152:$K152)/SQRT(COUNT($F152:$H152,$J152:$K152)),$J$135="X",STDEV($F152:$I152,$K152)/SQRT(COUNT($F152:$I152,$K152)),$K$135="X",STDEV($F152:$J152)/SQRT(COUNT($F152:$J152))),"")</f>
        <v>3.1883398177636737E-3</v>
      </c>
      <c r="D152" s="113" cm="1">
        <f t="array" ref="D152">IFERROR(_xlfn.IFS(COUNTA($L$135:$Q$135)=0,AVERAGE($L152:$Q152),$L$135="X",AVERAGE($M152:$Q152),$M$135="X",AVERAGE($L152,$N152:$Q152),$N$135="X",AVERAGE($L152:$M152,$O152:$Q152),$O$135="X",AVERAGE($L152:$N152,$P152:$Q152),$P$135="X",AVERAGE($L152:$O152,$Q152:$Q152),$Q$135="X",AVERAGE($L152:$P152)),"")</f>
        <v>46069.5</v>
      </c>
      <c r="E152" s="111" cm="1">
        <f t="array" ref="E152">IFERROR(_xlfn.IFS(COUNTA($L$135:$Q$135)=0,STDEV($L152:$Q152)/SQRT(COUNT($L152:$Q152)),$L$135="X",STDEV($M152:$Q152)/SQRT(COUNT($M152:$Q152)),$M$135="X",STDEV($L152,$N152:$Q152)/SQRT(COUNT($L152,$N152:$Q152)),$N$135="X",STDEV($L152:$M152,$O152:$Q152)/SQRT(COUNT($L152:$M152,$O152:$Q152)),$O$135="X",STDEV($L152:$N152,$P152:$Q152)/SQRT(COUNT($L152:$N152,$P152:$Q152)),$P$135="X",STDEV($L152:$O152,$Q152)/SQRT(COUNT($L152:$O152,$Q152)),$Q$135="X",STDEV($L152:$P152)/SQRT(COUNT($L152:$P152))),"")</f>
        <v>10879.331156507877</v>
      </c>
      <c r="F152" cm="1">
        <f t="array" ref="F152">_xlfn.IFS(SUM($L152:$Q152)="","",L152="","",L152=0,0,L152&gt;0,L152/F$198*100)</f>
        <v>1.8782451959320698E-2</v>
      </c>
      <c r="G152" cm="1">
        <f t="array" ref="G152">_xlfn.IFS(SUM($L152:$Q152)="","",M152="","",M152=0,0,M152&gt;0,M152/G$198*100)</f>
        <v>1.9479414081949406E-2</v>
      </c>
      <c r="H152" cm="1">
        <f t="array" ref="H152">_xlfn.IFS(SUM($L152:$Q152)="","",N152="","",N152=0,0,N152&gt;0,N152/H$198*100)</f>
        <v>0</v>
      </c>
      <c r="I152" cm="1">
        <f t="array" ref="I152">_xlfn.IFS(SUM($L152:$Q152)="","",O152="","",O152=0,0,O152&gt;0,O152/I$198*100)</f>
        <v>1.987909019059584E-2</v>
      </c>
      <c r="J152" cm="1">
        <f t="array" ref="J152">_xlfn.IFS(SUM($L152:$Q152)="","",P152="","",P152=0,0,P152&gt;0,P152/J$198*100)</f>
        <v>1.1070049059573201E-2</v>
      </c>
      <c r="K152" s="1" cm="1">
        <f t="array" ref="K152">_xlfn.IFS(SUM($L152:$Q152)="","",Q152="","",Q152=0,0,Q152&gt;0,Q152/K$198*100)</f>
        <v>9.8855832709847467E-3</v>
      </c>
      <c r="L152" s="85">
        <f t="shared" si="180"/>
        <v>45633.333333333336</v>
      </c>
      <c r="M152" s="39">
        <f t="shared" si="155"/>
        <v>81775</v>
      </c>
      <c r="N152" s="39">
        <f t="shared" si="155"/>
        <v>0</v>
      </c>
      <c r="O152" s="39">
        <f t="shared" si="155"/>
        <v>57916.666666666664</v>
      </c>
      <c r="P152" s="39">
        <f t="shared" si="155"/>
        <v>48038</v>
      </c>
      <c r="Q152" s="98">
        <f t="shared" si="155"/>
        <v>43054</v>
      </c>
      <c r="R152" s="89">
        <v>136900</v>
      </c>
      <c r="S152" s="89">
        <v>163550</v>
      </c>
      <c r="T152" s="89">
        <v>0</v>
      </c>
      <c r="U152" s="89">
        <v>173750</v>
      </c>
      <c r="V152" s="89">
        <v>48038</v>
      </c>
      <c r="W152" s="89">
        <v>43054</v>
      </c>
      <c r="X152" s="1"/>
      <c r="Y152" s="1"/>
      <c r="Z152" s="7" t="s">
        <v>41</v>
      </c>
      <c r="AA152" s="18" cm="1">
        <f t="array" ref="AA152">IFERROR(_xlfn.IFS(COUNTA($AE$135:$AJ$135)=0,AVERAGE($AE152:$AJ152),$AE$135="X",AVERAGE($AF152:$AJ152),$AF$135="X",AVERAGE($AE152,$AG152:$AJ152),$AG$135="X",AVERAGE($AE152:$AF152,$AH152:$AJ152),$AH$135="X",AVERAGE($AE152:$AG152,$AI152:$AJ152),$AI$135="X",AVERAGE($AE152:$AH152,$AJ152:$AJ152),$AJ$135="X",AVERAGE($AE152:$AI152)),"")</f>
        <v>9.9222352488110305E-3</v>
      </c>
      <c r="AB152" s="19" cm="1">
        <f t="array" ref="AB152">IFERROR(_xlfn.IFS(COUNTA($AE$135:$AJ$135)=0,STDEV($AE152:$AJ152)/SQRT(COUNT($AE152:$AJ152)),$AE$135="X",STDEV($AF152:$AJ152)/SQRT(COUNT($AF152:$AJ152)),$AF$135="X",STDEV($AE152,$AG152:$AJ152)/SQRT(COUNT($AE152,$AG152:$AJ152)),$AG$135="X",STDEV($AE152:$AF152,$AH152:$AJ152)/SQRT(COUNT($AE152:$AF152,$AH152:$AJ152)),$AH$135="X",STDEV($AE152:$AG152,$AI152:$AJ152)/SQRT(COUNT($AE152:$AG152,$AI152:$AJ152)),$AI$135="X",STDEV($AE152:$AH152,$AJ152)/SQRT(COUNT($AE152:$AH152,$AJ152)),$AJ$135="X",STDEV($AE152:$AI152)/SQRT(COUNT($AE152:$AI152))),"")</f>
        <v>5.4105217482912464E-3</v>
      </c>
      <c r="AC152" s="113" cm="1">
        <f t="array" ref="AC152">IFERROR(_xlfn.IFS(COUNTA($AK$135:$AP$135)=0,AVERAGE($AK152:$AP152),$AK$135="X",AVERAGE($AL152:$AP152),$AL$135="X",AVERAGE($AK152,$AM152:$AP152),$AM$135="X",AVERAGE($AK152:$AL152,$AN152:$AP152),$AN$135="X",AVERAGE($AK152:$AM152,$AO152:$AP152),$AO$135="X",AVERAGE($AK152:$AN152,$AP152:$AP152),$AP$135="X",AVERAGE($AK152:$AO152)),"")</f>
        <v>17351.75</v>
      </c>
      <c r="AD152" s="111" cm="1">
        <f t="array" ref="AD152">IFERROR(_xlfn.IFS(COUNTA($AK$135:$AP$135)=0,STDEV($AK152:$AP152)/SQRT(COUNT($AK152:$AP152)),$AK$135="X",STDEV($AL152:$AP152)/SQRT(COUNT($AL152:$AP152)),$AL$135="X",STDEV($AK152,$AM152:$AP152)/SQRT(COUNT($AK152,$AM152:$AP152)),$AM$135="X",STDEV($AK152:$AL152,$AN152:$AP152)/SQRT(COUNT($AK152:$AL152,$AN152:$AP152)),$AN$135="X",STDEV($AK152:$AM152,$AO152:$AP152)/SQRT(COUNT($AK152:$AM152,$AO152:$AP152)),$AO$135="X",STDEV($AK152:$AN152,$AP152)/SQRT(COUNT($AK152:$AN152,$AP152)),$AP$135="X",STDEV($AK152:$AO152)/SQRT(COUNT($AK152:$AO152))),"")</f>
        <v>6418.4613937064396</v>
      </c>
      <c r="AE152" cm="1">
        <f t="array" ref="AE152">_xlfn.IFS(SUM($AK152:$AP152)="","",AK152="","",AK152=0,0,AK152&gt;0,AK152/AE$198*100)</f>
        <v>0</v>
      </c>
      <c r="AF152" cm="1">
        <f t="array" ref="AF152">_xlfn.IFS(SUM($AK152:$AP152)="","",AL152="","",AL152=0,0,AL152&gt;0,AL152/AF$198*100)</f>
        <v>4.7529572526030786E-3</v>
      </c>
      <c r="AG152" cm="1">
        <f t="array" ref="AG152">_xlfn.IFS(SUM($AK152:$AP152)="","",AM152="","",AM152=0,0,AM152&gt;0,AM152/AG$198*100)</f>
        <v>3.4629214589741185E-2</v>
      </c>
      <c r="AH152" cm="1">
        <f t="array" ref="AH152">_xlfn.IFS(SUM($AK152:$AP152)="","",AN152="","",AN152=0,0,AN152&gt;0,AN152/AH$198*100)</f>
        <v>1.4771764317536852E-2</v>
      </c>
      <c r="AI152" cm="1">
        <f t="array" ref="AI152">_xlfn.IFS(SUM($AK152:$AP152)="","",AO152="","",AO152=0,0,AO152&gt;0,AO152/AI$198*100)</f>
        <v>5.3794753329850639E-3</v>
      </c>
      <c r="AJ152" s="1" cm="1">
        <f t="array" ref="AJ152">_xlfn.IFS(SUM($AK152:$AP152)="","",AP152="","",AP152=0,0,AP152&gt;0,AP152/AJ$198*100)</f>
        <v>0</v>
      </c>
      <c r="AK152" s="85">
        <f t="shared" si="181"/>
        <v>0</v>
      </c>
      <c r="AL152" s="39">
        <f t="shared" si="156"/>
        <v>15047</v>
      </c>
      <c r="AM152" s="39">
        <f t="shared" si="156"/>
        <v>38058.5</v>
      </c>
      <c r="AN152" s="39">
        <f t="shared" si="156"/>
        <v>31281</v>
      </c>
      <c r="AO152" s="39">
        <f t="shared" si="156"/>
        <v>19724</v>
      </c>
      <c r="AP152" s="98">
        <f t="shared" si="156"/>
        <v>0</v>
      </c>
      <c r="AQ152" s="89">
        <v>0</v>
      </c>
      <c r="AR152" s="89">
        <v>15047</v>
      </c>
      <c r="AS152" s="89">
        <v>76117</v>
      </c>
      <c r="AT152" s="89">
        <v>93843</v>
      </c>
      <c r="AU152" s="89">
        <v>19724</v>
      </c>
      <c r="AV152" s="89">
        <v>0</v>
      </c>
      <c r="AW152" s="1"/>
      <c r="AX152" s="1"/>
      <c r="AY152" s="39" t="str">
        <f t="shared" si="157"/>
        <v/>
      </c>
      <c r="AZ152" s="39" t="str">
        <f t="shared" si="158"/>
        <v/>
      </c>
      <c r="BA152" s="39" t="str">
        <f t="shared" si="159"/>
        <v/>
      </c>
      <c r="BB152" s="39" t="str">
        <f t="shared" si="160"/>
        <v/>
      </c>
      <c r="BC152" s="39" t="str">
        <f t="shared" si="161"/>
        <v/>
      </c>
      <c r="BD152" s="39" t="str">
        <f t="shared" si="162"/>
        <v/>
      </c>
      <c r="BE152" s="39" t="str">
        <f t="shared" si="163"/>
        <v/>
      </c>
      <c r="BF152" s="39" t="str">
        <f t="shared" si="164"/>
        <v/>
      </c>
      <c r="BG152" s="39" t="str">
        <f t="shared" si="165"/>
        <v/>
      </c>
      <c r="BH152" s="39" t="str">
        <f t="shared" si="166"/>
        <v/>
      </c>
      <c r="BI152" s="39" t="str">
        <f t="shared" si="167"/>
        <v/>
      </c>
      <c r="BJ152" s="39" t="str">
        <f t="shared" si="168"/>
        <v/>
      </c>
      <c r="BK152" s="42" t="str">
        <f t="shared" si="169"/>
        <v/>
      </c>
      <c r="BL152" t="str">
        <f t="shared" si="169"/>
        <v/>
      </c>
      <c r="BM152" t="str">
        <f t="shared" si="169"/>
        <v/>
      </c>
      <c r="BN152" t="str">
        <f t="shared" si="169"/>
        <v/>
      </c>
      <c r="BO152" t="str">
        <f t="shared" si="169"/>
        <v/>
      </c>
      <c r="BP152" t="str">
        <f t="shared" si="169"/>
        <v/>
      </c>
      <c r="BQ152" t="str">
        <f t="shared" si="169"/>
        <v/>
      </c>
      <c r="BR152" t="str">
        <f t="shared" si="169"/>
        <v/>
      </c>
      <c r="BS152" t="str">
        <f t="shared" si="169"/>
        <v/>
      </c>
      <c r="BT152" t="str">
        <f t="shared" si="169"/>
        <v/>
      </c>
      <c r="BU152" t="str">
        <f t="shared" si="169"/>
        <v/>
      </c>
      <c r="BV152" t="str">
        <f t="shared" si="169"/>
        <v/>
      </c>
      <c r="BW152" t="str">
        <f t="shared" si="170"/>
        <v/>
      </c>
      <c r="BX152" t="str">
        <f t="shared" si="171"/>
        <v/>
      </c>
      <c r="BY152" t="str">
        <f t="shared" si="172"/>
        <v/>
      </c>
      <c r="BZ152" t="str">
        <f t="shared" si="173"/>
        <v/>
      </c>
      <c r="CA152" t="str">
        <f t="shared" si="174"/>
        <v/>
      </c>
      <c r="CB152" s="39" t="str">
        <f t="shared" si="174"/>
        <v/>
      </c>
      <c r="CC152" s="46" t="str">
        <f t="shared" si="175"/>
        <v/>
      </c>
      <c r="CD152" s="44" t="str">
        <f t="shared" si="176"/>
        <v/>
      </c>
      <c r="CE152" t="str" cm="1">
        <f t="array" ref="CE152">_xlfn.IFS($CC152="","",$CC152&lt;=CE$136,"yes",$CC152&gt;CE$136,"no")</f>
        <v/>
      </c>
      <c r="CF152" s="42" t="str">
        <f t="shared" si="177"/>
        <v/>
      </c>
      <c r="CG152" s="1" t="str">
        <f t="shared" si="178"/>
        <v/>
      </c>
      <c r="CH152" s="1" t="str">
        <f t="shared" si="179"/>
        <v/>
      </c>
      <c r="CI152" s="76" t="str">
        <f>IF(CE152="yes",VLOOKUP(CH152,'z-Table'!$A$1:$K$74,7,TRUE)*$CE$135,"")</f>
        <v/>
      </c>
    </row>
    <row r="153" spans="1:87" ht="12" x14ac:dyDescent="0.2">
      <c r="A153" s="7" t="s">
        <v>42</v>
      </c>
      <c r="B153" s="18" cm="1">
        <f t="array" ref="B153">IFERROR(_xlfn.IFS(COUNTA($F$135:$K$135)=0,AVERAGE($F153:$K153),$F$135="X",AVERAGE(G153:$K153),$G$135="X",AVERAGE($F153,$H153:$K153),$H$135="X",AVERAGE($F153:$G153,$I153:$K153),$I$135="X",AVERAGE($F153:$H153,$J153:$K153),$J$135="X",AVERAGE($F153:$I153,$K153:$K153),$K$135="X",AVERAGE($F153:$J153)),"")</f>
        <v>6.3685378769543249E-2</v>
      </c>
      <c r="C153" s="19" cm="1">
        <f t="array" ref="C153">IFERROR(_xlfn.IFS(COUNTA($F$135:$K$135)=0,STDEV($F153:$K153)/SQRT(COUNT($F153:$K153)),$F$135="X",STDEV(G153:$K153)/SQRT(COUNT(G153:$K153)),$G$135="X",STDEV($F153,$H153:$K153)/SQRT(COUNT($F153,$H153:$K153)),$H$135="X",STDEV($F153:$G153,$I153:$K153)/SQRT(COUNT($F153:$G153,$I153:$K153)),$I$135="X",STDEV($F153:$H153,$J153:$K153)/SQRT(COUNT($F153:$H153,$J153:$K153)),$J$135="X",STDEV($F153:$I153,$K153)/SQRT(COUNT($F153:$I153,$K153)),$K$135="X",STDEV($F153:$J153)/SQRT(COUNT($F153:$J153))),"")</f>
        <v>8.753702009612712E-3</v>
      </c>
      <c r="D153" s="113" cm="1">
        <f t="array" ref="D153">IFERROR(_xlfn.IFS(COUNTA($L$135:$Q$135)=0,AVERAGE($L153:$Q153),$L$135="X",AVERAGE($M153:$Q153),$M$135="X",AVERAGE($L153,$N153:$Q153),$N$135="X",AVERAGE($L153:$M153,$O153:$Q153),$O$135="X",AVERAGE($L153:$N153,$P153:$Q153),$P$135="X",AVERAGE($L153:$O153,$Q153:$Q153),$Q$135="X",AVERAGE($L153:$P153)),"")</f>
        <v>191055.38888888891</v>
      </c>
      <c r="E153" s="111" cm="1">
        <f t="array" ref="E153">IFERROR(_xlfn.IFS(COUNTA($L$135:$Q$135)=0,STDEV($L153:$Q153)/SQRT(COUNT($L153:$Q153)),$L$135="X",STDEV($M153:$Q153)/SQRT(COUNT($M153:$Q153)),$M$135="X",STDEV($L153,$N153:$Q153)/SQRT(COUNT($L153,$N153:$Q153)),$N$135="X",STDEV($L153:$M153,$O153:$Q153)/SQRT(COUNT($L153:$M153,$O153:$Q153)),$O$135="X",STDEV($L153:$N153,$P153:$Q153)/SQRT(COUNT($L153:$N153,$P153:$Q153)),$P$135="X",STDEV($L153:$O153,$Q153)/SQRT(COUNT($L153:$O153,$Q153)),$Q$135="X",STDEV($L153:$P153)/SQRT(COUNT($L153:$P153))),"")</f>
        <v>55540.011533722674</v>
      </c>
      <c r="F153" cm="1">
        <f t="array" ref="F153">_xlfn.IFS(SUM($L153:$Q153)="","",L153="","",L153=0,0,L153&gt;0,L153/F$198*100)</f>
        <v>5.2902168506519423E-2</v>
      </c>
      <c r="G153" cm="1">
        <f t="array" ref="G153">_xlfn.IFS(SUM($L153:$Q153)="","",M153="","",M153=0,0,M153&gt;0,M153/G$198*100)</f>
        <v>5.3972567213206139E-2</v>
      </c>
      <c r="H153" cm="1">
        <f t="array" ref="H153">_xlfn.IFS(SUM($L153:$Q153)="","",N153="","",N153=0,0,N153&gt;0,N153/H$198*100)</f>
        <v>8.6116104932979165E-2</v>
      </c>
      <c r="I153" cm="1">
        <f t="array" ref="I153">_xlfn.IFS(SUM($L153:$Q153)="","",O153="","",O153=0,0,O153&gt;0,O153/I$198*100)</f>
        <v>3.41681230135812E-2</v>
      </c>
      <c r="J153" cm="1">
        <f t="array" ref="J153">_xlfn.IFS(SUM($L153:$Q153)="","",P153="","",P153=0,0,P153&gt;0,P153/J$198*100)</f>
        <v>6.4565453921107449E-2</v>
      </c>
      <c r="K153" s="1" cm="1">
        <f t="array" ref="K153">_xlfn.IFS(SUM($L153:$Q153)="","",Q153="","",Q153=0,0,Q153&gt;0,Q153/K$198*100)</f>
        <v>9.0387855029866127E-2</v>
      </c>
      <c r="L153" s="85">
        <f t="shared" si="180"/>
        <v>128529.66666666667</v>
      </c>
      <c r="M153" s="39">
        <f t="shared" si="155"/>
        <v>226578</v>
      </c>
      <c r="N153" s="39">
        <f t="shared" si="155"/>
        <v>17838.666666666668</v>
      </c>
      <c r="O153" s="39">
        <f t="shared" si="155"/>
        <v>99547</v>
      </c>
      <c r="P153" s="39">
        <f t="shared" si="155"/>
        <v>280179</v>
      </c>
      <c r="Q153" s="98">
        <f t="shared" si="155"/>
        <v>393660</v>
      </c>
      <c r="R153" s="89">
        <v>385589</v>
      </c>
      <c r="S153" s="89">
        <v>453156</v>
      </c>
      <c r="T153" s="89">
        <v>53516</v>
      </c>
      <c r="U153" s="89">
        <v>298641</v>
      </c>
      <c r="V153" s="89">
        <v>280179</v>
      </c>
      <c r="W153" s="89">
        <v>393660</v>
      </c>
      <c r="X153" s="1"/>
      <c r="Y153" s="1"/>
      <c r="Z153" s="7" t="s">
        <v>42</v>
      </c>
      <c r="AA153" s="18" cm="1">
        <f t="array" ref="AA153">IFERROR(_xlfn.IFS(COUNTA($AE$135:$AJ$135)=0,AVERAGE($AE153:$AJ153),$AE$135="X",AVERAGE($AF153:$AJ153),$AF$135="X",AVERAGE($AE153,$AG153:$AJ153),$AG$135="X",AVERAGE($AE153:$AF153,$AH153:$AJ153),$AH$135="X",AVERAGE($AE153:$AG153,$AI153:$AJ153),$AI$135="X",AVERAGE($AE153:$AH153,$AJ153:$AJ153),$AJ$135="X",AVERAGE($AE153:$AI153)),"")</f>
        <v>5.2313972055812931E-2</v>
      </c>
      <c r="AB153" s="19" cm="1">
        <f t="array" ref="AB153">IFERROR(_xlfn.IFS(COUNTA($AE$135:$AJ$135)=0,STDEV($AE153:$AJ153)/SQRT(COUNT($AE153:$AJ153)),$AE$135="X",STDEV($AF153:$AJ153)/SQRT(COUNT($AF153:$AJ153)),$AF$135="X",STDEV($AE153,$AG153:$AJ153)/SQRT(COUNT($AE153,$AG153:$AJ153)),$AG$135="X",STDEV($AE153:$AF153,$AH153:$AJ153)/SQRT(COUNT($AE153:$AF153,$AH153:$AJ153)),$AH$135="X",STDEV($AE153:$AG153,$AI153:$AJ153)/SQRT(COUNT($AE153:$AG153,$AI153:$AJ153)),$AI$135="X",STDEV($AE153:$AH153,$AJ153)/SQRT(COUNT($AE153:$AH153,$AJ153)),$AJ$135="X",STDEV($AE153:$AI153)/SQRT(COUNT($AE153:$AI153))),"")</f>
        <v>1.2591052401265252E-2</v>
      </c>
      <c r="AC153" s="113" cm="1">
        <f t="array" ref="AC153">IFERROR(_xlfn.IFS(COUNTA($AK$135:$AP$135)=0,AVERAGE($AK153:$AP153),$AK$135="X",AVERAGE($AL153:$AP153),$AL$135="X",AVERAGE($AK153,$AM153:$AP153),$AM$135="X",AVERAGE($AK153:$AL153,$AN153:$AP153),$AN$135="X",AVERAGE($AK153:$AM153,$AO153:$AP153),$AO$135="X",AVERAGE($AK153:$AN153,$AP153:$AP153),$AP$135="X",AVERAGE($AK153:$AO153)),"")</f>
        <v>112000.24999999999</v>
      </c>
      <c r="AD153" s="111" cm="1">
        <f t="array" ref="AD153">IFERROR(_xlfn.IFS(COUNTA($AK$135:$AP$135)=0,STDEV($AK153:$AP153)/SQRT(COUNT($AK153:$AP153)),$AK$135="X",STDEV($AL153:$AP153)/SQRT(COUNT($AL153:$AP153)),$AL$135="X",STDEV($AK153,$AM153:$AP153)/SQRT(COUNT($AK153,$AM153:$AP153)),$AM$135="X",STDEV($AK153:$AL153,$AN153:$AP153)/SQRT(COUNT($AK153:$AL153,$AN153:$AP153)),$AN$135="X",STDEV($AK153:$AM153,$AO153:$AP153)/SQRT(COUNT($AK153:$AM153,$AO153:$AP153)),$AO$135="X",STDEV($AK153:$AN153,$AP153)/SQRT(COUNT($AK153:$AN153,$AP153)),$AP$135="X",STDEV($AK153:$AO153)/SQRT(COUNT($AK153:$AO153))),"")</f>
        <v>43855.651743886097</v>
      </c>
      <c r="AE153" cm="1">
        <f t="array" ref="AE153">_xlfn.IFS(SUM($AK153:$AP153)="","",AK153="","",AK153=0,0,AK153&gt;0,AK153/AE$198*100)</f>
        <v>2.7604679517814275E-3</v>
      </c>
      <c r="AF153" cm="1">
        <f t="array" ref="AF153">_xlfn.IFS(SUM($AK153:$AP153)="","",AL153="","",AL153=0,0,AL153&gt;0,AL153/AF$198*100)</f>
        <v>7.1555270777525617E-2</v>
      </c>
      <c r="AG153" cm="1">
        <f t="array" ref="AG153">_xlfn.IFS(SUM($AK153:$AP153)="","",AM153="","",AM153=0,0,AM153&gt;0,AM153/AG$198*100)</f>
        <v>7.243214071538151E-2</v>
      </c>
      <c r="AH153" cm="1">
        <f t="array" ref="AH153">_xlfn.IFS(SUM($AK153:$AP153)="","",AN153="","",AN153=0,0,AN153&gt;0,AN153/AH$198*100)</f>
        <v>2.4213648518370299E-2</v>
      </c>
      <c r="AI153" cm="1">
        <f t="array" ref="AI153">_xlfn.IFS(SUM($AK153:$AP153)="","",AO153="","",AO153=0,0,AO153&gt;0,AO153/AI$198*100)</f>
        <v>7.2615007606500109E-2</v>
      </c>
      <c r="AJ153" s="1" cm="1">
        <f t="array" ref="AJ153">_xlfn.IFS(SUM($AK153:$AP153)="","",AP153="","",AP153=0,0,AP153&gt;0,AP153/AJ$198*100)</f>
        <v>7.0307296765318619E-2</v>
      </c>
      <c r="AK153" s="85">
        <f t="shared" si="181"/>
        <v>6474.5</v>
      </c>
      <c r="AL153" s="39">
        <f t="shared" si="181"/>
        <v>226531</v>
      </c>
      <c r="AM153" s="39">
        <f t="shared" si="181"/>
        <v>79605</v>
      </c>
      <c r="AN153" s="39">
        <f t="shared" si="181"/>
        <v>51275.333333333336</v>
      </c>
      <c r="AO153" s="39">
        <f t="shared" si="181"/>
        <v>266245</v>
      </c>
      <c r="AP153" s="98">
        <f t="shared" si="181"/>
        <v>41870.666666666664</v>
      </c>
      <c r="AQ153" s="89">
        <v>12949</v>
      </c>
      <c r="AR153" s="89">
        <v>226531</v>
      </c>
      <c r="AS153" s="89">
        <v>159210</v>
      </c>
      <c r="AT153" s="89">
        <v>153826</v>
      </c>
      <c r="AU153" s="89">
        <v>266245</v>
      </c>
      <c r="AV153" s="89">
        <v>125612</v>
      </c>
      <c r="AW153" s="1"/>
      <c r="AX153" s="1"/>
      <c r="AY153" s="39" t="str">
        <f t="shared" si="157"/>
        <v/>
      </c>
      <c r="AZ153" s="39" t="str">
        <f t="shared" si="158"/>
        <v/>
      </c>
      <c r="BA153" s="39" t="str">
        <f t="shared" si="159"/>
        <v/>
      </c>
      <c r="BB153" s="39" t="str">
        <f t="shared" si="160"/>
        <v/>
      </c>
      <c r="BC153" s="39" t="str">
        <f t="shared" si="161"/>
        <v/>
      </c>
      <c r="BD153" s="39" t="str">
        <f t="shared" si="162"/>
        <v/>
      </c>
      <c r="BE153" s="39" t="str">
        <f t="shared" si="163"/>
        <v/>
      </c>
      <c r="BF153" s="39" t="str">
        <f t="shared" si="164"/>
        <v/>
      </c>
      <c r="BG153" s="39" t="str">
        <f t="shared" si="165"/>
        <v/>
      </c>
      <c r="BH153" s="39" t="str">
        <f t="shared" si="166"/>
        <v/>
      </c>
      <c r="BI153" s="39" t="str">
        <f t="shared" si="167"/>
        <v/>
      </c>
      <c r="BJ153" s="39" t="str">
        <f t="shared" si="168"/>
        <v/>
      </c>
      <c r="BK153" s="42" t="str">
        <f t="shared" si="169"/>
        <v/>
      </c>
      <c r="BL153" t="str">
        <f t="shared" si="169"/>
        <v/>
      </c>
      <c r="BM153" t="str">
        <f t="shared" si="169"/>
        <v/>
      </c>
      <c r="BN153" t="str">
        <f t="shared" si="169"/>
        <v/>
      </c>
      <c r="BO153" t="str">
        <f t="shared" si="169"/>
        <v/>
      </c>
      <c r="BP153" t="str">
        <f t="shared" si="169"/>
        <v/>
      </c>
      <c r="BQ153" t="str">
        <f t="shared" si="169"/>
        <v/>
      </c>
      <c r="BR153" t="str">
        <f t="shared" si="169"/>
        <v/>
      </c>
      <c r="BS153" t="str">
        <f t="shared" si="169"/>
        <v/>
      </c>
      <c r="BT153" t="str">
        <f t="shared" si="169"/>
        <v/>
      </c>
      <c r="BU153" t="str">
        <f t="shared" si="169"/>
        <v/>
      </c>
      <c r="BV153" t="str">
        <f t="shared" si="169"/>
        <v/>
      </c>
      <c r="BW153" t="str">
        <f t="shared" si="170"/>
        <v/>
      </c>
      <c r="BX153" t="str">
        <f t="shared" si="171"/>
        <v/>
      </c>
      <c r="BY153" t="str">
        <f t="shared" si="172"/>
        <v/>
      </c>
      <c r="BZ153" t="str">
        <f t="shared" si="173"/>
        <v/>
      </c>
      <c r="CA153" t="str">
        <f t="shared" si="174"/>
        <v/>
      </c>
      <c r="CB153" s="39" t="str">
        <f t="shared" si="174"/>
        <v/>
      </c>
      <c r="CC153" s="46" t="str">
        <f t="shared" si="175"/>
        <v/>
      </c>
      <c r="CD153" s="44" t="str">
        <f t="shared" si="176"/>
        <v/>
      </c>
      <c r="CE153" t="str" cm="1">
        <f t="array" ref="CE153">_xlfn.IFS($CC153="","",$CC153&lt;=CE$136,"yes",$CC153&gt;CE$136,"no")</f>
        <v/>
      </c>
      <c r="CF153" s="42" t="str">
        <f t="shared" si="177"/>
        <v/>
      </c>
      <c r="CG153" s="1" t="str">
        <f t="shared" si="178"/>
        <v/>
      </c>
      <c r="CH153" s="1" t="str">
        <f t="shared" si="179"/>
        <v/>
      </c>
      <c r="CI153" s="76" t="str">
        <f>IF(CE153="yes",VLOOKUP(CH153,'z-Table'!$A$1:$K$74,7,TRUE)*$CE$135,"")</f>
        <v/>
      </c>
    </row>
    <row r="154" spans="1:87" ht="12" x14ac:dyDescent="0.2">
      <c r="A154" s="7" t="s">
        <v>43</v>
      </c>
      <c r="B154" s="18" cm="1">
        <f t="array" ref="B154">IFERROR(_xlfn.IFS(COUNTA($F$135:$K$135)=0,AVERAGE($F154:$K154),$F$135="X",AVERAGE(G154:$K154),$G$135="X",AVERAGE($F154,$H154:$K154),$H$135="X",AVERAGE($F154:$G154,$I154:$K154),$I$135="X",AVERAGE($F154:$H154,$J154:$K154),$J$135="X",AVERAGE($F154:$I154,$K154:$K154),$K$135="X",AVERAGE($F154:$J154)),"")</f>
        <v>0</v>
      </c>
      <c r="C154" s="19" cm="1">
        <f t="array" ref="C154">IFERROR(_xlfn.IFS(COUNTA($F$135:$K$135)=0,STDEV($F154:$K154)/SQRT(COUNT($F154:$K154)),$F$135="X",STDEV(G154:$K154)/SQRT(COUNT(G154:$K154)),$G$135="X",STDEV($F154,$H154:$K154)/SQRT(COUNT($F154,$H154:$K154)),$H$135="X",STDEV($F154:$G154,$I154:$K154)/SQRT(COUNT($F154:$G154,$I154:$K154)),$I$135="X",STDEV($F154:$H154,$J154:$K154)/SQRT(COUNT($F154:$H154,$J154:$K154)),$J$135="X",STDEV($F154:$I154,$K154)/SQRT(COUNT($F154:$I154,$K154)),$K$135="X",STDEV($F154:$J154)/SQRT(COUNT($F154:$J154))),"")</f>
        <v>0</v>
      </c>
      <c r="D154" s="113" cm="1">
        <f t="array" ref="D154">IFERROR(_xlfn.IFS(COUNTA($L$135:$Q$135)=0,AVERAGE($L154:$Q154),$L$135="X",AVERAGE($M154:$Q154),$M$135="X",AVERAGE($L154,$N154:$Q154),$N$135="X",AVERAGE($L154:$M154,$O154:$Q154),$O$135="X",AVERAGE($L154:$N154,$P154:$Q154),$P$135="X",AVERAGE($L154:$O154,$Q154:$Q154),$Q$135="X",AVERAGE($L154:$P154)),"")</f>
        <v>0</v>
      </c>
      <c r="E154" s="111" cm="1">
        <f t="array" ref="E154">IFERROR(_xlfn.IFS(COUNTA($L$135:$Q$135)=0,STDEV($L154:$Q154)/SQRT(COUNT($L154:$Q154)),$L$135="X",STDEV($M154:$Q154)/SQRT(COUNT($M154:$Q154)),$M$135="X",STDEV($L154,$N154:$Q154)/SQRT(COUNT($L154,$N154:$Q154)),$N$135="X",STDEV($L154:$M154,$O154:$Q154)/SQRT(COUNT($L154:$M154,$O154:$Q154)),$O$135="X",STDEV($L154:$N154,$P154:$Q154)/SQRT(COUNT($L154:$N154,$P154:$Q154)),$P$135="X",STDEV($L154:$O154,$Q154)/SQRT(COUNT($L154:$O154,$Q154)),$Q$135="X",STDEV($L154:$P154)/SQRT(COUNT($L154:$P154))),"")</f>
        <v>0</v>
      </c>
      <c r="F154" cm="1">
        <f t="array" ref="F154">_xlfn.IFS(SUM($L154:$Q154)="","",L154="","",L154=0,0,L154&gt;0,L154/F$198*100)</f>
        <v>0</v>
      </c>
      <c r="G154" cm="1">
        <f t="array" ref="G154">_xlfn.IFS(SUM($L154:$Q154)="","",M154="","",M154=0,0,M154&gt;0,M154/G$198*100)</f>
        <v>0</v>
      </c>
      <c r="H154" cm="1">
        <f t="array" ref="H154">_xlfn.IFS(SUM($L154:$Q154)="","",N154="","",N154=0,0,N154&gt;0,N154/H$198*100)</f>
        <v>0</v>
      </c>
      <c r="I154" cm="1">
        <f t="array" ref="I154">_xlfn.IFS(SUM($L154:$Q154)="","",O154="","",O154=0,0,O154&gt;0,O154/I$198*100)</f>
        <v>0</v>
      </c>
      <c r="J154" cm="1">
        <f t="array" ref="J154">_xlfn.IFS(SUM($L154:$Q154)="","",P154="","",P154=0,0,P154&gt;0,P154/J$198*100)</f>
        <v>0</v>
      </c>
      <c r="K154" s="1" cm="1">
        <f t="array" ref="K154">_xlfn.IFS(SUM($L154:$Q154)="","",Q154="","",Q154=0,0,Q154&gt;0,Q154/K$198*100)</f>
        <v>0</v>
      </c>
      <c r="L154" s="85">
        <f t="shared" si="180"/>
        <v>0</v>
      </c>
      <c r="M154" s="39">
        <f t="shared" si="155"/>
        <v>0</v>
      </c>
      <c r="N154" s="39">
        <f t="shared" si="155"/>
        <v>0</v>
      </c>
      <c r="O154" s="39">
        <f t="shared" si="155"/>
        <v>0</v>
      </c>
      <c r="P154" s="39">
        <f t="shared" si="155"/>
        <v>0</v>
      </c>
      <c r="Q154" s="98">
        <f t="shared" si="155"/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1"/>
      <c r="Y154" s="1"/>
      <c r="Z154" s="7" t="s">
        <v>43</v>
      </c>
      <c r="AA154" s="18" cm="1">
        <f t="array" ref="AA154">IFERROR(_xlfn.IFS(COUNTA($AE$135:$AJ$135)=0,AVERAGE($AE154:$AJ154),$AE$135="X",AVERAGE($AF154:$AJ154),$AF$135="X",AVERAGE($AE154,$AG154:$AJ154),$AG$135="X",AVERAGE($AE154:$AF154,$AH154:$AJ154),$AH$135="X",AVERAGE($AE154:$AG154,$AI154:$AJ154),$AI$135="X",AVERAGE($AE154:$AH154,$AJ154:$AJ154),$AJ$135="X",AVERAGE($AE154:$AI154)),"")</f>
        <v>0</v>
      </c>
      <c r="AB154" s="19" cm="1">
        <f t="array" ref="AB154">IFERROR(_xlfn.IFS(COUNTA($AE$135:$AJ$135)=0,STDEV($AE154:$AJ154)/SQRT(COUNT($AE154:$AJ154)),$AE$135="X",STDEV($AF154:$AJ154)/SQRT(COUNT($AF154:$AJ154)),$AF$135="X",STDEV($AE154,$AG154:$AJ154)/SQRT(COUNT($AE154,$AG154:$AJ154)),$AG$135="X",STDEV($AE154:$AF154,$AH154:$AJ154)/SQRT(COUNT($AE154:$AF154,$AH154:$AJ154)),$AH$135="X",STDEV($AE154:$AG154,$AI154:$AJ154)/SQRT(COUNT($AE154:$AG154,$AI154:$AJ154)),$AI$135="X",STDEV($AE154:$AH154,$AJ154)/SQRT(COUNT($AE154:$AH154,$AJ154)),$AJ$135="X",STDEV($AE154:$AI154)/SQRT(COUNT($AE154:$AI154))),"")</f>
        <v>0</v>
      </c>
      <c r="AC154" s="113" cm="1">
        <f t="array" ref="AC154">IFERROR(_xlfn.IFS(COUNTA($AK$135:$AP$135)=0,AVERAGE($AK154:$AP154),$AK$135="X",AVERAGE($AL154:$AP154),$AL$135="X",AVERAGE($AK154,$AM154:$AP154),$AM$135="X",AVERAGE($AK154:$AL154,$AN154:$AP154),$AN$135="X",AVERAGE($AK154:$AM154,$AO154:$AP154),$AO$135="X",AVERAGE($AK154:$AN154,$AP154:$AP154),$AP$135="X",AVERAGE($AK154:$AO154)),"")</f>
        <v>0</v>
      </c>
      <c r="AD154" s="111" cm="1">
        <f t="array" ref="AD154">IFERROR(_xlfn.IFS(COUNTA($AK$135:$AP$135)=0,STDEV($AK154:$AP154)/SQRT(COUNT($AK154:$AP154)),$AK$135="X",STDEV($AL154:$AP154)/SQRT(COUNT($AL154:$AP154)),$AL$135="X",STDEV($AK154,$AM154:$AP154)/SQRT(COUNT($AK154,$AM154:$AP154)),$AM$135="X",STDEV($AK154:$AL154,$AN154:$AP154)/SQRT(COUNT($AK154:$AL154,$AN154:$AP154)),$AN$135="X",STDEV($AK154:$AM154,$AO154:$AP154)/SQRT(COUNT($AK154:$AM154,$AO154:$AP154)),$AO$135="X",STDEV($AK154:$AN154,$AP154)/SQRT(COUNT($AK154:$AN154,$AP154)),$AP$135="X",STDEV($AK154:$AO154)/SQRT(COUNT($AK154:$AO154))),"")</f>
        <v>0</v>
      </c>
      <c r="AE154" cm="1">
        <f t="array" ref="AE154">_xlfn.IFS(SUM($AK154:$AP154)="","",AK154="","",AK154=0,0,AK154&gt;0,AK154/AE$198*100)</f>
        <v>0</v>
      </c>
      <c r="AF154" cm="1">
        <f t="array" ref="AF154">_xlfn.IFS(SUM($AK154:$AP154)="","",AL154="","",AL154=0,0,AL154&gt;0,AL154/AF$198*100)</f>
        <v>0</v>
      </c>
      <c r="AG154" cm="1">
        <f t="array" ref="AG154">_xlfn.IFS(SUM($AK154:$AP154)="","",AM154="","",AM154=0,0,AM154&gt;0,AM154/AG$198*100)</f>
        <v>0</v>
      </c>
      <c r="AH154" cm="1">
        <f t="array" ref="AH154">_xlfn.IFS(SUM($AK154:$AP154)="","",AN154="","",AN154=0,0,AN154&gt;0,AN154/AH$198*100)</f>
        <v>0</v>
      </c>
      <c r="AI154" cm="1">
        <f t="array" ref="AI154">_xlfn.IFS(SUM($AK154:$AP154)="","",AO154="","",AO154=0,0,AO154&gt;0,AO154/AI$198*100)</f>
        <v>0</v>
      </c>
      <c r="AJ154" s="1" cm="1">
        <f t="array" ref="AJ154">_xlfn.IFS(SUM($AK154:$AP154)="","",AP154="","",AP154=0,0,AP154&gt;0,AP154/AJ$198*100)</f>
        <v>0</v>
      </c>
      <c r="AK154" s="85">
        <f t="shared" si="181"/>
        <v>0</v>
      </c>
      <c r="AL154" s="39">
        <f t="shared" si="181"/>
        <v>0</v>
      </c>
      <c r="AM154" s="39">
        <f t="shared" si="181"/>
        <v>0</v>
      </c>
      <c r="AN154" s="39">
        <f t="shared" si="181"/>
        <v>0</v>
      </c>
      <c r="AO154" s="39">
        <f t="shared" si="181"/>
        <v>0</v>
      </c>
      <c r="AP154" s="98">
        <f t="shared" si="181"/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1"/>
      <c r="AX154" s="1"/>
      <c r="AY154" s="39" t="str">
        <f t="shared" si="157"/>
        <v/>
      </c>
      <c r="AZ154" s="39" t="str">
        <f t="shared" si="158"/>
        <v/>
      </c>
      <c r="BA154" s="39" t="str">
        <f t="shared" si="159"/>
        <v/>
      </c>
      <c r="BB154" s="39" t="str">
        <f t="shared" si="160"/>
        <v/>
      </c>
      <c r="BC154" s="39" t="str">
        <f t="shared" si="161"/>
        <v/>
      </c>
      <c r="BD154" s="39" t="str">
        <f t="shared" si="162"/>
        <v/>
      </c>
      <c r="BE154" s="39" t="str">
        <f t="shared" si="163"/>
        <v/>
      </c>
      <c r="BF154" s="39" t="str">
        <f t="shared" si="164"/>
        <v/>
      </c>
      <c r="BG154" s="39" t="str">
        <f t="shared" si="165"/>
        <v/>
      </c>
      <c r="BH154" s="39" t="str">
        <f t="shared" si="166"/>
        <v/>
      </c>
      <c r="BI154" s="39" t="str">
        <f t="shared" si="167"/>
        <v/>
      </c>
      <c r="BJ154" s="39" t="str">
        <f t="shared" si="168"/>
        <v/>
      </c>
      <c r="BK154" s="42" t="str">
        <f t="shared" si="169"/>
        <v/>
      </c>
      <c r="BL154" t="str">
        <f t="shared" si="169"/>
        <v/>
      </c>
      <c r="BM154" t="str">
        <f t="shared" si="169"/>
        <v/>
      </c>
      <c r="BN154" t="str">
        <f t="shared" si="169"/>
        <v/>
      </c>
      <c r="BO154" t="str">
        <f t="shared" si="169"/>
        <v/>
      </c>
      <c r="BP154" t="str">
        <f t="shared" si="169"/>
        <v/>
      </c>
      <c r="BQ154" t="str">
        <f t="shared" si="169"/>
        <v/>
      </c>
      <c r="BR154" t="str">
        <f t="shared" si="169"/>
        <v/>
      </c>
      <c r="BS154" t="str">
        <f t="shared" si="169"/>
        <v/>
      </c>
      <c r="BT154" t="str">
        <f t="shared" si="169"/>
        <v/>
      </c>
      <c r="BU154" t="str">
        <f t="shared" si="169"/>
        <v/>
      </c>
      <c r="BV154" t="str">
        <f t="shared" si="169"/>
        <v/>
      </c>
      <c r="BW154" t="str">
        <f t="shared" si="170"/>
        <v/>
      </c>
      <c r="BX154" t="str">
        <f t="shared" si="171"/>
        <v/>
      </c>
      <c r="BY154" t="str">
        <f t="shared" si="172"/>
        <v/>
      </c>
      <c r="BZ154" t="str">
        <f t="shared" si="173"/>
        <v/>
      </c>
      <c r="CA154" t="str">
        <f t="shared" si="174"/>
        <v/>
      </c>
      <c r="CB154" s="39" t="str">
        <f t="shared" si="174"/>
        <v/>
      </c>
      <c r="CC154" s="46" t="str">
        <f t="shared" si="175"/>
        <v/>
      </c>
      <c r="CD154" s="44" t="str">
        <f t="shared" si="176"/>
        <v/>
      </c>
      <c r="CE154" t="str" cm="1">
        <f t="array" ref="CE154">_xlfn.IFS($CC154="","",$CC154&lt;=CE$136,"yes",$CC154&gt;CE$136,"no")</f>
        <v/>
      </c>
      <c r="CF154" s="42" t="str">
        <f t="shared" si="177"/>
        <v/>
      </c>
      <c r="CG154" s="1" t="str">
        <f t="shared" si="178"/>
        <v/>
      </c>
      <c r="CH154" s="1" t="str">
        <f t="shared" si="179"/>
        <v/>
      </c>
      <c r="CI154" s="76" t="str">
        <f>IF(CE154="yes",VLOOKUP(CH154,'z-Table'!$A$1:$K$74,7,TRUE)*$CE$135,"")</f>
        <v/>
      </c>
    </row>
    <row r="155" spans="1:87" ht="12" x14ac:dyDescent="0.2">
      <c r="A155" s="7" t="s">
        <v>44</v>
      </c>
      <c r="B155" s="18" cm="1">
        <f t="array" ref="B155">IFERROR(_xlfn.IFS(COUNTA($F$135:$K$135)=0,AVERAGE($F155:$K155),$F$135="X",AVERAGE(G155:$K155),$G$135="X",AVERAGE($F155,$H155:$K155),$H$135="X",AVERAGE($F155:$G155,$I155:$K155),$I$135="X",AVERAGE($F155:$H155,$J155:$K155),$J$135="X",AVERAGE($F155:$I155,$K155:$K155),$K$135="X",AVERAGE($F155:$J155)),"")</f>
        <v>0.12677367864766578</v>
      </c>
      <c r="C155" s="19" cm="1">
        <f t="array" ref="C155">IFERROR(_xlfn.IFS(COUNTA($F$135:$K$135)=0,STDEV($F155:$K155)/SQRT(COUNT($F155:$K155)),$F$135="X",STDEV(G155:$K155)/SQRT(COUNT(G155:$K155)),$G$135="X",STDEV($F155,$H155:$K155)/SQRT(COUNT($F155,$H155:$K155)),$H$135="X",STDEV($F155:$G155,$I155:$K155)/SQRT(COUNT($F155:$G155,$I155:$K155)),$I$135="X",STDEV($F155:$H155,$J155:$K155)/SQRT(COUNT($F155:$H155,$J155:$K155)),$J$135="X",STDEV($F155:$I155,$K155)/SQRT(COUNT($F155:$I155,$K155)),$K$135="X",STDEV($F155:$J155)/SQRT(COUNT($F155:$J155))),"")</f>
        <v>2.1920676008901904E-2</v>
      </c>
      <c r="D155" s="113" cm="1">
        <f t="array" ref="D155">IFERROR(_xlfn.IFS(COUNTA($L$135:$Q$135)=0,AVERAGE($L155:$Q155),$L$135="X",AVERAGE($M155:$Q155),$M$135="X",AVERAGE($L155,$N155:$Q155),$N$135="X",AVERAGE($L155:$M155,$O155:$Q155),$O$135="X",AVERAGE($L155:$N155,$P155:$Q155),$P$135="X",AVERAGE($L155:$O155,$Q155:$Q155),$Q$135="X",AVERAGE($L155:$P155)),"")</f>
        <v>402975.22222222225</v>
      </c>
      <c r="E155" s="111" cm="1">
        <f t="array" ref="E155">IFERROR(_xlfn.IFS(COUNTA($L$135:$Q$135)=0,STDEV($L155:$Q155)/SQRT(COUNT($L155:$Q155)),$L$135="X",STDEV($M155:$Q155)/SQRT(COUNT($M155:$Q155)),$M$135="X",STDEV($L155,$N155:$Q155)/SQRT(COUNT($L155,$N155:$Q155)),$N$135="X",STDEV($L155:$M155,$O155:$Q155)/SQRT(COUNT($L155:$M155,$O155:$Q155)),$O$135="X",STDEV($L155:$N155,$P155:$Q155)/SQRT(COUNT($L155:$N155,$P155:$Q155)),$P$135="X",STDEV($L155:$O155,$Q155)/SQRT(COUNT($L155:$O155,$Q155)),$Q$135="X",STDEV($L155:$P155)/SQRT(COUNT($L155:$P155))),"")</f>
        <v>116915.38760430209</v>
      </c>
      <c r="F155" cm="1">
        <f t="array" ref="F155">_xlfn.IFS(SUM($L155:$Q155)="","",L155="","",L155=0,0,L155&gt;0,L155/F$198*100)</f>
        <v>0.18737354866851533</v>
      </c>
      <c r="G155" cm="1">
        <f t="array" ref="G155">_xlfn.IFS(SUM($L155:$Q155)="","",M155="","",M155=0,0,M155&gt;0,M155/G$198*100)</f>
        <v>0.10861282990390179</v>
      </c>
      <c r="H155" cm="1">
        <f t="array" ref="H155">_xlfn.IFS(SUM($L155:$Q155)="","",N155="","",N155=0,0,N155&gt;0,N155/H$198*100)</f>
        <v>9.7274059032786284E-2</v>
      </c>
      <c r="I155" cm="1">
        <f t="array" ref="I155">_xlfn.IFS(SUM($L155:$Q155)="","",O155="","",O155=0,0,O155&gt;0,O155/I$198*100)</f>
        <v>7.7779929384986693E-2</v>
      </c>
      <c r="J155" cm="1">
        <f t="array" ref="J155">_xlfn.IFS(SUM($L155:$Q155)="","",P155="","",P155=0,0,P155&gt;0,P155/J$198*100)</f>
        <v>8.7823894770719502E-2</v>
      </c>
      <c r="K155" s="1" cm="1">
        <f t="array" ref="K155">_xlfn.IFS(SUM($L155:$Q155)="","",Q155="","",Q155=0,0,Q155&gt;0,Q155/K$198*100)</f>
        <v>0.20177781012508514</v>
      </c>
      <c r="L155" s="85">
        <f t="shared" si="180"/>
        <v>455237.66666666669</v>
      </c>
      <c r="M155" s="39">
        <f t="shared" si="155"/>
        <v>455959</v>
      </c>
      <c r="N155" s="39">
        <f t="shared" si="155"/>
        <v>20150</v>
      </c>
      <c r="O155" s="39">
        <f t="shared" si="155"/>
        <v>226607.66666666666</v>
      </c>
      <c r="P155" s="39">
        <f t="shared" si="155"/>
        <v>381108</v>
      </c>
      <c r="Q155" s="98">
        <f t="shared" si="155"/>
        <v>878789</v>
      </c>
      <c r="R155" s="89">
        <v>1365713</v>
      </c>
      <c r="S155" s="89">
        <v>911918</v>
      </c>
      <c r="T155" s="89">
        <v>60450</v>
      </c>
      <c r="U155" s="89">
        <v>679823</v>
      </c>
      <c r="V155" s="89">
        <v>381108</v>
      </c>
      <c r="W155" s="89">
        <v>878789</v>
      </c>
      <c r="X155" s="1"/>
      <c r="Y155" s="1"/>
      <c r="Z155" s="7" t="s">
        <v>44</v>
      </c>
      <c r="AA155" s="18" cm="1">
        <f t="array" ref="AA155">IFERROR(_xlfn.IFS(COUNTA($AE$135:$AJ$135)=0,AVERAGE($AE155:$AJ155),$AE$135="X",AVERAGE($AF155:$AJ155),$AF$135="X",AVERAGE($AE155,$AG155:$AJ155),$AG$135="X",AVERAGE($AE155:$AF155,$AH155:$AJ155),$AH$135="X",AVERAGE($AE155:$AG155,$AI155:$AJ155),$AI$135="X",AVERAGE($AE155:$AH155,$AJ155:$AJ155),$AJ$135="X",AVERAGE($AE155:$AI155)),"")</f>
        <v>0.4837591974939679</v>
      </c>
      <c r="AB155" s="19" cm="1">
        <f t="array" ref="AB155">IFERROR(_xlfn.IFS(COUNTA($AE$135:$AJ$135)=0,STDEV($AE155:$AJ155)/SQRT(COUNT($AE155:$AJ155)),$AE$135="X",STDEV($AF155:$AJ155)/SQRT(COUNT($AF155:$AJ155)),$AF$135="X",STDEV($AE155,$AG155:$AJ155)/SQRT(COUNT($AE155,$AG155:$AJ155)),$AG$135="X",STDEV($AE155:$AF155,$AH155:$AJ155)/SQRT(COUNT($AE155:$AF155,$AH155:$AJ155)),$AH$135="X",STDEV($AE155:$AG155,$AI155:$AJ155)/SQRT(COUNT($AE155:$AG155,$AI155:$AJ155)),$AI$135="X",STDEV($AE155:$AH155,$AJ155)/SQRT(COUNT($AE155:$AH155,$AJ155)),$AJ$135="X",STDEV($AE155:$AI155)/SQRT(COUNT($AE155:$AI155))),"")</f>
        <v>0.20897687736320295</v>
      </c>
      <c r="AC155" s="113" cm="1">
        <f t="array" ref="AC155">IFERROR(_xlfn.IFS(COUNTA($AK$135:$AP$135)=0,AVERAGE($AK155:$AP155),$AK$135="X",AVERAGE($AL155:$AP155),$AL$135="X",AVERAGE($AK155,$AM155:$AP155),$AM$135="X",AVERAGE($AK155:$AL155,$AN155:$AP155),$AN$135="X",AVERAGE($AK155:$AM155,$AO155:$AP155),$AO$135="X",AVERAGE($AK155:$AN155,$AP155:$AP155),$AP$135="X",AVERAGE($AK155:$AO155)),"")</f>
        <v>1111256.8333333333</v>
      </c>
      <c r="AD155" s="111" cm="1">
        <f t="array" ref="AD155">IFERROR(_xlfn.IFS(COUNTA($AK$135:$AP$135)=0,STDEV($AK155:$AP155)/SQRT(COUNT($AK155:$AP155)),$AK$135="X",STDEV($AL155:$AP155)/SQRT(COUNT($AL155:$AP155)),$AL$135="X",STDEV($AK155,$AM155:$AP155)/SQRT(COUNT($AK155,$AM155:$AP155)),$AM$135="X",STDEV($AK155:$AL155,$AN155:$AP155)/SQRT(COUNT($AK155:$AL155,$AN155:$AP155)),$AN$135="X",STDEV($AK155:$AM155,$AO155:$AP155)/SQRT(COUNT($AK155:$AM155,$AO155:$AP155)),$AO$135="X",STDEV($AK155:$AN155,$AP155)/SQRT(COUNT($AK155:$AN155,$AP155)),$AP$135="X",STDEV($AK155:$AO155)/SQRT(COUNT($AK155:$AO155))),"")</f>
        <v>644880.75190281984</v>
      </c>
      <c r="AE155" cm="1">
        <f t="array" ref="AE155">_xlfn.IFS(SUM($AK155:$AP155)="","",AK155="","",AK155=0,0,AK155&gt;0,AK155/AE$198*100)</f>
        <v>0</v>
      </c>
      <c r="AF155" cm="1">
        <f t="array" ref="AF155">_xlfn.IFS(SUM($AK155:$AP155)="","",AL155="","",AL155=0,0,AL155&gt;0,AL155/AF$198*100)</f>
        <v>1.2728003832184314</v>
      </c>
      <c r="AG155" cm="1">
        <f t="array" ref="AG155">_xlfn.IFS(SUM($AK155:$AP155)="","",AM155="","",AM155=0,0,AM155&gt;0,AM155/AG$198*100)</f>
        <v>0.21441751638364889</v>
      </c>
      <c r="AH155" cm="1">
        <f t="array" ref="AH155">_xlfn.IFS(SUM($AK155:$AP155)="","",AN155="","",AN155=0,0,AN155&gt;0,AN155/AH$198*100)</f>
        <v>2.3991858763956975E-2</v>
      </c>
      <c r="AI155" cm="1">
        <f t="array" ref="AI155">_xlfn.IFS(SUM($AK155:$AP155)="","",AO155="","",AO155=0,0,AO155&gt;0,AO155/AI$198*100)</f>
        <v>0.49594104212857665</v>
      </c>
      <c r="AJ155" s="1" cm="1">
        <f t="array" ref="AJ155">_xlfn.IFS(SUM($AK155:$AP155)="","",AP155="","",AP155=0,0,AP155&gt;0,AP155/AJ$198*100)</f>
        <v>0.89540438446919368</v>
      </c>
      <c r="AK155" s="85">
        <f t="shared" si="181"/>
        <v>0</v>
      </c>
      <c r="AL155" s="39">
        <f t="shared" si="181"/>
        <v>4029455</v>
      </c>
      <c r="AM155" s="39">
        <f t="shared" si="181"/>
        <v>235651</v>
      </c>
      <c r="AN155" s="39">
        <f t="shared" si="181"/>
        <v>50805.666666666664</v>
      </c>
      <c r="AO155" s="39">
        <f t="shared" si="181"/>
        <v>1818382</v>
      </c>
      <c r="AP155" s="98">
        <f t="shared" si="181"/>
        <v>533247.33333333337</v>
      </c>
      <c r="AQ155" s="89">
        <v>0</v>
      </c>
      <c r="AR155" s="89">
        <v>4029455</v>
      </c>
      <c r="AS155" s="89">
        <v>471302</v>
      </c>
      <c r="AT155" s="89">
        <v>152417</v>
      </c>
      <c r="AU155" s="89">
        <v>1818382</v>
      </c>
      <c r="AV155" s="89">
        <v>1599742</v>
      </c>
      <c r="AW155" s="1"/>
      <c r="AX155" s="1" t="str">
        <f>A155</f>
        <v>camphor</v>
      </c>
      <c r="AY155" s="39">
        <f t="shared" si="157"/>
        <v>455237.66666666669</v>
      </c>
      <c r="AZ155" s="39">
        <f t="shared" si="158"/>
        <v>455959</v>
      </c>
      <c r="BA155" s="39">
        <f t="shared" si="159"/>
        <v>20150</v>
      </c>
      <c r="BB155" s="39">
        <f t="shared" si="160"/>
        <v>226607.66666666666</v>
      </c>
      <c r="BC155" s="39">
        <f t="shared" si="161"/>
        <v>381108</v>
      </c>
      <c r="BD155" s="39">
        <f t="shared" si="162"/>
        <v>878789</v>
      </c>
      <c r="BE155" s="39">
        <f t="shared" si="163"/>
        <v>0</v>
      </c>
      <c r="BF155" s="39">
        <f t="shared" si="164"/>
        <v>4029455</v>
      </c>
      <c r="BG155" s="39">
        <f t="shared" si="165"/>
        <v>235651</v>
      </c>
      <c r="BH155" s="39">
        <f t="shared" si="166"/>
        <v>50805.666666666664</v>
      </c>
      <c r="BI155" s="39">
        <f t="shared" si="167"/>
        <v>1818382</v>
      </c>
      <c r="BJ155" s="39">
        <f t="shared" si="168"/>
        <v>533247.33333333337</v>
      </c>
      <c r="BK155" s="42">
        <f t="shared" si="169"/>
        <v>7</v>
      </c>
      <c r="BL155">
        <f t="shared" si="169"/>
        <v>8</v>
      </c>
      <c r="BM155">
        <f t="shared" si="169"/>
        <v>2</v>
      </c>
      <c r="BN155">
        <f t="shared" si="169"/>
        <v>4</v>
      </c>
      <c r="BO155">
        <f t="shared" si="169"/>
        <v>6</v>
      </c>
      <c r="BP155">
        <f t="shared" si="169"/>
        <v>10</v>
      </c>
      <c r="BQ155">
        <f t="shared" si="169"/>
        <v>1</v>
      </c>
      <c r="BR155">
        <f t="shared" si="169"/>
        <v>12</v>
      </c>
      <c r="BS155">
        <f t="shared" si="169"/>
        <v>5</v>
      </c>
      <c r="BT155">
        <f t="shared" si="169"/>
        <v>3</v>
      </c>
      <c r="BU155">
        <f t="shared" si="169"/>
        <v>11</v>
      </c>
      <c r="BV155">
        <f t="shared" si="169"/>
        <v>9</v>
      </c>
      <c r="BW155">
        <f t="shared" si="170"/>
        <v>37</v>
      </c>
      <c r="BX155">
        <f t="shared" si="171"/>
        <v>41</v>
      </c>
      <c r="BY155">
        <f t="shared" si="172"/>
        <v>6</v>
      </c>
      <c r="BZ155">
        <f t="shared" si="173"/>
        <v>6</v>
      </c>
      <c r="CA155">
        <f t="shared" si="174"/>
        <v>20</v>
      </c>
      <c r="CB155" s="39">
        <f t="shared" si="174"/>
        <v>16</v>
      </c>
      <c r="CC155" s="46">
        <f t="shared" si="175"/>
        <v>16</v>
      </c>
      <c r="CD155" s="44" t="str">
        <f t="shared" si="176"/>
        <v xml:space="preserve">sig = </v>
      </c>
      <c r="CE155" t="str" cm="1">
        <f t="array" ref="CE155">_xlfn.IFS($CC155="","",$CC155&lt;=CE$136,"yes",$CC155&gt;CE$136,"no")</f>
        <v>no</v>
      </c>
      <c r="CF155" s="42" t="str">
        <f t="shared" si="177"/>
        <v/>
      </c>
      <c r="CG155" s="1" t="str">
        <f t="shared" si="178"/>
        <v/>
      </c>
      <c r="CH155" s="1" t="str">
        <f t="shared" si="179"/>
        <v/>
      </c>
      <c r="CI155" s="76" t="str">
        <f>IF(CE155="yes",VLOOKUP(CH155,'z-Table'!$A$1:$K$74,7,TRUE)*$CE$135,"")</f>
        <v/>
      </c>
    </row>
    <row r="156" spans="1:87" ht="12" x14ac:dyDescent="0.2">
      <c r="A156" s="6" t="s">
        <v>45</v>
      </c>
      <c r="B156" s="18" cm="1">
        <f t="array" ref="B156">IFERROR(_xlfn.IFS(COUNTA($F$135:$K$135)=0,AVERAGE($F156:$K156),$F$135="X",AVERAGE(G156:$K156),$G$135="X",AVERAGE($F156,$H156:$K156),$H$135="X",AVERAGE($F156:$G156,$I156:$K156),$I$135="X",AVERAGE($F156:$H156,$J156:$K156),$J$135="X",AVERAGE($F156:$I156,$K156:$K156),$K$135="X",AVERAGE($F156:$J156)),"")</f>
        <v>1.509251869509515E-3</v>
      </c>
      <c r="C156" s="19" cm="1">
        <f t="array" ref="C156">IFERROR(_xlfn.IFS(COUNTA($F$135:$K$135)=0,STDEV($F156:$K156)/SQRT(COUNT($F156:$K156)),$F$135="X",STDEV(G156:$K156)/SQRT(COUNT(G156:$K156)),$G$135="X",STDEV($F156,$H156:$K156)/SQRT(COUNT($F156,$H156:$K156)),$H$135="X",STDEV($F156:$G156,$I156:$K156)/SQRT(COUNT($F156:$G156,$I156:$K156)),$I$135="X",STDEV($F156:$H156,$J156:$K156)/SQRT(COUNT($F156:$H156,$J156:$K156)),$J$135="X",STDEV($F156:$I156,$K156)/SQRT(COUNT($F156:$I156,$K156)),$K$135="X",STDEV($F156:$J156)/SQRT(COUNT($F156:$J156))),"")</f>
        <v>1.509251869509515E-3</v>
      </c>
      <c r="D156" s="113" cm="1">
        <f t="array" ref="D156">IFERROR(_xlfn.IFS(COUNTA($L$135:$Q$135)=0,AVERAGE($L156:$Q156),$L$135="X",AVERAGE($M156:$Q156),$M$135="X",AVERAGE($L156,$N156:$Q156),$N$135="X",AVERAGE($L156:$M156,$O156:$Q156),$O$135="X",AVERAGE($L156:$N156,$P156:$Q156),$P$135="X",AVERAGE($L156:$O156,$Q156:$Q156),$Q$135="X",AVERAGE($L156:$P156)),"")</f>
        <v>6549.333333333333</v>
      </c>
      <c r="E156" s="111" cm="1">
        <f t="array" ref="E156">IFERROR(_xlfn.IFS(COUNTA($L$135:$Q$135)=0,STDEV($L156:$Q156)/SQRT(COUNT($L156:$Q156)),$L$135="X",STDEV($M156:$Q156)/SQRT(COUNT($M156:$Q156)),$M$135="X",STDEV($L156,$N156:$Q156)/SQRT(COUNT($L156,$N156:$Q156)),$N$135="X",STDEV($L156:$M156,$O156:$Q156)/SQRT(COUNT($L156:$M156,$O156:$Q156)),$O$135="X",STDEV($L156:$N156,$P156:$Q156)/SQRT(COUNT($L156:$N156,$P156:$Q156)),$P$135="X",STDEV($L156:$O156,$Q156)/SQRT(COUNT($L156:$O156,$Q156)),$Q$135="X",STDEV($L156:$P156)/SQRT(COUNT($L156:$P156))),"")</f>
        <v>6549.3333333333339</v>
      </c>
      <c r="F156" cm="1">
        <f t="array" ref="F156">_xlfn.IFS(SUM($L156:$Q156)="","",L156="","",L156=0,0,L156&gt;0,L156/F$198*100)</f>
        <v>0</v>
      </c>
      <c r="G156" cm="1">
        <f t="array" ref="G156">_xlfn.IFS(SUM($L156:$Q156)="","",M156="","",M156=0,0,M156&gt;0,M156/G$198*100)</f>
        <v>0</v>
      </c>
      <c r="H156" cm="1">
        <f t="array" ref="H156">_xlfn.IFS(SUM($L156:$Q156)="","",N156="","",N156=0,0,N156&gt;0,N156/H$198*100)</f>
        <v>0</v>
      </c>
      <c r="I156" cm="1">
        <f t="array" ref="I156">_xlfn.IFS(SUM($L156:$Q156)="","",O156="","",O156=0,0,O156&gt;0,O156/I$198*100)</f>
        <v>0</v>
      </c>
      <c r="J156" cm="1">
        <f t="array" ref="J156">_xlfn.IFS(SUM($L156:$Q156)="","",P156="","",P156=0,0,P156&gt;0,P156/J$198*100)</f>
        <v>9.0555112170570898E-3</v>
      </c>
      <c r="K156" s="1" cm="1">
        <f t="array" ref="K156">_xlfn.IFS(SUM($L156:$Q156)="","",Q156="","",Q156=0,0,Q156&gt;0,Q156/K$198*100)</f>
        <v>0</v>
      </c>
      <c r="L156" s="85">
        <f t="shared" si="180"/>
        <v>0</v>
      </c>
      <c r="M156" s="39">
        <f t="shared" si="155"/>
        <v>0</v>
      </c>
      <c r="N156" s="39">
        <f t="shared" si="155"/>
        <v>0</v>
      </c>
      <c r="O156" s="39">
        <f t="shared" si="155"/>
        <v>0</v>
      </c>
      <c r="P156" s="39">
        <f t="shared" si="155"/>
        <v>39296</v>
      </c>
      <c r="Q156" s="98">
        <f t="shared" si="155"/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39296</v>
      </c>
      <c r="W156" s="89">
        <v>0</v>
      </c>
      <c r="X156" s="1"/>
      <c r="Y156" s="1"/>
      <c r="Z156" s="6" t="s">
        <v>45</v>
      </c>
      <c r="AA156" s="18" cm="1">
        <f t="array" ref="AA156">IFERROR(_xlfn.IFS(COUNTA($AE$135:$AJ$135)=0,AVERAGE($AE156:$AJ156),$AE$135="X",AVERAGE($AF156:$AJ156),$AF$135="X",AVERAGE($AE156,$AG156:$AJ156),$AG$135="X",AVERAGE($AE156:$AF156,$AH156:$AJ156),$AH$135="X",AVERAGE($AE156:$AG156,$AI156:$AJ156),$AI$135="X",AVERAGE($AE156:$AH156,$AJ156:$AJ156),$AJ$135="X",AVERAGE($AE156:$AI156)),"")</f>
        <v>0</v>
      </c>
      <c r="AB156" s="19" cm="1">
        <f t="array" ref="AB156">IFERROR(_xlfn.IFS(COUNTA($AE$135:$AJ$135)=0,STDEV($AE156:$AJ156)/SQRT(COUNT($AE156:$AJ156)),$AE$135="X",STDEV($AF156:$AJ156)/SQRT(COUNT($AF156:$AJ156)),$AF$135="X",STDEV($AE156,$AG156:$AJ156)/SQRT(COUNT($AE156,$AG156:$AJ156)),$AG$135="X",STDEV($AE156:$AF156,$AH156:$AJ156)/SQRT(COUNT($AE156:$AF156,$AH156:$AJ156)),$AH$135="X",STDEV($AE156:$AG156,$AI156:$AJ156)/SQRT(COUNT($AE156:$AG156,$AI156:$AJ156)),$AI$135="X",STDEV($AE156:$AH156,$AJ156)/SQRT(COUNT($AE156:$AH156,$AJ156)),$AJ$135="X",STDEV($AE156:$AI156)/SQRT(COUNT($AE156:$AI156))),"")</f>
        <v>0</v>
      </c>
      <c r="AC156" s="113" cm="1">
        <f t="array" ref="AC156">IFERROR(_xlfn.IFS(COUNTA($AK$135:$AP$135)=0,AVERAGE($AK156:$AP156),$AK$135="X",AVERAGE($AL156:$AP156),$AL$135="X",AVERAGE($AK156,$AM156:$AP156),$AM$135="X",AVERAGE($AK156:$AL156,$AN156:$AP156),$AN$135="X",AVERAGE($AK156:$AM156,$AO156:$AP156),$AO$135="X",AVERAGE($AK156:$AN156,$AP156:$AP156),$AP$135="X",AVERAGE($AK156:$AO156)),"")</f>
        <v>0</v>
      </c>
      <c r="AD156" s="111" cm="1">
        <f t="array" ref="AD156">IFERROR(_xlfn.IFS(COUNTA($AK$135:$AP$135)=0,STDEV($AK156:$AP156)/SQRT(COUNT($AK156:$AP156)),$AK$135="X",STDEV($AL156:$AP156)/SQRT(COUNT($AL156:$AP156)),$AL$135="X",STDEV($AK156,$AM156:$AP156)/SQRT(COUNT($AK156,$AM156:$AP156)),$AM$135="X",STDEV($AK156:$AL156,$AN156:$AP156)/SQRT(COUNT($AK156:$AL156,$AN156:$AP156)),$AN$135="X",STDEV($AK156:$AM156,$AO156:$AP156)/SQRT(COUNT($AK156:$AM156,$AO156:$AP156)),$AO$135="X",STDEV($AK156:$AN156,$AP156)/SQRT(COUNT($AK156:$AN156,$AP156)),$AP$135="X",STDEV($AK156:$AO156)/SQRT(COUNT($AK156:$AO156))),"")</f>
        <v>0</v>
      </c>
      <c r="AE156" cm="1">
        <f t="array" ref="AE156">_xlfn.IFS(SUM($AK156:$AP156)="","",AK156="","",AK156=0,0,AK156&gt;0,AK156/AE$198*100)</f>
        <v>0</v>
      </c>
      <c r="AF156" cm="1">
        <f t="array" ref="AF156">_xlfn.IFS(SUM($AK156:$AP156)="","",AL156="","",AL156=0,0,AL156&gt;0,AL156/AF$198*100)</f>
        <v>0</v>
      </c>
      <c r="AG156" cm="1">
        <f t="array" ref="AG156">_xlfn.IFS(SUM($AK156:$AP156)="","",AM156="","",AM156=0,0,AM156&gt;0,AM156/AG$198*100)</f>
        <v>0</v>
      </c>
      <c r="AH156" cm="1">
        <f t="array" ref="AH156">_xlfn.IFS(SUM($AK156:$AP156)="","",AN156="","",AN156=0,0,AN156&gt;0,AN156/AH$198*100)</f>
        <v>0</v>
      </c>
      <c r="AI156" cm="1">
        <f t="array" ref="AI156">_xlfn.IFS(SUM($AK156:$AP156)="","",AO156="","",AO156=0,0,AO156&gt;0,AO156/AI$198*100)</f>
        <v>0</v>
      </c>
      <c r="AJ156" s="1" cm="1">
        <f t="array" ref="AJ156">_xlfn.IFS(SUM($AK156:$AP156)="","",AP156="","",AP156=0,0,AP156&gt;0,AP156/AJ$198*100)</f>
        <v>0</v>
      </c>
      <c r="AK156" s="85">
        <f t="shared" si="181"/>
        <v>0</v>
      </c>
      <c r="AL156" s="39">
        <f t="shared" si="181"/>
        <v>0</v>
      </c>
      <c r="AM156" s="39">
        <f t="shared" si="181"/>
        <v>0</v>
      </c>
      <c r="AN156" s="39">
        <f t="shared" si="181"/>
        <v>0</v>
      </c>
      <c r="AO156" s="39">
        <f t="shared" si="181"/>
        <v>0</v>
      </c>
      <c r="AP156" s="98">
        <f t="shared" si="181"/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1"/>
      <c r="AX156" s="1"/>
      <c r="AY156" s="39" t="str">
        <f t="shared" si="157"/>
        <v/>
      </c>
      <c r="AZ156" s="39" t="str">
        <f t="shared" si="158"/>
        <v/>
      </c>
      <c r="BA156" s="39" t="str">
        <f t="shared" si="159"/>
        <v/>
      </c>
      <c r="BB156" s="39" t="str">
        <f t="shared" si="160"/>
        <v/>
      </c>
      <c r="BC156" s="39" t="str">
        <f t="shared" si="161"/>
        <v/>
      </c>
      <c r="BD156" s="39" t="str">
        <f t="shared" si="162"/>
        <v/>
      </c>
      <c r="BE156" s="39" t="str">
        <f t="shared" si="163"/>
        <v/>
      </c>
      <c r="BF156" s="39" t="str">
        <f t="shared" si="164"/>
        <v/>
      </c>
      <c r="BG156" s="39" t="str">
        <f t="shared" si="165"/>
        <v/>
      </c>
      <c r="BH156" s="39" t="str">
        <f t="shared" si="166"/>
        <v/>
      </c>
      <c r="BI156" s="39" t="str">
        <f t="shared" si="167"/>
        <v/>
      </c>
      <c r="BJ156" s="39" t="str">
        <f t="shared" si="168"/>
        <v/>
      </c>
      <c r="BK156" s="42" t="str">
        <f t="shared" si="169"/>
        <v/>
      </c>
      <c r="BL156" t="str">
        <f t="shared" si="169"/>
        <v/>
      </c>
      <c r="BM156" t="str">
        <f t="shared" si="169"/>
        <v/>
      </c>
      <c r="BN156" t="str">
        <f t="shared" si="169"/>
        <v/>
      </c>
      <c r="BO156" t="str">
        <f t="shared" si="169"/>
        <v/>
      </c>
      <c r="BP156" t="str">
        <f t="shared" si="169"/>
        <v/>
      </c>
      <c r="BQ156" t="str">
        <f t="shared" si="169"/>
        <v/>
      </c>
      <c r="BR156" t="str">
        <f t="shared" si="169"/>
        <v/>
      </c>
      <c r="BS156" t="str">
        <f t="shared" si="169"/>
        <v/>
      </c>
      <c r="BT156" t="str">
        <f t="shared" si="169"/>
        <v/>
      </c>
      <c r="BU156" t="str">
        <f t="shared" si="169"/>
        <v/>
      </c>
      <c r="BV156" t="str">
        <f t="shared" si="169"/>
        <v/>
      </c>
      <c r="BW156" t="str">
        <f t="shared" si="170"/>
        <v/>
      </c>
      <c r="BX156" t="str">
        <f t="shared" si="171"/>
        <v/>
      </c>
      <c r="BY156" t="str">
        <f t="shared" si="172"/>
        <v/>
      </c>
      <c r="BZ156" t="str">
        <f t="shared" si="173"/>
        <v/>
      </c>
      <c r="CA156" t="str">
        <f t="shared" si="174"/>
        <v/>
      </c>
      <c r="CB156" s="39" t="str">
        <f t="shared" si="174"/>
        <v/>
      </c>
      <c r="CC156" s="46" t="str">
        <f t="shared" si="175"/>
        <v/>
      </c>
      <c r="CD156" s="44" t="str">
        <f t="shared" si="176"/>
        <v/>
      </c>
      <c r="CE156" t="str" cm="1">
        <f t="array" ref="CE156">_xlfn.IFS($CC156="","",$CC156&lt;=CE$136,"yes",$CC156&gt;CE$136,"no")</f>
        <v/>
      </c>
      <c r="CF156" s="42" t="str">
        <f t="shared" si="177"/>
        <v/>
      </c>
      <c r="CG156" s="1" t="str">
        <f t="shared" si="178"/>
        <v/>
      </c>
      <c r="CH156" s="1" t="str">
        <f t="shared" si="179"/>
        <v/>
      </c>
      <c r="CI156" s="76" t="str">
        <f>IF(CE156="yes",VLOOKUP(CH156,'z-Table'!$A$1:$K$74,7,TRUE)*$CE$135,"")</f>
        <v/>
      </c>
    </row>
    <row r="157" spans="1:87" ht="12" x14ac:dyDescent="0.2">
      <c r="A157" s="6" t="s">
        <v>46</v>
      </c>
      <c r="B157" s="18" cm="1">
        <f t="array" ref="B157">IFERROR(_xlfn.IFS(COUNTA($F$135:$K$135)=0,AVERAGE($F157:$K157),$F$135="X",AVERAGE(G157:$K157),$G$135="X",AVERAGE($F157,$H157:$K157),$H$135="X",AVERAGE($F157:$G157,$I157:$K157),$I$135="X",AVERAGE($F157:$H157,$J157:$K157),$J$135="X",AVERAGE($F157:$I157,$K157:$K157),$K$135="X",AVERAGE($F157:$J157)),"")</f>
        <v>4.817150680593337E-3</v>
      </c>
      <c r="C157" s="19" cm="1">
        <f t="array" ref="C157">IFERROR(_xlfn.IFS(COUNTA($F$135:$K$135)=0,STDEV($F157:$K157)/SQRT(COUNT($F157:$K157)),$F$135="X",STDEV(G157:$K157)/SQRT(COUNT(G157:$K157)),$G$135="X",STDEV($F157,$H157:$K157)/SQRT(COUNT($F157,$H157:$K157)),$H$135="X",STDEV($F157:$G157,$I157:$K157)/SQRT(COUNT($F157:$G157,$I157:$K157)),$I$135="X",STDEV($F157:$H157,$J157:$K157)/SQRT(COUNT($F157:$H157,$J157:$K157)),$J$135="X",STDEV($F157:$I157,$K157)/SQRT(COUNT($F157:$I157,$K157)),$K$135="X",STDEV($F157:$J157)/SQRT(COUNT($F157:$J157))),"")</f>
        <v>1.0026139004756557E-3</v>
      </c>
      <c r="D157" s="113" cm="1">
        <f t="array" ref="D157">IFERROR(_xlfn.IFS(COUNTA($L$135:$Q$135)=0,AVERAGE($L157:$Q157),$L$135="X",AVERAGE($M157:$Q157),$M$135="X",AVERAGE($L157,$N157:$Q157),$N$135="X",AVERAGE($L157:$M157,$O157:$Q157),$O$135="X",AVERAGE($L157:$N157,$P157:$Q157),$P$135="X",AVERAGE($L157:$O157,$Q157:$Q157),$Q$135="X",AVERAGE($L157:$P157)),"")</f>
        <v>16648.722222222223</v>
      </c>
      <c r="E157" s="111" cm="1">
        <f t="array" ref="E157">IFERROR(_xlfn.IFS(COUNTA($L$135:$Q$135)=0,STDEV($L157:$Q157)/SQRT(COUNT($L157:$Q157)),$L$135="X",STDEV($M157:$Q157)/SQRT(COUNT($M157:$Q157)),$M$135="X",STDEV($L157,$N157:$Q157)/SQRT(COUNT($L157,$N157:$Q157)),$N$135="X",STDEV($L157:$M157,$O157:$Q157)/SQRT(COUNT($L157:$M157,$O157:$Q157)),$O$135="X",STDEV($L157:$N157,$P157:$Q157)/SQRT(COUNT($L157:$N157,$P157:$Q157)),$P$135="X",STDEV($L157:$O157,$Q157)/SQRT(COUNT($L157:$O157,$Q157)),$Q$135="X",STDEV($L157:$P157)/SQRT(COUNT($L157:$P157))),"")</f>
        <v>5512.3156829295976</v>
      </c>
      <c r="F157" cm="1">
        <f t="array" ref="F157">_xlfn.IFS(SUM($L157:$Q157)="","",L157="","",L157=0,0,L157&gt;0,L157/F$198*100)</f>
        <v>4.8123687722800065E-3</v>
      </c>
      <c r="G157" cm="1">
        <f t="array" ref="G157">_xlfn.IFS(SUM($L157:$Q157)="","",M157="","",M157=0,0,M157&gt;0,M157/G$198*100)</f>
        <v>4.2717741697535765E-3</v>
      </c>
      <c r="H157" cm="1">
        <f t="array" ref="H157">_xlfn.IFS(SUM($L157:$Q157)="","",N157="","",N157=0,0,N157&gt;0,N157/H$198*100)</f>
        <v>2.3027159383939978E-3</v>
      </c>
      <c r="I157" cm="1">
        <f t="array" ref="I157">_xlfn.IFS(SUM($L157:$Q157)="","",O157="","",O157=0,0,O157&gt;0,O157/I$198*100)</f>
        <v>4.4666456462783407E-3</v>
      </c>
      <c r="J157" cm="1">
        <f t="array" ref="J157">_xlfn.IFS(SUM($L157:$Q157)="","",P157="","",P157=0,0,P157&gt;0,P157/J$198*100)</f>
        <v>3.5596620971569842E-3</v>
      </c>
      <c r="K157" s="1" cm="1">
        <f t="array" ref="K157">_xlfn.IFS(SUM($L157:$Q157)="","",Q157="","",Q157=0,0,Q157&gt;0,Q157/K$198*100)</f>
        <v>9.4897374596971153E-3</v>
      </c>
      <c r="L157" s="85">
        <f t="shared" si="180"/>
        <v>11692</v>
      </c>
      <c r="M157" s="39">
        <f t="shared" si="155"/>
        <v>17933</v>
      </c>
      <c r="N157" s="39">
        <f t="shared" si="155"/>
        <v>477</v>
      </c>
      <c r="O157" s="39">
        <f t="shared" si="155"/>
        <v>13013.333333333334</v>
      </c>
      <c r="P157" s="39">
        <f t="shared" si="155"/>
        <v>15447</v>
      </c>
      <c r="Q157" s="98">
        <f t="shared" si="155"/>
        <v>41330</v>
      </c>
      <c r="R157" s="89">
        <v>35076</v>
      </c>
      <c r="S157" s="89">
        <v>35866</v>
      </c>
      <c r="T157" s="89">
        <v>1431</v>
      </c>
      <c r="U157" s="89">
        <v>39040</v>
      </c>
      <c r="V157" s="89">
        <v>15447</v>
      </c>
      <c r="W157" s="89">
        <v>41330</v>
      </c>
      <c r="X157" s="1"/>
      <c r="Y157" s="1"/>
      <c r="Z157" s="6" t="s">
        <v>46</v>
      </c>
      <c r="AA157" s="18" cm="1">
        <f t="array" ref="AA157">IFERROR(_xlfn.IFS(COUNTA($AE$135:$AJ$135)=0,AVERAGE($AE157:$AJ157),$AE$135="X",AVERAGE($AF157:$AJ157),$AF$135="X",AVERAGE($AE157,$AG157:$AJ157),$AG$135="X",AVERAGE($AE157:$AF157,$AH157:$AJ157),$AH$135="X",AVERAGE($AE157:$AG157,$AI157:$AJ157),$AI$135="X",AVERAGE($AE157:$AH157,$AJ157:$AJ157),$AJ$135="X",AVERAGE($AE157:$AI157)),"")</f>
        <v>5.6915900425241897E-3</v>
      </c>
      <c r="AB157" s="19" cm="1">
        <f t="array" ref="AB157">IFERROR(_xlfn.IFS(COUNTA($AE$135:$AJ$135)=0,STDEV($AE157:$AJ157)/SQRT(COUNT($AE157:$AJ157)),$AE$135="X",STDEV($AF157:$AJ157)/SQRT(COUNT($AF157:$AJ157)),$AF$135="X",STDEV($AE157,$AG157:$AJ157)/SQRT(COUNT($AE157,$AG157:$AJ157)),$AG$135="X",STDEV($AE157:$AF157,$AH157:$AJ157)/SQRT(COUNT($AE157:$AF157,$AH157:$AJ157)),$AH$135="X",STDEV($AE157:$AG157,$AI157:$AJ157)/SQRT(COUNT($AE157:$AG157,$AI157:$AJ157)),$AI$135="X",STDEV($AE157:$AH157,$AJ157)/SQRT(COUNT($AE157:$AH157,$AJ157)),$AJ$135="X",STDEV($AE157:$AI157)/SQRT(COUNT($AE157:$AI157))),"")</f>
        <v>1.4187731806977535E-3</v>
      </c>
      <c r="AC157" s="113" cm="1">
        <f t="array" ref="AC157">IFERROR(_xlfn.IFS(COUNTA($AK$135:$AP$135)=0,AVERAGE($AK157:$AP157),$AK$135="X",AVERAGE($AL157:$AP157),$AL$135="X",AVERAGE($AK157,$AM157:$AP157),$AM$135="X",AVERAGE($AK157:$AL157,$AN157:$AP157),$AN$135="X",AVERAGE($AK157:$AM157,$AO157:$AP157),$AO$135="X",AVERAGE($AK157:$AN157,$AP157:$AP157),$AP$135="X",AVERAGE($AK157:$AO157)),"")</f>
        <v>12967.083333333334</v>
      </c>
      <c r="AD157" s="111" cm="1">
        <f t="array" ref="AD157">IFERROR(_xlfn.IFS(COUNTA($AK$135:$AP$135)=0,STDEV($AK157:$AP157)/SQRT(COUNT($AK157:$AP157)),$AK$135="X",STDEV($AL157:$AP157)/SQRT(COUNT($AL157:$AP157)),$AL$135="X",STDEV($AK157,$AM157:$AP157)/SQRT(COUNT($AK157,$AM157:$AP157)),$AM$135="X",STDEV($AK157:$AL157,$AN157:$AP157)/SQRT(COUNT($AK157:$AL157,$AN157:$AP157)),$AN$135="X",STDEV($AK157:$AM157,$AO157:$AP157)/SQRT(COUNT($AK157:$AM157,$AO157:$AP157)),$AO$135="X",STDEV($AK157:$AN157,$AP157)/SQRT(COUNT($AK157:$AN157,$AP157)),$AP$135="X",STDEV($AK157:$AO157)/SQRT(COUNT($AK157:$AO157))),"")</f>
        <v>5360.630890135767</v>
      </c>
      <c r="AE157" cm="1">
        <f t="array" ref="AE157">_xlfn.IFS(SUM($AK157:$AP157)="","",AK157="","",AK157=0,0,AK157&gt;0,AK157/AE$198*100)</f>
        <v>0</v>
      </c>
      <c r="AF157" cm="1">
        <f t="array" ref="AF157">_xlfn.IFS(SUM($AK157:$AP157)="","",AL157="","",AL157=0,0,AL157&gt;0,AL157/AF$198*100)</f>
        <v>7.9549727819203785E-3</v>
      </c>
      <c r="AG157" cm="1">
        <f t="array" ref="AG157">_xlfn.IFS(SUM($AK157:$AP157)="","",AM157="","",AM157=0,0,AM157&gt;0,AM157/AG$198*100)</f>
        <v>8.2632056517396787E-3</v>
      </c>
      <c r="AH157" cm="1">
        <f t="array" ref="AH157">_xlfn.IFS(SUM($AK157:$AP157)="","",AN157="","",AN157=0,0,AN157&gt;0,AN157/AH$198*100)</f>
        <v>3.4085417615799048E-3</v>
      </c>
      <c r="AI157" cm="1">
        <f t="array" ref="AI157">_xlfn.IFS(SUM($AK157:$AP157)="","",AO157="","",AO157=0,0,AO157&gt;0,AO157/AI$198*100)</f>
        <v>9.0101575289238782E-3</v>
      </c>
      <c r="AJ157" s="1" cm="1">
        <f t="array" ref="AJ157">_xlfn.IFS(SUM($AK157:$AP157)="","",AP157="","",AP157=0,0,AP157&gt;0,AP157/AJ$198*100)</f>
        <v>5.5126625309813012E-3</v>
      </c>
      <c r="AK157" s="85">
        <f t="shared" si="181"/>
        <v>0</v>
      </c>
      <c r="AL157" s="39">
        <f t="shared" si="181"/>
        <v>25184</v>
      </c>
      <c r="AM157" s="39">
        <f t="shared" si="181"/>
        <v>9081.5</v>
      </c>
      <c r="AN157" s="39">
        <f t="shared" si="181"/>
        <v>7218</v>
      </c>
      <c r="AO157" s="39">
        <f t="shared" si="181"/>
        <v>33036</v>
      </c>
      <c r="AP157" s="98">
        <f t="shared" si="181"/>
        <v>3283</v>
      </c>
      <c r="AQ157" s="89">
        <v>0</v>
      </c>
      <c r="AR157" s="89">
        <v>25184</v>
      </c>
      <c r="AS157" s="89">
        <v>18163</v>
      </c>
      <c r="AT157" s="89">
        <v>21654</v>
      </c>
      <c r="AU157" s="89">
        <v>33036</v>
      </c>
      <c r="AV157" s="89">
        <v>9849</v>
      </c>
      <c r="AW157" s="1"/>
      <c r="AX157" s="1"/>
      <c r="AY157" s="39" t="str">
        <f t="shared" si="157"/>
        <v/>
      </c>
      <c r="AZ157" s="39" t="str">
        <f t="shared" si="158"/>
        <v/>
      </c>
      <c r="BA157" s="39" t="str">
        <f t="shared" si="159"/>
        <v/>
      </c>
      <c r="BB157" s="39" t="str">
        <f t="shared" si="160"/>
        <v/>
      </c>
      <c r="BC157" s="39" t="str">
        <f t="shared" si="161"/>
        <v/>
      </c>
      <c r="BD157" s="39" t="str">
        <f t="shared" si="162"/>
        <v/>
      </c>
      <c r="BE157" s="39" t="str">
        <f t="shared" si="163"/>
        <v/>
      </c>
      <c r="BF157" s="39" t="str">
        <f t="shared" si="164"/>
        <v/>
      </c>
      <c r="BG157" s="39" t="str">
        <f t="shared" si="165"/>
        <v/>
      </c>
      <c r="BH157" s="39" t="str">
        <f t="shared" si="166"/>
        <v/>
      </c>
      <c r="BI157" s="39" t="str">
        <f t="shared" si="167"/>
        <v/>
      </c>
      <c r="BJ157" s="39" t="str">
        <f t="shared" si="168"/>
        <v/>
      </c>
      <c r="BK157" s="42" t="str">
        <f t="shared" si="169"/>
        <v/>
      </c>
      <c r="BL157" t="str">
        <f t="shared" si="169"/>
        <v/>
      </c>
      <c r="BM157" t="str">
        <f t="shared" si="169"/>
        <v/>
      </c>
      <c r="BN157" t="str">
        <f t="shared" si="169"/>
        <v/>
      </c>
      <c r="BO157" t="str">
        <f t="shared" si="169"/>
        <v/>
      </c>
      <c r="BP157" t="str">
        <f t="shared" si="169"/>
        <v/>
      </c>
      <c r="BQ157" t="str">
        <f t="shared" si="169"/>
        <v/>
      </c>
      <c r="BR157" t="str">
        <f t="shared" si="169"/>
        <v/>
      </c>
      <c r="BS157" t="str">
        <f t="shared" si="169"/>
        <v/>
      </c>
      <c r="BT157" t="str">
        <f t="shared" si="169"/>
        <v/>
      </c>
      <c r="BU157" t="str">
        <f t="shared" si="169"/>
        <v/>
      </c>
      <c r="BV157" t="str">
        <f t="shared" si="169"/>
        <v/>
      </c>
      <c r="BW157" t="str">
        <f t="shared" si="170"/>
        <v/>
      </c>
      <c r="BX157" t="str">
        <f t="shared" si="171"/>
        <v/>
      </c>
      <c r="BY157" t="str">
        <f t="shared" si="172"/>
        <v/>
      </c>
      <c r="BZ157" t="str">
        <f t="shared" si="173"/>
        <v/>
      </c>
      <c r="CA157" t="str">
        <f t="shared" si="174"/>
        <v/>
      </c>
      <c r="CB157" s="39" t="str">
        <f t="shared" si="174"/>
        <v/>
      </c>
      <c r="CC157" s="46" t="str">
        <f t="shared" si="175"/>
        <v/>
      </c>
      <c r="CD157" s="44" t="str">
        <f t="shared" si="176"/>
        <v/>
      </c>
      <c r="CE157" t="str" cm="1">
        <f t="array" ref="CE157">_xlfn.IFS($CC157="","",$CC157&lt;=CE$136,"yes",$CC157&gt;CE$136,"no")</f>
        <v/>
      </c>
      <c r="CF157" s="42" t="str">
        <f t="shared" si="177"/>
        <v/>
      </c>
      <c r="CG157" s="1" t="str">
        <f t="shared" si="178"/>
        <v/>
      </c>
      <c r="CH157" s="1" t="str">
        <f t="shared" si="179"/>
        <v/>
      </c>
      <c r="CI157" s="76" t="str">
        <f>IF(CE157="yes",VLOOKUP(CH157,'z-Table'!$A$1:$K$74,7,TRUE)*$CE$135,"")</f>
        <v/>
      </c>
    </row>
    <row r="158" spans="1:87" ht="12" x14ac:dyDescent="0.2">
      <c r="A158" s="7" t="s">
        <v>47</v>
      </c>
      <c r="B158" s="18" cm="1">
        <f t="array" ref="B158">IFERROR(_xlfn.IFS(COUNTA($F$135:$K$135)=0,AVERAGE($F158:$K158),$F$135="X",AVERAGE(G158:$K158),$G$135="X",AVERAGE($F158,$H158:$K158),$H$135="X",AVERAGE($F158:$G158,$I158:$K158),$I$135="X",AVERAGE($F158:$H158,$J158:$K158),$J$135="X",AVERAGE($F158:$I158,$K158:$K158),$K$135="X",AVERAGE($F158:$J158)),"")</f>
        <v>0</v>
      </c>
      <c r="C158" s="19" cm="1">
        <f t="array" ref="C158">IFERROR(_xlfn.IFS(COUNTA($F$135:$K$135)=0,STDEV($F158:$K158)/SQRT(COUNT($F158:$K158)),$F$135="X",STDEV(G158:$K158)/SQRT(COUNT(G158:$K158)),$G$135="X",STDEV($F158,$H158:$K158)/SQRT(COUNT($F158,$H158:$K158)),$H$135="X",STDEV($F158:$G158,$I158:$K158)/SQRT(COUNT($F158:$G158,$I158:$K158)),$I$135="X",STDEV($F158:$H158,$J158:$K158)/SQRT(COUNT($F158:$H158,$J158:$K158)),$J$135="X",STDEV($F158:$I158,$K158)/SQRT(COUNT($F158:$I158,$K158)),$K$135="X",STDEV($F158:$J158)/SQRT(COUNT($F158:$J158))),"")</f>
        <v>0</v>
      </c>
      <c r="D158" s="113" cm="1">
        <f t="array" ref="D158">IFERROR(_xlfn.IFS(COUNTA($L$135:$Q$135)=0,AVERAGE($L158:$Q158),$L$135="X",AVERAGE($M158:$Q158),$M$135="X",AVERAGE($L158,$N158:$Q158),$N$135="X",AVERAGE($L158:$M158,$O158:$Q158),$O$135="X",AVERAGE($L158:$N158,$P158:$Q158),$P$135="X",AVERAGE($L158:$O158,$Q158:$Q158),$Q$135="X",AVERAGE($L158:$P158)),"")</f>
        <v>0</v>
      </c>
      <c r="E158" s="111" cm="1">
        <f t="array" ref="E158">IFERROR(_xlfn.IFS(COUNTA($L$135:$Q$135)=0,STDEV($L158:$Q158)/SQRT(COUNT($L158:$Q158)),$L$135="X",STDEV($M158:$Q158)/SQRT(COUNT($M158:$Q158)),$M$135="X",STDEV($L158,$N158:$Q158)/SQRT(COUNT($L158,$N158:$Q158)),$N$135="X",STDEV($L158:$M158,$O158:$Q158)/SQRT(COUNT($L158:$M158,$O158:$Q158)),$O$135="X",STDEV($L158:$N158,$P158:$Q158)/SQRT(COUNT($L158:$N158,$P158:$Q158)),$P$135="X",STDEV($L158:$O158,$Q158)/SQRT(COUNT($L158:$O158,$Q158)),$Q$135="X",STDEV($L158:$P158)/SQRT(COUNT($L158:$P158))),"")</f>
        <v>0</v>
      </c>
      <c r="F158" cm="1">
        <f t="array" ref="F158">_xlfn.IFS(SUM($L158:$Q158)="","",L158="","",L158=0,0,L158&gt;0,L158/F$198*100)</f>
        <v>0</v>
      </c>
      <c r="G158" cm="1">
        <f t="array" ref="G158">_xlfn.IFS(SUM($L158:$Q158)="","",M158="","",M158=0,0,M158&gt;0,M158/G$198*100)</f>
        <v>0</v>
      </c>
      <c r="H158" cm="1">
        <f t="array" ref="H158">_xlfn.IFS(SUM($L158:$Q158)="","",N158="","",N158=0,0,N158&gt;0,N158/H$198*100)</f>
        <v>0</v>
      </c>
      <c r="I158" cm="1">
        <f t="array" ref="I158">_xlfn.IFS(SUM($L158:$Q158)="","",O158="","",O158=0,0,O158&gt;0,O158/I$198*100)</f>
        <v>0</v>
      </c>
      <c r="J158" cm="1">
        <f t="array" ref="J158">_xlfn.IFS(SUM($L158:$Q158)="","",P158="","",P158=0,0,P158&gt;0,P158/J$198*100)</f>
        <v>0</v>
      </c>
      <c r="K158" s="1" cm="1">
        <f t="array" ref="K158">_xlfn.IFS(SUM($L158:$Q158)="","",Q158="","",Q158=0,0,Q158&gt;0,Q158/K$198*100)</f>
        <v>0</v>
      </c>
      <c r="L158" s="85">
        <f t="shared" si="180"/>
        <v>0</v>
      </c>
      <c r="M158" s="39">
        <f t="shared" si="155"/>
        <v>0</v>
      </c>
      <c r="N158" s="39">
        <f t="shared" si="155"/>
        <v>0</v>
      </c>
      <c r="O158" s="39">
        <f t="shared" si="155"/>
        <v>0</v>
      </c>
      <c r="P158" s="39">
        <f t="shared" si="155"/>
        <v>0</v>
      </c>
      <c r="Q158" s="98">
        <f t="shared" si="155"/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1"/>
      <c r="Y158" s="1"/>
      <c r="Z158" s="7" t="s">
        <v>47</v>
      </c>
      <c r="AA158" s="18" cm="1">
        <f t="array" ref="AA158">IFERROR(_xlfn.IFS(COUNTA($AE$135:$AJ$135)=0,AVERAGE($AE158:$AJ158),$AE$135="X",AVERAGE($AF158:$AJ158),$AF$135="X",AVERAGE($AE158,$AG158:$AJ158),$AG$135="X",AVERAGE($AE158:$AF158,$AH158:$AJ158),$AH$135="X",AVERAGE($AE158:$AG158,$AI158:$AJ158),$AI$135="X",AVERAGE($AE158:$AH158,$AJ158:$AJ158),$AJ$135="X",AVERAGE($AE158:$AI158)),"")</f>
        <v>0</v>
      </c>
      <c r="AB158" s="19" cm="1">
        <f t="array" ref="AB158">IFERROR(_xlfn.IFS(COUNTA($AE$135:$AJ$135)=0,STDEV($AE158:$AJ158)/SQRT(COUNT($AE158:$AJ158)),$AE$135="X",STDEV($AF158:$AJ158)/SQRT(COUNT($AF158:$AJ158)),$AF$135="X",STDEV($AE158,$AG158:$AJ158)/SQRT(COUNT($AE158,$AG158:$AJ158)),$AG$135="X",STDEV($AE158:$AF158,$AH158:$AJ158)/SQRT(COUNT($AE158:$AF158,$AH158:$AJ158)),$AH$135="X",STDEV($AE158:$AG158,$AI158:$AJ158)/SQRT(COUNT($AE158:$AG158,$AI158:$AJ158)),$AI$135="X",STDEV($AE158:$AH158,$AJ158)/SQRT(COUNT($AE158:$AH158,$AJ158)),$AJ$135="X",STDEV($AE158:$AI158)/SQRT(COUNT($AE158:$AI158))),"")</f>
        <v>0</v>
      </c>
      <c r="AC158" s="113" cm="1">
        <f t="array" ref="AC158">IFERROR(_xlfn.IFS(COUNTA($AK$135:$AP$135)=0,AVERAGE($AK158:$AP158),$AK$135="X",AVERAGE($AL158:$AP158),$AL$135="X",AVERAGE($AK158,$AM158:$AP158),$AM$135="X",AVERAGE($AK158:$AL158,$AN158:$AP158),$AN$135="X",AVERAGE($AK158:$AM158,$AO158:$AP158),$AO$135="X",AVERAGE($AK158:$AN158,$AP158:$AP158),$AP$135="X",AVERAGE($AK158:$AO158)),"")</f>
        <v>0</v>
      </c>
      <c r="AD158" s="111" cm="1">
        <f t="array" ref="AD158">IFERROR(_xlfn.IFS(COUNTA($AK$135:$AP$135)=0,STDEV($AK158:$AP158)/SQRT(COUNT($AK158:$AP158)),$AK$135="X",STDEV($AL158:$AP158)/SQRT(COUNT($AL158:$AP158)),$AL$135="X",STDEV($AK158,$AM158:$AP158)/SQRT(COUNT($AK158,$AM158:$AP158)),$AM$135="X",STDEV($AK158:$AL158,$AN158:$AP158)/SQRT(COUNT($AK158:$AL158,$AN158:$AP158)),$AN$135="X",STDEV($AK158:$AM158,$AO158:$AP158)/SQRT(COUNT($AK158:$AM158,$AO158:$AP158)),$AO$135="X",STDEV($AK158:$AN158,$AP158)/SQRT(COUNT($AK158:$AN158,$AP158)),$AP$135="X",STDEV($AK158:$AO158)/SQRT(COUNT($AK158:$AO158))),"")</f>
        <v>0</v>
      </c>
      <c r="AE158" cm="1">
        <f t="array" ref="AE158">_xlfn.IFS(SUM($AK158:$AP158)="","",AK158="","",AK158=0,0,AK158&gt;0,AK158/AE$198*100)</f>
        <v>0</v>
      </c>
      <c r="AF158" cm="1">
        <f t="array" ref="AF158">_xlfn.IFS(SUM($AK158:$AP158)="","",AL158="","",AL158=0,0,AL158&gt;0,AL158/AF$198*100)</f>
        <v>0</v>
      </c>
      <c r="AG158" cm="1">
        <f t="array" ref="AG158">_xlfn.IFS(SUM($AK158:$AP158)="","",AM158="","",AM158=0,0,AM158&gt;0,AM158/AG$198*100)</f>
        <v>0</v>
      </c>
      <c r="AH158" cm="1">
        <f t="array" ref="AH158">_xlfn.IFS(SUM($AK158:$AP158)="","",AN158="","",AN158=0,0,AN158&gt;0,AN158/AH$198*100)</f>
        <v>0</v>
      </c>
      <c r="AI158" cm="1">
        <f t="array" ref="AI158">_xlfn.IFS(SUM($AK158:$AP158)="","",AO158="","",AO158=0,0,AO158&gt;0,AO158/AI$198*100)</f>
        <v>0</v>
      </c>
      <c r="AJ158" s="1" cm="1">
        <f t="array" ref="AJ158">_xlfn.IFS(SUM($AK158:$AP158)="","",AP158="","",AP158=0,0,AP158&gt;0,AP158/AJ$198*100)</f>
        <v>0</v>
      </c>
      <c r="AK158" s="85">
        <f t="shared" si="181"/>
        <v>0</v>
      </c>
      <c r="AL158" s="39">
        <f t="shared" si="181"/>
        <v>0</v>
      </c>
      <c r="AM158" s="39">
        <f t="shared" si="181"/>
        <v>0</v>
      </c>
      <c r="AN158" s="39">
        <f t="shared" si="181"/>
        <v>0</v>
      </c>
      <c r="AO158" s="39">
        <f t="shared" si="181"/>
        <v>0</v>
      </c>
      <c r="AP158" s="98">
        <f t="shared" si="181"/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1"/>
      <c r="AX158" s="1"/>
      <c r="AY158" s="39" t="str">
        <f t="shared" si="157"/>
        <v/>
      </c>
      <c r="AZ158" s="39" t="str">
        <f t="shared" si="158"/>
        <v/>
      </c>
      <c r="BA158" s="39" t="str">
        <f t="shared" si="159"/>
        <v/>
      </c>
      <c r="BB158" s="39" t="str">
        <f t="shared" si="160"/>
        <v/>
      </c>
      <c r="BC158" s="39" t="str">
        <f t="shared" si="161"/>
        <v/>
      </c>
      <c r="BD158" s="39" t="str">
        <f t="shared" si="162"/>
        <v/>
      </c>
      <c r="BE158" s="39" t="str">
        <f t="shared" si="163"/>
        <v/>
      </c>
      <c r="BF158" s="39" t="str">
        <f t="shared" si="164"/>
        <v/>
      </c>
      <c r="BG158" s="39" t="str">
        <f t="shared" si="165"/>
        <v/>
      </c>
      <c r="BH158" s="39" t="str">
        <f t="shared" si="166"/>
        <v/>
      </c>
      <c r="BI158" s="39" t="str">
        <f t="shared" si="167"/>
        <v/>
      </c>
      <c r="BJ158" s="39" t="str">
        <f t="shared" si="168"/>
        <v/>
      </c>
      <c r="BK158" s="42" t="str">
        <f t="shared" si="169"/>
        <v/>
      </c>
      <c r="BL158" t="str">
        <f t="shared" si="169"/>
        <v/>
      </c>
      <c r="BM158" t="str">
        <f t="shared" si="169"/>
        <v/>
      </c>
      <c r="BN158" t="str">
        <f t="shared" ref="BN158:BV186" si="182">IFERROR(_xlfn.RANK.AVG(BB158,$AY158:$BJ158,1),"")</f>
        <v/>
      </c>
      <c r="BO158" t="str">
        <f t="shared" si="182"/>
        <v/>
      </c>
      <c r="BP158" t="str">
        <f t="shared" si="182"/>
        <v/>
      </c>
      <c r="BQ158" t="str">
        <f t="shared" si="182"/>
        <v/>
      </c>
      <c r="BR158" t="str">
        <f t="shared" si="182"/>
        <v/>
      </c>
      <c r="BS158" t="str">
        <f t="shared" si="182"/>
        <v/>
      </c>
      <c r="BT158" t="str">
        <f t="shared" si="182"/>
        <v/>
      </c>
      <c r="BU158" t="str">
        <f t="shared" si="182"/>
        <v/>
      </c>
      <c r="BV158" t="str">
        <f t="shared" si="182"/>
        <v/>
      </c>
      <c r="BW158" t="str">
        <f t="shared" si="170"/>
        <v/>
      </c>
      <c r="BX158" t="str">
        <f t="shared" si="171"/>
        <v/>
      </c>
      <c r="BY158" t="str">
        <f t="shared" si="172"/>
        <v/>
      </c>
      <c r="BZ158" t="str">
        <f t="shared" si="173"/>
        <v/>
      </c>
      <c r="CA158" t="str">
        <f t="shared" si="174"/>
        <v/>
      </c>
      <c r="CB158" s="39" t="str">
        <f t="shared" si="174"/>
        <v/>
      </c>
      <c r="CC158" s="46" t="str">
        <f t="shared" si="175"/>
        <v/>
      </c>
      <c r="CD158" s="44" t="str">
        <f t="shared" si="176"/>
        <v/>
      </c>
      <c r="CE158" t="str" cm="1">
        <f t="array" ref="CE158">_xlfn.IFS($CC158="","",$CC158&lt;=CE$136,"yes",$CC158&gt;CE$136,"no")</f>
        <v/>
      </c>
      <c r="CF158" s="42" t="str">
        <f t="shared" si="177"/>
        <v/>
      </c>
      <c r="CG158" s="1" t="str">
        <f t="shared" si="178"/>
        <v/>
      </c>
      <c r="CH158" s="1" t="str">
        <f t="shared" si="179"/>
        <v/>
      </c>
      <c r="CI158" s="76" t="str">
        <f>IF(CE158="yes",VLOOKUP(CH158,'z-Table'!$A$1:$K$74,7,TRUE)*$CE$135,"")</f>
        <v/>
      </c>
    </row>
    <row r="159" spans="1:87" ht="12" x14ac:dyDescent="0.2">
      <c r="A159" s="7" t="s">
        <v>48</v>
      </c>
      <c r="B159" s="18" cm="1">
        <f t="array" ref="B159">IFERROR(_xlfn.IFS(COUNTA($F$135:$K$135)=0,AVERAGE($F159:$K159),$F$135="X",AVERAGE(G159:$K159),$G$135="X",AVERAGE($F159,$H159:$K159),$H$135="X",AVERAGE($F159:$G159,$I159:$K159),$I$135="X",AVERAGE($F159:$H159,$J159:$K159),$J$135="X",AVERAGE($F159:$I159,$K159:$K159),$K$135="X",AVERAGE($F159:$J159)),"")</f>
        <v>2.9176093656146963E-3</v>
      </c>
      <c r="C159" s="19" cm="1">
        <f t="array" ref="C159">IFERROR(_xlfn.IFS(COUNTA($F$135:$K$135)=0,STDEV($F159:$K159)/SQRT(COUNT($F159:$K159)),$F$135="X",STDEV(G159:$K159)/SQRT(COUNT(G159:$K159)),$G$135="X",STDEV($F159,$H159:$K159)/SQRT(COUNT($F159,$H159:$K159)),$H$135="X",STDEV($F159:$G159,$I159:$K159)/SQRT(COUNT($F159:$G159,$I159:$K159)),$I$135="X",STDEV($F159:$H159,$J159:$K159)/SQRT(COUNT($F159:$H159,$J159:$K159)),$J$135="X",STDEV($F159:$I159,$K159)/SQRT(COUNT($F159:$I159,$K159)),$K$135="X",STDEV($F159:$J159)/SQRT(COUNT($F159:$J159))),"")</f>
        <v>2.0322381276194788E-3</v>
      </c>
      <c r="D159" s="113" cm="1">
        <f t="array" ref="D159">IFERROR(_xlfn.IFS(COUNTA($L$135:$Q$135)=0,AVERAGE($L159:$Q159),$L$135="X",AVERAGE($M159:$Q159),$M$135="X",AVERAGE($L159,$N159:$Q159),$N$135="X",AVERAGE($L159:$M159,$O159:$Q159),$O$135="X",AVERAGE($L159:$N159,$P159:$Q159),$P$135="X",AVERAGE($L159:$O159,$Q159:$Q159),$Q$135="X",AVERAGE($L159:$P159)),"")</f>
        <v>12532.25</v>
      </c>
      <c r="E159" s="111" cm="1">
        <f t="array" ref="E159">IFERROR(_xlfn.IFS(COUNTA($L$135:$Q$135)=0,STDEV($L159:$Q159)/SQRT(COUNT($L159:$Q159)),$L$135="X",STDEV($M159:$Q159)/SQRT(COUNT($M159:$Q159)),$M$135="X",STDEV($L159,$N159:$Q159)/SQRT(COUNT($L159,$N159:$Q159)),$N$135="X",STDEV($L159:$M159,$O159:$Q159)/SQRT(COUNT($L159:$M159,$O159:$Q159)),$O$135="X",STDEV($L159:$N159,$P159:$Q159)/SQRT(COUNT($L159:$N159,$P159:$Q159)),$P$135="X",STDEV($L159:$O159,$Q159)/SQRT(COUNT($L159:$O159,$Q159)),$Q$135="X",STDEV($L159:$P159)/SQRT(COUNT($L159:$P159))),"")</f>
        <v>8787.580267769963</v>
      </c>
      <c r="F159" cm="1">
        <f t="array" ref="F159">_xlfn.IFS(SUM($L159:$Q159)="","",L159="","",L159=0,0,L159&gt;0,L159/F$198*100)</f>
        <v>0</v>
      </c>
      <c r="G159" cm="1">
        <f t="array" ref="G159">_xlfn.IFS(SUM($L159:$Q159)="","",M159="","",M159=0,0,M159&gt;0,M159/G$198*100)</f>
        <v>5.4550696690147645E-3</v>
      </c>
      <c r="H159" cm="1">
        <f t="array" ref="H159">_xlfn.IFS(SUM($L159:$Q159)="","",N159="","",N159=0,0,N159&gt;0,N159/H$198*100)</f>
        <v>0</v>
      </c>
      <c r="I159" cm="1">
        <f t="array" ref="I159">_xlfn.IFS(SUM($L159:$Q159)="","",O159="","",O159=0,0,O159&gt;0,O159/I$198*100)</f>
        <v>0</v>
      </c>
      <c r="J159" cm="1">
        <f t="array" ref="J159">_xlfn.IFS(SUM($L159:$Q159)="","",P159="","",P159=0,0,P159&gt;0,P159/J$198*100)</f>
        <v>1.2050586524673413E-2</v>
      </c>
      <c r="K159" s="1" cm="1">
        <f t="array" ref="K159">_xlfn.IFS(SUM($L159:$Q159)="","",Q159="","",Q159=0,0,Q159&gt;0,Q159/K$198*100)</f>
        <v>0</v>
      </c>
      <c r="L159" s="85">
        <f t="shared" si="180"/>
        <v>0</v>
      </c>
      <c r="M159" s="39">
        <f t="shared" si="155"/>
        <v>22900.5</v>
      </c>
      <c r="N159" s="39">
        <f t="shared" si="155"/>
        <v>0</v>
      </c>
      <c r="O159" s="39">
        <f t="shared" si="155"/>
        <v>0</v>
      </c>
      <c r="P159" s="39">
        <f t="shared" si="155"/>
        <v>52293</v>
      </c>
      <c r="Q159" s="98">
        <f t="shared" si="155"/>
        <v>0</v>
      </c>
      <c r="R159" s="89">
        <v>0</v>
      </c>
      <c r="S159" s="89">
        <v>45801</v>
      </c>
      <c r="T159" s="89">
        <v>0</v>
      </c>
      <c r="U159" s="89">
        <v>0</v>
      </c>
      <c r="V159" s="89">
        <v>52293</v>
      </c>
      <c r="W159" s="89">
        <v>0</v>
      </c>
      <c r="X159" s="1"/>
      <c r="Y159" s="1"/>
      <c r="Z159" s="7" t="s">
        <v>48</v>
      </c>
      <c r="AA159" s="18" cm="1">
        <f t="array" ref="AA159">IFERROR(_xlfn.IFS(COUNTA($AE$135:$AJ$135)=0,AVERAGE($AE159:$AJ159),$AE$135="X",AVERAGE($AF159:$AJ159),$AF$135="X",AVERAGE($AE159,$AG159:$AJ159),$AG$135="X",AVERAGE($AE159:$AF159,$AH159:$AJ159),$AH$135="X",AVERAGE($AE159:$AG159,$AI159:$AJ159),$AI$135="X",AVERAGE($AE159:$AH159,$AJ159:$AJ159),$AJ$135="X",AVERAGE($AE159:$AI159)),"")</f>
        <v>0</v>
      </c>
      <c r="AB159" s="19" cm="1">
        <f t="array" ref="AB159">IFERROR(_xlfn.IFS(COUNTA($AE$135:$AJ$135)=0,STDEV($AE159:$AJ159)/SQRT(COUNT($AE159:$AJ159)),$AE$135="X",STDEV($AF159:$AJ159)/SQRT(COUNT($AF159:$AJ159)),$AF$135="X",STDEV($AE159,$AG159:$AJ159)/SQRT(COUNT($AE159,$AG159:$AJ159)),$AG$135="X",STDEV($AE159:$AF159,$AH159:$AJ159)/SQRT(COUNT($AE159:$AF159,$AH159:$AJ159)),$AH$135="X",STDEV($AE159:$AG159,$AI159:$AJ159)/SQRT(COUNT($AE159:$AG159,$AI159:$AJ159)),$AI$135="X",STDEV($AE159:$AH159,$AJ159)/SQRT(COUNT($AE159:$AH159,$AJ159)),$AJ$135="X",STDEV($AE159:$AI159)/SQRT(COUNT($AE159:$AI159))),"")</f>
        <v>0</v>
      </c>
      <c r="AC159" s="113" cm="1">
        <f t="array" ref="AC159">IFERROR(_xlfn.IFS(COUNTA($AK$135:$AP$135)=0,AVERAGE($AK159:$AP159),$AK$135="X",AVERAGE($AL159:$AP159),$AL$135="X",AVERAGE($AK159,$AM159:$AP159),$AM$135="X",AVERAGE($AK159:$AL159,$AN159:$AP159),$AN$135="X",AVERAGE($AK159:$AM159,$AO159:$AP159),$AO$135="X",AVERAGE($AK159:$AN159,$AP159:$AP159),$AP$135="X",AVERAGE($AK159:$AO159)),"")</f>
        <v>0</v>
      </c>
      <c r="AD159" s="111" cm="1">
        <f t="array" ref="AD159">IFERROR(_xlfn.IFS(COUNTA($AK$135:$AP$135)=0,STDEV($AK159:$AP159)/SQRT(COUNT($AK159:$AP159)),$AK$135="X",STDEV($AL159:$AP159)/SQRT(COUNT($AL159:$AP159)),$AL$135="X",STDEV($AK159,$AM159:$AP159)/SQRT(COUNT($AK159,$AM159:$AP159)),$AM$135="X",STDEV($AK159:$AL159,$AN159:$AP159)/SQRT(COUNT($AK159:$AL159,$AN159:$AP159)),$AN$135="X",STDEV($AK159:$AM159,$AO159:$AP159)/SQRT(COUNT($AK159:$AM159,$AO159:$AP159)),$AO$135="X",STDEV($AK159:$AN159,$AP159)/SQRT(COUNT($AK159:$AN159,$AP159)),$AP$135="X",STDEV($AK159:$AO159)/SQRT(COUNT($AK159:$AO159))),"")</f>
        <v>0</v>
      </c>
      <c r="AE159" cm="1">
        <f t="array" ref="AE159">_xlfn.IFS(SUM($AK159:$AP159)="","",AK159="","",AK159=0,0,AK159&gt;0,AK159/AE$198*100)</f>
        <v>0</v>
      </c>
      <c r="AF159" cm="1">
        <f t="array" ref="AF159">_xlfn.IFS(SUM($AK159:$AP159)="","",AL159="","",AL159=0,0,AL159&gt;0,AL159/AF$198*100)</f>
        <v>0</v>
      </c>
      <c r="AG159" cm="1">
        <f t="array" ref="AG159">_xlfn.IFS(SUM($AK159:$AP159)="","",AM159="","",AM159=0,0,AM159&gt;0,AM159/AG$198*100)</f>
        <v>0</v>
      </c>
      <c r="AH159" cm="1">
        <f t="array" ref="AH159">_xlfn.IFS(SUM($AK159:$AP159)="","",AN159="","",AN159=0,0,AN159&gt;0,AN159/AH$198*100)</f>
        <v>0</v>
      </c>
      <c r="AI159" cm="1">
        <f t="array" ref="AI159">_xlfn.IFS(SUM($AK159:$AP159)="","",AO159="","",AO159=0,0,AO159&gt;0,AO159/AI$198*100)</f>
        <v>0</v>
      </c>
      <c r="AJ159" s="1" cm="1">
        <f t="array" ref="AJ159">_xlfn.IFS(SUM($AK159:$AP159)="","",AP159="","",AP159=0,0,AP159&gt;0,AP159/AJ$198*100)</f>
        <v>0</v>
      </c>
      <c r="AK159" s="85">
        <f t="shared" si="181"/>
        <v>0</v>
      </c>
      <c r="AL159" s="39">
        <f t="shared" si="181"/>
        <v>0</v>
      </c>
      <c r="AM159" s="39">
        <f t="shared" si="181"/>
        <v>0</v>
      </c>
      <c r="AN159" s="39">
        <f t="shared" si="181"/>
        <v>0</v>
      </c>
      <c r="AO159" s="39">
        <f t="shared" si="181"/>
        <v>0</v>
      </c>
      <c r="AP159" s="98">
        <f t="shared" si="181"/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1"/>
      <c r="AX159" s="1"/>
      <c r="AY159" s="39" t="str">
        <f t="shared" si="157"/>
        <v/>
      </c>
      <c r="AZ159" s="39" t="str">
        <f t="shared" si="158"/>
        <v/>
      </c>
      <c r="BA159" s="39" t="str">
        <f t="shared" si="159"/>
        <v/>
      </c>
      <c r="BB159" s="39" t="str">
        <f t="shared" si="160"/>
        <v/>
      </c>
      <c r="BC159" s="39" t="str">
        <f t="shared" si="161"/>
        <v/>
      </c>
      <c r="BD159" s="39" t="str">
        <f t="shared" si="162"/>
        <v/>
      </c>
      <c r="BE159" s="39" t="str">
        <f t="shared" si="163"/>
        <v/>
      </c>
      <c r="BF159" s="39" t="str">
        <f t="shared" si="164"/>
        <v/>
      </c>
      <c r="BG159" s="39" t="str">
        <f t="shared" si="165"/>
        <v/>
      </c>
      <c r="BH159" s="39" t="str">
        <f t="shared" si="166"/>
        <v/>
      </c>
      <c r="BI159" s="39" t="str">
        <f t="shared" si="167"/>
        <v/>
      </c>
      <c r="BJ159" s="39" t="str">
        <f t="shared" si="168"/>
        <v/>
      </c>
      <c r="BK159" s="42" t="str">
        <f t="shared" ref="BK159:BP190" si="183">IFERROR(_xlfn.RANK.AVG(AY159,$AY159:$BJ159,1),"")</f>
        <v/>
      </c>
      <c r="BL159" t="str">
        <f t="shared" si="183"/>
        <v/>
      </c>
      <c r="BM159" t="str">
        <f t="shared" si="183"/>
        <v/>
      </c>
      <c r="BN159" t="str">
        <f t="shared" si="182"/>
        <v/>
      </c>
      <c r="BO159" t="str">
        <f t="shared" si="182"/>
        <v/>
      </c>
      <c r="BP159" t="str">
        <f t="shared" si="182"/>
        <v/>
      </c>
      <c r="BQ159" t="str">
        <f t="shared" si="182"/>
        <v/>
      </c>
      <c r="BR159" t="str">
        <f t="shared" si="182"/>
        <v/>
      </c>
      <c r="BS159" t="str">
        <f t="shared" si="182"/>
        <v/>
      </c>
      <c r="BT159" t="str">
        <f t="shared" si="182"/>
        <v/>
      </c>
      <c r="BU159" t="str">
        <f t="shared" si="182"/>
        <v/>
      </c>
      <c r="BV159" t="str">
        <f t="shared" si="182"/>
        <v/>
      </c>
      <c r="BW159" t="str">
        <f t="shared" si="170"/>
        <v/>
      </c>
      <c r="BX159" t="str">
        <f t="shared" si="171"/>
        <v/>
      </c>
      <c r="BY159" t="str">
        <f t="shared" si="172"/>
        <v/>
      </c>
      <c r="BZ159" t="str">
        <f t="shared" si="173"/>
        <v/>
      </c>
      <c r="CA159" t="str">
        <f t="shared" si="174"/>
        <v/>
      </c>
      <c r="CB159" s="39" t="str">
        <f t="shared" si="174"/>
        <v/>
      </c>
      <c r="CC159" s="46" t="str">
        <f t="shared" si="175"/>
        <v/>
      </c>
      <c r="CD159" s="44" t="str">
        <f t="shared" si="176"/>
        <v/>
      </c>
      <c r="CE159" t="str" cm="1">
        <f t="array" ref="CE159">_xlfn.IFS($CC159="","",$CC159&lt;=CE$136,"yes",$CC159&gt;CE$136,"no")</f>
        <v/>
      </c>
      <c r="CF159" s="42" t="str">
        <f t="shared" si="177"/>
        <v/>
      </c>
      <c r="CG159" s="1" t="str">
        <f t="shared" si="178"/>
        <v/>
      </c>
      <c r="CH159" s="1" t="str">
        <f t="shared" si="179"/>
        <v/>
      </c>
      <c r="CI159" s="76" t="str">
        <f>IF(CE159="yes",VLOOKUP(CH159,'z-Table'!$A$1:$K$74,7,TRUE)*$CE$135,"")</f>
        <v/>
      </c>
    </row>
    <row r="160" spans="1:87" ht="12" x14ac:dyDescent="0.2">
      <c r="A160" s="6" t="s">
        <v>49</v>
      </c>
      <c r="B160" s="18" cm="1">
        <f t="array" ref="B160">IFERROR(_xlfn.IFS(COUNTA($F$135:$K$135)=0,AVERAGE($F160:$K160),$F$135="X",AVERAGE(G160:$K160),$G$135="X",AVERAGE($F160,$H160:$K160),$H$135="X",AVERAGE($F160:$G160,$I160:$K160),$I$135="X",AVERAGE($F160:$H160,$J160:$K160),$J$135="X",AVERAGE($F160:$I160,$K160:$K160),$K$135="X",AVERAGE($F160:$J160)),"")</f>
        <v>0</v>
      </c>
      <c r="C160" s="19" cm="1">
        <f t="array" ref="C160">IFERROR(_xlfn.IFS(COUNTA($F$135:$K$135)=0,STDEV($F160:$K160)/SQRT(COUNT($F160:$K160)),$F$135="X",STDEV(G160:$K160)/SQRT(COUNT(G160:$K160)),$G$135="X",STDEV($F160,$H160:$K160)/SQRT(COUNT($F160,$H160:$K160)),$H$135="X",STDEV($F160:$G160,$I160:$K160)/SQRT(COUNT($F160:$G160,$I160:$K160)),$I$135="X",STDEV($F160:$H160,$J160:$K160)/SQRT(COUNT($F160:$H160,$J160:$K160)),$J$135="X",STDEV($F160:$I160,$K160)/SQRT(COUNT($F160:$I160,$K160)),$K$135="X",STDEV($F160:$J160)/SQRT(COUNT($F160:$J160))),"")</f>
        <v>0</v>
      </c>
      <c r="D160" s="113" cm="1">
        <f t="array" ref="D160">IFERROR(_xlfn.IFS(COUNTA($L$135:$Q$135)=0,AVERAGE($L160:$Q160),$L$135="X",AVERAGE($M160:$Q160),$M$135="X",AVERAGE($L160,$N160:$Q160),$N$135="X",AVERAGE($L160:$M160,$O160:$Q160),$O$135="X",AVERAGE($L160:$N160,$P160:$Q160),$P$135="X",AVERAGE($L160:$O160,$Q160:$Q160),$Q$135="X",AVERAGE($L160:$P160)),"")</f>
        <v>0</v>
      </c>
      <c r="E160" s="111" cm="1">
        <f t="array" ref="E160">IFERROR(_xlfn.IFS(COUNTA($L$135:$Q$135)=0,STDEV($L160:$Q160)/SQRT(COUNT($L160:$Q160)),$L$135="X",STDEV($M160:$Q160)/SQRT(COUNT($M160:$Q160)),$M$135="X",STDEV($L160,$N160:$Q160)/SQRT(COUNT($L160,$N160:$Q160)),$N$135="X",STDEV($L160:$M160,$O160:$Q160)/SQRT(COUNT($L160:$M160,$O160:$Q160)),$O$135="X",STDEV($L160:$N160,$P160:$Q160)/SQRT(COUNT($L160:$N160,$P160:$Q160)),$P$135="X",STDEV($L160:$O160,$Q160)/SQRT(COUNT($L160:$O160,$Q160)),$Q$135="X",STDEV($L160:$P160)/SQRT(COUNT($L160:$P160))),"")</f>
        <v>0</v>
      </c>
      <c r="F160" cm="1">
        <f t="array" ref="F160">_xlfn.IFS(SUM($L160:$Q160)="","",L160="","",L160=0,0,L160&gt;0,L160/F$198*100)</f>
        <v>0</v>
      </c>
      <c r="G160" cm="1">
        <f t="array" ref="G160">_xlfn.IFS(SUM($L160:$Q160)="","",M160="","",M160=0,0,M160&gt;0,M160/G$198*100)</f>
        <v>0</v>
      </c>
      <c r="H160" cm="1">
        <f t="array" ref="H160">_xlfn.IFS(SUM($L160:$Q160)="","",N160="","",N160=0,0,N160&gt;0,N160/H$198*100)</f>
        <v>0</v>
      </c>
      <c r="I160" cm="1">
        <f t="array" ref="I160">_xlfn.IFS(SUM($L160:$Q160)="","",O160="","",O160=0,0,O160&gt;0,O160/I$198*100)</f>
        <v>0</v>
      </c>
      <c r="J160" cm="1">
        <f t="array" ref="J160">_xlfn.IFS(SUM($L160:$Q160)="","",P160="","",P160=0,0,P160&gt;0,P160/J$198*100)</f>
        <v>0</v>
      </c>
      <c r="K160" s="1" cm="1">
        <f t="array" ref="K160">_xlfn.IFS(SUM($L160:$Q160)="","",Q160="","",Q160=0,0,Q160&gt;0,Q160/K$198*100)</f>
        <v>0</v>
      </c>
      <c r="L160" s="85">
        <f t="shared" si="180"/>
        <v>0</v>
      </c>
      <c r="M160" s="39">
        <f t="shared" si="155"/>
        <v>0</v>
      </c>
      <c r="N160" s="39">
        <f t="shared" si="155"/>
        <v>0</v>
      </c>
      <c r="O160" s="39">
        <f t="shared" si="155"/>
        <v>0</v>
      </c>
      <c r="P160" s="39">
        <f t="shared" si="155"/>
        <v>0</v>
      </c>
      <c r="Q160" s="98">
        <f t="shared" si="155"/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1"/>
      <c r="Y160" s="1"/>
      <c r="Z160" s="6" t="s">
        <v>49</v>
      </c>
      <c r="AA160" s="18" cm="1">
        <f t="array" ref="AA160">IFERROR(_xlfn.IFS(COUNTA($AE$135:$AJ$135)=0,AVERAGE($AE160:$AJ160),$AE$135="X",AVERAGE($AF160:$AJ160),$AF$135="X",AVERAGE($AE160,$AG160:$AJ160),$AG$135="X",AVERAGE($AE160:$AF160,$AH160:$AJ160),$AH$135="X",AVERAGE($AE160:$AG160,$AI160:$AJ160),$AI$135="X",AVERAGE($AE160:$AH160,$AJ160:$AJ160),$AJ$135="X",AVERAGE($AE160:$AI160)),"")</f>
        <v>0</v>
      </c>
      <c r="AB160" s="19" cm="1">
        <f t="array" ref="AB160">IFERROR(_xlfn.IFS(COUNTA($AE$135:$AJ$135)=0,STDEV($AE160:$AJ160)/SQRT(COUNT($AE160:$AJ160)),$AE$135="X",STDEV($AF160:$AJ160)/SQRT(COUNT($AF160:$AJ160)),$AF$135="X",STDEV($AE160,$AG160:$AJ160)/SQRT(COUNT($AE160,$AG160:$AJ160)),$AG$135="X",STDEV($AE160:$AF160,$AH160:$AJ160)/SQRT(COUNT($AE160:$AF160,$AH160:$AJ160)),$AH$135="X",STDEV($AE160:$AG160,$AI160:$AJ160)/SQRT(COUNT($AE160:$AG160,$AI160:$AJ160)),$AI$135="X",STDEV($AE160:$AH160,$AJ160)/SQRT(COUNT($AE160:$AH160,$AJ160)),$AJ$135="X",STDEV($AE160:$AI160)/SQRT(COUNT($AE160:$AI160))),"")</f>
        <v>0</v>
      </c>
      <c r="AC160" s="113" cm="1">
        <f t="array" ref="AC160">IFERROR(_xlfn.IFS(COUNTA($AK$135:$AP$135)=0,AVERAGE($AK160:$AP160),$AK$135="X",AVERAGE($AL160:$AP160),$AL$135="X",AVERAGE($AK160,$AM160:$AP160),$AM$135="X",AVERAGE($AK160:$AL160,$AN160:$AP160),$AN$135="X",AVERAGE($AK160:$AM160,$AO160:$AP160),$AO$135="X",AVERAGE($AK160:$AN160,$AP160:$AP160),$AP$135="X",AVERAGE($AK160:$AO160)),"")</f>
        <v>0</v>
      </c>
      <c r="AD160" s="111" cm="1">
        <f t="array" ref="AD160">IFERROR(_xlfn.IFS(COUNTA($AK$135:$AP$135)=0,STDEV($AK160:$AP160)/SQRT(COUNT($AK160:$AP160)),$AK$135="X",STDEV($AL160:$AP160)/SQRT(COUNT($AL160:$AP160)),$AL$135="X",STDEV($AK160,$AM160:$AP160)/SQRT(COUNT($AK160,$AM160:$AP160)),$AM$135="X",STDEV($AK160:$AL160,$AN160:$AP160)/SQRT(COUNT($AK160:$AL160,$AN160:$AP160)),$AN$135="X",STDEV($AK160:$AM160,$AO160:$AP160)/SQRT(COUNT($AK160:$AM160,$AO160:$AP160)),$AO$135="X",STDEV($AK160:$AN160,$AP160)/SQRT(COUNT($AK160:$AN160,$AP160)),$AP$135="X",STDEV($AK160:$AO160)/SQRT(COUNT($AK160:$AO160))),"")</f>
        <v>0</v>
      </c>
      <c r="AE160" cm="1">
        <f t="array" ref="AE160">_xlfn.IFS(SUM($AK160:$AP160)="","",AK160="","",AK160=0,0,AK160&gt;0,AK160/AE$198*100)</f>
        <v>0</v>
      </c>
      <c r="AF160" cm="1">
        <f t="array" ref="AF160">_xlfn.IFS(SUM($AK160:$AP160)="","",AL160="","",AL160=0,0,AL160&gt;0,AL160/AF$198*100)</f>
        <v>0</v>
      </c>
      <c r="AG160" cm="1">
        <f t="array" ref="AG160">_xlfn.IFS(SUM($AK160:$AP160)="","",AM160="","",AM160=0,0,AM160&gt;0,AM160/AG$198*100)</f>
        <v>0</v>
      </c>
      <c r="AH160" cm="1">
        <f t="array" ref="AH160">_xlfn.IFS(SUM($AK160:$AP160)="","",AN160="","",AN160=0,0,AN160&gt;0,AN160/AH$198*100)</f>
        <v>0</v>
      </c>
      <c r="AI160" cm="1">
        <f t="array" ref="AI160">_xlfn.IFS(SUM($AK160:$AP160)="","",AO160="","",AO160=0,0,AO160&gt;0,AO160/AI$198*100)</f>
        <v>0</v>
      </c>
      <c r="AJ160" s="1" cm="1">
        <f t="array" ref="AJ160">_xlfn.IFS(SUM($AK160:$AP160)="","",AP160="","",AP160=0,0,AP160&gt;0,AP160/AJ$198*100)</f>
        <v>0</v>
      </c>
      <c r="AK160" s="85">
        <f t="shared" si="181"/>
        <v>0</v>
      </c>
      <c r="AL160" s="39">
        <f t="shared" si="181"/>
        <v>0</v>
      </c>
      <c r="AM160" s="39">
        <f t="shared" si="181"/>
        <v>0</v>
      </c>
      <c r="AN160" s="39">
        <f t="shared" si="181"/>
        <v>0</v>
      </c>
      <c r="AO160" s="39">
        <f t="shared" si="181"/>
        <v>0</v>
      </c>
      <c r="AP160" s="98">
        <f t="shared" si="181"/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1"/>
      <c r="AX160" s="1"/>
      <c r="AY160" s="39" t="str">
        <f t="shared" si="157"/>
        <v/>
      </c>
      <c r="AZ160" s="39" t="str">
        <f t="shared" si="158"/>
        <v/>
      </c>
      <c r="BA160" s="39" t="str">
        <f t="shared" si="159"/>
        <v/>
      </c>
      <c r="BB160" s="39" t="str">
        <f t="shared" si="160"/>
        <v/>
      </c>
      <c r="BC160" s="39" t="str">
        <f t="shared" si="161"/>
        <v/>
      </c>
      <c r="BD160" s="39" t="str">
        <f t="shared" si="162"/>
        <v/>
      </c>
      <c r="BE160" s="39" t="str">
        <f t="shared" si="163"/>
        <v/>
      </c>
      <c r="BF160" s="39" t="str">
        <f t="shared" si="164"/>
        <v/>
      </c>
      <c r="BG160" s="39" t="str">
        <f t="shared" si="165"/>
        <v/>
      </c>
      <c r="BH160" s="39" t="str">
        <f t="shared" si="166"/>
        <v/>
      </c>
      <c r="BI160" s="39" t="str">
        <f t="shared" si="167"/>
        <v/>
      </c>
      <c r="BJ160" s="39" t="str">
        <f t="shared" si="168"/>
        <v/>
      </c>
      <c r="BK160" s="42" t="str">
        <f t="shared" si="183"/>
        <v/>
      </c>
      <c r="BL160" t="str">
        <f t="shared" si="183"/>
        <v/>
      </c>
      <c r="BM160" t="str">
        <f t="shared" si="183"/>
        <v/>
      </c>
      <c r="BN160" t="str">
        <f t="shared" si="182"/>
        <v/>
      </c>
      <c r="BO160" t="str">
        <f t="shared" si="182"/>
        <v/>
      </c>
      <c r="BP160" t="str">
        <f t="shared" si="182"/>
        <v/>
      </c>
      <c r="BQ160" t="str">
        <f t="shared" si="182"/>
        <v/>
      </c>
      <c r="BR160" t="str">
        <f t="shared" si="182"/>
        <v/>
      </c>
      <c r="BS160" t="str">
        <f t="shared" si="182"/>
        <v/>
      </c>
      <c r="BT160" t="str">
        <f t="shared" si="182"/>
        <v/>
      </c>
      <c r="BU160" t="str">
        <f t="shared" si="182"/>
        <v/>
      </c>
      <c r="BV160" t="str">
        <f t="shared" si="182"/>
        <v/>
      </c>
      <c r="BW160" t="str">
        <f t="shared" si="170"/>
        <v/>
      </c>
      <c r="BX160" t="str">
        <f t="shared" si="171"/>
        <v/>
      </c>
      <c r="BY160" t="str">
        <f t="shared" si="172"/>
        <v/>
      </c>
      <c r="BZ160" t="str">
        <f t="shared" si="173"/>
        <v/>
      </c>
      <c r="CA160" t="str">
        <f t="shared" si="174"/>
        <v/>
      </c>
      <c r="CB160" s="39" t="str">
        <f t="shared" si="174"/>
        <v/>
      </c>
      <c r="CC160" s="46" t="str">
        <f t="shared" si="175"/>
        <v/>
      </c>
      <c r="CD160" s="44" t="str">
        <f t="shared" si="176"/>
        <v/>
      </c>
      <c r="CE160" t="str" cm="1">
        <f t="array" ref="CE160">_xlfn.IFS($CC160="","",$CC160&lt;=CE$136,"yes",$CC160&gt;CE$136,"no")</f>
        <v/>
      </c>
      <c r="CF160" s="42" t="str">
        <f t="shared" si="177"/>
        <v/>
      </c>
      <c r="CG160" s="1" t="str">
        <f t="shared" si="178"/>
        <v/>
      </c>
      <c r="CH160" s="1" t="str">
        <f t="shared" si="179"/>
        <v/>
      </c>
      <c r="CI160" s="76" t="str">
        <f>IF(CE160="yes",VLOOKUP(CH160,'z-Table'!$A$1:$K$74,7,TRUE)*$CE$135,"")</f>
        <v/>
      </c>
    </row>
    <row r="161" spans="1:87" ht="12" x14ac:dyDescent="0.2">
      <c r="A161" s="7" t="s">
        <v>50</v>
      </c>
      <c r="B161" s="18" cm="1">
        <f t="array" ref="B161">IFERROR(_xlfn.IFS(COUNTA($F$135:$K$135)=0,AVERAGE($F161:$K161),$F$135="X",AVERAGE(G161:$K161),$G$135="X",AVERAGE($F161,$H161:$K161),$H$135="X",AVERAGE($F161:$G161,$I161:$K161),$I$135="X",AVERAGE($F161:$H161,$J161:$K161),$J$135="X",AVERAGE($F161:$I161,$K161:$K161),$K$135="X",AVERAGE($F161:$J161)),"")</f>
        <v>2.3283209317448042E-3</v>
      </c>
      <c r="C161" s="19" cm="1">
        <f t="array" ref="C161">IFERROR(_xlfn.IFS(COUNTA($F$135:$K$135)=0,STDEV($F161:$K161)/SQRT(COUNT($F161:$K161)),$F$135="X",STDEV(G161:$K161)/SQRT(COUNT(G161:$K161)),$G$135="X",STDEV($F161,$H161:$K161)/SQRT(COUNT($F161,$H161:$K161)),$H$135="X",STDEV($F161:$G161,$I161:$K161)/SQRT(COUNT($F161:$G161,$I161:$K161)),$I$135="X",STDEV($F161:$H161,$J161:$K161)/SQRT(COUNT($F161:$H161,$J161:$K161)),$J$135="X",STDEV($F161:$I161,$K161)/SQRT(COUNT($F161:$I161,$K161)),$K$135="X",STDEV($F161:$J161)/SQRT(COUNT($F161:$J161))),"")</f>
        <v>4.1141777339108047E-4</v>
      </c>
      <c r="D161" s="113" cm="1">
        <f t="array" ref="D161">IFERROR(_xlfn.IFS(COUNTA($L$135:$Q$135)=0,AVERAGE($L161:$Q161),$L$135="X",AVERAGE($M161:$Q161),$M$135="X",AVERAGE($L161,$N161:$Q161),$N$135="X",AVERAGE($L161:$M161,$O161:$Q161),$O$135="X",AVERAGE($L161:$N161,$P161:$Q161),$P$135="X",AVERAGE($L161:$O161,$Q161:$Q161),$Q$135="X",AVERAGE($L161:$P161)),"")</f>
        <v>8287.6388888888887</v>
      </c>
      <c r="E161" s="111" cm="1">
        <f t="array" ref="E161">IFERROR(_xlfn.IFS(COUNTA($L$135:$Q$135)=0,STDEV($L161:$Q161)/SQRT(COUNT($L161:$Q161)),$L$135="X",STDEV($M161:$Q161)/SQRT(COUNT($M161:$Q161)),$M$135="X",STDEV($L161,$N161:$Q161)/SQRT(COUNT($L161,$N161:$Q161)),$N$135="X",STDEV($L161:$M161,$O161:$Q161)/SQRT(COUNT($L161:$M161,$O161:$Q161)),$O$135="X",STDEV($L161:$N161,$P161:$Q161)/SQRT(COUNT($L161:$N161,$P161:$Q161)),$P$135="X",STDEV($L161:$O161,$Q161)/SQRT(COUNT($L161:$O161,$Q161)),$Q$135="X",STDEV($L161:$P161)/SQRT(COUNT($L161:$P161))),"")</f>
        <v>2183.5391431482271</v>
      </c>
      <c r="F161" cm="1">
        <f t="array" ref="F161">_xlfn.IFS(SUM($L161:$Q161)="","",L161="","",L161=0,0,L161&gt;0,L161/F$198*100)</f>
        <v>2.1685568712127316E-3</v>
      </c>
      <c r="G161" cm="1">
        <f t="array" ref="G161">_xlfn.IFS(SUM($L161:$Q161)="","",M161="","",M161=0,0,M161&gt;0,M161/G$198*100)</f>
        <v>1.9748588498489949E-3</v>
      </c>
      <c r="H161" cm="1">
        <f t="array" ref="H161">_xlfn.IFS(SUM($L161:$Q161)="","",N161="","",N161=0,0,N161&gt;0,N161/H$198*100)</f>
        <v>6.082645875003013E-4</v>
      </c>
      <c r="I161" cm="1">
        <f t="array" ref="I161">_xlfn.IFS(SUM($L161:$Q161)="","",O161="","",O161=0,0,O161&gt;0,O161/I$198*100)</f>
        <v>2.8099594537037923E-3</v>
      </c>
      <c r="J161" cm="1">
        <f t="array" ref="J161">_xlfn.IFS(SUM($L161:$Q161)="","",P161="","",P161=0,0,P161&gt;0,P161/J$198*100)</f>
        <v>3.5225606795585983E-3</v>
      </c>
      <c r="K161" s="1" cm="1">
        <f t="array" ref="K161">_xlfn.IFS(SUM($L161:$Q161)="","",Q161="","",Q161=0,0,Q161&gt;0,Q161/K$198*100)</f>
        <v>2.8857251486444076E-3</v>
      </c>
      <c r="L161" s="85">
        <f t="shared" si="180"/>
        <v>5268.666666666667</v>
      </c>
      <c r="M161" s="39">
        <f t="shared" si="155"/>
        <v>8290.5</v>
      </c>
      <c r="N161" s="39">
        <f t="shared" si="155"/>
        <v>126</v>
      </c>
      <c r="O161" s="39">
        <f t="shared" si="155"/>
        <v>8186.666666666667</v>
      </c>
      <c r="P161" s="39">
        <f t="shared" si="155"/>
        <v>15286</v>
      </c>
      <c r="Q161" s="98">
        <f t="shared" si="155"/>
        <v>12568</v>
      </c>
      <c r="R161" s="89">
        <v>15806</v>
      </c>
      <c r="S161" s="89">
        <v>16581</v>
      </c>
      <c r="T161" s="89">
        <v>378</v>
      </c>
      <c r="U161" s="89">
        <v>24560</v>
      </c>
      <c r="V161" s="89">
        <v>15286</v>
      </c>
      <c r="W161" s="89">
        <v>12568</v>
      </c>
      <c r="X161" s="1"/>
      <c r="Y161" s="1"/>
      <c r="Z161" s="7" t="s">
        <v>50</v>
      </c>
      <c r="AA161" s="18" cm="1">
        <f t="array" ref="AA161">IFERROR(_xlfn.IFS(COUNTA($AE$135:$AJ$135)=0,AVERAGE($AE161:$AJ161),$AE$135="X",AVERAGE($AF161:$AJ161),$AF$135="X",AVERAGE($AE161,$AG161:$AJ161),$AG$135="X",AVERAGE($AE161:$AF161,$AH161:$AJ161),$AH$135="X",AVERAGE($AE161:$AG161,$AI161:$AJ161),$AI$135="X",AVERAGE($AE161:$AH161,$AJ161:$AJ161),$AJ$135="X",AVERAGE($AE161:$AI161)),"")</f>
        <v>2.0829506778124048E-3</v>
      </c>
      <c r="AB161" s="19" cm="1">
        <f t="array" ref="AB161">IFERROR(_xlfn.IFS(COUNTA($AE$135:$AJ$135)=0,STDEV($AE161:$AJ161)/SQRT(COUNT($AE161:$AJ161)),$AE$135="X",STDEV($AF161:$AJ161)/SQRT(COUNT($AF161:$AJ161)),$AF$135="X",STDEV($AE161,$AG161:$AJ161)/SQRT(COUNT($AE161,$AG161:$AJ161)),$AG$135="X",STDEV($AE161:$AF161,$AH161:$AJ161)/SQRT(COUNT($AE161:$AF161,$AH161:$AJ161)),$AH$135="X",STDEV($AE161:$AG161,$AI161:$AJ161)/SQRT(COUNT($AE161:$AG161,$AI161:$AJ161)),$AI$135="X",STDEV($AE161:$AH161,$AJ161)/SQRT(COUNT($AE161:$AH161,$AJ161)),$AJ$135="X",STDEV($AE161:$AI161)/SQRT(COUNT($AE161:$AI161))),"")</f>
        <v>6.6089382842201606E-4</v>
      </c>
      <c r="AC161" s="113" cm="1">
        <f t="array" ref="AC161">IFERROR(_xlfn.IFS(COUNTA($AK$135:$AP$135)=0,AVERAGE($AK161:$AP161),$AK$135="X",AVERAGE($AL161:$AP161),$AL$135="X",AVERAGE($AK161,$AM161:$AP161),$AM$135="X",AVERAGE($AK161:$AL161,$AN161:$AP161),$AN$135="X",AVERAGE($AK161:$AM161,$AO161:$AP161),$AO$135="X",AVERAGE($AK161:$AN161,$AP161:$AP161),$AP$135="X",AVERAGE($AK161:$AO161)),"")</f>
        <v>5283.3888888888896</v>
      </c>
      <c r="AD161" s="111" cm="1">
        <f t="array" ref="AD161">IFERROR(_xlfn.IFS(COUNTA($AK$135:$AP$135)=0,STDEV($AK161:$AP161)/SQRT(COUNT($AK161:$AP161)),$AK$135="X",STDEV($AL161:$AP161)/SQRT(COUNT($AL161:$AP161)),$AL$135="X",STDEV($AK161,$AM161:$AP161)/SQRT(COUNT($AK161,$AM161:$AP161)),$AM$135="X",STDEV($AK161:$AL161,$AN161:$AP161)/SQRT(COUNT($AK161:$AL161,$AN161:$AP161)),$AN$135="X",STDEV($AK161:$AM161,$AO161:$AP161)/SQRT(COUNT($AK161:$AM161,$AO161:$AP161)),$AO$135="X",STDEV($AK161:$AN161,$AP161)/SQRT(COUNT($AK161:$AN161,$AP161)),$AP$135="X",STDEV($AK161:$AO161)/SQRT(COUNT($AK161:$AO161))),"")</f>
        <v>2268.1969787846688</v>
      </c>
      <c r="AE161" cm="1">
        <f t="array" ref="AE161">_xlfn.IFS(SUM($AK161:$AP161)="","",AK161="","",AK161=0,0,AK161&gt;0,AK161/AE$198*100)</f>
        <v>2.3963564943991831E-3</v>
      </c>
      <c r="AF161" cm="1">
        <f t="array" ref="AF161">_xlfn.IFS(SUM($AK161:$AP161)="","",AL161="","",AL161=0,0,AL161&gt;0,AL161/AF$198*100)</f>
        <v>1.4078507659235676E-3</v>
      </c>
      <c r="AG161" cm="1">
        <f t="array" ref="AG161">_xlfn.IFS(SUM($AK161:$AP161)="","",AM161="","",AM161=0,0,AM161&gt;0,AM161/AG$198*100)</f>
        <v>3.432576481989533E-3</v>
      </c>
      <c r="AH161" cm="1">
        <f t="array" ref="AH161">_xlfn.IFS(SUM($AK161:$AP161)="","",AN161="","",AN161=0,0,AN161&gt;0,AN161/AH$198*100)</f>
        <v>9.2902990102727433E-4</v>
      </c>
      <c r="AI161" cm="1">
        <f t="array" ref="AI161">_xlfn.IFS(SUM($AK161:$AP161)="","",AO161="","",AO161=0,0,AO161&gt;0,AO161/AI$198*100)</f>
        <v>4.3318904235348692E-3</v>
      </c>
      <c r="AJ161" s="1" cm="1">
        <f t="array" ref="AJ161">_xlfn.IFS(SUM($AK161:$AP161)="","",AP161="","",AP161=0,0,AP161&gt;0,AP161/AJ$198*100)</f>
        <v>0</v>
      </c>
      <c r="AK161" s="85">
        <f t="shared" si="181"/>
        <v>5620.5</v>
      </c>
      <c r="AL161" s="39">
        <f t="shared" si="181"/>
        <v>4457</v>
      </c>
      <c r="AM161" s="39">
        <f t="shared" si="181"/>
        <v>3772.5</v>
      </c>
      <c r="AN161" s="39">
        <f t="shared" si="181"/>
        <v>1967.3333333333333</v>
      </c>
      <c r="AO161" s="39">
        <f t="shared" si="181"/>
        <v>15883</v>
      </c>
      <c r="AP161" s="98">
        <f t="shared" si="181"/>
        <v>0</v>
      </c>
      <c r="AQ161" s="89">
        <v>11241</v>
      </c>
      <c r="AR161" s="89">
        <v>4457</v>
      </c>
      <c r="AS161" s="89">
        <v>7545</v>
      </c>
      <c r="AT161" s="89">
        <v>5902</v>
      </c>
      <c r="AU161" s="89">
        <v>15883</v>
      </c>
      <c r="AV161" s="89">
        <v>0</v>
      </c>
      <c r="AW161" s="1"/>
      <c r="AX161" s="1"/>
      <c r="AY161" s="39" t="str">
        <f t="shared" si="157"/>
        <v/>
      </c>
      <c r="AZ161" s="39" t="str">
        <f t="shared" si="158"/>
        <v/>
      </c>
      <c r="BA161" s="39" t="str">
        <f t="shared" si="159"/>
        <v/>
      </c>
      <c r="BB161" s="39" t="str">
        <f t="shared" si="160"/>
        <v/>
      </c>
      <c r="BC161" s="39" t="str">
        <f t="shared" si="161"/>
        <v/>
      </c>
      <c r="BD161" s="39" t="str">
        <f t="shared" si="162"/>
        <v/>
      </c>
      <c r="BE161" s="39" t="str">
        <f t="shared" si="163"/>
        <v/>
      </c>
      <c r="BF161" s="39" t="str">
        <f t="shared" si="164"/>
        <v/>
      </c>
      <c r="BG161" s="39" t="str">
        <f t="shared" si="165"/>
        <v/>
      </c>
      <c r="BH161" s="39" t="str">
        <f t="shared" si="166"/>
        <v/>
      </c>
      <c r="BI161" s="39" t="str">
        <f t="shared" si="167"/>
        <v/>
      </c>
      <c r="BJ161" s="39" t="str">
        <f t="shared" si="168"/>
        <v/>
      </c>
      <c r="BK161" s="42" t="str">
        <f t="shared" si="183"/>
        <v/>
      </c>
      <c r="BL161" t="str">
        <f t="shared" si="183"/>
        <v/>
      </c>
      <c r="BM161" t="str">
        <f t="shared" si="183"/>
        <v/>
      </c>
      <c r="BN161" t="str">
        <f t="shared" si="182"/>
        <v/>
      </c>
      <c r="BO161" t="str">
        <f t="shared" si="182"/>
        <v/>
      </c>
      <c r="BP161" t="str">
        <f t="shared" si="182"/>
        <v/>
      </c>
      <c r="BQ161" t="str">
        <f t="shared" si="182"/>
        <v/>
      </c>
      <c r="BR161" t="str">
        <f t="shared" si="182"/>
        <v/>
      </c>
      <c r="BS161" t="str">
        <f t="shared" si="182"/>
        <v/>
      </c>
      <c r="BT161" t="str">
        <f t="shared" si="182"/>
        <v/>
      </c>
      <c r="BU161" t="str">
        <f t="shared" si="182"/>
        <v/>
      </c>
      <c r="BV161" t="str">
        <f t="shared" si="182"/>
        <v/>
      </c>
      <c r="BW161" t="str">
        <f t="shared" si="170"/>
        <v/>
      </c>
      <c r="BX161" t="str">
        <f t="shared" si="171"/>
        <v/>
      </c>
      <c r="BY161" t="str">
        <f t="shared" si="172"/>
        <v/>
      </c>
      <c r="BZ161" t="str">
        <f t="shared" si="173"/>
        <v/>
      </c>
      <c r="CA161" t="str">
        <f t="shared" si="174"/>
        <v/>
      </c>
      <c r="CB161" s="39" t="str">
        <f t="shared" si="174"/>
        <v/>
      </c>
      <c r="CC161" s="46" t="str">
        <f t="shared" si="175"/>
        <v/>
      </c>
      <c r="CD161" s="44" t="str">
        <f t="shared" si="176"/>
        <v/>
      </c>
      <c r="CE161" t="str" cm="1">
        <f t="array" ref="CE161">_xlfn.IFS($CC161="","",$CC161&lt;=CE$136,"yes",$CC161&gt;CE$136,"no")</f>
        <v/>
      </c>
      <c r="CF161" s="42" t="str">
        <f t="shared" si="177"/>
        <v/>
      </c>
      <c r="CG161" s="1" t="str">
        <f t="shared" si="178"/>
        <v/>
      </c>
      <c r="CH161" s="1" t="str">
        <f t="shared" si="179"/>
        <v/>
      </c>
      <c r="CI161" s="76" t="str">
        <f>IF(CE161="yes",VLOOKUP(CH161,'z-Table'!$A$1:$K$74,7,TRUE)*$CE$135,"")</f>
        <v/>
      </c>
    </row>
    <row r="162" spans="1:87" ht="12" x14ac:dyDescent="0.2">
      <c r="A162" s="7" t="s">
        <v>51</v>
      </c>
      <c r="B162" s="18" cm="1">
        <f t="array" ref="B162">IFERROR(_xlfn.IFS(COUNTA($F$135:$K$135)=0,AVERAGE($F162:$K162),$F$135="X",AVERAGE(G162:$K162),$G$135="X",AVERAGE($F162,$H162:$K162),$H$135="X",AVERAGE($F162:$G162,$I162:$K162),$I$135="X",AVERAGE($F162:$H162,$J162:$K162),$J$135="X",AVERAGE($F162:$I162,$K162:$K162),$K$135="X",AVERAGE($F162:$J162)),"")</f>
        <v>3.9706172035008014</v>
      </c>
      <c r="C162" s="19" cm="1">
        <f t="array" ref="C162">IFERROR(_xlfn.IFS(COUNTA($F$135:$K$135)=0,STDEV($F162:$K162)/SQRT(COUNT($F162:$K162)),$F$135="X",STDEV(G162:$K162)/SQRT(COUNT(G162:$K162)),$G$135="X",STDEV($F162,$H162:$K162)/SQRT(COUNT($F162,$H162:$K162)),$H$135="X",STDEV($F162:$G162,$I162:$K162)/SQRT(COUNT($F162:$G162,$I162:$K162)),$I$135="X",STDEV($F162:$H162,$J162:$K162)/SQRT(COUNT($F162:$H162,$J162:$K162)),$J$135="X",STDEV($F162:$I162,$K162)/SQRT(COUNT($F162:$I162,$K162)),$K$135="X",STDEV($F162:$J162)/SQRT(COUNT($F162:$J162))),"")</f>
        <v>0.50057964374235897</v>
      </c>
      <c r="D162" s="113" cm="1">
        <f t="array" ref="D162">IFERROR(_xlfn.IFS(COUNTA($L$135:$Q$135)=0,AVERAGE($L162:$Q162),$L$135="X",AVERAGE($M162:$Q162),$M$135="X",AVERAGE($L162,$N162:$Q162),$N$135="X",AVERAGE($L162:$M162,$O162:$Q162),$O$135="X",AVERAGE($L162:$N162,$P162:$Q162),$P$135="X",AVERAGE($L162:$O162,$Q162:$Q162),$Q$135="X",AVERAGE($L162:$P162)),"")</f>
        <v>13793204.61111111</v>
      </c>
      <c r="E162" s="111" cm="1">
        <f t="array" ref="E162">IFERROR(_xlfn.IFS(COUNTA($L$135:$Q$135)=0,STDEV($L162:$Q162)/SQRT(COUNT($L162:$Q162)),$L$135="X",STDEV($M162:$Q162)/SQRT(COUNT($M162:$Q162)),$M$135="X",STDEV($L162,$N162:$Q162)/SQRT(COUNT($L162,$N162:$Q162)),$N$135="X",STDEV($L162:$M162,$O162:$Q162)/SQRT(COUNT($L162:$M162,$O162:$Q162)),$O$135="X",STDEV($L162:$N162,$P162:$Q162)/SQRT(COUNT($L162:$N162,$P162:$Q162)),$P$135="X",STDEV($L162:$O162,$Q162)/SQRT(COUNT($L162:$O162,$Q162)),$Q$135="X",STDEV($L162:$P162)/SQRT(COUNT($L162:$P162))),"")</f>
        <v>3300329.5366446059</v>
      </c>
      <c r="F162" cm="1">
        <f t="array" ref="F162">_xlfn.IFS(SUM($L162:$Q162)="","",L162="","",L162=0,0,L162&gt;0,L162/F$198*100)</f>
        <v>3.862665164379663</v>
      </c>
      <c r="G162" cm="1">
        <f t="array" ref="G162">_xlfn.IFS(SUM($L162:$Q162)="","",M162="","",M162=0,0,M162&gt;0,M162/G$198*100)</f>
        <v>4.5280265468480341</v>
      </c>
      <c r="H162" cm="1">
        <f t="array" ref="H162">_xlfn.IFS(SUM($L162:$Q162)="","",N162="","",N162=0,0,N162&gt;0,N162/H$198*100)</f>
        <v>1.5761390611281616</v>
      </c>
      <c r="I162" cm="1">
        <f t="array" ref="I162">_xlfn.IFS(SUM($L162:$Q162)="","",O162="","",O162=0,0,O162&gt;0,O162/I$198*100)</f>
        <v>4.3268347178325435</v>
      </c>
      <c r="J162" cm="1">
        <f t="array" ref="J162">_xlfn.IFS(SUM($L162:$Q162)="","",P162="","",P162=0,0,P162&gt;0,P162/J$198*100)</f>
        <v>4.5746559483574813</v>
      </c>
      <c r="K162" s="1" cm="1">
        <f t="array" ref="K162">_xlfn.IFS(SUM($L162:$Q162)="","",Q162="","",Q162=0,0,Q162&gt;0,Q162/K$198*100)</f>
        <v>4.9553817824589252</v>
      </c>
      <c r="L162" s="85">
        <f t="shared" si="180"/>
        <v>9384626</v>
      </c>
      <c r="M162" s="39">
        <f t="shared" si="155"/>
        <v>19008753</v>
      </c>
      <c r="N162" s="39">
        <f t="shared" si="155"/>
        <v>326492</v>
      </c>
      <c r="O162" s="39">
        <f t="shared" si="155"/>
        <v>12606001.666666666</v>
      </c>
      <c r="P162" s="39">
        <f t="shared" si="155"/>
        <v>19851522</v>
      </c>
      <c r="Q162" s="98">
        <f t="shared" si="155"/>
        <v>21581833</v>
      </c>
      <c r="R162" s="89">
        <v>28153878</v>
      </c>
      <c r="S162" s="89">
        <v>38017506</v>
      </c>
      <c r="T162" s="89">
        <v>979476</v>
      </c>
      <c r="U162" s="89">
        <v>37818005</v>
      </c>
      <c r="V162" s="89">
        <v>19851522</v>
      </c>
      <c r="W162" s="89">
        <v>21581833</v>
      </c>
      <c r="X162" s="1"/>
      <c r="Y162" s="1"/>
      <c r="Z162" s="7" t="s">
        <v>51</v>
      </c>
      <c r="AA162" s="18" cm="1">
        <f t="array" ref="AA162">IFERROR(_xlfn.IFS(COUNTA($AE$135:$AJ$135)=0,AVERAGE($AE162:$AJ162),$AE$135="X",AVERAGE($AF162:$AJ162),$AF$135="X",AVERAGE($AE162,$AG162:$AJ162),$AG$135="X",AVERAGE($AE162:$AF162,$AH162:$AJ162),$AH$135="X",AVERAGE($AE162:$AG162,$AI162:$AJ162),$AI$135="X",AVERAGE($AE162:$AH162,$AJ162:$AJ162),$AJ$135="X",AVERAGE($AE162:$AI162)),"")</f>
        <v>2.5575411983400183</v>
      </c>
      <c r="AB162" s="19" cm="1">
        <f t="array" ref="AB162">IFERROR(_xlfn.IFS(COUNTA($AE$135:$AJ$135)=0,STDEV($AE162:$AJ162)/SQRT(COUNT($AE162:$AJ162)),$AE$135="X",STDEV($AF162:$AJ162)/SQRT(COUNT($AF162:$AJ162)),$AF$135="X",STDEV($AE162,$AG162:$AJ162)/SQRT(COUNT($AE162,$AG162:$AJ162)),$AG$135="X",STDEV($AE162:$AF162,$AH162:$AJ162)/SQRT(COUNT($AE162:$AF162,$AH162:$AJ162)),$AH$135="X",STDEV($AE162:$AG162,$AI162:$AJ162)/SQRT(COUNT($AE162:$AG162,$AI162:$AJ162)),$AI$135="X",STDEV($AE162:$AH162,$AJ162)/SQRT(COUNT($AE162:$AH162,$AJ162)),$AJ$135="X",STDEV($AE162:$AI162)/SQRT(COUNT($AE162:$AI162))),"")</f>
        <v>0.70301240331083203</v>
      </c>
      <c r="AC162" s="113" cm="1">
        <f t="array" ref="AC162">IFERROR(_xlfn.IFS(COUNTA($AK$135:$AP$135)=0,AVERAGE($AK162:$AP162),$AK$135="X",AVERAGE($AL162:$AP162),$AL$135="X",AVERAGE($AK162,$AM162:$AP162),$AM$135="X",AVERAGE($AK162:$AL162,$AN162:$AP162),$AN$135="X",AVERAGE($AK162:$AM162,$AO162:$AP162),$AO$135="X",AVERAGE($AK162:$AN162,$AP162:$AP162),$AP$135="X",AVERAGE($AK162:$AO162)),"")</f>
        <v>6321842.694444444</v>
      </c>
      <c r="AD162" s="111" cm="1">
        <f t="array" ref="AD162">IFERROR(_xlfn.IFS(COUNTA($AK$135:$AP$135)=0,STDEV($AK162:$AP162)/SQRT(COUNT($AK162:$AP162)),$AK$135="X",STDEV($AL162:$AP162)/SQRT(COUNT($AL162:$AP162)),$AL$135="X",STDEV($AK162,$AM162:$AP162)/SQRT(COUNT($AK162,$AM162:$AP162)),$AM$135="X",STDEV($AK162:$AL162,$AN162:$AP162)/SQRT(COUNT($AK162:$AL162,$AN162:$AP162)),$AN$135="X",STDEV($AK162:$AM162,$AO162:$AP162)/SQRT(COUNT($AK162:$AM162,$AO162:$AP162)),$AO$135="X",STDEV($AK162:$AN162,$AP162)/SQRT(COUNT($AK162:$AN162,$AP162)),$AP$135="X",STDEV($AK162:$AO162)/SQRT(COUNT($AK162:$AO162))),"")</f>
        <v>2733423.0884988043</v>
      </c>
      <c r="AE162" cm="1">
        <f t="array" ref="AE162">_xlfn.IFS(SUM($AK162:$AP162)="","",AK162="","",AK162=0,0,AK162&gt;0,AK162/AE$198*100)</f>
        <v>3.7290242541591434</v>
      </c>
      <c r="AF162" cm="1">
        <f t="array" ref="AF162">_xlfn.IFS(SUM($AK162:$AP162)="","",AL162="","",AL162=0,0,AL162&gt;0,AL162/AF$198*100)</f>
        <v>1.1868993753116295</v>
      </c>
      <c r="AG162" cm="1">
        <f t="array" ref="AG162">_xlfn.IFS(SUM($AK162:$AP162)="","",AM162="","",AM162=0,0,AM162&gt;0,AM162/AG$198*100)</f>
        <v>3.1823573521302468</v>
      </c>
      <c r="AH162" cm="1">
        <f t="array" ref="AH162">_xlfn.IFS(SUM($AK162:$AP162)="","",AN162="","",AN162=0,0,AN162&gt;0,AN162/AH$198*100)</f>
        <v>1.2162539293659669</v>
      </c>
      <c r="AI162" cm="1">
        <f t="array" ref="AI162">_xlfn.IFS(SUM($AK162:$AP162)="","",AO162="","",AO162=0,0,AO162&gt;0,AO162/AI$198*100)</f>
        <v>5.1327986788331508</v>
      </c>
      <c r="AJ162" s="1" cm="1">
        <f t="array" ref="AJ162">_xlfn.IFS(SUM($AK162:$AP162)="","",AP162="","",AP162=0,0,AP162&gt;0,AP162/AJ$198*100)</f>
        <v>0.89791360023997124</v>
      </c>
      <c r="AK162" s="85">
        <f t="shared" si="181"/>
        <v>8746186.5</v>
      </c>
      <c r="AL162" s="39">
        <f t="shared" si="181"/>
        <v>3757508</v>
      </c>
      <c r="AM162" s="39">
        <f t="shared" si="181"/>
        <v>3497502</v>
      </c>
      <c r="AN162" s="39">
        <f t="shared" si="181"/>
        <v>2575565</v>
      </c>
      <c r="AO162" s="39">
        <f t="shared" si="181"/>
        <v>18819553</v>
      </c>
      <c r="AP162" s="98">
        <f t="shared" si="181"/>
        <v>534741.66666666663</v>
      </c>
      <c r="AQ162" s="89">
        <v>17492373</v>
      </c>
      <c r="AR162" s="89">
        <v>3757508</v>
      </c>
      <c r="AS162" s="89">
        <v>6995004</v>
      </c>
      <c r="AT162" s="89">
        <v>7726695</v>
      </c>
      <c r="AU162" s="89">
        <v>18819553</v>
      </c>
      <c r="AV162" s="89">
        <v>1604225</v>
      </c>
      <c r="AW162" s="1"/>
      <c r="AX162" s="1" t="str">
        <f>A162</f>
        <v>borneol</v>
      </c>
      <c r="AY162" s="39">
        <f t="shared" si="157"/>
        <v>9384626</v>
      </c>
      <c r="AZ162" s="39">
        <f t="shared" si="158"/>
        <v>19008753</v>
      </c>
      <c r="BA162" s="39">
        <f t="shared" si="159"/>
        <v>326492</v>
      </c>
      <c r="BB162" s="39">
        <f t="shared" si="160"/>
        <v>12606001.666666666</v>
      </c>
      <c r="BC162" s="39">
        <f t="shared" si="161"/>
        <v>19851522</v>
      </c>
      <c r="BD162" s="39">
        <f t="shared" si="162"/>
        <v>21581833</v>
      </c>
      <c r="BE162" s="39">
        <f t="shared" si="163"/>
        <v>8746186.5</v>
      </c>
      <c r="BF162" s="39">
        <f t="shared" si="164"/>
        <v>3757508</v>
      </c>
      <c r="BG162" s="39">
        <f t="shared" si="165"/>
        <v>3497502</v>
      </c>
      <c r="BH162" s="39">
        <f t="shared" si="166"/>
        <v>2575565</v>
      </c>
      <c r="BI162" s="39">
        <f t="shared" si="167"/>
        <v>18819553</v>
      </c>
      <c r="BJ162" s="39">
        <f t="shared" si="168"/>
        <v>534741.66666666663</v>
      </c>
      <c r="BK162" s="42">
        <f t="shared" si="183"/>
        <v>7</v>
      </c>
      <c r="BL162">
        <f t="shared" si="183"/>
        <v>10</v>
      </c>
      <c r="BM162">
        <f t="shared" si="183"/>
        <v>1</v>
      </c>
      <c r="BN162">
        <f t="shared" si="182"/>
        <v>8</v>
      </c>
      <c r="BO162">
        <f t="shared" si="182"/>
        <v>11</v>
      </c>
      <c r="BP162">
        <f t="shared" si="182"/>
        <v>12</v>
      </c>
      <c r="BQ162">
        <f t="shared" si="182"/>
        <v>6</v>
      </c>
      <c r="BR162">
        <f t="shared" si="182"/>
        <v>5</v>
      </c>
      <c r="BS162">
        <f t="shared" si="182"/>
        <v>4</v>
      </c>
      <c r="BT162">
        <f t="shared" si="182"/>
        <v>3</v>
      </c>
      <c r="BU162">
        <f t="shared" si="182"/>
        <v>9</v>
      </c>
      <c r="BV162">
        <f t="shared" si="182"/>
        <v>2</v>
      </c>
      <c r="BW162">
        <f t="shared" si="170"/>
        <v>49</v>
      </c>
      <c r="BX162">
        <f t="shared" si="171"/>
        <v>29</v>
      </c>
      <c r="BY162">
        <f t="shared" si="172"/>
        <v>6</v>
      </c>
      <c r="BZ162">
        <f t="shared" si="173"/>
        <v>6</v>
      </c>
      <c r="CA162">
        <f t="shared" si="174"/>
        <v>8</v>
      </c>
      <c r="CB162" s="39">
        <f t="shared" si="174"/>
        <v>28</v>
      </c>
      <c r="CC162" s="46">
        <f t="shared" si="175"/>
        <v>8</v>
      </c>
      <c r="CD162" s="44" t="str">
        <f t="shared" si="176"/>
        <v xml:space="preserve">sig = </v>
      </c>
      <c r="CE162" t="str" cm="1">
        <f t="array" ref="CE162">_xlfn.IFS($CC162="","",$CC162&lt;=CE$136,"yes",$CC162&gt;CE$136,"no")</f>
        <v>no</v>
      </c>
      <c r="CF162" s="42" t="str">
        <f>IF(CE162="yes",(BY162*BZ162)/2,"")</f>
        <v/>
      </c>
      <c r="CG162" s="1" t="str">
        <f>IF(CE162="yes",SQRT(((BY162*BZ162)*(BY162+BZ162+1))/12),"")</f>
        <v/>
      </c>
      <c r="CH162" s="1" t="str">
        <f>IF(CE162="yes",ROUND(((CC162-CF162)+IF(CC162&gt;CF162,-0.5,0.5))/CG162,1),"")</f>
        <v/>
      </c>
      <c r="CI162" s="76" t="str">
        <f>IF(CE162="yes",VLOOKUP(CH162,'z-Table'!$A$1:$K$74,7,TRUE)*$CE$135,"")</f>
        <v/>
      </c>
    </row>
    <row r="163" spans="1:87" ht="12" x14ac:dyDescent="0.2">
      <c r="A163" s="7" t="s">
        <v>52</v>
      </c>
      <c r="B163" s="18" cm="1">
        <f t="array" ref="B163">IFERROR(_xlfn.IFS(COUNTA($F$135:$K$135)=0,AVERAGE($F163:$K163),$F$135="X",AVERAGE(G163:$K163),$G$135="X",AVERAGE($F163,$H163:$K163),$H$135="X",AVERAGE($F163:$G163,$I163:$K163),$I$135="X",AVERAGE($F163:$H163,$J163:$K163),$J$135="X",AVERAGE($F163:$I163,$K163:$K163),$K$135="X",AVERAGE($F163:$J163)),"")</f>
        <v>1.7120888968416039E-2</v>
      </c>
      <c r="C163" s="19" cm="1">
        <f t="array" ref="C163">IFERROR(_xlfn.IFS(COUNTA($F$135:$K$135)=0,STDEV($F163:$K163)/SQRT(COUNT($F163:$K163)),$F$135="X",STDEV(G163:$K163)/SQRT(COUNT(G163:$K163)),$G$135="X",STDEV($F163,$H163:$K163)/SQRT(COUNT($F163,$H163:$K163)),$H$135="X",STDEV($F163:$G163,$I163:$K163)/SQRT(COUNT($F163:$G163,$I163:$K163)),$I$135="X",STDEV($F163:$H163,$J163:$K163)/SQRT(COUNT($F163:$H163,$J163:$K163)),$J$135="X",STDEV($F163:$I163,$K163)/SQRT(COUNT($F163:$I163,$K163)),$K$135="X",STDEV($F163:$J163)/SQRT(COUNT($F163:$J163))),"")</f>
        <v>9.096475453741539E-4</v>
      </c>
      <c r="D163" s="113" cm="1">
        <f t="array" ref="D163">IFERROR(_xlfn.IFS(COUNTA($L$135:$Q$135)=0,AVERAGE($L163:$Q163),$L$135="X",AVERAGE($M163:$Q163),$M$135="X",AVERAGE($L163,$N163:$Q163),$N$135="X",AVERAGE($L163:$M163,$O163:$Q163),$O$135="X",AVERAGE($L163:$N163,$P163:$Q163),$P$135="X",AVERAGE($L163:$O163,$Q163:$Q163),$Q$135="X",AVERAGE($L163:$P163)),"")</f>
        <v>54154.666666666664</v>
      </c>
      <c r="E163" s="111" cm="1">
        <f t="array" ref="E163">IFERROR(_xlfn.IFS(COUNTA($L$135:$Q$135)=0,STDEV($L163:$Q163)/SQRT(COUNT($L163:$Q163)),$L$135="X",STDEV($M163:$Q163)/SQRT(COUNT($M163:$Q163)),$M$135="X",STDEV($L163,$N163:$Q163)/SQRT(COUNT($L163,$N163:$Q163)),$N$135="X",STDEV($L163:$M163,$O163:$Q163)/SQRT(COUNT($L163:$M163,$O163:$Q163)),$O$135="X",STDEV($L163:$N163,$P163:$Q163)/SQRT(COUNT($L163:$N163,$P163:$Q163)),$P$135="X",STDEV($L163:$O163,$Q163)/SQRT(COUNT($L163:$O163,$Q163)),$Q$135="X",STDEV($L163:$P163)/SQRT(COUNT($L163:$P163))),"")</f>
        <v>13275.788716752457</v>
      </c>
      <c r="F163" cm="1">
        <f t="array" ref="F163">_xlfn.IFS(SUM($L163:$Q163)="","",L163="","",L163=0,0,L163&gt;0,L163/F$198*100)</f>
        <v>1.3717089458677015E-2</v>
      </c>
      <c r="G163" cm="1">
        <f t="array" ref="G163">_xlfn.IFS(SUM($L163:$Q163)="","",M163="","",M163=0,0,M163&gt;0,M163/G$198*100)</f>
        <v>1.8755978061565665E-2</v>
      </c>
      <c r="H163" cm="1">
        <f t="array" ref="H163">_xlfn.IFS(SUM($L163:$Q163)="","",N163="","",N163=0,0,N163&gt;0,N163/H$198*100)</f>
        <v>1.7018535125405257E-2</v>
      </c>
      <c r="I163" cm="1">
        <f t="array" ref="I163">_xlfn.IFS(SUM($L163:$Q163)="","",O163="","",O163=0,0,O163&gt;0,O163/I$198*100)</f>
        <v>1.5412330132287627E-2</v>
      </c>
      <c r="J163" cm="1">
        <f t="array" ref="J163">_xlfn.IFS(SUM($L163:$Q163)="","",P163="","",P163=0,0,P163&gt;0,P163/J$198*100)</f>
        <v>1.8127153485243915E-2</v>
      </c>
      <c r="K163" s="1" cm="1">
        <f t="array" ref="K163">_xlfn.IFS(SUM($L163:$Q163)="","",Q163="","",Q163=0,0,Q163&gt;0,Q163/K$198*100)</f>
        <v>1.9694247547316739E-2</v>
      </c>
      <c r="L163" s="85">
        <f t="shared" si="180"/>
        <v>33326.666666666664</v>
      </c>
      <c r="M163" s="39">
        <f t="shared" si="155"/>
        <v>78738</v>
      </c>
      <c r="N163" s="39">
        <f t="shared" si="155"/>
        <v>3525.3333333333335</v>
      </c>
      <c r="O163" s="39">
        <f t="shared" si="155"/>
        <v>44903</v>
      </c>
      <c r="P163" s="39">
        <f t="shared" si="155"/>
        <v>78662</v>
      </c>
      <c r="Q163" s="98">
        <f t="shared" si="155"/>
        <v>85773</v>
      </c>
      <c r="R163" s="89">
        <v>99980</v>
      </c>
      <c r="S163" s="89">
        <v>157476</v>
      </c>
      <c r="T163" s="89">
        <v>10576</v>
      </c>
      <c r="U163" s="89">
        <v>134709</v>
      </c>
      <c r="V163" s="89">
        <v>78662</v>
      </c>
      <c r="W163" s="89">
        <v>85773</v>
      </c>
      <c r="X163" s="1"/>
      <c r="Y163" s="1"/>
      <c r="Z163" s="7" t="s">
        <v>52</v>
      </c>
      <c r="AA163" s="18" cm="1">
        <f t="array" ref="AA163">IFERROR(_xlfn.IFS(COUNTA($AE$135:$AJ$135)=0,AVERAGE($AE163:$AJ163),$AE$135="X",AVERAGE($AF163:$AJ163),$AF$135="X",AVERAGE($AE163,$AG163:$AJ163),$AG$135="X",AVERAGE($AE163:$AF163,$AH163:$AJ163),$AH$135="X",AVERAGE($AE163:$AG163,$AI163:$AJ163),$AI$135="X",AVERAGE($AE163:$AH163,$AJ163:$AJ163),$AJ$135="X",AVERAGE($AE163:$AI163)),"")</f>
        <v>1.0936107547538243E-2</v>
      </c>
      <c r="AB163" s="19" cm="1">
        <f t="array" ref="AB163">IFERROR(_xlfn.IFS(COUNTA($AE$135:$AJ$135)=0,STDEV($AE163:$AJ163)/SQRT(COUNT($AE163:$AJ163)),$AE$135="X",STDEV($AF163:$AJ163)/SQRT(COUNT($AF163:$AJ163)),$AF$135="X",STDEV($AE163,$AG163:$AJ163)/SQRT(COUNT($AE163,$AG163:$AJ163)),$AG$135="X",STDEV($AE163:$AF163,$AH163:$AJ163)/SQRT(COUNT($AE163:$AF163,$AH163:$AJ163)),$AH$135="X",STDEV($AE163:$AG163,$AI163:$AJ163)/SQRT(COUNT($AE163:$AG163,$AI163:$AJ163)),$AI$135="X",STDEV($AE163:$AH163,$AJ163)/SQRT(COUNT($AE163:$AH163,$AJ163)),$AJ$135="X",STDEV($AE163:$AI163)/SQRT(COUNT($AE163:$AI163))),"")</f>
        <v>2.813413819189604E-3</v>
      </c>
      <c r="AC163" s="113" cm="1">
        <f t="array" ref="AC163">IFERROR(_xlfn.IFS(COUNTA($AK$135:$AP$135)=0,AVERAGE($AK163:$AP163),$AK$135="X",AVERAGE($AL163:$AP163),$AL$135="X",AVERAGE($AK163,$AM163:$AP163),$AM$135="X",AVERAGE($AK163:$AL163,$AN163:$AP163),$AN$135="X",AVERAGE($AK163:$AM163,$AO163:$AP163),$AO$135="X",AVERAGE($AK163:$AN163,$AP163:$AP163),$AP$135="X",AVERAGE($AK163:$AO163)),"")</f>
        <v>22770.472222222219</v>
      </c>
      <c r="AD163" s="111" cm="1">
        <f t="array" ref="AD163">IFERROR(_xlfn.IFS(COUNTA($AK$135:$AP$135)=0,STDEV($AK163:$AP163)/SQRT(COUNT($AK163:$AP163)),$AK$135="X",STDEV($AL163:$AP163)/SQRT(COUNT($AL163:$AP163)),$AL$135="X",STDEV($AK163,$AM163:$AP163)/SQRT(COUNT($AK163,$AM163:$AP163)),$AM$135="X",STDEV($AK163:$AL163,$AN163:$AP163)/SQRT(COUNT($AK163:$AL163,$AN163:$AP163)),$AN$135="X",STDEV($AK163:$AM163,$AO163:$AP163)/SQRT(COUNT($AK163:$AM163,$AO163:$AP163)),$AO$135="X",STDEV($AK163:$AN163,$AP163)/SQRT(COUNT($AK163:$AN163,$AP163)),$AP$135="X",STDEV($AK163:$AO163)/SQRT(COUNT($AK163:$AO163))),"")</f>
        <v>8978.6995062199221</v>
      </c>
      <c r="AE163" cm="1">
        <f t="array" ref="AE163">_xlfn.IFS(SUM($AK163:$AP163)="","",AK163="","",AK163=0,0,AK163&gt;0,AK163/AE$198*100)</f>
        <v>0</v>
      </c>
      <c r="AF163" cm="1">
        <f t="array" ref="AF163">_xlfn.IFS(SUM($AK163:$AP163)="","",AL163="","",AL163=0,0,AL163&gt;0,AL163/AF$198*100)</f>
        <v>9.7295533524742496E-3</v>
      </c>
      <c r="AG163" cm="1">
        <f t="array" ref="AG163">_xlfn.IFS(SUM($AK163:$AP163)="","",AM163="","",AM163=0,0,AM163&gt;0,AM163/AG$198*100)</f>
        <v>1.8879853071714199E-2</v>
      </c>
      <c r="AH163" cm="1">
        <f t="array" ref="AH163">_xlfn.IFS(SUM($AK163:$AP163)="","",AN163="","",AN163=0,0,AN163&gt;0,AN163/AH$198*100)</f>
        <v>7.2370516315875917E-3</v>
      </c>
      <c r="AI163" cm="1">
        <f t="array" ref="AI163">_xlfn.IFS(SUM($AK163:$AP163)="","",AO163="","",AO163=0,0,AO163&gt;0,AO163/AI$198*100)</f>
        <v>1.6938092480212146E-2</v>
      </c>
      <c r="AJ163" s="1" cm="1">
        <f t="array" ref="AJ163">_xlfn.IFS(SUM($AK163:$AP163)="","",AP163="","",AP163=0,0,AP163&gt;0,AP163/AJ$198*100)</f>
        <v>1.2832094749241272E-2</v>
      </c>
      <c r="AK163" s="85">
        <f t="shared" si="181"/>
        <v>0</v>
      </c>
      <c r="AL163" s="39">
        <f t="shared" si="181"/>
        <v>30802</v>
      </c>
      <c r="AM163" s="39">
        <f t="shared" si="181"/>
        <v>20749.5</v>
      </c>
      <c r="AN163" s="39">
        <f t="shared" si="181"/>
        <v>15325.333333333334</v>
      </c>
      <c r="AO163" s="39">
        <f t="shared" si="181"/>
        <v>62104</v>
      </c>
      <c r="AP163" s="98">
        <f t="shared" si="181"/>
        <v>7642</v>
      </c>
      <c r="AQ163" s="89">
        <v>0</v>
      </c>
      <c r="AR163" s="89">
        <v>30802</v>
      </c>
      <c r="AS163" s="89">
        <v>41499</v>
      </c>
      <c r="AT163" s="89">
        <v>45976</v>
      </c>
      <c r="AU163" s="89">
        <v>62104</v>
      </c>
      <c r="AV163" s="89">
        <v>22926</v>
      </c>
      <c r="AW163" s="1"/>
      <c r="AX163" s="1"/>
      <c r="AY163" s="39" t="str">
        <f t="shared" si="157"/>
        <v/>
      </c>
      <c r="AZ163" s="39" t="str">
        <f t="shared" si="158"/>
        <v/>
      </c>
      <c r="BA163" s="39" t="str">
        <f t="shared" si="159"/>
        <v/>
      </c>
      <c r="BB163" s="39" t="str">
        <f t="shared" si="160"/>
        <v/>
      </c>
      <c r="BC163" s="39" t="str">
        <f t="shared" si="161"/>
        <v/>
      </c>
      <c r="BD163" s="39" t="str">
        <f t="shared" si="162"/>
        <v/>
      </c>
      <c r="BE163" s="39" t="str">
        <f t="shared" si="163"/>
        <v/>
      </c>
      <c r="BF163" s="39" t="str">
        <f t="shared" si="164"/>
        <v/>
      </c>
      <c r="BG163" s="39" t="str">
        <f t="shared" si="165"/>
        <v/>
      </c>
      <c r="BH163" s="39" t="str">
        <f t="shared" si="166"/>
        <v/>
      </c>
      <c r="BI163" s="39" t="str">
        <f t="shared" si="167"/>
        <v/>
      </c>
      <c r="BJ163" s="39" t="str">
        <f t="shared" si="168"/>
        <v/>
      </c>
      <c r="BK163" s="42" t="str">
        <f t="shared" si="183"/>
        <v/>
      </c>
      <c r="BL163" t="str">
        <f t="shared" si="183"/>
        <v/>
      </c>
      <c r="BM163" t="str">
        <f t="shared" si="183"/>
        <v/>
      </c>
      <c r="BN163" t="str">
        <f t="shared" si="182"/>
        <v/>
      </c>
      <c r="BO163" t="str">
        <f t="shared" si="182"/>
        <v/>
      </c>
      <c r="BP163" t="str">
        <f t="shared" si="182"/>
        <v/>
      </c>
      <c r="BQ163" t="str">
        <f t="shared" si="182"/>
        <v/>
      </c>
      <c r="BR163" t="str">
        <f t="shared" si="182"/>
        <v/>
      </c>
      <c r="BS163" t="str">
        <f t="shared" si="182"/>
        <v/>
      </c>
      <c r="BT163" t="str">
        <f t="shared" si="182"/>
        <v/>
      </c>
      <c r="BU163" t="str">
        <f t="shared" si="182"/>
        <v/>
      </c>
      <c r="BV163" t="str">
        <f t="shared" si="182"/>
        <v/>
      </c>
      <c r="BW163" t="str">
        <f t="shared" si="170"/>
        <v/>
      </c>
      <c r="BX163" t="str">
        <f t="shared" si="171"/>
        <v/>
      </c>
      <c r="BY163" t="str">
        <f t="shared" si="172"/>
        <v/>
      </c>
      <c r="BZ163" t="str">
        <f t="shared" si="173"/>
        <v/>
      </c>
      <c r="CA163" t="str">
        <f t="shared" si="174"/>
        <v/>
      </c>
      <c r="CB163" s="39" t="str">
        <f t="shared" si="174"/>
        <v/>
      </c>
      <c r="CC163" s="46" t="str">
        <f t="shared" si="175"/>
        <v/>
      </c>
      <c r="CD163" s="44" t="str">
        <f t="shared" si="176"/>
        <v/>
      </c>
      <c r="CE163" t="str" cm="1">
        <f t="array" ref="CE163">_xlfn.IFS($CC163="","",$CC163&lt;=CE$136,"yes",$CC163&gt;CE$136,"no")</f>
        <v/>
      </c>
      <c r="CF163" s="42" t="str">
        <f t="shared" ref="CF163:CF198" si="184">IF(CE163="yes",(BY163*BZ163)/2,"")</f>
        <v/>
      </c>
      <c r="CG163" s="1" t="str">
        <f t="shared" ref="CG163:CG198" si="185">IF(CE163="yes",SQRT(((BY163*BZ163)*(BY163+BZ163+1))/12),"")</f>
        <v/>
      </c>
      <c r="CH163" s="1" t="str">
        <f t="shared" ref="CH163:CH198" si="186">IF(CE163="yes",ROUND(((CC163-CF163)+IF(CC163&gt;CF163,-0.5,0.5))/CG163,1),"")</f>
        <v/>
      </c>
      <c r="CI163" s="76" t="str">
        <f>IF(CE163="yes",VLOOKUP(CH163,'z-Table'!$A$1:$K$74,7,TRUE)*$CE$135,"")</f>
        <v/>
      </c>
    </row>
    <row r="164" spans="1:87" ht="12" x14ac:dyDescent="0.2">
      <c r="A164" s="7" t="s">
        <v>53</v>
      </c>
      <c r="B164" s="18" cm="1">
        <f t="array" ref="B164">IFERROR(_xlfn.IFS(COUNTA($F$135:$K$135)=0,AVERAGE($F164:$K164),$F$135="X",AVERAGE(G164:$K164),$G$135="X",AVERAGE($F164,$H164:$K164),$H$135="X",AVERAGE($F164:$G164,$I164:$K164),$I$135="X",AVERAGE($F164:$H164,$J164:$K164),$J$135="X",AVERAGE($F164:$I164,$K164:$K164),$K$135="X",AVERAGE($F164:$J164)),"")</f>
        <v>0</v>
      </c>
      <c r="C164" s="19" cm="1">
        <f t="array" ref="C164">IFERROR(_xlfn.IFS(COUNTA($F$135:$K$135)=0,STDEV($F164:$K164)/SQRT(COUNT($F164:$K164)),$F$135="X",STDEV(G164:$K164)/SQRT(COUNT(G164:$K164)),$G$135="X",STDEV($F164,$H164:$K164)/SQRT(COUNT($F164,$H164:$K164)),$H$135="X",STDEV($F164:$G164,$I164:$K164)/SQRT(COUNT($F164:$G164,$I164:$K164)),$I$135="X",STDEV($F164:$H164,$J164:$K164)/SQRT(COUNT($F164:$H164,$J164:$K164)),$J$135="X",STDEV($F164:$I164,$K164)/SQRT(COUNT($F164:$I164,$K164)),$K$135="X",STDEV($F164:$J164)/SQRT(COUNT($F164:$J164))),"")</f>
        <v>0</v>
      </c>
      <c r="D164" s="113" cm="1">
        <f t="array" ref="D164">IFERROR(_xlfn.IFS(COUNTA($L$135:$Q$135)=0,AVERAGE($L164:$Q164),$L$135="X",AVERAGE($M164:$Q164),$M$135="X",AVERAGE($L164,$N164:$Q164),$N$135="X",AVERAGE($L164:$M164,$O164:$Q164),$O$135="X",AVERAGE($L164:$N164,$P164:$Q164),$P$135="X",AVERAGE($L164:$O164,$Q164:$Q164),$Q$135="X",AVERAGE($L164:$P164)),"")</f>
        <v>0</v>
      </c>
      <c r="E164" s="111" cm="1">
        <f t="array" ref="E164">IFERROR(_xlfn.IFS(COUNTA($L$135:$Q$135)=0,STDEV($L164:$Q164)/SQRT(COUNT($L164:$Q164)),$L$135="X",STDEV($M164:$Q164)/SQRT(COUNT($M164:$Q164)),$M$135="X",STDEV($L164,$N164:$Q164)/SQRT(COUNT($L164,$N164:$Q164)),$N$135="X",STDEV($L164:$M164,$O164:$Q164)/SQRT(COUNT($L164:$M164,$O164:$Q164)),$O$135="X",STDEV($L164:$N164,$P164:$Q164)/SQRT(COUNT($L164:$N164,$P164:$Q164)),$P$135="X",STDEV($L164:$O164,$Q164)/SQRT(COUNT($L164:$O164,$Q164)),$Q$135="X",STDEV($L164:$P164)/SQRT(COUNT($L164:$P164))),"")</f>
        <v>0</v>
      </c>
      <c r="F164" cm="1">
        <f t="array" ref="F164">_xlfn.IFS(SUM($L164:$Q164)="","",L164="","",L164=0,0,L164&gt;0,L164/F$198*100)</f>
        <v>0</v>
      </c>
      <c r="G164" cm="1">
        <f t="array" ref="G164">_xlfn.IFS(SUM($L164:$Q164)="","",M164="","",M164=0,0,M164&gt;0,M164/G$198*100)</f>
        <v>0</v>
      </c>
      <c r="H164" cm="1">
        <f t="array" ref="H164">_xlfn.IFS(SUM($L164:$Q164)="","",N164="","",N164=0,0,N164&gt;0,N164/H$198*100)</f>
        <v>0</v>
      </c>
      <c r="I164" cm="1">
        <f t="array" ref="I164">_xlfn.IFS(SUM($L164:$Q164)="","",O164="","",O164=0,0,O164&gt;0,O164/I$198*100)</f>
        <v>0</v>
      </c>
      <c r="J164" cm="1">
        <f t="array" ref="J164">_xlfn.IFS(SUM($L164:$Q164)="","",P164="","",P164=0,0,P164&gt;0,P164/J$198*100)</f>
        <v>0</v>
      </c>
      <c r="K164" s="1" cm="1">
        <f t="array" ref="K164">_xlfn.IFS(SUM($L164:$Q164)="","",Q164="","",Q164=0,0,Q164&gt;0,Q164/K$198*100)</f>
        <v>0</v>
      </c>
      <c r="L164" s="85">
        <f t="shared" si="180"/>
        <v>0</v>
      </c>
      <c r="M164" s="39">
        <f t="shared" si="155"/>
        <v>0</v>
      </c>
      <c r="N164" s="39">
        <f t="shared" si="155"/>
        <v>0</v>
      </c>
      <c r="O164" s="39">
        <f t="shared" si="155"/>
        <v>0</v>
      </c>
      <c r="P164" s="39">
        <f t="shared" si="155"/>
        <v>0</v>
      </c>
      <c r="Q164" s="98">
        <f t="shared" si="155"/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0</v>
      </c>
      <c r="W164" s="89">
        <v>0</v>
      </c>
      <c r="X164" s="1"/>
      <c r="Y164" s="1"/>
      <c r="Z164" s="7" t="s">
        <v>53</v>
      </c>
      <c r="AA164" s="18" cm="1">
        <f t="array" ref="AA164">IFERROR(_xlfn.IFS(COUNTA($AE$135:$AJ$135)=0,AVERAGE($AE164:$AJ164),$AE$135="X",AVERAGE($AF164:$AJ164),$AF$135="X",AVERAGE($AE164,$AG164:$AJ164),$AG$135="X",AVERAGE($AE164:$AF164,$AH164:$AJ164),$AH$135="X",AVERAGE($AE164:$AG164,$AI164:$AJ164),$AI$135="X",AVERAGE($AE164:$AH164,$AJ164:$AJ164),$AJ$135="X",AVERAGE($AE164:$AI164)),"")</f>
        <v>0</v>
      </c>
      <c r="AB164" s="19" cm="1">
        <f t="array" ref="AB164">IFERROR(_xlfn.IFS(COUNTA($AE$135:$AJ$135)=0,STDEV($AE164:$AJ164)/SQRT(COUNT($AE164:$AJ164)),$AE$135="X",STDEV($AF164:$AJ164)/SQRT(COUNT($AF164:$AJ164)),$AF$135="X",STDEV($AE164,$AG164:$AJ164)/SQRT(COUNT($AE164,$AG164:$AJ164)),$AG$135="X",STDEV($AE164:$AF164,$AH164:$AJ164)/SQRT(COUNT($AE164:$AF164,$AH164:$AJ164)),$AH$135="X",STDEV($AE164:$AG164,$AI164:$AJ164)/SQRT(COUNT($AE164:$AG164,$AI164:$AJ164)),$AI$135="X",STDEV($AE164:$AH164,$AJ164)/SQRT(COUNT($AE164:$AH164,$AJ164)),$AJ$135="X",STDEV($AE164:$AI164)/SQRT(COUNT($AE164:$AI164))),"")</f>
        <v>0</v>
      </c>
      <c r="AC164" s="113" cm="1">
        <f t="array" ref="AC164">IFERROR(_xlfn.IFS(COUNTA($AK$135:$AP$135)=0,AVERAGE($AK164:$AP164),$AK$135="X",AVERAGE($AL164:$AP164),$AL$135="X",AVERAGE($AK164,$AM164:$AP164),$AM$135="X",AVERAGE($AK164:$AL164,$AN164:$AP164),$AN$135="X",AVERAGE($AK164:$AM164,$AO164:$AP164),$AO$135="X",AVERAGE($AK164:$AN164,$AP164:$AP164),$AP$135="X",AVERAGE($AK164:$AO164)),"")</f>
        <v>0</v>
      </c>
      <c r="AD164" s="111" cm="1">
        <f t="array" ref="AD164">IFERROR(_xlfn.IFS(COUNTA($AK$135:$AP$135)=0,STDEV($AK164:$AP164)/SQRT(COUNT($AK164:$AP164)),$AK$135="X",STDEV($AL164:$AP164)/SQRT(COUNT($AL164:$AP164)),$AL$135="X",STDEV($AK164,$AM164:$AP164)/SQRT(COUNT($AK164,$AM164:$AP164)),$AM$135="X",STDEV($AK164:$AL164,$AN164:$AP164)/SQRT(COUNT($AK164:$AL164,$AN164:$AP164)),$AN$135="X",STDEV($AK164:$AM164,$AO164:$AP164)/SQRT(COUNT($AK164:$AM164,$AO164:$AP164)),$AO$135="X",STDEV($AK164:$AN164,$AP164)/SQRT(COUNT($AK164:$AN164,$AP164)),$AP$135="X",STDEV($AK164:$AO164)/SQRT(COUNT($AK164:$AO164))),"")</f>
        <v>0</v>
      </c>
      <c r="AE164" cm="1">
        <f t="array" ref="AE164">_xlfn.IFS(SUM($AK164:$AP164)="","",AK164="","",AK164=0,0,AK164&gt;0,AK164/AE$198*100)</f>
        <v>0</v>
      </c>
      <c r="AF164" cm="1">
        <f t="array" ref="AF164">_xlfn.IFS(SUM($AK164:$AP164)="","",AL164="","",AL164=0,0,AL164&gt;0,AL164/AF$198*100)</f>
        <v>0</v>
      </c>
      <c r="AG164" cm="1">
        <f t="array" ref="AG164">_xlfn.IFS(SUM($AK164:$AP164)="","",AM164="","",AM164=0,0,AM164&gt;0,AM164/AG$198*100)</f>
        <v>0</v>
      </c>
      <c r="AH164" cm="1">
        <f t="array" ref="AH164">_xlfn.IFS(SUM($AK164:$AP164)="","",AN164="","",AN164=0,0,AN164&gt;0,AN164/AH$198*100)</f>
        <v>0</v>
      </c>
      <c r="AI164" cm="1">
        <f t="array" ref="AI164">_xlfn.IFS(SUM($AK164:$AP164)="","",AO164="","",AO164=0,0,AO164&gt;0,AO164/AI$198*100)</f>
        <v>0</v>
      </c>
      <c r="AJ164" s="1" cm="1">
        <f t="array" ref="AJ164">_xlfn.IFS(SUM($AK164:$AP164)="","",AP164="","",AP164=0,0,AP164&gt;0,AP164/AJ$198*100)</f>
        <v>0</v>
      </c>
      <c r="AK164" s="85">
        <f t="shared" si="181"/>
        <v>0</v>
      </c>
      <c r="AL164" s="39">
        <f t="shared" si="181"/>
        <v>0</v>
      </c>
      <c r="AM164" s="39">
        <f t="shared" si="181"/>
        <v>0</v>
      </c>
      <c r="AN164" s="39">
        <f t="shared" si="181"/>
        <v>0</v>
      </c>
      <c r="AO164" s="39">
        <f t="shared" si="181"/>
        <v>0</v>
      </c>
      <c r="AP164" s="98">
        <f t="shared" si="181"/>
        <v>0</v>
      </c>
      <c r="AQ164" s="89">
        <v>0</v>
      </c>
      <c r="AR164" s="89">
        <v>0</v>
      </c>
      <c r="AS164" s="89">
        <v>0</v>
      </c>
      <c r="AT164" s="89">
        <v>0</v>
      </c>
      <c r="AU164" s="89">
        <v>0</v>
      </c>
      <c r="AV164" s="89">
        <v>0</v>
      </c>
      <c r="AW164" s="1"/>
      <c r="AX164" s="1"/>
      <c r="AY164" s="39" t="str">
        <f t="shared" si="157"/>
        <v/>
      </c>
      <c r="AZ164" s="39" t="str">
        <f t="shared" si="158"/>
        <v/>
      </c>
      <c r="BA164" s="39" t="str">
        <f t="shared" si="159"/>
        <v/>
      </c>
      <c r="BB164" s="39" t="str">
        <f t="shared" si="160"/>
        <v/>
      </c>
      <c r="BC164" s="39" t="str">
        <f t="shared" si="161"/>
        <v/>
      </c>
      <c r="BD164" s="39" t="str">
        <f t="shared" si="162"/>
        <v/>
      </c>
      <c r="BE164" s="39" t="str">
        <f t="shared" si="163"/>
        <v/>
      </c>
      <c r="BF164" s="39" t="str">
        <f t="shared" si="164"/>
        <v/>
      </c>
      <c r="BG164" s="39" t="str">
        <f t="shared" si="165"/>
        <v/>
      </c>
      <c r="BH164" s="39" t="str">
        <f t="shared" si="166"/>
        <v/>
      </c>
      <c r="BI164" s="39" t="str">
        <f t="shared" si="167"/>
        <v/>
      </c>
      <c r="BJ164" s="39" t="str">
        <f t="shared" si="168"/>
        <v/>
      </c>
      <c r="BK164" s="42" t="str">
        <f t="shared" si="183"/>
        <v/>
      </c>
      <c r="BL164" t="str">
        <f t="shared" si="183"/>
        <v/>
      </c>
      <c r="BM164" t="str">
        <f t="shared" si="183"/>
        <v/>
      </c>
      <c r="BN164" t="str">
        <f t="shared" si="182"/>
        <v/>
      </c>
      <c r="BO164" t="str">
        <f t="shared" si="182"/>
        <v/>
      </c>
      <c r="BP164" t="str">
        <f t="shared" si="182"/>
        <v/>
      </c>
      <c r="BQ164" t="str">
        <f t="shared" si="182"/>
        <v/>
      </c>
      <c r="BR164" t="str">
        <f t="shared" si="182"/>
        <v/>
      </c>
      <c r="BS164" t="str">
        <f t="shared" si="182"/>
        <v/>
      </c>
      <c r="BT164" t="str">
        <f t="shared" si="182"/>
        <v/>
      </c>
      <c r="BU164" t="str">
        <f t="shared" si="182"/>
        <v/>
      </c>
      <c r="BV164" t="str">
        <f t="shared" si="182"/>
        <v/>
      </c>
      <c r="BW164" t="str">
        <f t="shared" si="170"/>
        <v/>
      </c>
      <c r="BX164" t="str">
        <f t="shared" si="171"/>
        <v/>
      </c>
      <c r="BY164" t="str">
        <f t="shared" si="172"/>
        <v/>
      </c>
      <c r="BZ164" t="str">
        <f t="shared" si="173"/>
        <v/>
      </c>
      <c r="CA164" t="str">
        <f t="shared" si="174"/>
        <v/>
      </c>
      <c r="CB164" s="39" t="str">
        <f t="shared" si="174"/>
        <v/>
      </c>
      <c r="CC164" s="46" t="str">
        <f t="shared" si="175"/>
        <v/>
      </c>
      <c r="CD164" s="44" t="str">
        <f t="shared" si="176"/>
        <v/>
      </c>
      <c r="CE164" t="str" cm="1">
        <f t="array" ref="CE164">_xlfn.IFS($CC164="","",$CC164&lt;=CE$136,"yes",$CC164&gt;CE$136,"no")</f>
        <v/>
      </c>
      <c r="CF164" s="42" t="str">
        <f t="shared" si="184"/>
        <v/>
      </c>
      <c r="CG164" s="1" t="str">
        <f t="shared" si="185"/>
        <v/>
      </c>
      <c r="CH164" s="1" t="str">
        <f t="shared" si="186"/>
        <v/>
      </c>
      <c r="CI164" s="76" t="str">
        <f>IF(CE164="yes",VLOOKUP(CH164,'z-Table'!$A$1:$K$74,7,TRUE)*$CE$135,"")</f>
        <v/>
      </c>
    </row>
    <row r="165" spans="1:87" ht="12" x14ac:dyDescent="0.2">
      <c r="A165" s="7" t="s">
        <v>54</v>
      </c>
      <c r="B165" s="18" cm="1">
        <f t="array" ref="B165">IFERROR(_xlfn.IFS(COUNTA($F$135:$K$135)=0,AVERAGE($F165:$K165),$F$135="X",AVERAGE(G165:$K165),$G$135="X",AVERAGE($F165,$H165:$K165),$H$135="X",AVERAGE($F165:$G165,$I165:$K165),$I$135="X",AVERAGE($F165:$H165,$J165:$K165),$J$135="X",AVERAGE($F165:$I165,$K165:$K165),$K$135="X",AVERAGE($F165:$J165)),"")</f>
        <v>9.9641843288917772E-2</v>
      </c>
      <c r="C165" s="19" cm="1">
        <f t="array" ref="C165">IFERROR(_xlfn.IFS(COUNTA($F$135:$K$135)=0,STDEV($F165:$K165)/SQRT(COUNT($F165:$K165)),$F$135="X",STDEV(G165:$K165)/SQRT(COUNT(G165:$K165)),$G$135="X",STDEV($F165,$H165:$K165)/SQRT(COUNT($F165,$H165:$K165)),$H$135="X",STDEV($F165:$G165,$I165:$K165)/SQRT(COUNT($F165:$G165,$I165:$K165)),$I$135="X",STDEV($F165:$H165,$J165:$K165)/SQRT(COUNT($F165:$H165,$J165:$K165)),$J$135="X",STDEV($F165:$I165,$K165)/SQRT(COUNT($F165:$I165,$K165)),$K$135="X",STDEV($F165:$J165)/SQRT(COUNT($F165:$J165))),"")</f>
        <v>1.0715601915756826E-2</v>
      </c>
      <c r="D165" s="113" cm="1">
        <f t="array" ref="D165">IFERROR(_xlfn.IFS(COUNTA($L$135:$Q$135)=0,AVERAGE($L165:$Q165),$L$135="X",AVERAGE($M165:$Q165),$M$135="X",AVERAGE($L165,$N165:$Q165),$N$135="X",AVERAGE($L165:$M165,$O165:$Q165),$O$135="X",AVERAGE($L165:$N165,$P165:$Q165),$P$135="X",AVERAGE($L165:$O165,$Q165:$Q165),$Q$135="X",AVERAGE($L165:$P165)),"")</f>
        <v>333796.33333333331</v>
      </c>
      <c r="E165" s="111" cm="1">
        <f t="array" ref="E165">IFERROR(_xlfn.IFS(COUNTA($L$135:$Q$135)=0,STDEV($L165:$Q165)/SQRT(COUNT($L165:$Q165)),$L$135="X",STDEV($M165:$Q165)/SQRT(COUNT($M165:$Q165)),$M$135="X",STDEV($L165,$N165:$Q165)/SQRT(COUNT($L165,$N165:$Q165)),$N$135="X",STDEV($L165:$M165,$O165:$Q165)/SQRT(COUNT($L165:$M165,$O165:$Q165)),$O$135="X",STDEV($L165:$N165,$P165:$Q165)/SQRT(COUNT($L165:$N165,$P165:$Q165)),$P$135="X",STDEV($L165:$O165,$Q165)/SQRT(COUNT($L165:$O165,$Q165)),$Q$135="X",STDEV($L165:$P165)/SQRT(COUNT($L165:$P165))),"")</f>
        <v>90395.593920770756</v>
      </c>
      <c r="F165" cm="1">
        <f t="array" ref="F165">_xlfn.IFS(SUM($L165:$Q165)="","",L165="","",L165=0,0,L165&gt;0,L165/F$198*100)</f>
        <v>7.3573155536841212E-2</v>
      </c>
      <c r="G165" cm="1">
        <f t="array" ref="G165">_xlfn.IFS(SUM($L165:$Q165)="","",M165="","",M165=0,0,M165&gt;0,M165/G$198*100)</f>
        <v>0.11393605175030133</v>
      </c>
      <c r="H165" cm="1">
        <f t="array" ref="H165">_xlfn.IFS(SUM($L165:$Q165)="","",N165="","",N165=0,0,N165&gt;0,N165/H$198*100)</f>
        <v>7.4214716337338352E-2</v>
      </c>
      <c r="I165" cm="1">
        <f t="array" ref="I165">_xlfn.IFS(SUM($L165:$Q165)="","",O165="","",O165=0,0,O165&gt;0,O165/I$198*100)</f>
        <v>9.1521615057055139E-2</v>
      </c>
      <c r="J165" cm="1">
        <f t="array" ref="J165">_xlfn.IFS(SUM($L165:$Q165)="","",P165="","",P165=0,0,P165&gt;0,P165/J$198*100)</f>
        <v>0.10203811613906527</v>
      </c>
      <c r="K165" s="1" cm="1">
        <f t="array" ref="K165">_xlfn.IFS(SUM($L165:$Q165)="","",Q165="","",Q165=0,0,Q165&gt;0,Q165/K$198*100)</f>
        <v>0.14256740491290529</v>
      </c>
      <c r="L165" s="85">
        <f t="shared" si="180"/>
        <v>178751.33333333334</v>
      </c>
      <c r="M165" s="39">
        <f t="shared" si="155"/>
        <v>478306</v>
      </c>
      <c r="N165" s="39">
        <f t="shared" si="155"/>
        <v>15373.333333333334</v>
      </c>
      <c r="O165" s="39">
        <f t="shared" si="155"/>
        <v>266643.33333333331</v>
      </c>
      <c r="P165" s="39">
        <f t="shared" si="155"/>
        <v>442790</v>
      </c>
      <c r="Q165" s="98">
        <f t="shared" si="155"/>
        <v>620914</v>
      </c>
      <c r="R165" s="89">
        <v>536254</v>
      </c>
      <c r="S165" s="89">
        <v>956612</v>
      </c>
      <c r="T165" s="89">
        <v>46120</v>
      </c>
      <c r="U165" s="89">
        <v>799930</v>
      </c>
      <c r="V165" s="89">
        <v>442790</v>
      </c>
      <c r="W165" s="89">
        <v>620914</v>
      </c>
      <c r="X165" s="1"/>
      <c r="Y165" s="1"/>
      <c r="Z165" s="7" t="s">
        <v>54</v>
      </c>
      <c r="AA165" s="18" cm="1">
        <f t="array" ref="AA165">IFERROR(_xlfn.IFS(COUNTA($AE$135:$AJ$135)=0,AVERAGE($AE165:$AJ165),$AE$135="X",AVERAGE($AF165:$AJ165),$AF$135="X",AVERAGE($AE165,$AG165:$AJ165),$AG$135="X",AVERAGE($AE165:$AF165,$AH165:$AJ165),$AH$135="X",AVERAGE($AE165:$AG165,$AI165:$AJ165),$AI$135="X",AVERAGE($AE165:$AH165,$AJ165:$AJ165),$AJ$135="X",AVERAGE($AE165:$AI165)),"")</f>
        <v>5.9431216128883281E-2</v>
      </c>
      <c r="AB165" s="19" cm="1">
        <f t="array" ref="AB165">IFERROR(_xlfn.IFS(COUNTA($AE$135:$AJ$135)=0,STDEV($AE165:$AJ165)/SQRT(COUNT($AE165:$AJ165)),$AE$135="X",STDEV($AF165:$AJ165)/SQRT(COUNT($AF165:$AJ165)),$AF$135="X",STDEV($AE165,$AG165:$AJ165)/SQRT(COUNT($AE165,$AG165:$AJ165)),$AG$135="X",STDEV($AE165:$AF165,$AH165:$AJ165)/SQRT(COUNT($AE165:$AF165,$AH165:$AJ165)),$AH$135="X",STDEV($AE165:$AG165,$AI165:$AJ165)/SQRT(COUNT($AE165:$AG165,$AI165:$AJ165)),$AI$135="X",STDEV($AE165:$AH165,$AJ165)/SQRT(COUNT($AE165:$AH165,$AJ165)),$AJ$135="X",STDEV($AE165:$AI165)/SQRT(COUNT($AE165:$AI165))),"")</f>
        <v>1.5119583435572471E-2</v>
      </c>
      <c r="AC165" s="113" cm="1">
        <f t="array" ref="AC165">IFERROR(_xlfn.IFS(COUNTA($AK$135:$AP$135)=0,AVERAGE($AK165:$AP165),$AK$135="X",AVERAGE($AL165:$AP165),$AL$135="X",AVERAGE($AK165,$AM165:$AP165),$AM$135="X",AVERAGE($AK165:$AL165,$AN165:$AP165),$AN$135="X",AVERAGE($AK165:$AM165,$AO165:$AP165),$AO$135="X",AVERAGE($AK165:$AN165,$AP165:$AP165),$AP$135="X",AVERAGE($AK165:$AO165)),"")</f>
        <v>143886.16666666666</v>
      </c>
      <c r="AD165" s="111" cm="1">
        <f t="array" ref="AD165">IFERROR(_xlfn.IFS(COUNTA($AK$135:$AP$135)=0,STDEV($AK165:$AP165)/SQRT(COUNT($AK165:$AP165)),$AK$135="X",STDEV($AL165:$AP165)/SQRT(COUNT($AL165:$AP165)),$AL$135="X",STDEV($AK165,$AM165:$AP165)/SQRT(COUNT($AK165,$AM165:$AP165)),$AM$135="X",STDEV($AK165:$AL165,$AN165:$AP165)/SQRT(COUNT($AK165:$AL165,$AN165:$AP165)),$AN$135="X",STDEV($AK165:$AM165,$AO165:$AP165)/SQRT(COUNT($AK165:$AM165,$AO165:$AP165)),$AO$135="X",STDEV($AK165:$AN165,$AP165)/SQRT(COUNT($AK165:$AN165,$AP165)),$AP$135="X",STDEV($AK165:$AO165)/SQRT(COUNT($AK165:$AO165))),"")</f>
        <v>67260.548621814029</v>
      </c>
      <c r="AE165" cm="1">
        <f t="array" ref="AE165">_xlfn.IFS(SUM($AK165:$AP165)="","",AK165="","",AK165=0,0,AK165&gt;0,AK165/AE$198*100)</f>
        <v>3.9395452700691634E-2</v>
      </c>
      <c r="AF165" cm="1">
        <f t="array" ref="AF165">_xlfn.IFS(SUM($AK165:$AP165)="","",AL165="","",AL165=0,0,AL165&gt;0,AL165/AF$198*100)</f>
        <v>2.757517526668064E-2</v>
      </c>
      <c r="AG165" cm="1">
        <f t="array" ref="AG165">_xlfn.IFS(SUM($AK165:$AP165)="","",AM165="","",AM165=0,0,AM165&gt;0,AM165/AG$198*100)</f>
        <v>6.8567364411272688E-2</v>
      </c>
      <c r="AH165" cm="1">
        <f t="array" ref="AH165">_xlfn.IFS(SUM($AK165:$AP165)="","",AN165="","",AN165=0,0,AN165&gt;0,AN165/AH$198*100)</f>
        <v>5.1825764600816983E-2</v>
      </c>
      <c r="AI165" cm="1">
        <f t="array" ref="AI165">_xlfn.IFS(SUM($AK165:$AP165)="","",AO165="","",AO165=0,0,AO165&gt;0,AO165/AI$198*100)</f>
        <v>0.12951378693334442</v>
      </c>
      <c r="AJ165" s="1" cm="1">
        <f t="array" ref="AJ165">_xlfn.IFS(SUM($AK165:$AP165)="","",AP165="","",AP165=0,0,AP165&gt;0,AP165/AJ$198*100)</f>
        <v>3.9709752860493386E-2</v>
      </c>
      <c r="AK165" s="85">
        <f t="shared" si="181"/>
        <v>92399.5</v>
      </c>
      <c r="AL165" s="39">
        <f t="shared" si="181"/>
        <v>87298</v>
      </c>
      <c r="AM165" s="39">
        <f t="shared" si="181"/>
        <v>75357.5</v>
      </c>
      <c r="AN165" s="39">
        <f t="shared" si="181"/>
        <v>109747.33333333333</v>
      </c>
      <c r="AO165" s="39">
        <f t="shared" si="181"/>
        <v>474866</v>
      </c>
      <c r="AP165" s="98">
        <f t="shared" si="181"/>
        <v>23648.666666666668</v>
      </c>
      <c r="AQ165" s="89">
        <v>184799</v>
      </c>
      <c r="AR165" s="89">
        <v>87298</v>
      </c>
      <c r="AS165" s="89">
        <v>150715</v>
      </c>
      <c r="AT165" s="89">
        <v>329242</v>
      </c>
      <c r="AU165" s="89">
        <v>474866</v>
      </c>
      <c r="AV165" s="89">
        <v>70946</v>
      </c>
      <c r="AW165" s="1"/>
      <c r="AX165" s="1" t="str">
        <f>A165</f>
        <v>terpinen-4-ol</v>
      </c>
      <c r="AY165" s="39">
        <f t="shared" si="157"/>
        <v>178751.33333333334</v>
      </c>
      <c r="AZ165" s="39">
        <f t="shared" si="158"/>
        <v>478306</v>
      </c>
      <c r="BA165" s="39">
        <f t="shared" si="159"/>
        <v>15373.333333333334</v>
      </c>
      <c r="BB165" s="39">
        <f t="shared" si="160"/>
        <v>266643.33333333331</v>
      </c>
      <c r="BC165" s="39">
        <f t="shared" si="161"/>
        <v>442790</v>
      </c>
      <c r="BD165" s="39">
        <f t="shared" si="162"/>
        <v>620914</v>
      </c>
      <c r="BE165" s="39">
        <f t="shared" si="163"/>
        <v>92399.5</v>
      </c>
      <c r="BF165" s="39">
        <f t="shared" si="164"/>
        <v>87298</v>
      </c>
      <c r="BG165" s="39">
        <f t="shared" si="165"/>
        <v>75357.5</v>
      </c>
      <c r="BH165" s="39">
        <f t="shared" si="166"/>
        <v>109747.33333333333</v>
      </c>
      <c r="BI165" s="39">
        <f t="shared" si="167"/>
        <v>474866</v>
      </c>
      <c r="BJ165" s="39">
        <f t="shared" si="168"/>
        <v>23648.666666666668</v>
      </c>
      <c r="BK165" s="42">
        <f t="shared" si="183"/>
        <v>7</v>
      </c>
      <c r="BL165">
        <f t="shared" si="183"/>
        <v>11</v>
      </c>
      <c r="BM165">
        <f t="shared" si="183"/>
        <v>1</v>
      </c>
      <c r="BN165">
        <f t="shared" si="182"/>
        <v>8</v>
      </c>
      <c r="BO165">
        <f t="shared" si="182"/>
        <v>9</v>
      </c>
      <c r="BP165">
        <f t="shared" si="182"/>
        <v>12</v>
      </c>
      <c r="BQ165">
        <f t="shared" si="182"/>
        <v>5</v>
      </c>
      <c r="BR165">
        <f t="shared" si="182"/>
        <v>4</v>
      </c>
      <c r="BS165">
        <f t="shared" si="182"/>
        <v>3</v>
      </c>
      <c r="BT165">
        <f t="shared" si="182"/>
        <v>6</v>
      </c>
      <c r="BU165">
        <f t="shared" si="182"/>
        <v>10</v>
      </c>
      <c r="BV165">
        <f t="shared" si="182"/>
        <v>2</v>
      </c>
      <c r="BW165">
        <f t="shared" si="170"/>
        <v>48</v>
      </c>
      <c r="BX165">
        <f t="shared" si="171"/>
        <v>30</v>
      </c>
      <c r="BY165">
        <f t="shared" si="172"/>
        <v>6</v>
      </c>
      <c r="BZ165">
        <f t="shared" si="173"/>
        <v>6</v>
      </c>
      <c r="CA165">
        <f t="shared" si="174"/>
        <v>9</v>
      </c>
      <c r="CB165" s="39">
        <f t="shared" si="174"/>
        <v>27</v>
      </c>
      <c r="CC165" s="46">
        <f t="shared" si="175"/>
        <v>9</v>
      </c>
      <c r="CD165" s="44" t="str">
        <f t="shared" si="176"/>
        <v xml:space="preserve">sig = </v>
      </c>
      <c r="CE165" t="str" cm="1">
        <f t="array" ref="CE165">_xlfn.IFS($CC165="","",$CC165&lt;=CE$136,"yes",$CC165&gt;CE$136,"no")</f>
        <v>no</v>
      </c>
      <c r="CF165" s="42" t="str">
        <f t="shared" si="184"/>
        <v/>
      </c>
      <c r="CG165" s="1" t="str">
        <f t="shared" si="185"/>
        <v/>
      </c>
      <c r="CH165" s="1" t="str">
        <f t="shared" si="186"/>
        <v/>
      </c>
      <c r="CI165" s="76" t="str">
        <f>IF(CE165="yes",VLOOKUP(CH165,'z-Table'!$A$1:$K$74,7,TRUE)*$CE$135,"")</f>
        <v/>
      </c>
    </row>
    <row r="166" spans="1:87" ht="12" x14ac:dyDescent="0.2">
      <c r="A166" s="7" t="s">
        <v>55</v>
      </c>
      <c r="B166" s="18" cm="1">
        <f t="array" ref="B166">IFERROR(_xlfn.IFS(COUNTA($F$135:$K$135)=0,AVERAGE($F166:$K166),$F$135="X",AVERAGE(G166:$K166),$G$135="X",AVERAGE($F166,$H166:$K166),$H$135="X",AVERAGE($F166:$G166,$I166:$K166),$I$135="X",AVERAGE($F166:$H166,$J166:$K166),$J$135="X",AVERAGE($F166:$I166,$K166:$K166),$K$135="X",AVERAGE($F166:$J166)),"")</f>
        <v>0</v>
      </c>
      <c r="C166" s="19" cm="1">
        <f t="array" ref="C166">IFERROR(_xlfn.IFS(COUNTA($F$135:$K$135)=0,STDEV($F166:$K166)/SQRT(COUNT($F166:$K166)),$F$135="X",STDEV(G166:$K166)/SQRT(COUNT(G166:$K166)),$G$135="X",STDEV($F166,$H166:$K166)/SQRT(COUNT($F166,$H166:$K166)),$H$135="X",STDEV($F166:$G166,$I166:$K166)/SQRT(COUNT($F166:$G166,$I166:$K166)),$I$135="X",STDEV($F166:$H166,$J166:$K166)/SQRT(COUNT($F166:$H166,$J166:$K166)),$J$135="X",STDEV($F166:$I166,$K166)/SQRT(COUNT($F166:$I166,$K166)),$K$135="X",STDEV($F166:$J166)/SQRT(COUNT($F166:$J166))),"")</f>
        <v>0</v>
      </c>
      <c r="D166" s="113" cm="1">
        <f t="array" ref="D166">IFERROR(_xlfn.IFS(COUNTA($L$135:$Q$135)=0,AVERAGE($L166:$Q166),$L$135="X",AVERAGE($M166:$Q166),$M$135="X",AVERAGE($L166,$N166:$Q166),$N$135="X",AVERAGE($L166:$M166,$O166:$Q166),$O$135="X",AVERAGE($L166:$N166,$P166:$Q166),$P$135="X",AVERAGE($L166:$O166,$Q166:$Q166),$Q$135="X",AVERAGE($L166:$P166)),"")</f>
        <v>0</v>
      </c>
      <c r="E166" s="111" cm="1">
        <f t="array" ref="E166">IFERROR(_xlfn.IFS(COUNTA($L$135:$Q$135)=0,STDEV($L166:$Q166)/SQRT(COUNT($L166:$Q166)),$L$135="X",STDEV($M166:$Q166)/SQRT(COUNT($M166:$Q166)),$M$135="X",STDEV($L166,$N166:$Q166)/SQRT(COUNT($L166,$N166:$Q166)),$N$135="X",STDEV($L166:$M166,$O166:$Q166)/SQRT(COUNT($L166:$M166,$O166:$Q166)),$O$135="X",STDEV($L166:$N166,$P166:$Q166)/SQRT(COUNT($L166:$N166,$P166:$Q166)),$P$135="X",STDEV($L166:$O166,$Q166)/SQRT(COUNT($L166:$O166,$Q166)),$Q$135="X",STDEV($L166:$P166)/SQRT(COUNT($L166:$P166))),"")</f>
        <v>0</v>
      </c>
      <c r="F166" cm="1">
        <f t="array" ref="F166">_xlfn.IFS(SUM($L166:$Q166)="","",L166="","",L166=0,0,L166&gt;0,L166/F$198*100)</f>
        <v>0</v>
      </c>
      <c r="G166" cm="1">
        <f t="array" ref="G166">_xlfn.IFS(SUM($L166:$Q166)="","",M166="","",M166=0,0,M166&gt;0,M166/G$198*100)</f>
        <v>0</v>
      </c>
      <c r="H166" cm="1">
        <f t="array" ref="H166">_xlfn.IFS(SUM($L166:$Q166)="","",N166="","",N166=0,0,N166&gt;0,N166/H$198*100)</f>
        <v>0</v>
      </c>
      <c r="I166" cm="1">
        <f t="array" ref="I166">_xlfn.IFS(SUM($L166:$Q166)="","",O166="","",O166=0,0,O166&gt;0,O166/I$198*100)</f>
        <v>0</v>
      </c>
      <c r="J166" cm="1">
        <f t="array" ref="J166">_xlfn.IFS(SUM($L166:$Q166)="","",P166="","",P166=0,0,P166&gt;0,P166/J$198*100)</f>
        <v>0</v>
      </c>
      <c r="K166" s="1" cm="1">
        <f t="array" ref="K166">_xlfn.IFS(SUM($L166:$Q166)="","",Q166="","",Q166=0,0,Q166&gt;0,Q166/K$198*100)</f>
        <v>0</v>
      </c>
      <c r="L166" s="85">
        <f t="shared" si="180"/>
        <v>0</v>
      </c>
      <c r="M166" s="39">
        <f t="shared" si="155"/>
        <v>0</v>
      </c>
      <c r="N166" s="39">
        <f t="shared" si="155"/>
        <v>0</v>
      </c>
      <c r="O166" s="39">
        <f t="shared" si="155"/>
        <v>0</v>
      </c>
      <c r="P166" s="39">
        <f t="shared" si="155"/>
        <v>0</v>
      </c>
      <c r="Q166" s="98">
        <f t="shared" si="155"/>
        <v>0</v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>
        <v>0</v>
      </c>
      <c r="X166" s="1"/>
      <c r="Y166" s="1"/>
      <c r="Z166" s="7" t="s">
        <v>55</v>
      </c>
      <c r="AA166" s="18" cm="1">
        <f t="array" ref="AA166">IFERROR(_xlfn.IFS(COUNTA($AE$135:$AJ$135)=0,AVERAGE($AE166:$AJ166),$AE$135="X",AVERAGE($AF166:$AJ166),$AF$135="X",AVERAGE($AE166,$AG166:$AJ166),$AG$135="X",AVERAGE($AE166:$AF166,$AH166:$AJ166),$AH$135="X",AVERAGE($AE166:$AG166,$AI166:$AJ166),$AI$135="X",AVERAGE($AE166:$AH166,$AJ166:$AJ166),$AJ$135="X",AVERAGE($AE166:$AI166)),"")</f>
        <v>0</v>
      </c>
      <c r="AB166" s="19" cm="1">
        <f t="array" ref="AB166">IFERROR(_xlfn.IFS(COUNTA($AE$135:$AJ$135)=0,STDEV($AE166:$AJ166)/SQRT(COUNT($AE166:$AJ166)),$AE$135="X",STDEV($AF166:$AJ166)/SQRT(COUNT($AF166:$AJ166)),$AF$135="X",STDEV($AE166,$AG166:$AJ166)/SQRT(COUNT($AE166,$AG166:$AJ166)),$AG$135="X",STDEV($AE166:$AF166,$AH166:$AJ166)/SQRT(COUNT($AE166:$AF166,$AH166:$AJ166)),$AH$135="X",STDEV($AE166:$AG166,$AI166:$AJ166)/SQRT(COUNT($AE166:$AG166,$AI166:$AJ166)),$AI$135="X",STDEV($AE166:$AH166,$AJ166)/SQRT(COUNT($AE166:$AH166,$AJ166)),$AJ$135="X",STDEV($AE166:$AI166)/SQRT(COUNT($AE166:$AI166))),"")</f>
        <v>0</v>
      </c>
      <c r="AC166" s="113" cm="1">
        <f t="array" ref="AC166">IFERROR(_xlfn.IFS(COUNTA($AK$135:$AP$135)=0,AVERAGE($AK166:$AP166),$AK$135="X",AVERAGE($AL166:$AP166),$AL$135="X",AVERAGE($AK166,$AM166:$AP166),$AM$135="X",AVERAGE($AK166:$AL166,$AN166:$AP166),$AN$135="X",AVERAGE($AK166:$AM166,$AO166:$AP166),$AO$135="X",AVERAGE($AK166:$AN166,$AP166:$AP166),$AP$135="X",AVERAGE($AK166:$AO166)),"")</f>
        <v>0</v>
      </c>
      <c r="AD166" s="111" cm="1">
        <f t="array" ref="AD166">IFERROR(_xlfn.IFS(COUNTA($AK$135:$AP$135)=0,STDEV($AK166:$AP166)/SQRT(COUNT($AK166:$AP166)),$AK$135="X",STDEV($AL166:$AP166)/SQRT(COUNT($AL166:$AP166)),$AL$135="X",STDEV($AK166,$AM166:$AP166)/SQRT(COUNT($AK166,$AM166:$AP166)),$AM$135="X",STDEV($AK166:$AL166,$AN166:$AP166)/SQRT(COUNT($AK166:$AL166,$AN166:$AP166)),$AN$135="X",STDEV($AK166:$AM166,$AO166:$AP166)/SQRT(COUNT($AK166:$AM166,$AO166:$AP166)),$AO$135="X",STDEV($AK166:$AN166,$AP166)/SQRT(COUNT($AK166:$AN166,$AP166)),$AP$135="X",STDEV($AK166:$AO166)/SQRT(COUNT($AK166:$AO166))),"")</f>
        <v>0</v>
      </c>
      <c r="AE166" cm="1">
        <f t="array" ref="AE166">_xlfn.IFS(SUM($AK166:$AP166)="","",AK166="","",AK166=0,0,AK166&gt;0,AK166/AE$198*100)</f>
        <v>0</v>
      </c>
      <c r="AF166" cm="1">
        <f t="array" ref="AF166">_xlfn.IFS(SUM($AK166:$AP166)="","",AL166="","",AL166=0,0,AL166&gt;0,AL166/AF$198*100)</f>
        <v>0</v>
      </c>
      <c r="AG166" cm="1">
        <f t="array" ref="AG166">_xlfn.IFS(SUM($AK166:$AP166)="","",AM166="","",AM166=0,0,AM166&gt;0,AM166/AG$198*100)</f>
        <v>0</v>
      </c>
      <c r="AH166" cm="1">
        <f t="array" ref="AH166">_xlfn.IFS(SUM($AK166:$AP166)="","",AN166="","",AN166=0,0,AN166&gt;0,AN166/AH$198*100)</f>
        <v>0</v>
      </c>
      <c r="AI166" cm="1">
        <f t="array" ref="AI166">_xlfn.IFS(SUM($AK166:$AP166)="","",AO166="","",AO166=0,0,AO166&gt;0,AO166/AI$198*100)</f>
        <v>0</v>
      </c>
      <c r="AJ166" s="1" cm="1">
        <f t="array" ref="AJ166">_xlfn.IFS(SUM($AK166:$AP166)="","",AP166="","",AP166=0,0,AP166&gt;0,AP166/AJ$198*100)</f>
        <v>0</v>
      </c>
      <c r="AK166" s="85">
        <f t="shared" si="181"/>
        <v>0</v>
      </c>
      <c r="AL166" s="39">
        <f t="shared" si="181"/>
        <v>0</v>
      </c>
      <c r="AM166" s="39">
        <f t="shared" si="181"/>
        <v>0</v>
      </c>
      <c r="AN166" s="39">
        <f t="shared" si="181"/>
        <v>0</v>
      </c>
      <c r="AO166" s="39">
        <f t="shared" si="181"/>
        <v>0</v>
      </c>
      <c r="AP166" s="98">
        <f t="shared" si="181"/>
        <v>0</v>
      </c>
      <c r="AQ166" s="89">
        <v>0</v>
      </c>
      <c r="AR166" s="89">
        <v>0</v>
      </c>
      <c r="AS166" s="89">
        <v>0</v>
      </c>
      <c r="AT166" s="89">
        <v>0</v>
      </c>
      <c r="AU166" s="89">
        <v>0</v>
      </c>
      <c r="AV166" s="89">
        <v>0</v>
      </c>
      <c r="AW166" s="1"/>
      <c r="AX166" s="1"/>
      <c r="AY166" s="39" t="str">
        <f t="shared" si="157"/>
        <v/>
      </c>
      <c r="AZ166" s="39" t="str">
        <f t="shared" si="158"/>
        <v/>
      </c>
      <c r="BA166" s="39" t="str">
        <f t="shared" si="159"/>
        <v/>
      </c>
      <c r="BB166" s="39" t="str">
        <f t="shared" si="160"/>
        <v/>
      </c>
      <c r="BC166" s="39" t="str">
        <f t="shared" si="161"/>
        <v/>
      </c>
      <c r="BD166" s="39" t="str">
        <f t="shared" si="162"/>
        <v/>
      </c>
      <c r="BE166" s="39" t="str">
        <f t="shared" si="163"/>
        <v/>
      </c>
      <c r="BF166" s="39" t="str">
        <f t="shared" si="164"/>
        <v/>
      </c>
      <c r="BG166" s="39" t="str">
        <f t="shared" si="165"/>
        <v/>
      </c>
      <c r="BH166" s="39" t="str">
        <f t="shared" si="166"/>
        <v/>
      </c>
      <c r="BI166" s="39" t="str">
        <f t="shared" si="167"/>
        <v/>
      </c>
      <c r="BJ166" s="39" t="str">
        <f t="shared" si="168"/>
        <v/>
      </c>
      <c r="BK166" s="42" t="str">
        <f t="shared" si="183"/>
        <v/>
      </c>
      <c r="BL166" t="str">
        <f t="shared" si="183"/>
        <v/>
      </c>
      <c r="BM166" t="str">
        <f t="shared" si="183"/>
        <v/>
      </c>
      <c r="BN166" t="str">
        <f t="shared" si="182"/>
        <v/>
      </c>
      <c r="BO166" t="str">
        <f t="shared" si="182"/>
        <v/>
      </c>
      <c r="BP166" t="str">
        <f t="shared" si="182"/>
        <v/>
      </c>
      <c r="BQ166" t="str">
        <f t="shared" si="182"/>
        <v/>
      </c>
      <c r="BR166" t="str">
        <f t="shared" si="182"/>
        <v/>
      </c>
      <c r="BS166" t="str">
        <f t="shared" si="182"/>
        <v/>
      </c>
      <c r="BT166" t="str">
        <f t="shared" si="182"/>
        <v/>
      </c>
      <c r="BU166" t="str">
        <f t="shared" si="182"/>
        <v/>
      </c>
      <c r="BV166" t="str">
        <f t="shared" si="182"/>
        <v/>
      </c>
      <c r="BW166" t="str">
        <f t="shared" si="170"/>
        <v/>
      </c>
      <c r="BX166" t="str">
        <f t="shared" si="171"/>
        <v/>
      </c>
      <c r="BY166" t="str">
        <f t="shared" si="172"/>
        <v/>
      </c>
      <c r="BZ166" t="str">
        <f t="shared" si="173"/>
        <v/>
      </c>
      <c r="CA166" t="str">
        <f t="shared" si="174"/>
        <v/>
      </c>
      <c r="CB166" s="39" t="str">
        <f t="shared" si="174"/>
        <v/>
      </c>
      <c r="CC166" s="46" t="str">
        <f t="shared" si="175"/>
        <v/>
      </c>
      <c r="CD166" s="44" t="str">
        <f t="shared" si="176"/>
        <v/>
      </c>
      <c r="CE166" t="str" cm="1">
        <f t="array" ref="CE166">_xlfn.IFS($CC166="","",$CC166&lt;=CE$136,"yes",$CC166&gt;CE$136,"no")</f>
        <v/>
      </c>
      <c r="CF166" s="42" t="str">
        <f t="shared" si="184"/>
        <v/>
      </c>
      <c r="CG166" s="1" t="str">
        <f t="shared" si="185"/>
        <v/>
      </c>
      <c r="CH166" s="1" t="str">
        <f t="shared" si="186"/>
        <v/>
      </c>
      <c r="CI166" s="76" t="str">
        <f>IF(CE166="yes",VLOOKUP(CH166,'z-Table'!$A$1:$K$74,7,TRUE)*$CE$135,"")</f>
        <v/>
      </c>
    </row>
    <row r="167" spans="1:87" ht="12" x14ac:dyDescent="0.2">
      <c r="A167" s="7" t="s">
        <v>56</v>
      </c>
      <c r="B167" s="18" cm="1">
        <f t="array" ref="B167">IFERROR(_xlfn.IFS(COUNTA($F$135:$K$135)=0,AVERAGE($F167:$K167),$F$135="X",AVERAGE(G167:$K167),$G$135="X",AVERAGE($F167,$H167:$K167),$H$135="X",AVERAGE($F167:$G167,$I167:$K167),$I$135="X",AVERAGE($F167:$H167,$J167:$K167),$J$135="X",AVERAGE($F167:$I167,$K167:$K167),$K$135="X",AVERAGE($F167:$J167)),"")</f>
        <v>0</v>
      </c>
      <c r="C167" s="19" cm="1">
        <f t="array" ref="C167">IFERROR(_xlfn.IFS(COUNTA($F$135:$K$135)=0,STDEV($F167:$K167)/SQRT(COUNT($F167:$K167)),$F$135="X",STDEV(G167:$K167)/SQRT(COUNT(G167:$K167)),$G$135="X",STDEV($F167,$H167:$K167)/SQRT(COUNT($F167,$H167:$K167)),$H$135="X",STDEV($F167:$G167,$I167:$K167)/SQRT(COUNT($F167:$G167,$I167:$K167)),$I$135="X",STDEV($F167:$H167,$J167:$K167)/SQRT(COUNT($F167:$H167,$J167:$K167)),$J$135="X",STDEV($F167:$I167,$K167)/SQRT(COUNT($F167:$I167,$K167)),$K$135="X",STDEV($F167:$J167)/SQRT(COUNT($F167:$J167))),"")</f>
        <v>0</v>
      </c>
      <c r="D167" s="113" cm="1">
        <f t="array" ref="D167">IFERROR(_xlfn.IFS(COUNTA($L$135:$Q$135)=0,AVERAGE($L167:$Q167),$L$135="X",AVERAGE($M167:$Q167),$M$135="X",AVERAGE($L167,$N167:$Q167),$N$135="X",AVERAGE($L167:$M167,$O167:$Q167),$O$135="X",AVERAGE($L167:$N167,$P167:$Q167),$P$135="X",AVERAGE($L167:$O167,$Q167:$Q167),$Q$135="X",AVERAGE($L167:$P167)),"")</f>
        <v>0</v>
      </c>
      <c r="E167" s="111" cm="1">
        <f t="array" ref="E167">IFERROR(_xlfn.IFS(COUNTA($L$135:$Q$135)=0,STDEV($L167:$Q167)/SQRT(COUNT($L167:$Q167)),$L$135="X",STDEV($M167:$Q167)/SQRT(COUNT($M167:$Q167)),$M$135="X",STDEV($L167,$N167:$Q167)/SQRT(COUNT($L167,$N167:$Q167)),$N$135="X",STDEV($L167:$M167,$O167:$Q167)/SQRT(COUNT($L167:$M167,$O167:$Q167)),$O$135="X",STDEV($L167:$N167,$P167:$Q167)/SQRT(COUNT($L167:$N167,$P167:$Q167)),$P$135="X",STDEV($L167:$O167,$Q167)/SQRT(COUNT($L167:$O167,$Q167)),$Q$135="X",STDEV($L167:$P167)/SQRT(COUNT($L167:$P167))),"")</f>
        <v>0</v>
      </c>
      <c r="F167" cm="1">
        <f t="array" ref="F167">_xlfn.IFS(SUM($L167:$Q167)="","",L167="","",L167=0,0,L167&gt;0,L167/F$198*100)</f>
        <v>0</v>
      </c>
      <c r="G167" cm="1">
        <f t="array" ref="G167">_xlfn.IFS(SUM($L167:$Q167)="","",M167="","",M167=0,0,M167&gt;0,M167/G$198*100)</f>
        <v>0</v>
      </c>
      <c r="H167" cm="1">
        <f t="array" ref="H167">_xlfn.IFS(SUM($L167:$Q167)="","",N167="","",N167=0,0,N167&gt;0,N167/H$198*100)</f>
        <v>0</v>
      </c>
      <c r="I167" cm="1">
        <f t="array" ref="I167">_xlfn.IFS(SUM($L167:$Q167)="","",O167="","",O167=0,0,O167&gt;0,O167/I$198*100)</f>
        <v>0</v>
      </c>
      <c r="J167" cm="1">
        <f t="array" ref="J167">_xlfn.IFS(SUM($L167:$Q167)="","",P167="","",P167=0,0,P167&gt;0,P167/J$198*100)</f>
        <v>0</v>
      </c>
      <c r="K167" s="1" cm="1">
        <f t="array" ref="K167">_xlfn.IFS(SUM($L167:$Q167)="","",Q167="","",Q167=0,0,Q167&gt;0,Q167/K$198*100)</f>
        <v>0</v>
      </c>
      <c r="L167" s="85">
        <f t="shared" si="180"/>
        <v>0</v>
      </c>
      <c r="M167" s="39">
        <f t="shared" si="155"/>
        <v>0</v>
      </c>
      <c r="N167" s="39">
        <f t="shared" si="155"/>
        <v>0</v>
      </c>
      <c r="O167" s="39">
        <f t="shared" si="155"/>
        <v>0</v>
      </c>
      <c r="P167" s="39">
        <f t="shared" si="155"/>
        <v>0</v>
      </c>
      <c r="Q167" s="98">
        <f t="shared" si="155"/>
        <v>0</v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89">
        <v>0</v>
      </c>
      <c r="X167" s="1"/>
      <c r="Y167" s="1"/>
      <c r="Z167" s="7" t="s">
        <v>56</v>
      </c>
      <c r="AA167" s="18" cm="1">
        <f t="array" ref="AA167">IFERROR(_xlfn.IFS(COUNTA($AE$135:$AJ$135)=0,AVERAGE($AE167:$AJ167),$AE$135="X",AVERAGE($AF167:$AJ167),$AF$135="X",AVERAGE($AE167,$AG167:$AJ167),$AG$135="X",AVERAGE($AE167:$AF167,$AH167:$AJ167),$AH$135="X",AVERAGE($AE167:$AG167,$AI167:$AJ167),$AI$135="X",AVERAGE($AE167:$AH167,$AJ167:$AJ167),$AJ$135="X",AVERAGE($AE167:$AI167)),"")</f>
        <v>0</v>
      </c>
      <c r="AB167" s="19" cm="1">
        <f t="array" ref="AB167">IFERROR(_xlfn.IFS(COUNTA($AE$135:$AJ$135)=0,STDEV($AE167:$AJ167)/SQRT(COUNT($AE167:$AJ167)),$AE$135="X",STDEV($AF167:$AJ167)/SQRT(COUNT($AF167:$AJ167)),$AF$135="X",STDEV($AE167,$AG167:$AJ167)/SQRT(COUNT($AE167,$AG167:$AJ167)),$AG$135="X",STDEV($AE167:$AF167,$AH167:$AJ167)/SQRT(COUNT($AE167:$AF167,$AH167:$AJ167)),$AH$135="X",STDEV($AE167:$AG167,$AI167:$AJ167)/SQRT(COUNT($AE167:$AG167,$AI167:$AJ167)),$AI$135="X",STDEV($AE167:$AH167,$AJ167)/SQRT(COUNT($AE167:$AH167,$AJ167)),$AJ$135="X",STDEV($AE167:$AI167)/SQRT(COUNT($AE167:$AI167))),"")</f>
        <v>0</v>
      </c>
      <c r="AC167" s="113" cm="1">
        <f t="array" ref="AC167">IFERROR(_xlfn.IFS(COUNTA($AK$135:$AP$135)=0,AVERAGE($AK167:$AP167),$AK$135="X",AVERAGE($AL167:$AP167),$AL$135="X",AVERAGE($AK167,$AM167:$AP167),$AM$135="X",AVERAGE($AK167:$AL167,$AN167:$AP167),$AN$135="X",AVERAGE($AK167:$AM167,$AO167:$AP167),$AO$135="X",AVERAGE($AK167:$AN167,$AP167:$AP167),$AP$135="X",AVERAGE($AK167:$AO167)),"")</f>
        <v>0</v>
      </c>
      <c r="AD167" s="111" cm="1">
        <f t="array" ref="AD167">IFERROR(_xlfn.IFS(COUNTA($AK$135:$AP$135)=0,STDEV($AK167:$AP167)/SQRT(COUNT($AK167:$AP167)),$AK$135="X",STDEV($AL167:$AP167)/SQRT(COUNT($AL167:$AP167)),$AL$135="X",STDEV($AK167,$AM167:$AP167)/SQRT(COUNT($AK167,$AM167:$AP167)),$AM$135="X",STDEV($AK167:$AL167,$AN167:$AP167)/SQRT(COUNT($AK167:$AL167,$AN167:$AP167)),$AN$135="X",STDEV($AK167:$AM167,$AO167:$AP167)/SQRT(COUNT($AK167:$AM167,$AO167:$AP167)),$AO$135="X",STDEV($AK167:$AN167,$AP167)/SQRT(COUNT($AK167:$AN167,$AP167)),$AP$135="X",STDEV($AK167:$AO167)/SQRT(COUNT($AK167:$AO167))),"")</f>
        <v>0</v>
      </c>
      <c r="AE167" cm="1">
        <f t="array" ref="AE167">_xlfn.IFS(SUM($AK167:$AP167)="","",AK167="","",AK167=0,0,AK167&gt;0,AK167/AE$198*100)</f>
        <v>0</v>
      </c>
      <c r="AF167" cm="1">
        <f t="array" ref="AF167">_xlfn.IFS(SUM($AK167:$AP167)="","",AL167="","",AL167=0,0,AL167&gt;0,AL167/AF$198*100)</f>
        <v>0</v>
      </c>
      <c r="AG167" cm="1">
        <f t="array" ref="AG167">_xlfn.IFS(SUM($AK167:$AP167)="","",AM167="","",AM167=0,0,AM167&gt;0,AM167/AG$198*100)</f>
        <v>0</v>
      </c>
      <c r="AH167" cm="1">
        <f t="array" ref="AH167">_xlfn.IFS(SUM($AK167:$AP167)="","",AN167="","",AN167=0,0,AN167&gt;0,AN167/AH$198*100)</f>
        <v>0</v>
      </c>
      <c r="AI167" cm="1">
        <f t="array" ref="AI167">_xlfn.IFS(SUM($AK167:$AP167)="","",AO167="","",AO167=0,0,AO167&gt;0,AO167/AI$198*100)</f>
        <v>0</v>
      </c>
      <c r="AJ167" s="1" cm="1">
        <f t="array" ref="AJ167">_xlfn.IFS(SUM($AK167:$AP167)="","",AP167="","",AP167=0,0,AP167&gt;0,AP167/AJ$198*100)</f>
        <v>0</v>
      </c>
      <c r="AK167" s="85">
        <f t="shared" si="181"/>
        <v>0</v>
      </c>
      <c r="AL167" s="39">
        <f t="shared" si="181"/>
        <v>0</v>
      </c>
      <c r="AM167" s="39">
        <f t="shared" si="181"/>
        <v>0</v>
      </c>
      <c r="AN167" s="39">
        <f t="shared" si="181"/>
        <v>0</v>
      </c>
      <c r="AO167" s="39">
        <f t="shared" si="181"/>
        <v>0</v>
      </c>
      <c r="AP167" s="98">
        <f t="shared" si="181"/>
        <v>0</v>
      </c>
      <c r="AQ167" s="89">
        <v>0</v>
      </c>
      <c r="AR167" s="89">
        <v>0</v>
      </c>
      <c r="AS167" s="89">
        <v>0</v>
      </c>
      <c r="AT167" s="89">
        <v>0</v>
      </c>
      <c r="AU167" s="89">
        <v>0</v>
      </c>
      <c r="AV167" s="89">
        <v>0</v>
      </c>
      <c r="AW167" s="1"/>
      <c r="AX167" s="1"/>
      <c r="AY167" s="39" t="str">
        <f t="shared" si="157"/>
        <v/>
      </c>
      <c r="AZ167" s="39" t="str">
        <f t="shared" si="158"/>
        <v/>
      </c>
      <c r="BA167" s="39" t="str">
        <f t="shared" si="159"/>
        <v/>
      </c>
      <c r="BB167" s="39" t="str">
        <f t="shared" si="160"/>
        <v/>
      </c>
      <c r="BC167" s="39" t="str">
        <f t="shared" si="161"/>
        <v/>
      </c>
      <c r="BD167" s="39" t="str">
        <f t="shared" si="162"/>
        <v/>
      </c>
      <c r="BE167" s="39" t="str">
        <f t="shared" si="163"/>
        <v/>
      </c>
      <c r="BF167" s="39" t="str">
        <f t="shared" si="164"/>
        <v/>
      </c>
      <c r="BG167" s="39" t="str">
        <f t="shared" si="165"/>
        <v/>
      </c>
      <c r="BH167" s="39" t="str">
        <f t="shared" si="166"/>
        <v/>
      </c>
      <c r="BI167" s="39" t="str">
        <f t="shared" si="167"/>
        <v/>
      </c>
      <c r="BJ167" s="39" t="str">
        <f t="shared" si="168"/>
        <v/>
      </c>
      <c r="BK167" s="42" t="str">
        <f t="shared" si="183"/>
        <v/>
      </c>
      <c r="BL167" t="str">
        <f t="shared" si="183"/>
        <v/>
      </c>
      <c r="BM167" t="str">
        <f t="shared" si="183"/>
        <v/>
      </c>
      <c r="BN167" t="str">
        <f t="shared" si="182"/>
        <v/>
      </c>
      <c r="BO167" t="str">
        <f t="shared" si="182"/>
        <v/>
      </c>
      <c r="BP167" t="str">
        <f t="shared" si="182"/>
        <v/>
      </c>
      <c r="BQ167" t="str">
        <f t="shared" si="182"/>
        <v/>
      </c>
      <c r="BR167" t="str">
        <f t="shared" si="182"/>
        <v/>
      </c>
      <c r="BS167" t="str">
        <f t="shared" si="182"/>
        <v/>
      </c>
      <c r="BT167" t="str">
        <f t="shared" si="182"/>
        <v/>
      </c>
      <c r="BU167" t="str">
        <f t="shared" si="182"/>
        <v/>
      </c>
      <c r="BV167" t="str">
        <f t="shared" si="182"/>
        <v/>
      </c>
      <c r="BW167" t="str">
        <f t="shared" si="170"/>
        <v/>
      </c>
      <c r="BX167" t="str">
        <f t="shared" si="171"/>
        <v/>
      </c>
      <c r="BY167" t="str">
        <f t="shared" si="172"/>
        <v/>
      </c>
      <c r="BZ167" t="str">
        <f t="shared" si="173"/>
        <v/>
      </c>
      <c r="CA167" t="str">
        <f t="shared" si="174"/>
        <v/>
      </c>
      <c r="CB167" s="39" t="str">
        <f t="shared" si="174"/>
        <v/>
      </c>
      <c r="CC167" s="46" t="str">
        <f t="shared" si="175"/>
        <v/>
      </c>
      <c r="CD167" s="44" t="str">
        <f t="shared" si="176"/>
        <v/>
      </c>
      <c r="CE167" t="str" cm="1">
        <f t="array" ref="CE167">_xlfn.IFS($CC167="","",$CC167&lt;=CE$136,"yes",$CC167&gt;CE$136,"no")</f>
        <v/>
      </c>
      <c r="CF167" s="42" t="str">
        <f t="shared" si="184"/>
        <v/>
      </c>
      <c r="CG167" s="1" t="str">
        <f t="shared" si="185"/>
        <v/>
      </c>
      <c r="CH167" s="1" t="str">
        <f t="shared" si="186"/>
        <v/>
      </c>
      <c r="CI167" s="76" t="str">
        <f>IF(CE167="yes",VLOOKUP(CH167,'z-Table'!$A$1:$K$74,7,TRUE)*$CE$135,"")</f>
        <v/>
      </c>
    </row>
    <row r="168" spans="1:87" ht="12" x14ac:dyDescent="0.2">
      <c r="A168" s="7" t="s">
        <v>57</v>
      </c>
      <c r="B168" s="18" cm="1">
        <f t="array" ref="B168">IFERROR(_xlfn.IFS(COUNTA($F$135:$K$135)=0,AVERAGE($F168:$K168),$F$135="X",AVERAGE(G168:$K168),$G$135="X",AVERAGE($F168,$H168:$K168),$H$135="X",AVERAGE($F168:$G168,$I168:$K168),$I$135="X",AVERAGE($F168:$H168,$J168:$K168),$J$135="X",AVERAGE($F168:$I168,$K168:$K168),$K$135="X",AVERAGE($F168:$J168)),"")</f>
        <v>0</v>
      </c>
      <c r="C168" s="19" cm="1">
        <f t="array" ref="C168">IFERROR(_xlfn.IFS(COUNTA($F$135:$K$135)=0,STDEV($F168:$K168)/SQRT(COUNT($F168:$K168)),$F$135="X",STDEV(G168:$K168)/SQRT(COUNT(G168:$K168)),$G$135="X",STDEV($F168,$H168:$K168)/SQRT(COUNT($F168,$H168:$K168)),$H$135="X",STDEV($F168:$G168,$I168:$K168)/SQRT(COUNT($F168:$G168,$I168:$K168)),$I$135="X",STDEV($F168:$H168,$J168:$K168)/SQRT(COUNT($F168:$H168,$J168:$K168)),$J$135="X",STDEV($F168:$I168,$K168)/SQRT(COUNT($F168:$I168,$K168)),$K$135="X",STDEV($F168:$J168)/SQRT(COUNT($F168:$J168))),"")</f>
        <v>0</v>
      </c>
      <c r="D168" s="113" cm="1">
        <f t="array" ref="D168">IFERROR(_xlfn.IFS(COUNTA($L$135:$Q$135)=0,AVERAGE($L168:$Q168),$L$135="X",AVERAGE($M168:$Q168),$M$135="X",AVERAGE($L168,$N168:$Q168),$N$135="X",AVERAGE($L168:$M168,$O168:$Q168),$O$135="X",AVERAGE($L168:$N168,$P168:$Q168),$P$135="X",AVERAGE($L168:$O168,$Q168:$Q168),$Q$135="X",AVERAGE($L168:$P168)),"")</f>
        <v>0</v>
      </c>
      <c r="E168" s="111" cm="1">
        <f t="array" ref="E168">IFERROR(_xlfn.IFS(COUNTA($L$135:$Q$135)=0,STDEV($L168:$Q168)/SQRT(COUNT($L168:$Q168)),$L$135="X",STDEV($M168:$Q168)/SQRT(COUNT($M168:$Q168)),$M$135="X",STDEV($L168,$N168:$Q168)/SQRT(COUNT($L168,$N168:$Q168)),$N$135="X",STDEV($L168:$M168,$O168:$Q168)/SQRT(COUNT($L168:$M168,$O168:$Q168)),$O$135="X",STDEV($L168:$N168,$P168:$Q168)/SQRT(COUNT($L168:$N168,$P168:$Q168)),$P$135="X",STDEV($L168:$O168,$Q168)/SQRT(COUNT($L168:$O168,$Q168)),$Q$135="X",STDEV($L168:$P168)/SQRT(COUNT($L168:$P168))),"")</f>
        <v>0</v>
      </c>
      <c r="F168" cm="1">
        <f t="array" ref="F168">_xlfn.IFS(SUM($L168:$Q168)="","",L168="","",L168=0,0,L168&gt;0,L168/F$198*100)</f>
        <v>0</v>
      </c>
      <c r="G168" cm="1">
        <f t="array" ref="G168">_xlfn.IFS(SUM($L168:$Q168)="","",M168="","",M168=0,0,M168&gt;0,M168/G$198*100)</f>
        <v>0</v>
      </c>
      <c r="H168" cm="1">
        <f t="array" ref="H168">_xlfn.IFS(SUM($L168:$Q168)="","",N168="","",N168=0,0,N168&gt;0,N168/H$198*100)</f>
        <v>0</v>
      </c>
      <c r="I168" cm="1">
        <f t="array" ref="I168">_xlfn.IFS(SUM($L168:$Q168)="","",O168="","",O168=0,0,O168&gt;0,O168/I$198*100)</f>
        <v>0</v>
      </c>
      <c r="J168" cm="1">
        <f t="array" ref="J168">_xlfn.IFS(SUM($L168:$Q168)="","",P168="","",P168=0,0,P168&gt;0,P168/J$198*100)</f>
        <v>0</v>
      </c>
      <c r="K168" s="1" cm="1">
        <f t="array" ref="K168">_xlfn.IFS(SUM($L168:$Q168)="","",Q168="","",Q168=0,0,Q168&gt;0,Q168/K$198*100)</f>
        <v>0</v>
      </c>
      <c r="L168" s="85">
        <f t="shared" si="180"/>
        <v>0</v>
      </c>
      <c r="M168" s="39">
        <f t="shared" si="155"/>
        <v>0</v>
      </c>
      <c r="N168" s="39">
        <f t="shared" si="155"/>
        <v>0</v>
      </c>
      <c r="O168" s="39">
        <f t="shared" si="155"/>
        <v>0</v>
      </c>
      <c r="P168" s="39">
        <f t="shared" si="155"/>
        <v>0</v>
      </c>
      <c r="Q168" s="98">
        <f t="shared" si="155"/>
        <v>0</v>
      </c>
      <c r="R168" s="89">
        <v>0</v>
      </c>
      <c r="S168" s="89">
        <v>0</v>
      </c>
      <c r="T168" s="89">
        <v>0</v>
      </c>
      <c r="U168" s="89">
        <v>0</v>
      </c>
      <c r="V168" s="89">
        <v>0</v>
      </c>
      <c r="W168" s="89">
        <v>0</v>
      </c>
      <c r="X168" s="1"/>
      <c r="Y168" s="1"/>
      <c r="Z168" s="7" t="s">
        <v>57</v>
      </c>
      <c r="AA168" s="18" cm="1">
        <f t="array" ref="AA168">IFERROR(_xlfn.IFS(COUNTA($AE$135:$AJ$135)=0,AVERAGE($AE168:$AJ168),$AE$135="X",AVERAGE($AF168:$AJ168),$AF$135="X",AVERAGE($AE168,$AG168:$AJ168),$AG$135="X",AVERAGE($AE168:$AF168,$AH168:$AJ168),$AH$135="X",AVERAGE($AE168:$AG168,$AI168:$AJ168),$AI$135="X",AVERAGE($AE168:$AH168,$AJ168:$AJ168),$AJ$135="X",AVERAGE($AE168:$AI168)),"")</f>
        <v>0</v>
      </c>
      <c r="AB168" s="19" cm="1">
        <f t="array" ref="AB168">IFERROR(_xlfn.IFS(COUNTA($AE$135:$AJ$135)=0,STDEV($AE168:$AJ168)/SQRT(COUNT($AE168:$AJ168)),$AE$135="X",STDEV($AF168:$AJ168)/SQRT(COUNT($AF168:$AJ168)),$AF$135="X",STDEV($AE168,$AG168:$AJ168)/SQRT(COUNT($AE168,$AG168:$AJ168)),$AG$135="X",STDEV($AE168:$AF168,$AH168:$AJ168)/SQRT(COUNT($AE168:$AF168,$AH168:$AJ168)),$AH$135="X",STDEV($AE168:$AG168,$AI168:$AJ168)/SQRT(COUNT($AE168:$AG168,$AI168:$AJ168)),$AI$135="X",STDEV($AE168:$AH168,$AJ168)/SQRT(COUNT($AE168:$AH168,$AJ168)),$AJ$135="X",STDEV($AE168:$AI168)/SQRT(COUNT($AE168:$AI168))),"")</f>
        <v>0</v>
      </c>
      <c r="AC168" s="113" cm="1">
        <f t="array" ref="AC168">IFERROR(_xlfn.IFS(COUNTA($AK$135:$AP$135)=0,AVERAGE($AK168:$AP168),$AK$135="X",AVERAGE($AL168:$AP168),$AL$135="X",AVERAGE($AK168,$AM168:$AP168),$AM$135="X",AVERAGE($AK168:$AL168,$AN168:$AP168),$AN$135="X",AVERAGE($AK168:$AM168,$AO168:$AP168),$AO$135="X",AVERAGE($AK168:$AN168,$AP168:$AP168),$AP$135="X",AVERAGE($AK168:$AO168)),"")</f>
        <v>0</v>
      </c>
      <c r="AD168" s="111" cm="1">
        <f t="array" ref="AD168">IFERROR(_xlfn.IFS(COUNTA($AK$135:$AP$135)=0,STDEV($AK168:$AP168)/SQRT(COUNT($AK168:$AP168)),$AK$135="X",STDEV($AL168:$AP168)/SQRT(COUNT($AL168:$AP168)),$AL$135="X",STDEV($AK168,$AM168:$AP168)/SQRT(COUNT($AK168,$AM168:$AP168)),$AM$135="X",STDEV($AK168:$AL168,$AN168:$AP168)/SQRT(COUNT($AK168:$AL168,$AN168:$AP168)),$AN$135="X",STDEV($AK168:$AM168,$AO168:$AP168)/SQRT(COUNT($AK168:$AM168,$AO168:$AP168)),$AO$135="X",STDEV($AK168:$AN168,$AP168)/SQRT(COUNT($AK168:$AN168,$AP168)),$AP$135="X",STDEV($AK168:$AO168)/SQRT(COUNT($AK168:$AO168))),"")</f>
        <v>0</v>
      </c>
      <c r="AE168" cm="1">
        <f t="array" ref="AE168">_xlfn.IFS(SUM($AK168:$AP168)="","",AK168="","",AK168=0,0,AK168&gt;0,AK168/AE$198*100)</f>
        <v>0</v>
      </c>
      <c r="AF168" cm="1">
        <f t="array" ref="AF168">_xlfn.IFS(SUM($AK168:$AP168)="","",AL168="","",AL168=0,0,AL168&gt;0,AL168/AF$198*100)</f>
        <v>0</v>
      </c>
      <c r="AG168" cm="1">
        <f t="array" ref="AG168">_xlfn.IFS(SUM($AK168:$AP168)="","",AM168="","",AM168=0,0,AM168&gt;0,AM168/AG$198*100)</f>
        <v>0</v>
      </c>
      <c r="AH168" cm="1">
        <f t="array" ref="AH168">_xlfn.IFS(SUM($AK168:$AP168)="","",AN168="","",AN168=0,0,AN168&gt;0,AN168/AH$198*100)</f>
        <v>0</v>
      </c>
      <c r="AI168" cm="1">
        <f t="array" ref="AI168">_xlfn.IFS(SUM($AK168:$AP168)="","",AO168="","",AO168=0,0,AO168&gt;0,AO168/AI$198*100)</f>
        <v>0</v>
      </c>
      <c r="AJ168" s="1" cm="1">
        <f t="array" ref="AJ168">_xlfn.IFS(SUM($AK168:$AP168)="","",AP168="","",AP168=0,0,AP168&gt;0,AP168/AJ$198*100)</f>
        <v>0</v>
      </c>
      <c r="AK168" s="85">
        <f t="shared" si="181"/>
        <v>0</v>
      </c>
      <c r="AL168" s="39">
        <f t="shared" si="181"/>
        <v>0</v>
      </c>
      <c r="AM168" s="39">
        <f t="shared" si="181"/>
        <v>0</v>
      </c>
      <c r="AN168" s="39">
        <f t="shared" si="181"/>
        <v>0</v>
      </c>
      <c r="AO168" s="39">
        <f t="shared" si="181"/>
        <v>0</v>
      </c>
      <c r="AP168" s="98">
        <f t="shared" si="181"/>
        <v>0</v>
      </c>
      <c r="AQ168" s="89">
        <v>0</v>
      </c>
      <c r="AR168" s="89">
        <v>0</v>
      </c>
      <c r="AS168" s="89">
        <v>0</v>
      </c>
      <c r="AT168" s="89">
        <v>0</v>
      </c>
      <c r="AU168" s="89">
        <v>0</v>
      </c>
      <c r="AV168" s="89">
        <v>0</v>
      </c>
      <c r="AW168" s="1"/>
      <c r="AX168" s="1"/>
      <c r="AY168" s="39" t="str">
        <f t="shared" si="157"/>
        <v/>
      </c>
      <c r="AZ168" s="39" t="str">
        <f t="shared" si="158"/>
        <v/>
      </c>
      <c r="BA168" s="39" t="str">
        <f t="shared" si="159"/>
        <v/>
      </c>
      <c r="BB168" s="39" t="str">
        <f t="shared" si="160"/>
        <v/>
      </c>
      <c r="BC168" s="39" t="str">
        <f t="shared" si="161"/>
        <v/>
      </c>
      <c r="BD168" s="39" t="str">
        <f t="shared" si="162"/>
        <v/>
      </c>
      <c r="BE168" s="39" t="str">
        <f t="shared" si="163"/>
        <v/>
      </c>
      <c r="BF168" s="39" t="str">
        <f t="shared" si="164"/>
        <v/>
      </c>
      <c r="BG168" s="39" t="str">
        <f t="shared" si="165"/>
        <v/>
      </c>
      <c r="BH168" s="39" t="str">
        <f t="shared" si="166"/>
        <v/>
      </c>
      <c r="BI168" s="39" t="str">
        <f t="shared" si="167"/>
        <v/>
      </c>
      <c r="BJ168" s="39" t="str">
        <f t="shared" si="168"/>
        <v/>
      </c>
      <c r="BK168" s="42" t="str">
        <f t="shared" si="183"/>
        <v/>
      </c>
      <c r="BL168" t="str">
        <f t="shared" si="183"/>
        <v/>
      </c>
      <c r="BM168" t="str">
        <f t="shared" si="183"/>
        <v/>
      </c>
      <c r="BN168" t="str">
        <f t="shared" si="182"/>
        <v/>
      </c>
      <c r="BO168" t="str">
        <f t="shared" si="182"/>
        <v/>
      </c>
      <c r="BP168" t="str">
        <f t="shared" si="182"/>
        <v/>
      </c>
      <c r="BQ168" t="str">
        <f t="shared" si="182"/>
        <v/>
      </c>
      <c r="BR168" t="str">
        <f t="shared" si="182"/>
        <v/>
      </c>
      <c r="BS168" t="str">
        <f t="shared" si="182"/>
        <v/>
      </c>
      <c r="BT168" t="str">
        <f t="shared" si="182"/>
        <v/>
      </c>
      <c r="BU168" t="str">
        <f t="shared" si="182"/>
        <v/>
      </c>
      <c r="BV168" t="str">
        <f t="shared" si="182"/>
        <v/>
      </c>
      <c r="BW168" t="str">
        <f t="shared" si="170"/>
        <v/>
      </c>
      <c r="BX168" t="str">
        <f t="shared" si="171"/>
        <v/>
      </c>
      <c r="BY168" t="str">
        <f t="shared" si="172"/>
        <v/>
      </c>
      <c r="BZ168" t="str">
        <f t="shared" si="173"/>
        <v/>
      </c>
      <c r="CA168" t="str">
        <f t="shared" si="174"/>
        <v/>
      </c>
      <c r="CB168" s="39" t="str">
        <f t="shared" si="174"/>
        <v/>
      </c>
      <c r="CC168" s="46" t="str">
        <f t="shared" si="175"/>
        <v/>
      </c>
      <c r="CD168" s="44" t="str">
        <f t="shared" si="176"/>
        <v/>
      </c>
      <c r="CE168" t="str" cm="1">
        <f t="array" ref="CE168">_xlfn.IFS($CC168="","",$CC168&lt;=CE$136,"yes",$CC168&gt;CE$136,"no")</f>
        <v/>
      </c>
      <c r="CF168" s="42" t="str">
        <f t="shared" si="184"/>
        <v/>
      </c>
      <c r="CG168" s="1" t="str">
        <f t="shared" si="185"/>
        <v/>
      </c>
      <c r="CH168" s="1" t="str">
        <f t="shared" si="186"/>
        <v/>
      </c>
      <c r="CI168" s="76" t="str">
        <f>IF(CE168="yes",VLOOKUP(CH168,'z-Table'!$A$1:$K$74,7,TRUE)*$CE$135,"")</f>
        <v/>
      </c>
    </row>
    <row r="169" spans="1:87" ht="12" x14ac:dyDescent="0.2">
      <c r="A169" s="6" t="s">
        <v>58</v>
      </c>
      <c r="B169" s="18" cm="1">
        <f t="array" ref="B169">IFERROR(_xlfn.IFS(COUNTA($F$135:$K$135)=0,AVERAGE($F169:$K169),$F$135="X",AVERAGE(G169:$K169),$G$135="X",AVERAGE($F169,$H169:$K169),$H$135="X",AVERAGE($F169:$G169,$I169:$K169),$I$135="X",AVERAGE($F169:$H169,$J169:$K169),$J$135="X",AVERAGE($F169:$I169,$K169:$K169),$K$135="X",AVERAGE($F169:$J169)),"")</f>
        <v>0</v>
      </c>
      <c r="C169" s="19" cm="1">
        <f t="array" ref="C169">IFERROR(_xlfn.IFS(COUNTA($F$135:$K$135)=0,STDEV($F169:$K169)/SQRT(COUNT($F169:$K169)),$F$135="X",STDEV(G169:$K169)/SQRT(COUNT(G169:$K169)),$G$135="X",STDEV($F169,$H169:$K169)/SQRT(COUNT($F169,$H169:$K169)),$H$135="X",STDEV($F169:$G169,$I169:$K169)/SQRT(COUNT($F169:$G169,$I169:$K169)),$I$135="X",STDEV($F169:$H169,$J169:$K169)/SQRT(COUNT($F169:$H169,$J169:$K169)),$J$135="X",STDEV($F169:$I169,$K169)/SQRT(COUNT($F169:$I169,$K169)),$K$135="X",STDEV($F169:$J169)/SQRT(COUNT($F169:$J169))),"")</f>
        <v>0</v>
      </c>
      <c r="D169" s="113" cm="1">
        <f t="array" ref="D169">IFERROR(_xlfn.IFS(COUNTA($L$135:$Q$135)=0,AVERAGE($L169:$Q169),$L$135="X",AVERAGE($M169:$Q169),$M$135="X",AVERAGE($L169,$N169:$Q169),$N$135="X",AVERAGE($L169:$M169,$O169:$Q169),$O$135="X",AVERAGE($L169:$N169,$P169:$Q169),$P$135="X",AVERAGE($L169:$O169,$Q169:$Q169),$Q$135="X",AVERAGE($L169:$P169)),"")</f>
        <v>0</v>
      </c>
      <c r="E169" s="111" cm="1">
        <f t="array" ref="E169">IFERROR(_xlfn.IFS(COUNTA($L$135:$Q$135)=0,STDEV($L169:$Q169)/SQRT(COUNT($L169:$Q169)),$L$135="X",STDEV($M169:$Q169)/SQRT(COUNT($M169:$Q169)),$M$135="X",STDEV($L169,$N169:$Q169)/SQRT(COUNT($L169,$N169:$Q169)),$N$135="X",STDEV($L169:$M169,$O169:$Q169)/SQRT(COUNT($L169:$M169,$O169:$Q169)),$O$135="X",STDEV($L169:$N169,$P169:$Q169)/SQRT(COUNT($L169:$N169,$P169:$Q169)),$P$135="X",STDEV($L169:$O169,$Q169)/SQRT(COUNT($L169:$O169,$Q169)),$Q$135="X",STDEV($L169:$P169)/SQRT(COUNT($L169:$P169))),"")</f>
        <v>0</v>
      </c>
      <c r="F169" cm="1">
        <f t="array" ref="F169">_xlfn.IFS(SUM($L169:$Q169)="","",L169="","",L169=0,0,L169&gt;0,L169/F$198*100)</f>
        <v>0</v>
      </c>
      <c r="G169" cm="1">
        <f t="array" ref="G169">_xlfn.IFS(SUM($L169:$Q169)="","",M169="","",M169=0,0,M169&gt;0,M169/G$198*100)</f>
        <v>0</v>
      </c>
      <c r="H169" cm="1">
        <f t="array" ref="H169">_xlfn.IFS(SUM($L169:$Q169)="","",N169="","",N169=0,0,N169&gt;0,N169/H$198*100)</f>
        <v>0</v>
      </c>
      <c r="I169" cm="1">
        <f t="array" ref="I169">_xlfn.IFS(SUM($L169:$Q169)="","",O169="","",O169=0,0,O169&gt;0,O169/I$198*100)</f>
        <v>0</v>
      </c>
      <c r="J169" cm="1">
        <f t="array" ref="J169">_xlfn.IFS(SUM($L169:$Q169)="","",P169="","",P169=0,0,P169&gt;0,P169/J$198*100)</f>
        <v>0</v>
      </c>
      <c r="K169" s="1" cm="1">
        <f t="array" ref="K169">_xlfn.IFS(SUM($L169:$Q169)="","",Q169="","",Q169=0,0,Q169&gt;0,Q169/K$198*100)</f>
        <v>0</v>
      </c>
      <c r="L169" s="85">
        <f t="shared" si="180"/>
        <v>0</v>
      </c>
      <c r="M169" s="39">
        <f t="shared" si="155"/>
        <v>0</v>
      </c>
      <c r="N169" s="39">
        <f t="shared" si="155"/>
        <v>0</v>
      </c>
      <c r="O169" s="39">
        <f t="shared" si="155"/>
        <v>0</v>
      </c>
      <c r="P169" s="39">
        <f t="shared" si="155"/>
        <v>0</v>
      </c>
      <c r="Q169" s="98">
        <f t="shared" si="155"/>
        <v>0</v>
      </c>
      <c r="R169" s="89">
        <v>0</v>
      </c>
      <c r="S169" s="89">
        <v>0</v>
      </c>
      <c r="T169" s="89">
        <v>0</v>
      </c>
      <c r="U169" s="89">
        <v>0</v>
      </c>
      <c r="V169" s="89">
        <v>0</v>
      </c>
      <c r="W169" s="89">
        <v>0</v>
      </c>
      <c r="X169" s="1"/>
      <c r="Y169" s="1"/>
      <c r="Z169" s="6" t="s">
        <v>58</v>
      </c>
      <c r="AA169" s="18" cm="1">
        <f t="array" ref="AA169">IFERROR(_xlfn.IFS(COUNTA($AE$135:$AJ$135)=0,AVERAGE($AE169:$AJ169),$AE$135="X",AVERAGE($AF169:$AJ169),$AF$135="X",AVERAGE($AE169,$AG169:$AJ169),$AG$135="X",AVERAGE($AE169:$AF169,$AH169:$AJ169),$AH$135="X",AVERAGE($AE169:$AG169,$AI169:$AJ169),$AI$135="X",AVERAGE($AE169:$AH169,$AJ169:$AJ169),$AJ$135="X",AVERAGE($AE169:$AI169)),"")</f>
        <v>0</v>
      </c>
      <c r="AB169" s="19" cm="1">
        <f t="array" ref="AB169">IFERROR(_xlfn.IFS(COUNTA($AE$135:$AJ$135)=0,STDEV($AE169:$AJ169)/SQRT(COUNT($AE169:$AJ169)),$AE$135="X",STDEV($AF169:$AJ169)/SQRT(COUNT($AF169:$AJ169)),$AF$135="X",STDEV($AE169,$AG169:$AJ169)/SQRT(COUNT($AE169,$AG169:$AJ169)),$AG$135="X",STDEV($AE169:$AF169,$AH169:$AJ169)/SQRT(COUNT($AE169:$AF169,$AH169:$AJ169)),$AH$135="X",STDEV($AE169:$AG169,$AI169:$AJ169)/SQRT(COUNT($AE169:$AG169,$AI169:$AJ169)),$AI$135="X",STDEV($AE169:$AH169,$AJ169)/SQRT(COUNT($AE169:$AH169,$AJ169)),$AJ$135="X",STDEV($AE169:$AI169)/SQRT(COUNT($AE169:$AI169))),"")</f>
        <v>0</v>
      </c>
      <c r="AC169" s="113" cm="1">
        <f t="array" ref="AC169">IFERROR(_xlfn.IFS(COUNTA($AK$135:$AP$135)=0,AVERAGE($AK169:$AP169),$AK$135="X",AVERAGE($AL169:$AP169),$AL$135="X",AVERAGE($AK169,$AM169:$AP169),$AM$135="X",AVERAGE($AK169:$AL169,$AN169:$AP169),$AN$135="X",AVERAGE($AK169:$AM169,$AO169:$AP169),$AO$135="X",AVERAGE($AK169:$AN169,$AP169:$AP169),$AP$135="X",AVERAGE($AK169:$AO169)),"")</f>
        <v>0</v>
      </c>
      <c r="AD169" s="111" cm="1">
        <f t="array" ref="AD169">IFERROR(_xlfn.IFS(COUNTA($AK$135:$AP$135)=0,STDEV($AK169:$AP169)/SQRT(COUNT($AK169:$AP169)),$AK$135="X",STDEV($AL169:$AP169)/SQRT(COUNT($AL169:$AP169)),$AL$135="X",STDEV($AK169,$AM169:$AP169)/SQRT(COUNT($AK169,$AM169:$AP169)),$AM$135="X",STDEV($AK169:$AL169,$AN169:$AP169)/SQRT(COUNT($AK169:$AL169,$AN169:$AP169)),$AN$135="X",STDEV($AK169:$AM169,$AO169:$AP169)/SQRT(COUNT($AK169:$AM169,$AO169:$AP169)),$AO$135="X",STDEV($AK169:$AN169,$AP169)/SQRT(COUNT($AK169:$AN169,$AP169)),$AP$135="X",STDEV($AK169:$AO169)/SQRT(COUNT($AK169:$AO169))),"")</f>
        <v>0</v>
      </c>
      <c r="AE169" cm="1">
        <f t="array" ref="AE169">_xlfn.IFS(SUM($AK169:$AP169)="","",AK169="","",AK169=0,0,AK169&gt;0,AK169/AE$198*100)</f>
        <v>0</v>
      </c>
      <c r="AF169" cm="1">
        <f t="array" ref="AF169">_xlfn.IFS(SUM($AK169:$AP169)="","",AL169="","",AL169=0,0,AL169&gt;0,AL169/AF$198*100)</f>
        <v>0</v>
      </c>
      <c r="AG169" cm="1">
        <f t="array" ref="AG169">_xlfn.IFS(SUM($AK169:$AP169)="","",AM169="","",AM169=0,0,AM169&gt;0,AM169/AG$198*100)</f>
        <v>0</v>
      </c>
      <c r="AH169" cm="1">
        <f t="array" ref="AH169">_xlfn.IFS(SUM($AK169:$AP169)="","",AN169="","",AN169=0,0,AN169&gt;0,AN169/AH$198*100)</f>
        <v>0</v>
      </c>
      <c r="AI169" cm="1">
        <f t="array" ref="AI169">_xlfn.IFS(SUM($AK169:$AP169)="","",AO169="","",AO169=0,0,AO169&gt;0,AO169/AI$198*100)</f>
        <v>0</v>
      </c>
      <c r="AJ169" s="1" cm="1">
        <f t="array" ref="AJ169">_xlfn.IFS(SUM($AK169:$AP169)="","",AP169="","",AP169=0,0,AP169&gt;0,AP169/AJ$198*100)</f>
        <v>0</v>
      </c>
      <c r="AK169" s="85">
        <f t="shared" si="181"/>
        <v>0</v>
      </c>
      <c r="AL169" s="39">
        <f t="shared" si="181"/>
        <v>0</v>
      </c>
      <c r="AM169" s="39">
        <f t="shared" si="181"/>
        <v>0</v>
      </c>
      <c r="AN169" s="39">
        <f t="shared" si="181"/>
        <v>0</v>
      </c>
      <c r="AO169" s="39">
        <f t="shared" si="181"/>
        <v>0</v>
      </c>
      <c r="AP169" s="98">
        <f t="shared" si="181"/>
        <v>0</v>
      </c>
      <c r="AQ169" s="89">
        <v>0</v>
      </c>
      <c r="AR169" s="89">
        <v>0</v>
      </c>
      <c r="AS169" s="89">
        <v>0</v>
      </c>
      <c r="AT169" s="89">
        <v>0</v>
      </c>
      <c r="AU169" s="89">
        <v>0</v>
      </c>
      <c r="AV169" s="89">
        <v>0</v>
      </c>
      <c r="AW169" s="1"/>
      <c r="AX169" s="1"/>
      <c r="AY169" s="39" t="str">
        <f t="shared" ref="AY169:AY196" si="187">IF($AX169&lt;&gt;0,IF(SUM(L$137:L$198)=0,"",IF(L$135="x","",L169)),"")</f>
        <v/>
      </c>
      <c r="AZ169" s="39" t="str">
        <f t="shared" ref="AZ169:AZ196" si="188">IF($AX169&lt;&gt;0,IF(SUM(M$137:M$198)=0,"",IF(M$135="x","",M169)),"")</f>
        <v/>
      </c>
      <c r="BA169" s="39" t="str">
        <f t="shared" ref="BA169:BA196" si="189">IF($AX169&lt;&gt;0,IF(SUM(N$137:N$198)=0,"",IF(N$135="x","",N169)),"")</f>
        <v/>
      </c>
      <c r="BB169" s="39" t="str">
        <f t="shared" ref="BB169:BB196" si="190">IF($AX169&lt;&gt;0,IF(SUM(O$137:O$198)=0,"",IF(O$135="x","",O169)),"")</f>
        <v/>
      </c>
      <c r="BC169" s="39" t="str">
        <f t="shared" ref="BC169:BC196" si="191">IF($AX169&lt;&gt;0,IF(SUM(P$137:P$198)=0,"",IF(P$135="x","",P169)),"")</f>
        <v/>
      </c>
      <c r="BD169" s="39" t="str">
        <f t="shared" ref="BD169:BD196" si="192">IF($AX169&lt;&gt;0,IF(SUM(Q$137:Q$198)=0,"",IF(Q$135="x","",Q169)),"")</f>
        <v/>
      </c>
      <c r="BE169" s="39" t="str">
        <f t="shared" ref="BE169:BE196" si="193">IF($AX169&lt;&gt;0,IF(SUM(AK$137:AK$198)=0,"",IF(AK$135="x","",AK169)),"")</f>
        <v/>
      </c>
      <c r="BF169" s="39" t="str">
        <f t="shared" ref="BF169:BF196" si="194">IF($AX169&lt;&gt;0,IF(SUM(AL$137:AL$198)=0,"",IF(AL$135="x","",AL169)),"")</f>
        <v/>
      </c>
      <c r="BG169" s="39" t="str">
        <f t="shared" ref="BG169:BG196" si="195">IF($AX169&lt;&gt;0,IF(SUM(AM$137:AM$198)=0,"",IF(AM$135="x","",AM169)),"")</f>
        <v/>
      </c>
      <c r="BH169" s="39" t="str">
        <f t="shared" ref="BH169:BH196" si="196">IF($AX169&lt;&gt;0,IF(SUM(AN$137:AN$198)=0,"",IF(AN$135="x","",AN169)),"")</f>
        <v/>
      </c>
      <c r="BI169" s="39" t="str">
        <f t="shared" ref="BI169:BI196" si="197">IF($AX169&lt;&gt;0,IF(SUM(AO$137:AO$198)=0,"",IF(AO$135="x","",AO169)),"")</f>
        <v/>
      </c>
      <c r="BJ169" s="39" t="str">
        <f t="shared" ref="BJ169:BJ196" si="198">IF($AX169&lt;&gt;0,IF(SUM(AP$137:AP$198)=0,"",IF(AP$135="x","",AP169)),"")</f>
        <v/>
      </c>
      <c r="BK169" s="42" t="str">
        <f t="shared" si="183"/>
        <v/>
      </c>
      <c r="BL169" t="str">
        <f t="shared" si="183"/>
        <v/>
      </c>
      <c r="BM169" t="str">
        <f t="shared" si="183"/>
        <v/>
      </c>
      <c r="BN169" t="str">
        <f t="shared" si="182"/>
        <v/>
      </c>
      <c r="BO169" t="str">
        <f t="shared" si="182"/>
        <v/>
      </c>
      <c r="BP169" t="str">
        <f t="shared" si="182"/>
        <v/>
      </c>
      <c r="BQ169" t="str">
        <f t="shared" si="182"/>
        <v/>
      </c>
      <c r="BR169" t="str">
        <f t="shared" si="182"/>
        <v/>
      </c>
      <c r="BS169" t="str">
        <f t="shared" si="182"/>
        <v/>
      </c>
      <c r="BT169" t="str">
        <f t="shared" si="182"/>
        <v/>
      </c>
      <c r="BU169" t="str">
        <f t="shared" si="182"/>
        <v/>
      </c>
      <c r="BV169" t="str">
        <f t="shared" si="182"/>
        <v/>
      </c>
      <c r="BW169" t="str">
        <f t="shared" si="170"/>
        <v/>
      </c>
      <c r="BX169" t="str">
        <f t="shared" si="171"/>
        <v/>
      </c>
      <c r="BY169" t="str">
        <f t="shared" si="172"/>
        <v/>
      </c>
      <c r="BZ169" t="str">
        <f t="shared" si="173"/>
        <v/>
      </c>
      <c r="CA169" t="str">
        <f t="shared" ref="CA169:CB198" si="199">IF($AX169&lt;&gt;0,IF(($BY169*$BZ169)+(BY169*(BY169+1)/2)-BW169&lt;0,0,($BY169*$BZ169)+(BY169*(BY169+1)/2)-BW169),"")</f>
        <v/>
      </c>
      <c r="CB169" s="39" t="str">
        <f t="shared" si="199"/>
        <v/>
      </c>
      <c r="CC169" s="46" t="str">
        <f t="shared" si="175"/>
        <v/>
      </c>
      <c r="CD169" s="44" t="str">
        <f t="shared" si="176"/>
        <v/>
      </c>
      <c r="CE169" t="str" cm="1">
        <f t="array" ref="CE169">_xlfn.IFS($CC169="","",$CC169&lt;=CE$136,"yes",$CC169&gt;CE$136,"no")</f>
        <v/>
      </c>
      <c r="CF169" s="42" t="str">
        <f t="shared" si="184"/>
        <v/>
      </c>
      <c r="CG169" s="1" t="str">
        <f t="shared" si="185"/>
        <v/>
      </c>
      <c r="CH169" s="1" t="str">
        <f t="shared" si="186"/>
        <v/>
      </c>
      <c r="CI169" s="76" t="str">
        <f>IF(CE169="yes",VLOOKUP(CH169,'z-Table'!$A$1:$K$74,7,TRUE)*$CE$135,"")</f>
        <v/>
      </c>
    </row>
    <row r="170" spans="1:87" ht="12" x14ac:dyDescent="0.2">
      <c r="A170" s="6" t="s">
        <v>59</v>
      </c>
      <c r="B170" s="18" cm="1">
        <f t="array" ref="B170">IFERROR(_xlfn.IFS(COUNTA($F$135:$K$135)=0,AVERAGE($F170:$K170),$F$135="X",AVERAGE(G170:$K170),$G$135="X",AVERAGE($F170,$H170:$K170),$H$135="X",AVERAGE($F170:$G170,$I170:$K170),$I$135="X",AVERAGE($F170:$H170,$J170:$K170),$J$135="X",AVERAGE($F170:$I170,$K170:$K170),$K$135="X",AVERAGE($F170:$J170)),"")</f>
        <v>8.7781572679811917E-2</v>
      </c>
      <c r="C170" s="19" cm="1">
        <f t="array" ref="C170">IFERROR(_xlfn.IFS(COUNTA($F$135:$K$135)=0,STDEV($F170:$K170)/SQRT(COUNT($F170:$K170)),$F$135="X",STDEV(G170:$K170)/SQRT(COUNT(G170:$K170)),$G$135="X",STDEV($F170,$H170:$K170)/SQRT(COUNT($F170,$H170:$K170)),$H$135="X",STDEV($F170:$G170,$I170:$K170)/SQRT(COUNT($F170:$G170,$I170:$K170)),$I$135="X",STDEV($F170:$H170,$J170:$K170)/SQRT(COUNT($F170:$H170,$J170:$K170)),$J$135="X",STDEV($F170:$I170,$K170)/SQRT(COUNT($F170:$I170,$K170)),$K$135="X",STDEV($F170:$J170)/SQRT(COUNT($F170:$J170))),"")</f>
        <v>1.1082255155314498E-2</v>
      </c>
      <c r="D170" s="113" cm="1">
        <f t="array" ref="D170">IFERROR(_xlfn.IFS(COUNTA($L$135:$Q$135)=0,AVERAGE($L170:$Q170),$L$135="X",AVERAGE($M170:$Q170),$M$135="X",AVERAGE($L170,$N170:$Q170),$N$135="X",AVERAGE($L170:$M170,$O170:$Q170),$O$135="X",AVERAGE($L170:$N170,$P170:$Q170),$P$135="X",AVERAGE($L170:$O170,$Q170:$Q170),$Q$135="X",AVERAGE($L170:$P170)),"")</f>
        <v>293910.94444444444</v>
      </c>
      <c r="E170" s="111" cm="1">
        <f t="array" ref="E170">IFERROR(_xlfn.IFS(COUNTA($L$135:$Q$135)=0,STDEV($L170:$Q170)/SQRT(COUNT($L170:$Q170)),$L$135="X",STDEV($M170:$Q170)/SQRT(COUNT($M170:$Q170)),$M$135="X",STDEV($L170,$N170:$Q170)/SQRT(COUNT($L170,$N170:$Q170)),$N$135="X",STDEV($L170:$M170,$O170:$Q170)/SQRT(COUNT($L170:$M170,$O170:$Q170)),$O$135="X",STDEV($L170:$N170,$P170:$Q170)/SQRT(COUNT($L170:$N170,$P170:$Q170)),$P$135="X",STDEV($L170:$O170,$Q170)/SQRT(COUNT($L170:$O170,$Q170)),$Q$135="X",STDEV($L170:$P170)/SQRT(COUNT($L170:$P170))),"")</f>
        <v>83711.937104414537</v>
      </c>
      <c r="F170" cm="1">
        <f t="array" ref="F170">_xlfn.IFS(SUM($L170:$Q170)="","",L170="","",L170=0,0,L170&gt;0,L170/F$198*100)</f>
        <v>7.9114459059010711E-2</v>
      </c>
      <c r="G170" cm="1">
        <f t="array" ref="G170">_xlfn.IFS(SUM($L170:$Q170)="","",M170="","",M170=0,0,M170&gt;0,M170/G$198*100)</f>
        <v>0.1201642236926633</v>
      </c>
      <c r="H170" cm="1">
        <f t="array" ref="H170">_xlfn.IFS(SUM($L170:$Q170)="","",N170="","",N170=0,0,N170&gt;0,N170/H$198*100)</f>
        <v>6.9569055321165418E-2</v>
      </c>
      <c r="I170" cm="1">
        <f t="array" ref="I170">_xlfn.IFS(SUM($L170:$Q170)="","",O170="","",O170=0,0,O170&gt;0,O170/I$198*100)</f>
        <v>4.7755238033289973E-2</v>
      </c>
      <c r="J170" cm="1">
        <f t="array" ref="J170">_xlfn.IFS(SUM($L170:$Q170)="","",P170="","",P170=0,0,P170&gt;0,P170/J$198*100)</f>
        <v>0.1089804596581273</v>
      </c>
      <c r="K170" s="1" cm="1">
        <f t="array" ref="K170">_xlfn.IFS(SUM($L170:$Q170)="","",Q170="","",Q170=0,0,Q170&gt;0,Q170/K$198*100)</f>
        <v>0.10110600031461477</v>
      </c>
      <c r="L170" s="85">
        <f t="shared" si="180"/>
        <v>192214.33333333334</v>
      </c>
      <c r="M170" s="39">
        <f t="shared" si="155"/>
        <v>504452</v>
      </c>
      <c r="N170" s="39">
        <f t="shared" si="155"/>
        <v>14411</v>
      </c>
      <c r="O170" s="39">
        <f t="shared" si="155"/>
        <v>139132.33333333334</v>
      </c>
      <c r="P170" s="39">
        <f t="shared" si="155"/>
        <v>472916</v>
      </c>
      <c r="Q170" s="98">
        <f t="shared" si="155"/>
        <v>440340</v>
      </c>
      <c r="R170" s="89">
        <v>576643</v>
      </c>
      <c r="S170" s="89">
        <v>1008904</v>
      </c>
      <c r="T170" s="89">
        <v>43233</v>
      </c>
      <c r="U170" s="89">
        <v>417397</v>
      </c>
      <c r="V170" s="89">
        <v>472916</v>
      </c>
      <c r="W170" s="89">
        <v>440340</v>
      </c>
      <c r="X170" s="1"/>
      <c r="Y170" s="1"/>
      <c r="Z170" s="6" t="s">
        <v>59</v>
      </c>
      <c r="AA170" s="18" cm="1">
        <f t="array" ref="AA170">IFERROR(_xlfn.IFS(COUNTA($AE$135:$AJ$135)=0,AVERAGE($AE170:$AJ170),$AE$135="X",AVERAGE($AF170:$AJ170),$AF$135="X",AVERAGE($AE170,$AG170:$AJ170),$AG$135="X",AVERAGE($AE170:$AF170,$AH170:$AJ170),$AH$135="X",AVERAGE($AE170:$AG170,$AI170:$AJ170),$AI$135="X",AVERAGE($AE170:$AH170,$AJ170:$AJ170),$AJ$135="X",AVERAGE($AE170:$AI170)),"")</f>
        <v>6.3972436751105671E-2</v>
      </c>
      <c r="AB170" s="19" cm="1">
        <f t="array" ref="AB170">IFERROR(_xlfn.IFS(COUNTA($AE$135:$AJ$135)=0,STDEV($AE170:$AJ170)/SQRT(COUNT($AE170:$AJ170)),$AE$135="X",STDEV($AF170:$AJ170)/SQRT(COUNT($AF170:$AJ170)),$AF$135="X",STDEV($AE170,$AG170:$AJ170)/SQRT(COUNT($AE170,$AG170:$AJ170)),$AG$135="X",STDEV($AE170:$AF170,$AH170:$AJ170)/SQRT(COUNT($AE170:$AF170,$AH170:$AJ170)),$AH$135="X",STDEV($AE170:$AG170,$AI170:$AJ170)/SQRT(COUNT($AE170:$AG170,$AI170:$AJ170)),$AI$135="X",STDEV($AE170:$AH170,$AJ170)/SQRT(COUNT($AE170:$AH170,$AJ170)),$AJ$135="X",STDEV($AE170:$AI170)/SQRT(COUNT($AE170:$AI170))),"")</f>
        <v>1.5679408150837949E-2</v>
      </c>
      <c r="AC170" s="113" cm="1">
        <f t="array" ref="AC170">IFERROR(_xlfn.IFS(COUNTA($AK$135:$AP$135)=0,AVERAGE($AK170:$AP170),$AK$135="X",AVERAGE($AL170:$AP170),$AL$135="X",AVERAGE($AK170,$AM170:$AP170),$AM$135="X",AVERAGE($AK170:$AL170,$AN170:$AP170),$AN$135="X",AVERAGE($AK170:$AM170,$AO170:$AP170),$AO$135="X",AVERAGE($AK170:$AN170,$AP170:$AP170),$AP$135="X",AVERAGE($AK170:$AO170)),"")</f>
        <v>146976.25</v>
      </c>
      <c r="AD170" s="111" cm="1">
        <f t="array" ref="AD170">IFERROR(_xlfn.IFS(COUNTA($AK$135:$AP$135)=0,STDEV($AK170:$AP170)/SQRT(COUNT($AK170:$AP170)),$AK$135="X",STDEV($AL170:$AP170)/SQRT(COUNT($AL170:$AP170)),$AL$135="X",STDEV($AK170,$AM170:$AP170)/SQRT(COUNT($AK170,$AM170:$AP170)),$AM$135="X",STDEV($AK170:$AL170,$AN170:$AP170)/SQRT(COUNT($AK170:$AL170,$AN170:$AP170)),$AN$135="X",STDEV($AK170:$AM170,$AO170:$AP170)/SQRT(COUNT($AK170:$AM170,$AO170:$AP170)),$AO$135="X",STDEV($AK170:$AN170,$AP170)/SQRT(COUNT($AK170:$AN170,$AP170)),$AP$135="X",STDEV($AK170:$AO170)/SQRT(COUNT($AK170:$AO170))),"")</f>
        <v>52435.12748787694</v>
      </c>
      <c r="AE170" cm="1">
        <f t="array" ref="AE170">_xlfn.IFS(SUM($AK170:$AP170)="","",AK170="","",AK170=0,0,AK170&gt;0,AK170/AE$198*100)</f>
        <v>0</v>
      </c>
      <c r="AF170" cm="1">
        <f t="array" ref="AF170">_xlfn.IFS(SUM($AK170:$AP170)="","",AL170="","",AL170=0,0,AL170&gt;0,AL170/AF$198*100)</f>
        <v>7.1789333469369776E-2</v>
      </c>
      <c r="AG170" cm="1">
        <f t="array" ref="AG170">_xlfn.IFS(SUM($AK170:$AP170)="","",AM170="","",AM170=0,0,AM170&gt;0,AM170/AG$198*100)</f>
        <v>8.6885357714231809E-2</v>
      </c>
      <c r="AH170" cm="1">
        <f t="array" ref="AH170">_xlfn.IFS(SUM($AK170:$AP170)="","",AN170="","",AN170=0,0,AN170&gt;0,AN170/AH$198*100)</f>
        <v>0.10022126495168712</v>
      </c>
      <c r="AI170" cm="1">
        <f t="array" ref="AI170">_xlfn.IFS(SUM($AK170:$AP170)="","",AO170="","",AO170=0,0,AO170&gt;0,AO170/AI$198*100)</f>
        <v>8.8720432362538501E-2</v>
      </c>
      <c r="AJ170" s="1" cm="1">
        <f t="array" ref="AJ170">_xlfn.IFS(SUM($AK170:$AP170)="","",AP170="","",AP170=0,0,AP170&gt;0,AP170/AJ$198*100)</f>
        <v>3.6218232008806785E-2</v>
      </c>
      <c r="AK170" s="85">
        <f t="shared" si="181"/>
        <v>0</v>
      </c>
      <c r="AL170" s="39">
        <f t="shared" si="181"/>
        <v>227272</v>
      </c>
      <c r="AM170" s="39">
        <f t="shared" si="181"/>
        <v>95489.5</v>
      </c>
      <c r="AN170" s="39">
        <f t="shared" si="181"/>
        <v>212230.66666666666</v>
      </c>
      <c r="AO170" s="39">
        <f t="shared" si="181"/>
        <v>325296</v>
      </c>
      <c r="AP170" s="98">
        <f t="shared" si="181"/>
        <v>21569.333333333332</v>
      </c>
      <c r="AQ170" s="89">
        <v>0</v>
      </c>
      <c r="AR170" s="89">
        <v>227272</v>
      </c>
      <c r="AS170" s="89">
        <v>190979</v>
      </c>
      <c r="AT170" s="89">
        <v>636692</v>
      </c>
      <c r="AU170" s="89">
        <v>325296</v>
      </c>
      <c r="AV170" s="89">
        <v>64708</v>
      </c>
      <c r="AW170" s="1"/>
      <c r="AX170" s="1"/>
      <c r="AY170" s="39" t="str">
        <f t="shared" si="187"/>
        <v/>
      </c>
      <c r="AZ170" s="39" t="str">
        <f t="shared" si="188"/>
        <v/>
      </c>
      <c r="BA170" s="39" t="str">
        <f t="shared" si="189"/>
        <v/>
      </c>
      <c r="BB170" s="39" t="str">
        <f t="shared" si="190"/>
        <v/>
      </c>
      <c r="BC170" s="39" t="str">
        <f t="shared" si="191"/>
        <v/>
      </c>
      <c r="BD170" s="39" t="str">
        <f t="shared" si="192"/>
        <v/>
      </c>
      <c r="BE170" s="39" t="str">
        <f t="shared" si="193"/>
        <v/>
      </c>
      <c r="BF170" s="39" t="str">
        <f t="shared" si="194"/>
        <v/>
      </c>
      <c r="BG170" s="39" t="str">
        <f t="shared" si="195"/>
        <v/>
      </c>
      <c r="BH170" s="39" t="str">
        <f t="shared" si="196"/>
        <v/>
      </c>
      <c r="BI170" s="39" t="str">
        <f t="shared" si="197"/>
        <v/>
      </c>
      <c r="BJ170" s="39" t="str">
        <f t="shared" si="198"/>
        <v/>
      </c>
      <c r="BK170" s="42" t="str">
        <f t="shared" si="183"/>
        <v/>
      </c>
      <c r="BL170" t="str">
        <f t="shared" si="183"/>
        <v/>
      </c>
      <c r="BM170" t="str">
        <f t="shared" si="183"/>
        <v/>
      </c>
      <c r="BN170" t="str">
        <f t="shared" si="182"/>
        <v/>
      </c>
      <c r="BO170" t="str">
        <f t="shared" si="182"/>
        <v/>
      </c>
      <c r="BP170" t="str">
        <f t="shared" si="182"/>
        <v/>
      </c>
      <c r="BQ170" t="str">
        <f t="shared" si="182"/>
        <v/>
      </c>
      <c r="BR170" t="str">
        <f t="shared" si="182"/>
        <v/>
      </c>
      <c r="BS170" t="str">
        <f t="shared" si="182"/>
        <v/>
      </c>
      <c r="BT170" t="str">
        <f t="shared" si="182"/>
        <v/>
      </c>
      <c r="BU170" t="str">
        <f t="shared" si="182"/>
        <v/>
      </c>
      <c r="BV170" t="str">
        <f t="shared" si="182"/>
        <v/>
      </c>
      <c r="BW170" t="str">
        <f t="shared" si="170"/>
        <v/>
      </c>
      <c r="BX170" t="str">
        <f t="shared" si="171"/>
        <v/>
      </c>
      <c r="BY170" t="str">
        <f t="shared" si="172"/>
        <v/>
      </c>
      <c r="BZ170" t="str">
        <f t="shared" si="173"/>
        <v/>
      </c>
      <c r="CA170" t="str">
        <f t="shared" si="199"/>
        <v/>
      </c>
      <c r="CB170" s="39" t="str">
        <f t="shared" si="199"/>
        <v/>
      </c>
      <c r="CC170" s="46" t="str">
        <f t="shared" si="175"/>
        <v/>
      </c>
      <c r="CD170" s="44" t="str">
        <f t="shared" si="176"/>
        <v/>
      </c>
      <c r="CE170" t="str" cm="1">
        <f t="array" ref="CE170">_xlfn.IFS($CC170="","",$CC170&lt;=CE$136,"yes",$CC170&gt;CE$136,"no")</f>
        <v/>
      </c>
      <c r="CF170" s="42" t="str">
        <f t="shared" si="184"/>
        <v/>
      </c>
      <c r="CG170" s="1" t="str">
        <f t="shared" si="185"/>
        <v/>
      </c>
      <c r="CH170" s="1" t="str">
        <f t="shared" si="186"/>
        <v/>
      </c>
      <c r="CI170" s="76" t="str">
        <f>IF(CE170="yes",VLOOKUP(CH170,'z-Table'!$A$1:$K$74,7,TRUE)*$CE$135,"")</f>
        <v/>
      </c>
    </row>
    <row r="171" spans="1:87" ht="12" x14ac:dyDescent="0.2">
      <c r="A171" s="6" t="s">
        <v>60</v>
      </c>
      <c r="B171" s="18" cm="1">
        <f t="array" ref="B171">IFERROR(_xlfn.IFS(COUNTA($F$135:$K$135)=0,AVERAGE($F171:$K171),$F$135="X",AVERAGE(G171:$K171),$G$135="X",AVERAGE($F171,$H171:$K171),$H$135="X",AVERAGE($F171:$G171,$I171:$K171),$I$135="X",AVERAGE($F171:$H171,$J171:$K171),$J$135="X",AVERAGE($F171:$I171,$K171:$K171),$K$135="X",AVERAGE($F171:$J171)),"")</f>
        <v>1.0882431008571101</v>
      </c>
      <c r="C171" s="19" cm="1">
        <f t="array" ref="C171">IFERROR(_xlfn.IFS(COUNTA($F$135:$K$135)=0,STDEV($F171:$K171)/SQRT(COUNT($F171:$K171)),$F$135="X",STDEV(G171:$K171)/SQRT(COUNT(G171:$K171)),$G$135="X",STDEV($F171,$H171:$K171)/SQRT(COUNT($F171,$H171:$K171)),$H$135="X",STDEV($F171:$G171,$I171:$K171)/SQRT(COUNT($F171:$G171,$I171:$K171)),$I$135="X",STDEV($F171:$H171,$J171:$K171)/SQRT(COUNT($F171:$H171,$J171:$K171)),$J$135="X",STDEV($F171:$I171,$K171)/SQRT(COUNT($F171:$I171,$K171)),$K$135="X",STDEV($F171:$J171)/SQRT(COUNT($F171:$J171))),"")</f>
        <v>0.19604883701178888</v>
      </c>
      <c r="D171" s="113" cm="1">
        <f t="array" ref="D171">IFERROR(_xlfn.IFS(COUNTA($L$135:$Q$135)=0,AVERAGE($L171:$Q171),$L$135="X",AVERAGE($M171:$Q171),$M$135="X",AVERAGE($L171,$N171:$Q171),$N$135="X",AVERAGE($L171:$M171,$O171:$Q171),$O$135="X",AVERAGE($L171:$N171,$P171:$Q171),$P$135="X",AVERAGE($L171:$O171,$Q171:$Q171),$Q$135="X",AVERAGE($L171:$P171)),"")</f>
        <v>3584470.9444444445</v>
      </c>
      <c r="E171" s="111" cm="1">
        <f t="array" ref="E171">IFERROR(_xlfn.IFS(COUNTA($L$135:$Q$135)=0,STDEV($L171:$Q171)/SQRT(COUNT($L171:$Q171)),$L$135="X",STDEV($M171:$Q171)/SQRT(COUNT($M171:$Q171)),$M$135="X",STDEV($L171,$N171:$Q171)/SQRT(COUNT($L171,$N171:$Q171)),$N$135="X",STDEV($L171:$M171,$O171:$Q171)/SQRT(COUNT($L171:$M171,$O171:$Q171)),$O$135="X",STDEV($L171:$N171,$P171:$Q171)/SQRT(COUNT($L171:$N171,$P171:$Q171)),$P$135="X",STDEV($L171:$O171,$Q171)/SQRT(COUNT($L171:$O171,$Q171)),$Q$135="X",STDEV($L171:$P171)/SQRT(COUNT($L171:$P171))),"")</f>
        <v>848592.88760753768</v>
      </c>
      <c r="F171" cm="1">
        <f t="array" ref="F171">_xlfn.IFS(SUM($L171:$Q171)="","",L171="","",L171=0,0,L171&gt;0,L171/F$198*100)</f>
        <v>1.0012914163647124</v>
      </c>
      <c r="G171" cm="1">
        <f t="array" ref="G171">_xlfn.IFS(SUM($L171:$Q171)="","",M171="","",M171=0,0,M171&gt;0,M171/G$198*100)</f>
        <v>0.92712863864065753</v>
      </c>
      <c r="H171" cm="1">
        <f t="array" ref="H171">_xlfn.IFS(SUM($L171:$Q171)="","",N171="","",N171=0,0,N171&gt;0,N171/H$198*100)</f>
        <v>0.49768433832455211</v>
      </c>
      <c r="I171" cm="1">
        <f t="array" ref="I171">_xlfn.IFS(SUM($L171:$Q171)="","",O171="","",O171=0,0,O171&gt;0,O171/I$198*100)</f>
        <v>1.9266932057116259</v>
      </c>
      <c r="J171" cm="1">
        <f t="array" ref="J171">_xlfn.IFS(SUM($L171:$Q171)="","",P171="","",P171=0,0,P171&gt;0,P171/J$198*100)</f>
        <v>0.90424128035397466</v>
      </c>
      <c r="K171" s="1" cm="1">
        <f t="array" ref="K171">_xlfn.IFS(SUM($L171:$Q171)="","",Q171="","",Q171=0,0,Q171&gt;0,Q171/K$198*100)</f>
        <v>1.2724197257471384</v>
      </c>
      <c r="L171" s="85">
        <f t="shared" si="180"/>
        <v>2432710.3333333335</v>
      </c>
      <c r="M171" s="39">
        <f t="shared" si="155"/>
        <v>3892106</v>
      </c>
      <c r="N171" s="39">
        <f t="shared" si="155"/>
        <v>103093.66666666667</v>
      </c>
      <c r="O171" s="39">
        <f t="shared" si="155"/>
        <v>5613317.666666667</v>
      </c>
      <c r="P171" s="39">
        <f t="shared" si="155"/>
        <v>3923916</v>
      </c>
      <c r="Q171" s="98">
        <f t="shared" si="155"/>
        <v>5541682</v>
      </c>
      <c r="R171" s="89">
        <v>7298131</v>
      </c>
      <c r="S171" s="89">
        <v>7784212</v>
      </c>
      <c r="T171" s="89">
        <v>309281</v>
      </c>
      <c r="U171" s="89">
        <v>16839953</v>
      </c>
      <c r="V171" s="89">
        <v>3923916</v>
      </c>
      <c r="W171" s="89">
        <v>5541682</v>
      </c>
      <c r="X171" s="1"/>
      <c r="Y171" s="1"/>
      <c r="Z171" s="6" t="s">
        <v>60</v>
      </c>
      <c r="AA171" s="18" cm="1">
        <f t="array" ref="AA171">IFERROR(_xlfn.IFS(COUNTA($AE$135:$AJ$135)=0,AVERAGE($AE171:$AJ171),$AE$135="X",AVERAGE($AF171:$AJ171),$AF$135="X",AVERAGE($AE171,$AG171:$AJ171),$AG$135="X",AVERAGE($AE171:$AF171,$AH171:$AJ171),$AH$135="X",AVERAGE($AE171:$AG171,$AI171:$AJ171),$AI$135="X",AVERAGE($AE171:$AH171,$AJ171:$AJ171),$AJ$135="X",AVERAGE($AE171:$AI171)),"")</f>
        <v>1.4387766951486374</v>
      </c>
      <c r="AB171" s="19" cm="1">
        <f t="array" ref="AB171">IFERROR(_xlfn.IFS(COUNTA($AE$135:$AJ$135)=0,STDEV($AE171:$AJ171)/SQRT(COUNT($AE171:$AJ171)),$AE$135="X",STDEV($AF171:$AJ171)/SQRT(COUNT($AF171:$AJ171)),$AF$135="X",STDEV($AE171,$AG171:$AJ171)/SQRT(COUNT($AE171,$AG171:$AJ171)),$AG$135="X",STDEV($AE171:$AF171,$AH171:$AJ171)/SQRT(COUNT($AE171:$AF171,$AH171:$AJ171)),$AH$135="X",STDEV($AE171:$AG171,$AI171:$AJ171)/SQRT(COUNT($AE171:$AG171,$AI171:$AJ171)),$AI$135="X",STDEV($AE171:$AH171,$AJ171)/SQRT(COUNT($AE171:$AH171,$AJ171)),$AJ$135="X",STDEV($AE171:$AI171)/SQRT(COUNT($AE171:$AI171))),"")</f>
        <v>0.43612244197428596</v>
      </c>
      <c r="AC171" s="113" cm="1">
        <f t="array" ref="AC171">IFERROR(_xlfn.IFS(COUNTA($AK$135:$AP$135)=0,AVERAGE($AK171:$AP171),$AK$135="X",AVERAGE($AL171:$AP171),$AL$135="X",AVERAGE($AK171,$AM171:$AP171),$AM$135="X",AVERAGE($AK171:$AL171,$AN171:$AP171),$AN$135="X",AVERAGE($AK171:$AM171,$AO171:$AP171),$AO$135="X",AVERAGE($AK171:$AN171,$AP171:$AP171),$AP$135="X",AVERAGE($AK171:$AO171)),"")</f>
        <v>3533739.75</v>
      </c>
      <c r="AD171" s="111" cm="1">
        <f t="array" ref="AD171">IFERROR(_xlfn.IFS(COUNTA($AK$135:$AP$135)=0,STDEV($AK171:$AP171)/SQRT(COUNT($AK171:$AP171)),$AK$135="X",STDEV($AL171:$AP171)/SQRT(COUNT($AL171:$AP171)),$AL$135="X",STDEV($AK171,$AM171:$AP171)/SQRT(COUNT($AK171,$AM171:$AP171)),$AM$135="X",STDEV($AK171:$AL171,$AN171:$AP171)/SQRT(COUNT($AK171:$AL171,$AN171:$AP171)),$AN$135="X",STDEV($AK171:$AM171,$AO171:$AP171)/SQRT(COUNT($AK171:$AM171,$AO171:$AP171)),$AO$135="X",STDEV($AK171:$AN171,$AP171)/SQRT(COUNT($AK171:$AN171,$AP171)),$AP$135="X",STDEV($AK171:$AO171)/SQRT(COUNT($AK171:$AO171))),"")</f>
        <v>1328777.7842598048</v>
      </c>
      <c r="AE171" cm="1">
        <f t="array" ref="AE171">_xlfn.IFS(SUM($AK171:$AP171)="","",AK171="","",AK171=0,0,AK171&gt;0,AK171/AE$198*100)</f>
        <v>3.1748943683456474</v>
      </c>
      <c r="AF171" cm="1">
        <f t="array" ref="AF171">_xlfn.IFS(SUM($AK171:$AP171)="","",AL171="","",AL171=0,0,AL171&gt;0,AL171/AF$198*100)</f>
        <v>2.3453113310191345</v>
      </c>
      <c r="AG171" cm="1">
        <f t="array" ref="AG171">_xlfn.IFS(SUM($AK171:$AP171)="","",AM171="","",AM171=0,0,AM171&gt;0,AM171/AG$198*100)</f>
        <v>0.67610246531509988</v>
      </c>
      <c r="AH171" cm="1">
        <f t="array" ref="AH171">_xlfn.IFS(SUM($AK171:$AP171)="","",AN171="","",AN171=0,0,AN171&gt;0,AN171/AH$198*100)</f>
        <v>0.58733877942981216</v>
      </c>
      <c r="AI171" cm="1">
        <f t="array" ref="AI171">_xlfn.IFS(SUM($AK171:$AP171)="","",AO171="","",AO171=0,0,AO171&gt;0,AO171/AI$198*100)</f>
        <v>1.0560512283148527</v>
      </c>
      <c r="AJ171" s="1" cm="1">
        <f t="array" ref="AJ171">_xlfn.IFS(SUM($AK171:$AP171)="","",AP171="","",AP171=0,0,AP171&gt;0,AP171/AJ$198*100)</f>
        <v>0.79296199846727955</v>
      </c>
      <c r="AK171" s="85">
        <f t="shared" si="181"/>
        <v>7446510.5</v>
      </c>
      <c r="AL171" s="39">
        <f t="shared" si="181"/>
        <v>7424830</v>
      </c>
      <c r="AM171" s="39">
        <f t="shared" si="181"/>
        <v>743056</v>
      </c>
      <c r="AN171" s="39">
        <f t="shared" si="181"/>
        <v>1243761</v>
      </c>
      <c r="AO171" s="39">
        <f t="shared" si="181"/>
        <v>3872042</v>
      </c>
      <c r="AP171" s="98">
        <f t="shared" si="181"/>
        <v>472239</v>
      </c>
      <c r="AQ171" s="89">
        <v>14893021</v>
      </c>
      <c r="AR171" s="89">
        <v>7424830</v>
      </c>
      <c r="AS171" s="89">
        <v>1486112</v>
      </c>
      <c r="AT171" s="89">
        <v>3731283</v>
      </c>
      <c r="AU171" s="89">
        <v>3872042</v>
      </c>
      <c r="AV171" s="89">
        <v>1416717</v>
      </c>
      <c r="AW171" s="1"/>
      <c r="AX171" s="1" t="str">
        <f>A171</f>
        <v>cis-dihydrocarvone</v>
      </c>
      <c r="AY171" s="39">
        <f t="shared" si="187"/>
        <v>2432710.3333333335</v>
      </c>
      <c r="AZ171" s="39">
        <f t="shared" si="188"/>
        <v>3892106</v>
      </c>
      <c r="BA171" s="39">
        <f t="shared" si="189"/>
        <v>103093.66666666667</v>
      </c>
      <c r="BB171" s="39">
        <f t="shared" si="190"/>
        <v>5613317.666666667</v>
      </c>
      <c r="BC171" s="39">
        <f t="shared" si="191"/>
        <v>3923916</v>
      </c>
      <c r="BD171" s="39">
        <f t="shared" si="192"/>
        <v>5541682</v>
      </c>
      <c r="BE171" s="39">
        <f t="shared" si="193"/>
        <v>7446510.5</v>
      </c>
      <c r="BF171" s="39">
        <f t="shared" si="194"/>
        <v>7424830</v>
      </c>
      <c r="BG171" s="39">
        <f t="shared" si="195"/>
        <v>743056</v>
      </c>
      <c r="BH171" s="39">
        <f t="shared" si="196"/>
        <v>1243761</v>
      </c>
      <c r="BI171" s="39">
        <f t="shared" si="197"/>
        <v>3872042</v>
      </c>
      <c r="BJ171" s="39">
        <f t="shared" si="198"/>
        <v>472239</v>
      </c>
      <c r="BK171" s="42">
        <f t="shared" si="183"/>
        <v>5</v>
      </c>
      <c r="BL171">
        <f t="shared" si="183"/>
        <v>7</v>
      </c>
      <c r="BM171">
        <f t="shared" si="183"/>
        <v>1</v>
      </c>
      <c r="BN171">
        <f t="shared" si="182"/>
        <v>10</v>
      </c>
      <c r="BO171">
        <f t="shared" si="182"/>
        <v>8</v>
      </c>
      <c r="BP171">
        <f t="shared" si="182"/>
        <v>9</v>
      </c>
      <c r="BQ171">
        <f t="shared" si="182"/>
        <v>12</v>
      </c>
      <c r="BR171">
        <f t="shared" si="182"/>
        <v>11</v>
      </c>
      <c r="BS171">
        <f t="shared" si="182"/>
        <v>3</v>
      </c>
      <c r="BT171">
        <f t="shared" si="182"/>
        <v>4</v>
      </c>
      <c r="BU171">
        <f t="shared" si="182"/>
        <v>6</v>
      </c>
      <c r="BV171">
        <f t="shared" si="182"/>
        <v>2</v>
      </c>
      <c r="BW171">
        <f t="shared" si="170"/>
        <v>40</v>
      </c>
      <c r="BX171">
        <f t="shared" si="171"/>
        <v>38</v>
      </c>
      <c r="BY171">
        <f t="shared" si="172"/>
        <v>6</v>
      </c>
      <c r="BZ171">
        <f t="shared" si="173"/>
        <v>6</v>
      </c>
      <c r="CA171">
        <f t="shared" si="199"/>
        <v>17</v>
      </c>
      <c r="CB171" s="39">
        <f t="shared" si="199"/>
        <v>19</v>
      </c>
      <c r="CC171" s="46">
        <f t="shared" si="175"/>
        <v>17</v>
      </c>
      <c r="CD171" s="44" t="str">
        <f t="shared" si="176"/>
        <v xml:space="preserve">sig = </v>
      </c>
      <c r="CE171" t="str" cm="1">
        <f t="array" ref="CE171">_xlfn.IFS($CC171="","",$CC171&lt;=CE$136,"yes",$CC171&gt;CE$136,"no")</f>
        <v>no</v>
      </c>
      <c r="CF171" s="42" t="str">
        <f t="shared" si="184"/>
        <v/>
      </c>
      <c r="CG171" s="1" t="str">
        <f t="shared" si="185"/>
        <v/>
      </c>
      <c r="CH171" s="1" t="str">
        <f t="shared" si="186"/>
        <v/>
      </c>
      <c r="CI171" s="76" t="str">
        <f>IF(CE171="yes",VLOOKUP(CH171,'z-Table'!$A$1:$K$74,7,TRUE)*$CE$135,"")</f>
        <v/>
      </c>
    </row>
    <row r="172" spans="1:87" ht="12" x14ac:dyDescent="0.2">
      <c r="A172" s="6" t="s">
        <v>61</v>
      </c>
      <c r="B172" s="18" cm="1">
        <f t="array" ref="B172">IFERROR(_xlfn.IFS(COUNTA($F$135:$K$135)=0,AVERAGE($F172:$K172),$F$135="X",AVERAGE(G172:$K172),$G$135="X",AVERAGE($F172,$H172:$K172),$H$135="X",AVERAGE($F172:$G172,$I172:$K172),$I$135="X",AVERAGE($F172:$H172,$J172:$K172),$J$135="X",AVERAGE($F172:$I172,$K172:$K172),$K$135="X",AVERAGE($F172:$J172)),"")</f>
        <v>9.7780630764700741E-2</v>
      </c>
      <c r="C172" s="19" cm="1">
        <f t="array" ref="C172">IFERROR(_xlfn.IFS(COUNTA($F$135:$K$135)=0,STDEV($F172:$K172)/SQRT(COUNT($F172:$K172)),$F$135="X",STDEV(G172:$K172)/SQRT(COUNT(G172:$K172)),$G$135="X",STDEV($F172,$H172:$K172)/SQRT(COUNT($F172,$H172:$K172)),$H$135="X",STDEV($F172:$G172,$I172:$K172)/SQRT(COUNT($F172:$G172,$I172:$K172)),$I$135="X",STDEV($F172:$H172,$J172:$K172)/SQRT(COUNT($F172:$H172,$J172:$K172)),$J$135="X",STDEV($F172:$I172,$K172)/SQRT(COUNT($F172:$I172,$K172)),$K$135="X",STDEV($F172:$J172)/SQRT(COUNT($F172:$J172))),"")</f>
        <v>2.1586264022708145E-2</v>
      </c>
      <c r="D172" s="113" cm="1">
        <f t="array" ref="D172">IFERROR(_xlfn.IFS(COUNTA($L$135:$Q$135)=0,AVERAGE($L172:$Q172),$L$135="X",AVERAGE($M172:$Q172),$M$135="X",AVERAGE($L172,$N172:$Q172),$N$135="X",AVERAGE($L172:$M172,$O172:$Q172),$O$135="X",AVERAGE($L172:$N172,$P172:$Q172),$P$135="X",AVERAGE($L172:$O172,$Q172:$Q172),$Q$135="X",AVERAGE($L172:$P172)),"")</f>
        <v>314024.94444444444</v>
      </c>
      <c r="E172" s="111" cm="1">
        <f t="array" ref="E172">IFERROR(_xlfn.IFS(COUNTA($L$135:$Q$135)=0,STDEV($L172:$Q172)/SQRT(COUNT($L172:$Q172)),$L$135="X",STDEV($M172:$Q172)/SQRT(COUNT($M172:$Q172)),$M$135="X",STDEV($L172,$N172:$Q172)/SQRT(COUNT($L172,$N172:$Q172)),$N$135="X",STDEV($L172:$M172,$O172:$Q172)/SQRT(COUNT($L172:$M172,$O172:$Q172)),$O$135="X",STDEV($L172:$N172,$P172:$Q172)/SQRT(COUNT($L172:$N172,$P172:$Q172)),$P$135="X",STDEV($L172:$O172,$Q172)/SQRT(COUNT($L172:$O172,$Q172)),$Q$135="X",STDEV($L172:$P172)/SQRT(COUNT($L172:$P172))),"")</f>
        <v>76988.276706186109</v>
      </c>
      <c r="F172" cm="1">
        <f t="array" ref="F172">_xlfn.IFS(SUM($L172:$Q172)="","",L172="","",L172=0,0,L172&gt;0,L172/F$198*100)</f>
        <v>9.5354900281280311E-2</v>
      </c>
      <c r="G172" cm="1">
        <f t="array" ref="G172">_xlfn.IFS(SUM($L172:$Q172)="","",M172="","",M172=0,0,M172&gt;0,M172/G$198*100)</f>
        <v>7.8058436929722808E-2</v>
      </c>
      <c r="H172" cm="1">
        <f t="array" ref="H172">_xlfn.IFS(SUM($L172:$Q172)="","",N172="","",N172=0,0,N172&gt;0,N172/H$198*100)</f>
        <v>4.4802387950220603E-2</v>
      </c>
      <c r="I172" cm="1">
        <f t="array" ref="I172">_xlfn.IFS(SUM($L172:$Q172)="","",O172="","",O172=0,0,O172&gt;0,O172/I$198*100)</f>
        <v>0.19965059389843118</v>
      </c>
      <c r="J172" cm="1">
        <f t="array" ref="J172">_xlfn.IFS(SUM($L172:$Q172)="","",P172="","",P172=0,0,P172&gt;0,P172/J$198*100)</f>
        <v>8.9010679246692731E-2</v>
      </c>
      <c r="K172" s="1" cm="1">
        <f t="array" ref="K172">_xlfn.IFS(SUM($L172:$Q172)="","",Q172="","",Q172=0,0,Q172&gt;0,Q172/K$198*100)</f>
        <v>7.9806786281856876E-2</v>
      </c>
      <c r="L172" s="85">
        <f t="shared" si="180"/>
        <v>231671.66666666666</v>
      </c>
      <c r="M172" s="39">
        <f t="shared" si="155"/>
        <v>327691</v>
      </c>
      <c r="N172" s="39">
        <f t="shared" si="155"/>
        <v>9280.6666666666661</v>
      </c>
      <c r="O172" s="39">
        <f t="shared" si="155"/>
        <v>581671.33333333337</v>
      </c>
      <c r="P172" s="39">
        <f t="shared" si="155"/>
        <v>386258</v>
      </c>
      <c r="Q172" s="98">
        <f t="shared" si="155"/>
        <v>347577</v>
      </c>
      <c r="R172" s="89">
        <v>695015</v>
      </c>
      <c r="S172" s="89">
        <v>655382</v>
      </c>
      <c r="T172" s="89">
        <v>27842</v>
      </c>
      <c r="U172" s="89">
        <v>1745014</v>
      </c>
      <c r="V172" s="89">
        <v>386258</v>
      </c>
      <c r="W172" s="89">
        <v>347577</v>
      </c>
      <c r="X172" s="1"/>
      <c r="Y172" s="1"/>
      <c r="Z172" s="6" t="s">
        <v>61</v>
      </c>
      <c r="AA172" s="18" cm="1">
        <f t="array" ref="AA172">IFERROR(_xlfn.IFS(COUNTA($AE$135:$AJ$135)=0,AVERAGE($AE172:$AJ172),$AE$135="X",AVERAGE($AF172:$AJ172),$AF$135="X",AVERAGE($AE172,$AG172:$AJ172),$AG$135="X",AVERAGE($AE172:$AF172,$AH172:$AJ172),$AH$135="X",AVERAGE($AE172:$AG172,$AI172:$AJ172),$AI$135="X",AVERAGE($AE172:$AH172,$AJ172:$AJ172),$AJ$135="X",AVERAGE($AE172:$AI172)),"")</f>
        <v>0.11380699903913155</v>
      </c>
      <c r="AB172" s="19" cm="1">
        <f t="array" ref="AB172">IFERROR(_xlfn.IFS(COUNTA($AE$135:$AJ$135)=0,STDEV($AE172:$AJ172)/SQRT(COUNT($AE172:$AJ172)),$AE$135="X",STDEV($AF172:$AJ172)/SQRT(COUNT($AF172:$AJ172)),$AF$135="X",STDEV($AE172,$AG172:$AJ172)/SQRT(COUNT($AE172,$AG172:$AJ172)),$AG$135="X",STDEV($AE172:$AF172,$AH172:$AJ172)/SQRT(COUNT($AE172:$AF172,$AH172:$AJ172)),$AH$135="X",STDEV($AE172:$AG172,$AI172:$AJ172)/SQRT(COUNT($AE172:$AG172,$AI172:$AJ172)),$AI$135="X",STDEV($AE172:$AH172,$AJ172)/SQRT(COUNT($AE172:$AH172,$AJ172)),$AJ$135="X",STDEV($AE172:$AI172)/SQRT(COUNT($AE172:$AI172))),"")</f>
        <v>3.052639164415262E-2</v>
      </c>
      <c r="AC172" s="113" cm="1">
        <f t="array" ref="AC172">IFERROR(_xlfn.IFS(COUNTA($AK$135:$AP$135)=0,AVERAGE($AK172:$AP172),$AK$135="X",AVERAGE($AL172:$AP172),$AL$135="X",AVERAGE($AK172,$AM172:$AP172),$AM$135="X",AVERAGE($AK172:$AL172,$AN172:$AP172),$AN$135="X",AVERAGE($AK172:$AM172,$AO172:$AP172),$AO$135="X",AVERAGE($AK172:$AN172,$AP172:$AP172),$AP$135="X",AVERAGE($AK172:$AO172)),"")</f>
        <v>266113.80555555556</v>
      </c>
      <c r="AD172" s="111" cm="1">
        <f t="array" ref="AD172">IFERROR(_xlfn.IFS(COUNTA($AK$135:$AP$135)=0,STDEV($AK172:$AP172)/SQRT(COUNT($AK172:$AP172)),$AK$135="X",STDEV($AL172:$AP172)/SQRT(COUNT($AL172:$AP172)),$AL$135="X",STDEV($AK172,$AM172:$AP172)/SQRT(COUNT($AK172,$AM172:$AP172)),$AM$135="X",STDEV($AK172:$AL172,$AN172:$AP172)/SQRT(COUNT($AK172:$AL172,$AN172:$AP172)),$AN$135="X",STDEV($AK172:$AM172,$AO172:$AP172)/SQRT(COUNT($AK172:$AM172,$AO172:$AP172)),$AO$135="X",STDEV($AK172:$AN172,$AP172)/SQRT(COUNT($AK172:$AN172,$AP172)),$AP$135="X",STDEV($AK172:$AO172)/SQRT(COUNT($AK172:$AO172))),"")</f>
        <v>92038.795970286534</v>
      </c>
      <c r="AE172" cm="1">
        <f t="array" ref="AE172">_xlfn.IFS(SUM($AK172:$AP172)="","",AK172="","",AK172=0,0,AK172&gt;0,AK172/AE$198*100)</f>
        <v>0.25173297547743018</v>
      </c>
      <c r="AF172" cm="1">
        <f t="array" ref="AF172">_xlfn.IFS(SUM($AK172:$AP172)="","",AL172="","",AL172=0,0,AL172&gt;0,AL172/AF$198*100)</f>
        <v>0.13724507579951284</v>
      </c>
      <c r="AG172" cm="1">
        <f t="array" ref="AG172">_xlfn.IFS(SUM($AK172:$AP172)="","",AM172="","",AM172=0,0,AM172&gt;0,AM172/AG$198*100)</f>
        <v>5.5985800115789519E-2</v>
      </c>
      <c r="AH172" cm="1">
        <f t="array" ref="AH172">_xlfn.IFS(SUM($AK172:$AP172)="","",AN172="","",AN172=0,0,AN172&gt;0,AN172/AH$198*100)</f>
        <v>4.8066829657317948E-2</v>
      </c>
      <c r="AI172" cm="1">
        <f t="array" ref="AI172">_xlfn.IFS(SUM($AK172:$AP172)="","",AO172="","",AO172=0,0,AO172&gt;0,AO172/AI$198*100)</f>
        <v>9.619344108915534E-2</v>
      </c>
      <c r="AJ172" s="1" cm="1">
        <f t="array" ref="AJ172">_xlfn.IFS(SUM($AK172:$AP172)="","",AP172="","",AP172=0,0,AP172&gt;0,AP172/AJ$198*100)</f>
        <v>9.3617872095583449E-2</v>
      </c>
      <c r="AK172" s="85">
        <f t="shared" si="181"/>
        <v>590423.5</v>
      </c>
      <c r="AL172" s="39">
        <f t="shared" si="181"/>
        <v>434493</v>
      </c>
      <c r="AM172" s="39">
        <f t="shared" si="181"/>
        <v>61530</v>
      </c>
      <c r="AN172" s="39">
        <f t="shared" si="181"/>
        <v>101787.33333333333</v>
      </c>
      <c r="AO172" s="39">
        <f t="shared" si="181"/>
        <v>352696</v>
      </c>
      <c r="AP172" s="98">
        <f t="shared" si="181"/>
        <v>55753</v>
      </c>
      <c r="AQ172" s="89">
        <v>1180847</v>
      </c>
      <c r="AR172" s="89">
        <v>434493</v>
      </c>
      <c r="AS172" s="89">
        <v>123060</v>
      </c>
      <c r="AT172" s="89">
        <v>305362</v>
      </c>
      <c r="AU172" s="89">
        <v>352696</v>
      </c>
      <c r="AV172" s="89">
        <v>167259</v>
      </c>
      <c r="AW172" s="1"/>
      <c r="AX172" s="1"/>
      <c r="AY172" s="39" t="str">
        <f t="shared" si="187"/>
        <v/>
      </c>
      <c r="AZ172" s="39" t="str">
        <f t="shared" si="188"/>
        <v/>
      </c>
      <c r="BA172" s="39" t="str">
        <f t="shared" si="189"/>
        <v/>
      </c>
      <c r="BB172" s="39" t="str">
        <f t="shared" si="190"/>
        <v/>
      </c>
      <c r="BC172" s="39" t="str">
        <f t="shared" si="191"/>
        <v/>
      </c>
      <c r="BD172" s="39" t="str">
        <f t="shared" si="192"/>
        <v/>
      </c>
      <c r="BE172" s="39" t="str">
        <f t="shared" si="193"/>
        <v/>
      </c>
      <c r="BF172" s="39" t="str">
        <f t="shared" si="194"/>
        <v/>
      </c>
      <c r="BG172" s="39" t="str">
        <f t="shared" si="195"/>
        <v/>
      </c>
      <c r="BH172" s="39" t="str">
        <f t="shared" si="196"/>
        <v/>
      </c>
      <c r="BI172" s="39" t="str">
        <f t="shared" si="197"/>
        <v/>
      </c>
      <c r="BJ172" s="39" t="str">
        <f t="shared" si="198"/>
        <v/>
      </c>
      <c r="BK172" s="42" t="str">
        <f t="shared" si="183"/>
        <v/>
      </c>
      <c r="BL172" t="str">
        <f t="shared" si="183"/>
        <v/>
      </c>
      <c r="BM172" t="str">
        <f t="shared" si="183"/>
        <v/>
      </c>
      <c r="BN172" t="str">
        <f t="shared" si="182"/>
        <v/>
      </c>
      <c r="BO172" t="str">
        <f t="shared" si="182"/>
        <v/>
      </c>
      <c r="BP172" t="str">
        <f t="shared" si="182"/>
        <v/>
      </c>
      <c r="BQ172" t="str">
        <f t="shared" si="182"/>
        <v/>
      </c>
      <c r="BR172" t="str">
        <f t="shared" si="182"/>
        <v/>
      </c>
      <c r="BS172" t="str">
        <f t="shared" si="182"/>
        <v/>
      </c>
      <c r="BT172" t="str">
        <f t="shared" si="182"/>
        <v/>
      </c>
      <c r="BU172" t="str">
        <f t="shared" si="182"/>
        <v/>
      </c>
      <c r="BV172" t="str">
        <f t="shared" si="182"/>
        <v/>
      </c>
      <c r="BW172" t="str">
        <f t="shared" si="170"/>
        <v/>
      </c>
      <c r="BX172" t="str">
        <f t="shared" si="171"/>
        <v/>
      </c>
      <c r="BY172" t="str">
        <f t="shared" si="172"/>
        <v/>
      </c>
      <c r="BZ172" t="str">
        <f t="shared" si="173"/>
        <v/>
      </c>
      <c r="CA172" t="str">
        <f t="shared" si="199"/>
        <v/>
      </c>
      <c r="CB172" s="39" t="str">
        <f t="shared" si="199"/>
        <v/>
      </c>
      <c r="CC172" s="46" t="str">
        <f t="shared" si="175"/>
        <v/>
      </c>
      <c r="CD172" s="44" t="str">
        <f t="shared" si="176"/>
        <v/>
      </c>
      <c r="CE172" t="str" cm="1">
        <f t="array" ref="CE172">_xlfn.IFS($CC172="","",$CC172&lt;=CE$136,"yes",$CC172&gt;CE$136,"no")</f>
        <v/>
      </c>
      <c r="CF172" s="42" t="str">
        <f t="shared" si="184"/>
        <v/>
      </c>
      <c r="CG172" s="1" t="str">
        <f t="shared" si="185"/>
        <v/>
      </c>
      <c r="CH172" s="1" t="str">
        <f t="shared" si="186"/>
        <v/>
      </c>
      <c r="CI172" s="76" t="str">
        <f>IF(CE172="yes",VLOOKUP(CH172,'z-Table'!$A$1:$K$74,7,TRUE)*$CE$135,"")</f>
        <v/>
      </c>
    </row>
    <row r="173" spans="1:87" ht="12" x14ac:dyDescent="0.2">
      <c r="A173" s="6" t="s">
        <v>62</v>
      </c>
      <c r="B173" s="18" cm="1">
        <f t="array" ref="B173">IFERROR(_xlfn.IFS(COUNTA($F$135:$K$135)=0,AVERAGE($F173:$K173),$F$135="X",AVERAGE(G173:$K173),$G$135="X",AVERAGE($F173,$H173:$K173),$H$135="X",AVERAGE($F173:$G173,$I173:$K173),$I$135="X",AVERAGE($F173:$H173,$J173:$K173),$J$135="X",AVERAGE($F173:$I173,$K173:$K173),$K$135="X",AVERAGE($F173:$J173)),"")</f>
        <v>3.0627103321127152</v>
      </c>
      <c r="C173" s="19" cm="1">
        <f t="array" ref="C173">IFERROR(_xlfn.IFS(COUNTA($F$135:$K$135)=0,STDEV($F173:$K173)/SQRT(COUNT($F173:$K173)),$F$135="X",STDEV(G173:$K173)/SQRT(COUNT(G173:$K173)),$G$135="X",STDEV($F173,$H173:$K173)/SQRT(COUNT($F173,$H173:$K173)),$H$135="X",STDEV($F173:$G173,$I173:$K173)/SQRT(COUNT($F173:$G173,$I173:$K173)),$I$135="X",STDEV($F173:$H173,$J173:$K173)/SQRT(COUNT($F173:$H173,$J173:$K173)),$J$135="X",STDEV($F173:$I173,$K173)/SQRT(COUNT($F173:$I173,$K173)),$K$135="X",STDEV($F173:$J173)/SQRT(COUNT($F173:$J173))),"")</f>
        <v>0.60030628054034529</v>
      </c>
      <c r="D173" s="113" cm="1">
        <f t="array" ref="D173">IFERROR(_xlfn.IFS(COUNTA($L$135:$Q$135)=0,AVERAGE($L173:$Q173),$L$135="X",AVERAGE($M173:$Q173),$M$135="X",AVERAGE($L173,$N173:$Q173),$N$135="X",AVERAGE($L173:$M173,$O173:$Q173),$O$135="X",AVERAGE($L173:$N173,$P173:$Q173),$P$135="X",AVERAGE($L173:$O173,$Q173:$Q173),$Q$135="X",AVERAGE($L173:$P173)),"")</f>
        <v>10637210.444444446</v>
      </c>
      <c r="E173" s="111" cm="1">
        <f t="array" ref="E173">IFERROR(_xlfn.IFS(COUNTA($L$135:$Q$135)=0,STDEV($L173:$Q173)/SQRT(COUNT($L173:$Q173)),$L$135="X",STDEV($M173:$Q173)/SQRT(COUNT($M173:$Q173)),$M$135="X",STDEV($L173,$N173:$Q173)/SQRT(COUNT($L173,$N173:$Q173)),$N$135="X",STDEV($L173:$M173,$O173:$Q173)/SQRT(COUNT($L173:$M173,$O173:$Q173)),$O$135="X",STDEV($L173:$N173,$P173:$Q173)/SQRT(COUNT($L173:$N173,$P173:$Q173)),$P$135="X",STDEV($L173:$O173,$Q173)/SQRT(COUNT($L173:$O173,$Q173)),$Q$135="X",STDEV($L173:$P173)/SQRT(COUNT($L173:$P173))),"")</f>
        <v>2582587.2654475002</v>
      </c>
      <c r="F173" cm="1">
        <f t="array" ref="F173">_xlfn.IFS(SUM($L173:$Q173)="","",L173="","",L173=0,0,L173&gt;0,L173/F$198*100)</f>
        <v>2.7857608648427612</v>
      </c>
      <c r="G173" cm="1">
        <f t="array" ref="G173">_xlfn.IFS(SUM($L173:$Q173)="","",M173="","",M173=0,0,M173&gt;0,M173/G$198*100)</f>
        <v>3.0261262034566334</v>
      </c>
      <c r="H173" cm="1">
        <f t="array" ref="H173">_xlfn.IFS(SUM($L173:$Q173)="","",N173="","",N173=0,0,N173&gt;0,N173/H$198*100)</f>
        <v>0.72792857634917008</v>
      </c>
      <c r="I173" cm="1">
        <f t="array" ref="I173">_xlfn.IFS(SUM($L173:$Q173)="","",O173="","",O173=0,0,O173&gt;0,O173/I$198*100)</f>
        <v>5.0525601771694992</v>
      </c>
      <c r="J173" cm="1">
        <f t="array" ref="J173">_xlfn.IFS(SUM($L173:$Q173)="","",P173="","",P173=0,0,P173&gt;0,P173/J$198*100)</f>
        <v>4.135412265410185</v>
      </c>
      <c r="K173" s="1" cm="1">
        <f t="array" ref="K173">_xlfn.IFS(SUM($L173:$Q173)="","",Q173="","",Q173=0,0,Q173&gt;0,Q173/K$198*100)</f>
        <v>2.6484739054480446</v>
      </c>
      <c r="L173" s="85">
        <f t="shared" si="180"/>
        <v>6768208.666666667</v>
      </c>
      <c r="M173" s="39">
        <f t="shared" si="155"/>
        <v>12703743</v>
      </c>
      <c r="N173" s="39">
        <f t="shared" si="155"/>
        <v>150788</v>
      </c>
      <c r="O173" s="39">
        <f t="shared" si="155"/>
        <v>14720364</v>
      </c>
      <c r="P173" s="39">
        <f t="shared" si="155"/>
        <v>17945443</v>
      </c>
      <c r="Q173" s="98">
        <f t="shared" si="155"/>
        <v>11534716</v>
      </c>
      <c r="R173" s="89">
        <v>20304626</v>
      </c>
      <c r="S173" s="89">
        <v>25407486</v>
      </c>
      <c r="T173" s="89">
        <v>452364</v>
      </c>
      <c r="U173" s="89">
        <v>44161092</v>
      </c>
      <c r="V173" s="89">
        <v>17945443</v>
      </c>
      <c r="W173" s="89">
        <v>11534716</v>
      </c>
      <c r="X173" s="1"/>
      <c r="Y173" s="1"/>
      <c r="Z173" s="6" t="s">
        <v>62</v>
      </c>
      <c r="AA173" s="18" cm="1">
        <f t="array" ref="AA173">IFERROR(_xlfn.IFS(COUNTA($AE$135:$AJ$135)=0,AVERAGE($AE173:$AJ173),$AE$135="X",AVERAGE($AF173:$AJ173),$AF$135="X",AVERAGE($AE173,$AG173:$AJ173),$AG$135="X",AVERAGE($AE173:$AF173,$AH173:$AJ173),$AH$135="X",AVERAGE($AE173:$AG173,$AI173:$AJ173),$AI$135="X",AVERAGE($AE173:$AH173,$AJ173:$AJ173),$AJ$135="X",AVERAGE($AE173:$AI173)),"")</f>
        <v>0.89867110410068751</v>
      </c>
      <c r="AB173" s="19" cm="1">
        <f t="array" ref="AB173">IFERROR(_xlfn.IFS(COUNTA($AE$135:$AJ$135)=0,STDEV($AE173:$AJ173)/SQRT(COUNT($AE173:$AJ173)),$AE$135="X",STDEV($AF173:$AJ173)/SQRT(COUNT($AF173:$AJ173)),$AF$135="X",STDEV($AE173,$AG173:$AJ173)/SQRT(COUNT($AE173,$AG173:$AJ173)),$AG$135="X",STDEV($AE173:$AF173,$AH173:$AJ173)/SQRT(COUNT($AE173:$AF173,$AH173:$AJ173)),$AH$135="X",STDEV($AE173:$AG173,$AI173:$AJ173)/SQRT(COUNT($AE173:$AG173,$AI173:$AJ173)),$AI$135="X",STDEV($AE173:$AH173,$AJ173)/SQRT(COUNT($AE173:$AH173,$AJ173)),$AJ$135="X",STDEV($AE173:$AI173)/SQRT(COUNT($AE173:$AI173))),"")</f>
        <v>0.33368667678290459</v>
      </c>
      <c r="AC173" s="113" cm="1">
        <f t="array" ref="AC173">IFERROR(_xlfn.IFS(COUNTA($AK$135:$AP$135)=0,AVERAGE($AK173:$AP173),$AK$135="X",AVERAGE($AL173:$AP173),$AL$135="X",AVERAGE($AK173,$AM173:$AP173),$AM$135="X",AVERAGE($AK173:$AL173,$AN173:$AP173),$AN$135="X",AVERAGE($AK173:$AM173,$AO173:$AP173),$AO$135="X",AVERAGE($AK173:$AN173,$AP173:$AP173),$AP$135="X",AVERAGE($AK173:$AO173)),"")</f>
        <v>2265935.9444444445</v>
      </c>
      <c r="AD173" s="111" cm="1">
        <f t="array" ref="AD173">IFERROR(_xlfn.IFS(COUNTA($AK$135:$AP$135)=0,STDEV($AK173:$AP173)/SQRT(COUNT($AK173:$AP173)),$AK$135="X",STDEV($AL173:$AP173)/SQRT(COUNT($AL173:$AP173)),$AL$135="X",STDEV($AK173,$AM173:$AP173)/SQRT(COUNT($AK173,$AM173:$AP173)),$AM$135="X",STDEV($AK173:$AL173,$AN173:$AP173)/SQRT(COUNT($AK173:$AL173,$AN173:$AP173)),$AN$135="X",STDEV($AK173:$AM173,$AO173:$AP173)/SQRT(COUNT($AK173:$AM173,$AO173:$AP173)),$AO$135="X",STDEV($AK173:$AN173,$AP173)/SQRT(COUNT($AK173:$AN173,$AP173)),$AP$135="X",STDEV($AK173:$AO173)/SQRT(COUNT($AK173:$AO173))),"")</f>
        <v>1327002.8328145696</v>
      </c>
      <c r="AE173" cm="1">
        <f t="array" ref="AE173">_xlfn.IFS(SUM($AK173:$AP173)="","",AK173="","",AK173=0,0,AK173&gt;0,AK173/AE$198*100)</f>
        <v>0.60740570215681933</v>
      </c>
      <c r="AF173" cm="1">
        <f t="array" ref="AF173">_xlfn.IFS(SUM($AK173:$AP173)="","",AL173="","",AL173=0,0,AL173&gt;0,AL173/AF$198*100)</f>
        <v>0.13522348169991424</v>
      </c>
      <c r="AG173" cm="1">
        <f t="array" ref="AG173">_xlfn.IFS(SUM($AK173:$AP173)="","",AM173="","",AM173=0,0,AM173&gt;0,AM173/AG$198*100)</f>
        <v>1.1991343119453444</v>
      </c>
      <c r="AH173" cm="1">
        <f t="array" ref="AH173">_xlfn.IFS(SUM($AK173:$AP173)="","",AN173="","",AN173=0,0,AN173&gt;0,AN173/AH$198*100)</f>
        <v>0.64698448243339668</v>
      </c>
      <c r="AI173" cm="1">
        <f t="array" ref="AI173">_xlfn.IFS(SUM($AK173:$AP173)="","",AO173="","",AO173=0,0,AO173&gt;0,AO173/AI$198*100)</f>
        <v>2.4049183939674035</v>
      </c>
      <c r="AJ173" s="1" cm="1">
        <f t="array" ref="AJ173">_xlfn.IFS(SUM($AK173:$AP173)="","",AP173="","",AP173=0,0,AP173&gt;0,AP173/AJ$198*100)</f>
        <v>0.39836025240124762</v>
      </c>
      <c r="AK173" s="85">
        <f t="shared" si="181"/>
        <v>1424631</v>
      </c>
      <c r="AL173" s="39">
        <f t="shared" si="181"/>
        <v>428093</v>
      </c>
      <c r="AM173" s="39">
        <f t="shared" si="181"/>
        <v>1317883</v>
      </c>
      <c r="AN173" s="39">
        <f t="shared" si="181"/>
        <v>1370068</v>
      </c>
      <c r="AO173" s="39">
        <f t="shared" si="181"/>
        <v>8817702</v>
      </c>
      <c r="AP173" s="98">
        <f t="shared" si="181"/>
        <v>237238.66666666666</v>
      </c>
      <c r="AQ173" s="89">
        <v>2849262</v>
      </c>
      <c r="AR173" s="89">
        <v>428093</v>
      </c>
      <c r="AS173" s="89">
        <v>2635766</v>
      </c>
      <c r="AT173" s="89">
        <v>4110204</v>
      </c>
      <c r="AU173" s="89">
        <v>8817702</v>
      </c>
      <c r="AV173" s="89">
        <v>711716</v>
      </c>
      <c r="AW173" s="1"/>
      <c r="AX173" s="1"/>
      <c r="AY173" s="39" t="str">
        <f t="shared" si="187"/>
        <v/>
      </c>
      <c r="AZ173" s="39" t="str">
        <f t="shared" si="188"/>
        <v/>
      </c>
      <c r="BA173" s="39" t="str">
        <f t="shared" si="189"/>
        <v/>
      </c>
      <c r="BB173" s="39" t="str">
        <f t="shared" si="190"/>
        <v/>
      </c>
      <c r="BC173" s="39" t="str">
        <f t="shared" si="191"/>
        <v/>
      </c>
      <c r="BD173" s="39" t="str">
        <f t="shared" si="192"/>
        <v/>
      </c>
      <c r="BE173" s="39" t="str">
        <f t="shared" si="193"/>
        <v/>
      </c>
      <c r="BF173" s="39" t="str">
        <f t="shared" si="194"/>
        <v/>
      </c>
      <c r="BG173" s="39" t="str">
        <f t="shared" si="195"/>
        <v/>
      </c>
      <c r="BH173" s="39" t="str">
        <f t="shared" si="196"/>
        <v/>
      </c>
      <c r="BI173" s="39" t="str">
        <f t="shared" si="197"/>
        <v/>
      </c>
      <c r="BJ173" s="39" t="str">
        <f t="shared" si="198"/>
        <v/>
      </c>
      <c r="BK173" s="42" t="str">
        <f t="shared" si="183"/>
        <v/>
      </c>
      <c r="BL173" t="str">
        <f t="shared" si="183"/>
        <v/>
      </c>
      <c r="BM173" t="str">
        <f t="shared" si="183"/>
        <v/>
      </c>
      <c r="BN173" t="str">
        <f t="shared" si="182"/>
        <v/>
      </c>
      <c r="BO173" t="str">
        <f t="shared" si="182"/>
        <v/>
      </c>
      <c r="BP173" t="str">
        <f t="shared" si="182"/>
        <v/>
      </c>
      <c r="BQ173" t="str">
        <f t="shared" si="182"/>
        <v/>
      </c>
      <c r="BR173" t="str">
        <f t="shared" si="182"/>
        <v/>
      </c>
      <c r="BS173" t="str">
        <f t="shared" si="182"/>
        <v/>
      </c>
      <c r="BT173" t="str">
        <f t="shared" si="182"/>
        <v/>
      </c>
      <c r="BU173" t="str">
        <f t="shared" si="182"/>
        <v/>
      </c>
      <c r="BV173" t="str">
        <f t="shared" si="182"/>
        <v/>
      </c>
      <c r="BW173" t="str">
        <f t="shared" si="170"/>
        <v/>
      </c>
      <c r="BX173" t="str">
        <f t="shared" si="171"/>
        <v/>
      </c>
      <c r="BY173" t="str">
        <f t="shared" si="172"/>
        <v/>
      </c>
      <c r="BZ173" t="str">
        <f t="shared" si="173"/>
        <v/>
      </c>
      <c r="CA173" t="str">
        <f t="shared" si="199"/>
        <v/>
      </c>
      <c r="CB173" s="39" t="str">
        <f t="shared" si="199"/>
        <v/>
      </c>
      <c r="CC173" s="46" t="str">
        <f t="shared" si="175"/>
        <v/>
      </c>
      <c r="CD173" s="44" t="str">
        <f t="shared" si="176"/>
        <v/>
      </c>
      <c r="CE173" t="str" cm="1">
        <f t="array" ref="CE173">_xlfn.IFS($CC173="","",$CC173&lt;=CE$136,"yes",$CC173&gt;CE$136,"no")</f>
        <v/>
      </c>
      <c r="CF173" s="42" t="str">
        <f t="shared" si="184"/>
        <v/>
      </c>
      <c r="CG173" s="1" t="str">
        <f t="shared" si="185"/>
        <v/>
      </c>
      <c r="CH173" s="1" t="str">
        <f t="shared" si="186"/>
        <v/>
      </c>
      <c r="CI173" s="76" t="str">
        <f>IF(CE173="yes",VLOOKUP(CH173,'z-Table'!$A$1:$K$74,7,TRUE)*$CE$135,"")</f>
        <v/>
      </c>
    </row>
    <row r="174" spans="1:87" ht="12" x14ac:dyDescent="0.2">
      <c r="A174" s="6" t="s">
        <v>63</v>
      </c>
      <c r="B174" s="18" cm="1">
        <f t="array" ref="B174">IFERROR(_xlfn.IFS(COUNTA($F$135:$K$135)=0,AVERAGE($F174:$K174),$F$135="X",AVERAGE(G174:$K174),$G$135="X",AVERAGE($F174,$H174:$K174),$H$135="X",AVERAGE($F174:$G174,$I174:$K174),$I$135="X",AVERAGE($F174:$H174,$J174:$K174),$J$135="X",AVERAGE($F174:$I174,$K174:$K174),$K$135="X",AVERAGE($F174:$J174)),"")</f>
        <v>0.12098004420721405</v>
      </c>
      <c r="C174" s="19" cm="1">
        <f t="array" ref="C174">IFERROR(_xlfn.IFS(COUNTA($F$135:$K$135)=0,STDEV($F174:$K174)/SQRT(COUNT($F174:$K174)),$F$135="X",STDEV(G174:$K174)/SQRT(COUNT(G174:$K174)),$G$135="X",STDEV($F174,$H174:$K174)/SQRT(COUNT($F174,$H174:$K174)),$H$135="X",STDEV($F174:$G174,$I174:$K174)/SQRT(COUNT($F174:$G174,$I174:$K174)),$I$135="X",STDEV($F174:$H174,$J174:$K174)/SQRT(COUNT($F174:$H174,$J174:$K174)),$J$135="X",STDEV($F174:$I174,$K174)/SQRT(COUNT($F174:$I174,$K174)),$K$135="X",STDEV($F174:$J174)/SQRT(COUNT($F174:$J174))),"")</f>
        <v>1.5927912057786611E-2</v>
      </c>
      <c r="D174" s="113" cm="1">
        <f t="array" ref="D174">IFERROR(_xlfn.IFS(COUNTA($L$135:$Q$135)=0,AVERAGE($L174:$Q174),$L$135="X",AVERAGE($M174:$Q174),$M$135="X",AVERAGE($L174,$N174:$Q174),$N$135="X",AVERAGE($L174:$M174,$O174:$Q174),$O$135="X",AVERAGE($L174:$N174,$P174:$Q174),$P$135="X",AVERAGE($L174:$O174,$Q174:$Q174),$Q$135="X",AVERAGE($L174:$P174)),"")</f>
        <v>392681.11111111107</v>
      </c>
      <c r="E174" s="111" cm="1">
        <f t="array" ref="E174">IFERROR(_xlfn.IFS(COUNTA($L$135:$Q$135)=0,STDEV($L174:$Q174)/SQRT(COUNT($L174:$Q174)),$L$135="X",STDEV($M174:$Q174)/SQRT(COUNT($M174:$Q174)),$M$135="X",STDEV($L174,$N174:$Q174)/SQRT(COUNT($L174,$N174:$Q174)),$N$135="X",STDEV($L174:$M174,$O174:$Q174)/SQRT(COUNT($L174:$M174,$O174:$Q174)),$O$135="X",STDEV($L174:$N174,$P174:$Q174)/SQRT(COUNT($L174:$N174,$P174:$Q174)),$P$135="X",STDEV($L174:$O174,$Q174)/SQRT(COUNT($L174:$O174,$Q174)),$Q$135="X",STDEV($L174:$P174)/SQRT(COUNT($L174:$P174))),"")</f>
        <v>88912.427020560091</v>
      </c>
      <c r="F174" cm="1">
        <f t="array" ref="F174">_xlfn.IFS(SUM($L174:$Q174)="","",L174="","",L174=0,0,L174&gt;0,L174/F$198*100)</f>
        <v>9.9967919873889824E-2</v>
      </c>
      <c r="G174" cm="1">
        <f t="array" ref="G174">_xlfn.IFS(SUM($L174:$Q174)="","",M174="","",M174=0,0,M174&gt;0,M174/G$198*100)</f>
        <v>0.13050218873995797</v>
      </c>
      <c r="H174" cm="1">
        <f t="array" ref="H174">_xlfn.IFS(SUM($L174:$Q174)="","",N174="","",N174=0,0,N174&gt;0,N174/H$198*100)</f>
        <v>7.5848019396366928E-2</v>
      </c>
      <c r="I174" cm="1">
        <f t="array" ref="I174">_xlfn.IFS(SUM($L174:$Q174)="","",O174="","",O174=0,0,O174&gt;0,O174/I$198*100)</f>
        <v>0.191314876637906</v>
      </c>
      <c r="J174" cm="1">
        <f t="array" ref="J174">_xlfn.IFS(SUM($L174:$Q174)="","",P174="","",P174=0,0,P174&gt;0,P174/J$198*100)</f>
        <v>0.11478003342644152</v>
      </c>
      <c r="K174" s="1" cm="1">
        <f t="array" ref="K174">_xlfn.IFS(SUM($L174:$Q174)="","",Q174="","",Q174=0,0,Q174&gt;0,Q174/K$198*100)</f>
        <v>0.11346722716872204</v>
      </c>
      <c r="L174" s="85">
        <f t="shared" si="180"/>
        <v>242879.33333333334</v>
      </c>
      <c r="M174" s="39">
        <f t="shared" si="155"/>
        <v>547851</v>
      </c>
      <c r="N174" s="39">
        <f t="shared" si="155"/>
        <v>15711.666666666666</v>
      </c>
      <c r="O174" s="39">
        <f t="shared" si="155"/>
        <v>557385.66666666663</v>
      </c>
      <c r="P174" s="39">
        <f t="shared" si="155"/>
        <v>498083</v>
      </c>
      <c r="Q174" s="98">
        <f t="shared" si="155"/>
        <v>494176</v>
      </c>
      <c r="R174" s="89">
        <v>728638</v>
      </c>
      <c r="S174" s="89">
        <v>1095702</v>
      </c>
      <c r="T174" s="89">
        <v>47135</v>
      </c>
      <c r="U174" s="89">
        <v>1672157</v>
      </c>
      <c r="V174" s="89">
        <v>498083</v>
      </c>
      <c r="W174" s="89">
        <v>494176</v>
      </c>
      <c r="X174" s="1"/>
      <c r="Y174" s="1"/>
      <c r="Z174" s="6" t="s">
        <v>63</v>
      </c>
      <c r="AA174" s="18" cm="1">
        <f t="array" ref="AA174">IFERROR(_xlfn.IFS(COUNTA($AE$135:$AJ$135)=0,AVERAGE($AE174:$AJ174),$AE$135="X",AVERAGE($AF174:$AJ174),$AF$135="X",AVERAGE($AE174,$AG174:$AJ174),$AG$135="X",AVERAGE($AE174:$AF174,$AH174:$AJ174),$AH$135="X",AVERAGE($AE174:$AG174,$AI174:$AJ174),$AI$135="X",AVERAGE($AE174:$AH174,$AJ174:$AJ174),$AJ$135="X",AVERAGE($AE174:$AI174)),"")</f>
        <v>0.13711242304241864</v>
      </c>
      <c r="AB174" s="19" cm="1">
        <f t="array" ref="AB174">IFERROR(_xlfn.IFS(COUNTA($AE$135:$AJ$135)=0,STDEV($AE174:$AJ174)/SQRT(COUNT($AE174:$AJ174)),$AE$135="X",STDEV($AF174:$AJ174)/SQRT(COUNT($AF174:$AJ174)),$AF$135="X",STDEV($AE174,$AG174:$AJ174)/SQRT(COUNT($AE174,$AG174:$AJ174)),$AG$135="X",STDEV($AE174:$AF174,$AH174:$AJ174)/SQRT(COUNT($AE174:$AF174,$AH174:$AJ174)),$AH$135="X",STDEV($AE174:$AG174,$AI174:$AJ174)/SQRT(COUNT($AE174:$AG174,$AI174:$AJ174)),$AI$135="X",STDEV($AE174:$AH174,$AJ174)/SQRT(COUNT($AE174:$AH174,$AJ174)),$AJ$135="X",STDEV($AE174:$AI174)/SQRT(COUNT($AE174:$AI174))),"")</f>
        <v>6.8886726001839621E-2</v>
      </c>
      <c r="AC174" s="113" cm="1">
        <f t="array" ref="AC174">IFERROR(_xlfn.IFS(COUNTA($AK$135:$AP$135)=0,AVERAGE($AK174:$AP174),$AK$135="X",AVERAGE($AL174:$AP174),$AL$135="X",AVERAGE($AK174,$AM174:$AP174),$AM$135="X",AVERAGE($AK174:$AL174,$AN174:$AP174),$AN$135="X",AVERAGE($AK174:$AM174,$AO174:$AP174),$AO$135="X",AVERAGE($AK174:$AN174,$AP174:$AP174),$AP$135="X",AVERAGE($AK174:$AO174)),"")</f>
        <v>314104.27777777775</v>
      </c>
      <c r="AD174" s="111" cm="1">
        <f t="array" ref="AD174">IFERROR(_xlfn.IFS(COUNTA($AK$135:$AP$135)=0,STDEV($AK174:$AP174)/SQRT(COUNT($AK174:$AP174)),$AK$135="X",STDEV($AL174:$AP174)/SQRT(COUNT($AL174:$AP174)),$AL$135="X",STDEV($AK174,$AM174:$AP174)/SQRT(COUNT($AK174,$AM174:$AP174)),$AM$135="X",STDEV($AK174:$AL174,$AN174:$AP174)/SQRT(COUNT($AK174:$AL174,$AN174:$AP174)),$AN$135="X",STDEV($AK174:$AM174,$AO174:$AP174)/SQRT(COUNT($AK174:$AM174,$AO174:$AP174)),$AO$135="X",STDEV($AK174:$AN174,$AP174)/SQRT(COUNT($AK174:$AN174,$AP174)),$AP$135="X",STDEV($AK174:$AO174)/SQRT(COUNT($AK174:$AO174))),"")</f>
        <v>169812.77405432524</v>
      </c>
      <c r="AE174" cm="1">
        <f t="array" ref="AE174">_xlfn.IFS(SUM($AK174:$AP174)="","",AK174="","",AK174=0,0,AK174&gt;0,AK174/AE$198*100)</f>
        <v>0.47523068496694265</v>
      </c>
      <c r="AF174" cm="1">
        <f t="array" ref="AF174">_xlfn.IFS(SUM($AK174:$AP174)="","",AL174="","",AL174=0,0,AL174&gt;0,AL174/AF$198*100)</f>
        <v>1.8699429547208723E-2</v>
      </c>
      <c r="AG174" cm="1">
        <f t="array" ref="AG174">_xlfn.IFS(SUM($AK174:$AP174)="","",AM174="","",AM174=0,0,AM174&gt;0,AM174/AG$198*100)</f>
        <v>8.1739450147925163E-2</v>
      </c>
      <c r="AH174" cm="1">
        <f t="array" ref="AH174">_xlfn.IFS(SUM($AK174:$AP174)="","",AN174="","",AN174=0,0,AN174&gt;0,AN174/AH$198*100)</f>
        <v>8.4133243766581642E-2</v>
      </c>
      <c r="AI174" cm="1">
        <f t="array" ref="AI174">_xlfn.IFS(SUM($AK174:$AP174)="","",AO174="","",AO174=0,0,AO174&gt;0,AO174/AI$198*100)</f>
        <v>0.11260569558305665</v>
      </c>
      <c r="AJ174" s="1" cm="1">
        <f t="array" ref="AJ174">_xlfn.IFS(SUM($AK174:$AP174)="","",AP174="","",AP174=0,0,AP174&gt;0,AP174/AJ$198*100)</f>
        <v>5.0266034242796909E-2</v>
      </c>
      <c r="AK174" s="85">
        <f t="shared" si="181"/>
        <v>1114623</v>
      </c>
      <c r="AL174" s="39">
        <f t="shared" si="181"/>
        <v>59199</v>
      </c>
      <c r="AM174" s="39">
        <f t="shared" si="181"/>
        <v>89834</v>
      </c>
      <c r="AN174" s="39">
        <f t="shared" si="181"/>
        <v>178162.33333333334</v>
      </c>
      <c r="AO174" s="39">
        <f t="shared" si="181"/>
        <v>412872</v>
      </c>
      <c r="AP174" s="98">
        <f t="shared" si="181"/>
        <v>29935.333333333332</v>
      </c>
      <c r="AQ174" s="89">
        <v>2229246</v>
      </c>
      <c r="AR174" s="89">
        <v>59199</v>
      </c>
      <c r="AS174" s="89">
        <v>179668</v>
      </c>
      <c r="AT174" s="89">
        <v>534487</v>
      </c>
      <c r="AU174" s="89">
        <v>412872</v>
      </c>
      <c r="AV174" s="89">
        <v>89806</v>
      </c>
      <c r="AW174" s="1"/>
      <c r="AX174" s="1"/>
      <c r="AY174" s="39" t="str">
        <f t="shared" si="187"/>
        <v/>
      </c>
      <c r="AZ174" s="39" t="str">
        <f t="shared" si="188"/>
        <v/>
      </c>
      <c r="BA174" s="39" t="str">
        <f t="shared" si="189"/>
        <v/>
      </c>
      <c r="BB174" s="39" t="str">
        <f t="shared" si="190"/>
        <v/>
      </c>
      <c r="BC174" s="39" t="str">
        <f t="shared" si="191"/>
        <v/>
      </c>
      <c r="BD174" s="39" t="str">
        <f t="shared" si="192"/>
        <v/>
      </c>
      <c r="BE174" s="39" t="str">
        <f t="shared" si="193"/>
        <v/>
      </c>
      <c r="BF174" s="39" t="str">
        <f t="shared" si="194"/>
        <v/>
      </c>
      <c r="BG174" s="39" t="str">
        <f t="shared" si="195"/>
        <v/>
      </c>
      <c r="BH174" s="39" t="str">
        <f t="shared" si="196"/>
        <v/>
      </c>
      <c r="BI174" s="39" t="str">
        <f t="shared" si="197"/>
        <v/>
      </c>
      <c r="BJ174" s="39" t="str">
        <f t="shared" si="198"/>
        <v/>
      </c>
      <c r="BK174" s="42" t="str">
        <f t="shared" si="183"/>
        <v/>
      </c>
      <c r="BL174" t="str">
        <f t="shared" si="183"/>
        <v/>
      </c>
      <c r="BM174" t="str">
        <f t="shared" si="183"/>
        <v/>
      </c>
      <c r="BN174" t="str">
        <f t="shared" si="182"/>
        <v/>
      </c>
      <c r="BO174" t="str">
        <f t="shared" si="182"/>
        <v/>
      </c>
      <c r="BP174" t="str">
        <f t="shared" si="182"/>
        <v/>
      </c>
      <c r="BQ174" t="str">
        <f t="shared" si="182"/>
        <v/>
      </c>
      <c r="BR174" t="str">
        <f t="shared" si="182"/>
        <v/>
      </c>
      <c r="BS174" t="str">
        <f t="shared" si="182"/>
        <v/>
      </c>
      <c r="BT174" t="str">
        <f t="shared" si="182"/>
        <v/>
      </c>
      <c r="BU174" t="str">
        <f t="shared" si="182"/>
        <v/>
      </c>
      <c r="BV174" t="str">
        <f t="shared" si="182"/>
        <v/>
      </c>
      <c r="BW174" t="str">
        <f t="shared" si="170"/>
        <v/>
      </c>
      <c r="BX174" t="str">
        <f t="shared" si="171"/>
        <v/>
      </c>
      <c r="BY174" t="str">
        <f t="shared" si="172"/>
        <v/>
      </c>
      <c r="BZ174" t="str">
        <f t="shared" si="173"/>
        <v/>
      </c>
      <c r="CA174" t="str">
        <f t="shared" si="199"/>
        <v/>
      </c>
      <c r="CB174" s="39" t="str">
        <f t="shared" si="199"/>
        <v/>
      </c>
      <c r="CC174" s="46" t="str">
        <f t="shared" si="175"/>
        <v/>
      </c>
      <c r="CD174" s="44" t="str">
        <f t="shared" si="176"/>
        <v/>
      </c>
      <c r="CE174" t="str" cm="1">
        <f t="array" ref="CE174">_xlfn.IFS($CC174="","",$CC174&lt;=CE$136,"yes",$CC174&gt;CE$136,"no")</f>
        <v/>
      </c>
      <c r="CF174" s="42" t="str">
        <f t="shared" si="184"/>
        <v/>
      </c>
      <c r="CG174" s="1" t="str">
        <f t="shared" si="185"/>
        <v/>
      </c>
      <c r="CH174" s="1" t="str">
        <f t="shared" si="186"/>
        <v/>
      </c>
      <c r="CI174" s="76" t="str">
        <f>IF(CE174="yes",VLOOKUP(CH174,'z-Table'!$A$1:$K$74,7,TRUE)*$CE$135,"")</f>
        <v/>
      </c>
    </row>
    <row r="175" spans="1:87" ht="12" x14ac:dyDescent="0.2">
      <c r="A175" s="7" t="s">
        <v>64</v>
      </c>
      <c r="B175" s="18" cm="1">
        <f t="array" ref="B175">IFERROR(_xlfn.IFS(COUNTA($F$135:$K$135)=0,AVERAGE($F175:$K175),$F$135="X",AVERAGE(G175:$K175),$G$135="X",AVERAGE($F175,$H175:$K175),$H$135="X",AVERAGE($F175:$G175,$I175:$K175),$I$135="X",AVERAGE($F175:$H175,$J175:$K175),$J$135="X",AVERAGE($F175:$I175,$K175:$K175),$K$135="X",AVERAGE($F175:$J175)),"")</f>
        <v>0</v>
      </c>
      <c r="C175" s="19" cm="1">
        <f t="array" ref="C175">IFERROR(_xlfn.IFS(COUNTA($F$135:$K$135)=0,STDEV($F175:$K175)/SQRT(COUNT($F175:$K175)),$F$135="X",STDEV(G175:$K175)/SQRT(COUNT(G175:$K175)),$G$135="X",STDEV($F175,$H175:$K175)/SQRT(COUNT($F175,$H175:$K175)),$H$135="X",STDEV($F175:$G175,$I175:$K175)/SQRT(COUNT($F175:$G175,$I175:$K175)),$I$135="X",STDEV($F175:$H175,$J175:$K175)/SQRT(COUNT($F175:$H175,$J175:$K175)),$J$135="X",STDEV($F175:$I175,$K175)/SQRT(COUNT($F175:$I175,$K175)),$K$135="X",STDEV($F175:$J175)/SQRT(COUNT($F175:$J175))),"")</f>
        <v>0</v>
      </c>
      <c r="D175" s="113" cm="1">
        <f t="array" ref="D175">IFERROR(_xlfn.IFS(COUNTA($L$135:$Q$135)=0,AVERAGE($L175:$Q175),$L$135="X",AVERAGE($M175:$Q175),$M$135="X",AVERAGE($L175,$N175:$Q175),$N$135="X",AVERAGE($L175:$M175,$O175:$Q175),$O$135="X",AVERAGE($L175:$N175,$P175:$Q175),$P$135="X",AVERAGE($L175:$O175,$Q175:$Q175),$Q$135="X",AVERAGE($L175:$P175)),"")</f>
        <v>0</v>
      </c>
      <c r="E175" s="111" cm="1">
        <f t="array" ref="E175">IFERROR(_xlfn.IFS(COUNTA($L$135:$Q$135)=0,STDEV($L175:$Q175)/SQRT(COUNT($L175:$Q175)),$L$135="X",STDEV($M175:$Q175)/SQRT(COUNT($M175:$Q175)),$M$135="X",STDEV($L175,$N175:$Q175)/SQRT(COUNT($L175,$N175:$Q175)),$N$135="X",STDEV($L175:$M175,$O175:$Q175)/SQRT(COUNT($L175:$M175,$O175:$Q175)),$O$135="X",STDEV($L175:$N175,$P175:$Q175)/SQRT(COUNT($L175:$N175,$P175:$Q175)),$P$135="X",STDEV($L175:$O175,$Q175)/SQRT(COUNT($L175:$O175,$Q175)),$Q$135="X",STDEV($L175:$P175)/SQRT(COUNT($L175:$P175))),"")</f>
        <v>0</v>
      </c>
      <c r="F175" cm="1">
        <f t="array" ref="F175">_xlfn.IFS(SUM($L175:$Q175)="","",L175="","",L175=0,0,L175&gt;0,L175/F$198*100)</f>
        <v>0</v>
      </c>
      <c r="G175" cm="1">
        <f t="array" ref="G175">_xlfn.IFS(SUM($L175:$Q175)="","",M175="","",M175=0,0,M175&gt;0,M175/G$198*100)</f>
        <v>0</v>
      </c>
      <c r="H175" cm="1">
        <f t="array" ref="H175">_xlfn.IFS(SUM($L175:$Q175)="","",N175="","",N175=0,0,N175&gt;0,N175/H$198*100)</f>
        <v>0</v>
      </c>
      <c r="I175" cm="1">
        <f t="array" ref="I175">_xlfn.IFS(SUM($L175:$Q175)="","",O175="","",O175=0,0,O175&gt;0,O175/I$198*100)</f>
        <v>0</v>
      </c>
      <c r="J175" cm="1">
        <f t="array" ref="J175">_xlfn.IFS(SUM($L175:$Q175)="","",P175="","",P175=0,0,P175&gt;0,P175/J$198*100)</f>
        <v>0</v>
      </c>
      <c r="K175" s="1" cm="1">
        <f t="array" ref="K175">_xlfn.IFS(SUM($L175:$Q175)="","",Q175="","",Q175=0,0,Q175&gt;0,Q175/K$198*100)</f>
        <v>0</v>
      </c>
      <c r="L175" s="85">
        <f t="shared" si="180"/>
        <v>0</v>
      </c>
      <c r="M175" s="39">
        <f t="shared" si="155"/>
        <v>0</v>
      </c>
      <c r="N175" s="39">
        <f t="shared" si="155"/>
        <v>0</v>
      </c>
      <c r="O175" s="39">
        <f t="shared" si="155"/>
        <v>0</v>
      </c>
      <c r="P175" s="39">
        <f t="shared" si="155"/>
        <v>0</v>
      </c>
      <c r="Q175" s="98">
        <f t="shared" si="155"/>
        <v>0</v>
      </c>
      <c r="R175" s="89">
        <v>0</v>
      </c>
      <c r="S175" s="89">
        <v>0</v>
      </c>
      <c r="T175" s="89">
        <v>0</v>
      </c>
      <c r="U175" s="89">
        <v>0</v>
      </c>
      <c r="V175" s="89">
        <v>0</v>
      </c>
      <c r="W175" s="89">
        <v>0</v>
      </c>
      <c r="X175" s="1"/>
      <c r="Y175" s="1"/>
      <c r="Z175" s="7" t="s">
        <v>64</v>
      </c>
      <c r="AA175" s="18" cm="1">
        <f t="array" ref="AA175">IFERROR(_xlfn.IFS(COUNTA($AE$135:$AJ$135)=0,AVERAGE($AE175:$AJ175),$AE$135="X",AVERAGE($AF175:$AJ175),$AF$135="X",AVERAGE($AE175,$AG175:$AJ175),$AG$135="X",AVERAGE($AE175:$AF175,$AH175:$AJ175),$AH$135="X",AVERAGE($AE175:$AG175,$AI175:$AJ175),$AI$135="X",AVERAGE($AE175:$AH175,$AJ175:$AJ175),$AJ$135="X",AVERAGE($AE175:$AI175)),"")</f>
        <v>0</v>
      </c>
      <c r="AB175" s="19" cm="1">
        <f t="array" ref="AB175">IFERROR(_xlfn.IFS(COUNTA($AE$135:$AJ$135)=0,STDEV($AE175:$AJ175)/SQRT(COUNT($AE175:$AJ175)),$AE$135="X",STDEV($AF175:$AJ175)/SQRT(COUNT($AF175:$AJ175)),$AF$135="X",STDEV($AE175,$AG175:$AJ175)/SQRT(COUNT($AE175,$AG175:$AJ175)),$AG$135="X",STDEV($AE175:$AF175,$AH175:$AJ175)/SQRT(COUNT($AE175:$AF175,$AH175:$AJ175)),$AH$135="X",STDEV($AE175:$AG175,$AI175:$AJ175)/SQRT(COUNT($AE175:$AG175,$AI175:$AJ175)),$AI$135="X",STDEV($AE175:$AH175,$AJ175)/SQRT(COUNT($AE175:$AH175,$AJ175)),$AJ$135="X",STDEV($AE175:$AI175)/SQRT(COUNT($AE175:$AI175))),"")</f>
        <v>0</v>
      </c>
      <c r="AC175" s="113" cm="1">
        <f t="array" ref="AC175">IFERROR(_xlfn.IFS(COUNTA($AK$135:$AP$135)=0,AVERAGE($AK175:$AP175),$AK$135="X",AVERAGE($AL175:$AP175),$AL$135="X",AVERAGE($AK175,$AM175:$AP175),$AM$135="X",AVERAGE($AK175:$AL175,$AN175:$AP175),$AN$135="X",AVERAGE($AK175:$AM175,$AO175:$AP175),$AO$135="X",AVERAGE($AK175:$AN175,$AP175:$AP175),$AP$135="X",AVERAGE($AK175:$AO175)),"")</f>
        <v>0</v>
      </c>
      <c r="AD175" s="111" cm="1">
        <f t="array" ref="AD175">IFERROR(_xlfn.IFS(COUNTA($AK$135:$AP$135)=0,STDEV($AK175:$AP175)/SQRT(COUNT($AK175:$AP175)),$AK$135="X",STDEV($AL175:$AP175)/SQRT(COUNT($AL175:$AP175)),$AL$135="X",STDEV($AK175,$AM175:$AP175)/SQRT(COUNT($AK175,$AM175:$AP175)),$AM$135="X",STDEV($AK175:$AL175,$AN175:$AP175)/SQRT(COUNT($AK175:$AL175,$AN175:$AP175)),$AN$135="X",STDEV($AK175:$AM175,$AO175:$AP175)/SQRT(COUNT($AK175:$AM175,$AO175:$AP175)),$AO$135="X",STDEV($AK175:$AN175,$AP175)/SQRT(COUNT($AK175:$AN175,$AP175)),$AP$135="X",STDEV($AK175:$AO175)/SQRT(COUNT($AK175:$AO175))),"")</f>
        <v>0</v>
      </c>
      <c r="AE175" cm="1">
        <f t="array" ref="AE175">_xlfn.IFS(SUM($AK175:$AP175)="","",AK175="","",AK175=0,0,AK175&gt;0,AK175/AE$198*100)</f>
        <v>0</v>
      </c>
      <c r="AF175" cm="1">
        <f t="array" ref="AF175">_xlfn.IFS(SUM($AK175:$AP175)="","",AL175="","",AL175=0,0,AL175&gt;0,AL175/AF$198*100)</f>
        <v>0</v>
      </c>
      <c r="AG175" cm="1">
        <f t="array" ref="AG175">_xlfn.IFS(SUM($AK175:$AP175)="","",AM175="","",AM175=0,0,AM175&gt;0,AM175/AG$198*100)</f>
        <v>0</v>
      </c>
      <c r="AH175" cm="1">
        <f t="array" ref="AH175">_xlfn.IFS(SUM($AK175:$AP175)="","",AN175="","",AN175=0,0,AN175&gt;0,AN175/AH$198*100)</f>
        <v>0</v>
      </c>
      <c r="AI175" cm="1">
        <f t="array" ref="AI175">_xlfn.IFS(SUM($AK175:$AP175)="","",AO175="","",AO175=0,0,AO175&gt;0,AO175/AI$198*100)</f>
        <v>0</v>
      </c>
      <c r="AJ175" s="1" cm="1">
        <f t="array" ref="AJ175">_xlfn.IFS(SUM($AK175:$AP175)="","",AP175="","",AP175=0,0,AP175&gt;0,AP175/AJ$198*100)</f>
        <v>0</v>
      </c>
      <c r="AK175" s="85">
        <f t="shared" si="181"/>
        <v>0</v>
      </c>
      <c r="AL175" s="39">
        <f t="shared" si="181"/>
        <v>0</v>
      </c>
      <c r="AM175" s="39">
        <f t="shared" si="181"/>
        <v>0</v>
      </c>
      <c r="AN175" s="39">
        <f t="shared" si="181"/>
        <v>0</v>
      </c>
      <c r="AO175" s="39">
        <f t="shared" si="181"/>
        <v>0</v>
      </c>
      <c r="AP175" s="98">
        <f t="shared" si="181"/>
        <v>0</v>
      </c>
      <c r="AQ175" s="89">
        <v>0</v>
      </c>
      <c r="AR175" s="89">
        <v>0</v>
      </c>
      <c r="AS175" s="89">
        <v>0</v>
      </c>
      <c r="AT175" s="89">
        <v>0</v>
      </c>
      <c r="AU175" s="89">
        <v>0</v>
      </c>
      <c r="AV175" s="89">
        <v>0</v>
      </c>
      <c r="AW175" s="1"/>
      <c r="AX175" s="1"/>
      <c r="AY175" s="39" t="str">
        <f t="shared" si="187"/>
        <v/>
      </c>
      <c r="AZ175" s="39" t="str">
        <f t="shared" si="188"/>
        <v/>
      </c>
      <c r="BA175" s="39" t="str">
        <f t="shared" si="189"/>
        <v/>
      </c>
      <c r="BB175" s="39" t="str">
        <f t="shared" si="190"/>
        <v/>
      </c>
      <c r="BC175" s="39" t="str">
        <f t="shared" si="191"/>
        <v/>
      </c>
      <c r="BD175" s="39" t="str">
        <f t="shared" si="192"/>
        <v/>
      </c>
      <c r="BE175" s="39" t="str">
        <f t="shared" si="193"/>
        <v/>
      </c>
      <c r="BF175" s="39" t="str">
        <f t="shared" si="194"/>
        <v/>
      </c>
      <c r="BG175" s="39" t="str">
        <f t="shared" si="195"/>
        <v/>
      </c>
      <c r="BH175" s="39" t="str">
        <f t="shared" si="196"/>
        <v/>
      </c>
      <c r="BI175" s="39" t="str">
        <f t="shared" si="197"/>
        <v/>
      </c>
      <c r="BJ175" s="39" t="str">
        <f t="shared" si="198"/>
        <v/>
      </c>
      <c r="BK175" s="42" t="str">
        <f t="shared" si="183"/>
        <v/>
      </c>
      <c r="BL175" t="str">
        <f t="shared" si="183"/>
        <v/>
      </c>
      <c r="BM175" t="str">
        <f t="shared" si="183"/>
        <v/>
      </c>
      <c r="BN175" t="str">
        <f t="shared" si="182"/>
        <v/>
      </c>
      <c r="BO175" t="str">
        <f t="shared" si="182"/>
        <v/>
      </c>
      <c r="BP175" t="str">
        <f t="shared" si="182"/>
        <v/>
      </c>
      <c r="BQ175" t="str">
        <f t="shared" si="182"/>
        <v/>
      </c>
      <c r="BR175" t="str">
        <f t="shared" si="182"/>
        <v/>
      </c>
      <c r="BS175" t="str">
        <f t="shared" si="182"/>
        <v/>
      </c>
      <c r="BT175" t="str">
        <f t="shared" si="182"/>
        <v/>
      </c>
      <c r="BU175" t="str">
        <f t="shared" si="182"/>
        <v/>
      </c>
      <c r="BV175" t="str">
        <f t="shared" si="182"/>
        <v/>
      </c>
      <c r="BW175" t="str">
        <f t="shared" si="170"/>
        <v/>
      </c>
      <c r="BX175" t="str">
        <f t="shared" si="171"/>
        <v/>
      </c>
      <c r="BY175" t="str">
        <f t="shared" si="172"/>
        <v/>
      </c>
      <c r="BZ175" t="str">
        <f t="shared" si="173"/>
        <v/>
      </c>
      <c r="CA175" t="str">
        <f t="shared" si="199"/>
        <v/>
      </c>
      <c r="CB175" s="39" t="str">
        <f t="shared" si="199"/>
        <v/>
      </c>
      <c r="CC175" s="46" t="str">
        <f t="shared" si="175"/>
        <v/>
      </c>
      <c r="CD175" s="44" t="str">
        <f t="shared" si="176"/>
        <v/>
      </c>
      <c r="CE175" t="str" cm="1">
        <f t="array" ref="CE175">_xlfn.IFS($CC175="","",$CC175&lt;=CE$136,"yes",$CC175&gt;CE$136,"no")</f>
        <v/>
      </c>
      <c r="CF175" s="42" t="str">
        <f t="shared" si="184"/>
        <v/>
      </c>
      <c r="CG175" s="1" t="str">
        <f t="shared" si="185"/>
        <v/>
      </c>
      <c r="CH175" s="1" t="str">
        <f t="shared" si="186"/>
        <v/>
      </c>
      <c r="CI175" s="76" t="str">
        <f>IF(CE175="yes",VLOOKUP(CH175,'z-Table'!$A$1:$K$74,7,TRUE)*$CE$135,"")</f>
        <v/>
      </c>
    </row>
    <row r="176" spans="1:87" ht="12" x14ac:dyDescent="0.2">
      <c r="A176" s="7" t="s">
        <v>65</v>
      </c>
      <c r="B176" s="18" cm="1">
        <f t="array" ref="B176">IFERROR(_xlfn.IFS(COUNTA($F$135:$K$135)=0,AVERAGE($F176:$K176),$F$135="X",AVERAGE(G176:$K176),$G$135="X",AVERAGE($F176,$H176:$K176),$H$135="X",AVERAGE($F176:$G176,$I176:$K176),$I$135="X",AVERAGE($F176:$H176,$J176:$K176),$J$135="X",AVERAGE($F176:$I176,$K176:$K176),$K$135="X",AVERAGE($F176:$J176)),"")</f>
        <v>80.41765191713165</v>
      </c>
      <c r="C176" s="19" cm="1">
        <f t="array" ref="C176">IFERROR(_xlfn.IFS(COUNTA($F$135:$K$135)=0,STDEV($F176:$K176)/SQRT(COUNT($F176:$K176)),$F$135="X",STDEV(G176:$K176)/SQRT(COUNT(G176:$K176)),$G$135="X",STDEV($F176,$H176:$K176)/SQRT(COUNT($F176,$H176:$K176)),$H$135="X",STDEV($F176:$G176,$I176:$K176)/SQRT(COUNT($F176:$G176,$I176:$K176)),$I$135="X",STDEV($F176:$H176,$J176:$K176)/SQRT(COUNT($F176:$H176,$J176:$K176)),$J$135="X",STDEV($F176:$I176,$K176)/SQRT(COUNT($F176:$I176,$K176)),$K$135="X",STDEV($F176:$J176)/SQRT(COUNT($F176:$J176))),"")</f>
        <v>1.3160426544440029</v>
      </c>
      <c r="D176" s="113" cm="1">
        <f t="array" ref="D176">IFERROR(_xlfn.IFS(COUNTA($L$135:$Q$135)=0,AVERAGE($L176:$Q176),$L$135="X",AVERAGE($M176:$Q176),$M$135="X",AVERAGE($L176,$N176:$Q176),$N$135="X",AVERAGE($L176:$M176,$O176:$Q176),$O$135="X",AVERAGE($L176:$N176,$P176:$Q176),$P$135="X",AVERAGE($L176:$O176,$Q176:$Q176),$Q$135="X",AVERAGE($L176:$P176)),"")</f>
        <v>244962471.61111113</v>
      </c>
      <c r="E176" s="111" cm="1">
        <f t="array" ref="E176">IFERROR(_xlfn.IFS(COUNTA($L$135:$Q$135)=0,STDEV($L176:$Q176)/SQRT(COUNT($L176:$Q176)),$L$135="X",STDEV($M176:$Q176)/SQRT(COUNT($M176:$Q176)),$M$135="X",STDEV($L176,$N176:$Q176)/SQRT(COUNT($L176,$N176:$Q176)),$N$135="X",STDEV($L176:$M176,$O176:$Q176)/SQRT(COUNT($L176:$M176,$O176:$Q176)),$O$135="X",STDEV($L176:$N176,$P176:$Q176)/SQRT(COUNT($L176:$N176,$P176:$Q176)),$P$135="X",STDEV($L176:$O176,$Q176)/SQRT(COUNT($L176:$O176,$Q176)),$Q$135="X",STDEV($L176:$P176)/SQRT(COUNT($L176:$P176))),"")</f>
        <v>51485055.422547057</v>
      </c>
      <c r="F176" cm="1">
        <f t="array" ref="F176">_xlfn.IFS(SUM($L176:$Q176)="","",L176="","",L176=0,0,L176&gt;0,L176/F$198*100)</f>
        <v>82.673343650437701</v>
      </c>
      <c r="G176" cm="1">
        <f t="array" ref="G176">_xlfn.IFS(SUM($L176:$Q176)="","",M176="","",M176=0,0,M176&gt;0,M176/G$198*100)</f>
        <v>82.752579108071259</v>
      </c>
      <c r="H176" cm="1">
        <f t="array" ref="H176">_xlfn.IFS(SUM($L176:$Q176)="","",N176="","",N176=0,0,N176&gt;0,N176/H$198*100)</f>
        <v>81.70292650414622</v>
      </c>
      <c r="I176" cm="1">
        <f t="array" ref="I176">_xlfn.IFS(SUM($L176:$Q176)="","",O176="","",O176=0,0,O176&gt;0,O176/I$198*100)</f>
        <v>82.75655933205816</v>
      </c>
      <c r="J176" cm="1">
        <f t="array" ref="J176">_xlfn.IFS(SUM($L176:$Q176)="","",P176="","",P176=0,0,P176&gt;0,P176/J$198*100)</f>
        <v>76.837092074493569</v>
      </c>
      <c r="K176" s="1" cm="1">
        <f t="array" ref="K176">_xlfn.IFS(SUM($L176:$Q176)="","",Q176="","",Q176=0,0,Q176&gt;0,Q176/K$198*100)</f>
        <v>75.783410833583019</v>
      </c>
      <c r="L176" s="85">
        <f t="shared" si="180"/>
        <v>200860902.33333334</v>
      </c>
      <c r="M176" s="39">
        <f t="shared" si="155"/>
        <v>347397110</v>
      </c>
      <c r="N176" s="39">
        <f t="shared" si="155"/>
        <v>16924491.333333332</v>
      </c>
      <c r="O176" s="39">
        <f t="shared" si="155"/>
        <v>241106812</v>
      </c>
      <c r="P176" s="39">
        <f t="shared" si="155"/>
        <v>333431244</v>
      </c>
      <c r="Q176" s="98">
        <f t="shared" si="155"/>
        <v>330054270</v>
      </c>
      <c r="R176" s="89">
        <v>602582707</v>
      </c>
      <c r="S176" s="89">
        <v>694794220</v>
      </c>
      <c r="T176" s="89">
        <v>50773474</v>
      </c>
      <c r="U176" s="89">
        <v>723320436</v>
      </c>
      <c r="V176" s="89">
        <v>333431244</v>
      </c>
      <c r="W176" s="89">
        <v>330054270</v>
      </c>
      <c r="X176" s="1"/>
      <c r="Y176" s="1"/>
      <c r="Z176" s="7" t="s">
        <v>65</v>
      </c>
      <c r="AA176" s="18" cm="1">
        <f t="array" ref="AA176">IFERROR(_xlfn.IFS(COUNTA($AE$135:$AJ$135)=0,AVERAGE($AE176:$AJ176),$AE$135="X",AVERAGE($AF176:$AJ176),$AF$135="X",AVERAGE($AE176,$AG176:$AJ176),$AG$135="X",AVERAGE($AE176:$AF176,$AH176:$AJ176),$AH$135="X",AVERAGE($AE176:$AG176,$AI176:$AJ176),$AI$135="X",AVERAGE($AE176:$AH176,$AJ176:$AJ176),$AJ$135="X",AVERAGE($AE176:$AI176)),"")</f>
        <v>81.588931567861181</v>
      </c>
      <c r="AB176" s="19" cm="1">
        <f t="array" ref="AB176">IFERROR(_xlfn.IFS(COUNTA($AE$135:$AJ$135)=0,STDEV($AE176:$AJ176)/SQRT(COUNT($AE176:$AJ176)),$AE$135="X",STDEV($AF176:$AJ176)/SQRT(COUNT($AF176:$AJ176)),$AF$135="X",STDEV($AE176,$AG176:$AJ176)/SQRT(COUNT($AE176,$AG176:$AJ176)),$AG$135="X",STDEV($AE176:$AF176,$AH176:$AJ176)/SQRT(COUNT($AE176:$AF176,$AH176:$AJ176)),$AH$135="X",STDEV($AE176:$AG176,$AI176:$AJ176)/SQRT(COUNT($AE176:$AG176,$AI176:$AJ176)),$AI$135="X",STDEV($AE176:$AH176,$AJ176)/SQRT(COUNT($AE176:$AH176,$AJ176)),$AJ$135="X",STDEV($AE176:$AI176)/SQRT(COUNT($AE176:$AI176))),"")</f>
        <v>2.8977648411948493</v>
      </c>
      <c r="AC176" s="113" cm="1">
        <f t="array" ref="AC176">IFERROR(_xlfn.IFS(COUNTA($AK$135:$AP$135)=0,AVERAGE($AK176:$AP176),$AK$135="X",AVERAGE($AL176:$AP176),$AL$135="X",AVERAGE($AK176,$AM176:$AP176),$AM$135="X",AVERAGE($AK176:$AL176,$AN176:$AP176),$AN$135="X",AVERAGE($AK176:$AM176,$AO176:$AP176),$AO$135="X",AVERAGE($AK176:$AN176,$AP176:$AP176),$AP$135="X",AVERAGE($AK176:$AO176)),"")</f>
        <v>178058697.47222224</v>
      </c>
      <c r="AD176" s="111" cm="1">
        <f t="array" ref="AD176">IFERROR(_xlfn.IFS(COUNTA($AK$135:$AP$135)=0,STDEV($AK176:$AP176)/SQRT(COUNT($AK176:$AP176)),$AK$135="X",STDEV($AL176:$AP176)/SQRT(COUNT($AL176:$AP176)),$AL$135="X",STDEV($AK176,$AM176:$AP176)/SQRT(COUNT($AK176,$AM176:$AP176)),$AM$135="X",STDEV($AK176:$AL176,$AN176:$AP176)/SQRT(COUNT($AK176:$AL176,$AN176:$AP176)),$AN$135="X",STDEV($AK176:$AM176,$AO176:$AP176)/SQRT(COUNT($AK176:$AM176,$AO176:$AP176)),$AO$135="X",STDEV($AK176:$AN176,$AP176)/SQRT(COUNT($AK176:$AN176,$AP176)),$AP$135="X",STDEV($AK176:$AO176)/SQRT(COUNT($AK176:$AO176))),"")</f>
        <v>38737895.796955168</v>
      </c>
      <c r="AE176" cm="1">
        <f t="array" ref="AE176">_xlfn.IFS(SUM($AK176:$AP176)="","",AK176="","",AK176=0,0,AK176&gt;0,AK176/AE$198*100)</f>
        <v>88.790554848174537</v>
      </c>
      <c r="AF176" cm="1">
        <f t="array" ref="AF176">_xlfn.IFS(SUM($AK176:$AP176)="","",AL176="","",AL176=0,0,AL176&gt;0,AL176/AF$198*100)</f>
        <v>80.092760213511923</v>
      </c>
      <c r="AG176" cm="1">
        <f t="array" ref="AG176">_xlfn.IFS(SUM($AK176:$AP176)="","",AM176="","",AM176=0,0,AM176&gt;0,AM176/AG$198*100)</f>
        <v>74.263471450080814</v>
      </c>
      <c r="AH176" cm="1">
        <f t="array" ref="AH176">_xlfn.IFS(SUM($AK176:$AP176)="","",AN176="","",AN176=0,0,AN176&gt;0,AN176/AH$198*100)</f>
        <v>91.89339448312451</v>
      </c>
      <c r="AI176" cm="1">
        <f t="array" ref="AI176">_xlfn.IFS(SUM($AK176:$AP176)="","",AO176="","",AO176=0,0,AO176&gt;0,AO176/AI$198*100)</f>
        <v>77.603864409544201</v>
      </c>
      <c r="AJ176" s="1" cm="1">
        <f t="array" ref="AJ176">_xlfn.IFS(SUM($AK176:$AP176)="","",AP176="","",AP176=0,0,AP176&gt;0,AP176/AJ$198*100)</f>
        <v>76.889544002731114</v>
      </c>
      <c r="AK176" s="85">
        <f t="shared" si="181"/>
        <v>208252534.5</v>
      </c>
      <c r="AL176" s="39">
        <f t="shared" si="181"/>
        <v>253559142</v>
      </c>
      <c r="AM176" s="39">
        <f t="shared" si="181"/>
        <v>81617685</v>
      </c>
      <c r="AN176" s="39">
        <f t="shared" si="181"/>
        <v>194595392.33333334</v>
      </c>
      <c r="AO176" s="39">
        <f t="shared" si="181"/>
        <v>284536786</v>
      </c>
      <c r="AP176" s="98">
        <f t="shared" si="181"/>
        <v>45790645</v>
      </c>
      <c r="AQ176" s="89">
        <v>416505069</v>
      </c>
      <c r="AR176" s="89">
        <v>253559142</v>
      </c>
      <c r="AS176" s="89">
        <v>163235370</v>
      </c>
      <c r="AT176" s="89">
        <v>583786177</v>
      </c>
      <c r="AU176" s="89">
        <v>284536786</v>
      </c>
      <c r="AV176" s="89">
        <v>137371935</v>
      </c>
      <c r="AW176" s="1"/>
      <c r="AX176" s="1" t="str">
        <f>A176</f>
        <v>carvone</v>
      </c>
      <c r="AY176" s="39">
        <f t="shared" si="187"/>
        <v>200860902.33333334</v>
      </c>
      <c r="AZ176" s="39">
        <f t="shared" si="188"/>
        <v>347397110</v>
      </c>
      <c r="BA176" s="39">
        <f t="shared" si="189"/>
        <v>16924491.333333332</v>
      </c>
      <c r="BB176" s="39">
        <f t="shared" si="190"/>
        <v>241106812</v>
      </c>
      <c r="BC176" s="39">
        <f t="shared" si="191"/>
        <v>333431244</v>
      </c>
      <c r="BD176" s="39">
        <f t="shared" si="192"/>
        <v>330054270</v>
      </c>
      <c r="BE176" s="39">
        <f t="shared" si="193"/>
        <v>208252534.5</v>
      </c>
      <c r="BF176" s="39">
        <f t="shared" si="194"/>
        <v>253559142</v>
      </c>
      <c r="BG176" s="39">
        <f t="shared" si="195"/>
        <v>81617685</v>
      </c>
      <c r="BH176" s="39">
        <f t="shared" si="196"/>
        <v>194595392.33333334</v>
      </c>
      <c r="BI176" s="39">
        <f t="shared" si="197"/>
        <v>284536786</v>
      </c>
      <c r="BJ176" s="39">
        <f t="shared" si="198"/>
        <v>45790645</v>
      </c>
      <c r="BK176" s="42">
        <f t="shared" si="183"/>
        <v>5</v>
      </c>
      <c r="BL176">
        <f t="shared" si="183"/>
        <v>12</v>
      </c>
      <c r="BM176">
        <f t="shared" si="183"/>
        <v>1</v>
      </c>
      <c r="BN176">
        <f t="shared" si="182"/>
        <v>7</v>
      </c>
      <c r="BO176">
        <f t="shared" si="182"/>
        <v>11</v>
      </c>
      <c r="BP176">
        <f t="shared" si="182"/>
        <v>10</v>
      </c>
      <c r="BQ176">
        <f t="shared" si="182"/>
        <v>6</v>
      </c>
      <c r="BR176">
        <f t="shared" si="182"/>
        <v>8</v>
      </c>
      <c r="BS176">
        <f t="shared" si="182"/>
        <v>3</v>
      </c>
      <c r="BT176">
        <f t="shared" si="182"/>
        <v>4</v>
      </c>
      <c r="BU176">
        <f t="shared" si="182"/>
        <v>9</v>
      </c>
      <c r="BV176">
        <f t="shared" si="182"/>
        <v>2</v>
      </c>
      <c r="BW176">
        <f t="shared" si="170"/>
        <v>46</v>
      </c>
      <c r="BX176">
        <f t="shared" si="171"/>
        <v>32</v>
      </c>
      <c r="BY176">
        <f t="shared" si="172"/>
        <v>6</v>
      </c>
      <c r="BZ176">
        <f t="shared" si="173"/>
        <v>6</v>
      </c>
      <c r="CA176">
        <f t="shared" si="199"/>
        <v>11</v>
      </c>
      <c r="CB176" s="39">
        <f t="shared" si="199"/>
        <v>25</v>
      </c>
      <c r="CC176" s="46">
        <f t="shared" si="175"/>
        <v>11</v>
      </c>
      <c r="CD176" s="44" t="str">
        <f t="shared" si="176"/>
        <v xml:space="preserve">sig = </v>
      </c>
      <c r="CE176" t="str" cm="1">
        <f t="array" ref="CE176">_xlfn.IFS($CC176="","",$CC176&lt;=CE$136,"yes",$CC176&gt;CE$136,"no")</f>
        <v>no</v>
      </c>
      <c r="CF176" s="42" t="str">
        <f t="shared" si="184"/>
        <v/>
      </c>
      <c r="CG176" s="1" t="str">
        <f t="shared" si="185"/>
        <v/>
      </c>
      <c r="CH176" s="1" t="str">
        <f t="shared" si="186"/>
        <v/>
      </c>
      <c r="CI176" s="76" t="str">
        <f>IF(CE176="yes",VLOOKUP(CH176,'z-Table'!$A$1:$K$74,7,TRUE)*$CE$135,"")</f>
        <v/>
      </c>
    </row>
    <row r="177" spans="1:87" ht="12" x14ac:dyDescent="0.2">
      <c r="A177" s="7" t="s">
        <v>66</v>
      </c>
      <c r="B177" s="18" cm="1">
        <f t="array" ref="B177">IFERROR(_xlfn.IFS(COUNTA($F$135:$K$135)=0,AVERAGE($F177:$K177),$F$135="X",AVERAGE(G177:$K177),$G$135="X",AVERAGE($F177,$H177:$K177),$H$135="X",AVERAGE($F177:$G177,$I177:$K177),$I$135="X",AVERAGE($F177:$H177,$J177:$K177),$J$135="X",AVERAGE($F177:$I177,$K177:$K177),$K$135="X",AVERAGE($F177:$J177)),"")</f>
        <v>0</v>
      </c>
      <c r="C177" s="19" cm="1">
        <f t="array" ref="C177">IFERROR(_xlfn.IFS(COUNTA($F$135:$K$135)=0,STDEV($F177:$K177)/SQRT(COUNT($F177:$K177)),$F$135="X",STDEV(G177:$K177)/SQRT(COUNT(G177:$K177)),$G$135="X",STDEV($F177,$H177:$K177)/SQRT(COUNT($F177,$H177:$K177)),$H$135="X",STDEV($F177:$G177,$I177:$K177)/SQRT(COUNT($F177:$G177,$I177:$K177)),$I$135="X",STDEV($F177:$H177,$J177:$K177)/SQRT(COUNT($F177:$H177,$J177:$K177)),$J$135="X",STDEV($F177:$I177,$K177)/SQRT(COUNT($F177:$I177,$K177)),$K$135="X",STDEV($F177:$J177)/SQRT(COUNT($F177:$J177))),"")</f>
        <v>0</v>
      </c>
      <c r="D177" s="113" cm="1">
        <f t="array" ref="D177">IFERROR(_xlfn.IFS(COUNTA($L$135:$Q$135)=0,AVERAGE($L177:$Q177),$L$135="X",AVERAGE($M177:$Q177),$M$135="X",AVERAGE($L177,$N177:$Q177),$N$135="X",AVERAGE($L177:$M177,$O177:$Q177),$O$135="X",AVERAGE($L177:$N177,$P177:$Q177),$P$135="X",AVERAGE($L177:$O177,$Q177:$Q177),$Q$135="X",AVERAGE($L177:$P177)),"")</f>
        <v>0</v>
      </c>
      <c r="E177" s="111" cm="1">
        <f t="array" ref="E177">IFERROR(_xlfn.IFS(COUNTA($L$135:$Q$135)=0,STDEV($L177:$Q177)/SQRT(COUNT($L177:$Q177)),$L$135="X",STDEV($M177:$Q177)/SQRT(COUNT($M177:$Q177)),$M$135="X",STDEV($L177,$N177:$Q177)/SQRT(COUNT($L177,$N177:$Q177)),$N$135="X",STDEV($L177:$M177,$O177:$Q177)/SQRT(COUNT($L177:$M177,$O177:$Q177)),$O$135="X",STDEV($L177:$N177,$P177:$Q177)/SQRT(COUNT($L177:$N177,$P177:$Q177)),$P$135="X",STDEV($L177:$O177,$Q177)/SQRT(COUNT($L177:$O177,$Q177)),$Q$135="X",STDEV($L177:$P177)/SQRT(COUNT($L177:$P177))),"")</f>
        <v>0</v>
      </c>
      <c r="F177" cm="1">
        <f t="array" ref="F177">_xlfn.IFS(SUM($L177:$Q177)="","",L177="","",L177=0,0,L177&gt;0,L177/F$198*100)</f>
        <v>0</v>
      </c>
      <c r="G177" cm="1">
        <f t="array" ref="G177">_xlfn.IFS(SUM($L177:$Q177)="","",M177="","",M177=0,0,M177&gt;0,M177/G$198*100)</f>
        <v>0</v>
      </c>
      <c r="H177" cm="1">
        <f t="array" ref="H177">_xlfn.IFS(SUM($L177:$Q177)="","",N177="","",N177=0,0,N177&gt;0,N177/H$198*100)</f>
        <v>0</v>
      </c>
      <c r="I177" cm="1">
        <f t="array" ref="I177">_xlfn.IFS(SUM($L177:$Q177)="","",O177="","",O177=0,0,O177&gt;0,O177/I$198*100)</f>
        <v>0</v>
      </c>
      <c r="J177" cm="1">
        <f t="array" ref="J177">_xlfn.IFS(SUM($L177:$Q177)="","",P177="","",P177=0,0,P177&gt;0,P177/J$198*100)</f>
        <v>0</v>
      </c>
      <c r="K177" s="1" cm="1">
        <f t="array" ref="K177">_xlfn.IFS(SUM($L177:$Q177)="","",Q177="","",Q177=0,0,Q177&gt;0,Q177/K$198*100)</f>
        <v>0</v>
      </c>
      <c r="L177" s="85">
        <f t="shared" si="180"/>
        <v>0</v>
      </c>
      <c r="M177" s="39">
        <f t="shared" si="155"/>
        <v>0</v>
      </c>
      <c r="N177" s="39">
        <f t="shared" si="155"/>
        <v>0</v>
      </c>
      <c r="O177" s="39">
        <f t="shared" si="155"/>
        <v>0</v>
      </c>
      <c r="P177" s="39">
        <f t="shared" si="155"/>
        <v>0</v>
      </c>
      <c r="Q177" s="98">
        <f t="shared" si="155"/>
        <v>0</v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89">
        <v>0</v>
      </c>
      <c r="X177" s="1"/>
      <c r="Y177" s="1"/>
      <c r="Z177" s="7" t="s">
        <v>66</v>
      </c>
      <c r="AA177" s="18" cm="1">
        <f t="array" ref="AA177">IFERROR(_xlfn.IFS(COUNTA($AE$135:$AJ$135)=0,AVERAGE($AE177:$AJ177),$AE$135="X",AVERAGE($AF177:$AJ177),$AF$135="X",AVERAGE($AE177,$AG177:$AJ177),$AG$135="X",AVERAGE($AE177:$AF177,$AH177:$AJ177),$AH$135="X",AVERAGE($AE177:$AG177,$AI177:$AJ177),$AI$135="X",AVERAGE($AE177:$AH177,$AJ177:$AJ177),$AJ$135="X",AVERAGE($AE177:$AI177)),"")</f>
        <v>0</v>
      </c>
      <c r="AB177" s="19" cm="1">
        <f t="array" ref="AB177">IFERROR(_xlfn.IFS(COUNTA($AE$135:$AJ$135)=0,STDEV($AE177:$AJ177)/SQRT(COUNT($AE177:$AJ177)),$AE$135="X",STDEV($AF177:$AJ177)/SQRT(COUNT($AF177:$AJ177)),$AF$135="X",STDEV($AE177,$AG177:$AJ177)/SQRT(COUNT($AE177,$AG177:$AJ177)),$AG$135="X",STDEV($AE177:$AF177,$AH177:$AJ177)/SQRT(COUNT($AE177:$AF177,$AH177:$AJ177)),$AH$135="X",STDEV($AE177:$AG177,$AI177:$AJ177)/SQRT(COUNT($AE177:$AG177,$AI177:$AJ177)),$AI$135="X",STDEV($AE177:$AH177,$AJ177)/SQRT(COUNT($AE177:$AH177,$AJ177)),$AJ$135="X",STDEV($AE177:$AI177)/SQRT(COUNT($AE177:$AI177))),"")</f>
        <v>0</v>
      </c>
      <c r="AC177" s="113" cm="1">
        <f t="array" ref="AC177">IFERROR(_xlfn.IFS(COUNTA($AK$135:$AP$135)=0,AVERAGE($AK177:$AP177),$AK$135="X",AVERAGE($AL177:$AP177),$AL$135="X",AVERAGE($AK177,$AM177:$AP177),$AM$135="X",AVERAGE($AK177:$AL177,$AN177:$AP177),$AN$135="X",AVERAGE($AK177:$AM177,$AO177:$AP177),$AO$135="X",AVERAGE($AK177:$AN177,$AP177:$AP177),$AP$135="X",AVERAGE($AK177:$AO177)),"")</f>
        <v>0</v>
      </c>
      <c r="AD177" s="111" cm="1">
        <f t="array" ref="AD177">IFERROR(_xlfn.IFS(COUNTA($AK$135:$AP$135)=0,STDEV($AK177:$AP177)/SQRT(COUNT($AK177:$AP177)),$AK$135="X",STDEV($AL177:$AP177)/SQRT(COUNT($AL177:$AP177)),$AL$135="X",STDEV($AK177,$AM177:$AP177)/SQRT(COUNT($AK177,$AM177:$AP177)),$AM$135="X",STDEV($AK177:$AL177,$AN177:$AP177)/SQRT(COUNT($AK177:$AL177,$AN177:$AP177)),$AN$135="X",STDEV($AK177:$AM177,$AO177:$AP177)/SQRT(COUNT($AK177:$AM177,$AO177:$AP177)),$AO$135="X",STDEV($AK177:$AN177,$AP177)/SQRT(COUNT($AK177:$AN177,$AP177)),$AP$135="X",STDEV($AK177:$AO177)/SQRT(COUNT($AK177:$AO177))),"")</f>
        <v>0</v>
      </c>
      <c r="AE177" cm="1">
        <f t="array" ref="AE177">_xlfn.IFS(SUM($AK177:$AP177)="","",AK177="","",AK177=0,0,AK177&gt;0,AK177/AE$198*100)</f>
        <v>0</v>
      </c>
      <c r="AF177" cm="1">
        <f t="array" ref="AF177">_xlfn.IFS(SUM($AK177:$AP177)="","",AL177="","",AL177=0,0,AL177&gt;0,AL177/AF$198*100)</f>
        <v>0</v>
      </c>
      <c r="AG177" cm="1">
        <f t="array" ref="AG177">_xlfn.IFS(SUM($AK177:$AP177)="","",AM177="","",AM177=0,0,AM177&gt;0,AM177/AG$198*100)</f>
        <v>0</v>
      </c>
      <c r="AH177" cm="1">
        <f t="array" ref="AH177">_xlfn.IFS(SUM($AK177:$AP177)="","",AN177="","",AN177=0,0,AN177&gt;0,AN177/AH$198*100)</f>
        <v>0</v>
      </c>
      <c r="AI177" cm="1">
        <f t="array" ref="AI177">_xlfn.IFS(SUM($AK177:$AP177)="","",AO177="","",AO177=0,0,AO177&gt;0,AO177/AI$198*100)</f>
        <v>0</v>
      </c>
      <c r="AJ177" s="1" cm="1">
        <f t="array" ref="AJ177">_xlfn.IFS(SUM($AK177:$AP177)="","",AP177="","",AP177=0,0,AP177&gt;0,AP177/AJ$198*100)</f>
        <v>0</v>
      </c>
      <c r="AK177" s="85">
        <f t="shared" si="181"/>
        <v>0</v>
      </c>
      <c r="AL177" s="39">
        <f t="shared" si="181"/>
        <v>0</v>
      </c>
      <c r="AM177" s="39">
        <f t="shared" si="181"/>
        <v>0</v>
      </c>
      <c r="AN177" s="39">
        <f t="shared" si="181"/>
        <v>0</v>
      </c>
      <c r="AO177" s="39">
        <f t="shared" si="181"/>
        <v>0</v>
      </c>
      <c r="AP177" s="98">
        <f t="shared" si="181"/>
        <v>0</v>
      </c>
      <c r="AQ177" s="89">
        <v>0</v>
      </c>
      <c r="AR177" s="89">
        <v>0</v>
      </c>
      <c r="AS177" s="89">
        <v>0</v>
      </c>
      <c r="AT177" s="89">
        <v>0</v>
      </c>
      <c r="AU177" s="89">
        <v>0</v>
      </c>
      <c r="AV177" s="89">
        <v>0</v>
      </c>
      <c r="AW177" s="1"/>
      <c r="AX177" s="1"/>
      <c r="AY177" s="39" t="str">
        <f t="shared" si="187"/>
        <v/>
      </c>
      <c r="AZ177" s="39" t="str">
        <f t="shared" si="188"/>
        <v/>
      </c>
      <c r="BA177" s="39" t="str">
        <f t="shared" si="189"/>
        <v/>
      </c>
      <c r="BB177" s="39" t="str">
        <f t="shared" si="190"/>
        <v/>
      </c>
      <c r="BC177" s="39" t="str">
        <f t="shared" si="191"/>
        <v/>
      </c>
      <c r="BD177" s="39" t="str">
        <f t="shared" si="192"/>
        <v/>
      </c>
      <c r="BE177" s="39" t="str">
        <f t="shared" si="193"/>
        <v/>
      </c>
      <c r="BF177" s="39" t="str">
        <f t="shared" si="194"/>
        <v/>
      </c>
      <c r="BG177" s="39" t="str">
        <f t="shared" si="195"/>
        <v/>
      </c>
      <c r="BH177" s="39" t="str">
        <f t="shared" si="196"/>
        <v/>
      </c>
      <c r="BI177" s="39" t="str">
        <f t="shared" si="197"/>
        <v/>
      </c>
      <c r="BJ177" s="39" t="str">
        <f t="shared" si="198"/>
        <v/>
      </c>
      <c r="BK177" s="42" t="str">
        <f t="shared" si="183"/>
        <v/>
      </c>
      <c r="BL177" t="str">
        <f t="shared" si="183"/>
        <v/>
      </c>
      <c r="BM177" t="str">
        <f t="shared" si="183"/>
        <v/>
      </c>
      <c r="BN177" t="str">
        <f t="shared" si="182"/>
        <v/>
      </c>
      <c r="BO177" t="str">
        <f t="shared" si="182"/>
        <v/>
      </c>
      <c r="BP177" t="str">
        <f t="shared" si="182"/>
        <v/>
      </c>
      <c r="BQ177" t="str">
        <f t="shared" si="182"/>
        <v/>
      </c>
      <c r="BR177" t="str">
        <f t="shared" si="182"/>
        <v/>
      </c>
      <c r="BS177" t="str">
        <f t="shared" si="182"/>
        <v/>
      </c>
      <c r="BT177" t="str">
        <f t="shared" si="182"/>
        <v/>
      </c>
      <c r="BU177" t="str">
        <f t="shared" si="182"/>
        <v/>
      </c>
      <c r="BV177" t="str">
        <f t="shared" si="182"/>
        <v/>
      </c>
      <c r="BW177" t="str">
        <f t="shared" si="170"/>
        <v/>
      </c>
      <c r="BX177" t="str">
        <f t="shared" si="171"/>
        <v/>
      </c>
      <c r="BY177" t="str">
        <f t="shared" si="172"/>
        <v/>
      </c>
      <c r="BZ177" t="str">
        <f t="shared" si="173"/>
        <v/>
      </c>
      <c r="CA177" t="str">
        <f t="shared" si="199"/>
        <v/>
      </c>
      <c r="CB177" s="39" t="str">
        <f t="shared" si="199"/>
        <v/>
      </c>
      <c r="CC177" s="46" t="str">
        <f t="shared" si="175"/>
        <v/>
      </c>
      <c r="CD177" s="44" t="str">
        <f t="shared" si="176"/>
        <v/>
      </c>
      <c r="CE177" t="str" cm="1">
        <f t="array" ref="CE177">_xlfn.IFS($CC177="","",$CC177&lt;=CE$136,"yes",$CC177&gt;CE$136,"no")</f>
        <v/>
      </c>
      <c r="CF177" s="42" t="str">
        <f t="shared" si="184"/>
        <v/>
      </c>
      <c r="CG177" s="1" t="str">
        <f t="shared" si="185"/>
        <v/>
      </c>
      <c r="CH177" s="1" t="str">
        <f t="shared" si="186"/>
        <v/>
      </c>
      <c r="CI177" s="76" t="str">
        <f>IF(CE177="yes",VLOOKUP(CH177,'z-Table'!$A$1:$K$74,7,TRUE)*$CE$135,"")</f>
        <v/>
      </c>
    </row>
    <row r="178" spans="1:87" ht="12" x14ac:dyDescent="0.2">
      <c r="A178" s="7" t="s">
        <v>67</v>
      </c>
      <c r="B178" s="18" cm="1">
        <f t="array" ref="B178">IFERROR(_xlfn.IFS(COUNTA($F$135:$K$135)=0,AVERAGE($F178:$K178),$F$135="X",AVERAGE(G178:$K178),$G$135="X",AVERAGE($F178,$H178:$K178),$H$135="X",AVERAGE($F178:$G178,$I178:$K178),$I$135="X",AVERAGE($F178:$H178,$J178:$K178),$J$135="X",AVERAGE($F178:$I178,$K178:$K178),$K$135="X",AVERAGE($F178:$J178)),"")</f>
        <v>0.54401713197221524</v>
      </c>
      <c r="C178" s="19" cm="1">
        <f t="array" ref="C178">IFERROR(_xlfn.IFS(COUNTA($F$135:$K$135)=0,STDEV($F178:$K178)/SQRT(COUNT($F178:$K178)),$F$135="X",STDEV(G178:$K178)/SQRT(COUNT(G178:$K178)),$G$135="X",STDEV($F178,$H178:$K178)/SQRT(COUNT($F178,$H178:$K178)),$H$135="X",STDEV($F178:$G178,$I178:$K178)/SQRT(COUNT($F178:$G178,$I178:$K178)),$I$135="X",STDEV($F178:$H178,$J178:$K178)/SQRT(COUNT($F178:$H178,$J178:$K178)),$J$135="X",STDEV($F178:$I178,$K178)/SQRT(COUNT($F178:$I178,$K178)),$K$135="X",STDEV($F178:$J178)/SQRT(COUNT($F178:$J178))),"")</f>
        <v>4.7307964709773651E-2</v>
      </c>
      <c r="D178" s="113" cm="1">
        <f t="array" ref="D178">IFERROR(_xlfn.IFS(COUNTA($L$135:$Q$135)=0,AVERAGE($L178:$Q178),$L$135="X",AVERAGE($M178:$Q178),$M$135="X",AVERAGE($L178,$N178:$Q178),$N$135="X",AVERAGE($L178:$M178,$O178:$Q178),$O$135="X",AVERAGE($L178:$N178,$P178:$Q178),$P$135="X",AVERAGE($L178:$O178,$Q178:$Q178),$Q$135="X",AVERAGE($L178:$P178)),"")</f>
        <v>1696883.3055555557</v>
      </c>
      <c r="E178" s="111" cm="1">
        <f t="array" ref="E178">IFERROR(_xlfn.IFS(COUNTA($L$135:$Q$135)=0,STDEV($L178:$Q178)/SQRT(COUNT($L178:$Q178)),$L$135="X",STDEV($M178:$Q178)/SQRT(COUNT($M178:$Q178)),$M$135="X",STDEV($L178,$N178:$Q178)/SQRT(COUNT($L178,$N178:$Q178)),$N$135="X",STDEV($L178:$M178,$O178:$Q178)/SQRT(COUNT($L178:$M178,$O178:$Q178)),$O$135="X",STDEV($L178:$N178,$P178:$Q178)/SQRT(COUNT($L178:$N178,$P178:$Q178)),$P$135="X",STDEV($L178:$O178,$Q178)/SQRT(COUNT($L178:$O178,$Q178)),$Q$135="X",STDEV($L178:$P178)/SQRT(COUNT($L178:$P178))),"")</f>
        <v>387182.73370524106</v>
      </c>
      <c r="F178" cm="1">
        <f t="array" ref="F178">_xlfn.IFS(SUM($L178:$Q178)="","",L178="","",L178=0,0,L178&gt;0,L178/F$198*100)</f>
        <v>0.6462089562762533</v>
      </c>
      <c r="G178" cm="1">
        <f t="array" ref="G178">_xlfn.IFS(SUM($L178:$Q178)="","",M178="","",M178=0,0,M178&gt;0,M178/G$198*100)</f>
        <v>0.7049257533050608</v>
      </c>
      <c r="H178" cm="1">
        <f t="array" ref="H178">_xlfn.IFS(SUM($L178:$Q178)="","",N178="","",N178=0,0,N178&gt;0,N178/H$198*100)</f>
        <v>0.45466168750072122</v>
      </c>
      <c r="I178" cm="1">
        <f t="array" ref="I178">_xlfn.IFS(SUM($L178:$Q178)="","",O178="","",O178=0,0,O178&gt;0,O178/I$198*100)</f>
        <v>0.54599766102453196</v>
      </c>
      <c r="J178" cm="1">
        <f t="array" ref="J178">_xlfn.IFS(SUM($L178:$Q178)="","",P178="","",P178=0,0,P178&gt;0,P178/J$198*100)</f>
        <v>0.39541515614063616</v>
      </c>
      <c r="K178" s="1" cm="1">
        <f t="array" ref="K178">_xlfn.IFS(SUM($L178:$Q178)="","",Q178="","",Q178=0,0,Q178&gt;0,Q178/K$198*100)</f>
        <v>0.51689357758608789</v>
      </c>
      <c r="L178" s="85">
        <f t="shared" si="180"/>
        <v>1570011.6666666667</v>
      </c>
      <c r="M178" s="39">
        <f t="shared" si="155"/>
        <v>2959293.5</v>
      </c>
      <c r="N178" s="39">
        <f t="shared" si="155"/>
        <v>94181.666666666672</v>
      </c>
      <c r="O178" s="39">
        <f t="shared" si="155"/>
        <v>1590735</v>
      </c>
      <c r="P178" s="39">
        <f t="shared" si="155"/>
        <v>1715887</v>
      </c>
      <c r="Q178" s="98">
        <f t="shared" si="155"/>
        <v>2251191</v>
      </c>
      <c r="R178" s="89">
        <v>4710035</v>
      </c>
      <c r="S178" s="89">
        <v>5918587</v>
      </c>
      <c r="T178" s="89">
        <v>282545</v>
      </c>
      <c r="U178" s="89">
        <v>4772205</v>
      </c>
      <c r="V178" s="89">
        <v>1715887</v>
      </c>
      <c r="W178" s="89">
        <v>2251191</v>
      </c>
      <c r="X178" s="1"/>
      <c r="Y178" s="1"/>
      <c r="Z178" s="7" t="s">
        <v>67</v>
      </c>
      <c r="AA178" s="18" cm="1">
        <f t="array" ref="AA178">IFERROR(_xlfn.IFS(COUNTA($AE$135:$AJ$135)=0,AVERAGE($AE178:$AJ178),$AE$135="X",AVERAGE($AF178:$AJ178),$AF$135="X",AVERAGE($AE178,$AG178:$AJ178),$AG$135="X",AVERAGE($AE178:$AF178,$AH178:$AJ178),$AH$135="X",AVERAGE($AE178:$AG178,$AI178:$AJ178),$AI$135="X",AVERAGE($AE178:$AH178,$AJ178:$AJ178),$AJ$135="X",AVERAGE($AE178:$AI178)),"")</f>
        <v>0.51322705238098065</v>
      </c>
      <c r="AB178" s="19" cm="1">
        <f t="array" ref="AB178">IFERROR(_xlfn.IFS(COUNTA($AE$135:$AJ$135)=0,STDEV($AE178:$AJ178)/SQRT(COUNT($AE178:$AJ178)),$AE$135="X",STDEV($AF178:$AJ178)/SQRT(COUNT($AF178:$AJ178)),$AF$135="X",STDEV($AE178,$AG178:$AJ178)/SQRT(COUNT($AE178,$AG178:$AJ178)),$AG$135="X",STDEV($AE178:$AF178,$AH178:$AJ178)/SQRT(COUNT($AE178:$AF178,$AH178:$AJ178)),$AH$135="X",STDEV($AE178:$AG178,$AI178:$AJ178)/SQRT(COUNT($AE178:$AG178,$AI178:$AJ178)),$AI$135="X",STDEV($AE178:$AH178,$AJ178)/SQRT(COUNT($AE178:$AH178,$AJ178)),$AJ$135="X",STDEV($AE178:$AI178)/SQRT(COUNT($AE178:$AI178))),"")</f>
        <v>9.6133390020223627E-2</v>
      </c>
      <c r="AC178" s="113" cm="1">
        <f t="array" ref="AC178">IFERROR(_xlfn.IFS(COUNTA($AK$135:$AP$135)=0,AVERAGE($AK178:$AP178),$AK$135="X",AVERAGE($AL178:$AP178),$AL$135="X",AVERAGE($AK178,$AM178:$AP178),$AM$135="X",AVERAGE($AK178:$AL178,$AN178:$AP178),$AN$135="X",AVERAGE($AK178:$AM178,$AO178:$AP178),$AO$135="X",AVERAGE($AK178:$AN178,$AP178:$AP178),$AP$135="X",AVERAGE($AK178:$AO178)),"")</f>
        <v>1112700.2222222222</v>
      </c>
      <c r="AD178" s="111" cm="1">
        <f t="array" ref="AD178">IFERROR(_xlfn.IFS(COUNTA($AK$135:$AP$135)=0,STDEV($AK178:$AP178)/SQRT(COUNT($AK178:$AP178)),$AK$135="X",STDEV($AL178:$AP178)/SQRT(COUNT($AL178:$AP178)),$AL$135="X",STDEV($AK178,$AM178:$AP178)/SQRT(COUNT($AK178,$AM178:$AP178)),$AM$135="X",STDEV($AK178:$AL178,$AN178:$AP178)/SQRT(COUNT($AK178:$AL178,$AN178:$AP178)),$AN$135="X",STDEV($AK178:$AM178,$AO178:$AP178)/SQRT(COUNT($AK178:$AM178,$AO178:$AP178)),$AO$135="X",STDEV($AK178:$AN178,$AP178)/SQRT(COUNT($AK178:$AN178,$AP178)),$AP$135="X",STDEV($AK178:$AO178)/SQRT(COUNT($AK178:$AO178))),"")</f>
        <v>272176.39219814673</v>
      </c>
      <c r="AE178" cm="1">
        <f t="array" ref="AE178">_xlfn.IFS(SUM($AK178:$AP178)="","",AK178="","",AK178=0,0,AK178&gt;0,AK178/AE$198*100)</f>
        <v>0.81175686221229859</v>
      </c>
      <c r="AF178" cm="1">
        <f t="array" ref="AF178">_xlfn.IFS(SUM($AK178:$AP178)="","",AL178="","",AL178=0,0,AL178&gt;0,AL178/AF$198*100)</f>
        <v>0.38469672219048567</v>
      </c>
      <c r="AG178" cm="1">
        <f t="array" ref="AG178">_xlfn.IFS(SUM($AK178:$AP178)="","",AM178="","",AM178=0,0,AM178&gt;0,AM178/AG$198*100)</f>
        <v>0.46646871854153982</v>
      </c>
      <c r="AH178" cm="1">
        <f t="array" ref="AH178">_xlfn.IFS(SUM($AK178:$AP178)="","",AN178="","",AN178=0,0,AN178&gt;0,AN178/AH$198*100)</f>
        <v>0.80291763367288171</v>
      </c>
      <c r="AI178" cm="1">
        <f t="array" ref="AI178">_xlfn.IFS(SUM($AK178:$AP178)="","",AO178="","",AO178=0,0,AO178&gt;0,AO178/AI$198*100)</f>
        <v>0.31784015254516346</v>
      </c>
      <c r="AJ178" s="1" cm="1">
        <f t="array" ref="AJ178">_xlfn.IFS(SUM($AK178:$AP178)="","",AP178="","",AP178=0,0,AP178&gt;0,AP178/AJ$198*100)</f>
        <v>0.29568222512351428</v>
      </c>
      <c r="AK178" s="85">
        <f t="shared" si="181"/>
        <v>1903923.5</v>
      </c>
      <c r="AL178" s="39">
        <f t="shared" si="181"/>
        <v>1217880</v>
      </c>
      <c r="AM178" s="39">
        <f t="shared" si="181"/>
        <v>512662.5</v>
      </c>
      <c r="AN178" s="39">
        <f t="shared" si="181"/>
        <v>1700275.3333333333</v>
      </c>
      <c r="AO178" s="39">
        <f t="shared" si="181"/>
        <v>1165370</v>
      </c>
      <c r="AP178" s="98">
        <f t="shared" si="181"/>
        <v>176090</v>
      </c>
      <c r="AQ178" s="89">
        <v>3807847</v>
      </c>
      <c r="AR178" s="89">
        <v>1217880</v>
      </c>
      <c r="AS178" s="89">
        <v>1025325</v>
      </c>
      <c r="AT178" s="89">
        <v>5100826</v>
      </c>
      <c r="AU178" s="89">
        <v>1165370</v>
      </c>
      <c r="AV178" s="89">
        <v>528270</v>
      </c>
      <c r="AW178" s="1"/>
      <c r="AX178" s="1"/>
      <c r="AY178" s="39" t="str">
        <f t="shared" si="187"/>
        <v/>
      </c>
      <c r="AZ178" s="39" t="str">
        <f t="shared" si="188"/>
        <v/>
      </c>
      <c r="BA178" s="39" t="str">
        <f t="shared" si="189"/>
        <v/>
      </c>
      <c r="BB178" s="39" t="str">
        <f t="shared" si="190"/>
        <v/>
      </c>
      <c r="BC178" s="39" t="str">
        <f t="shared" si="191"/>
        <v/>
      </c>
      <c r="BD178" s="39" t="str">
        <f t="shared" si="192"/>
        <v/>
      </c>
      <c r="BE178" s="39" t="str">
        <f t="shared" si="193"/>
        <v/>
      </c>
      <c r="BF178" s="39" t="str">
        <f t="shared" si="194"/>
        <v/>
      </c>
      <c r="BG178" s="39" t="str">
        <f t="shared" si="195"/>
        <v/>
      </c>
      <c r="BH178" s="39" t="str">
        <f t="shared" si="196"/>
        <v/>
      </c>
      <c r="BI178" s="39" t="str">
        <f t="shared" si="197"/>
        <v/>
      </c>
      <c r="BJ178" s="39" t="str">
        <f t="shared" si="198"/>
        <v/>
      </c>
      <c r="BK178" s="42" t="str">
        <f t="shared" si="183"/>
        <v/>
      </c>
      <c r="BL178" t="str">
        <f t="shared" si="183"/>
        <v/>
      </c>
      <c r="BM178" t="str">
        <f t="shared" si="183"/>
        <v/>
      </c>
      <c r="BN178" t="str">
        <f t="shared" si="182"/>
        <v/>
      </c>
      <c r="BO178" t="str">
        <f t="shared" si="182"/>
        <v/>
      </c>
      <c r="BP178" t="str">
        <f t="shared" si="182"/>
        <v/>
      </c>
      <c r="BQ178" t="str">
        <f t="shared" si="182"/>
        <v/>
      </c>
      <c r="BR178" t="str">
        <f t="shared" si="182"/>
        <v/>
      </c>
      <c r="BS178" t="str">
        <f t="shared" si="182"/>
        <v/>
      </c>
      <c r="BT178" t="str">
        <f t="shared" si="182"/>
        <v/>
      </c>
      <c r="BU178" t="str">
        <f t="shared" si="182"/>
        <v/>
      </c>
      <c r="BV178" t="str">
        <f t="shared" si="182"/>
        <v/>
      </c>
      <c r="BW178" t="str">
        <f t="shared" si="170"/>
        <v/>
      </c>
      <c r="BX178" t="str">
        <f t="shared" si="171"/>
        <v/>
      </c>
      <c r="BY178" t="str">
        <f t="shared" si="172"/>
        <v/>
      </c>
      <c r="BZ178" t="str">
        <f t="shared" si="173"/>
        <v/>
      </c>
      <c r="CA178" t="str">
        <f t="shared" si="199"/>
        <v/>
      </c>
      <c r="CB178" s="39" t="str">
        <f t="shared" si="199"/>
        <v/>
      </c>
      <c r="CC178" s="46" t="str">
        <f t="shared" si="175"/>
        <v/>
      </c>
      <c r="CD178" s="44" t="str">
        <f t="shared" si="176"/>
        <v/>
      </c>
      <c r="CE178" t="str" cm="1">
        <f t="array" ref="CE178">_xlfn.IFS($CC178="","",$CC178&lt;=CE$136,"yes",$CC178&gt;CE$136,"no")</f>
        <v/>
      </c>
      <c r="CF178" s="42" t="str">
        <f t="shared" si="184"/>
        <v/>
      </c>
      <c r="CG178" s="1" t="str">
        <f t="shared" si="185"/>
        <v/>
      </c>
      <c r="CH178" s="1" t="str">
        <f t="shared" si="186"/>
        <v/>
      </c>
      <c r="CI178" s="76" t="str">
        <f>IF(CE178="yes",VLOOKUP(CH178,'z-Table'!$A$1:$K$74,7,TRUE)*$CE$135,"")</f>
        <v/>
      </c>
    </row>
    <row r="179" spans="1:87" ht="12" x14ac:dyDescent="0.2">
      <c r="A179" s="7" t="s">
        <v>68</v>
      </c>
      <c r="B179" s="18" cm="1">
        <f t="array" ref="B179">IFERROR(_xlfn.IFS(COUNTA($F$135:$K$135)=0,AVERAGE($F179:$K179),$F$135="X",AVERAGE(G179:$K179),$G$135="X",AVERAGE($F179,$H179:$K179),$H$135="X",AVERAGE($F179:$G179,$I179:$K179),$I$135="X",AVERAGE($F179:$H179,$J179:$K179),$J$135="X",AVERAGE($F179:$I179,$K179:$K179),$K$135="X",AVERAGE($F179:$J179)),"")</f>
        <v>0</v>
      </c>
      <c r="C179" s="19" cm="1">
        <f t="array" ref="C179">IFERROR(_xlfn.IFS(COUNTA($F$135:$K$135)=0,STDEV($F179:$K179)/SQRT(COUNT($F179:$K179)),$F$135="X",STDEV(G179:$K179)/SQRT(COUNT(G179:$K179)),$G$135="X",STDEV($F179,$H179:$K179)/SQRT(COUNT($F179,$H179:$K179)),$H$135="X",STDEV($F179:$G179,$I179:$K179)/SQRT(COUNT($F179:$G179,$I179:$K179)),$I$135="X",STDEV($F179:$H179,$J179:$K179)/SQRT(COUNT($F179:$H179,$J179:$K179)),$J$135="X",STDEV($F179:$I179,$K179)/SQRT(COUNT($F179:$I179,$K179)),$K$135="X",STDEV($F179:$J179)/SQRT(COUNT($F179:$J179))),"")</f>
        <v>0</v>
      </c>
      <c r="D179" s="113" cm="1">
        <f t="array" ref="D179">IFERROR(_xlfn.IFS(COUNTA($L$135:$Q$135)=0,AVERAGE($L179:$Q179),$L$135="X",AVERAGE($M179:$Q179),$M$135="X",AVERAGE($L179,$N179:$Q179),$N$135="X",AVERAGE($L179:$M179,$O179:$Q179),$O$135="X",AVERAGE($L179:$N179,$P179:$Q179),$P$135="X",AVERAGE($L179:$O179,$Q179:$Q179),$Q$135="X",AVERAGE($L179:$P179)),"")</f>
        <v>0</v>
      </c>
      <c r="E179" s="111" cm="1">
        <f t="array" ref="E179">IFERROR(_xlfn.IFS(COUNTA($L$135:$Q$135)=0,STDEV($L179:$Q179)/SQRT(COUNT($L179:$Q179)),$L$135="X",STDEV($M179:$Q179)/SQRT(COUNT($M179:$Q179)),$M$135="X",STDEV($L179,$N179:$Q179)/SQRT(COUNT($L179,$N179:$Q179)),$N$135="X",STDEV($L179:$M179,$O179:$Q179)/SQRT(COUNT($L179:$M179,$O179:$Q179)),$O$135="X",STDEV($L179:$N179,$P179:$Q179)/SQRT(COUNT($L179:$N179,$P179:$Q179)),$P$135="X",STDEV($L179:$O179,$Q179)/SQRT(COUNT($L179:$O179,$Q179)),$Q$135="X",STDEV($L179:$P179)/SQRT(COUNT($L179:$P179))),"")</f>
        <v>0</v>
      </c>
      <c r="F179" cm="1">
        <f t="array" ref="F179">_xlfn.IFS(SUM($L179:$Q179)="","",L179="","",L179=0,0,L179&gt;0,L179/F$198*100)</f>
        <v>0</v>
      </c>
      <c r="G179" cm="1">
        <f t="array" ref="G179">_xlfn.IFS(SUM($L179:$Q179)="","",M179="","",M179=0,0,M179&gt;0,M179/G$198*100)</f>
        <v>0</v>
      </c>
      <c r="H179" cm="1">
        <f t="array" ref="H179">_xlfn.IFS(SUM($L179:$Q179)="","",N179="","",N179=0,0,N179&gt;0,N179/H$198*100)</f>
        <v>0</v>
      </c>
      <c r="I179" cm="1">
        <f t="array" ref="I179">_xlfn.IFS(SUM($L179:$Q179)="","",O179="","",O179=0,0,O179&gt;0,O179/I$198*100)</f>
        <v>0</v>
      </c>
      <c r="J179" cm="1">
        <f t="array" ref="J179">_xlfn.IFS(SUM($L179:$Q179)="","",P179="","",P179=0,0,P179&gt;0,P179/J$198*100)</f>
        <v>0</v>
      </c>
      <c r="K179" s="1" cm="1">
        <f t="array" ref="K179">_xlfn.IFS(SUM($L179:$Q179)="","",Q179="","",Q179=0,0,Q179&gt;0,Q179/K$198*100)</f>
        <v>0</v>
      </c>
      <c r="L179" s="85">
        <f t="shared" si="180"/>
        <v>0</v>
      </c>
      <c r="M179" s="39">
        <f t="shared" si="155"/>
        <v>0</v>
      </c>
      <c r="N179" s="39">
        <f t="shared" si="155"/>
        <v>0</v>
      </c>
      <c r="O179" s="39">
        <f t="shared" si="155"/>
        <v>0</v>
      </c>
      <c r="P179" s="39">
        <f t="shared" si="155"/>
        <v>0</v>
      </c>
      <c r="Q179" s="98">
        <f t="shared" si="155"/>
        <v>0</v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89">
        <v>0</v>
      </c>
      <c r="X179" s="1"/>
      <c r="Y179" s="1"/>
      <c r="Z179" s="7" t="s">
        <v>68</v>
      </c>
      <c r="AA179" s="18" cm="1">
        <f t="array" ref="AA179">IFERROR(_xlfn.IFS(COUNTA($AE$135:$AJ$135)=0,AVERAGE($AE179:$AJ179),$AE$135="X",AVERAGE($AF179:$AJ179),$AF$135="X",AVERAGE($AE179,$AG179:$AJ179),$AG$135="X",AVERAGE($AE179:$AF179,$AH179:$AJ179),$AH$135="X",AVERAGE($AE179:$AG179,$AI179:$AJ179),$AI$135="X",AVERAGE($AE179:$AH179,$AJ179:$AJ179),$AJ$135="X",AVERAGE($AE179:$AI179)),"")</f>
        <v>0</v>
      </c>
      <c r="AB179" s="19" cm="1">
        <f t="array" ref="AB179">IFERROR(_xlfn.IFS(COUNTA($AE$135:$AJ$135)=0,STDEV($AE179:$AJ179)/SQRT(COUNT($AE179:$AJ179)),$AE$135="X",STDEV($AF179:$AJ179)/SQRT(COUNT($AF179:$AJ179)),$AF$135="X",STDEV($AE179,$AG179:$AJ179)/SQRT(COUNT($AE179,$AG179:$AJ179)),$AG$135="X",STDEV($AE179:$AF179,$AH179:$AJ179)/SQRT(COUNT($AE179:$AF179,$AH179:$AJ179)),$AH$135="X",STDEV($AE179:$AG179,$AI179:$AJ179)/SQRT(COUNT($AE179:$AG179,$AI179:$AJ179)),$AI$135="X",STDEV($AE179:$AH179,$AJ179)/SQRT(COUNT($AE179:$AH179,$AJ179)),$AJ$135="X",STDEV($AE179:$AI179)/SQRT(COUNT($AE179:$AI179))),"")</f>
        <v>0</v>
      </c>
      <c r="AC179" s="113" cm="1">
        <f t="array" ref="AC179">IFERROR(_xlfn.IFS(COUNTA($AK$135:$AP$135)=0,AVERAGE($AK179:$AP179),$AK$135="X",AVERAGE($AL179:$AP179),$AL$135="X",AVERAGE($AK179,$AM179:$AP179),$AM$135="X",AVERAGE($AK179:$AL179,$AN179:$AP179),$AN$135="X",AVERAGE($AK179:$AM179,$AO179:$AP179),$AO$135="X",AVERAGE($AK179:$AN179,$AP179:$AP179),$AP$135="X",AVERAGE($AK179:$AO179)),"")</f>
        <v>0</v>
      </c>
      <c r="AD179" s="111" cm="1">
        <f t="array" ref="AD179">IFERROR(_xlfn.IFS(COUNTA($AK$135:$AP$135)=0,STDEV($AK179:$AP179)/SQRT(COUNT($AK179:$AP179)),$AK$135="X",STDEV($AL179:$AP179)/SQRT(COUNT($AL179:$AP179)),$AL$135="X",STDEV($AK179,$AM179:$AP179)/SQRT(COUNT($AK179,$AM179:$AP179)),$AM$135="X",STDEV($AK179:$AL179,$AN179:$AP179)/SQRT(COUNT($AK179:$AL179,$AN179:$AP179)),$AN$135="X",STDEV($AK179:$AM179,$AO179:$AP179)/SQRT(COUNT($AK179:$AM179,$AO179:$AP179)),$AO$135="X",STDEV($AK179:$AN179,$AP179)/SQRT(COUNT($AK179:$AN179,$AP179)),$AP$135="X",STDEV($AK179:$AO179)/SQRT(COUNT($AK179:$AO179))),"")</f>
        <v>0</v>
      </c>
      <c r="AE179" cm="1">
        <f t="array" ref="AE179">_xlfn.IFS(SUM($AK179:$AP179)="","",AK179="","",AK179=0,0,AK179&gt;0,AK179/AE$198*100)</f>
        <v>0</v>
      </c>
      <c r="AF179" cm="1">
        <f t="array" ref="AF179">_xlfn.IFS(SUM($AK179:$AP179)="","",AL179="","",AL179=0,0,AL179&gt;0,AL179/AF$198*100)</f>
        <v>0</v>
      </c>
      <c r="AG179" cm="1">
        <f t="array" ref="AG179">_xlfn.IFS(SUM($AK179:$AP179)="","",AM179="","",AM179=0,0,AM179&gt;0,AM179/AG$198*100)</f>
        <v>0</v>
      </c>
      <c r="AH179" cm="1">
        <f t="array" ref="AH179">_xlfn.IFS(SUM($AK179:$AP179)="","",AN179="","",AN179=0,0,AN179&gt;0,AN179/AH$198*100)</f>
        <v>0</v>
      </c>
      <c r="AI179" cm="1">
        <f t="array" ref="AI179">_xlfn.IFS(SUM($AK179:$AP179)="","",AO179="","",AO179=0,0,AO179&gt;0,AO179/AI$198*100)</f>
        <v>0</v>
      </c>
      <c r="AJ179" s="1" cm="1">
        <f t="array" ref="AJ179">_xlfn.IFS(SUM($AK179:$AP179)="","",AP179="","",AP179=0,0,AP179&gt;0,AP179/AJ$198*100)</f>
        <v>0</v>
      </c>
      <c r="AK179" s="85">
        <f t="shared" si="181"/>
        <v>0</v>
      </c>
      <c r="AL179" s="39">
        <f t="shared" si="181"/>
        <v>0</v>
      </c>
      <c r="AM179" s="39">
        <f t="shared" si="181"/>
        <v>0</v>
      </c>
      <c r="AN179" s="39">
        <f t="shared" si="181"/>
        <v>0</v>
      </c>
      <c r="AO179" s="39">
        <f t="shared" si="181"/>
        <v>0</v>
      </c>
      <c r="AP179" s="98">
        <f t="shared" si="181"/>
        <v>0</v>
      </c>
      <c r="AQ179" s="89">
        <v>0</v>
      </c>
      <c r="AR179" s="89">
        <v>0</v>
      </c>
      <c r="AS179" s="89">
        <v>0</v>
      </c>
      <c r="AT179" s="89">
        <v>0</v>
      </c>
      <c r="AU179" s="89">
        <v>0</v>
      </c>
      <c r="AV179" s="89">
        <v>0</v>
      </c>
      <c r="AW179" s="1"/>
      <c r="AX179" s="1"/>
      <c r="AY179" s="39" t="str">
        <f t="shared" si="187"/>
        <v/>
      </c>
      <c r="AZ179" s="39" t="str">
        <f t="shared" si="188"/>
        <v/>
      </c>
      <c r="BA179" s="39" t="str">
        <f t="shared" si="189"/>
        <v/>
      </c>
      <c r="BB179" s="39" t="str">
        <f t="shared" si="190"/>
        <v/>
      </c>
      <c r="BC179" s="39" t="str">
        <f t="shared" si="191"/>
        <v/>
      </c>
      <c r="BD179" s="39" t="str">
        <f t="shared" si="192"/>
        <v/>
      </c>
      <c r="BE179" s="39" t="str">
        <f t="shared" si="193"/>
        <v/>
      </c>
      <c r="BF179" s="39" t="str">
        <f t="shared" si="194"/>
        <v/>
      </c>
      <c r="BG179" s="39" t="str">
        <f t="shared" si="195"/>
        <v/>
      </c>
      <c r="BH179" s="39" t="str">
        <f t="shared" si="196"/>
        <v/>
      </c>
      <c r="BI179" s="39" t="str">
        <f t="shared" si="197"/>
        <v/>
      </c>
      <c r="BJ179" s="39" t="str">
        <f t="shared" si="198"/>
        <v/>
      </c>
      <c r="BK179" s="42" t="str">
        <f t="shared" si="183"/>
        <v/>
      </c>
      <c r="BL179" t="str">
        <f t="shared" si="183"/>
        <v/>
      </c>
      <c r="BM179" t="str">
        <f t="shared" si="183"/>
        <v/>
      </c>
      <c r="BN179" t="str">
        <f t="shared" si="182"/>
        <v/>
      </c>
      <c r="BO179" t="str">
        <f t="shared" si="182"/>
        <v/>
      </c>
      <c r="BP179" t="str">
        <f t="shared" si="182"/>
        <v/>
      </c>
      <c r="BQ179" t="str">
        <f t="shared" si="182"/>
        <v/>
      </c>
      <c r="BR179" t="str">
        <f t="shared" si="182"/>
        <v/>
      </c>
      <c r="BS179" t="str">
        <f t="shared" si="182"/>
        <v/>
      </c>
      <c r="BT179" t="str">
        <f t="shared" si="182"/>
        <v/>
      </c>
      <c r="BU179" t="str">
        <f t="shared" si="182"/>
        <v/>
      </c>
      <c r="BV179" t="str">
        <f t="shared" si="182"/>
        <v/>
      </c>
      <c r="BW179" t="str">
        <f t="shared" si="170"/>
        <v/>
      </c>
      <c r="BX179" t="str">
        <f t="shared" si="171"/>
        <v/>
      </c>
      <c r="BY179" t="str">
        <f t="shared" si="172"/>
        <v/>
      </c>
      <c r="BZ179" t="str">
        <f t="shared" si="173"/>
        <v/>
      </c>
      <c r="CA179" t="str">
        <f t="shared" si="199"/>
        <v/>
      </c>
      <c r="CB179" s="39" t="str">
        <f t="shared" si="199"/>
        <v/>
      </c>
      <c r="CC179" s="46" t="str">
        <f t="shared" si="175"/>
        <v/>
      </c>
      <c r="CD179" s="44" t="str">
        <f t="shared" si="176"/>
        <v/>
      </c>
      <c r="CE179" t="str" cm="1">
        <f t="array" ref="CE179">_xlfn.IFS($CC179="","",$CC179&lt;=CE$136,"yes",$CC179&gt;CE$136,"no")</f>
        <v/>
      </c>
      <c r="CF179" s="42" t="str">
        <f t="shared" si="184"/>
        <v/>
      </c>
      <c r="CG179" s="1" t="str">
        <f t="shared" si="185"/>
        <v/>
      </c>
      <c r="CH179" s="1" t="str">
        <f t="shared" si="186"/>
        <v/>
      </c>
      <c r="CI179" s="76" t="str">
        <f>IF(CE179="yes",VLOOKUP(CH179,'z-Table'!$A$1:$K$74,7,TRUE)*$CE$135,"")</f>
        <v/>
      </c>
    </row>
    <row r="180" spans="1:87" ht="12" x14ac:dyDescent="0.2">
      <c r="A180" s="7" t="s">
        <v>69</v>
      </c>
      <c r="B180" s="18" cm="1">
        <f t="array" ref="B180">IFERROR(_xlfn.IFS(COUNTA($F$135:$K$135)=0,AVERAGE($F180:$K180),$F$135="X",AVERAGE(G180:$K180),$G$135="X",AVERAGE($F180,$H180:$K180),$H$135="X",AVERAGE($F180:$G180,$I180:$K180),$I$135="X",AVERAGE($F180:$H180,$J180:$K180),$J$135="X",AVERAGE($F180:$I180,$K180:$K180),$K$135="X",AVERAGE($F180:$J180)),"")</f>
        <v>1.9604642888042909E-2</v>
      </c>
      <c r="C180" s="19" cm="1">
        <f t="array" ref="C180">IFERROR(_xlfn.IFS(COUNTA($F$135:$K$135)=0,STDEV($F180:$K180)/SQRT(COUNT($F180:$K180)),$F$135="X",STDEV(G180:$K180)/SQRT(COUNT(G180:$K180)),$G$135="X",STDEV($F180,$H180:$K180)/SQRT(COUNT($F180,$H180:$K180)),$H$135="X",STDEV($F180:$G180,$I180:$K180)/SQRT(COUNT($F180:$G180,$I180:$K180)),$I$135="X",STDEV($F180:$H180,$J180:$K180)/SQRT(COUNT($F180:$H180,$J180:$K180)),$J$135="X",STDEV($F180:$I180,$K180)/SQRT(COUNT($F180:$I180,$K180)),$K$135="X",STDEV($F180:$J180)/SQRT(COUNT($F180:$J180))),"")</f>
        <v>5.2331999693386189E-3</v>
      </c>
      <c r="D180" s="113" cm="1">
        <f t="array" ref="D180">IFERROR(_xlfn.IFS(COUNTA($L$135:$Q$135)=0,AVERAGE($L180:$Q180),$L$135="X",AVERAGE($M180:$Q180),$M$135="X",AVERAGE($L180,$N180:$Q180),$N$135="X",AVERAGE($L180:$M180,$O180:$Q180),$O$135="X",AVERAGE($L180:$N180,$P180:$Q180),$P$135="X",AVERAGE($L180:$O180,$Q180:$Q180),$Q$135="X",AVERAGE($L180:$P180)),"")</f>
        <v>67783.916666666672</v>
      </c>
      <c r="E180" s="111" cm="1">
        <f t="array" ref="E180">IFERROR(_xlfn.IFS(COUNTA($L$135:$Q$135)=0,STDEV($L180:$Q180)/SQRT(COUNT($L180:$Q180)),$L$135="X",STDEV($M180:$Q180)/SQRT(COUNT($M180:$Q180)),$M$135="X",STDEV($L180,$N180:$Q180)/SQRT(COUNT($L180,$N180:$Q180)),$N$135="X",STDEV($L180:$M180,$O180:$Q180)/SQRT(COUNT($L180:$M180,$O180:$Q180)),$O$135="X",STDEV($L180:$N180,$P180:$Q180)/SQRT(COUNT($L180:$N180,$P180:$Q180)),$P$135="X",STDEV($L180:$O180,$Q180)/SQRT(COUNT($L180:$O180,$Q180)),$Q$135="X",STDEV($L180:$P180)/SQRT(COUNT($L180:$P180))),"")</f>
        <v>16088.4106509503</v>
      </c>
      <c r="F180" cm="1">
        <f t="array" ref="F180">_xlfn.IFS(SUM($L180:$Q180)="","",L180="","",L180=0,0,L180&gt;0,L180/F$198*100)</f>
        <v>2.4042498896270272E-2</v>
      </c>
      <c r="G180" cm="1">
        <f t="array" ref="G180">_xlfn.IFS(SUM($L180:$Q180)="","",M180="","",M180=0,0,M180&gt;0,M180/G$198*100)</f>
        <v>1.6524331582485959E-2</v>
      </c>
      <c r="H180" cm="1">
        <f t="array" ref="H180">_xlfn.IFS(SUM($L180:$Q180)="","",N180="","",N180=0,0,N180&gt;0,N180/H$198*100)</f>
        <v>0</v>
      </c>
      <c r="I180" cm="1">
        <f t="array" ref="I180">_xlfn.IFS(SUM($L180:$Q180)="","",O180="","",O180=0,0,O180&gt;0,O180/I$198*100)</f>
        <v>3.9075712622993676E-2</v>
      </c>
      <c r="J180" cm="1">
        <f t="array" ref="J180">_xlfn.IFS(SUM($L180:$Q180)="","",P180="","",P180=0,0,P180&gt;0,P180/J$198*100)</f>
        <v>2.274731697238707E-2</v>
      </c>
      <c r="K180" s="1" cm="1">
        <f t="array" ref="K180">_xlfn.IFS(SUM($L180:$Q180)="","",Q180="","",Q180=0,0,Q180&gt;0,Q180/K$198*100)</f>
        <v>1.5237997254120473E-2</v>
      </c>
      <c r="L180" s="85">
        <f t="shared" si="180"/>
        <v>58413</v>
      </c>
      <c r="M180" s="39">
        <f t="shared" si="155"/>
        <v>69369.5</v>
      </c>
      <c r="N180" s="39">
        <f t="shared" si="155"/>
        <v>0</v>
      </c>
      <c r="O180" s="39">
        <f t="shared" si="155"/>
        <v>113845</v>
      </c>
      <c r="P180" s="39">
        <f t="shared" si="155"/>
        <v>98711</v>
      </c>
      <c r="Q180" s="98">
        <f t="shared" si="155"/>
        <v>66365</v>
      </c>
      <c r="R180" s="89">
        <v>175239</v>
      </c>
      <c r="S180" s="89">
        <v>138739</v>
      </c>
      <c r="T180" s="89">
        <v>0</v>
      </c>
      <c r="U180" s="89">
        <v>341535</v>
      </c>
      <c r="V180" s="89">
        <v>98711</v>
      </c>
      <c r="W180" s="89">
        <v>66365</v>
      </c>
      <c r="X180" s="1"/>
      <c r="Y180" s="1"/>
      <c r="Z180" s="7" t="s">
        <v>69</v>
      </c>
      <c r="AA180" s="18" cm="1">
        <f t="array" ref="AA180">IFERROR(_xlfn.IFS(COUNTA($AE$135:$AJ$135)=0,AVERAGE($AE180:$AJ180),$AE$135="X",AVERAGE($AF180:$AJ180),$AF$135="X",AVERAGE($AE180,$AG180:$AJ180),$AG$135="X",AVERAGE($AE180:$AF180,$AH180:$AJ180),$AH$135="X",AVERAGE($AE180:$AG180,$AI180:$AJ180),$AI$135="X",AVERAGE($AE180:$AH180,$AJ180:$AJ180),$AJ$135="X",AVERAGE($AE180:$AI180)),"")</f>
        <v>1.427967570621981E-2</v>
      </c>
      <c r="AB180" s="19" cm="1">
        <f t="array" ref="AB180">IFERROR(_xlfn.IFS(COUNTA($AE$135:$AJ$135)=0,STDEV($AE180:$AJ180)/SQRT(COUNT($AE180:$AJ180)),$AE$135="X",STDEV($AF180:$AJ180)/SQRT(COUNT($AF180:$AJ180)),$AF$135="X",STDEV($AE180,$AG180:$AJ180)/SQRT(COUNT($AE180,$AG180:$AJ180)),$AG$135="X",STDEV($AE180:$AF180,$AH180:$AJ180)/SQRT(COUNT($AE180:$AF180,$AH180:$AJ180)),$AH$135="X",STDEV($AE180:$AG180,$AI180:$AJ180)/SQRT(COUNT($AE180:$AG180,$AI180:$AJ180)),$AI$135="X",STDEV($AE180:$AH180,$AJ180)/SQRT(COUNT($AE180:$AH180,$AJ180)),$AJ$135="X",STDEV($AE180:$AI180)/SQRT(COUNT($AE180:$AI180))),"")</f>
        <v>3.226625622576482E-3</v>
      </c>
      <c r="AC180" s="113" cm="1">
        <f t="array" ref="AC180">IFERROR(_xlfn.IFS(COUNTA($AK$135:$AP$135)=0,AVERAGE($AK180:$AP180),$AK$135="X",AVERAGE($AL180:$AP180),$AL$135="X",AVERAGE($AK180,$AM180:$AP180),$AM$135="X",AVERAGE($AK180:$AL180,$AN180:$AP180),$AN$135="X",AVERAGE($AK180:$AM180,$AO180:$AP180),$AO$135="X",AVERAGE($AK180:$AN180,$AP180:$AP180),$AP$135="X",AVERAGE($AK180:$AO180)),"")</f>
        <v>28087.194444444449</v>
      </c>
      <c r="AD180" s="111" cm="1">
        <f t="array" ref="AD180">IFERROR(_xlfn.IFS(COUNTA($AK$135:$AP$135)=0,STDEV($AK180:$AP180)/SQRT(COUNT($AK180:$AP180)),$AK$135="X",STDEV($AL180:$AP180)/SQRT(COUNT($AL180:$AP180)),$AL$135="X",STDEV($AK180,$AM180:$AP180)/SQRT(COUNT($AK180,$AM180:$AP180)),$AM$135="X",STDEV($AK180:$AL180,$AN180:$AP180)/SQRT(COUNT($AK180:$AL180,$AN180:$AP180)),$AN$135="X",STDEV($AK180:$AM180,$AO180:$AP180)/SQRT(COUNT($AK180:$AM180,$AO180:$AP180)),$AO$135="X",STDEV($AK180:$AN180,$AP180)/SQRT(COUNT($AK180:$AN180,$AP180)),$AP$135="X",STDEV($AK180:$AO180)/SQRT(COUNT($AK180:$AO180))),"")</f>
        <v>9142.0706774309056</v>
      </c>
      <c r="AE180" cm="1">
        <f t="array" ref="AE180">_xlfn.IFS(SUM($AK180:$AP180)="","",AK180="","",AK180=0,0,AK180&gt;0,AK180/AE$198*100)</f>
        <v>0</v>
      </c>
      <c r="AF180" cm="1">
        <f t="array" ref="AF180">_xlfn.IFS(SUM($AK180:$AP180)="","",AL180="","",AL180=0,0,AL180&gt;0,AL180/AF$198*100)</f>
        <v>1.4776273497675246E-2</v>
      </c>
      <c r="AG180" cm="1">
        <f t="array" ref="AG180">_xlfn.IFS(SUM($AK180:$AP180)="","",AM180="","",AM180=0,0,AM180&gt;0,AM180/AG$198*100)</f>
        <v>1.8733360079374817E-2</v>
      </c>
      <c r="AH180" cm="1">
        <f t="array" ref="AH180">_xlfn.IFS(SUM($AK180:$AP180)="","",AN180="","",AN180=0,0,AN180&gt;0,AN180/AH$198*100)</f>
        <v>1.2307048934567511E-2</v>
      </c>
      <c r="AI180" cm="1">
        <f t="array" ref="AI180">_xlfn.IFS(SUM($AK180:$AP180)="","",AO180="","",AO180=0,0,AO180&gt;0,AO180/AI$198*100)</f>
        <v>1.6722629819846187E-2</v>
      </c>
      <c r="AJ180" s="1" cm="1">
        <f t="array" ref="AJ180">_xlfn.IFS(SUM($AK180:$AP180)="","",AP180="","",AP180=0,0,AP180&gt;0,AP180/AJ$198*100)</f>
        <v>2.3138741905855111E-2</v>
      </c>
      <c r="AK180" s="85">
        <f t="shared" si="181"/>
        <v>0</v>
      </c>
      <c r="AL180" s="39">
        <f t="shared" si="181"/>
        <v>46779</v>
      </c>
      <c r="AM180" s="39">
        <f t="shared" si="181"/>
        <v>20588.5</v>
      </c>
      <c r="AN180" s="39">
        <f t="shared" si="181"/>
        <v>26061.666666666668</v>
      </c>
      <c r="AO180" s="39">
        <f t="shared" si="181"/>
        <v>61314</v>
      </c>
      <c r="AP180" s="98">
        <f t="shared" si="181"/>
        <v>13780</v>
      </c>
      <c r="AQ180" s="89">
        <v>0</v>
      </c>
      <c r="AR180" s="89">
        <v>46779</v>
      </c>
      <c r="AS180" s="89">
        <v>41177</v>
      </c>
      <c r="AT180" s="89">
        <v>78185</v>
      </c>
      <c r="AU180" s="89">
        <v>61314</v>
      </c>
      <c r="AV180" s="89">
        <v>41340</v>
      </c>
      <c r="AW180" s="1"/>
      <c r="AX180" s="1"/>
      <c r="AY180" s="39" t="str">
        <f t="shared" si="187"/>
        <v/>
      </c>
      <c r="AZ180" s="39" t="str">
        <f t="shared" si="188"/>
        <v/>
      </c>
      <c r="BA180" s="39" t="str">
        <f t="shared" si="189"/>
        <v/>
      </c>
      <c r="BB180" s="39" t="str">
        <f t="shared" si="190"/>
        <v/>
      </c>
      <c r="BC180" s="39" t="str">
        <f t="shared" si="191"/>
        <v/>
      </c>
      <c r="BD180" s="39" t="str">
        <f t="shared" si="192"/>
        <v/>
      </c>
      <c r="BE180" s="39" t="str">
        <f t="shared" si="193"/>
        <v/>
      </c>
      <c r="BF180" s="39" t="str">
        <f t="shared" si="194"/>
        <v/>
      </c>
      <c r="BG180" s="39" t="str">
        <f t="shared" si="195"/>
        <v/>
      </c>
      <c r="BH180" s="39" t="str">
        <f t="shared" si="196"/>
        <v/>
      </c>
      <c r="BI180" s="39" t="str">
        <f t="shared" si="197"/>
        <v/>
      </c>
      <c r="BJ180" s="39" t="str">
        <f t="shared" si="198"/>
        <v/>
      </c>
      <c r="BK180" s="42" t="str">
        <f t="shared" si="183"/>
        <v/>
      </c>
      <c r="BL180" t="str">
        <f t="shared" si="183"/>
        <v/>
      </c>
      <c r="BM180" t="str">
        <f t="shared" si="183"/>
        <v/>
      </c>
      <c r="BN180" t="str">
        <f t="shared" si="182"/>
        <v/>
      </c>
      <c r="BO180" t="str">
        <f t="shared" si="182"/>
        <v/>
      </c>
      <c r="BP180" t="str">
        <f t="shared" si="182"/>
        <v/>
      </c>
      <c r="BQ180" t="str">
        <f t="shared" si="182"/>
        <v/>
      </c>
      <c r="BR180" t="str">
        <f t="shared" si="182"/>
        <v/>
      </c>
      <c r="BS180" t="str">
        <f t="shared" si="182"/>
        <v/>
      </c>
      <c r="BT180" t="str">
        <f t="shared" si="182"/>
        <v/>
      </c>
      <c r="BU180" t="str">
        <f t="shared" si="182"/>
        <v/>
      </c>
      <c r="BV180" t="str">
        <f t="shared" si="182"/>
        <v/>
      </c>
      <c r="BW180" t="str">
        <f t="shared" si="170"/>
        <v/>
      </c>
      <c r="BX180" t="str">
        <f t="shared" si="171"/>
        <v/>
      </c>
      <c r="BY180" t="str">
        <f t="shared" si="172"/>
        <v/>
      </c>
      <c r="BZ180" t="str">
        <f t="shared" si="173"/>
        <v/>
      </c>
      <c r="CA180" t="str">
        <f t="shared" si="199"/>
        <v/>
      </c>
      <c r="CB180" s="39" t="str">
        <f t="shared" si="199"/>
        <v/>
      </c>
      <c r="CC180" s="46" t="str">
        <f t="shared" si="175"/>
        <v/>
      </c>
      <c r="CD180" s="44" t="str">
        <f t="shared" si="176"/>
        <v/>
      </c>
      <c r="CE180" t="str" cm="1">
        <f t="array" ref="CE180">_xlfn.IFS($CC180="","",$CC180&lt;=CE$136,"yes",$CC180&gt;CE$136,"no")</f>
        <v/>
      </c>
      <c r="CF180" s="42" t="str">
        <f t="shared" si="184"/>
        <v/>
      </c>
      <c r="CG180" s="1" t="str">
        <f t="shared" si="185"/>
        <v/>
      </c>
      <c r="CH180" s="1" t="str">
        <f t="shared" si="186"/>
        <v/>
      </c>
      <c r="CI180" s="76" t="str">
        <f>IF(CE180="yes",VLOOKUP(CH180,'z-Table'!$A$1:$K$74,7,TRUE)*$CE$135,"")</f>
        <v/>
      </c>
    </row>
    <row r="181" spans="1:87" ht="12" x14ac:dyDescent="0.2">
      <c r="A181" s="7" t="s">
        <v>70</v>
      </c>
      <c r="B181" s="18" cm="1">
        <f t="array" ref="B181">IFERROR(_xlfn.IFS(COUNTA($F$135:$K$135)=0,AVERAGE($F181:$K181),$F$135="X",AVERAGE(G181:$K181),$G$135="X",AVERAGE($F181,$H181:$K181),$H$135="X",AVERAGE($F181:$G181,$I181:$K181),$I$135="X",AVERAGE($F181:$H181,$J181:$K181),$J$135="X",AVERAGE($F181:$I181,$K181:$K181),$K$135="X",AVERAGE($F181:$J181)),"")</f>
        <v>0</v>
      </c>
      <c r="C181" s="19" cm="1">
        <f t="array" ref="C181">IFERROR(_xlfn.IFS(COUNTA($F$135:$K$135)=0,STDEV($F181:$K181)/SQRT(COUNT($F181:$K181)),$F$135="X",STDEV(G181:$K181)/SQRT(COUNT(G181:$K181)),$G$135="X",STDEV($F181,$H181:$K181)/SQRT(COUNT($F181,$H181:$K181)),$H$135="X",STDEV($F181:$G181,$I181:$K181)/SQRT(COUNT($F181:$G181,$I181:$K181)),$I$135="X",STDEV($F181:$H181,$J181:$K181)/SQRT(COUNT($F181:$H181,$J181:$K181)),$J$135="X",STDEV($F181:$I181,$K181)/SQRT(COUNT($F181:$I181,$K181)),$K$135="X",STDEV($F181:$J181)/SQRT(COUNT($F181:$J181))),"")</f>
        <v>0</v>
      </c>
      <c r="D181" s="113" cm="1">
        <f t="array" ref="D181">IFERROR(_xlfn.IFS(COUNTA($L$135:$Q$135)=0,AVERAGE($L181:$Q181),$L$135="X",AVERAGE($M181:$Q181),$M$135="X",AVERAGE($L181,$N181:$Q181),$N$135="X",AVERAGE($L181:$M181,$O181:$Q181),$O$135="X",AVERAGE($L181:$N181,$P181:$Q181),$P$135="X",AVERAGE($L181:$O181,$Q181:$Q181),$Q$135="X",AVERAGE($L181:$P181)),"")</f>
        <v>0</v>
      </c>
      <c r="E181" s="111" cm="1">
        <f t="array" ref="E181">IFERROR(_xlfn.IFS(COUNTA($L$135:$Q$135)=0,STDEV($L181:$Q181)/SQRT(COUNT($L181:$Q181)),$L$135="X",STDEV($M181:$Q181)/SQRT(COUNT($M181:$Q181)),$M$135="X",STDEV($L181,$N181:$Q181)/SQRT(COUNT($L181,$N181:$Q181)),$N$135="X",STDEV($L181:$M181,$O181:$Q181)/SQRT(COUNT($L181:$M181,$O181:$Q181)),$O$135="X",STDEV($L181:$N181,$P181:$Q181)/SQRT(COUNT($L181:$N181,$P181:$Q181)),$P$135="X",STDEV($L181:$O181,$Q181)/SQRT(COUNT($L181:$O181,$Q181)),$Q$135="X",STDEV($L181:$P181)/SQRT(COUNT($L181:$P181))),"")</f>
        <v>0</v>
      </c>
      <c r="F181" cm="1">
        <f t="array" ref="F181">_xlfn.IFS(SUM($L181:$Q181)="","",L181="","",L181=0,0,L181&gt;0,L181/F$198*100)</f>
        <v>0</v>
      </c>
      <c r="G181" cm="1">
        <f t="array" ref="G181">_xlfn.IFS(SUM($L181:$Q181)="","",M181="","",M181=0,0,M181&gt;0,M181/G$198*100)</f>
        <v>0</v>
      </c>
      <c r="H181" cm="1">
        <f t="array" ref="H181">_xlfn.IFS(SUM($L181:$Q181)="","",N181="","",N181=0,0,N181&gt;0,N181/H$198*100)</f>
        <v>0</v>
      </c>
      <c r="I181" cm="1">
        <f t="array" ref="I181">_xlfn.IFS(SUM($L181:$Q181)="","",O181="","",O181=0,0,O181&gt;0,O181/I$198*100)</f>
        <v>0</v>
      </c>
      <c r="J181" cm="1">
        <f t="array" ref="J181">_xlfn.IFS(SUM($L181:$Q181)="","",P181="","",P181=0,0,P181&gt;0,P181/J$198*100)</f>
        <v>0</v>
      </c>
      <c r="K181" s="1" cm="1">
        <f t="array" ref="K181">_xlfn.IFS(SUM($L181:$Q181)="","",Q181="","",Q181=0,0,Q181&gt;0,Q181/K$198*100)</f>
        <v>0</v>
      </c>
      <c r="L181" s="85">
        <f t="shared" si="180"/>
        <v>0</v>
      </c>
      <c r="M181" s="39">
        <f t="shared" si="155"/>
        <v>0</v>
      </c>
      <c r="N181" s="39">
        <f t="shared" si="155"/>
        <v>0</v>
      </c>
      <c r="O181" s="39">
        <f t="shared" si="155"/>
        <v>0</v>
      </c>
      <c r="P181" s="39">
        <f t="shared" si="155"/>
        <v>0</v>
      </c>
      <c r="Q181" s="98">
        <f t="shared" si="155"/>
        <v>0</v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89">
        <v>0</v>
      </c>
      <c r="X181" s="1"/>
      <c r="Y181" s="1"/>
      <c r="Z181" s="7" t="s">
        <v>70</v>
      </c>
      <c r="AA181" s="18" cm="1">
        <f t="array" ref="AA181">IFERROR(_xlfn.IFS(COUNTA($AE$135:$AJ$135)=0,AVERAGE($AE181:$AJ181),$AE$135="X",AVERAGE($AF181:$AJ181),$AF$135="X",AVERAGE($AE181,$AG181:$AJ181),$AG$135="X",AVERAGE($AE181:$AF181,$AH181:$AJ181),$AH$135="X",AVERAGE($AE181:$AG181,$AI181:$AJ181),$AI$135="X",AVERAGE($AE181:$AH181,$AJ181:$AJ181),$AJ$135="X",AVERAGE($AE181:$AI181)),"")</f>
        <v>0</v>
      </c>
      <c r="AB181" s="19" cm="1">
        <f t="array" ref="AB181">IFERROR(_xlfn.IFS(COUNTA($AE$135:$AJ$135)=0,STDEV($AE181:$AJ181)/SQRT(COUNT($AE181:$AJ181)),$AE$135="X",STDEV($AF181:$AJ181)/SQRT(COUNT($AF181:$AJ181)),$AF$135="X",STDEV($AE181,$AG181:$AJ181)/SQRT(COUNT($AE181,$AG181:$AJ181)),$AG$135="X",STDEV($AE181:$AF181,$AH181:$AJ181)/SQRT(COUNT($AE181:$AF181,$AH181:$AJ181)),$AH$135="X",STDEV($AE181:$AG181,$AI181:$AJ181)/SQRT(COUNT($AE181:$AG181,$AI181:$AJ181)),$AI$135="X",STDEV($AE181:$AH181,$AJ181)/SQRT(COUNT($AE181:$AH181,$AJ181)),$AJ$135="X",STDEV($AE181:$AI181)/SQRT(COUNT($AE181:$AI181))),"")</f>
        <v>0</v>
      </c>
      <c r="AC181" s="113" cm="1">
        <f t="array" ref="AC181">IFERROR(_xlfn.IFS(COUNTA($AK$135:$AP$135)=0,AVERAGE($AK181:$AP181),$AK$135="X",AVERAGE($AL181:$AP181),$AL$135="X",AVERAGE($AK181,$AM181:$AP181),$AM$135="X",AVERAGE($AK181:$AL181,$AN181:$AP181),$AN$135="X",AVERAGE($AK181:$AM181,$AO181:$AP181),$AO$135="X",AVERAGE($AK181:$AN181,$AP181:$AP181),$AP$135="X",AVERAGE($AK181:$AO181)),"")</f>
        <v>0</v>
      </c>
      <c r="AD181" s="111" cm="1">
        <f t="array" ref="AD181">IFERROR(_xlfn.IFS(COUNTA($AK$135:$AP$135)=0,STDEV($AK181:$AP181)/SQRT(COUNT($AK181:$AP181)),$AK$135="X",STDEV($AL181:$AP181)/SQRT(COUNT($AL181:$AP181)),$AL$135="X",STDEV($AK181,$AM181:$AP181)/SQRT(COUNT($AK181,$AM181:$AP181)),$AM$135="X",STDEV($AK181:$AL181,$AN181:$AP181)/SQRT(COUNT($AK181:$AL181,$AN181:$AP181)),$AN$135="X",STDEV($AK181:$AM181,$AO181:$AP181)/SQRT(COUNT($AK181:$AM181,$AO181:$AP181)),$AO$135="X",STDEV($AK181:$AN181,$AP181)/SQRT(COUNT($AK181:$AN181,$AP181)),$AP$135="X",STDEV($AK181:$AO181)/SQRT(COUNT($AK181:$AO181))),"")</f>
        <v>0</v>
      </c>
      <c r="AE181" cm="1">
        <f t="array" ref="AE181">_xlfn.IFS(SUM($AK181:$AP181)="","",AK181="","",AK181=0,0,AK181&gt;0,AK181/AE$198*100)</f>
        <v>0</v>
      </c>
      <c r="AF181" cm="1">
        <f t="array" ref="AF181">_xlfn.IFS(SUM($AK181:$AP181)="","",AL181="","",AL181=0,0,AL181&gt;0,AL181/AF$198*100)</f>
        <v>0</v>
      </c>
      <c r="AG181" cm="1">
        <f t="array" ref="AG181">_xlfn.IFS(SUM($AK181:$AP181)="","",AM181="","",AM181=0,0,AM181&gt;0,AM181/AG$198*100)</f>
        <v>0</v>
      </c>
      <c r="AH181" cm="1">
        <f t="array" ref="AH181">_xlfn.IFS(SUM($AK181:$AP181)="","",AN181="","",AN181=0,0,AN181&gt;0,AN181/AH$198*100)</f>
        <v>0</v>
      </c>
      <c r="AI181" cm="1">
        <f t="array" ref="AI181">_xlfn.IFS(SUM($AK181:$AP181)="","",AO181="","",AO181=0,0,AO181&gt;0,AO181/AI$198*100)</f>
        <v>0</v>
      </c>
      <c r="AJ181" s="1" cm="1">
        <f t="array" ref="AJ181">_xlfn.IFS(SUM($AK181:$AP181)="","",AP181="","",AP181=0,0,AP181&gt;0,AP181/AJ$198*100)</f>
        <v>0</v>
      </c>
      <c r="AK181" s="85">
        <f t="shared" si="181"/>
        <v>0</v>
      </c>
      <c r="AL181" s="39">
        <f t="shared" si="181"/>
        <v>0</v>
      </c>
      <c r="AM181" s="39">
        <f t="shared" si="181"/>
        <v>0</v>
      </c>
      <c r="AN181" s="39">
        <f t="shared" si="181"/>
        <v>0</v>
      </c>
      <c r="AO181" s="39">
        <f t="shared" si="181"/>
        <v>0</v>
      </c>
      <c r="AP181" s="98">
        <f t="shared" si="181"/>
        <v>0</v>
      </c>
      <c r="AQ181" s="89">
        <v>0</v>
      </c>
      <c r="AR181" s="89">
        <v>0</v>
      </c>
      <c r="AS181" s="89">
        <v>0</v>
      </c>
      <c r="AT181" s="89">
        <v>0</v>
      </c>
      <c r="AU181" s="89">
        <v>0</v>
      </c>
      <c r="AV181" s="89">
        <v>0</v>
      </c>
      <c r="AW181" s="1"/>
      <c r="AX181" s="1"/>
      <c r="AY181" s="39" t="str">
        <f t="shared" si="187"/>
        <v/>
      </c>
      <c r="AZ181" s="39" t="str">
        <f t="shared" si="188"/>
        <v/>
      </c>
      <c r="BA181" s="39" t="str">
        <f t="shared" si="189"/>
        <v/>
      </c>
      <c r="BB181" s="39" t="str">
        <f t="shared" si="190"/>
        <v/>
      </c>
      <c r="BC181" s="39" t="str">
        <f t="shared" si="191"/>
        <v/>
      </c>
      <c r="BD181" s="39" t="str">
        <f t="shared" si="192"/>
        <v/>
      </c>
      <c r="BE181" s="39" t="str">
        <f t="shared" si="193"/>
        <v/>
      </c>
      <c r="BF181" s="39" t="str">
        <f t="shared" si="194"/>
        <v/>
      </c>
      <c r="BG181" s="39" t="str">
        <f t="shared" si="195"/>
        <v/>
      </c>
      <c r="BH181" s="39" t="str">
        <f t="shared" si="196"/>
        <v/>
      </c>
      <c r="BI181" s="39" t="str">
        <f t="shared" si="197"/>
        <v/>
      </c>
      <c r="BJ181" s="39" t="str">
        <f t="shared" si="198"/>
        <v/>
      </c>
      <c r="BK181" s="42" t="str">
        <f t="shared" si="183"/>
        <v/>
      </c>
      <c r="BL181" t="str">
        <f t="shared" si="183"/>
        <v/>
      </c>
      <c r="BM181" t="str">
        <f t="shared" si="183"/>
        <v/>
      </c>
      <c r="BN181" t="str">
        <f t="shared" si="182"/>
        <v/>
      </c>
      <c r="BO181" t="str">
        <f t="shared" si="182"/>
        <v/>
      </c>
      <c r="BP181" t="str">
        <f t="shared" si="182"/>
        <v/>
      </c>
      <c r="BQ181" t="str">
        <f t="shared" si="182"/>
        <v/>
      </c>
      <c r="BR181" t="str">
        <f t="shared" si="182"/>
        <v/>
      </c>
      <c r="BS181" t="str">
        <f t="shared" si="182"/>
        <v/>
      </c>
      <c r="BT181" t="str">
        <f t="shared" si="182"/>
        <v/>
      </c>
      <c r="BU181" t="str">
        <f t="shared" si="182"/>
        <v/>
      </c>
      <c r="BV181" t="str">
        <f t="shared" si="182"/>
        <v/>
      </c>
      <c r="BW181" t="str">
        <f t="shared" si="170"/>
        <v/>
      </c>
      <c r="BX181" t="str">
        <f t="shared" si="171"/>
        <v/>
      </c>
      <c r="BY181" t="str">
        <f t="shared" si="172"/>
        <v/>
      </c>
      <c r="BZ181" t="str">
        <f t="shared" si="173"/>
        <v/>
      </c>
      <c r="CA181" t="str">
        <f t="shared" si="199"/>
        <v/>
      </c>
      <c r="CB181" s="39" t="str">
        <f t="shared" si="199"/>
        <v/>
      </c>
      <c r="CC181" s="46" t="str">
        <f t="shared" si="175"/>
        <v/>
      </c>
      <c r="CD181" s="44" t="str">
        <f t="shared" si="176"/>
        <v/>
      </c>
      <c r="CE181" t="str" cm="1">
        <f t="array" ref="CE181">_xlfn.IFS($CC181="","",$CC181&lt;=CE$136,"yes",$CC181&gt;CE$136,"no")</f>
        <v/>
      </c>
      <c r="CF181" s="42" t="str">
        <f t="shared" si="184"/>
        <v/>
      </c>
      <c r="CG181" s="1" t="str">
        <f t="shared" si="185"/>
        <v/>
      </c>
      <c r="CH181" s="1" t="str">
        <f t="shared" si="186"/>
        <v/>
      </c>
      <c r="CI181" s="76" t="str">
        <f>IF(CE181="yes",VLOOKUP(CH181,'z-Table'!$A$1:$K$74,7,TRUE)*$CE$135,"")</f>
        <v/>
      </c>
    </row>
    <row r="182" spans="1:87" ht="12" x14ac:dyDescent="0.2">
      <c r="A182" s="7" t="s">
        <v>71</v>
      </c>
      <c r="B182" s="18" cm="1">
        <f t="array" ref="B182">IFERROR(_xlfn.IFS(COUNTA($F$135:$K$135)=0,AVERAGE($F182:$K182),$F$135="X",AVERAGE(G182:$K182),$G$135="X",AVERAGE($F182,$H182:$K182),$H$135="X",AVERAGE($F182:$G182,$I182:$K182),$I$135="X",AVERAGE($F182:$H182,$J182:$K182),$J$135="X",AVERAGE($F182:$I182,$K182:$K182),$K$135="X",AVERAGE($F182:$J182)),"")</f>
        <v>5.4700376223538065E-2</v>
      </c>
      <c r="C182" s="19" cm="1">
        <f t="array" ref="C182">IFERROR(_xlfn.IFS(COUNTA($F$135:$K$135)=0,STDEV($F182:$K182)/SQRT(COUNT($F182:$K182)),$F$135="X",STDEV(G182:$K182)/SQRT(COUNT(G182:$K182)),$G$135="X",STDEV($F182,$H182:$K182)/SQRT(COUNT($F182,$H182:$K182)),$H$135="X",STDEV($F182:$G182,$I182:$K182)/SQRT(COUNT($F182:$G182,$I182:$K182)),$I$135="X",STDEV($F182:$H182,$J182:$K182)/SQRT(COUNT($F182:$H182,$J182:$K182)),$J$135="X",STDEV($F182:$I182,$K182)/SQRT(COUNT($F182:$I182,$K182)),$K$135="X",STDEV($F182:$J182)/SQRT(COUNT($F182:$J182))),"")</f>
        <v>8.6475365770037026E-3</v>
      </c>
      <c r="D182" s="113" cm="1">
        <f t="array" ref="D182">IFERROR(_xlfn.IFS(COUNTA($L$135:$Q$135)=0,AVERAGE($L182:$Q182),$L$135="X",AVERAGE($M182:$Q182),$M$135="X",AVERAGE($L182,$N182:$Q182),$N$135="X",AVERAGE($L182:$M182,$O182:$Q182),$O$135="X",AVERAGE($L182:$N182,$P182:$Q182),$P$135="X",AVERAGE($L182:$O182,$Q182:$Q182),$Q$135="X",AVERAGE($L182:$P182)),"")</f>
        <v>188530.69444444441</v>
      </c>
      <c r="E182" s="111" cm="1">
        <f t="array" ref="E182">IFERROR(_xlfn.IFS(COUNTA($L$135:$Q$135)=0,STDEV($L182:$Q182)/SQRT(COUNT($L182:$Q182)),$L$135="X",STDEV($M182:$Q182)/SQRT(COUNT($M182:$Q182)),$M$135="X",STDEV($L182,$N182:$Q182)/SQRT(COUNT($L182,$N182:$Q182)),$N$135="X",STDEV($L182:$M182,$O182:$Q182)/SQRT(COUNT($L182:$M182,$O182:$Q182)),$O$135="X",STDEV($L182:$N182,$P182:$Q182)/SQRT(COUNT($L182:$N182,$P182:$Q182)),$P$135="X",STDEV($L182:$O182,$Q182)/SQRT(COUNT($L182:$O182,$Q182)),$Q$135="X",STDEV($L182:$P182)/SQRT(COUNT($L182:$P182))),"")</f>
        <v>55316.235097951903</v>
      </c>
      <c r="F182" cm="1">
        <f t="array" ref="F182">_xlfn.IFS(SUM($L182:$Q182)="","",L182="","",L182=0,0,L182&gt;0,L182/F$198*100)</f>
        <v>3.6737597963092068E-2</v>
      </c>
      <c r="G182" cm="1">
        <f t="array" ref="G182">_xlfn.IFS(SUM($L182:$Q182)="","",M182="","",M182=0,0,M182&gt;0,M182/G$198*100)</f>
        <v>8.5051135677294387E-2</v>
      </c>
      <c r="H182" cm="1">
        <f t="array" ref="H182">_xlfn.IFS(SUM($L182:$Q182)="","",N182="","",N182=0,0,N182&gt;0,N182/H$198*100)</f>
        <v>3.2862379380770246E-2</v>
      </c>
      <c r="I182" cm="1">
        <f t="array" ref="I182">_xlfn.IFS(SUM($L182:$Q182)="","",O182="","",O182=0,0,O182&gt;0,O182/I$198*100)</f>
        <v>5.3457876838296413E-2</v>
      </c>
      <c r="J182" cm="1">
        <f t="array" ref="J182">_xlfn.IFS(SUM($L182:$Q182)="","",P182="","",P182=0,0,P182&gt;0,P182/J$198*100)</f>
        <v>4.4815747135799944E-2</v>
      </c>
      <c r="K182" s="1" cm="1">
        <f t="array" ref="K182">_xlfn.IFS(SUM($L182:$Q182)="","",Q182="","",Q182=0,0,Q182&gt;0,Q182/K$198*100)</f>
        <v>7.5277520345975291E-2</v>
      </c>
      <c r="L182" s="85">
        <f t="shared" si="180"/>
        <v>89256.666666666672</v>
      </c>
      <c r="M182" s="39">
        <f t="shared" si="155"/>
        <v>357046.5</v>
      </c>
      <c r="N182" s="39">
        <f t="shared" si="155"/>
        <v>6807.333333333333</v>
      </c>
      <c r="O182" s="39">
        <f t="shared" si="155"/>
        <v>155746.66666666666</v>
      </c>
      <c r="P182" s="39">
        <f t="shared" si="155"/>
        <v>194476</v>
      </c>
      <c r="Q182" s="98">
        <f t="shared" si="155"/>
        <v>327851</v>
      </c>
      <c r="R182" s="89">
        <v>267770</v>
      </c>
      <c r="S182" s="89">
        <v>714093</v>
      </c>
      <c r="T182" s="89">
        <v>20422</v>
      </c>
      <c r="U182" s="89">
        <v>467240</v>
      </c>
      <c r="V182" s="89">
        <v>194476</v>
      </c>
      <c r="W182" s="89">
        <v>327851</v>
      </c>
      <c r="X182" s="1"/>
      <c r="Y182" s="1"/>
      <c r="Z182" s="7" t="s">
        <v>71</v>
      </c>
      <c r="AA182" s="18" cm="1">
        <f t="array" ref="AA182">IFERROR(_xlfn.IFS(COUNTA($AE$135:$AJ$135)=0,AVERAGE($AE182:$AJ182),$AE$135="X",AVERAGE($AF182:$AJ182),$AF$135="X",AVERAGE($AE182,$AG182:$AJ182),$AG$135="X",AVERAGE($AE182:$AF182,$AH182:$AJ182),$AH$135="X",AVERAGE($AE182:$AG182,$AI182:$AJ182),$AI$135="X",AVERAGE($AE182:$AH182,$AJ182:$AJ182),$AJ$135="X",AVERAGE($AE182:$AI182)),"")</f>
        <v>2.7172384355085118E-2</v>
      </c>
      <c r="AB182" s="19" cm="1">
        <f t="array" ref="AB182">IFERROR(_xlfn.IFS(COUNTA($AE$135:$AJ$135)=0,STDEV($AE182:$AJ182)/SQRT(COUNT($AE182:$AJ182)),$AE$135="X",STDEV($AF182:$AJ182)/SQRT(COUNT($AF182:$AJ182)),$AF$135="X",STDEV($AE182,$AG182:$AJ182)/SQRT(COUNT($AE182,$AG182:$AJ182)),$AG$135="X",STDEV($AE182:$AF182,$AH182:$AJ182)/SQRT(COUNT($AE182:$AF182,$AH182:$AJ182)),$AH$135="X",STDEV($AE182:$AG182,$AI182:$AJ182)/SQRT(COUNT($AE182:$AG182,$AI182:$AJ182)),$AI$135="X",STDEV($AE182:$AH182,$AJ182)/SQRT(COUNT($AE182:$AH182,$AJ182)),$AJ$135="X",STDEV($AE182:$AI182)/SQRT(COUNT($AE182:$AI182))),"")</f>
        <v>1.0349954985295666E-2</v>
      </c>
      <c r="AC182" s="113" cm="1">
        <f t="array" ref="AC182">IFERROR(_xlfn.IFS(COUNTA($AK$135:$AP$135)=0,AVERAGE($AK182:$AP182),$AK$135="X",AVERAGE($AL182:$AP182),$AL$135="X",AVERAGE($AK182,$AM182:$AP182),$AM$135="X",AVERAGE($AK182:$AL182,$AN182:$AP182),$AN$135="X",AVERAGE($AK182:$AM182,$AO182:$AP182),$AO$135="X",AVERAGE($AK182:$AN182,$AP182:$AP182),$AP$135="X",AVERAGE($AK182:$AO182)),"")</f>
        <v>70805.472222222234</v>
      </c>
      <c r="AD182" s="111" cm="1">
        <f t="array" ref="AD182">IFERROR(_xlfn.IFS(COUNTA($AK$135:$AP$135)=0,STDEV($AK182:$AP182)/SQRT(COUNT($AK182:$AP182)),$AK$135="X",STDEV($AL182:$AP182)/SQRT(COUNT($AL182:$AP182)),$AL$135="X",STDEV($AK182,$AM182:$AP182)/SQRT(COUNT($AK182,$AM182:$AP182)),$AM$135="X",STDEV($AK182:$AL182,$AN182:$AP182)/SQRT(COUNT($AK182:$AL182,$AN182:$AP182)),$AN$135="X",STDEV($AK182:$AM182,$AO182:$AP182)/SQRT(COUNT($AK182:$AM182,$AO182:$AP182)),$AO$135="X",STDEV($AK182:$AN182,$AP182)/SQRT(COUNT($AK182:$AN182,$AP182)),$AP$135="X",STDEV($AK182:$AO182)/SQRT(COUNT($AK182:$AO182))),"")</f>
        <v>35522.101408539296</v>
      </c>
      <c r="AE182" cm="1">
        <f t="array" ref="AE182">_xlfn.IFS(SUM($AK182:$AP182)="","",AK182="","",AK182=0,0,AK182&gt;0,AK182/AE$198*100)</f>
        <v>0</v>
      </c>
      <c r="AF182" cm="1">
        <f t="array" ref="AF182">_xlfn.IFS(SUM($AK182:$AP182)="","",AL182="","",AL182=0,0,AL182&gt;0,AL182/AF$198*100)</f>
        <v>2.6029919276799984E-2</v>
      </c>
      <c r="AG182" cm="1">
        <f t="array" ref="AG182">_xlfn.IFS(SUM($AK182:$AP182)="","",AM182="","",AM182=0,0,AM182&gt;0,AM182/AG$198*100)</f>
        <v>4.6267673378641946E-2</v>
      </c>
      <c r="AH182" cm="1">
        <f t="array" ref="AH182">_xlfn.IFS(SUM($AK182:$AP182)="","",AN182="","",AN182=0,0,AN182&gt;0,AN182/AH$198*100)</f>
        <v>2.6542204825706201E-2</v>
      </c>
      <c r="AI182" cm="1">
        <f t="array" ref="AI182">_xlfn.IFS(SUM($AK182:$AP182)="","",AO182="","",AO182=0,0,AO182&gt;0,AO182/AI$198*100)</f>
        <v>6.4194508649362575E-2</v>
      </c>
      <c r="AJ182" s="1" cm="1">
        <f t="array" ref="AJ182">_xlfn.IFS(SUM($AK182:$AP182)="","",AP182="","",AP182=0,0,AP182&gt;0,AP182/AJ$198*100)</f>
        <v>0</v>
      </c>
      <c r="AK182" s="85">
        <f t="shared" si="181"/>
        <v>0</v>
      </c>
      <c r="AL182" s="39">
        <f t="shared" si="181"/>
        <v>82406</v>
      </c>
      <c r="AM182" s="39">
        <f t="shared" si="181"/>
        <v>50849.5</v>
      </c>
      <c r="AN182" s="39">
        <f t="shared" si="181"/>
        <v>56206.333333333336</v>
      </c>
      <c r="AO182" s="39">
        <f t="shared" si="181"/>
        <v>235371</v>
      </c>
      <c r="AP182" s="98">
        <f t="shared" si="181"/>
        <v>0</v>
      </c>
      <c r="AQ182" s="89">
        <v>0</v>
      </c>
      <c r="AR182" s="89">
        <v>82406</v>
      </c>
      <c r="AS182" s="89">
        <v>101699</v>
      </c>
      <c r="AT182" s="89">
        <v>168619</v>
      </c>
      <c r="AU182" s="89">
        <v>235371</v>
      </c>
      <c r="AV182" s="89">
        <v>0</v>
      </c>
      <c r="AW182" s="1"/>
      <c r="AX182" s="1"/>
      <c r="AY182" s="39" t="str">
        <f t="shared" si="187"/>
        <v/>
      </c>
      <c r="AZ182" s="39" t="str">
        <f t="shared" si="188"/>
        <v/>
      </c>
      <c r="BA182" s="39" t="str">
        <f t="shared" si="189"/>
        <v/>
      </c>
      <c r="BB182" s="39" t="str">
        <f t="shared" si="190"/>
        <v/>
      </c>
      <c r="BC182" s="39" t="str">
        <f t="shared" si="191"/>
        <v/>
      </c>
      <c r="BD182" s="39" t="str">
        <f t="shared" si="192"/>
        <v/>
      </c>
      <c r="BE182" s="39" t="str">
        <f t="shared" si="193"/>
        <v/>
      </c>
      <c r="BF182" s="39" t="str">
        <f t="shared" si="194"/>
        <v/>
      </c>
      <c r="BG182" s="39" t="str">
        <f t="shared" si="195"/>
        <v/>
      </c>
      <c r="BH182" s="39" t="str">
        <f t="shared" si="196"/>
        <v/>
      </c>
      <c r="BI182" s="39" t="str">
        <f t="shared" si="197"/>
        <v/>
      </c>
      <c r="BJ182" s="39" t="str">
        <f t="shared" si="198"/>
        <v/>
      </c>
      <c r="BK182" s="42" t="str">
        <f t="shared" si="183"/>
        <v/>
      </c>
      <c r="BL182" t="str">
        <f t="shared" si="183"/>
        <v/>
      </c>
      <c r="BM182" t="str">
        <f t="shared" si="183"/>
        <v/>
      </c>
      <c r="BN182" t="str">
        <f t="shared" si="182"/>
        <v/>
      </c>
      <c r="BO182" t="str">
        <f t="shared" si="182"/>
        <v/>
      </c>
      <c r="BP182" t="str">
        <f t="shared" si="182"/>
        <v/>
      </c>
      <c r="BQ182" t="str">
        <f t="shared" si="182"/>
        <v/>
      </c>
      <c r="BR182" t="str">
        <f t="shared" si="182"/>
        <v/>
      </c>
      <c r="BS182" t="str">
        <f t="shared" si="182"/>
        <v/>
      </c>
      <c r="BT182" t="str">
        <f t="shared" si="182"/>
        <v/>
      </c>
      <c r="BU182" t="str">
        <f t="shared" si="182"/>
        <v/>
      </c>
      <c r="BV182" t="str">
        <f t="shared" si="182"/>
        <v/>
      </c>
      <c r="BW182" t="str">
        <f t="shared" si="170"/>
        <v/>
      </c>
      <c r="BX182" t="str">
        <f t="shared" si="171"/>
        <v/>
      </c>
      <c r="BY182" t="str">
        <f t="shared" si="172"/>
        <v/>
      </c>
      <c r="BZ182" t="str">
        <f t="shared" si="173"/>
        <v/>
      </c>
      <c r="CA182" t="str">
        <f t="shared" si="199"/>
        <v/>
      </c>
      <c r="CB182" s="39" t="str">
        <f t="shared" si="199"/>
        <v/>
      </c>
      <c r="CC182" s="46" t="str">
        <f t="shared" si="175"/>
        <v/>
      </c>
      <c r="CD182" s="44" t="str">
        <f t="shared" si="176"/>
        <v/>
      </c>
      <c r="CE182" t="str" cm="1">
        <f t="array" ref="CE182">_xlfn.IFS($CC182="","",$CC182&lt;=CE$136,"yes",$CC182&gt;CE$136,"no")</f>
        <v/>
      </c>
      <c r="CF182" s="42" t="str">
        <f t="shared" si="184"/>
        <v/>
      </c>
      <c r="CG182" s="1" t="str">
        <f t="shared" si="185"/>
        <v/>
      </c>
      <c r="CH182" s="1" t="str">
        <f t="shared" si="186"/>
        <v/>
      </c>
      <c r="CI182" s="76" t="str">
        <f>IF(CE182="yes",VLOOKUP(CH182,'z-Table'!$A$1:$K$74,7,TRUE)*$CE$135,"")</f>
        <v/>
      </c>
    </row>
    <row r="183" spans="1:87" ht="12" x14ac:dyDescent="0.2">
      <c r="A183" s="7" t="s">
        <v>72</v>
      </c>
      <c r="B183" s="18" cm="1">
        <f t="array" ref="B183">IFERROR(_xlfn.IFS(COUNTA($F$135:$K$135)=0,AVERAGE($F183:$K183),$F$135="X",AVERAGE(G183:$K183),$G$135="X",AVERAGE($F183,$H183:$K183),$H$135="X",AVERAGE($F183:$G183,$I183:$K183),$I$135="X",AVERAGE($F183:$H183,$J183:$K183),$J$135="X",AVERAGE($F183:$I183,$K183:$K183),$K$135="X",AVERAGE($F183:$J183)),"")</f>
        <v>0</v>
      </c>
      <c r="C183" s="19" cm="1">
        <f t="array" ref="C183">IFERROR(_xlfn.IFS(COUNTA($F$135:$K$135)=0,STDEV($F183:$K183)/SQRT(COUNT($F183:$K183)),$F$135="X",STDEV(G183:$K183)/SQRT(COUNT(G183:$K183)),$G$135="X",STDEV($F183,$H183:$K183)/SQRT(COUNT($F183,$H183:$K183)),$H$135="X",STDEV($F183:$G183,$I183:$K183)/SQRT(COUNT($F183:$G183,$I183:$K183)),$I$135="X",STDEV($F183:$H183,$J183:$K183)/SQRT(COUNT($F183:$H183,$J183:$K183)),$J$135="X",STDEV($F183:$I183,$K183)/SQRT(COUNT($F183:$I183,$K183)),$K$135="X",STDEV($F183:$J183)/SQRT(COUNT($F183:$J183))),"")</f>
        <v>0</v>
      </c>
      <c r="D183" s="113" cm="1">
        <f t="array" ref="D183">IFERROR(_xlfn.IFS(COUNTA($L$135:$Q$135)=0,AVERAGE($L183:$Q183),$L$135="X",AVERAGE($M183:$Q183),$M$135="X",AVERAGE($L183,$N183:$Q183),$N$135="X",AVERAGE($L183:$M183,$O183:$Q183),$O$135="X",AVERAGE($L183:$N183,$P183:$Q183),$P$135="X",AVERAGE($L183:$O183,$Q183:$Q183),$Q$135="X",AVERAGE($L183:$P183)),"")</f>
        <v>0</v>
      </c>
      <c r="E183" s="111" cm="1">
        <f t="array" ref="E183">IFERROR(_xlfn.IFS(COUNTA($L$135:$Q$135)=0,STDEV($L183:$Q183)/SQRT(COUNT($L183:$Q183)),$L$135="X",STDEV($M183:$Q183)/SQRT(COUNT($M183:$Q183)),$M$135="X",STDEV($L183,$N183:$Q183)/SQRT(COUNT($L183,$N183:$Q183)),$N$135="X",STDEV($L183:$M183,$O183:$Q183)/SQRT(COUNT($L183:$M183,$O183:$Q183)),$O$135="X",STDEV($L183:$N183,$P183:$Q183)/SQRT(COUNT($L183:$N183,$P183:$Q183)),$P$135="X",STDEV($L183:$O183,$Q183)/SQRT(COUNT($L183:$O183,$Q183)),$Q$135="X",STDEV($L183:$P183)/SQRT(COUNT($L183:$P183))),"")</f>
        <v>0</v>
      </c>
      <c r="F183" cm="1">
        <f t="array" ref="F183">_xlfn.IFS(SUM($L183:$Q183)="","",L183="","",L183=0,0,L183&gt;0,L183/F$198*100)</f>
        <v>0</v>
      </c>
      <c r="G183" cm="1">
        <f t="array" ref="G183">_xlfn.IFS(SUM($L183:$Q183)="","",M183="","",M183=0,0,M183&gt;0,M183/G$198*100)</f>
        <v>0</v>
      </c>
      <c r="H183" cm="1">
        <f t="array" ref="H183">_xlfn.IFS(SUM($L183:$Q183)="","",N183="","",N183=0,0,N183&gt;0,N183/H$198*100)</f>
        <v>0</v>
      </c>
      <c r="I183" cm="1">
        <f t="array" ref="I183">_xlfn.IFS(SUM($L183:$Q183)="","",O183="","",O183=0,0,O183&gt;0,O183/I$198*100)</f>
        <v>0</v>
      </c>
      <c r="J183" cm="1">
        <f t="array" ref="J183">_xlfn.IFS(SUM($L183:$Q183)="","",P183="","",P183=0,0,P183&gt;0,P183/J$198*100)</f>
        <v>0</v>
      </c>
      <c r="K183" s="1" cm="1">
        <f t="array" ref="K183">_xlfn.IFS(SUM($L183:$Q183)="","",Q183="","",Q183=0,0,Q183&gt;0,Q183/K$198*100)</f>
        <v>0</v>
      </c>
      <c r="L183" s="85">
        <f t="shared" si="180"/>
        <v>0</v>
      </c>
      <c r="M183" s="39">
        <f t="shared" si="155"/>
        <v>0</v>
      </c>
      <c r="N183" s="39">
        <f t="shared" si="155"/>
        <v>0</v>
      </c>
      <c r="O183" s="39">
        <f t="shared" si="155"/>
        <v>0</v>
      </c>
      <c r="P183" s="39">
        <f t="shared" si="155"/>
        <v>0</v>
      </c>
      <c r="Q183" s="98">
        <f t="shared" si="155"/>
        <v>0</v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89">
        <v>0</v>
      </c>
      <c r="X183" s="1"/>
      <c r="Y183" s="1"/>
      <c r="Z183" s="7" t="s">
        <v>72</v>
      </c>
      <c r="AA183" s="18" cm="1">
        <f t="array" ref="AA183">IFERROR(_xlfn.IFS(COUNTA($AE$135:$AJ$135)=0,AVERAGE($AE183:$AJ183),$AE$135="X",AVERAGE($AF183:$AJ183),$AF$135="X",AVERAGE($AE183,$AG183:$AJ183),$AG$135="X",AVERAGE($AE183:$AF183,$AH183:$AJ183),$AH$135="X",AVERAGE($AE183:$AG183,$AI183:$AJ183),$AI$135="X",AVERAGE($AE183:$AH183,$AJ183:$AJ183),$AJ$135="X",AVERAGE($AE183:$AI183)),"")</f>
        <v>0</v>
      </c>
      <c r="AB183" s="19" cm="1">
        <f t="array" ref="AB183">IFERROR(_xlfn.IFS(COUNTA($AE$135:$AJ$135)=0,STDEV($AE183:$AJ183)/SQRT(COUNT($AE183:$AJ183)),$AE$135="X",STDEV($AF183:$AJ183)/SQRT(COUNT($AF183:$AJ183)),$AF$135="X",STDEV($AE183,$AG183:$AJ183)/SQRT(COUNT($AE183,$AG183:$AJ183)),$AG$135="X",STDEV($AE183:$AF183,$AH183:$AJ183)/SQRT(COUNT($AE183:$AF183,$AH183:$AJ183)),$AH$135="X",STDEV($AE183:$AG183,$AI183:$AJ183)/SQRT(COUNT($AE183:$AG183,$AI183:$AJ183)),$AI$135="X",STDEV($AE183:$AH183,$AJ183)/SQRT(COUNT($AE183:$AH183,$AJ183)),$AJ$135="X",STDEV($AE183:$AI183)/SQRT(COUNT($AE183:$AI183))),"")</f>
        <v>0</v>
      </c>
      <c r="AC183" s="113" cm="1">
        <f t="array" ref="AC183">IFERROR(_xlfn.IFS(COUNTA($AK$135:$AP$135)=0,AVERAGE($AK183:$AP183),$AK$135="X",AVERAGE($AL183:$AP183),$AL$135="X",AVERAGE($AK183,$AM183:$AP183),$AM$135="X",AVERAGE($AK183:$AL183,$AN183:$AP183),$AN$135="X",AVERAGE($AK183:$AM183,$AO183:$AP183),$AO$135="X",AVERAGE($AK183:$AN183,$AP183:$AP183),$AP$135="X",AVERAGE($AK183:$AO183)),"")</f>
        <v>0</v>
      </c>
      <c r="AD183" s="111" cm="1">
        <f t="array" ref="AD183">IFERROR(_xlfn.IFS(COUNTA($AK$135:$AP$135)=0,STDEV($AK183:$AP183)/SQRT(COUNT($AK183:$AP183)),$AK$135="X",STDEV($AL183:$AP183)/SQRT(COUNT($AL183:$AP183)),$AL$135="X",STDEV($AK183,$AM183:$AP183)/SQRT(COUNT($AK183,$AM183:$AP183)),$AM$135="X",STDEV($AK183:$AL183,$AN183:$AP183)/SQRT(COUNT($AK183:$AL183,$AN183:$AP183)),$AN$135="X",STDEV($AK183:$AM183,$AO183:$AP183)/SQRT(COUNT($AK183:$AM183,$AO183:$AP183)),$AO$135="X",STDEV($AK183:$AN183,$AP183)/SQRT(COUNT($AK183:$AN183,$AP183)),$AP$135="X",STDEV($AK183:$AO183)/SQRT(COUNT($AK183:$AO183))),"")</f>
        <v>0</v>
      </c>
      <c r="AE183" cm="1">
        <f t="array" ref="AE183">_xlfn.IFS(SUM($AK183:$AP183)="","",AK183="","",AK183=0,0,AK183&gt;0,AK183/AE$198*100)</f>
        <v>0</v>
      </c>
      <c r="AF183" cm="1">
        <f t="array" ref="AF183">_xlfn.IFS(SUM($AK183:$AP183)="","",AL183="","",AL183=0,0,AL183&gt;0,AL183/AF$198*100)</f>
        <v>0</v>
      </c>
      <c r="AG183" cm="1">
        <f t="array" ref="AG183">_xlfn.IFS(SUM($AK183:$AP183)="","",AM183="","",AM183=0,0,AM183&gt;0,AM183/AG$198*100)</f>
        <v>0</v>
      </c>
      <c r="AH183" cm="1">
        <f t="array" ref="AH183">_xlfn.IFS(SUM($AK183:$AP183)="","",AN183="","",AN183=0,0,AN183&gt;0,AN183/AH$198*100)</f>
        <v>0</v>
      </c>
      <c r="AI183" cm="1">
        <f t="array" ref="AI183">_xlfn.IFS(SUM($AK183:$AP183)="","",AO183="","",AO183=0,0,AO183&gt;0,AO183/AI$198*100)</f>
        <v>0</v>
      </c>
      <c r="AJ183" s="1" cm="1">
        <f t="array" ref="AJ183">_xlfn.IFS(SUM($AK183:$AP183)="","",AP183="","",AP183=0,0,AP183&gt;0,AP183/AJ$198*100)</f>
        <v>0</v>
      </c>
      <c r="AK183" s="85">
        <f t="shared" si="181"/>
        <v>0</v>
      </c>
      <c r="AL183" s="39">
        <f t="shared" si="181"/>
        <v>0</v>
      </c>
      <c r="AM183" s="39">
        <f t="shared" si="181"/>
        <v>0</v>
      </c>
      <c r="AN183" s="39">
        <f t="shared" si="181"/>
        <v>0</v>
      </c>
      <c r="AO183" s="39">
        <f t="shared" si="181"/>
        <v>0</v>
      </c>
      <c r="AP183" s="98">
        <f t="shared" si="181"/>
        <v>0</v>
      </c>
      <c r="AQ183" s="89">
        <v>0</v>
      </c>
      <c r="AR183" s="89">
        <v>0</v>
      </c>
      <c r="AS183" s="89">
        <v>0</v>
      </c>
      <c r="AT183" s="89">
        <v>0</v>
      </c>
      <c r="AU183" s="89">
        <v>0</v>
      </c>
      <c r="AV183" s="89">
        <v>0</v>
      </c>
      <c r="AW183" s="1"/>
      <c r="AX183" s="1"/>
      <c r="AY183" s="39" t="str">
        <f t="shared" si="187"/>
        <v/>
      </c>
      <c r="AZ183" s="39" t="str">
        <f t="shared" si="188"/>
        <v/>
      </c>
      <c r="BA183" s="39" t="str">
        <f t="shared" si="189"/>
        <v/>
      </c>
      <c r="BB183" s="39" t="str">
        <f t="shared" si="190"/>
        <v/>
      </c>
      <c r="BC183" s="39" t="str">
        <f t="shared" si="191"/>
        <v/>
      </c>
      <c r="BD183" s="39" t="str">
        <f t="shared" si="192"/>
        <v/>
      </c>
      <c r="BE183" s="39" t="str">
        <f t="shared" si="193"/>
        <v/>
      </c>
      <c r="BF183" s="39" t="str">
        <f t="shared" si="194"/>
        <v/>
      </c>
      <c r="BG183" s="39" t="str">
        <f t="shared" si="195"/>
        <v/>
      </c>
      <c r="BH183" s="39" t="str">
        <f t="shared" si="196"/>
        <v/>
      </c>
      <c r="BI183" s="39" t="str">
        <f t="shared" si="197"/>
        <v/>
      </c>
      <c r="BJ183" s="39" t="str">
        <f t="shared" si="198"/>
        <v/>
      </c>
      <c r="BK183" s="42" t="str">
        <f t="shared" si="183"/>
        <v/>
      </c>
      <c r="BL183" t="str">
        <f t="shared" si="183"/>
        <v/>
      </c>
      <c r="BM183" t="str">
        <f t="shared" si="183"/>
        <v/>
      </c>
      <c r="BN183" t="str">
        <f t="shared" si="182"/>
        <v/>
      </c>
      <c r="BO183" t="str">
        <f t="shared" si="182"/>
        <v/>
      </c>
      <c r="BP183" t="str">
        <f t="shared" si="182"/>
        <v/>
      </c>
      <c r="BQ183" t="str">
        <f t="shared" si="182"/>
        <v/>
      </c>
      <c r="BR183" t="str">
        <f t="shared" si="182"/>
        <v/>
      </c>
      <c r="BS183" t="str">
        <f t="shared" si="182"/>
        <v/>
      </c>
      <c r="BT183" t="str">
        <f t="shared" si="182"/>
        <v/>
      </c>
      <c r="BU183" t="str">
        <f t="shared" si="182"/>
        <v/>
      </c>
      <c r="BV183" t="str">
        <f t="shared" si="182"/>
        <v/>
      </c>
      <c r="BW183" t="str">
        <f t="shared" si="170"/>
        <v/>
      </c>
      <c r="BX183" t="str">
        <f t="shared" si="171"/>
        <v/>
      </c>
      <c r="BY183" t="str">
        <f t="shared" si="172"/>
        <v/>
      </c>
      <c r="BZ183" t="str">
        <f t="shared" si="173"/>
        <v/>
      </c>
      <c r="CA183" t="str">
        <f t="shared" si="199"/>
        <v/>
      </c>
      <c r="CB183" s="39" t="str">
        <f t="shared" si="199"/>
        <v/>
      </c>
      <c r="CC183" s="46" t="str">
        <f t="shared" si="175"/>
        <v/>
      </c>
      <c r="CD183" s="44" t="str">
        <f t="shared" si="176"/>
        <v/>
      </c>
      <c r="CE183" t="str" cm="1">
        <f t="array" ref="CE183">_xlfn.IFS($CC183="","",$CC183&lt;=CE$136,"yes",$CC183&gt;CE$136,"no")</f>
        <v/>
      </c>
      <c r="CF183" s="42" t="str">
        <f t="shared" si="184"/>
        <v/>
      </c>
      <c r="CG183" s="1" t="str">
        <f t="shared" si="185"/>
        <v/>
      </c>
      <c r="CH183" s="1" t="str">
        <f t="shared" si="186"/>
        <v/>
      </c>
      <c r="CI183" s="76" t="str">
        <f>IF(CE183="yes",VLOOKUP(CH183,'z-Table'!$A$1:$K$74,7,TRUE)*$CE$135,"")</f>
        <v/>
      </c>
    </row>
    <row r="184" spans="1:87" ht="12" x14ac:dyDescent="0.2">
      <c r="A184" s="7" t="s">
        <v>73</v>
      </c>
      <c r="B184" s="18" cm="1">
        <f t="array" ref="B184">IFERROR(_xlfn.IFS(COUNTA($F$135:$K$135)=0,AVERAGE($F184:$K184),$F$135="X",AVERAGE(G184:$K184),$G$135="X",AVERAGE($F184,$H184:$K184),$H$135="X",AVERAGE($F184:$G184,$I184:$K184),$I$135="X",AVERAGE($F184:$H184,$J184:$K184),$J$135="X",AVERAGE($F184:$I184,$K184:$K184),$K$135="X",AVERAGE($F184:$J184)),"")</f>
        <v>5.5381703408133781E-2</v>
      </c>
      <c r="C184" s="19" cm="1">
        <f t="array" ref="C184">IFERROR(_xlfn.IFS(COUNTA($F$135:$K$135)=0,STDEV($F184:$K184)/SQRT(COUNT($F184:$K184)),$F$135="X",STDEV(G184:$K184)/SQRT(COUNT(G184:$K184)),$G$135="X",STDEV($F184,$H184:$K184)/SQRT(COUNT($F184,$H184:$K184)),$H$135="X",STDEV($F184:$G184,$I184:$K184)/SQRT(COUNT($F184:$G184,$I184:$K184)),$I$135="X",STDEV($F184:$H184,$J184:$K184)/SQRT(COUNT($F184:$H184,$J184:$K184)),$J$135="X",STDEV($F184:$I184,$K184)/SQRT(COUNT($F184:$I184,$K184)),$K$135="X",STDEV($F184:$J184)/SQRT(COUNT($F184:$J184))),"")</f>
        <v>1.7875391831023841E-2</v>
      </c>
      <c r="D184" s="113" cm="1">
        <f t="array" ref="D184">IFERROR(_xlfn.IFS(COUNTA($L$135:$Q$135)=0,AVERAGE($L184:$Q184),$L$135="X",AVERAGE($M184:$Q184),$M$135="X",AVERAGE($L184,$N184:$Q184),$N$135="X",AVERAGE($L184:$M184,$O184:$Q184),$O$135="X",AVERAGE($L184:$N184,$P184:$Q184),$P$135="X",AVERAGE($L184:$O184,$Q184:$Q184),$Q$135="X",AVERAGE($L184:$P184)),"")</f>
        <v>114627</v>
      </c>
      <c r="E184" s="111" cm="1">
        <f t="array" ref="E184">IFERROR(_xlfn.IFS(COUNTA($L$135:$Q$135)=0,STDEV($L184:$Q184)/SQRT(COUNT($L184:$Q184)),$L$135="X",STDEV($M184:$Q184)/SQRT(COUNT($M184:$Q184)),$M$135="X",STDEV($L184,$N184:$Q184)/SQRT(COUNT($L184,$N184:$Q184)),$N$135="X",STDEV($L184:$M184,$O184:$Q184)/SQRT(COUNT($L184:$M184,$O184:$Q184)),$O$135="X",STDEV($L184:$N184,$P184:$Q184)/SQRT(COUNT($L184:$N184,$P184:$Q184)),$P$135="X",STDEV($L184:$O184,$Q184)/SQRT(COUNT($L184:$O184,$Q184)),$Q$135="X",STDEV($L184:$P184)/SQRT(COUNT($L184:$P184))),"")</f>
        <v>27900.479990030173</v>
      </c>
      <c r="F184" cm="1">
        <f t="array" ref="F184">_xlfn.IFS(SUM($L184:$Q184)="","",L184="","",L184=0,0,L184&gt;0,L184/F$198*100)</f>
        <v>4.7630322512824043E-2</v>
      </c>
      <c r="G184" cm="1">
        <f t="array" ref="G184">_xlfn.IFS(SUM($L184:$Q184)="","",M184="","",M184=0,0,M184&gt;0,M184/G$198*100)</f>
        <v>4.5596478709829968E-2</v>
      </c>
      <c r="H184" cm="1">
        <f t="array" ref="H184">_xlfn.IFS(SUM($L184:$Q184)="","",N184="","",N184=0,0,N184&gt;0,N184/H$198*100)</f>
        <v>0.13566231299947196</v>
      </c>
      <c r="I184" cm="1">
        <f t="array" ref="I184">_xlfn.IFS(SUM($L184:$Q184)="","",O184="","",O184=0,0,O184&gt;0,O184/I$198*100)</f>
        <v>6.760606845250694E-2</v>
      </c>
      <c r="J184" cm="1">
        <f t="array" ref="J184">_xlfn.IFS(SUM($L184:$Q184)="","",P184="","",P184=0,0,P184&gt;0,P184/J$198*100)</f>
        <v>2.1469276835737069E-2</v>
      </c>
      <c r="K184" s="1" cm="1">
        <f t="array" ref="K184">_xlfn.IFS(SUM($L184:$Q184)="","",Q184="","",Q184=0,0,Q184&gt;0,Q184/K$198*100)</f>
        <v>1.4325760938432675E-2</v>
      </c>
      <c r="L184" s="85">
        <f t="shared" si="180"/>
        <v>115721.33333333333</v>
      </c>
      <c r="M184" s="39">
        <f t="shared" si="155"/>
        <v>191415</v>
      </c>
      <c r="N184" s="39">
        <f t="shared" si="155"/>
        <v>28102</v>
      </c>
      <c r="O184" s="39">
        <f t="shared" si="155"/>
        <v>196966.66666666666</v>
      </c>
      <c r="P184" s="39">
        <f t="shared" si="155"/>
        <v>93165</v>
      </c>
      <c r="Q184" s="98">
        <f t="shared" si="155"/>
        <v>62392</v>
      </c>
      <c r="R184" s="89">
        <v>347164</v>
      </c>
      <c r="S184" s="89">
        <v>382830</v>
      </c>
      <c r="T184" s="89">
        <v>84306</v>
      </c>
      <c r="U184" s="89">
        <v>590900</v>
      </c>
      <c r="V184" s="89">
        <v>93165</v>
      </c>
      <c r="W184" s="89">
        <v>62392</v>
      </c>
      <c r="X184" s="1"/>
      <c r="Y184" s="1"/>
      <c r="Z184" s="7" t="s">
        <v>73</v>
      </c>
      <c r="AA184" s="18" cm="1">
        <f t="array" ref="AA184">IFERROR(_xlfn.IFS(COUNTA($AE$135:$AJ$135)=0,AVERAGE($AE184:$AJ184),$AE$135="X",AVERAGE($AF184:$AJ184),$AF$135="X",AVERAGE($AE184,$AG184:$AJ184),$AG$135="X",AVERAGE($AE184:$AF184,$AH184:$AJ184),$AH$135="X",AVERAGE($AE184:$AG184,$AI184:$AJ184),$AI$135="X",AVERAGE($AE184:$AH184,$AJ184:$AJ184),$AJ$135="X",AVERAGE($AE184:$AI184)),"")</f>
        <v>3.7575863188459131E-2</v>
      </c>
      <c r="AB184" s="19" cm="1">
        <f t="array" ref="AB184">IFERROR(_xlfn.IFS(COUNTA($AE$135:$AJ$135)=0,STDEV($AE184:$AJ184)/SQRT(COUNT($AE184:$AJ184)),$AE$135="X",STDEV($AF184:$AJ184)/SQRT(COUNT($AF184:$AJ184)),$AF$135="X",STDEV($AE184,$AG184:$AJ184)/SQRT(COUNT($AE184,$AG184:$AJ184)),$AG$135="X",STDEV($AE184:$AF184,$AH184:$AJ184)/SQRT(COUNT($AE184:$AF184,$AH184:$AJ184)),$AH$135="X",STDEV($AE184:$AG184,$AI184:$AJ184)/SQRT(COUNT($AE184:$AG184,$AI184:$AJ184)),$AI$135="X",STDEV($AE184:$AH184,$AJ184)/SQRT(COUNT($AE184:$AH184,$AJ184)),$AJ$135="X",STDEV($AE184:$AI184)/SQRT(COUNT($AE184:$AI184))),"")</f>
        <v>1.1603173593794987E-2</v>
      </c>
      <c r="AC184" s="113" cm="1">
        <f t="array" ref="AC184">IFERROR(_xlfn.IFS(COUNTA($AK$135:$AP$135)=0,AVERAGE($AK184:$AP184),$AK$135="X",AVERAGE($AL184:$AP184),$AL$135="X",AVERAGE($AK184,$AM184:$AP184),$AM$135="X",AVERAGE($AK184:$AL184,$AN184:$AP184),$AN$135="X",AVERAGE($AK184:$AM184,$AO184:$AP184),$AO$135="X",AVERAGE($AK184:$AN184,$AP184:$AP184),$AP$135="X",AVERAGE($AK184:$AO184)),"")</f>
        <v>74353.027777777766</v>
      </c>
      <c r="AD184" s="111" cm="1">
        <f t="array" ref="AD184">IFERROR(_xlfn.IFS(COUNTA($AK$135:$AP$135)=0,STDEV($AK184:$AP184)/SQRT(COUNT($AK184:$AP184)),$AK$135="X",STDEV($AL184:$AP184)/SQRT(COUNT($AL184:$AP184)),$AL$135="X",STDEV($AK184,$AM184:$AP184)/SQRT(COUNT($AK184,$AM184:$AP184)),$AM$135="X",STDEV($AK184:$AL184,$AN184:$AP184)/SQRT(COUNT($AK184:$AL184,$AN184:$AP184)),$AN$135="X",STDEV($AK184:$AM184,$AO184:$AP184)/SQRT(COUNT($AK184:$AM184,$AO184:$AP184)),$AO$135="X",STDEV($AK184:$AN184,$AP184)/SQRT(COUNT($AK184:$AN184,$AP184)),$AP$135="X",STDEV($AK184:$AO184)/SQRT(COUNT($AK184:$AO184))),"")</f>
        <v>26205.533071825681</v>
      </c>
      <c r="AE184" cm="1">
        <f t="array" ref="AE184">_xlfn.IFS(SUM($AK184:$AP184)="","",AK184="","",AK184=0,0,AK184&gt;0,AK184/AE$198*100)</f>
        <v>1.2369556910507803E-2</v>
      </c>
      <c r="AF184" cm="1">
        <f t="array" ref="AF184">_xlfn.IFS(SUM($AK184:$AP184)="","",AL184="","",AL184=0,0,AL184&gt;0,AL184/AF$198*100)</f>
        <v>7.907591670211038E-3</v>
      </c>
      <c r="AG184" cm="1">
        <f t="array" ref="AG184">_xlfn.IFS(SUM($AK184:$AP184)="","",AM184="","",AM184=0,0,AM184&gt;0,AM184/AG$198*100)</f>
        <v>6.5985994105267579E-2</v>
      </c>
      <c r="AH184" cm="1">
        <f t="array" ref="AH184">_xlfn.IFS(SUM($AK184:$AP184)="","",AN184="","",AN184=0,0,AN184&gt;0,AN184/AH$198*100)</f>
        <v>7.6521085687324103E-2</v>
      </c>
      <c r="AI184" cm="1">
        <f t="array" ref="AI184">_xlfn.IFS(SUM($AK184:$AP184)="","",AO184="","",AO184=0,0,AO184&gt;0,AO184/AI$198*100)</f>
        <v>3.9135928511256628E-2</v>
      </c>
      <c r="AJ184" s="1" cm="1">
        <f t="array" ref="AJ184">_xlfn.IFS(SUM($AK184:$AP184)="","",AP184="","",AP184=0,0,AP184&gt;0,AP184/AJ$198*100)</f>
        <v>2.3535022246187608E-2</v>
      </c>
      <c r="AK184" s="85">
        <f t="shared" si="181"/>
        <v>29012</v>
      </c>
      <c r="AL184" s="39">
        <f t="shared" si="181"/>
        <v>25034</v>
      </c>
      <c r="AM184" s="39">
        <f t="shared" si="181"/>
        <v>72520.5</v>
      </c>
      <c r="AN184" s="39">
        <f t="shared" si="181"/>
        <v>162042.66666666666</v>
      </c>
      <c r="AO184" s="39">
        <f t="shared" si="181"/>
        <v>143493</v>
      </c>
      <c r="AP184" s="98">
        <f t="shared" si="181"/>
        <v>14016</v>
      </c>
      <c r="AQ184" s="89">
        <v>58024</v>
      </c>
      <c r="AR184" s="89">
        <v>25034</v>
      </c>
      <c r="AS184" s="89">
        <v>145041</v>
      </c>
      <c r="AT184" s="89">
        <v>486128</v>
      </c>
      <c r="AU184" s="89">
        <v>143493</v>
      </c>
      <c r="AV184" s="89">
        <v>42048</v>
      </c>
      <c r="AW184" s="1"/>
      <c r="AX184" s="1"/>
      <c r="AY184" s="39" t="str">
        <f t="shared" si="187"/>
        <v/>
      </c>
      <c r="AZ184" s="39" t="str">
        <f t="shared" si="188"/>
        <v/>
      </c>
      <c r="BA184" s="39" t="str">
        <f t="shared" si="189"/>
        <v/>
      </c>
      <c r="BB184" s="39" t="str">
        <f t="shared" si="190"/>
        <v/>
      </c>
      <c r="BC184" s="39" t="str">
        <f t="shared" si="191"/>
        <v/>
      </c>
      <c r="BD184" s="39" t="str">
        <f t="shared" si="192"/>
        <v/>
      </c>
      <c r="BE184" s="39" t="str">
        <f t="shared" si="193"/>
        <v/>
      </c>
      <c r="BF184" s="39" t="str">
        <f t="shared" si="194"/>
        <v/>
      </c>
      <c r="BG184" s="39" t="str">
        <f t="shared" si="195"/>
        <v/>
      </c>
      <c r="BH184" s="39" t="str">
        <f t="shared" si="196"/>
        <v/>
      </c>
      <c r="BI184" s="39" t="str">
        <f t="shared" si="197"/>
        <v/>
      </c>
      <c r="BJ184" s="39" t="str">
        <f t="shared" si="198"/>
        <v/>
      </c>
      <c r="BK184" s="42" t="str">
        <f t="shared" si="183"/>
        <v/>
      </c>
      <c r="BL184" t="str">
        <f t="shared" si="183"/>
        <v/>
      </c>
      <c r="BM184" t="str">
        <f t="shared" si="183"/>
        <v/>
      </c>
      <c r="BN184" t="str">
        <f t="shared" si="182"/>
        <v/>
      </c>
      <c r="BO184" t="str">
        <f t="shared" si="182"/>
        <v/>
      </c>
      <c r="BP184" t="str">
        <f t="shared" si="182"/>
        <v/>
      </c>
      <c r="BQ184" t="str">
        <f t="shared" si="182"/>
        <v/>
      </c>
      <c r="BR184" t="str">
        <f t="shared" si="182"/>
        <v/>
      </c>
      <c r="BS184" t="str">
        <f t="shared" si="182"/>
        <v/>
      </c>
      <c r="BT184" t="str">
        <f t="shared" si="182"/>
        <v/>
      </c>
      <c r="BU184" t="str">
        <f t="shared" si="182"/>
        <v/>
      </c>
      <c r="BV184" t="str">
        <f t="shared" si="182"/>
        <v/>
      </c>
      <c r="BW184" t="str">
        <f t="shared" si="170"/>
        <v/>
      </c>
      <c r="BX184" t="str">
        <f t="shared" si="171"/>
        <v/>
      </c>
      <c r="BY184" t="str">
        <f t="shared" si="172"/>
        <v/>
      </c>
      <c r="BZ184" t="str">
        <f t="shared" si="173"/>
        <v/>
      </c>
      <c r="CA184" t="str">
        <f t="shared" si="199"/>
        <v/>
      </c>
      <c r="CB184" s="39" t="str">
        <f t="shared" si="199"/>
        <v/>
      </c>
      <c r="CC184" s="46" t="str">
        <f t="shared" si="175"/>
        <v/>
      </c>
      <c r="CD184" s="44" t="str">
        <f t="shared" si="176"/>
        <v/>
      </c>
      <c r="CE184" t="str" cm="1">
        <f t="array" ref="CE184">_xlfn.IFS($CC184="","",$CC184&lt;=CE$136,"yes",$CC184&gt;CE$136,"no")</f>
        <v/>
      </c>
      <c r="CF184" s="42" t="str">
        <f t="shared" si="184"/>
        <v/>
      </c>
      <c r="CG184" s="1" t="str">
        <f t="shared" si="185"/>
        <v/>
      </c>
      <c r="CH184" s="1" t="str">
        <f t="shared" si="186"/>
        <v/>
      </c>
      <c r="CI184" s="76" t="str">
        <f>IF(CE184="yes",VLOOKUP(CH184,'z-Table'!$A$1:$K$74,7,TRUE)*$CE$135,"")</f>
        <v/>
      </c>
    </row>
    <row r="185" spans="1:87" ht="12" x14ac:dyDescent="0.2">
      <c r="A185" s="6" t="s">
        <v>74</v>
      </c>
      <c r="B185" s="18" cm="1">
        <f t="array" ref="B185">IFERROR(_xlfn.IFS(COUNTA($F$135:$K$135)=0,AVERAGE($F185:$K185),$F$135="X",AVERAGE(G185:$K185),$G$135="X",AVERAGE($F185,$H185:$K185),$H$135="X",AVERAGE($F185:$G185,$I185:$K185),$I$135="X",AVERAGE($F185:$H185,$J185:$K185),$J$135="X",AVERAGE($F185:$I185,$K185:$K185),$K$135="X",AVERAGE($F185:$J185)),"")</f>
        <v>1.6420449280842672E-2</v>
      </c>
      <c r="C185" s="19" cm="1">
        <f t="array" ref="C185">IFERROR(_xlfn.IFS(COUNTA($F$135:$K$135)=0,STDEV($F185:$K185)/SQRT(COUNT($F185:$K185)),$F$135="X",STDEV(G185:$K185)/SQRT(COUNT(G185:$K185)),$G$135="X",STDEV($F185,$H185:$K185)/SQRT(COUNT($F185,$H185:$K185)),$H$135="X",STDEV($F185:$G185,$I185:$K185)/SQRT(COUNT($F185:$G185,$I185:$K185)),$I$135="X",STDEV($F185:$H185,$J185:$K185)/SQRT(COUNT($F185:$H185,$J185:$K185)),$J$135="X",STDEV($F185:$I185,$K185)/SQRT(COUNT($F185:$I185,$K185)),$K$135="X",STDEV($F185:$J185)/SQRT(COUNT($F185:$J185))),"")</f>
        <v>6.108183584013693E-3</v>
      </c>
      <c r="D185" s="113" cm="1">
        <f t="array" ref="D185">IFERROR(_xlfn.IFS(COUNTA($L$135:$Q$135)=0,AVERAGE($L185:$Q185),$L$135="X",AVERAGE($M185:$Q185),$M$135="X",AVERAGE($L185,$N185:$Q185),$N$135="X",AVERAGE($L185:$M185,$O185:$Q185),$O$135="X",AVERAGE($L185:$N185,$P185:$Q185),$P$135="X",AVERAGE($L185:$O185,$Q185:$Q185),$Q$135="X",AVERAGE($L185:$P185)),"")</f>
        <v>53022.694444444438</v>
      </c>
      <c r="E185" s="111" cm="1">
        <f t="array" ref="E185">IFERROR(_xlfn.IFS(COUNTA($L$135:$Q$135)=0,STDEV($L185:$Q185)/SQRT(COUNT($L185:$Q185)),$L$135="X",STDEV($M185:$Q185)/SQRT(COUNT($M185:$Q185)),$M$135="X",STDEV($L185,$N185:$Q185)/SQRT(COUNT($L185,$N185:$Q185)),$N$135="X",STDEV($L185:$M185,$O185:$Q185)/SQRT(COUNT($L185:$M185,$O185:$Q185)),$O$135="X",STDEV($L185:$N185,$P185:$Q185)/SQRT(COUNT($L185:$N185,$P185:$Q185)),$P$135="X",STDEV($L185:$O185,$Q185)/SQRT(COUNT($L185:$O185,$Q185)),$Q$135="X",STDEV($L185:$P185)/SQRT(COUNT($L185:$P185))),"")</f>
        <v>16372.416328963784</v>
      </c>
      <c r="F185" cm="1">
        <f t="array" ref="F185">_xlfn.IFS(SUM($L185:$Q185)="","",L185="","",L185=0,0,L185&gt;0,L185/F$198*100)</f>
        <v>2.5000554864363304E-2</v>
      </c>
      <c r="G185" cm="1">
        <f t="array" ref="G185">_xlfn.IFS(SUM($L185:$Q185)="","",M185="","",M185=0,0,M185&gt;0,M185/G$198*100)</f>
        <v>1.1595104855518314E-2</v>
      </c>
      <c r="H185" cm="1">
        <f t="array" ref="H185">_xlfn.IFS(SUM($L185:$Q185)="","",N185="","",N185=0,0,N185&gt;0,N185/H$198*100)</f>
        <v>0</v>
      </c>
      <c r="I185" cm="1">
        <f t="array" ref="I185">_xlfn.IFS(SUM($L185:$Q185)="","",O185="","",O185=0,0,O185&gt;0,O185/I$198*100)</f>
        <v>4.2177193928816248E-2</v>
      </c>
      <c r="J185" cm="1">
        <f t="array" ref="J185">_xlfn.IFS(SUM($L185:$Q185)="","",P185="","",P185=0,0,P185&gt;0,P185/J$198*100)</f>
        <v>1.1228824691407287E-2</v>
      </c>
      <c r="K185" s="1" cm="1">
        <f t="array" ref="K185">_xlfn.IFS(SUM($L185:$Q185)="","",Q185="","",Q185=0,0,Q185&gt;0,Q185/K$198*100)</f>
        <v>8.5210173449508757E-3</v>
      </c>
      <c r="L185" s="85">
        <f t="shared" si="180"/>
        <v>60740.666666666664</v>
      </c>
      <c r="M185" s="39">
        <f t="shared" si="155"/>
        <v>48676.5</v>
      </c>
      <c r="N185" s="39">
        <f t="shared" si="155"/>
        <v>0</v>
      </c>
      <c r="O185" s="39">
        <f t="shared" si="155"/>
        <v>122881</v>
      </c>
      <c r="P185" s="39">
        <f t="shared" si="155"/>
        <v>48727</v>
      </c>
      <c r="Q185" s="98">
        <f t="shared" si="155"/>
        <v>37111</v>
      </c>
      <c r="R185" s="89">
        <v>182222</v>
      </c>
      <c r="S185" s="89">
        <v>97353</v>
      </c>
      <c r="T185" s="89">
        <v>0</v>
      </c>
      <c r="U185" s="89">
        <v>368643</v>
      </c>
      <c r="V185" s="89">
        <v>48727</v>
      </c>
      <c r="W185" s="89">
        <v>37111</v>
      </c>
      <c r="X185" s="1"/>
      <c r="Y185" s="1"/>
      <c r="Z185" s="6" t="s">
        <v>74</v>
      </c>
      <c r="AA185" s="18" cm="1">
        <f t="array" ref="AA185">IFERROR(_xlfn.IFS(COUNTA($AE$135:$AJ$135)=0,AVERAGE($AE185:$AJ185),$AE$135="X",AVERAGE($AF185:$AJ185),$AF$135="X",AVERAGE($AE185,$AG185:$AJ185),$AG$135="X",AVERAGE($AE185:$AF185,$AH185:$AJ185),$AH$135="X",AVERAGE($AE185:$AG185,$AI185:$AJ185),$AI$135="X",AVERAGE($AE185:$AH185,$AJ185:$AJ185),$AJ$135="X",AVERAGE($AE185:$AI185)),"")</f>
        <v>1.2637959916717359E-2</v>
      </c>
      <c r="AB185" s="19" cm="1">
        <f t="array" ref="AB185">IFERROR(_xlfn.IFS(COUNTA($AE$135:$AJ$135)=0,STDEV($AE185:$AJ185)/SQRT(COUNT($AE185:$AJ185)),$AE$135="X",STDEV($AF185:$AJ185)/SQRT(COUNT($AF185:$AJ185)),$AF$135="X",STDEV($AE185,$AG185:$AJ185)/SQRT(COUNT($AE185,$AG185:$AJ185)),$AG$135="X",STDEV($AE185:$AF185,$AH185:$AJ185)/SQRT(COUNT($AE185:$AF185,$AH185:$AJ185)),$AH$135="X",STDEV($AE185:$AG185,$AI185:$AJ185)/SQRT(COUNT($AE185:$AG185,$AI185:$AJ185)),$AI$135="X",STDEV($AE185:$AH185,$AJ185)/SQRT(COUNT($AE185:$AH185,$AJ185)),$AJ$135="X",STDEV($AE185:$AI185)/SQRT(COUNT($AE185:$AI185))),"")</f>
        <v>9.1490417131551878E-3</v>
      </c>
      <c r="AC185" s="113" cm="1">
        <f t="array" ref="AC185">IFERROR(_xlfn.IFS(COUNTA($AK$135:$AP$135)=0,AVERAGE($AK185:$AP185),$AK$135="X",AVERAGE($AL185:$AP185),$AL$135="X",AVERAGE($AK185,$AM185:$AP185),$AM$135="X",AVERAGE($AK185:$AL185,$AN185:$AP185),$AN$135="X",AVERAGE($AK185:$AM185,$AO185:$AP185),$AO$135="X",AVERAGE($AK185:$AN185,$AP185:$AP185),$AP$135="X",AVERAGE($AK185:$AO185)),"")</f>
        <v>28028.083333333332</v>
      </c>
      <c r="AD185" s="111" cm="1">
        <f t="array" ref="AD185">IFERROR(_xlfn.IFS(COUNTA($AK$135:$AP$135)=0,STDEV($AK185:$AP185)/SQRT(COUNT($AK185:$AP185)),$AK$135="X",STDEV($AL185:$AP185)/SQRT(COUNT($AL185:$AP185)),$AL$135="X",STDEV($AK185,$AM185:$AP185)/SQRT(COUNT($AK185,$AM185:$AP185)),$AM$135="X",STDEV($AK185:$AL185,$AN185:$AP185)/SQRT(COUNT($AK185:$AL185,$AN185:$AP185)),$AN$135="X",STDEV($AK185:$AM185,$AO185:$AP185)/SQRT(COUNT($AK185:$AM185,$AO185:$AP185)),$AO$135="X",STDEV($AK185:$AN185,$AP185)/SQRT(COUNT($AK185:$AN185,$AP185)),$AP$135="X",STDEV($AK185:$AO185)/SQRT(COUNT($AK185:$AO185))),"")</f>
        <v>19194.475379831158</v>
      </c>
      <c r="AE185" cm="1">
        <f t="array" ref="AE185">_xlfn.IFS(SUM($AK185:$AP185)="","",AK185="","",AK185=0,0,AK185&gt;0,AK185/AE$198*100)</f>
        <v>6.3704582441180329E-3</v>
      </c>
      <c r="AF185" cm="1">
        <f t="array" ref="AF185">_xlfn.IFS(SUM($AK185:$AP185)="","",AL185="","",AL185=0,0,AL185&gt;0,AL185/AF$198*100)</f>
        <v>3.6638234314443482E-3</v>
      </c>
      <c r="AG185" cm="1">
        <f t="array" ref="AG185">_xlfn.IFS(SUM($AK185:$AP185)="","",AM185="","",AM185=0,0,AM185&gt;0,AM185/AG$198*100)</f>
        <v>3.6878018506305036E-3</v>
      </c>
      <c r="AH185" cm="1">
        <f t="array" ref="AH185">_xlfn.IFS(SUM($AK185:$AP185)="","",AN185="","",AN185=0,0,AN185&gt;0,AN185/AH$198*100)</f>
        <v>5.8194074107062399E-2</v>
      </c>
      <c r="AI185" cm="1">
        <f t="array" ref="AI185">_xlfn.IFS(SUM($AK185:$AP185)="","",AO185="","",AO185=0,0,AO185&gt;0,AO185/AI$198*100)</f>
        <v>3.9116018670488631E-3</v>
      </c>
      <c r="AJ185" s="1" cm="1">
        <f t="array" ref="AJ185">_xlfn.IFS(SUM($AK185:$AP185)="","",AP185="","",AP185=0,0,AP185&gt;0,AP185/AJ$198*100)</f>
        <v>0</v>
      </c>
      <c r="AK185" s="85">
        <f t="shared" si="181"/>
        <v>14941.5</v>
      </c>
      <c r="AL185" s="39">
        <f t="shared" si="181"/>
        <v>11599</v>
      </c>
      <c r="AM185" s="39">
        <f t="shared" si="181"/>
        <v>4053</v>
      </c>
      <c r="AN185" s="39">
        <f t="shared" si="181"/>
        <v>123233</v>
      </c>
      <c r="AO185" s="39">
        <f t="shared" si="181"/>
        <v>14342</v>
      </c>
      <c r="AP185" s="98">
        <f t="shared" si="181"/>
        <v>0</v>
      </c>
      <c r="AQ185" s="89">
        <v>29883</v>
      </c>
      <c r="AR185" s="89">
        <v>11599</v>
      </c>
      <c r="AS185" s="89">
        <v>8106</v>
      </c>
      <c r="AT185" s="89">
        <v>369699</v>
      </c>
      <c r="AU185" s="89">
        <v>14342</v>
      </c>
      <c r="AV185" s="89">
        <v>0</v>
      </c>
      <c r="AW185" s="1"/>
      <c r="AX185" s="1"/>
      <c r="AY185" s="39" t="str">
        <f t="shared" si="187"/>
        <v/>
      </c>
      <c r="AZ185" s="39" t="str">
        <f t="shared" si="188"/>
        <v/>
      </c>
      <c r="BA185" s="39" t="str">
        <f t="shared" si="189"/>
        <v/>
      </c>
      <c r="BB185" s="39" t="str">
        <f t="shared" si="190"/>
        <v/>
      </c>
      <c r="BC185" s="39" t="str">
        <f t="shared" si="191"/>
        <v/>
      </c>
      <c r="BD185" s="39" t="str">
        <f t="shared" si="192"/>
        <v/>
      </c>
      <c r="BE185" s="39" t="str">
        <f t="shared" si="193"/>
        <v/>
      </c>
      <c r="BF185" s="39" t="str">
        <f t="shared" si="194"/>
        <v/>
      </c>
      <c r="BG185" s="39" t="str">
        <f t="shared" si="195"/>
        <v/>
      </c>
      <c r="BH185" s="39" t="str">
        <f t="shared" si="196"/>
        <v/>
      </c>
      <c r="BI185" s="39" t="str">
        <f t="shared" si="197"/>
        <v/>
      </c>
      <c r="BJ185" s="39" t="str">
        <f t="shared" si="198"/>
        <v/>
      </c>
      <c r="BK185" s="42" t="str">
        <f t="shared" si="183"/>
        <v/>
      </c>
      <c r="BL185" t="str">
        <f t="shared" si="183"/>
        <v/>
      </c>
      <c r="BM185" t="str">
        <f t="shared" si="183"/>
        <v/>
      </c>
      <c r="BN185" t="str">
        <f t="shared" si="182"/>
        <v/>
      </c>
      <c r="BO185" t="str">
        <f t="shared" si="182"/>
        <v/>
      </c>
      <c r="BP185" t="str">
        <f t="shared" si="182"/>
        <v/>
      </c>
      <c r="BQ185" t="str">
        <f t="shared" si="182"/>
        <v/>
      </c>
      <c r="BR185" t="str">
        <f t="shared" si="182"/>
        <v/>
      </c>
      <c r="BS185" t="str">
        <f t="shared" si="182"/>
        <v/>
      </c>
      <c r="BT185" t="str">
        <f t="shared" si="182"/>
        <v/>
      </c>
      <c r="BU185" t="str">
        <f t="shared" si="182"/>
        <v/>
      </c>
      <c r="BV185" t="str">
        <f t="shared" si="182"/>
        <v/>
      </c>
      <c r="BW185" t="str">
        <f t="shared" si="170"/>
        <v/>
      </c>
      <c r="BX185" t="str">
        <f t="shared" si="171"/>
        <v/>
      </c>
      <c r="BY185" t="str">
        <f t="shared" si="172"/>
        <v/>
      </c>
      <c r="BZ185" t="str">
        <f t="shared" si="173"/>
        <v/>
      </c>
      <c r="CA185" t="str">
        <f t="shared" si="199"/>
        <v/>
      </c>
      <c r="CB185" s="39" t="str">
        <f t="shared" si="199"/>
        <v/>
      </c>
      <c r="CC185" s="46" t="str">
        <f t="shared" si="175"/>
        <v/>
      </c>
      <c r="CD185" s="44" t="str">
        <f t="shared" si="176"/>
        <v/>
      </c>
      <c r="CE185" t="str" cm="1">
        <f t="array" ref="CE185">_xlfn.IFS($CC185="","",$CC185&lt;=CE$136,"yes",$CC185&gt;CE$136,"no")</f>
        <v/>
      </c>
      <c r="CF185" s="42" t="str">
        <f t="shared" si="184"/>
        <v/>
      </c>
      <c r="CG185" s="1" t="str">
        <f t="shared" si="185"/>
        <v/>
      </c>
      <c r="CH185" s="1" t="str">
        <f t="shared" si="186"/>
        <v/>
      </c>
      <c r="CI185" s="76" t="str">
        <f>IF(CE185="yes",VLOOKUP(CH185,'z-Table'!$A$1:$K$74,7,TRUE)*$CE$135,"")</f>
        <v/>
      </c>
    </row>
    <row r="186" spans="1:87" ht="12" x14ac:dyDescent="0.2">
      <c r="A186" s="7" t="s">
        <v>75</v>
      </c>
      <c r="B186" s="18" cm="1">
        <f t="array" ref="B186">IFERROR(_xlfn.IFS(COUNTA($F$135:$K$135)=0,AVERAGE($F186:$K186),$F$135="X",AVERAGE(G186:$K186),$G$135="X",AVERAGE($F186,$H186:$K186),$H$135="X",AVERAGE($F186:$G186,$I186:$K186),$I$135="X",AVERAGE($F186:$H186,$J186:$K186),$J$135="X",AVERAGE($F186:$I186,$K186:$K186),$K$135="X",AVERAGE($F186:$J186)),"")</f>
        <v>0</v>
      </c>
      <c r="C186" s="19" cm="1">
        <f t="array" ref="C186">IFERROR(_xlfn.IFS(COUNTA($F$135:$K$135)=0,STDEV($F186:$K186)/SQRT(COUNT($F186:$K186)),$F$135="X",STDEV(G186:$K186)/SQRT(COUNT(G186:$K186)),$G$135="X",STDEV($F186,$H186:$K186)/SQRT(COUNT($F186,$H186:$K186)),$H$135="X",STDEV($F186:$G186,$I186:$K186)/SQRT(COUNT($F186:$G186,$I186:$K186)),$I$135="X",STDEV($F186:$H186,$J186:$K186)/SQRT(COUNT($F186:$H186,$J186:$K186)),$J$135="X",STDEV($F186:$I186,$K186)/SQRT(COUNT($F186:$I186,$K186)),$K$135="X",STDEV($F186:$J186)/SQRT(COUNT($F186:$J186))),"")</f>
        <v>0</v>
      </c>
      <c r="D186" s="113" cm="1">
        <f t="array" ref="D186">IFERROR(_xlfn.IFS(COUNTA($L$135:$Q$135)=0,AVERAGE($L186:$Q186),$L$135="X",AVERAGE($M186:$Q186),$M$135="X",AVERAGE($L186,$N186:$Q186),$N$135="X",AVERAGE($L186:$M186,$O186:$Q186),$O$135="X",AVERAGE($L186:$N186,$P186:$Q186),$P$135="X",AVERAGE($L186:$O186,$Q186:$Q186),$Q$135="X",AVERAGE($L186:$P186)),"")</f>
        <v>0</v>
      </c>
      <c r="E186" s="111" cm="1">
        <f t="array" ref="E186">IFERROR(_xlfn.IFS(COUNTA($L$135:$Q$135)=0,STDEV($L186:$Q186)/SQRT(COUNT($L186:$Q186)),$L$135="X",STDEV($M186:$Q186)/SQRT(COUNT($M186:$Q186)),$M$135="X",STDEV($L186,$N186:$Q186)/SQRT(COUNT($L186,$N186:$Q186)),$N$135="X",STDEV($L186:$M186,$O186:$Q186)/SQRT(COUNT($L186:$M186,$O186:$Q186)),$O$135="X",STDEV($L186:$N186,$P186:$Q186)/SQRT(COUNT($L186:$N186,$P186:$Q186)),$P$135="X",STDEV($L186:$O186,$Q186)/SQRT(COUNT($L186:$O186,$Q186)),$Q$135="X",STDEV($L186:$P186)/SQRT(COUNT($L186:$P186))),"")</f>
        <v>0</v>
      </c>
      <c r="F186" cm="1">
        <f t="array" ref="F186">_xlfn.IFS(SUM($L186:$Q186)="","",L186="","",L186=0,0,L186&gt;0,L186/F$198*100)</f>
        <v>0</v>
      </c>
      <c r="G186" cm="1">
        <f t="array" ref="G186">_xlfn.IFS(SUM($L186:$Q186)="","",M186="","",M186=0,0,M186&gt;0,M186/G$198*100)</f>
        <v>0</v>
      </c>
      <c r="H186" cm="1">
        <f t="array" ref="H186">_xlfn.IFS(SUM($L186:$Q186)="","",N186="","",N186=0,0,N186&gt;0,N186/H$198*100)</f>
        <v>0</v>
      </c>
      <c r="I186" cm="1">
        <f t="array" ref="I186">_xlfn.IFS(SUM($L186:$Q186)="","",O186="","",O186=0,0,O186&gt;0,O186/I$198*100)</f>
        <v>0</v>
      </c>
      <c r="J186" cm="1">
        <f t="array" ref="J186">_xlfn.IFS(SUM($L186:$Q186)="","",P186="","",P186=0,0,P186&gt;0,P186/J$198*100)</f>
        <v>0</v>
      </c>
      <c r="K186" s="1" cm="1">
        <f t="array" ref="K186">_xlfn.IFS(SUM($L186:$Q186)="","",Q186="","",Q186=0,0,Q186&gt;0,Q186/K$198*100)</f>
        <v>0</v>
      </c>
      <c r="L186" s="85">
        <f t="shared" si="180"/>
        <v>0</v>
      </c>
      <c r="M186" s="39">
        <f t="shared" si="155"/>
        <v>0</v>
      </c>
      <c r="N186" s="39">
        <f t="shared" si="155"/>
        <v>0</v>
      </c>
      <c r="O186" s="39">
        <f t="shared" si="155"/>
        <v>0</v>
      </c>
      <c r="P186" s="39">
        <f t="shared" si="155"/>
        <v>0</v>
      </c>
      <c r="Q186" s="98">
        <f t="shared" si="155"/>
        <v>0</v>
      </c>
      <c r="R186" s="89">
        <v>0</v>
      </c>
      <c r="S186" s="89">
        <v>0</v>
      </c>
      <c r="T186" s="89">
        <v>0</v>
      </c>
      <c r="U186" s="89">
        <v>0</v>
      </c>
      <c r="V186" s="89">
        <v>0</v>
      </c>
      <c r="W186" s="89">
        <v>0</v>
      </c>
      <c r="X186" s="1"/>
      <c r="Y186" s="1"/>
      <c r="Z186" s="7" t="s">
        <v>75</v>
      </c>
      <c r="AA186" s="18" cm="1">
        <f t="array" ref="AA186">IFERROR(_xlfn.IFS(COUNTA($AE$135:$AJ$135)=0,AVERAGE($AE186:$AJ186),$AE$135="X",AVERAGE($AF186:$AJ186),$AF$135="X",AVERAGE($AE186,$AG186:$AJ186),$AG$135="X",AVERAGE($AE186:$AF186,$AH186:$AJ186),$AH$135="X",AVERAGE($AE186:$AG186,$AI186:$AJ186),$AI$135="X",AVERAGE($AE186:$AH186,$AJ186:$AJ186),$AJ$135="X",AVERAGE($AE186:$AI186)),"")</f>
        <v>0</v>
      </c>
      <c r="AB186" s="19" cm="1">
        <f t="array" ref="AB186">IFERROR(_xlfn.IFS(COUNTA($AE$135:$AJ$135)=0,STDEV($AE186:$AJ186)/SQRT(COUNT($AE186:$AJ186)),$AE$135="X",STDEV($AF186:$AJ186)/SQRT(COUNT($AF186:$AJ186)),$AF$135="X",STDEV($AE186,$AG186:$AJ186)/SQRT(COUNT($AE186,$AG186:$AJ186)),$AG$135="X",STDEV($AE186:$AF186,$AH186:$AJ186)/SQRT(COUNT($AE186:$AF186,$AH186:$AJ186)),$AH$135="X",STDEV($AE186:$AG186,$AI186:$AJ186)/SQRT(COUNT($AE186:$AG186,$AI186:$AJ186)),$AI$135="X",STDEV($AE186:$AH186,$AJ186)/SQRT(COUNT($AE186:$AH186,$AJ186)),$AJ$135="X",STDEV($AE186:$AI186)/SQRT(COUNT($AE186:$AI186))),"")</f>
        <v>0</v>
      </c>
      <c r="AC186" s="113" cm="1">
        <f t="array" ref="AC186">IFERROR(_xlfn.IFS(COUNTA($AK$135:$AP$135)=0,AVERAGE($AK186:$AP186),$AK$135="X",AVERAGE($AL186:$AP186),$AL$135="X",AVERAGE($AK186,$AM186:$AP186),$AM$135="X",AVERAGE($AK186:$AL186,$AN186:$AP186),$AN$135="X",AVERAGE($AK186:$AM186,$AO186:$AP186),$AO$135="X",AVERAGE($AK186:$AN186,$AP186:$AP186),$AP$135="X",AVERAGE($AK186:$AO186)),"")</f>
        <v>0</v>
      </c>
      <c r="AD186" s="111" cm="1">
        <f t="array" ref="AD186">IFERROR(_xlfn.IFS(COUNTA($AK$135:$AP$135)=0,STDEV($AK186:$AP186)/SQRT(COUNT($AK186:$AP186)),$AK$135="X",STDEV($AL186:$AP186)/SQRT(COUNT($AL186:$AP186)),$AL$135="X",STDEV($AK186,$AM186:$AP186)/SQRT(COUNT($AK186,$AM186:$AP186)),$AM$135="X",STDEV($AK186:$AL186,$AN186:$AP186)/SQRT(COUNT($AK186:$AL186,$AN186:$AP186)),$AN$135="X",STDEV($AK186:$AM186,$AO186:$AP186)/SQRT(COUNT($AK186:$AM186,$AO186:$AP186)),$AO$135="X",STDEV($AK186:$AN186,$AP186)/SQRT(COUNT($AK186:$AN186,$AP186)),$AP$135="X",STDEV($AK186:$AO186)/SQRT(COUNT($AK186:$AO186))),"")</f>
        <v>0</v>
      </c>
      <c r="AE186" cm="1">
        <f t="array" ref="AE186">_xlfn.IFS(SUM($AK186:$AP186)="","",AK186="","",AK186=0,0,AK186&gt;0,AK186/AE$198*100)</f>
        <v>0</v>
      </c>
      <c r="AF186" cm="1">
        <f t="array" ref="AF186">_xlfn.IFS(SUM($AK186:$AP186)="","",AL186="","",AL186=0,0,AL186&gt;0,AL186/AF$198*100)</f>
        <v>0</v>
      </c>
      <c r="AG186" cm="1">
        <f t="array" ref="AG186">_xlfn.IFS(SUM($AK186:$AP186)="","",AM186="","",AM186=0,0,AM186&gt;0,AM186/AG$198*100)</f>
        <v>0</v>
      </c>
      <c r="AH186" cm="1">
        <f t="array" ref="AH186">_xlfn.IFS(SUM($AK186:$AP186)="","",AN186="","",AN186=0,0,AN186&gt;0,AN186/AH$198*100)</f>
        <v>0</v>
      </c>
      <c r="AI186" cm="1">
        <f t="array" ref="AI186">_xlfn.IFS(SUM($AK186:$AP186)="","",AO186="","",AO186=0,0,AO186&gt;0,AO186/AI$198*100)</f>
        <v>0</v>
      </c>
      <c r="AJ186" s="1" cm="1">
        <f t="array" ref="AJ186">_xlfn.IFS(SUM($AK186:$AP186)="","",AP186="","",AP186=0,0,AP186&gt;0,AP186/AJ$198*100)</f>
        <v>0</v>
      </c>
      <c r="AK186" s="85">
        <f t="shared" si="181"/>
        <v>0</v>
      </c>
      <c r="AL186" s="39">
        <f t="shared" si="181"/>
        <v>0</v>
      </c>
      <c r="AM186" s="39">
        <f t="shared" si="181"/>
        <v>0</v>
      </c>
      <c r="AN186" s="39">
        <f t="shared" si="181"/>
        <v>0</v>
      </c>
      <c r="AO186" s="39">
        <f t="shared" si="181"/>
        <v>0</v>
      </c>
      <c r="AP186" s="98">
        <f t="shared" si="181"/>
        <v>0</v>
      </c>
      <c r="AQ186" s="89">
        <v>0</v>
      </c>
      <c r="AR186" s="89">
        <v>0</v>
      </c>
      <c r="AS186" s="89">
        <v>0</v>
      </c>
      <c r="AT186" s="89">
        <v>0</v>
      </c>
      <c r="AU186" s="89">
        <v>0</v>
      </c>
      <c r="AV186" s="89">
        <v>0</v>
      </c>
      <c r="AW186" s="1"/>
      <c r="AX186" s="1"/>
      <c r="AY186" s="39" t="str">
        <f t="shared" si="187"/>
        <v/>
      </c>
      <c r="AZ186" s="39" t="str">
        <f t="shared" si="188"/>
        <v/>
      </c>
      <c r="BA186" s="39" t="str">
        <f t="shared" si="189"/>
        <v/>
      </c>
      <c r="BB186" s="39" t="str">
        <f t="shared" si="190"/>
        <v/>
      </c>
      <c r="BC186" s="39" t="str">
        <f t="shared" si="191"/>
        <v/>
      </c>
      <c r="BD186" s="39" t="str">
        <f t="shared" si="192"/>
        <v/>
      </c>
      <c r="BE186" s="39" t="str">
        <f t="shared" si="193"/>
        <v/>
      </c>
      <c r="BF186" s="39" t="str">
        <f t="shared" si="194"/>
        <v/>
      </c>
      <c r="BG186" s="39" t="str">
        <f t="shared" si="195"/>
        <v/>
      </c>
      <c r="BH186" s="39" t="str">
        <f t="shared" si="196"/>
        <v/>
      </c>
      <c r="BI186" s="39" t="str">
        <f t="shared" si="197"/>
        <v/>
      </c>
      <c r="BJ186" s="39" t="str">
        <f t="shared" si="198"/>
        <v/>
      </c>
      <c r="BK186" s="42" t="str">
        <f t="shared" si="183"/>
        <v/>
      </c>
      <c r="BL186" t="str">
        <f t="shared" si="183"/>
        <v/>
      </c>
      <c r="BM186" t="str">
        <f t="shared" si="183"/>
        <v/>
      </c>
      <c r="BN186" t="str">
        <f t="shared" si="182"/>
        <v/>
      </c>
      <c r="BO186" t="str">
        <f t="shared" si="182"/>
        <v/>
      </c>
      <c r="BP186" t="str">
        <f t="shared" si="182"/>
        <v/>
      </c>
      <c r="BQ186" t="str">
        <f t="shared" ref="BQ186:BV198" si="200">IFERROR(_xlfn.RANK.AVG(BE186,$AY186:$BJ186,1),"")</f>
        <v/>
      </c>
      <c r="BR186" t="str">
        <f t="shared" si="200"/>
        <v/>
      </c>
      <c r="BS186" t="str">
        <f t="shared" si="200"/>
        <v/>
      </c>
      <c r="BT186" t="str">
        <f t="shared" si="200"/>
        <v/>
      </c>
      <c r="BU186" t="str">
        <f t="shared" si="200"/>
        <v/>
      </c>
      <c r="BV186" t="str">
        <f t="shared" si="200"/>
        <v/>
      </c>
      <c r="BW186" t="str">
        <f t="shared" si="170"/>
        <v/>
      </c>
      <c r="BX186" t="str">
        <f t="shared" si="171"/>
        <v/>
      </c>
      <c r="BY186" t="str">
        <f t="shared" si="172"/>
        <v/>
      </c>
      <c r="BZ186" t="str">
        <f t="shared" si="173"/>
        <v/>
      </c>
      <c r="CA186" t="str">
        <f t="shared" si="199"/>
        <v/>
      </c>
      <c r="CB186" s="39" t="str">
        <f t="shared" si="199"/>
        <v/>
      </c>
      <c r="CC186" s="46" t="str">
        <f t="shared" si="175"/>
        <v/>
      </c>
      <c r="CD186" s="44" t="str">
        <f t="shared" si="176"/>
        <v/>
      </c>
      <c r="CE186" t="str" cm="1">
        <f t="array" ref="CE186">_xlfn.IFS($CC186="","",$CC186&lt;=CE$136,"yes",$CC186&gt;CE$136,"no")</f>
        <v/>
      </c>
      <c r="CF186" s="42" t="str">
        <f t="shared" si="184"/>
        <v/>
      </c>
      <c r="CG186" s="1" t="str">
        <f t="shared" si="185"/>
        <v/>
      </c>
      <c r="CH186" s="1" t="str">
        <f t="shared" si="186"/>
        <v/>
      </c>
      <c r="CI186" s="76" t="str">
        <f>IF(CE186="yes",VLOOKUP(CH186,'z-Table'!$A$1:$K$74,7,TRUE)*$CE$135,"")</f>
        <v/>
      </c>
    </row>
    <row r="187" spans="1:87" ht="12" x14ac:dyDescent="0.2">
      <c r="A187" s="7" t="s">
        <v>76</v>
      </c>
      <c r="B187" s="18" cm="1">
        <f t="array" ref="B187">IFERROR(_xlfn.IFS(COUNTA($F$135:$K$135)=0,AVERAGE($F187:$K187),$F$135="X",AVERAGE(G187:$K187),$G$135="X",AVERAGE($F187,$H187:$K187),$H$135="X",AVERAGE($F187:$G187,$I187:$K187),$I$135="X",AVERAGE($F187:$H187,$J187:$K187),$J$135="X",AVERAGE($F187:$I187,$K187:$K187),$K$135="X",AVERAGE($F187:$J187)),"")</f>
        <v>2.5442661892351036E-3</v>
      </c>
      <c r="C187" s="19" cm="1">
        <f t="array" ref="C187">IFERROR(_xlfn.IFS(COUNTA($F$135:$K$135)=0,STDEV($F187:$K187)/SQRT(COUNT($F187:$K187)),$F$135="X",STDEV(G187:$K187)/SQRT(COUNT(G187:$K187)),$G$135="X",STDEV($F187,$H187:$K187)/SQRT(COUNT($F187,$H187:$K187)),$H$135="X",STDEV($F187:$G187,$I187:$K187)/SQRT(COUNT($F187:$G187,$I187:$K187)),$I$135="X",STDEV($F187:$H187,$J187:$K187)/SQRT(COUNT($F187:$H187,$J187:$K187)),$J$135="X",STDEV($F187:$I187,$K187)/SQRT(COUNT($F187:$I187,$K187)),$K$135="X",STDEV($F187:$J187)/SQRT(COUNT($F187:$J187))),"")</f>
        <v>1.2107521805387767E-3</v>
      </c>
      <c r="D187" s="113" cm="1">
        <f t="array" ref="D187">IFERROR(_xlfn.IFS(COUNTA($L$135:$Q$135)=0,AVERAGE($L187:$Q187),$L$135="X",AVERAGE($M187:$Q187),$M$135="X",AVERAGE($L187,$N187:$Q187),$N$135="X",AVERAGE($L187:$M187,$O187:$Q187),$O$135="X",AVERAGE($L187:$N187,$P187:$Q187),$P$135="X",AVERAGE($L187:$O187,$Q187:$Q187),$Q$135="X",AVERAGE($L187:$P187)),"")</f>
        <v>7963.9722222222226</v>
      </c>
      <c r="E187" s="111" cm="1">
        <f t="array" ref="E187">IFERROR(_xlfn.IFS(COUNTA($L$135:$Q$135)=0,STDEV($L187:$Q187)/SQRT(COUNT($L187:$Q187)),$L$135="X",STDEV($M187:$Q187)/SQRT(COUNT($M187:$Q187)),$M$135="X",STDEV($L187,$N187:$Q187)/SQRT(COUNT($L187,$N187:$Q187)),$N$135="X",STDEV($L187:$M187,$O187:$Q187)/SQRT(COUNT($L187:$M187,$O187:$Q187)),$O$135="X",STDEV($L187:$N187,$P187:$Q187)/SQRT(COUNT($L187:$N187,$P187:$Q187)),$P$135="X",STDEV($L187:$O187,$Q187)/SQRT(COUNT($L187:$O187,$Q187)),$Q$135="X",STDEV($L187:$P187)/SQRT(COUNT($L187:$P187))),"")</f>
        <v>3805.9437770551658</v>
      </c>
      <c r="F187" cm="1">
        <f t="array" ref="F187">_xlfn.IFS(SUM($L187:$Q187)="","",L187="","",L187=0,0,L187&gt;0,L187/F$198*100)</f>
        <v>4.1774148813542482E-3</v>
      </c>
      <c r="G187" cm="1">
        <f t="array" ref="G187">_xlfn.IFS(SUM($L187:$Q187)="","",M187="","",M187=0,0,M187&gt;0,M187/G$198*100)</f>
        <v>4.1489782301724707E-3</v>
      </c>
      <c r="H187" cm="1">
        <f t="array" ref="H187">_xlfn.IFS(SUM($L187:$Q187)="","",N187="","",N187=0,0,N187&gt;0,N187/H$198*100)</f>
        <v>0</v>
      </c>
      <c r="I187" cm="1">
        <f t="array" ref="I187">_xlfn.IFS(SUM($L187:$Q187)="","",O187="","",O187=0,0,O187&gt;0,O187/I$198*100)</f>
        <v>6.9392040238839036E-3</v>
      </c>
      <c r="J187" cm="1">
        <f t="array" ref="J187">_xlfn.IFS(SUM($L187:$Q187)="","",P187="","",P187=0,0,P187&gt;0,P187/J$198*100)</f>
        <v>0</v>
      </c>
      <c r="K187" s="1" cm="1">
        <f t="array" ref="K187">_xlfn.IFS(SUM($L187:$Q187)="","",Q187="","",Q187=0,0,Q187&gt;0,Q187/K$198*100)</f>
        <v>0</v>
      </c>
      <c r="L187" s="85">
        <f t="shared" si="180"/>
        <v>10149.333333333334</v>
      </c>
      <c r="M187" s="39">
        <f t="shared" si="155"/>
        <v>17417.5</v>
      </c>
      <c r="N187" s="39">
        <f t="shared" si="155"/>
        <v>0</v>
      </c>
      <c r="O187" s="39">
        <f t="shared" si="155"/>
        <v>20217</v>
      </c>
      <c r="P187" s="39">
        <f t="shared" si="155"/>
        <v>0</v>
      </c>
      <c r="Q187" s="98">
        <f t="shared" si="155"/>
        <v>0</v>
      </c>
      <c r="R187" s="89">
        <v>30448</v>
      </c>
      <c r="S187" s="89">
        <v>34835</v>
      </c>
      <c r="T187" s="89">
        <v>0</v>
      </c>
      <c r="U187" s="89">
        <v>60651</v>
      </c>
      <c r="V187" s="89">
        <v>0</v>
      </c>
      <c r="W187" s="89">
        <v>0</v>
      </c>
      <c r="X187" s="1"/>
      <c r="Y187" s="1"/>
      <c r="Z187" s="7" t="s">
        <v>76</v>
      </c>
      <c r="AA187" s="18" cm="1">
        <f t="array" ref="AA187">IFERROR(_xlfn.IFS(COUNTA($AE$135:$AJ$135)=0,AVERAGE($AE187:$AJ187),$AE$135="X",AVERAGE($AF187:$AJ187),$AF$135="X",AVERAGE($AE187,$AG187:$AJ187),$AG$135="X",AVERAGE($AE187:$AF187,$AH187:$AJ187),$AH$135="X",AVERAGE($AE187:$AG187,$AI187:$AJ187),$AI$135="X",AVERAGE($AE187:$AH187,$AJ187:$AJ187),$AJ$135="X",AVERAGE($AE187:$AI187)),"")</f>
        <v>0</v>
      </c>
      <c r="AB187" s="19" cm="1">
        <f t="array" ref="AB187">IFERROR(_xlfn.IFS(COUNTA($AE$135:$AJ$135)=0,STDEV($AE187:$AJ187)/SQRT(COUNT($AE187:$AJ187)),$AE$135="X",STDEV($AF187:$AJ187)/SQRT(COUNT($AF187:$AJ187)),$AF$135="X",STDEV($AE187,$AG187:$AJ187)/SQRT(COUNT($AE187,$AG187:$AJ187)),$AG$135="X",STDEV($AE187:$AF187,$AH187:$AJ187)/SQRT(COUNT($AE187:$AF187,$AH187:$AJ187)),$AH$135="X",STDEV($AE187:$AG187,$AI187:$AJ187)/SQRT(COUNT($AE187:$AG187,$AI187:$AJ187)),$AI$135="X",STDEV($AE187:$AH187,$AJ187)/SQRT(COUNT($AE187:$AH187,$AJ187)),$AJ$135="X",STDEV($AE187:$AI187)/SQRT(COUNT($AE187:$AI187))),"")</f>
        <v>0</v>
      </c>
      <c r="AC187" s="113" cm="1">
        <f t="array" ref="AC187">IFERROR(_xlfn.IFS(COUNTA($AK$135:$AP$135)=0,AVERAGE($AK187:$AP187),$AK$135="X",AVERAGE($AL187:$AP187),$AL$135="X",AVERAGE($AK187,$AM187:$AP187),$AM$135="X",AVERAGE($AK187:$AL187,$AN187:$AP187),$AN$135="X",AVERAGE($AK187:$AM187,$AO187:$AP187),$AO$135="X",AVERAGE($AK187:$AN187,$AP187:$AP187),$AP$135="X",AVERAGE($AK187:$AO187)),"")</f>
        <v>0</v>
      </c>
      <c r="AD187" s="111" cm="1">
        <f t="array" ref="AD187">IFERROR(_xlfn.IFS(COUNTA($AK$135:$AP$135)=0,STDEV($AK187:$AP187)/SQRT(COUNT($AK187:$AP187)),$AK$135="X",STDEV($AL187:$AP187)/SQRT(COUNT($AL187:$AP187)),$AL$135="X",STDEV($AK187,$AM187:$AP187)/SQRT(COUNT($AK187,$AM187:$AP187)),$AM$135="X",STDEV($AK187:$AL187,$AN187:$AP187)/SQRT(COUNT($AK187:$AL187,$AN187:$AP187)),$AN$135="X",STDEV($AK187:$AM187,$AO187:$AP187)/SQRT(COUNT($AK187:$AM187,$AO187:$AP187)),$AO$135="X",STDEV($AK187:$AN187,$AP187)/SQRT(COUNT($AK187:$AN187,$AP187)),$AP$135="X",STDEV($AK187:$AO187)/SQRT(COUNT($AK187:$AO187))),"")</f>
        <v>0</v>
      </c>
      <c r="AE187" cm="1">
        <f t="array" ref="AE187">_xlfn.IFS(SUM($AK187:$AP187)="","",AK187="","",AK187=0,0,AK187&gt;0,AK187/AE$198*100)</f>
        <v>0</v>
      </c>
      <c r="AF187" cm="1">
        <f t="array" ref="AF187">_xlfn.IFS(SUM($AK187:$AP187)="","",AL187="","",AL187=0,0,AL187&gt;0,AL187/AF$198*100)</f>
        <v>0</v>
      </c>
      <c r="AG187" cm="1">
        <f t="array" ref="AG187">_xlfn.IFS(SUM($AK187:$AP187)="","",AM187="","",AM187=0,0,AM187&gt;0,AM187/AG$198*100)</f>
        <v>0</v>
      </c>
      <c r="AH187" cm="1">
        <f t="array" ref="AH187">_xlfn.IFS(SUM($AK187:$AP187)="","",AN187="","",AN187=0,0,AN187&gt;0,AN187/AH$198*100)</f>
        <v>0</v>
      </c>
      <c r="AI187" cm="1">
        <f t="array" ref="AI187">_xlfn.IFS(SUM($AK187:$AP187)="","",AO187="","",AO187=0,0,AO187&gt;0,AO187/AI$198*100)</f>
        <v>0</v>
      </c>
      <c r="AJ187" s="1" cm="1">
        <f t="array" ref="AJ187">_xlfn.IFS(SUM($AK187:$AP187)="","",AP187="","",AP187=0,0,AP187&gt;0,AP187/AJ$198*100)</f>
        <v>0</v>
      </c>
      <c r="AK187" s="85">
        <f t="shared" si="181"/>
        <v>0</v>
      </c>
      <c r="AL187" s="39">
        <f t="shared" si="181"/>
        <v>0</v>
      </c>
      <c r="AM187" s="39">
        <f t="shared" si="181"/>
        <v>0</v>
      </c>
      <c r="AN187" s="39">
        <f t="shared" si="181"/>
        <v>0</v>
      </c>
      <c r="AO187" s="39">
        <f t="shared" si="181"/>
        <v>0</v>
      </c>
      <c r="AP187" s="98">
        <f t="shared" si="181"/>
        <v>0</v>
      </c>
      <c r="AQ187" s="89">
        <v>0</v>
      </c>
      <c r="AR187" s="89">
        <v>0</v>
      </c>
      <c r="AS187" s="89">
        <v>0</v>
      </c>
      <c r="AT187" s="89">
        <v>0</v>
      </c>
      <c r="AU187" s="89">
        <v>0</v>
      </c>
      <c r="AV187" s="89">
        <v>0</v>
      </c>
      <c r="AW187" s="1"/>
      <c r="AX187" s="1"/>
      <c r="AY187" s="39" t="str">
        <f t="shared" si="187"/>
        <v/>
      </c>
      <c r="AZ187" s="39" t="str">
        <f t="shared" si="188"/>
        <v/>
      </c>
      <c r="BA187" s="39" t="str">
        <f t="shared" si="189"/>
        <v/>
      </c>
      <c r="BB187" s="39" t="str">
        <f t="shared" si="190"/>
        <v/>
      </c>
      <c r="BC187" s="39" t="str">
        <f t="shared" si="191"/>
        <v/>
      </c>
      <c r="BD187" s="39" t="str">
        <f t="shared" si="192"/>
        <v/>
      </c>
      <c r="BE187" s="39" t="str">
        <f t="shared" si="193"/>
        <v/>
      </c>
      <c r="BF187" s="39" t="str">
        <f t="shared" si="194"/>
        <v/>
      </c>
      <c r="BG187" s="39" t="str">
        <f t="shared" si="195"/>
        <v/>
      </c>
      <c r="BH187" s="39" t="str">
        <f t="shared" si="196"/>
        <v/>
      </c>
      <c r="BI187" s="39" t="str">
        <f t="shared" si="197"/>
        <v/>
      </c>
      <c r="BJ187" s="39" t="str">
        <f t="shared" si="198"/>
        <v/>
      </c>
      <c r="BK187" s="42" t="str">
        <f t="shared" si="183"/>
        <v/>
      </c>
      <c r="BL187" t="str">
        <f t="shared" si="183"/>
        <v/>
      </c>
      <c r="BM187" t="str">
        <f t="shared" si="183"/>
        <v/>
      </c>
      <c r="BN187" t="str">
        <f t="shared" si="183"/>
        <v/>
      </c>
      <c r="BO187" t="str">
        <f t="shared" si="183"/>
        <v/>
      </c>
      <c r="BP187" t="str">
        <f t="shared" si="183"/>
        <v/>
      </c>
      <c r="BQ187" t="str">
        <f t="shared" si="200"/>
        <v/>
      </c>
      <c r="BR187" t="str">
        <f t="shared" si="200"/>
        <v/>
      </c>
      <c r="BS187" t="str">
        <f t="shared" si="200"/>
        <v/>
      </c>
      <c r="BT187" t="str">
        <f t="shared" si="200"/>
        <v/>
      </c>
      <c r="BU187" t="str">
        <f t="shared" si="200"/>
        <v/>
      </c>
      <c r="BV187" t="str">
        <f t="shared" si="200"/>
        <v/>
      </c>
      <c r="BW187" t="str">
        <f t="shared" si="170"/>
        <v/>
      </c>
      <c r="BX187" t="str">
        <f t="shared" si="171"/>
        <v/>
      </c>
      <c r="BY187" t="str">
        <f t="shared" si="172"/>
        <v/>
      </c>
      <c r="BZ187" t="str">
        <f t="shared" si="173"/>
        <v/>
      </c>
      <c r="CA187" t="str">
        <f t="shared" si="199"/>
        <v/>
      </c>
      <c r="CB187" s="39" t="str">
        <f t="shared" si="199"/>
        <v/>
      </c>
      <c r="CC187" s="46" t="str">
        <f t="shared" si="175"/>
        <v/>
      </c>
      <c r="CD187" s="44" t="str">
        <f t="shared" si="176"/>
        <v/>
      </c>
      <c r="CE187" t="str" cm="1">
        <f t="array" ref="CE187">_xlfn.IFS($CC187="","",$CC187&lt;=CE$136,"yes",$CC187&gt;CE$136,"no")</f>
        <v/>
      </c>
      <c r="CF187" s="42" t="str">
        <f t="shared" si="184"/>
        <v/>
      </c>
      <c r="CG187" s="1" t="str">
        <f t="shared" si="185"/>
        <v/>
      </c>
      <c r="CH187" s="1" t="str">
        <f t="shared" si="186"/>
        <v/>
      </c>
      <c r="CI187" s="76" t="str">
        <f>IF(CE187="yes",VLOOKUP(CH187,'z-Table'!$A$1:$K$74,7,TRUE)*$CE$135,"")</f>
        <v/>
      </c>
    </row>
    <row r="188" spans="1:87" ht="12" x14ac:dyDescent="0.2">
      <c r="A188" s="7" t="s">
        <v>77</v>
      </c>
      <c r="B188" s="18" cm="1">
        <f t="array" ref="B188">IFERROR(_xlfn.IFS(COUNTA($F$135:$K$135)=0,AVERAGE($F188:$K188),$F$135="X",AVERAGE(G188:$K188),$G$135="X",AVERAGE($F188,$H188:$K188),$H$135="X",AVERAGE($F188:$G188,$I188:$K188),$I$135="X",AVERAGE($F188:$H188,$J188:$K188),$J$135="X",AVERAGE($F188:$I188,$K188:$K188),$K$135="X",AVERAGE($F188:$J188)),"")</f>
        <v>9.9355479451803449E-3</v>
      </c>
      <c r="C188" s="19" cm="1">
        <f t="array" ref="C188">IFERROR(_xlfn.IFS(COUNTA($F$135:$K$135)=0,STDEV($F188:$K188)/SQRT(COUNT($F188:$K188)),$F$135="X",STDEV(G188:$K188)/SQRT(COUNT(G188:$K188)),$G$135="X",STDEV($F188,$H188:$K188)/SQRT(COUNT($F188,$H188:$K188)),$H$135="X",STDEV($F188:$G188,$I188:$K188)/SQRT(COUNT($F188:$G188,$I188:$K188)),$I$135="X",STDEV($F188:$H188,$J188:$K188)/SQRT(COUNT($F188:$H188,$J188:$K188)),$J$135="X",STDEV($F188:$I188,$K188)/SQRT(COUNT($F188:$I188,$K188)),$K$135="X",STDEV($F188:$J188)/SQRT(COUNT($F188:$J188))),"")</f>
        <v>6.2037299473469264E-3</v>
      </c>
      <c r="D188" s="113" cm="1">
        <f t="array" ref="D188">IFERROR(_xlfn.IFS(COUNTA($L$135:$Q$135)=0,AVERAGE($L188:$Q188),$L$135="X",AVERAGE($M188:$Q188),$M$135="X",AVERAGE($L188,$N188:$Q188),$N$135="X",AVERAGE($L188:$M188,$O188:$Q188),$O$135="X",AVERAGE($L188:$N188,$P188:$Q188),$P$135="X",AVERAGE($L188:$O188,$Q188:$Q188),$Q$135="X",AVERAGE($L188:$P188)),"")</f>
        <v>29993.111111111109</v>
      </c>
      <c r="E188" s="111" cm="1">
        <f t="array" ref="E188">IFERROR(_xlfn.IFS(COUNTA($L$135:$Q$135)=0,STDEV($L188:$Q188)/SQRT(COUNT($L188:$Q188)),$L$135="X",STDEV($M188:$Q188)/SQRT(COUNT($M188:$Q188)),$M$135="X",STDEV($L188,$N188:$Q188)/SQRT(COUNT($L188,$N188:$Q188)),$N$135="X",STDEV($L188:$M188,$O188:$Q188)/SQRT(COUNT($L188:$M188,$O188:$Q188)),$O$135="X",STDEV($L188:$N188,$P188:$Q188)/SQRT(COUNT($L188:$N188,$P188:$Q188)),$P$135="X",STDEV($L188:$O188,$Q188)/SQRT(COUNT($L188:$O188,$Q188)),$Q$135="X",STDEV($L188:$P188)/SQRT(COUNT($L188:$P188))),"")</f>
        <v>18132.77332543494</v>
      </c>
      <c r="F188" cm="1">
        <f t="array" ref="F188">_xlfn.IFS(SUM($L188:$Q188)="","",L188="","",L188=0,0,L188&gt;0,L188/F$198*100)</f>
        <v>1.128277941401502E-2</v>
      </c>
      <c r="G188" cm="1">
        <f t="array" ref="G188">_xlfn.IFS(SUM($L188:$Q188)="","",M188="","",M188=0,0,M188&gt;0,M188/G$198*100)</f>
        <v>9.1376377154824724E-3</v>
      </c>
      <c r="H188" cm="1">
        <f t="array" ref="H188">_xlfn.IFS(SUM($L188:$Q188)="","",N188="","",N188=0,0,N188&gt;0,N188/H$198*100)</f>
        <v>0</v>
      </c>
      <c r="I188" cm="1">
        <f t="array" ref="I188">_xlfn.IFS(SUM($L188:$Q188)="","",O188="","",O188=0,0,O188&gt;0,O188/I$198*100)</f>
        <v>3.919287054158458E-2</v>
      </c>
      <c r="J188" cm="1">
        <f t="array" ref="J188">_xlfn.IFS(SUM($L188:$Q188)="","",P188="","",P188=0,0,P188&gt;0,P188/J$198*100)</f>
        <v>0</v>
      </c>
      <c r="K188" s="1" cm="1">
        <f t="array" ref="K188">_xlfn.IFS(SUM($L188:$Q188)="","",Q188="","",Q188=0,0,Q188&gt;0,Q188/K$198*100)</f>
        <v>0</v>
      </c>
      <c r="L188" s="85">
        <f t="shared" si="180"/>
        <v>27412.333333333332</v>
      </c>
      <c r="M188" s="39">
        <f t="shared" si="180"/>
        <v>38360</v>
      </c>
      <c r="N188" s="39">
        <f t="shared" si="180"/>
        <v>0</v>
      </c>
      <c r="O188" s="39">
        <f t="shared" si="180"/>
        <v>114186.33333333333</v>
      </c>
      <c r="P188" s="39">
        <f t="shared" si="180"/>
        <v>0</v>
      </c>
      <c r="Q188" s="98">
        <f t="shared" si="180"/>
        <v>0</v>
      </c>
      <c r="R188" s="89">
        <v>82237</v>
      </c>
      <c r="S188" s="89">
        <v>76720</v>
      </c>
      <c r="T188" s="89">
        <v>0</v>
      </c>
      <c r="U188" s="89">
        <v>342559</v>
      </c>
      <c r="V188" s="89">
        <v>0</v>
      </c>
      <c r="W188" s="89">
        <v>0</v>
      </c>
      <c r="X188" s="1"/>
      <c r="Y188" s="1"/>
      <c r="Z188" s="7" t="s">
        <v>77</v>
      </c>
      <c r="AA188" s="18" cm="1">
        <f t="array" ref="AA188">IFERROR(_xlfn.IFS(COUNTA($AE$135:$AJ$135)=0,AVERAGE($AE188:$AJ188),$AE$135="X",AVERAGE($AF188:$AJ188),$AF$135="X",AVERAGE($AE188,$AG188:$AJ188),$AG$135="X",AVERAGE($AE188:$AF188,$AH188:$AJ188),$AH$135="X",AVERAGE($AE188:$AG188,$AI188:$AJ188),$AI$135="X",AVERAGE($AE188:$AH188,$AJ188:$AJ188),$AJ$135="X",AVERAGE($AE188:$AI188)),"")</f>
        <v>2.0515683457678993E-3</v>
      </c>
      <c r="AB188" s="19" cm="1">
        <f t="array" ref="AB188">IFERROR(_xlfn.IFS(COUNTA($AE$135:$AJ$135)=0,STDEV($AE188:$AJ188)/SQRT(COUNT($AE188:$AJ188)),$AE$135="X",STDEV($AF188:$AJ188)/SQRT(COUNT($AF188:$AJ188)),$AF$135="X",STDEV($AE188,$AG188:$AJ188)/SQRT(COUNT($AE188,$AG188:$AJ188)),$AG$135="X",STDEV($AE188:$AF188,$AH188:$AJ188)/SQRT(COUNT($AE188:$AF188,$AH188:$AJ188)),$AH$135="X",STDEV($AE188:$AG188,$AI188:$AJ188)/SQRT(COUNT($AE188:$AG188,$AI188:$AJ188)),$AI$135="X",STDEV($AE188:$AH188,$AJ188)/SQRT(COUNT($AE188:$AH188,$AJ188)),$AJ$135="X",STDEV($AE188:$AI188)/SQRT(COUNT($AE188:$AI188))),"")</f>
        <v>2.0515683457678997E-3</v>
      </c>
      <c r="AC188" s="113" cm="1">
        <f t="array" ref="AC188">IFERROR(_xlfn.IFS(COUNTA($AK$135:$AP$135)=0,AVERAGE($AK188:$AP188),$AK$135="X",AVERAGE($AL188:$AP188),$AL$135="X",AVERAGE($AK188,$AM188:$AP188),$AM$135="X",AVERAGE($AK188:$AL188,$AN188:$AP188),$AN$135="X",AVERAGE($AK188:$AM188,$AO188:$AP188),$AO$135="X",AVERAGE($AK188:$AN188,$AP188:$AP188),$AP$135="X",AVERAGE($AK188:$AO188)),"")</f>
        <v>4344.4444444444443</v>
      </c>
      <c r="AD188" s="111" cm="1">
        <f t="array" ref="AD188">IFERROR(_xlfn.IFS(COUNTA($AK$135:$AP$135)=0,STDEV($AK188:$AP188)/SQRT(COUNT($AK188:$AP188)),$AK$135="X",STDEV($AL188:$AP188)/SQRT(COUNT($AL188:$AP188)),$AL$135="X",STDEV($AK188,$AM188:$AP188)/SQRT(COUNT($AK188,$AM188:$AP188)),$AM$135="X",STDEV($AK188:$AL188,$AN188:$AP188)/SQRT(COUNT($AK188:$AL188,$AN188:$AP188)),$AN$135="X",STDEV($AK188:$AM188,$AO188:$AP188)/SQRT(COUNT($AK188:$AM188,$AO188:$AP188)),$AO$135="X",STDEV($AK188:$AN188,$AP188)/SQRT(COUNT($AK188:$AN188,$AP188)),$AP$135="X",STDEV($AK188:$AO188)/SQRT(COUNT($AK188:$AO188))),"")</f>
        <v>4344.4444444444453</v>
      </c>
      <c r="AE188" cm="1">
        <f t="array" ref="AE188">_xlfn.IFS(SUM($AK188:$AP188)="","",AK188="","",AK188=0,0,AK188&gt;0,AK188/AE$198*100)</f>
        <v>0</v>
      </c>
      <c r="AF188" cm="1">
        <f t="array" ref="AF188">_xlfn.IFS(SUM($AK188:$AP188)="","",AL188="","",AL188=0,0,AL188&gt;0,AL188/AF$198*100)</f>
        <v>0</v>
      </c>
      <c r="AG188" cm="1">
        <f t="array" ref="AG188">_xlfn.IFS(SUM($AK188:$AP188)="","",AM188="","",AM188=0,0,AM188&gt;0,AM188/AG$198*100)</f>
        <v>0</v>
      </c>
      <c r="AH188" cm="1">
        <f t="array" ref="AH188">_xlfn.IFS(SUM($AK188:$AP188)="","",AN188="","",AN188=0,0,AN188&gt;0,AN188/AH$198*100)</f>
        <v>1.2309410074607396E-2</v>
      </c>
      <c r="AI188" cm="1">
        <f t="array" ref="AI188">_xlfn.IFS(SUM($AK188:$AP188)="","",AO188="","",AO188=0,0,AO188&gt;0,AO188/AI$198*100)</f>
        <v>0</v>
      </c>
      <c r="AJ188" s="1" cm="1">
        <f t="array" ref="AJ188">_xlfn.IFS(SUM($AK188:$AP188)="","",AP188="","",AP188=0,0,AP188&gt;0,AP188/AJ$198*100)</f>
        <v>0</v>
      </c>
      <c r="AK188" s="85">
        <f t="shared" si="181"/>
        <v>0</v>
      </c>
      <c r="AL188" s="39">
        <f t="shared" si="181"/>
        <v>0</v>
      </c>
      <c r="AM188" s="39">
        <f t="shared" si="181"/>
        <v>0</v>
      </c>
      <c r="AN188" s="39">
        <f t="shared" si="181"/>
        <v>26066.666666666668</v>
      </c>
      <c r="AO188" s="39">
        <f t="shared" si="181"/>
        <v>0</v>
      </c>
      <c r="AP188" s="98">
        <f t="shared" si="181"/>
        <v>0</v>
      </c>
      <c r="AQ188" s="89">
        <v>0</v>
      </c>
      <c r="AR188" s="89">
        <v>0</v>
      </c>
      <c r="AS188" s="89">
        <v>0</v>
      </c>
      <c r="AT188" s="89">
        <v>78200</v>
      </c>
      <c r="AU188" s="89">
        <v>0</v>
      </c>
      <c r="AV188" s="89">
        <v>0</v>
      </c>
      <c r="AW188" s="1"/>
      <c r="AX188" s="1"/>
      <c r="AY188" s="39" t="str">
        <f t="shared" si="187"/>
        <v/>
      </c>
      <c r="AZ188" s="39" t="str">
        <f t="shared" si="188"/>
        <v/>
      </c>
      <c r="BA188" s="39" t="str">
        <f t="shared" si="189"/>
        <v/>
      </c>
      <c r="BB188" s="39" t="str">
        <f t="shared" si="190"/>
        <v/>
      </c>
      <c r="BC188" s="39" t="str">
        <f t="shared" si="191"/>
        <v/>
      </c>
      <c r="BD188" s="39" t="str">
        <f t="shared" si="192"/>
        <v/>
      </c>
      <c r="BE188" s="39" t="str">
        <f t="shared" si="193"/>
        <v/>
      </c>
      <c r="BF188" s="39" t="str">
        <f t="shared" si="194"/>
        <v/>
      </c>
      <c r="BG188" s="39" t="str">
        <f t="shared" si="195"/>
        <v/>
      </c>
      <c r="BH188" s="39" t="str">
        <f t="shared" si="196"/>
        <v/>
      </c>
      <c r="BI188" s="39" t="str">
        <f t="shared" si="197"/>
        <v/>
      </c>
      <c r="BJ188" s="39" t="str">
        <f t="shared" si="198"/>
        <v/>
      </c>
      <c r="BK188" s="42" t="str">
        <f t="shared" si="183"/>
        <v/>
      </c>
      <c r="BL188" t="str">
        <f t="shared" si="183"/>
        <v/>
      </c>
      <c r="BM188" t="str">
        <f t="shared" si="183"/>
        <v/>
      </c>
      <c r="BN188" t="str">
        <f t="shared" si="183"/>
        <v/>
      </c>
      <c r="BO188" t="str">
        <f t="shared" si="183"/>
        <v/>
      </c>
      <c r="BP188" t="str">
        <f t="shared" si="183"/>
        <v/>
      </c>
      <c r="BQ188" t="str">
        <f t="shared" si="200"/>
        <v/>
      </c>
      <c r="BR188" t="str">
        <f t="shared" si="200"/>
        <v/>
      </c>
      <c r="BS188" t="str">
        <f t="shared" si="200"/>
        <v/>
      </c>
      <c r="BT188" t="str">
        <f t="shared" si="200"/>
        <v/>
      </c>
      <c r="BU188" t="str">
        <f t="shared" si="200"/>
        <v/>
      </c>
      <c r="BV188" t="str">
        <f t="shared" si="200"/>
        <v/>
      </c>
      <c r="BW188" t="str">
        <f t="shared" si="170"/>
        <v/>
      </c>
      <c r="BX188" t="str">
        <f t="shared" si="171"/>
        <v/>
      </c>
      <c r="BY188" t="str">
        <f t="shared" si="172"/>
        <v/>
      </c>
      <c r="BZ188" t="str">
        <f t="shared" si="173"/>
        <v/>
      </c>
      <c r="CA188" t="str">
        <f t="shared" si="199"/>
        <v/>
      </c>
      <c r="CB188" s="39" t="str">
        <f t="shared" si="199"/>
        <v/>
      </c>
      <c r="CC188" s="46" t="str">
        <f t="shared" si="175"/>
        <v/>
      </c>
      <c r="CD188" s="44" t="str">
        <f t="shared" si="176"/>
        <v/>
      </c>
      <c r="CE188" t="str" cm="1">
        <f t="array" ref="CE188">_xlfn.IFS($CC188="","",$CC188&lt;=CE$136,"yes",$CC188&gt;CE$136,"no")</f>
        <v/>
      </c>
      <c r="CF188" s="42" t="str">
        <f t="shared" si="184"/>
        <v/>
      </c>
      <c r="CG188" s="1" t="str">
        <f t="shared" si="185"/>
        <v/>
      </c>
      <c r="CH188" s="1" t="str">
        <f t="shared" si="186"/>
        <v/>
      </c>
      <c r="CI188" s="76" t="str">
        <f>IF(CE188="yes",VLOOKUP(CH188,'z-Table'!$A$1:$K$74,7,TRUE)*$CE$135,"")</f>
        <v/>
      </c>
    </row>
    <row r="189" spans="1:87" ht="12" x14ac:dyDescent="0.2">
      <c r="A189" s="7" t="s">
        <v>78</v>
      </c>
      <c r="B189" s="18" cm="1">
        <f t="array" ref="B189">IFERROR(_xlfn.IFS(COUNTA($F$135:$K$135)=0,AVERAGE($F189:$K189),$F$135="X",AVERAGE(G189:$K189),$G$135="X",AVERAGE($F189,$H189:$K189),$H$135="X",AVERAGE($F189:$G189,$I189:$K189),$I$135="X",AVERAGE($F189:$H189,$J189:$K189),$J$135="X",AVERAGE($F189:$I189,$K189:$K189),$K$135="X",AVERAGE($F189:$J189)),"")</f>
        <v>0</v>
      </c>
      <c r="C189" s="19" cm="1">
        <f t="array" ref="C189">IFERROR(_xlfn.IFS(COUNTA($F$135:$K$135)=0,STDEV($F189:$K189)/SQRT(COUNT($F189:$K189)),$F$135="X",STDEV(G189:$K189)/SQRT(COUNT(G189:$K189)),$G$135="X",STDEV($F189,$H189:$K189)/SQRT(COUNT($F189,$H189:$K189)),$H$135="X",STDEV($F189:$G189,$I189:$K189)/SQRT(COUNT($F189:$G189,$I189:$K189)),$I$135="X",STDEV($F189:$H189,$J189:$K189)/SQRT(COUNT($F189:$H189,$J189:$K189)),$J$135="X",STDEV($F189:$I189,$K189)/SQRT(COUNT($F189:$I189,$K189)),$K$135="X",STDEV($F189:$J189)/SQRT(COUNT($F189:$J189))),"")</f>
        <v>0</v>
      </c>
      <c r="D189" s="113" cm="1">
        <f t="array" ref="D189">IFERROR(_xlfn.IFS(COUNTA($L$135:$Q$135)=0,AVERAGE($L189:$Q189),$L$135="X",AVERAGE($M189:$Q189),$M$135="X",AVERAGE($L189,$N189:$Q189),$N$135="X",AVERAGE($L189:$M189,$O189:$Q189),$O$135="X",AVERAGE($L189:$N189,$P189:$Q189),$P$135="X",AVERAGE($L189:$O189,$Q189:$Q189),$Q$135="X",AVERAGE($L189:$P189)),"")</f>
        <v>0</v>
      </c>
      <c r="E189" s="111" cm="1">
        <f t="array" ref="E189">IFERROR(_xlfn.IFS(COUNTA($L$135:$Q$135)=0,STDEV($L189:$Q189)/SQRT(COUNT($L189:$Q189)),$L$135="X",STDEV($M189:$Q189)/SQRT(COUNT($M189:$Q189)),$M$135="X",STDEV($L189,$N189:$Q189)/SQRT(COUNT($L189,$N189:$Q189)),$N$135="X",STDEV($L189:$M189,$O189:$Q189)/SQRT(COUNT($L189:$M189,$O189:$Q189)),$O$135="X",STDEV($L189:$N189,$P189:$Q189)/SQRT(COUNT($L189:$N189,$P189:$Q189)),$P$135="X",STDEV($L189:$O189,$Q189)/SQRT(COUNT($L189:$O189,$Q189)),$Q$135="X",STDEV($L189:$P189)/SQRT(COUNT($L189:$P189))),"")</f>
        <v>0</v>
      </c>
      <c r="F189" cm="1">
        <f t="array" ref="F189">_xlfn.IFS(SUM($L189:$Q189)="","",L189="","",L189=0,0,L189&gt;0,L189/F$198*100)</f>
        <v>0</v>
      </c>
      <c r="G189" cm="1">
        <f t="array" ref="G189">_xlfn.IFS(SUM($L189:$Q189)="","",M189="","",M189=0,0,M189&gt;0,M189/G$198*100)</f>
        <v>0</v>
      </c>
      <c r="H189" cm="1">
        <f t="array" ref="H189">_xlfn.IFS(SUM($L189:$Q189)="","",N189="","",N189=0,0,N189&gt;0,N189/H$198*100)</f>
        <v>0</v>
      </c>
      <c r="I189" cm="1">
        <f t="array" ref="I189">_xlfn.IFS(SUM($L189:$Q189)="","",O189="","",O189=0,0,O189&gt;0,O189/I$198*100)</f>
        <v>0</v>
      </c>
      <c r="J189" cm="1">
        <f t="array" ref="J189">_xlfn.IFS(SUM($L189:$Q189)="","",P189="","",P189=0,0,P189&gt;0,P189/J$198*100)</f>
        <v>0</v>
      </c>
      <c r="K189" s="1" cm="1">
        <f t="array" ref="K189">_xlfn.IFS(SUM($L189:$Q189)="","",Q189="","",Q189=0,0,Q189&gt;0,Q189/K$198*100)</f>
        <v>0</v>
      </c>
      <c r="L189" s="85">
        <f t="shared" si="180"/>
        <v>0</v>
      </c>
      <c r="M189" s="39">
        <f t="shared" si="180"/>
        <v>0</v>
      </c>
      <c r="N189" s="39">
        <f t="shared" si="180"/>
        <v>0</v>
      </c>
      <c r="O189" s="39">
        <f t="shared" si="180"/>
        <v>0</v>
      </c>
      <c r="P189" s="39">
        <f t="shared" si="180"/>
        <v>0</v>
      </c>
      <c r="Q189" s="98">
        <f t="shared" si="180"/>
        <v>0</v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89">
        <v>0</v>
      </c>
      <c r="X189" s="1"/>
      <c r="Y189" s="1"/>
      <c r="Z189" s="7" t="s">
        <v>78</v>
      </c>
      <c r="AA189" s="18" cm="1">
        <f t="array" ref="AA189">IFERROR(_xlfn.IFS(COUNTA($AE$135:$AJ$135)=0,AVERAGE($AE189:$AJ189),$AE$135="X",AVERAGE($AF189:$AJ189),$AF$135="X",AVERAGE($AE189,$AG189:$AJ189),$AG$135="X",AVERAGE($AE189:$AF189,$AH189:$AJ189),$AH$135="X",AVERAGE($AE189:$AG189,$AI189:$AJ189),$AI$135="X",AVERAGE($AE189:$AH189,$AJ189:$AJ189),$AJ$135="X",AVERAGE($AE189:$AI189)),"")</f>
        <v>0</v>
      </c>
      <c r="AB189" s="19" cm="1">
        <f t="array" ref="AB189">IFERROR(_xlfn.IFS(COUNTA($AE$135:$AJ$135)=0,STDEV($AE189:$AJ189)/SQRT(COUNT($AE189:$AJ189)),$AE$135="X",STDEV($AF189:$AJ189)/SQRT(COUNT($AF189:$AJ189)),$AF$135="X",STDEV($AE189,$AG189:$AJ189)/SQRT(COUNT($AE189,$AG189:$AJ189)),$AG$135="X",STDEV($AE189:$AF189,$AH189:$AJ189)/SQRT(COUNT($AE189:$AF189,$AH189:$AJ189)),$AH$135="X",STDEV($AE189:$AG189,$AI189:$AJ189)/SQRT(COUNT($AE189:$AG189,$AI189:$AJ189)),$AI$135="X",STDEV($AE189:$AH189,$AJ189)/SQRT(COUNT($AE189:$AH189,$AJ189)),$AJ$135="X",STDEV($AE189:$AI189)/SQRT(COUNT($AE189:$AI189))),"")</f>
        <v>0</v>
      </c>
      <c r="AC189" s="113" cm="1">
        <f t="array" ref="AC189">IFERROR(_xlfn.IFS(COUNTA($AK$135:$AP$135)=0,AVERAGE($AK189:$AP189),$AK$135="X",AVERAGE($AL189:$AP189),$AL$135="X",AVERAGE($AK189,$AM189:$AP189),$AM$135="X",AVERAGE($AK189:$AL189,$AN189:$AP189),$AN$135="X",AVERAGE($AK189:$AM189,$AO189:$AP189),$AO$135="X",AVERAGE($AK189:$AN189,$AP189:$AP189),$AP$135="X",AVERAGE($AK189:$AO189)),"")</f>
        <v>0</v>
      </c>
      <c r="AD189" s="111" cm="1">
        <f t="array" ref="AD189">IFERROR(_xlfn.IFS(COUNTA($AK$135:$AP$135)=0,STDEV($AK189:$AP189)/SQRT(COUNT($AK189:$AP189)),$AK$135="X",STDEV($AL189:$AP189)/SQRT(COUNT($AL189:$AP189)),$AL$135="X",STDEV($AK189,$AM189:$AP189)/SQRT(COUNT($AK189,$AM189:$AP189)),$AM$135="X",STDEV($AK189:$AL189,$AN189:$AP189)/SQRT(COUNT($AK189:$AL189,$AN189:$AP189)),$AN$135="X",STDEV($AK189:$AM189,$AO189:$AP189)/SQRT(COUNT($AK189:$AM189,$AO189:$AP189)),$AO$135="X",STDEV($AK189:$AN189,$AP189)/SQRT(COUNT($AK189:$AN189,$AP189)),$AP$135="X",STDEV($AK189:$AO189)/SQRT(COUNT($AK189:$AO189))),"")</f>
        <v>0</v>
      </c>
      <c r="AE189" cm="1">
        <f t="array" ref="AE189">_xlfn.IFS(SUM($AK189:$AP189)="","",AK189="","",AK189=0,0,AK189&gt;0,AK189/AE$198*100)</f>
        <v>0</v>
      </c>
      <c r="AF189" cm="1">
        <f t="array" ref="AF189">_xlfn.IFS(SUM($AK189:$AP189)="","",AL189="","",AL189=0,0,AL189&gt;0,AL189/AF$198*100)</f>
        <v>0</v>
      </c>
      <c r="AG189" cm="1">
        <f t="array" ref="AG189">_xlfn.IFS(SUM($AK189:$AP189)="","",AM189="","",AM189=0,0,AM189&gt;0,AM189/AG$198*100)</f>
        <v>0</v>
      </c>
      <c r="AH189" cm="1">
        <f t="array" ref="AH189">_xlfn.IFS(SUM($AK189:$AP189)="","",AN189="","",AN189=0,0,AN189&gt;0,AN189/AH$198*100)</f>
        <v>0</v>
      </c>
      <c r="AI189" cm="1">
        <f t="array" ref="AI189">_xlfn.IFS(SUM($AK189:$AP189)="","",AO189="","",AO189=0,0,AO189&gt;0,AO189/AI$198*100)</f>
        <v>0</v>
      </c>
      <c r="AJ189" s="1" cm="1">
        <f t="array" ref="AJ189">_xlfn.IFS(SUM($AK189:$AP189)="","",AP189="","",AP189=0,0,AP189&gt;0,AP189/AJ$198*100)</f>
        <v>0</v>
      </c>
      <c r="AK189" s="85">
        <f t="shared" si="181"/>
        <v>0</v>
      </c>
      <c r="AL189" s="39">
        <f t="shared" si="181"/>
        <v>0</v>
      </c>
      <c r="AM189" s="39">
        <f t="shared" si="181"/>
        <v>0</v>
      </c>
      <c r="AN189" s="39">
        <f t="shared" si="181"/>
        <v>0</v>
      </c>
      <c r="AO189" s="39">
        <f t="shared" si="181"/>
        <v>0</v>
      </c>
      <c r="AP189" s="98">
        <f t="shared" si="181"/>
        <v>0</v>
      </c>
      <c r="AQ189" s="89">
        <v>0</v>
      </c>
      <c r="AR189" s="89">
        <v>0</v>
      </c>
      <c r="AS189" s="89">
        <v>0</v>
      </c>
      <c r="AT189" s="89">
        <v>0</v>
      </c>
      <c r="AU189" s="89">
        <v>0</v>
      </c>
      <c r="AV189" s="89">
        <v>0</v>
      </c>
      <c r="AW189" s="1"/>
      <c r="AX189" s="1"/>
      <c r="AY189" s="39" t="str">
        <f t="shared" si="187"/>
        <v/>
      </c>
      <c r="AZ189" s="39" t="str">
        <f t="shared" si="188"/>
        <v/>
      </c>
      <c r="BA189" s="39" t="str">
        <f t="shared" si="189"/>
        <v/>
      </c>
      <c r="BB189" s="39" t="str">
        <f t="shared" si="190"/>
        <v/>
      </c>
      <c r="BC189" s="39" t="str">
        <f t="shared" si="191"/>
        <v/>
      </c>
      <c r="BD189" s="39" t="str">
        <f t="shared" si="192"/>
        <v/>
      </c>
      <c r="BE189" s="39" t="str">
        <f t="shared" si="193"/>
        <v/>
      </c>
      <c r="BF189" s="39" t="str">
        <f t="shared" si="194"/>
        <v/>
      </c>
      <c r="BG189" s="39" t="str">
        <f t="shared" si="195"/>
        <v/>
      </c>
      <c r="BH189" s="39" t="str">
        <f t="shared" si="196"/>
        <v/>
      </c>
      <c r="BI189" s="39" t="str">
        <f t="shared" si="197"/>
        <v/>
      </c>
      <c r="BJ189" s="39" t="str">
        <f t="shared" si="198"/>
        <v/>
      </c>
      <c r="BK189" s="42" t="str">
        <f t="shared" si="183"/>
        <v/>
      </c>
      <c r="BL189" t="str">
        <f t="shared" si="183"/>
        <v/>
      </c>
      <c r="BM189" t="str">
        <f t="shared" si="183"/>
        <v/>
      </c>
      <c r="BN189" t="str">
        <f t="shared" si="183"/>
        <v/>
      </c>
      <c r="BO189" t="str">
        <f t="shared" si="183"/>
        <v/>
      </c>
      <c r="BP189" t="str">
        <f t="shared" si="183"/>
        <v/>
      </c>
      <c r="BQ189" t="str">
        <f t="shared" si="200"/>
        <v/>
      </c>
      <c r="BR189" t="str">
        <f t="shared" si="200"/>
        <v/>
      </c>
      <c r="BS189" t="str">
        <f t="shared" si="200"/>
        <v/>
      </c>
      <c r="BT189" t="str">
        <f t="shared" si="200"/>
        <v/>
      </c>
      <c r="BU189" t="str">
        <f t="shared" si="200"/>
        <v/>
      </c>
      <c r="BV189" t="str">
        <f t="shared" si="200"/>
        <v/>
      </c>
      <c r="BW189" t="str">
        <f t="shared" si="170"/>
        <v/>
      </c>
      <c r="BX189" t="str">
        <f t="shared" si="171"/>
        <v/>
      </c>
      <c r="BY189" t="str">
        <f t="shared" si="172"/>
        <v/>
      </c>
      <c r="BZ189" t="str">
        <f t="shared" si="173"/>
        <v/>
      </c>
      <c r="CA189" t="str">
        <f t="shared" si="199"/>
        <v/>
      </c>
      <c r="CB189" s="39" t="str">
        <f t="shared" si="199"/>
        <v/>
      </c>
      <c r="CC189" s="46" t="str">
        <f t="shared" si="175"/>
        <v/>
      </c>
      <c r="CD189" s="44" t="str">
        <f t="shared" si="176"/>
        <v/>
      </c>
      <c r="CE189" t="str" cm="1">
        <f t="array" ref="CE189">_xlfn.IFS($CC189="","",$CC189&lt;=CE$136,"yes",$CC189&gt;CE$136,"no")</f>
        <v/>
      </c>
      <c r="CF189" s="42" t="str">
        <f t="shared" si="184"/>
        <v/>
      </c>
      <c r="CG189" s="1" t="str">
        <f t="shared" si="185"/>
        <v/>
      </c>
      <c r="CH189" s="1" t="str">
        <f t="shared" si="186"/>
        <v/>
      </c>
      <c r="CI189" s="76" t="str">
        <f>IF(CE189="yes",VLOOKUP(CH189,'z-Table'!$A$1:$K$74,7,TRUE)*$CE$135,"")</f>
        <v/>
      </c>
    </row>
    <row r="190" spans="1:87" ht="12" x14ac:dyDescent="0.2">
      <c r="A190" s="7" t="s">
        <v>79</v>
      </c>
      <c r="B190" s="18" cm="1">
        <f t="array" ref="B190">IFERROR(_xlfn.IFS(COUNTA($F$135:$K$135)=0,AVERAGE($F190:$K190),$F$135="X",AVERAGE(G190:$K190),$G$135="X",AVERAGE($F190,$H190:$K190),$H$135="X",AVERAGE($F190:$G190,$I190:$K190),$I$135="X",AVERAGE($F190:$H190,$J190:$K190),$J$135="X",AVERAGE($F190:$I190,$K190:$K190),$K$135="X",AVERAGE($F190:$J190)),"")</f>
        <v>5.8131897713701121E-2</v>
      </c>
      <c r="C190" s="19" cm="1">
        <f t="array" ref="C190">IFERROR(_xlfn.IFS(COUNTA($F$135:$K$135)=0,STDEV($F190:$K190)/SQRT(COUNT($F190:$K190)),$F$135="X",STDEV(G190:$K190)/SQRT(COUNT(G190:$K190)),$G$135="X",STDEV($F190,$H190:$K190)/SQRT(COUNT($F190,$H190:$K190)),$H$135="X",STDEV($F190:$G190,$I190:$K190)/SQRT(COUNT($F190:$G190,$I190:$K190)),$I$135="X",STDEV($F190:$H190,$J190:$K190)/SQRT(COUNT($F190:$H190,$J190:$K190)),$J$135="X",STDEV($F190:$I190,$K190)/SQRT(COUNT($F190:$I190,$K190)),$K$135="X",STDEV($F190:$J190)/SQRT(COUNT($F190:$J190))),"")</f>
        <v>1.0547594966314933E-2</v>
      </c>
      <c r="D190" s="113" cm="1">
        <f t="array" ref="D190">IFERROR(_xlfn.IFS(COUNTA($L$135:$Q$135)=0,AVERAGE($L190:$Q190),$L$135="X",AVERAGE($M190:$Q190),$M$135="X",AVERAGE($L190,$N190:$Q190),$N$135="X",AVERAGE($L190:$M190,$O190:$Q190),$O$135="X",AVERAGE($L190:$N190,$P190:$Q190),$P$135="X",AVERAGE($L190:$O190,$Q190:$Q190),$Q$135="X",AVERAGE($L190:$P190)),"")</f>
        <v>161934</v>
      </c>
      <c r="E190" s="111" cm="1">
        <f t="array" ref="E190">IFERROR(_xlfn.IFS(COUNTA($L$135:$Q$135)=0,STDEV($L190:$Q190)/SQRT(COUNT($L190:$Q190)),$L$135="X",STDEV($M190:$Q190)/SQRT(COUNT($M190:$Q190)),$M$135="X",STDEV($L190,$N190:$Q190)/SQRT(COUNT($L190,$N190:$Q190)),$N$135="X",STDEV($L190:$M190,$O190:$Q190)/SQRT(COUNT($L190:$M190,$O190:$Q190)),$O$135="X",STDEV($L190:$N190,$P190:$Q190)/SQRT(COUNT($L190:$N190,$P190:$Q190)),$P$135="X",STDEV($L190:$O190,$Q190)/SQRT(COUNT($L190:$O190,$Q190)),$Q$135="X",STDEV($L190:$P190)/SQRT(COUNT($L190:$P190))),"")</f>
        <v>39085.171113105556</v>
      </c>
      <c r="F190" cm="1">
        <f t="array" ref="F190">_xlfn.IFS(SUM($L190:$Q190)="","",L190="","",L190=0,0,L190&gt;0,L190/F$198*100)</f>
        <v>5.5299983794269959E-2</v>
      </c>
      <c r="G190" cm="1">
        <f t="array" ref="G190">_xlfn.IFS(SUM($L190:$Q190)="","",M190="","",M190=0,0,M190&gt;0,M190/G$198*100)</f>
        <v>5.1701973816334956E-2</v>
      </c>
      <c r="H190" cm="1">
        <f t="array" ref="H190">_xlfn.IFS(SUM($L190:$Q190)="","",N190="","",N190=0,0,N190&gt;0,N190/H$198*100)</f>
        <v>6.8066094673744026E-2</v>
      </c>
      <c r="I190" cm="1">
        <f t="array" ref="I190">_xlfn.IFS(SUM($L190:$Q190)="","",O190="","",O190=0,0,O190&gt;0,O190/I$198*100)</f>
        <v>0.10398886512835787</v>
      </c>
      <c r="J190" cm="1">
        <f t="array" ref="J190">_xlfn.IFS(SUM($L190:$Q190)="","",P190="","",P190=0,0,P190&gt;0,P190/J$198*100)</f>
        <v>3.6307769882803508E-2</v>
      </c>
      <c r="K190" s="1" cm="1">
        <f t="array" ref="K190">_xlfn.IFS(SUM($L190:$Q190)="","",Q190="","",Q190=0,0,Q190&gt;0,Q190/K$198*100)</f>
        <v>3.3426698986696486E-2</v>
      </c>
      <c r="L190" s="85">
        <f t="shared" si="180"/>
        <v>134355.33333333334</v>
      </c>
      <c r="M190" s="39">
        <f t="shared" si="180"/>
        <v>217046</v>
      </c>
      <c r="N190" s="39">
        <f t="shared" si="180"/>
        <v>14099.666666666666</v>
      </c>
      <c r="O190" s="39">
        <f t="shared" si="180"/>
        <v>302966</v>
      </c>
      <c r="P190" s="39">
        <f t="shared" si="180"/>
        <v>157556</v>
      </c>
      <c r="Q190" s="98">
        <f t="shared" si="180"/>
        <v>145581</v>
      </c>
      <c r="R190" s="89">
        <v>403066</v>
      </c>
      <c r="S190" s="89">
        <v>434092</v>
      </c>
      <c r="T190" s="89">
        <v>42299</v>
      </c>
      <c r="U190" s="89">
        <v>908898</v>
      </c>
      <c r="V190" s="89">
        <v>157556</v>
      </c>
      <c r="W190" s="89">
        <v>145581</v>
      </c>
      <c r="X190" s="1"/>
      <c r="Y190" s="1"/>
      <c r="Z190" s="7" t="s">
        <v>79</v>
      </c>
      <c r="AA190" s="18" cm="1">
        <f t="array" ref="AA190">IFERROR(_xlfn.IFS(COUNTA($AE$135:$AJ$135)=0,AVERAGE($AE190:$AJ190),$AE$135="X",AVERAGE($AF190:$AJ190),$AF$135="X",AVERAGE($AE190,$AG190:$AJ190),$AG$135="X",AVERAGE($AE190:$AF190,$AH190:$AJ190),$AH$135="X",AVERAGE($AE190:$AG190,$AI190:$AJ190),$AI$135="X",AVERAGE($AE190:$AH190,$AJ190:$AJ190),$AJ$135="X",AVERAGE($AE190:$AI190)),"")</f>
        <v>3.0779160624242716E-2</v>
      </c>
      <c r="AB190" s="19" cm="1">
        <f t="array" ref="AB190">IFERROR(_xlfn.IFS(COUNTA($AE$135:$AJ$135)=0,STDEV($AE190:$AJ190)/SQRT(COUNT($AE190:$AJ190)),$AE$135="X",STDEV($AF190:$AJ190)/SQRT(COUNT($AF190:$AJ190)),$AF$135="X",STDEV($AE190,$AG190:$AJ190)/SQRT(COUNT($AE190,$AG190:$AJ190)),$AG$135="X",STDEV($AE190:$AF190,$AH190:$AJ190)/SQRT(COUNT($AE190:$AF190,$AH190:$AJ190)),$AH$135="X",STDEV($AE190:$AG190,$AI190:$AJ190)/SQRT(COUNT($AE190:$AG190,$AI190:$AJ190)),$AI$135="X",STDEV($AE190:$AH190,$AJ190)/SQRT(COUNT($AE190:$AH190,$AJ190)),$AJ$135="X",STDEV($AE190:$AI190)/SQRT(COUNT($AE190:$AI190))),"")</f>
        <v>6.2661762001559032E-3</v>
      </c>
      <c r="AC190" s="113" cm="1">
        <f t="array" ref="AC190">IFERROR(_xlfn.IFS(COUNTA($AK$135:$AP$135)=0,AVERAGE($AK190:$AP190),$AK$135="X",AVERAGE($AL190:$AP190),$AL$135="X",AVERAGE($AK190,$AM190:$AP190),$AM$135="X",AVERAGE($AK190:$AL190,$AN190:$AP190),$AN$135="X",AVERAGE($AK190:$AM190,$AO190:$AP190),$AO$135="X",AVERAGE($AK190:$AN190,$AP190:$AP190),$AP$135="X",AVERAGE($AK190:$AO190)),"")</f>
        <v>54351.916666666664</v>
      </c>
      <c r="AD190" s="111" cm="1">
        <f t="array" ref="AD190">IFERROR(_xlfn.IFS(COUNTA($AK$135:$AP$135)=0,STDEV($AK190:$AP190)/SQRT(COUNT($AK190:$AP190)),$AK$135="X",STDEV($AL190:$AP190)/SQRT(COUNT($AL190:$AP190)),$AL$135="X",STDEV($AK190,$AM190:$AP190)/SQRT(COUNT($AK190,$AM190:$AP190)),$AM$135="X",STDEV($AK190:$AL190,$AN190:$AP190)/SQRT(COUNT($AK190:$AL190,$AN190:$AP190)),$AN$135="X",STDEV($AK190:$AM190,$AO190:$AP190)/SQRT(COUNT($AK190:$AM190,$AO190:$AP190)),$AO$135="X",STDEV($AK190:$AN190,$AP190)/SQRT(COUNT($AK190:$AN190,$AP190)),$AP$135="X",STDEV($AK190:$AO190)/SQRT(COUNT($AK190:$AO190))),"")</f>
        <v>11000.923258539611</v>
      </c>
      <c r="AE190" cm="1">
        <f t="array" ref="AE190">_xlfn.IFS(SUM($AK190:$AP190)="","",AK190="","",AK190=0,0,AK190&gt;0,AK190/AE$198*100)</f>
        <v>3.5719376605200172E-2</v>
      </c>
      <c r="AF190" cm="1">
        <f t="array" ref="AF190">_xlfn.IFS(SUM($AK190:$AP190)="","",AL190="","",AL190=0,0,AL190&gt;0,AL190/AF$198*100)</f>
        <v>6.4760503484327988E-3</v>
      </c>
      <c r="AG190" cm="1">
        <f t="array" ref="AG190">_xlfn.IFS(SUM($AK190:$AP190)="","",AM190="","",AM190=0,0,AM190&gt;0,AM190/AG$198*100)</f>
        <v>4.923347405274265E-2</v>
      </c>
      <c r="AH190" cm="1">
        <f t="array" ref="AH190">_xlfn.IFS(SUM($AK190:$AP190)="","",AN190="","",AN190=0,0,AN190&gt;0,AN190/AH$198*100)</f>
        <v>3.5129985969444763E-2</v>
      </c>
      <c r="AI190" cm="1">
        <f t="array" ref="AI190">_xlfn.IFS(SUM($AK190:$AP190)="","",AO190="","",AO190=0,0,AO190&gt;0,AO190/AI$198*100)</f>
        <v>1.9121083788527522E-2</v>
      </c>
      <c r="AJ190" s="1" cm="1">
        <f t="array" ref="AJ190">_xlfn.IFS(SUM($AK190:$AP190)="","",AP190="","",AP190=0,0,AP190&gt;0,AP190/AJ$198*100)</f>
        <v>3.899499298110836E-2</v>
      </c>
      <c r="AK190" s="85">
        <f t="shared" si="181"/>
        <v>83777.5</v>
      </c>
      <c r="AL190" s="39">
        <f t="shared" si="181"/>
        <v>20502</v>
      </c>
      <c r="AM190" s="39">
        <f t="shared" si="181"/>
        <v>54109</v>
      </c>
      <c r="AN190" s="39">
        <f t="shared" si="181"/>
        <v>74392</v>
      </c>
      <c r="AO190" s="39">
        <f t="shared" si="181"/>
        <v>70108</v>
      </c>
      <c r="AP190" s="98">
        <f t="shared" si="181"/>
        <v>23223</v>
      </c>
      <c r="AQ190" s="89">
        <v>167555</v>
      </c>
      <c r="AR190" s="89">
        <v>20502</v>
      </c>
      <c r="AS190" s="89">
        <v>108218</v>
      </c>
      <c r="AT190" s="89">
        <v>223176</v>
      </c>
      <c r="AU190" s="89">
        <v>70108</v>
      </c>
      <c r="AV190" s="89">
        <v>69669</v>
      </c>
      <c r="AW190" s="1"/>
      <c r="AX190" s="1"/>
      <c r="AY190" s="39" t="str">
        <f t="shared" si="187"/>
        <v/>
      </c>
      <c r="AZ190" s="39" t="str">
        <f t="shared" si="188"/>
        <v/>
      </c>
      <c r="BA190" s="39" t="str">
        <f t="shared" si="189"/>
        <v/>
      </c>
      <c r="BB190" s="39" t="str">
        <f t="shared" si="190"/>
        <v/>
      </c>
      <c r="BC190" s="39" t="str">
        <f t="shared" si="191"/>
        <v/>
      </c>
      <c r="BD190" s="39" t="str">
        <f t="shared" si="192"/>
        <v/>
      </c>
      <c r="BE190" s="39" t="str">
        <f t="shared" si="193"/>
        <v/>
      </c>
      <c r="BF190" s="39" t="str">
        <f t="shared" si="194"/>
        <v/>
      </c>
      <c r="BG190" s="39" t="str">
        <f t="shared" si="195"/>
        <v/>
      </c>
      <c r="BH190" s="39" t="str">
        <f t="shared" si="196"/>
        <v/>
      </c>
      <c r="BI190" s="39" t="str">
        <f t="shared" si="197"/>
        <v/>
      </c>
      <c r="BJ190" s="39" t="str">
        <f t="shared" si="198"/>
        <v/>
      </c>
      <c r="BK190" s="42" t="str">
        <f t="shared" si="183"/>
        <v/>
      </c>
      <c r="BL190" t="str">
        <f t="shared" si="183"/>
        <v/>
      </c>
      <c r="BM190" t="str">
        <f t="shared" si="183"/>
        <v/>
      </c>
      <c r="BN190" t="str">
        <f t="shared" si="183"/>
        <v/>
      </c>
      <c r="BO190" t="str">
        <f t="shared" si="183"/>
        <v/>
      </c>
      <c r="BP190" t="str">
        <f t="shared" si="183"/>
        <v/>
      </c>
      <c r="BQ190" t="str">
        <f t="shared" si="200"/>
        <v/>
      </c>
      <c r="BR190" t="str">
        <f t="shared" si="200"/>
        <v/>
      </c>
      <c r="BS190" t="str">
        <f t="shared" si="200"/>
        <v/>
      </c>
      <c r="BT190" t="str">
        <f t="shared" si="200"/>
        <v/>
      </c>
      <c r="BU190" t="str">
        <f t="shared" si="200"/>
        <v/>
      </c>
      <c r="BV190" t="str">
        <f t="shared" si="200"/>
        <v/>
      </c>
      <c r="BW190" t="str">
        <f t="shared" si="170"/>
        <v/>
      </c>
      <c r="BX190" t="str">
        <f t="shared" si="171"/>
        <v/>
      </c>
      <c r="BY190" t="str">
        <f t="shared" si="172"/>
        <v/>
      </c>
      <c r="BZ190" t="str">
        <f t="shared" si="173"/>
        <v/>
      </c>
      <c r="CA190" t="str">
        <f t="shared" si="199"/>
        <v/>
      </c>
      <c r="CB190" s="39" t="str">
        <f t="shared" si="199"/>
        <v/>
      </c>
      <c r="CC190" s="46" t="str">
        <f t="shared" si="175"/>
        <v/>
      </c>
      <c r="CD190" s="44" t="str">
        <f t="shared" si="176"/>
        <v/>
      </c>
      <c r="CE190" t="str" cm="1">
        <f t="array" ref="CE190">_xlfn.IFS($CC190="","",$CC190&lt;=CE$136,"yes",$CC190&gt;CE$136,"no")</f>
        <v/>
      </c>
      <c r="CF190" s="42" t="str">
        <f t="shared" si="184"/>
        <v/>
      </c>
      <c r="CG190" s="1" t="str">
        <f t="shared" si="185"/>
        <v/>
      </c>
      <c r="CH190" s="1" t="str">
        <f t="shared" si="186"/>
        <v/>
      </c>
      <c r="CI190" s="76" t="str">
        <f>IF(CE190="yes",VLOOKUP(CH190,'z-Table'!$A$1:$K$74,7,TRUE)*$CE$135,"")</f>
        <v/>
      </c>
    </row>
    <row r="191" spans="1:87" ht="12" x14ac:dyDescent="0.2">
      <c r="A191" s="7" t="s">
        <v>80</v>
      </c>
      <c r="B191" s="18" cm="1">
        <f t="array" ref="B191">IFERROR(_xlfn.IFS(COUNTA($F$135:$K$135)=0,AVERAGE($F191:$K191),$F$135="X",AVERAGE(G191:$K191),$G$135="X",AVERAGE($F191,$H191:$K191),$H$135="X",AVERAGE($F191:$G191,$I191:$K191),$I$135="X",AVERAGE($F191:$H191,$J191:$K191),$J$135="X",AVERAGE($F191:$I191,$K191:$K191),$K$135="X",AVERAGE($F191:$J191)),"")</f>
        <v>0.25788787938454144</v>
      </c>
      <c r="C191" s="19" cm="1">
        <f t="array" ref="C191">IFERROR(_xlfn.IFS(COUNTA($F$135:$K$135)=0,STDEV($F191:$K191)/SQRT(COUNT($F191:$K191)),$F$135="X",STDEV(G191:$K191)/SQRT(COUNT(G191:$K191)),$G$135="X",STDEV($F191,$H191:$K191)/SQRT(COUNT($F191,$H191:$K191)),$H$135="X",STDEV($F191:$G191,$I191:$K191)/SQRT(COUNT($F191:$G191,$I191:$K191)),$I$135="X",STDEV($F191:$H191,$J191:$K191)/SQRT(COUNT($F191:$H191,$J191:$K191)),$J$135="X",STDEV($F191:$I191,$K191)/SQRT(COUNT($F191:$I191,$K191)),$K$135="X",STDEV($F191:$J191)/SQRT(COUNT($F191:$J191))),"")</f>
        <v>9.2327568964971962E-2</v>
      </c>
      <c r="D191" s="113" cm="1">
        <f t="array" ref="D191">IFERROR(_xlfn.IFS(COUNTA($L$135:$Q$135)=0,AVERAGE($L191:$Q191),$L$135="X",AVERAGE($M191:$Q191),$M$135="X",AVERAGE($L191,$N191:$Q191),$N$135="X",AVERAGE($L191:$M191,$O191:$Q191),$O$135="X",AVERAGE($L191:$N191,$P191:$Q191),$P$135="X",AVERAGE($L191:$O191,$Q191:$Q191),$Q$135="X",AVERAGE($L191:$P191)),"")</f>
        <v>787835.13888888899</v>
      </c>
      <c r="E191" s="111" cm="1">
        <f t="array" ref="E191">IFERROR(_xlfn.IFS(COUNTA($L$135:$Q$135)=0,STDEV($L191:$Q191)/SQRT(COUNT($L191:$Q191)),$L$135="X",STDEV($M191:$Q191)/SQRT(COUNT($M191:$Q191)),$M$135="X",STDEV($L191,$N191:$Q191)/SQRT(COUNT($L191,$N191:$Q191)),$N$135="X",STDEV($L191:$M191,$O191:$Q191)/SQRT(COUNT($L191:$M191,$O191:$Q191)),$O$135="X",STDEV($L191:$N191,$P191:$Q191)/SQRT(COUNT($L191:$N191,$P191:$Q191)),$P$135="X",STDEV($L191:$O191,$Q191)/SQRT(COUNT($L191:$O191,$Q191)),$Q$135="X",STDEV($L191:$P191)/SQRT(COUNT($L191:$P191))),"")</f>
        <v>283597.24840365903</v>
      </c>
      <c r="F191" cm="1">
        <f t="array" ref="F191">_xlfn.IFS(SUM($L191:$Q191)="","",L191="","",L191=0,0,L191&gt;0,L191/F$198*100)</f>
        <v>0.27867259179259013</v>
      </c>
      <c r="G191" cm="1">
        <f t="array" ref="G191">_xlfn.IFS(SUM($L191:$Q191)="","",M191="","",M191=0,0,M191&gt;0,M191/G$198*100)</f>
        <v>0.26579937430978573</v>
      </c>
      <c r="H191" cm="1">
        <f t="array" ref="H191">_xlfn.IFS(SUM($L191:$Q191)="","",N191="","",N191=0,0,N191&gt;0,N191/H$198*100)</f>
        <v>0.10607136723348508</v>
      </c>
      <c r="I191" cm="1">
        <f t="array" ref="I191">_xlfn.IFS(SUM($L191:$Q191)="","",O191="","",O191=0,0,O191&gt;0,O191/I$198*100)</f>
        <v>0.68784569566223397</v>
      </c>
      <c r="J191" cm="1">
        <f t="array" ref="J191">_xlfn.IFS(SUM($L191:$Q191)="","",P191="","",P191=0,0,P191&gt;0,P191/J$198*100)</f>
        <v>0.11565387551049794</v>
      </c>
      <c r="K191" s="1" cm="1">
        <f t="array" ref="K191">_xlfn.IFS(SUM($L191:$Q191)="","",Q191="","",Q191=0,0,Q191&gt;0,Q191/K$198*100)</f>
        <v>9.3284371798655841E-2</v>
      </c>
      <c r="L191" s="85">
        <f t="shared" si="180"/>
        <v>677055.33333333337</v>
      </c>
      <c r="M191" s="39">
        <f t="shared" si="180"/>
        <v>1115831.5</v>
      </c>
      <c r="N191" s="39">
        <f t="shared" si="180"/>
        <v>21972.333333333332</v>
      </c>
      <c r="O191" s="39">
        <f t="shared" si="180"/>
        <v>2004001.6666666667</v>
      </c>
      <c r="P191" s="39">
        <f t="shared" si="180"/>
        <v>501875</v>
      </c>
      <c r="Q191" s="98">
        <f t="shared" si="180"/>
        <v>406275</v>
      </c>
      <c r="R191" s="89">
        <v>2031166</v>
      </c>
      <c r="S191" s="89">
        <v>2231663</v>
      </c>
      <c r="T191" s="89">
        <v>65917</v>
      </c>
      <c r="U191" s="89">
        <v>6012005</v>
      </c>
      <c r="V191" s="89">
        <v>501875</v>
      </c>
      <c r="W191" s="89">
        <v>406275</v>
      </c>
      <c r="X191" s="1"/>
      <c r="Y191" s="1"/>
      <c r="Z191" s="7" t="s">
        <v>80</v>
      </c>
      <c r="AA191" s="18" cm="1">
        <f t="array" ref="AA191">IFERROR(_xlfn.IFS(COUNTA($AE$135:$AJ$135)=0,AVERAGE($AE191:$AJ191),$AE$135="X",AVERAGE($AF191:$AJ191),$AF$135="X",AVERAGE($AE191,$AG191:$AJ191),$AG$135="X",AVERAGE($AE191:$AF191,$AH191:$AJ191),$AH$135="X",AVERAGE($AE191:$AG191,$AI191:$AJ191),$AI$135="X",AVERAGE($AE191:$AH191,$AJ191:$AJ191),$AJ$135="X",AVERAGE($AE191:$AI191)),"")</f>
        <v>0.15698621109741737</v>
      </c>
      <c r="AB191" s="19" cm="1">
        <f t="array" ref="AB191">IFERROR(_xlfn.IFS(COUNTA($AE$135:$AJ$135)=0,STDEV($AE191:$AJ191)/SQRT(COUNT($AE191:$AJ191)),$AE$135="X",STDEV($AF191:$AJ191)/SQRT(COUNT($AF191:$AJ191)),$AF$135="X",STDEV($AE191,$AG191:$AJ191)/SQRT(COUNT($AE191,$AG191:$AJ191)),$AG$135="X",STDEV($AE191:$AF191,$AH191:$AJ191)/SQRT(COUNT($AE191:$AF191,$AH191:$AJ191)),$AH$135="X",STDEV($AE191:$AG191,$AI191:$AJ191)/SQRT(COUNT($AE191:$AG191,$AI191:$AJ191)),$AI$135="X",STDEV($AE191:$AH191,$AJ191)/SQRT(COUNT($AE191:$AH191,$AJ191)),$AJ$135="X",STDEV($AE191:$AI191)/SQRT(COUNT($AE191:$AI191))),"")</f>
        <v>4.7999337804478855E-2</v>
      </c>
      <c r="AC191" s="113" cm="1">
        <f t="array" ref="AC191">IFERROR(_xlfn.IFS(COUNTA($AK$135:$AP$135)=0,AVERAGE($AK191:$AP191),$AK$135="X",AVERAGE($AL191:$AP191),$AL$135="X",AVERAGE($AK191,$AM191:$AP191),$AM$135="X",AVERAGE($AK191:$AL191,$AN191:$AP191),$AN$135="X",AVERAGE($AK191:$AM191,$AO191:$AP191),$AO$135="X",AVERAGE($AK191:$AN191,$AP191:$AP191),$AP$135="X",AVERAGE($AK191:$AO191)),"")</f>
        <v>265634.69444444444</v>
      </c>
      <c r="AD191" s="111" cm="1">
        <f t="array" ref="AD191">IFERROR(_xlfn.IFS(COUNTA($AK$135:$AP$135)=0,STDEV($AK191:$AP191)/SQRT(COUNT($AK191:$AP191)),$AK$135="X",STDEV($AL191:$AP191)/SQRT(COUNT($AL191:$AP191)),$AL$135="X",STDEV($AK191,$AM191:$AP191)/SQRT(COUNT($AK191,$AM191:$AP191)),$AM$135="X",STDEV($AK191:$AL191,$AN191:$AP191)/SQRT(COUNT($AK191:$AL191,$AN191:$AP191)),$AN$135="X",STDEV($AK191:$AM191,$AO191:$AP191)/SQRT(COUNT($AK191:$AM191,$AO191:$AP191)),$AO$135="X",STDEV($AK191:$AN191,$AP191)/SQRT(COUNT($AK191:$AN191,$AP191)),$AP$135="X",STDEV($AK191:$AO191)/SQRT(COUNT($AK191:$AO191))),"")</f>
        <v>79756.866730132911</v>
      </c>
      <c r="AE191" cm="1">
        <f t="array" ref="AE191">_xlfn.IFS(SUM($AK191:$AP191)="","",AK191="","",AK191=0,0,AK191&gt;0,AK191/AE$198*100)</f>
        <v>0.24526786530879355</v>
      </c>
      <c r="AF191" cm="1">
        <f t="array" ref="AF191">_xlfn.IFS(SUM($AK191:$AP191)="","",AL191="","",AL191=0,0,AL191&gt;0,AL191/AF$198*100)</f>
        <v>1.7377812404596158E-2</v>
      </c>
      <c r="AG191" cm="1">
        <f t="array" ref="AG191">_xlfn.IFS(SUM($AK191:$AP191)="","",AM191="","",AM191=0,0,AM191&gt;0,AM191/AG$198*100)</f>
        <v>0.33229660576282688</v>
      </c>
      <c r="AH191" cm="1">
        <f t="array" ref="AH191">_xlfn.IFS(SUM($AK191:$AP191)="","",AN191="","",AN191=0,0,AN191&gt;0,AN191/AH$198*100)</f>
        <v>0.15101678544843369</v>
      </c>
      <c r="AI191" cm="1">
        <f t="array" ref="AI191">_xlfn.IFS(SUM($AK191:$AP191)="","",AO191="","",AO191=0,0,AO191&gt;0,AO191/AI$198*100)</f>
        <v>5.2697257449708081E-2</v>
      </c>
      <c r="AJ191" s="1" cm="1">
        <f t="array" ref="AJ191">_xlfn.IFS(SUM($AK191:$AP191)="","",AP191="","",AP191=0,0,AP191&gt;0,AP191/AJ$198*100)</f>
        <v>0.14326094021014579</v>
      </c>
      <c r="AK191" s="85">
        <f t="shared" si="181"/>
        <v>575260</v>
      </c>
      <c r="AL191" s="39">
        <f t="shared" si="181"/>
        <v>55015</v>
      </c>
      <c r="AM191" s="39">
        <f t="shared" si="181"/>
        <v>365203.5</v>
      </c>
      <c r="AN191" s="39">
        <f t="shared" si="181"/>
        <v>319796.33333333331</v>
      </c>
      <c r="AO191" s="39">
        <f t="shared" si="181"/>
        <v>193216</v>
      </c>
      <c r="AP191" s="98">
        <f t="shared" si="181"/>
        <v>85317.333333333328</v>
      </c>
      <c r="AQ191" s="89">
        <v>1150520</v>
      </c>
      <c r="AR191" s="89">
        <v>55015</v>
      </c>
      <c r="AS191" s="89">
        <v>730407</v>
      </c>
      <c r="AT191" s="89">
        <v>959389</v>
      </c>
      <c r="AU191" s="89">
        <v>193216</v>
      </c>
      <c r="AV191" s="89">
        <v>255952</v>
      </c>
      <c r="AW191" s="1"/>
      <c r="AX191" s="1"/>
      <c r="AY191" s="39" t="str">
        <f t="shared" si="187"/>
        <v/>
      </c>
      <c r="AZ191" s="39" t="str">
        <f t="shared" si="188"/>
        <v/>
      </c>
      <c r="BA191" s="39" t="str">
        <f t="shared" si="189"/>
        <v/>
      </c>
      <c r="BB191" s="39" t="str">
        <f t="shared" si="190"/>
        <v/>
      </c>
      <c r="BC191" s="39" t="str">
        <f t="shared" si="191"/>
        <v/>
      </c>
      <c r="BD191" s="39" t="str">
        <f t="shared" si="192"/>
        <v/>
      </c>
      <c r="BE191" s="39" t="str">
        <f t="shared" si="193"/>
        <v/>
      </c>
      <c r="BF191" s="39" t="str">
        <f t="shared" si="194"/>
        <v/>
      </c>
      <c r="BG191" s="39" t="str">
        <f t="shared" si="195"/>
        <v/>
      </c>
      <c r="BH191" s="39" t="str">
        <f t="shared" si="196"/>
        <v/>
      </c>
      <c r="BI191" s="39" t="str">
        <f t="shared" si="197"/>
        <v/>
      </c>
      <c r="BJ191" s="39" t="str">
        <f t="shared" si="198"/>
        <v/>
      </c>
      <c r="BK191" s="42" t="str">
        <f t="shared" ref="BK191:BP198" si="201">IFERROR(_xlfn.RANK.AVG(AY191,$AY191:$BJ191,1),"")</f>
        <v/>
      </c>
      <c r="BL191" t="str">
        <f t="shared" si="201"/>
        <v/>
      </c>
      <c r="BM191" t="str">
        <f t="shared" si="201"/>
        <v/>
      </c>
      <c r="BN191" t="str">
        <f t="shared" si="201"/>
        <v/>
      </c>
      <c r="BO191" t="str">
        <f t="shared" si="201"/>
        <v/>
      </c>
      <c r="BP191" t="str">
        <f t="shared" si="201"/>
        <v/>
      </c>
      <c r="BQ191" t="str">
        <f t="shared" si="200"/>
        <v/>
      </c>
      <c r="BR191" t="str">
        <f t="shared" si="200"/>
        <v/>
      </c>
      <c r="BS191" t="str">
        <f t="shared" si="200"/>
        <v/>
      </c>
      <c r="BT191" t="str">
        <f t="shared" si="200"/>
        <v/>
      </c>
      <c r="BU191" t="str">
        <f t="shared" si="200"/>
        <v/>
      </c>
      <c r="BV191" t="str">
        <f t="shared" si="200"/>
        <v/>
      </c>
      <c r="BW191" t="str">
        <f t="shared" si="170"/>
        <v/>
      </c>
      <c r="BX191" t="str">
        <f t="shared" si="171"/>
        <v/>
      </c>
      <c r="BY191" t="str">
        <f t="shared" si="172"/>
        <v/>
      </c>
      <c r="BZ191" t="str">
        <f t="shared" si="173"/>
        <v/>
      </c>
      <c r="CA191" t="str">
        <f t="shared" si="199"/>
        <v/>
      </c>
      <c r="CB191" s="39" t="str">
        <f t="shared" si="199"/>
        <v/>
      </c>
      <c r="CC191" s="46" t="str">
        <f t="shared" si="175"/>
        <v/>
      </c>
      <c r="CD191" s="44" t="str">
        <f t="shared" si="176"/>
        <v/>
      </c>
      <c r="CE191" t="str" cm="1">
        <f t="array" ref="CE191">_xlfn.IFS($CC191="","",$CC191&lt;=CE$136,"yes",$CC191&gt;CE$136,"no")</f>
        <v/>
      </c>
      <c r="CF191" s="42" t="str">
        <f t="shared" si="184"/>
        <v/>
      </c>
      <c r="CG191" s="1" t="str">
        <f t="shared" si="185"/>
        <v/>
      </c>
      <c r="CH191" s="1" t="str">
        <f t="shared" si="186"/>
        <v/>
      </c>
      <c r="CI191" s="76" t="str">
        <f>IF(CE191="yes",VLOOKUP(CH191,'z-Table'!$A$1:$K$74,7,TRUE)*$CE$135,"")</f>
        <v/>
      </c>
    </row>
    <row r="192" spans="1:87" ht="12" x14ac:dyDescent="0.2">
      <c r="A192" s="6" t="s">
        <v>81</v>
      </c>
      <c r="B192" s="18" cm="1">
        <f t="array" ref="B192">IFERROR(_xlfn.IFS(COUNTA($F$135:$K$135)=0,AVERAGE($F192:$K192),$F$135="X",AVERAGE(G192:$K192),$G$135="X",AVERAGE($F192,$H192:$K192),$H$135="X",AVERAGE($F192:$G192,$I192:$K192),$I$135="X",AVERAGE($F192:$H192,$J192:$K192),$J$135="X",AVERAGE($F192:$I192,$K192:$K192),$K$135="X",AVERAGE($F192:$J192)),"")</f>
        <v>2.9410350192887864E-2</v>
      </c>
      <c r="C192" s="19" cm="1">
        <f t="array" ref="C192">IFERROR(_xlfn.IFS(COUNTA($F$135:$K$135)=0,STDEV($F192:$K192)/SQRT(COUNT($F192:$K192)),$F$135="X",STDEV(G192:$K192)/SQRT(COUNT(G192:$K192)),$G$135="X",STDEV($F192,$H192:$K192)/SQRT(COUNT($F192,$H192:$K192)),$H$135="X",STDEV($F192:$G192,$I192:$K192)/SQRT(COUNT($F192:$G192,$I192:$K192)),$I$135="X",STDEV($F192:$H192,$J192:$K192)/SQRT(COUNT($F192:$H192,$J192:$K192)),$J$135="X",STDEV($F192:$I192,$K192)/SQRT(COUNT($F192:$I192,$K192)),$K$135="X",STDEV($F192:$J192)/SQRT(COUNT($F192:$J192))),"")</f>
        <v>1.2698532636471067E-2</v>
      </c>
      <c r="D192" s="113" cm="1">
        <f t="array" ref="D192">IFERROR(_xlfn.IFS(COUNTA($L$135:$Q$135)=0,AVERAGE($L192:$Q192),$L$135="X",AVERAGE($M192:$Q192),$M$135="X",AVERAGE($L192,$N192:$Q192),$N$135="X",AVERAGE($L192:$M192,$O192:$Q192),$O$135="X",AVERAGE($L192:$N192,$P192:$Q192),$P$135="X",AVERAGE($L192:$O192,$Q192:$Q192),$Q$135="X",AVERAGE($L192:$P192)),"")</f>
        <v>93931.75</v>
      </c>
      <c r="E192" s="111" cm="1">
        <f t="array" ref="E192">IFERROR(_xlfn.IFS(COUNTA($L$135:$Q$135)=0,STDEV($L192:$Q192)/SQRT(COUNT($L192:$Q192)),$L$135="X",STDEV($M192:$Q192)/SQRT(COUNT($M192:$Q192)),$M$135="X",STDEV($L192,$N192:$Q192)/SQRT(COUNT($L192,$N192:$Q192)),$N$135="X",STDEV($L192:$M192,$O192:$Q192)/SQRT(COUNT($L192:$M192,$O192:$Q192)),$O$135="X",STDEV($L192:$N192,$P192:$Q192)/SQRT(COUNT($L192:$N192,$P192:$Q192)),$P$135="X",STDEV($L192:$O192,$Q192)/SQRT(COUNT($L192:$O192,$Q192)),$Q$135="X",STDEV($L192:$P192)/SQRT(COUNT($L192:$P192))),"")</f>
        <v>35515.701127752407</v>
      </c>
      <c r="F192" cm="1">
        <f t="array" ref="F192">_xlfn.IFS(SUM($L192:$Q192)="","",L192="","",L192=0,0,L192&gt;0,L192/F$198*100)</f>
        <v>3.9502830389973792E-2</v>
      </c>
      <c r="G192" cm="1">
        <f t="array" ref="G192">_xlfn.IFS(SUM($L192:$Q192)="","",M192="","",M192=0,0,M192&gt;0,M192/G$198*100)</f>
        <v>2.6975683375155234E-2</v>
      </c>
      <c r="H192" cm="1">
        <f t="array" ref="H192">_xlfn.IFS(SUM($L192:$Q192)="","",N192="","",N192=0,0,N192&gt;0,N192/H$198*100)</f>
        <v>0</v>
      </c>
      <c r="I192" cm="1">
        <f t="array" ref="I192">_xlfn.IFS(SUM($L192:$Q192)="","",O192="","",O192=0,0,O192&gt;0,O192/I$198*100)</f>
        <v>8.6285777333934346E-2</v>
      </c>
      <c r="J192" cm="1">
        <f t="array" ref="J192">_xlfn.IFS(SUM($L192:$Q192)="","",P192="","",P192=0,0,P192&gt;0,P192/J$198*100)</f>
        <v>1.4418394386930681E-2</v>
      </c>
      <c r="K192" s="1" cm="1">
        <f t="array" ref="K192">_xlfn.IFS(SUM($L192:$Q192)="","",Q192="","",Q192=0,0,Q192&gt;0,Q192/K$198*100)</f>
        <v>9.2794156713331549E-3</v>
      </c>
      <c r="L192" s="85">
        <f t="shared" si="180"/>
        <v>95975</v>
      </c>
      <c r="M192" s="39">
        <f t="shared" si="180"/>
        <v>113244.5</v>
      </c>
      <c r="N192" s="39">
        <f t="shared" si="180"/>
        <v>0</v>
      </c>
      <c r="O192" s="39">
        <f t="shared" si="180"/>
        <v>251389</v>
      </c>
      <c r="P192" s="39">
        <f t="shared" si="180"/>
        <v>62568</v>
      </c>
      <c r="Q192" s="98">
        <f t="shared" si="180"/>
        <v>40414</v>
      </c>
      <c r="R192" s="89">
        <v>287925</v>
      </c>
      <c r="S192" s="89">
        <v>226489</v>
      </c>
      <c r="T192" s="89">
        <v>0</v>
      </c>
      <c r="U192" s="89">
        <v>754167</v>
      </c>
      <c r="V192" s="89">
        <v>62568</v>
      </c>
      <c r="W192" s="89">
        <v>40414</v>
      </c>
      <c r="X192" s="1"/>
      <c r="Y192" s="1"/>
      <c r="Z192" s="6" t="s">
        <v>81</v>
      </c>
      <c r="AA192" s="18" cm="1">
        <f t="array" ref="AA192">IFERROR(_xlfn.IFS(COUNTA($AE$135:$AJ$135)=0,AVERAGE($AE192:$AJ192),$AE$135="X",AVERAGE($AF192:$AJ192),$AF$135="X",AVERAGE($AE192,$AG192:$AJ192),$AG$135="X",AVERAGE($AE192:$AF192,$AH192:$AJ192),$AH$135="X",AVERAGE($AE192:$AG192,$AI192:$AJ192),$AI$135="X",AVERAGE($AE192:$AH192,$AJ192:$AJ192),$AJ$135="X",AVERAGE($AE192:$AI192)),"")</f>
        <v>1.4462603502579151E-2</v>
      </c>
      <c r="AB192" s="19" cm="1">
        <f t="array" ref="AB192">IFERROR(_xlfn.IFS(COUNTA($AE$135:$AJ$135)=0,STDEV($AE192:$AJ192)/SQRT(COUNT($AE192:$AJ192)),$AE$135="X",STDEV($AF192:$AJ192)/SQRT(COUNT($AF192:$AJ192)),$AF$135="X",STDEV($AE192,$AG192:$AJ192)/SQRT(COUNT($AE192,$AG192:$AJ192)),$AG$135="X",STDEV($AE192:$AF192,$AH192:$AJ192)/SQRT(COUNT($AE192:$AF192,$AH192:$AJ192)),$AH$135="X",STDEV($AE192:$AG192,$AI192:$AJ192)/SQRT(COUNT($AE192:$AG192,$AI192:$AJ192)),$AI$135="X",STDEV($AE192:$AH192,$AJ192)/SQRT(COUNT($AE192:$AH192,$AJ192)),$AJ$135="X",STDEV($AE192:$AI192)/SQRT(COUNT($AE192:$AI192))),"")</f>
        <v>6.8490637437068425E-3</v>
      </c>
      <c r="AC192" s="113" cm="1">
        <f t="array" ref="AC192">IFERROR(_xlfn.IFS(COUNTA($AK$135:$AP$135)=0,AVERAGE($AK192:$AP192),$AK$135="X",AVERAGE($AL192:$AP192),$AL$135="X",AVERAGE($AK192,$AM192:$AP192),$AM$135="X",AVERAGE($AK192:$AL192,$AN192:$AP192),$AN$135="X",AVERAGE($AK192:$AM192,$AO192:$AP192),$AO$135="X",AVERAGE($AK192:$AN192,$AP192:$AP192),$AP$135="X",AVERAGE($AK192:$AO192)),"")</f>
        <v>17353.194444444445</v>
      </c>
      <c r="AD192" s="111" cm="1">
        <f t="array" ref="AD192">IFERROR(_xlfn.IFS(COUNTA($AK$135:$AP$135)=0,STDEV($AK192:$AP192)/SQRT(COUNT($AK192:$AP192)),$AK$135="X",STDEV($AL192:$AP192)/SQRT(COUNT($AL192:$AP192)),$AL$135="X",STDEV($AK192,$AM192:$AP192)/SQRT(COUNT($AK192,$AM192:$AP192)),$AM$135="X",STDEV($AK192:$AL192,$AN192:$AP192)/SQRT(COUNT($AK192:$AL192,$AN192:$AP192)),$AN$135="X",STDEV($AK192:$AM192,$AO192:$AP192)/SQRT(COUNT($AK192:$AM192,$AO192:$AP192)),$AO$135="X",STDEV($AK192:$AN192,$AP192)/SQRT(COUNT($AK192:$AN192,$AP192)),$AP$135="X",STDEV($AK192:$AO192)/SQRT(COUNT($AK192:$AO192))),"")</f>
        <v>7756.7159032979489</v>
      </c>
      <c r="AE192" cm="1">
        <f t="array" ref="AE192">_xlfn.IFS(SUM($AK192:$AP192)="","",AK192="","",AK192=0,0,AK192&gt;0,AK192/AE$198*100)</f>
        <v>0</v>
      </c>
      <c r="AF192" cm="1">
        <f t="array" ref="AF192">_xlfn.IFS(SUM($AK192:$AP192)="","",AL192="","",AL192=0,0,AL192&gt;0,AL192/AF$198*100)</f>
        <v>0</v>
      </c>
      <c r="AG192" cm="1">
        <f t="array" ref="AG192">_xlfn.IFS(SUM($AK192:$AP192)="","",AM192="","",AM192=0,0,AM192&gt;0,AM192/AG$198*100)</f>
        <v>4.0015789214891101E-2</v>
      </c>
      <c r="AH192" cm="1">
        <f t="array" ref="AH192">_xlfn.IFS(SUM($AK192:$AP192)="","",AN192="","",AN192=0,0,AN192&gt;0,AN192/AH$198*100)</f>
        <v>1.7435602510536611E-2</v>
      </c>
      <c r="AI192" cm="1">
        <f t="array" ref="AI192">_xlfn.IFS(SUM($AK192:$AP192)="","",AO192="","",AO192=0,0,AO192&gt;0,AO192/AI$198*100)</f>
        <v>1.8739796700943201E-3</v>
      </c>
      <c r="AJ192" s="1" cm="1">
        <f t="array" ref="AJ192">_xlfn.IFS(SUM($AK192:$AP192)="","",AP192="","",AP192=0,0,AP192&gt;0,AP192/AJ$198*100)</f>
        <v>2.7450249619952884E-2</v>
      </c>
      <c r="AK192" s="85">
        <f t="shared" si="181"/>
        <v>0</v>
      </c>
      <c r="AL192" s="39">
        <f t="shared" si="181"/>
        <v>0</v>
      </c>
      <c r="AM192" s="39">
        <f t="shared" si="181"/>
        <v>43978.5</v>
      </c>
      <c r="AN192" s="39">
        <f t="shared" si="181"/>
        <v>36922</v>
      </c>
      <c r="AO192" s="39">
        <f t="shared" si="181"/>
        <v>6871</v>
      </c>
      <c r="AP192" s="98">
        <f t="shared" si="181"/>
        <v>16347.666666666666</v>
      </c>
      <c r="AQ192" s="89">
        <v>0</v>
      </c>
      <c r="AR192" s="89">
        <v>0</v>
      </c>
      <c r="AS192" s="89">
        <v>87957</v>
      </c>
      <c r="AT192" s="89">
        <v>110766</v>
      </c>
      <c r="AU192" s="89">
        <v>6871</v>
      </c>
      <c r="AV192" s="89">
        <v>49043</v>
      </c>
      <c r="AW192" s="1"/>
      <c r="AX192" s="1"/>
      <c r="AY192" s="39" t="str">
        <f t="shared" si="187"/>
        <v/>
      </c>
      <c r="AZ192" s="39" t="str">
        <f t="shared" si="188"/>
        <v/>
      </c>
      <c r="BA192" s="39" t="str">
        <f t="shared" si="189"/>
        <v/>
      </c>
      <c r="BB192" s="39" t="str">
        <f t="shared" si="190"/>
        <v/>
      </c>
      <c r="BC192" s="39" t="str">
        <f t="shared" si="191"/>
        <v/>
      </c>
      <c r="BD192" s="39" t="str">
        <f t="shared" si="192"/>
        <v/>
      </c>
      <c r="BE192" s="39" t="str">
        <f t="shared" si="193"/>
        <v/>
      </c>
      <c r="BF192" s="39" t="str">
        <f t="shared" si="194"/>
        <v/>
      </c>
      <c r="BG192" s="39" t="str">
        <f t="shared" si="195"/>
        <v/>
      </c>
      <c r="BH192" s="39" t="str">
        <f t="shared" si="196"/>
        <v/>
      </c>
      <c r="BI192" s="39" t="str">
        <f t="shared" si="197"/>
        <v/>
      </c>
      <c r="BJ192" s="39" t="str">
        <f t="shared" si="198"/>
        <v/>
      </c>
      <c r="BK192" s="42" t="str">
        <f t="shared" si="201"/>
        <v/>
      </c>
      <c r="BL192" t="str">
        <f t="shared" si="201"/>
        <v/>
      </c>
      <c r="BM192" t="str">
        <f t="shared" si="201"/>
        <v/>
      </c>
      <c r="BN192" t="str">
        <f t="shared" si="201"/>
        <v/>
      </c>
      <c r="BO192" t="str">
        <f t="shared" si="201"/>
        <v/>
      </c>
      <c r="BP192" t="str">
        <f t="shared" si="201"/>
        <v/>
      </c>
      <c r="BQ192" t="str">
        <f t="shared" si="200"/>
        <v/>
      </c>
      <c r="BR192" t="str">
        <f t="shared" si="200"/>
        <v/>
      </c>
      <c r="BS192" t="str">
        <f t="shared" si="200"/>
        <v/>
      </c>
      <c r="BT192" t="str">
        <f t="shared" si="200"/>
        <v/>
      </c>
      <c r="BU192" t="str">
        <f t="shared" si="200"/>
        <v/>
      </c>
      <c r="BV192" t="str">
        <f t="shared" si="200"/>
        <v/>
      </c>
      <c r="BW192" t="str">
        <f t="shared" si="170"/>
        <v/>
      </c>
      <c r="BX192" t="str">
        <f t="shared" si="171"/>
        <v/>
      </c>
      <c r="BY192" t="str">
        <f t="shared" si="172"/>
        <v/>
      </c>
      <c r="BZ192" t="str">
        <f t="shared" si="173"/>
        <v/>
      </c>
      <c r="CA192" t="str">
        <f t="shared" si="199"/>
        <v/>
      </c>
      <c r="CB192" s="39" t="str">
        <f t="shared" si="199"/>
        <v/>
      </c>
      <c r="CC192" s="46" t="str">
        <f t="shared" si="175"/>
        <v/>
      </c>
      <c r="CD192" s="44" t="str">
        <f t="shared" si="176"/>
        <v/>
      </c>
      <c r="CE192" t="str" cm="1">
        <f t="array" ref="CE192">_xlfn.IFS($CC192="","",$CC192&lt;=CE$136,"yes",$CC192&gt;CE$136,"no")</f>
        <v/>
      </c>
      <c r="CF192" s="42" t="str">
        <f t="shared" si="184"/>
        <v/>
      </c>
      <c r="CG192" s="1" t="str">
        <f t="shared" si="185"/>
        <v/>
      </c>
      <c r="CH192" s="1" t="str">
        <f t="shared" si="186"/>
        <v/>
      </c>
      <c r="CI192" s="76" t="str">
        <f>IF(CE192="yes",VLOOKUP(CH192,'z-Table'!$A$1:$K$74,7,TRUE)*$CE$135,"")</f>
        <v/>
      </c>
    </row>
    <row r="193" spans="1:87" ht="12" x14ac:dyDescent="0.2">
      <c r="A193" s="6" t="s">
        <v>82</v>
      </c>
      <c r="B193" s="18" cm="1">
        <f t="array" ref="B193">IFERROR(_xlfn.IFS(COUNTA($F$135:$K$135)=0,AVERAGE($F193:$K193),$F$135="X",AVERAGE(G193:$K193),$G$135="X",AVERAGE($F193,$H193:$K193),$H$135="X",AVERAGE($F193:$G193,$I193:$K193),$I$135="X",AVERAGE($F193:$H193,$J193:$K193),$J$135="X",AVERAGE($F193:$I193,$K193:$K193),$K$135="X",AVERAGE($F193:$J193)),"")</f>
        <v>2.5806543296298685E-2</v>
      </c>
      <c r="C193" s="19" cm="1">
        <f t="array" ref="C193">IFERROR(_xlfn.IFS(COUNTA($F$135:$K$135)=0,STDEV($F193:$K193)/SQRT(COUNT($F193:$K193)),$F$135="X",STDEV(G193:$K193)/SQRT(COUNT(G193:$K193)),$G$135="X",STDEV($F193,$H193:$K193)/SQRT(COUNT($F193,$H193:$K193)),$H$135="X",STDEV($F193:$G193,$I193:$K193)/SQRT(COUNT($F193:$G193,$I193:$K193)),$I$135="X",STDEV($F193:$H193,$J193:$K193)/SQRT(COUNT($F193:$H193,$J193:$K193)),$J$135="X",STDEV($F193:$I193,$K193)/SQRT(COUNT($F193:$I193,$K193)),$K$135="X",STDEV($F193:$J193)/SQRT(COUNT($F193:$J193))),"")</f>
        <v>4.252114127440758E-3</v>
      </c>
      <c r="D193" s="113" cm="1">
        <f t="array" ref="D193">IFERROR(_xlfn.IFS(COUNTA($L$135:$Q$135)=0,AVERAGE($L193:$Q193),$L$135="X",AVERAGE($M193:$Q193),$M$135="X",AVERAGE($L193,$N193:$Q193),$N$135="X",AVERAGE($L193:$M193,$O193:$Q193),$O$135="X",AVERAGE($L193:$N193,$P193:$Q193),$P$135="X",AVERAGE($L193:$O193,$Q193:$Q193),$Q$135="X",AVERAGE($L193:$P193)),"")</f>
        <v>69431.888888888891</v>
      </c>
      <c r="E193" s="111" cm="1">
        <f t="array" ref="E193">IFERROR(_xlfn.IFS(COUNTA($L$135:$Q$135)=0,STDEV($L193:$Q193)/SQRT(COUNT($L193:$Q193)),$L$135="X",STDEV($M193:$Q193)/SQRT(COUNT($M193:$Q193)),$M$135="X",STDEV($L193,$N193:$Q193)/SQRT(COUNT($L193,$N193:$Q193)),$N$135="X",STDEV($L193:$M193,$O193:$Q193)/SQRT(COUNT($L193:$M193,$O193:$Q193)),$O$135="X",STDEV($L193:$N193,$P193:$Q193)/SQRT(COUNT($L193:$N193,$P193:$Q193)),$P$135="X",STDEV($L193:$O193,$Q193)/SQRT(COUNT($L193:$O193,$Q193)),$Q$135="X",STDEV($L193:$P193)/SQRT(COUNT($L193:$P193))),"")</f>
        <v>15336.335698731877</v>
      </c>
      <c r="F193" cm="1">
        <f t="array" ref="F193">_xlfn.IFS(SUM($L193:$Q193)="","",L193="","",L193=0,0,L193&gt;0,L193/F$198*100)</f>
        <v>1.9619773393270548E-2</v>
      </c>
      <c r="G193" cm="1">
        <f t="array" ref="G193">_xlfn.IFS(SUM($L193:$Q193)="","",M193="","",M193=0,0,M193&gt;0,M193/G$198*100)</f>
        <v>2.1962012107777307E-2</v>
      </c>
      <c r="H193" cm="1">
        <f t="array" ref="H193">_xlfn.IFS(SUM($L193:$Q193)="","",N193="","",N193=0,0,N193&gt;0,N193/H$198*100)</f>
        <v>3.828365820428483E-2</v>
      </c>
      <c r="I193" cm="1">
        <f t="array" ref="I193">_xlfn.IFS(SUM($L193:$Q193)="","",O193="","",O193=0,0,O193&gt;0,O193/I$198*100)</f>
        <v>3.9854286486285785E-2</v>
      </c>
      <c r="J193" cm="1">
        <f t="array" ref="J193">_xlfn.IFS(SUM($L193:$Q193)="","",P193="","",P193=0,0,P193&gt;0,P193/J$198*100)</f>
        <v>1.7158829530284785E-2</v>
      </c>
      <c r="K193" s="1" cm="1">
        <f t="array" ref="K193">_xlfn.IFS(SUM($L193:$Q193)="","",Q193="","",Q193=0,0,Q193&gt;0,Q193/K$198*100)</f>
        <v>1.7960700055888883E-2</v>
      </c>
      <c r="L193" s="85">
        <f t="shared" si="180"/>
        <v>47667.666666666664</v>
      </c>
      <c r="M193" s="39">
        <f t="shared" si="180"/>
        <v>92197</v>
      </c>
      <c r="N193" s="39">
        <f t="shared" si="180"/>
        <v>7930.333333333333</v>
      </c>
      <c r="O193" s="39">
        <f t="shared" si="180"/>
        <v>116113.33333333333</v>
      </c>
      <c r="P193" s="39">
        <f t="shared" si="180"/>
        <v>74460</v>
      </c>
      <c r="Q193" s="98">
        <f t="shared" si="180"/>
        <v>78223</v>
      </c>
      <c r="R193" s="89">
        <v>143003</v>
      </c>
      <c r="S193" s="89">
        <v>184394</v>
      </c>
      <c r="T193" s="89">
        <v>23791</v>
      </c>
      <c r="U193" s="89">
        <v>348340</v>
      </c>
      <c r="V193" s="89">
        <v>74460</v>
      </c>
      <c r="W193" s="89">
        <v>78223</v>
      </c>
      <c r="X193" s="1"/>
      <c r="Y193" s="1"/>
      <c r="Z193" s="6" t="s">
        <v>82</v>
      </c>
      <c r="AA193" s="18" cm="1">
        <f t="array" ref="AA193">IFERROR(_xlfn.IFS(COUNTA($AE$135:$AJ$135)=0,AVERAGE($AE193:$AJ193),$AE$135="X",AVERAGE($AF193:$AJ193),$AF$135="X",AVERAGE($AE193,$AG193:$AJ193),$AG$135="X",AVERAGE($AE193:$AF193,$AH193:$AJ193),$AH$135="X",AVERAGE($AE193:$AG193,$AI193:$AJ193),$AI$135="X",AVERAGE($AE193:$AH193,$AJ193:$AJ193),$AJ$135="X",AVERAGE($AE193:$AI193)),"")</f>
        <v>1.2433744233267241E-2</v>
      </c>
      <c r="AB193" s="19" cm="1">
        <f t="array" ref="AB193">IFERROR(_xlfn.IFS(COUNTA($AE$135:$AJ$135)=0,STDEV($AE193:$AJ193)/SQRT(COUNT($AE193:$AJ193)),$AE$135="X",STDEV($AF193:$AJ193)/SQRT(COUNT($AF193:$AJ193)),$AF$135="X",STDEV($AE193,$AG193:$AJ193)/SQRT(COUNT($AE193,$AG193:$AJ193)),$AG$135="X",STDEV($AE193:$AF193,$AH193:$AJ193)/SQRT(COUNT($AE193:$AF193,$AH193:$AJ193)),$AH$135="X",STDEV($AE193:$AG193,$AI193:$AJ193)/SQRT(COUNT($AE193:$AG193,$AI193:$AJ193)),$AI$135="X",STDEV($AE193:$AH193,$AJ193)/SQRT(COUNT($AE193:$AH193,$AJ193)),$AJ$135="X",STDEV($AE193:$AI193)/SQRT(COUNT($AE193:$AI193))),"")</f>
        <v>3.0300895767459137E-3</v>
      </c>
      <c r="AC193" s="113" cm="1">
        <f t="array" ref="AC193">IFERROR(_xlfn.IFS(COUNTA($AK$135:$AP$135)=0,AVERAGE($AK193:$AP193),$AK$135="X",AVERAGE($AL193:$AP193),$AL$135="X",AVERAGE($AK193,$AM193:$AP193),$AM$135="X",AVERAGE($AK193:$AL193,$AN193:$AP193),$AN$135="X",AVERAGE($AK193:$AM193,$AO193:$AP193),$AO$135="X",AVERAGE($AK193:$AN193,$AP193:$AP193),$AP$135="X",AVERAGE($AK193:$AO193)),"")</f>
        <v>20218.638888888887</v>
      </c>
      <c r="AD193" s="111" cm="1">
        <f t="array" ref="AD193">IFERROR(_xlfn.IFS(COUNTA($AK$135:$AP$135)=0,STDEV($AK193:$AP193)/SQRT(COUNT($AK193:$AP193)),$AK$135="X",STDEV($AL193:$AP193)/SQRT(COUNT($AL193:$AP193)),$AL$135="X",STDEV($AK193,$AM193:$AP193)/SQRT(COUNT($AK193,$AM193:$AP193)),$AM$135="X",STDEV($AK193:$AL193,$AN193:$AP193)/SQRT(COUNT($AK193:$AL193,$AN193:$AP193)),$AN$135="X",STDEV($AK193:$AM193,$AO193:$AP193)/SQRT(COUNT($AK193:$AM193,$AO193:$AP193)),$AO$135="X",STDEV($AK193:$AN193,$AP193)/SQRT(COUNT($AK193:$AN193,$AP193)),$AP$135="X",STDEV($AK193:$AO193)/SQRT(COUNT($AK193:$AO193))),"")</f>
        <v>3125.9640677115085</v>
      </c>
      <c r="AE193" cm="1">
        <f t="array" ref="AE193">_xlfn.IFS(SUM($AK193:$AP193)="","",AK193="","",AK193=0,0,AK193&gt;0,AK193/AE$198*100)</f>
        <v>9.2773808628910295E-3</v>
      </c>
      <c r="AF193" cm="1">
        <f t="array" ref="AF193">_xlfn.IFS(SUM($AK193:$AP193)="","",AL193="","",AL193=0,0,AL193&gt;0,AL193/AF$198*100)</f>
        <v>3.0368133864907289E-3</v>
      </c>
      <c r="AG193" cm="1">
        <f t="array" ref="AG193">_xlfn.IFS(SUM($AK193:$AP193)="","",AM193="","",AM193=0,0,AM193&gt;0,AM193/AG$198*100)</f>
        <v>2.1823816281118343E-2</v>
      </c>
      <c r="AH193" cm="1">
        <f t="array" ref="AH193">_xlfn.IFS(SUM($AK193:$AP193)="","",AN193="","",AN193=0,0,AN193&gt;0,AN193/AH$198*100)</f>
        <v>1.3407025374482556E-2</v>
      </c>
      <c r="AI193" cm="1">
        <f t="array" ref="AI193">_xlfn.IFS(SUM($AK193:$AP193)="","",AO193="","",AO193=0,0,AO193&gt;0,AO193/AI$198*100)</f>
        <v>6.9842630463943182E-3</v>
      </c>
      <c r="AJ193" s="1" cm="1">
        <f t="array" ref="AJ193">_xlfn.IFS(SUM($AK193:$AP193)="","",AP193="","",AP193=0,0,AP193&gt;0,AP193/AJ$198*100)</f>
        <v>2.0073166448226459E-2</v>
      </c>
      <c r="AK193" s="85">
        <f t="shared" ref="AK193:AP196" si="202">IF(AQ193="","",AQ193/AQ$135)</f>
        <v>21759.5</v>
      </c>
      <c r="AL193" s="39">
        <f t="shared" si="202"/>
        <v>9614</v>
      </c>
      <c r="AM193" s="39">
        <f t="shared" si="202"/>
        <v>23985</v>
      </c>
      <c r="AN193" s="39">
        <f t="shared" si="202"/>
        <v>28391</v>
      </c>
      <c r="AO193" s="39">
        <f t="shared" si="202"/>
        <v>25608</v>
      </c>
      <c r="AP193" s="98">
        <f t="shared" si="202"/>
        <v>11954.333333333334</v>
      </c>
      <c r="AQ193" s="89">
        <v>43519</v>
      </c>
      <c r="AR193" s="89">
        <v>9614</v>
      </c>
      <c r="AS193" s="89">
        <v>47970</v>
      </c>
      <c r="AT193" s="89">
        <v>85173</v>
      </c>
      <c r="AU193" s="89">
        <v>25608</v>
      </c>
      <c r="AV193" s="89">
        <v>35863</v>
      </c>
      <c r="AW193" s="1"/>
      <c r="AX193" s="1"/>
      <c r="AY193" s="39" t="str">
        <f t="shared" si="187"/>
        <v/>
      </c>
      <c r="AZ193" s="39" t="str">
        <f t="shared" si="188"/>
        <v/>
      </c>
      <c r="BA193" s="39" t="str">
        <f t="shared" si="189"/>
        <v/>
      </c>
      <c r="BB193" s="39" t="str">
        <f t="shared" si="190"/>
        <v/>
      </c>
      <c r="BC193" s="39" t="str">
        <f t="shared" si="191"/>
        <v/>
      </c>
      <c r="BD193" s="39" t="str">
        <f t="shared" si="192"/>
        <v/>
      </c>
      <c r="BE193" s="39" t="str">
        <f t="shared" si="193"/>
        <v/>
      </c>
      <c r="BF193" s="39" t="str">
        <f t="shared" si="194"/>
        <v/>
      </c>
      <c r="BG193" s="39" t="str">
        <f t="shared" si="195"/>
        <v/>
      </c>
      <c r="BH193" s="39" t="str">
        <f t="shared" si="196"/>
        <v/>
      </c>
      <c r="BI193" s="39" t="str">
        <f t="shared" si="197"/>
        <v/>
      </c>
      <c r="BJ193" s="39" t="str">
        <f t="shared" si="198"/>
        <v/>
      </c>
      <c r="BK193" s="42" t="str">
        <f t="shared" si="201"/>
        <v/>
      </c>
      <c r="BL193" t="str">
        <f t="shared" si="201"/>
        <v/>
      </c>
      <c r="BM193" t="str">
        <f t="shared" si="201"/>
        <v/>
      </c>
      <c r="BN193" t="str">
        <f t="shared" si="201"/>
        <v/>
      </c>
      <c r="BO193" t="str">
        <f t="shared" si="201"/>
        <v/>
      </c>
      <c r="BP193" t="str">
        <f t="shared" si="201"/>
        <v/>
      </c>
      <c r="BQ193" t="str">
        <f t="shared" si="200"/>
        <v/>
      </c>
      <c r="BR193" t="str">
        <f t="shared" si="200"/>
        <v/>
      </c>
      <c r="BS193" t="str">
        <f t="shared" si="200"/>
        <v/>
      </c>
      <c r="BT193" t="str">
        <f t="shared" si="200"/>
        <v/>
      </c>
      <c r="BU193" t="str">
        <f t="shared" si="200"/>
        <v/>
      </c>
      <c r="BV193" t="str">
        <f t="shared" si="200"/>
        <v/>
      </c>
      <c r="BW193" t="str">
        <f t="shared" si="170"/>
        <v/>
      </c>
      <c r="BX193" t="str">
        <f t="shared" si="171"/>
        <v/>
      </c>
      <c r="BY193" t="str">
        <f t="shared" si="172"/>
        <v/>
      </c>
      <c r="BZ193" t="str">
        <f t="shared" si="173"/>
        <v/>
      </c>
      <c r="CA193" t="str">
        <f t="shared" si="199"/>
        <v/>
      </c>
      <c r="CB193" s="39" t="str">
        <f t="shared" si="199"/>
        <v/>
      </c>
      <c r="CC193" s="46" t="str">
        <f t="shared" si="175"/>
        <v/>
      </c>
      <c r="CD193" s="44" t="str">
        <f t="shared" si="176"/>
        <v/>
      </c>
      <c r="CE193" t="str" cm="1">
        <f t="array" ref="CE193">_xlfn.IFS($CC193="","",$CC193&lt;=CE$136,"yes",$CC193&gt;CE$136,"no")</f>
        <v/>
      </c>
      <c r="CF193" s="42" t="str">
        <f t="shared" si="184"/>
        <v/>
      </c>
      <c r="CG193" s="1" t="str">
        <f t="shared" si="185"/>
        <v/>
      </c>
      <c r="CH193" s="1" t="str">
        <f t="shared" si="186"/>
        <v/>
      </c>
      <c r="CI193" s="76" t="str">
        <f>IF(CE193="yes",VLOOKUP(CH193,'z-Table'!$A$1:$K$74,7,TRUE)*$CE$135,"")</f>
        <v/>
      </c>
    </row>
    <row r="194" spans="1:87" ht="12" x14ac:dyDescent="0.2">
      <c r="A194" s="6" t="s">
        <v>83</v>
      </c>
      <c r="B194" s="18" cm="1">
        <f t="array" ref="B194">IFERROR(_xlfn.IFS(COUNTA($F$135:$K$135)=0,AVERAGE($F194:$K194),$F$135="X",AVERAGE(G194:$K194),$G$135="X",AVERAGE($F194,$H194:$K194),$H$135="X",AVERAGE($F194:$G194,$I194:$K194),$I$135="X",AVERAGE($F194:$H194,$J194:$K194),$J$135="X",AVERAGE($F194:$I194,$K194:$K194),$K$135="X",AVERAGE($F194:$J194)),"")</f>
        <v>5.6715463764142569E-2</v>
      </c>
      <c r="C194" s="19" cm="1">
        <f t="array" ref="C194">IFERROR(_xlfn.IFS(COUNTA($F$135:$K$135)=0,STDEV($F194:$K194)/SQRT(COUNT($F194:$K194)),$F$135="X",STDEV(G194:$K194)/SQRT(COUNT(G194:$K194)),$G$135="X",STDEV($F194,$H194:$K194)/SQRT(COUNT($F194,$H194:$K194)),$H$135="X",STDEV($F194:$G194,$I194:$K194)/SQRT(COUNT($F194:$G194,$I194:$K194)),$I$135="X",STDEV($F194:$H194,$J194:$K194)/SQRT(COUNT($F194:$H194,$J194:$K194)),$J$135="X",STDEV($F194:$I194,$K194)/SQRT(COUNT($F194:$I194,$K194)),$K$135="X",STDEV($F194:$J194)/SQRT(COUNT($F194:$J194))),"")</f>
        <v>1.0975556460035681E-2</v>
      </c>
      <c r="D194" s="113" cm="1">
        <f t="array" ref="D194">IFERROR(_xlfn.IFS(COUNTA($L$135:$Q$135)=0,AVERAGE($L194:$Q194),$L$135="X",AVERAGE($M194:$Q194),$M$135="X",AVERAGE($L194,$N194:$Q194),$N$135="X",AVERAGE($L194:$M194,$O194:$Q194),$O$135="X",AVERAGE($L194:$N194,$P194:$Q194),$P$135="X",AVERAGE($L194:$O194,$Q194:$Q194),$Q$135="X",AVERAGE($L194:$P194)),"")</f>
        <v>164288.33333333334</v>
      </c>
      <c r="E194" s="111" cm="1">
        <f t="array" ref="E194">IFERROR(_xlfn.IFS(COUNTA($L$135:$Q$135)=0,STDEV($L194:$Q194)/SQRT(COUNT($L194:$Q194)),$L$135="X",STDEV($M194:$Q194)/SQRT(COUNT($M194:$Q194)),$M$135="X",STDEV($L194,$N194:$Q194)/SQRT(COUNT($L194,$N194:$Q194)),$N$135="X",STDEV($L194:$M194,$O194:$Q194)/SQRT(COUNT($L194:$M194,$O194:$Q194)),$O$135="X",STDEV($L194:$N194,$P194:$Q194)/SQRT(COUNT($L194:$N194,$P194:$Q194)),$P$135="X",STDEV($L194:$O194,$Q194)/SQRT(COUNT($L194:$O194,$Q194)),$Q$135="X",STDEV($L194:$P194)/SQRT(COUNT($L194:$P194))),"")</f>
        <v>41191.402781091041</v>
      </c>
      <c r="F194" cm="1">
        <f t="array" ref="F194">_xlfn.IFS(SUM($L194:$Q194)="","",L194="","",L194=0,0,L194&gt;0,L194/F$198*100)</f>
        <v>5.2323054337634886E-2</v>
      </c>
      <c r="G194" cm="1">
        <f t="array" ref="G194">_xlfn.IFS(SUM($L194:$Q194)="","",M194="","",M194=0,0,M194&gt;0,M194/G$198*100)</f>
        <v>5.1601212065718452E-2</v>
      </c>
      <c r="H194" cm="1">
        <f t="array" ref="H194">_xlfn.IFS(SUM($L194:$Q194)="","",N194="","",N194=0,0,N194&gt;0,N194/H$198*100)</f>
        <v>5.5450236562626681E-2</v>
      </c>
      <c r="I194" cm="1">
        <f t="array" ref="I194">_xlfn.IFS(SUM($L194:$Q194)="","",O194="","",O194=0,0,O194&gt;0,O194/I$198*100)</f>
        <v>0.10880446746575169</v>
      </c>
      <c r="J194" cm="1">
        <f t="array" ref="J194">_xlfn.IFS(SUM($L194:$Q194)="","",P194="","",P194=0,0,P194&gt;0,P194/J$198*100)</f>
        <v>3.6154985784246182E-2</v>
      </c>
      <c r="K194" s="1" cm="1">
        <f t="array" ref="K194">_xlfn.IFS(SUM($L194:$Q194)="","",Q194="","",Q194=0,0,Q194&gt;0,Q194/K$198*100)</f>
        <v>3.5958826368877463E-2</v>
      </c>
      <c r="L194" s="85">
        <f t="shared" si="180"/>
        <v>127122.66666666667</v>
      </c>
      <c r="M194" s="39">
        <f t="shared" si="180"/>
        <v>216623</v>
      </c>
      <c r="N194" s="39">
        <f t="shared" si="180"/>
        <v>11486.333333333334</v>
      </c>
      <c r="O194" s="39">
        <f t="shared" si="180"/>
        <v>316996</v>
      </c>
      <c r="P194" s="39">
        <f t="shared" si="180"/>
        <v>156893</v>
      </c>
      <c r="Q194" s="98">
        <f t="shared" si="180"/>
        <v>156609</v>
      </c>
      <c r="R194" s="89">
        <v>381368</v>
      </c>
      <c r="S194" s="89">
        <v>433246</v>
      </c>
      <c r="T194" s="89">
        <v>34459</v>
      </c>
      <c r="U194" s="89">
        <v>950988</v>
      </c>
      <c r="V194" s="89">
        <v>156893</v>
      </c>
      <c r="W194" s="89">
        <v>156609</v>
      </c>
      <c r="X194" s="1"/>
      <c r="Y194" s="1"/>
      <c r="Z194" s="6" t="s">
        <v>83</v>
      </c>
      <c r="AA194" s="18" cm="1">
        <f t="array" ref="AA194">IFERROR(_xlfn.IFS(COUNTA($AE$135:$AJ$135)=0,AVERAGE($AE194:$AJ194),$AE$135="X",AVERAGE($AF194:$AJ194),$AF$135="X",AVERAGE($AE194,$AG194:$AJ194),$AG$135="X",AVERAGE($AE194:$AF194,$AH194:$AJ194),$AH$135="X",AVERAGE($AE194:$AG194,$AI194:$AJ194),$AI$135="X",AVERAGE($AE194:$AH194,$AJ194:$AJ194),$AJ$135="X",AVERAGE($AE194:$AI194)),"")</f>
        <v>2.3215492934712784E-2</v>
      </c>
      <c r="AB194" s="19" cm="1">
        <f t="array" ref="AB194">IFERROR(_xlfn.IFS(COUNTA($AE$135:$AJ$135)=0,STDEV($AE194:$AJ194)/SQRT(COUNT($AE194:$AJ194)),$AE$135="X",STDEV($AF194:$AJ194)/SQRT(COUNT($AF194:$AJ194)),$AF$135="X",STDEV($AE194,$AG194:$AJ194)/SQRT(COUNT($AE194,$AG194:$AJ194)),$AG$135="X",STDEV($AE194:$AF194,$AH194:$AJ194)/SQRT(COUNT($AE194:$AF194,$AH194:$AJ194)),$AH$135="X",STDEV($AE194:$AG194,$AI194:$AJ194)/SQRT(COUNT($AE194:$AG194,$AI194:$AJ194)),$AI$135="X",STDEV($AE194:$AH194,$AJ194)/SQRT(COUNT($AE194:$AH194,$AJ194)),$AJ$135="X",STDEV($AE194:$AI194)/SQRT(COUNT($AE194:$AI194))),"")</f>
        <v>7.1334350739976835E-3</v>
      </c>
      <c r="AC194" s="113" cm="1">
        <f t="array" ref="AC194">IFERROR(_xlfn.IFS(COUNTA($AK$135:$AP$135)=0,AVERAGE($AK194:$AP194),$AK$135="X",AVERAGE($AL194:$AP194),$AL$135="X",AVERAGE($AK194,$AM194:$AP194),$AM$135="X",AVERAGE($AK194:$AL194,$AN194:$AP194),$AN$135="X",AVERAGE($AK194:$AM194,$AO194:$AP194),$AO$135="X",AVERAGE($AK194:$AN194,$AP194:$AP194),$AP$135="X",AVERAGE($AK194:$AO194)),"")</f>
        <v>38346.833333333328</v>
      </c>
      <c r="AD194" s="111" cm="1">
        <f t="array" ref="AD194">IFERROR(_xlfn.IFS(COUNTA($AK$135:$AP$135)=0,STDEV($AK194:$AP194)/SQRT(COUNT($AK194:$AP194)),$AK$135="X",STDEV($AL194:$AP194)/SQRT(COUNT($AL194:$AP194)),$AL$135="X",STDEV($AK194,$AM194:$AP194)/SQRT(COUNT($AK194,$AM194:$AP194)),$AM$135="X",STDEV($AK194:$AL194,$AN194:$AP194)/SQRT(COUNT($AK194:$AL194,$AN194:$AP194)),$AN$135="X",STDEV($AK194:$AM194,$AO194:$AP194)/SQRT(COUNT($AK194:$AM194,$AO194:$AP194)),$AO$135="X",STDEV($AK194:$AN194,$AP194)/SQRT(COUNT($AK194:$AN194,$AP194)),$AP$135="X",STDEV($AK194:$AO194)/SQRT(COUNT($AK194:$AO194))),"")</f>
        <v>11779.850071516506</v>
      </c>
      <c r="AE194" cm="1">
        <f t="array" ref="AE194">_xlfn.IFS(SUM($AK194:$AP194)="","",AK194="","",AK194=0,0,AK194&gt;0,AK194/AE$198*100)</f>
        <v>2.600582944148709E-3</v>
      </c>
      <c r="AF194" cm="1">
        <f t="array" ref="AF194">_xlfn.IFS(SUM($AK194:$AP194)="","",AL194="","",AL194=0,0,AL194&gt;0,AL194/AF$198*100)</f>
        <v>4.1809092972322952E-3</v>
      </c>
      <c r="AG194" cm="1">
        <f t="array" ref="AG194">_xlfn.IFS(SUM($AK194:$AP194)="","",AM194="","",AM194=0,0,AM194&gt;0,AM194/AG$198*100)</f>
        <v>4.4533414723990646E-2</v>
      </c>
      <c r="AH194" cm="1">
        <f t="array" ref="AH194">_xlfn.IFS(SUM($AK194:$AP194)="","",AN194="","",AN194=0,0,AN194&gt;0,AN194/AH$198*100)</f>
        <v>3.4353800533666129E-2</v>
      </c>
      <c r="AI194" cm="1">
        <f t="array" ref="AI194">_xlfn.IFS(SUM($AK194:$AP194)="","",AO194="","",AO194=0,0,AO194&gt;0,AO194/AI$198*100)</f>
        <v>1.8599336865388179E-2</v>
      </c>
      <c r="AJ194" s="1" cm="1">
        <f t="array" ref="AJ194">_xlfn.IFS(SUM($AK194:$AP194)="","",AP194="","",AP194=0,0,AP194&gt;0,AP194/AJ$198*100)</f>
        <v>3.5024913243850736E-2</v>
      </c>
      <c r="AK194" s="85">
        <f t="shared" si="202"/>
        <v>6099.5</v>
      </c>
      <c r="AL194" s="39">
        <f t="shared" si="202"/>
        <v>13236</v>
      </c>
      <c r="AM194" s="39">
        <f t="shared" si="202"/>
        <v>48943.5</v>
      </c>
      <c r="AN194" s="39">
        <f t="shared" si="202"/>
        <v>72748.333333333328</v>
      </c>
      <c r="AO194" s="39">
        <f t="shared" si="202"/>
        <v>68195</v>
      </c>
      <c r="AP194" s="98">
        <f t="shared" si="202"/>
        <v>20858.666666666668</v>
      </c>
      <c r="AQ194" s="89">
        <v>12199</v>
      </c>
      <c r="AR194" s="89">
        <v>13236</v>
      </c>
      <c r="AS194" s="89">
        <v>97887</v>
      </c>
      <c r="AT194" s="89">
        <v>218245</v>
      </c>
      <c r="AU194" s="89">
        <v>68195</v>
      </c>
      <c r="AV194" s="89">
        <v>62576</v>
      </c>
      <c r="AW194" s="1"/>
      <c r="AX194" s="1"/>
      <c r="AY194" s="39" t="str">
        <f t="shared" si="187"/>
        <v/>
      </c>
      <c r="AZ194" s="39" t="str">
        <f t="shared" si="188"/>
        <v/>
      </c>
      <c r="BA194" s="39" t="str">
        <f t="shared" si="189"/>
        <v/>
      </c>
      <c r="BB194" s="39" t="str">
        <f t="shared" si="190"/>
        <v/>
      </c>
      <c r="BC194" s="39" t="str">
        <f t="shared" si="191"/>
        <v/>
      </c>
      <c r="BD194" s="39" t="str">
        <f t="shared" si="192"/>
        <v/>
      </c>
      <c r="BE194" s="39" t="str">
        <f t="shared" si="193"/>
        <v/>
      </c>
      <c r="BF194" s="39" t="str">
        <f t="shared" si="194"/>
        <v/>
      </c>
      <c r="BG194" s="39" t="str">
        <f t="shared" si="195"/>
        <v/>
      </c>
      <c r="BH194" s="39" t="str">
        <f t="shared" si="196"/>
        <v/>
      </c>
      <c r="BI194" s="39" t="str">
        <f t="shared" si="197"/>
        <v/>
      </c>
      <c r="BJ194" s="39" t="str">
        <f t="shared" si="198"/>
        <v/>
      </c>
      <c r="BK194" s="42" t="str">
        <f t="shared" si="201"/>
        <v/>
      </c>
      <c r="BL194" t="str">
        <f t="shared" si="201"/>
        <v/>
      </c>
      <c r="BM194" t="str">
        <f t="shared" si="201"/>
        <v/>
      </c>
      <c r="BN194" t="str">
        <f t="shared" si="201"/>
        <v/>
      </c>
      <c r="BO194" t="str">
        <f t="shared" si="201"/>
        <v/>
      </c>
      <c r="BP194" t="str">
        <f t="shared" si="201"/>
        <v/>
      </c>
      <c r="BQ194" t="str">
        <f t="shared" si="200"/>
        <v/>
      </c>
      <c r="BR194" t="str">
        <f t="shared" si="200"/>
        <v/>
      </c>
      <c r="BS194" t="str">
        <f t="shared" si="200"/>
        <v/>
      </c>
      <c r="BT194" t="str">
        <f t="shared" si="200"/>
        <v/>
      </c>
      <c r="BU194" t="str">
        <f t="shared" si="200"/>
        <v/>
      </c>
      <c r="BV194" t="str">
        <f t="shared" si="200"/>
        <v/>
      </c>
      <c r="BW194" t="str">
        <f t="shared" si="170"/>
        <v/>
      </c>
      <c r="BX194" t="str">
        <f t="shared" si="171"/>
        <v/>
      </c>
      <c r="BY194" t="str">
        <f t="shared" si="172"/>
        <v/>
      </c>
      <c r="BZ194" t="str">
        <f t="shared" si="173"/>
        <v/>
      </c>
      <c r="CA194" t="str">
        <f t="shared" si="199"/>
        <v/>
      </c>
      <c r="CB194" s="39" t="str">
        <f t="shared" si="199"/>
        <v/>
      </c>
      <c r="CC194" s="46" t="str">
        <f t="shared" si="175"/>
        <v/>
      </c>
      <c r="CD194" s="44" t="str">
        <f t="shared" si="176"/>
        <v/>
      </c>
      <c r="CE194" t="str" cm="1">
        <f t="array" ref="CE194">_xlfn.IFS($CC194="","",$CC194&lt;=CE$136,"yes",$CC194&gt;CE$136,"no")</f>
        <v/>
      </c>
      <c r="CF194" s="42" t="str">
        <f t="shared" si="184"/>
        <v/>
      </c>
      <c r="CG194" s="1" t="str">
        <f t="shared" si="185"/>
        <v/>
      </c>
      <c r="CH194" s="1" t="str">
        <f t="shared" si="186"/>
        <v/>
      </c>
      <c r="CI194" s="76" t="str">
        <f>IF(CE194="yes",VLOOKUP(CH194,'z-Table'!$A$1:$K$74,7,TRUE)*$CE$135,"")</f>
        <v/>
      </c>
    </row>
    <row r="195" spans="1:87" ht="12" x14ac:dyDescent="0.2">
      <c r="A195" s="6" t="s">
        <v>84</v>
      </c>
      <c r="B195" s="18" cm="1">
        <f t="array" ref="B195">IFERROR(_xlfn.IFS(COUNTA($F$135:$K$135)=0,AVERAGE($F195:$K195),$F$135="X",AVERAGE(G195:$K195),$G$135="X",AVERAGE($F195,$H195:$K195),$H$135="X",AVERAGE($F195:$G195,$I195:$K195),$I$135="X",AVERAGE($F195:$H195,$J195:$K195),$J$135="X",AVERAGE($F195:$I195,$K195:$K195),$K$135="X",AVERAGE($F195:$J195)),"")</f>
        <v>0.12371023997495263</v>
      </c>
      <c r="C195" s="19" cm="1">
        <f t="array" ref="C195">IFERROR(_xlfn.IFS(COUNTA($F$135:$K$135)=0,STDEV($F195:$K195)/SQRT(COUNT($F195:$K195)),$F$135="X",STDEV(G195:$K195)/SQRT(COUNT(G195:$K195)),$G$135="X",STDEV($F195,$H195:$K195)/SQRT(COUNT($F195,$H195:$K195)),$H$135="X",STDEV($F195:$G195,$I195:$K195)/SQRT(COUNT($F195:$G195,$I195:$K195)),$I$135="X",STDEV($F195:$H195,$J195:$K195)/SQRT(COUNT($F195:$H195,$J195:$K195)),$J$135="X",STDEV($F195:$I195,$K195)/SQRT(COUNT($F195:$I195,$K195)),$K$135="X",STDEV($F195:$J195)/SQRT(COUNT($F195:$J195))),"")</f>
        <v>1.7724439260371747E-2</v>
      </c>
      <c r="D195" s="113" cm="1">
        <f t="array" ref="D195">IFERROR(_xlfn.IFS(COUNTA($L$135:$Q$135)=0,AVERAGE($L195:$Q195),$L$135="X",AVERAGE($M195:$Q195),$M$135="X",AVERAGE($L195,$N195:$Q195),$N$135="X",AVERAGE($L195:$M195,$O195:$Q195),$O$135="X",AVERAGE($L195:$N195,$P195:$Q195),$P$135="X",AVERAGE($L195:$O195,$Q195:$Q195),$Q$135="X",AVERAGE($L195:$P195)),"")</f>
        <v>364472.13888888882</v>
      </c>
      <c r="E195" s="111" cm="1">
        <f t="array" ref="E195">IFERROR(_xlfn.IFS(COUNTA($L$135:$Q$135)=0,STDEV($L195:$Q195)/SQRT(COUNT($L195:$Q195)),$L$135="X",STDEV($M195:$Q195)/SQRT(COUNT($M195:$Q195)),$M$135="X",STDEV($L195,$N195:$Q195)/SQRT(COUNT($L195,$N195:$Q195)),$N$135="X",STDEV($L195:$M195,$O195:$Q195)/SQRT(COUNT($L195:$M195,$O195:$Q195)),$O$135="X",STDEV($L195:$N195,$P195:$Q195)/SQRT(COUNT($L195:$N195,$P195:$Q195)),$P$135="X",STDEV($L195:$O195,$Q195)/SQRT(COUNT($L195:$O195,$Q195)),$Q$135="X",STDEV($L195:$P195)/SQRT(COUNT($L195:$P195))),"")</f>
        <v>82590.81128478251</v>
      </c>
      <c r="F195" cm="1">
        <f t="array" ref="F195">_xlfn.IFS(SUM($L195:$Q195)="","",L195="","",L195=0,0,L195&gt;0,L195/F$198*100)</f>
        <v>0.1078488665900863</v>
      </c>
      <c r="G195" cm="1">
        <f t="array" ref="G195">_xlfn.IFS(SUM($L195:$Q195)="","",M195="","",M195=0,0,M195&gt;0,M195/G$198*100)</f>
        <v>0.12077772697567229</v>
      </c>
      <c r="H195" cm="1">
        <f t="array" ref="H195">_xlfn.IFS(SUM($L195:$Q195)="","",N195="","",N195=0,0,N195&gt;0,N195/H$198*100)</f>
        <v>0.12515285262655007</v>
      </c>
      <c r="I195" cm="1">
        <f t="array" ref="I195">_xlfn.IFS(SUM($L195:$Q195)="","",O195="","",O195=0,0,O195&gt;0,O195/I$198*100)</f>
        <v>0.20716380307619259</v>
      </c>
      <c r="J195" cm="1">
        <f t="array" ref="J195">_xlfn.IFS(SUM($L195:$Q195)="","",P195="","",P195=0,0,P195&gt;0,P195/J$198*100)</f>
        <v>8.8094435542523872E-2</v>
      </c>
      <c r="K195" s="1" cm="1">
        <f t="array" ref="K195">_xlfn.IFS(SUM($L195:$Q195)="","",Q195="","",Q195=0,0,Q195&gt;0,Q195/K$198*100)</f>
        <v>9.3223755038690681E-2</v>
      </c>
      <c r="L195" s="85">
        <f t="shared" si="180"/>
        <v>262026.66666666666</v>
      </c>
      <c r="M195" s="39">
        <f t="shared" si="180"/>
        <v>507027.5</v>
      </c>
      <c r="N195" s="39">
        <f t="shared" si="180"/>
        <v>25925</v>
      </c>
      <c r="O195" s="39">
        <f t="shared" si="180"/>
        <v>603560.66666666663</v>
      </c>
      <c r="P195" s="39">
        <f t="shared" si="180"/>
        <v>382282</v>
      </c>
      <c r="Q195" s="98">
        <f t="shared" si="180"/>
        <v>406011</v>
      </c>
      <c r="R195" s="89">
        <v>786080</v>
      </c>
      <c r="S195" s="89">
        <v>1014055</v>
      </c>
      <c r="T195" s="89">
        <v>77775</v>
      </c>
      <c r="U195" s="89">
        <v>1810682</v>
      </c>
      <c r="V195" s="89">
        <v>382282</v>
      </c>
      <c r="W195" s="89">
        <v>406011</v>
      </c>
      <c r="X195" s="1"/>
      <c r="Y195" s="1"/>
      <c r="Z195" s="6" t="s">
        <v>84</v>
      </c>
      <c r="AA195" s="18" cm="1">
        <f t="array" ref="AA195">IFERROR(_xlfn.IFS(COUNTA($AE$135:$AJ$135)=0,AVERAGE($AE195:$AJ195),$AE$135="X",AVERAGE($AF195:$AJ195),$AF$135="X",AVERAGE($AE195,$AG195:$AJ195),$AG$135="X",AVERAGE($AE195:$AF195,$AH195:$AJ195),$AH$135="X",AVERAGE($AE195:$AG195,$AI195:$AJ195),$AI$135="X",AVERAGE($AE195:$AH195,$AJ195:$AJ195),$AJ$135="X",AVERAGE($AE195:$AI195)),"")</f>
        <v>4.9438529775522121E-2</v>
      </c>
      <c r="AB195" s="19" cm="1">
        <f t="array" ref="AB195">IFERROR(_xlfn.IFS(COUNTA($AE$135:$AJ$135)=0,STDEV($AE195:$AJ195)/SQRT(COUNT($AE195:$AJ195)),$AE$135="X",STDEV($AF195:$AJ195)/SQRT(COUNT($AF195:$AJ195)),$AF$135="X",STDEV($AE195,$AG195:$AJ195)/SQRT(COUNT($AE195,$AG195:$AJ195)),$AG$135="X",STDEV($AE195:$AF195,$AH195:$AJ195)/SQRT(COUNT($AE195:$AF195,$AH195:$AJ195)),$AH$135="X",STDEV($AE195:$AG195,$AI195:$AJ195)/SQRT(COUNT($AE195:$AG195,$AI195:$AJ195)),$AI$135="X",STDEV($AE195:$AH195,$AJ195)/SQRT(COUNT($AE195:$AH195,$AJ195)),$AJ$135="X",STDEV($AE195:$AI195)/SQRT(COUNT($AE195:$AI195))),"")</f>
        <v>1.463219103263089E-2</v>
      </c>
      <c r="AC195" s="113" cm="1">
        <f t="array" ref="AC195">IFERROR(_xlfn.IFS(COUNTA($AK$135:$AP$135)=0,AVERAGE($AK195:$AP195),$AK$135="X",AVERAGE($AL195:$AP195),$AL$135="X",AVERAGE($AK195,$AM195:$AP195),$AM$135="X",AVERAGE($AK195:$AL195,$AN195:$AP195),$AN$135="X",AVERAGE($AK195:$AM195,$AO195:$AP195),$AO$135="X",AVERAGE($AK195:$AN195,$AP195:$AP195),$AP$135="X",AVERAGE($AK195:$AO195)),"")</f>
        <v>81950.111111111109</v>
      </c>
      <c r="AD195" s="111" cm="1">
        <f t="array" ref="AD195">IFERROR(_xlfn.IFS(COUNTA($AK$135:$AP$135)=0,STDEV($AK195:$AP195)/SQRT(COUNT($AK195:$AP195)),$AK$135="X",STDEV($AL195:$AP195)/SQRT(COUNT($AL195:$AP195)),$AL$135="X",STDEV($AK195,$AM195:$AP195)/SQRT(COUNT($AK195,$AM195:$AP195)),$AM$135="X",STDEV($AK195:$AL195,$AN195:$AP195)/SQRT(COUNT($AK195:$AL195,$AN195:$AP195)),$AN$135="X",STDEV($AK195:$AM195,$AO195:$AP195)/SQRT(COUNT($AK195:$AM195,$AO195:$AP195)),$AO$135="X",STDEV($AK195:$AN195,$AP195)/SQRT(COUNT($AK195:$AN195,$AP195)),$AP$135="X",STDEV($AK195:$AO195)/SQRT(COUNT($AK195:$AO195))),"")</f>
        <v>22577.63910908586</v>
      </c>
      <c r="AE195" cm="1">
        <f t="array" ref="AE195">_xlfn.IFS(SUM($AK195:$AP195)="","",AK195="","",AK195=0,0,AK195&gt;0,AK195/AE$198*100)</f>
        <v>4.930640455382859E-3</v>
      </c>
      <c r="AF195" cm="1">
        <f t="array" ref="AF195">_xlfn.IFS(SUM($AK195:$AP195)="","",AL195="","",AL195=0,0,AL195&gt;0,AL195/AF$198*100)</f>
        <v>1.5160060502520913E-2</v>
      </c>
      <c r="AG195" cm="1">
        <f t="array" ref="AG195">_xlfn.IFS(SUM($AK195:$AP195)="","",AM195="","",AM195=0,0,AM195&gt;0,AM195/AG$198*100)</f>
        <v>9.3969795219538757E-2</v>
      </c>
      <c r="AH195" cm="1">
        <f t="array" ref="AH195">_xlfn.IFS(SUM($AK195:$AP195)="","",AN195="","",AN195=0,0,AN195&gt;0,AN195/AH$198*100)</f>
        <v>7.0805867516111246E-2</v>
      </c>
      <c r="AI195" cm="1">
        <f t="array" ref="AI195">_xlfn.IFS(SUM($AK195:$AP195)="","",AO195="","",AO195=0,0,AO195&gt;0,AO195/AI$198*100)</f>
        <v>3.6589650793311557E-2</v>
      </c>
      <c r="AJ195" s="1" cm="1">
        <f t="array" ref="AJ195">_xlfn.IFS(SUM($AK195:$AP195)="","",AP195="","",AP195=0,0,AP195&gt;0,AP195/AJ$198*100)</f>
        <v>7.5175164166267391E-2</v>
      </c>
      <c r="AK195" s="85">
        <f t="shared" si="202"/>
        <v>11564.5</v>
      </c>
      <c r="AL195" s="39">
        <f t="shared" si="202"/>
        <v>47994</v>
      </c>
      <c r="AM195" s="39">
        <f t="shared" si="202"/>
        <v>103275.5</v>
      </c>
      <c r="AN195" s="39">
        <f t="shared" si="202"/>
        <v>149940</v>
      </c>
      <c r="AO195" s="39">
        <f t="shared" si="202"/>
        <v>134157</v>
      </c>
      <c r="AP195" s="98">
        <f t="shared" si="202"/>
        <v>44769.666666666664</v>
      </c>
      <c r="AQ195" s="89">
        <v>23129</v>
      </c>
      <c r="AR195" s="89">
        <v>47994</v>
      </c>
      <c r="AS195" s="89">
        <v>206551</v>
      </c>
      <c r="AT195" s="89">
        <v>449820</v>
      </c>
      <c r="AU195" s="89">
        <v>134157</v>
      </c>
      <c r="AV195" s="89">
        <v>134309</v>
      </c>
      <c r="AW195" s="1"/>
      <c r="AX195" s="1"/>
      <c r="AY195" s="39" t="str">
        <f t="shared" si="187"/>
        <v/>
      </c>
      <c r="AZ195" s="39" t="str">
        <f t="shared" si="188"/>
        <v/>
      </c>
      <c r="BA195" s="39" t="str">
        <f t="shared" si="189"/>
        <v/>
      </c>
      <c r="BB195" s="39" t="str">
        <f t="shared" si="190"/>
        <v/>
      </c>
      <c r="BC195" s="39" t="str">
        <f t="shared" si="191"/>
        <v/>
      </c>
      <c r="BD195" s="39" t="str">
        <f t="shared" si="192"/>
        <v/>
      </c>
      <c r="BE195" s="39" t="str">
        <f t="shared" si="193"/>
        <v/>
      </c>
      <c r="BF195" s="39" t="str">
        <f t="shared" si="194"/>
        <v/>
      </c>
      <c r="BG195" s="39" t="str">
        <f t="shared" si="195"/>
        <v/>
      </c>
      <c r="BH195" s="39" t="str">
        <f t="shared" si="196"/>
        <v/>
      </c>
      <c r="BI195" s="39" t="str">
        <f t="shared" si="197"/>
        <v/>
      </c>
      <c r="BJ195" s="39" t="str">
        <f t="shared" si="198"/>
        <v/>
      </c>
      <c r="BK195" s="42" t="str">
        <f t="shared" si="201"/>
        <v/>
      </c>
      <c r="BL195" t="str">
        <f t="shared" si="201"/>
        <v/>
      </c>
      <c r="BM195" t="str">
        <f t="shared" si="201"/>
        <v/>
      </c>
      <c r="BN195" t="str">
        <f t="shared" si="201"/>
        <v/>
      </c>
      <c r="BO195" t="str">
        <f t="shared" si="201"/>
        <v/>
      </c>
      <c r="BP195" t="str">
        <f t="shared" si="201"/>
        <v/>
      </c>
      <c r="BQ195" t="str">
        <f t="shared" si="200"/>
        <v/>
      </c>
      <c r="BR195" t="str">
        <f t="shared" si="200"/>
        <v/>
      </c>
      <c r="BS195" t="str">
        <f t="shared" si="200"/>
        <v/>
      </c>
      <c r="BT195" t="str">
        <f t="shared" si="200"/>
        <v/>
      </c>
      <c r="BU195" t="str">
        <f t="shared" si="200"/>
        <v/>
      </c>
      <c r="BV195" t="str">
        <f t="shared" si="200"/>
        <v/>
      </c>
      <c r="BW195" t="str">
        <f t="shared" si="170"/>
        <v/>
      </c>
      <c r="BX195" t="str">
        <f t="shared" si="171"/>
        <v/>
      </c>
      <c r="BY195" t="str">
        <f t="shared" si="172"/>
        <v/>
      </c>
      <c r="BZ195" t="str">
        <f t="shared" si="173"/>
        <v/>
      </c>
      <c r="CA195" t="str">
        <f t="shared" si="199"/>
        <v/>
      </c>
      <c r="CB195" s="39" t="str">
        <f t="shared" si="199"/>
        <v/>
      </c>
      <c r="CC195" s="46" t="str">
        <f t="shared" si="175"/>
        <v/>
      </c>
      <c r="CD195" s="44" t="str">
        <f t="shared" si="176"/>
        <v/>
      </c>
      <c r="CE195" t="str" cm="1">
        <f t="array" ref="CE195">_xlfn.IFS($CC195="","",$CC195&lt;=CE$136,"yes",$CC195&gt;CE$136,"no")</f>
        <v/>
      </c>
      <c r="CF195" s="42" t="str">
        <f t="shared" si="184"/>
        <v/>
      </c>
      <c r="CG195" s="1" t="str">
        <f t="shared" si="185"/>
        <v/>
      </c>
      <c r="CH195" s="1" t="str">
        <f t="shared" si="186"/>
        <v/>
      </c>
      <c r="CI195" s="76" t="str">
        <f>IF(CE195="yes",VLOOKUP(CH195,'z-Table'!$A$1:$K$74,7,TRUE)*$CE$135,"")</f>
        <v/>
      </c>
    </row>
    <row r="196" spans="1:87" ht="12" x14ac:dyDescent="0.2">
      <c r="A196" s="6" t="s">
        <v>85</v>
      </c>
      <c r="B196" s="18" cm="1">
        <f t="array" ref="B196">IFERROR(_xlfn.IFS(COUNTA($F$135:$K$135)=0,AVERAGE($F196:$K196),$F$135="X",AVERAGE(G196:$K196),$G$135="X",AVERAGE($F196,$H196:$K196),$H$135="X",AVERAGE($F196:$G196,$I196:$K196),$I$135="X",AVERAGE($F196:$H196,$J196:$K196),$J$135="X",AVERAGE($F196:$I196,$K196:$K196),$K$135="X",AVERAGE($F196:$J196)),"")</f>
        <v>1.7208668312560779E-2</v>
      </c>
      <c r="C196" s="19" cm="1">
        <f t="array" ref="C196">IFERROR(_xlfn.IFS(COUNTA($F$135:$K$135)=0,STDEV($F196:$K196)/SQRT(COUNT($F196:$K196)),$F$135="X",STDEV(G196:$K196)/SQRT(COUNT(G196:$K196)),$G$135="X",STDEV($F196,$H196:$K196)/SQRT(COUNT($F196,$H196:$K196)),$H$135="X",STDEV($F196:$G196,$I196:$K196)/SQRT(COUNT($F196:$G196,$I196:$K196)),$I$135="X",STDEV($F196:$H196,$J196:$K196)/SQRT(COUNT($F196:$H196,$J196:$K196)),$J$135="X",STDEV($F196:$I196,$K196)/SQRT(COUNT($F196:$I196,$K196)),$K$135="X",STDEV($F196:$J196)/SQRT(COUNT($F196:$J196))),"")</f>
        <v>2.8809298560198435E-3</v>
      </c>
      <c r="D196" s="113" cm="1">
        <f t="array" ref="D196">IFERROR(_xlfn.IFS(COUNTA($L$135:$Q$135)=0,AVERAGE($L196:$Q196),$L$135="X",AVERAGE($M196:$Q196),$M$135="X",AVERAGE($L196,$N196:$Q196),$N$135="X",AVERAGE($L196:$M196,$O196:$Q196),$O$135="X",AVERAGE($L196:$N196,$P196:$Q196),$P$135="X",AVERAGE($L196:$O196,$Q196:$Q196),$Q$135="X",AVERAGE($L196:$P196)),"")</f>
        <v>48824.305555555555</v>
      </c>
      <c r="E196" s="111" cm="1">
        <f t="array" ref="E196">IFERROR(_xlfn.IFS(COUNTA($L$135:$Q$135)=0,STDEV($L196:$Q196)/SQRT(COUNT($L196:$Q196)),$L$135="X",STDEV($M196:$Q196)/SQRT(COUNT($M196:$Q196)),$M$135="X",STDEV($L196,$N196:$Q196)/SQRT(COUNT($L196,$N196:$Q196)),$N$135="X",STDEV($L196:$M196,$O196:$Q196)/SQRT(COUNT($L196:$M196,$O196:$Q196)),$O$135="X",STDEV($L196:$N196,$P196:$Q196)/SQRT(COUNT($L196:$N196,$P196:$Q196)),$P$135="X",STDEV($L196:$O196,$Q196)/SQRT(COUNT($L196:$O196,$Q196)),$Q$135="X",STDEV($L196:$P196)/SQRT(COUNT($L196:$P196))),"")</f>
        <v>11381.973173206239</v>
      </c>
      <c r="F196" cm="1">
        <f t="array" ref="F196">_xlfn.IFS(SUM($L196:$Q196)="","",L196="","",L196=0,0,L196&gt;0,L196/F$198*100)</f>
        <v>1.5629908634841001E-2</v>
      </c>
      <c r="G196" cm="1">
        <f t="array" ref="G196">_xlfn.IFS(SUM($L196:$Q196)="","",M196="","",M196=0,0,M196&gt;0,M196/G$198*100)</f>
        <v>1.5046730780892168E-2</v>
      </c>
      <c r="H196" cm="1">
        <f t="array" ref="H196">_xlfn.IFS(SUM($L196:$Q196)="","",N196="","",N196=0,0,N196&gt;0,N196/H$198*100)</f>
        <v>1.9393663514692145E-2</v>
      </c>
      <c r="I196" cm="1">
        <f t="array" ref="I196">_xlfn.IFS(SUM($L196:$Q196)="","",O196="","",O196=0,0,O196&gt;0,O196/I$198*100)</f>
        <v>3.0271363688104912E-2</v>
      </c>
      <c r="J196" cm="1">
        <f t="array" ref="J196">_xlfn.IFS(SUM($L196:$Q196)="","",P196="","",P196=0,0,P196&gt;0,P196/J$198*100)</f>
        <v>1.1781197970806867E-2</v>
      </c>
      <c r="K196" s="1" cm="1">
        <f t="array" ref="K196">_xlfn.IFS(SUM($L196:$Q196)="","",Q196="","",Q196=0,0,Q196&gt;0,Q196/K$198*100)</f>
        <v>1.1129145286027563E-2</v>
      </c>
      <c r="L196" s="85">
        <f t="shared" si="180"/>
        <v>37974</v>
      </c>
      <c r="M196" s="39">
        <f t="shared" si="180"/>
        <v>63166.5</v>
      </c>
      <c r="N196" s="39">
        <f t="shared" si="180"/>
        <v>4017.3333333333335</v>
      </c>
      <c r="O196" s="39">
        <f t="shared" si="180"/>
        <v>88194</v>
      </c>
      <c r="P196" s="39">
        <f t="shared" si="180"/>
        <v>51124</v>
      </c>
      <c r="Q196" s="98">
        <f t="shared" si="180"/>
        <v>48470</v>
      </c>
      <c r="R196" s="89">
        <v>113922</v>
      </c>
      <c r="S196" s="89">
        <v>126333</v>
      </c>
      <c r="T196" s="89">
        <v>12052</v>
      </c>
      <c r="U196" s="89">
        <v>264582</v>
      </c>
      <c r="V196" s="89">
        <v>51124</v>
      </c>
      <c r="W196" s="89">
        <v>48470</v>
      </c>
      <c r="X196" s="1"/>
      <c r="Y196" s="1"/>
      <c r="Z196" s="6" t="s">
        <v>85</v>
      </c>
      <c r="AA196" s="18" cm="1">
        <f t="array" ref="AA196">IFERROR(_xlfn.IFS(COUNTA($AE$135:$AJ$135)=0,AVERAGE($AE196:$AJ196),$AE$135="X",AVERAGE($AF196:$AJ196),$AF$135="X",AVERAGE($AE196,$AG196:$AJ196),$AG$135="X",AVERAGE($AE196:$AF196,$AH196:$AJ196),$AH$135="X",AVERAGE($AE196:$AG196,$AI196:$AJ196),$AI$135="X",AVERAGE($AE196:$AH196,$AJ196:$AJ196),$AJ$135="X",AVERAGE($AE196:$AI196)),"")</f>
        <v>8.8664762891546515E-3</v>
      </c>
      <c r="AB196" s="19" cm="1">
        <f t="array" ref="AB196">IFERROR(_xlfn.IFS(COUNTA($AE$135:$AJ$135)=0,STDEV($AE196:$AJ196)/SQRT(COUNT($AE196:$AJ196)),$AE$135="X",STDEV($AF196:$AJ196)/SQRT(COUNT($AF196:$AJ196)),$AF$135="X",STDEV($AE196,$AG196:$AJ196)/SQRT(COUNT($AE196,$AG196:$AJ196)),$AG$135="X",STDEV($AE196:$AF196,$AH196:$AJ196)/SQRT(COUNT($AE196:$AF196,$AH196:$AJ196)),$AH$135="X",STDEV($AE196:$AG196,$AI196:$AJ196)/SQRT(COUNT($AE196:$AG196,$AI196:$AJ196)),$AI$135="X",STDEV($AE196:$AH196,$AJ196)/SQRT(COUNT($AE196:$AH196,$AJ196)),$AJ$135="X",STDEV($AE196:$AI196)/SQRT(COUNT($AE196:$AI196))),"")</f>
        <v>2.1817013368598086E-3</v>
      </c>
      <c r="AC196" s="113" cm="1">
        <f t="array" ref="AC196">IFERROR(_xlfn.IFS(COUNTA($AK$135:$AP$135)=0,AVERAGE($AK196:$AP196),$AK$135="X",AVERAGE($AL196:$AP196),$AL$135="X",AVERAGE($AK196,$AM196:$AP196),$AM$135="X",AVERAGE($AK196:$AL196,$AN196:$AP196),$AN$135="X",AVERAGE($AK196:$AM196,$AO196:$AP196),$AO$135="X",AVERAGE($AK196:$AN196,$AP196:$AP196),$AP$135="X",AVERAGE($AK196:$AO196)),"")</f>
        <v>15387.416666666666</v>
      </c>
      <c r="AD196" s="111" cm="1">
        <f t="array" ref="AD196">IFERROR(_xlfn.IFS(COUNTA($AK$135:$AP$135)=0,STDEV($AK196:$AP196)/SQRT(COUNT($AK196:$AP196)),$AK$135="X",STDEV($AL196:$AP196)/SQRT(COUNT($AL196:$AP196)),$AL$135="X",STDEV($AK196,$AM196:$AP196)/SQRT(COUNT($AK196,$AM196:$AP196)),$AM$135="X",STDEV($AK196:$AL196,$AN196:$AP196)/SQRT(COUNT($AK196:$AL196,$AN196:$AP196)),$AN$135="X",STDEV($AK196:$AM196,$AO196:$AP196)/SQRT(COUNT($AK196:$AM196,$AO196:$AP196)),$AO$135="X",STDEV($AK196:$AN196,$AP196)/SQRT(COUNT($AK196:$AN196,$AP196)),$AP$135="X",STDEV($AK196:$AO196)/SQRT(COUNT($AK196:$AO196))),"")</f>
        <v>4159.5425718394135</v>
      </c>
      <c r="AE196" cm="1">
        <f t="array" ref="AE196">_xlfn.IFS(SUM($AK196:$AP196)="","",AK196="","",AK196=0,0,AK196&gt;0,AK196/AE$198*100)</f>
        <v>7.5706617014143045E-3</v>
      </c>
      <c r="AF196" cm="1">
        <f t="array" ref="AF196">_xlfn.IFS(SUM($AK196:$AP196)="","",AL196="","",AL196=0,0,AL196&gt;0,AL196/AF$198*100)</f>
        <v>0</v>
      </c>
      <c r="AG196" cm="1">
        <f t="array" ref="AG196">_xlfn.IFS(SUM($AK196:$AP196)="","",AM196="","",AM196=0,0,AM196&gt;0,AM196/AG$198*100)</f>
        <v>1.5790306764333028E-2</v>
      </c>
      <c r="AH196" cm="1">
        <f t="array" ref="AH196">_xlfn.IFS(SUM($AK196:$AP196)="","",AN196="","",AN196=0,0,AN196&gt;0,AN196/AH$198*100)</f>
        <v>1.1327333227350677E-2</v>
      </c>
      <c r="AI196" cm="1">
        <f t="array" ref="AI196">_xlfn.IFS(SUM($AK196:$AP196)="","",AO196="","",AO196=0,0,AO196&gt;0,AO196/AI$198*100)</f>
        <v>7.2299995742294192E-3</v>
      </c>
      <c r="AJ196" s="1" cm="1">
        <f t="array" ref="AJ196">_xlfn.IFS(SUM($AK196:$AP196)="","",AP196="","",AP196=0,0,AP196&gt;0,AP196/AJ$198*100)</f>
        <v>1.1280556467600482E-2</v>
      </c>
      <c r="AK196" s="85">
        <f t="shared" si="202"/>
        <v>17756.5</v>
      </c>
      <c r="AL196" s="39">
        <f t="shared" si="202"/>
        <v>0</v>
      </c>
      <c r="AM196" s="39">
        <f t="shared" si="202"/>
        <v>17354</v>
      </c>
      <c r="AN196" s="39">
        <f t="shared" si="202"/>
        <v>23987</v>
      </c>
      <c r="AO196" s="39">
        <f t="shared" si="202"/>
        <v>26509</v>
      </c>
      <c r="AP196" s="98">
        <f t="shared" si="202"/>
        <v>6718</v>
      </c>
      <c r="AQ196" s="89">
        <v>35513</v>
      </c>
      <c r="AR196" s="89">
        <v>0</v>
      </c>
      <c r="AS196" s="89">
        <v>34708</v>
      </c>
      <c r="AT196" s="89">
        <v>71961</v>
      </c>
      <c r="AU196" s="89">
        <v>26509</v>
      </c>
      <c r="AV196" s="89">
        <v>20154</v>
      </c>
      <c r="AW196" s="1"/>
      <c r="AX196" s="1"/>
      <c r="AY196" s="39" t="str">
        <f t="shared" si="187"/>
        <v/>
      </c>
      <c r="AZ196" s="39" t="str">
        <f t="shared" si="188"/>
        <v/>
      </c>
      <c r="BA196" s="39" t="str">
        <f t="shared" si="189"/>
        <v/>
      </c>
      <c r="BB196" s="39" t="str">
        <f t="shared" si="190"/>
        <v/>
      </c>
      <c r="BC196" s="39" t="str">
        <f t="shared" si="191"/>
        <v/>
      </c>
      <c r="BD196" s="39" t="str">
        <f t="shared" si="192"/>
        <v/>
      </c>
      <c r="BE196" s="39" t="str">
        <f t="shared" si="193"/>
        <v/>
      </c>
      <c r="BF196" s="39" t="str">
        <f t="shared" si="194"/>
        <v/>
      </c>
      <c r="BG196" s="39" t="str">
        <f t="shared" si="195"/>
        <v/>
      </c>
      <c r="BH196" s="39" t="str">
        <f t="shared" si="196"/>
        <v/>
      </c>
      <c r="BI196" s="39" t="str">
        <f t="shared" si="197"/>
        <v/>
      </c>
      <c r="BJ196" s="39" t="str">
        <f t="shared" si="198"/>
        <v/>
      </c>
      <c r="BK196" s="42" t="str">
        <f t="shared" si="201"/>
        <v/>
      </c>
      <c r="BL196" t="str">
        <f t="shared" si="201"/>
        <v/>
      </c>
      <c r="BM196" t="str">
        <f t="shared" si="201"/>
        <v/>
      </c>
      <c r="BN196" t="str">
        <f t="shared" si="201"/>
        <v/>
      </c>
      <c r="BO196" t="str">
        <f t="shared" si="201"/>
        <v/>
      </c>
      <c r="BP196" t="str">
        <f t="shared" si="201"/>
        <v/>
      </c>
      <c r="BQ196" t="str">
        <f t="shared" si="200"/>
        <v/>
      </c>
      <c r="BR196" t="str">
        <f t="shared" si="200"/>
        <v/>
      </c>
      <c r="BS196" t="str">
        <f t="shared" si="200"/>
        <v/>
      </c>
      <c r="BT196" t="str">
        <f t="shared" si="200"/>
        <v/>
      </c>
      <c r="BU196" t="str">
        <f t="shared" si="200"/>
        <v/>
      </c>
      <c r="BV196" t="str">
        <f t="shared" si="200"/>
        <v/>
      </c>
      <c r="BW196" t="str">
        <f t="shared" si="170"/>
        <v/>
      </c>
      <c r="BX196" t="str">
        <f t="shared" si="171"/>
        <v/>
      </c>
      <c r="BY196" t="str">
        <f t="shared" si="172"/>
        <v/>
      </c>
      <c r="BZ196" t="str">
        <f t="shared" si="173"/>
        <v/>
      </c>
      <c r="CA196" t="str">
        <f t="shared" si="199"/>
        <v/>
      </c>
      <c r="CB196" s="39" t="str">
        <f t="shared" si="199"/>
        <v/>
      </c>
      <c r="CC196" s="46" t="str">
        <f t="shared" si="175"/>
        <v/>
      </c>
      <c r="CD196" s="44" t="str">
        <f t="shared" si="176"/>
        <v/>
      </c>
      <c r="CE196" t="str" cm="1">
        <f t="array" ref="CE196">_xlfn.IFS($CC196="","",$CC196&lt;=CE$136,"yes",$CC196&gt;CE$136,"no")</f>
        <v/>
      </c>
      <c r="CF196" s="42" t="str">
        <f t="shared" si="184"/>
        <v/>
      </c>
      <c r="CG196" s="1" t="str">
        <f t="shared" si="185"/>
        <v/>
      </c>
      <c r="CH196" s="1" t="str">
        <f t="shared" si="186"/>
        <v/>
      </c>
      <c r="CI196" s="76" t="str">
        <f>IF(CE196="yes",VLOOKUP(CH196,'z-Table'!$A$1:$K$74,7,TRUE)*$CE$135,"")</f>
        <v/>
      </c>
    </row>
    <row r="197" spans="1:87" ht="12" x14ac:dyDescent="0.2">
      <c r="A197" s="6"/>
      <c r="B197" s="18"/>
      <c r="C197" s="19"/>
      <c r="D197" s="113"/>
      <c r="E197" s="111"/>
      <c r="K197" s="1"/>
      <c r="L197" s="85"/>
      <c r="M197" s="39"/>
      <c r="N197" s="39"/>
      <c r="O197" s="39"/>
      <c r="P197" s="39"/>
      <c r="Q197" s="98"/>
      <c r="R197" s="89"/>
      <c r="S197" s="89"/>
      <c r="T197" s="89"/>
      <c r="U197" s="89"/>
      <c r="V197" s="89"/>
      <c r="W197" s="89"/>
      <c r="X197" s="1"/>
      <c r="Y197" s="1"/>
      <c r="Z197" s="6"/>
      <c r="AA197" s="18"/>
      <c r="AB197" s="19"/>
      <c r="AC197" s="113"/>
      <c r="AD197" s="111"/>
      <c r="AJ197" s="1"/>
      <c r="AK197" s="85"/>
      <c r="AL197" s="39"/>
      <c r="AM197" s="39"/>
      <c r="AN197" s="39"/>
      <c r="AO197" s="39"/>
      <c r="AP197" s="98"/>
      <c r="AQ197" s="89"/>
      <c r="AR197" s="89"/>
      <c r="AS197" s="89"/>
      <c r="AT197" s="89"/>
      <c r="AU197" s="89"/>
      <c r="AV197" s="89"/>
      <c r="AW197" s="1"/>
      <c r="AX197" s="1" t="s">
        <v>86</v>
      </c>
      <c r="AY197" s="39">
        <f t="shared" ref="AY197:BD197" si="203">IF(AY136="","",F198-SUM(AY137:AY196))</f>
        <v>14027421.333333343</v>
      </c>
      <c r="AZ197" s="39">
        <f t="shared" si="203"/>
        <v>25795114</v>
      </c>
      <c r="BA197" s="39">
        <f t="shared" si="203"/>
        <v>846483.66666666046</v>
      </c>
      <c r="BB197" s="39">
        <f t="shared" si="203"/>
        <v>24445601.333333343</v>
      </c>
      <c r="BC197" s="39">
        <f t="shared" si="203"/>
        <v>30720057</v>
      </c>
      <c r="BD197" s="39">
        <f t="shared" si="203"/>
        <v>27806687</v>
      </c>
      <c r="BE197" s="39">
        <f>IF(BE136="","",AE198-SUM(BE137:BE196))</f>
        <v>8126872</v>
      </c>
      <c r="BF197" s="39">
        <f t="shared" ref="BF197:BI197" si="204">IF(BF136="","",AF198-SUM(BF137:BF196))</f>
        <v>8722549</v>
      </c>
      <c r="BG197" s="39">
        <f t="shared" si="204"/>
        <v>6379191.5</v>
      </c>
      <c r="BH197" s="39">
        <f t="shared" si="204"/>
        <v>7538660.3333333433</v>
      </c>
      <c r="BI197" s="39">
        <f t="shared" si="204"/>
        <v>19773228</v>
      </c>
      <c r="BJ197" s="39">
        <f>IF(BJ136="","",AJ198-SUM(BJ137:BJ196))</f>
        <v>2464129.3333333358</v>
      </c>
      <c r="BK197" s="42">
        <f t="shared" ref="BK197" si="205">IFERROR(_xlfn.RANK.AVG(AY197,$AY197:$BJ197,1),"")</f>
        <v>7</v>
      </c>
      <c r="BL197">
        <f t="shared" ref="BL197" si="206">IFERROR(_xlfn.RANK.AVG(AZ197,$AY197:$BJ197,1),"")</f>
        <v>10</v>
      </c>
      <c r="BM197">
        <f t="shared" ref="BM197" si="207">IFERROR(_xlfn.RANK.AVG(BA197,$AY197:$BJ197,1),"")</f>
        <v>1</v>
      </c>
      <c r="BN197">
        <f t="shared" ref="BN197" si="208">IFERROR(_xlfn.RANK.AVG(BB197,$AY197:$BJ197,1),"")</f>
        <v>9</v>
      </c>
      <c r="BO197">
        <f t="shared" ref="BO197" si="209">IFERROR(_xlfn.RANK.AVG(BC197,$AY197:$BJ197,1),"")</f>
        <v>12</v>
      </c>
      <c r="BP197">
        <f t="shared" ref="BP197" si="210">IFERROR(_xlfn.RANK.AVG(BD197,$AY197:$BJ197,1),"")</f>
        <v>11</v>
      </c>
      <c r="BQ197">
        <f t="shared" ref="BQ197" si="211">IFERROR(_xlfn.RANK.AVG(BE197,$AY197:$BJ197,1),"")</f>
        <v>5</v>
      </c>
      <c r="BR197">
        <f t="shared" ref="BR197" si="212">IFERROR(_xlfn.RANK.AVG(BF197,$AY197:$BJ197,1),"")</f>
        <v>6</v>
      </c>
      <c r="BS197">
        <f t="shared" ref="BS197" si="213">IFERROR(_xlfn.RANK.AVG(BG197,$AY197:$BJ197,1),"")</f>
        <v>3</v>
      </c>
      <c r="BT197">
        <f t="shared" ref="BT197" si="214">IFERROR(_xlfn.RANK.AVG(BH197,$AY197:$BJ197,1),"")</f>
        <v>4</v>
      </c>
      <c r="BU197">
        <f t="shared" ref="BU197" si="215">IFERROR(_xlfn.RANK.AVG(BI197,$AY197:$BJ197,1),"")</f>
        <v>8</v>
      </c>
      <c r="BV197">
        <f t="shared" ref="BV197" si="216">IFERROR(_xlfn.RANK.AVG(BJ197,$AY197:$BJ197,1),"")</f>
        <v>2</v>
      </c>
      <c r="BW197">
        <f t="shared" ref="BW197" si="217">IF($AX197&lt;&gt;0,SUM(BK197:BP197),"")</f>
        <v>50</v>
      </c>
      <c r="BX197">
        <f t="shared" ref="BX197" si="218">IF($AX197&lt;&gt;0,SUM(BQ197:BV197),"")</f>
        <v>28</v>
      </c>
      <c r="BY197">
        <f t="shared" si="172"/>
        <v>6</v>
      </c>
      <c r="BZ197">
        <f t="shared" si="173"/>
        <v>6</v>
      </c>
      <c r="CA197">
        <f t="shared" ref="CA197" si="219">IF($AX197&lt;&gt;0,IF(($BY197*$BZ197)+(BY197*(BY197+1)/2)-BW197&lt;0,0,($BY197*$BZ197)+(BY197*(BY197+1)/2)-BW197),"")</f>
        <v>7</v>
      </c>
      <c r="CB197" s="39">
        <f t="shared" ref="CB197" si="220">IF($AX197&lt;&gt;0,IF(($BY197*$BZ197)+(BZ197*(BZ197+1)/2)-BX197&lt;0,0,($BY197*$BZ197)+(BZ197*(BZ197+1)/2)-BX197),"")</f>
        <v>29</v>
      </c>
      <c r="CC197" s="46">
        <f t="shared" ref="CC197" si="221">IF($AX197&lt;&gt;0,MIN(CA197:CB197),"")</f>
        <v>7</v>
      </c>
      <c r="CD197" s="44" t="str">
        <f t="shared" ref="CD197" si="222">IF(CC197="","","sig = ")</f>
        <v xml:space="preserve">sig = </v>
      </c>
      <c r="CE197" t="str" cm="1">
        <f t="array" ref="CE197">_xlfn.IFS($CC197="","",$CC197&lt;=CE$136,"yes",$CC197&gt;CE$136,"no")</f>
        <v>no</v>
      </c>
      <c r="CF197" s="42"/>
      <c r="CG197" s="1"/>
      <c r="CH197" s="1"/>
      <c r="CI197" s="76"/>
    </row>
    <row r="198" spans="1:87" ht="12" x14ac:dyDescent="0.2">
      <c r="A198" s="6" t="s">
        <v>87</v>
      </c>
      <c r="B198" s="87" cm="1">
        <f t="array" ref="B198">IFERROR(ROUND(_xlfn.IFS(COUNTA($F$135:$K$135)=0,AVERAGE($F198:$K198),$F$135="X",AVERAGE(G198:$K198),$G$135="X",AVERAGE($F198,$H198:$K198),$H$135="X",AVERAGE($F198:$G198,$I198:$K198),$I$135="X",AVERAGE($F198:$H198,$J198:$K198),$J$135="X",AVERAGE($F198:$I198,$K198:$K198),$K$135="X",AVERAGE($F198:$J198)),0),"")</f>
        <v>307381258</v>
      </c>
      <c r="C198" s="88" cm="1">
        <f t="array" ref="C198">IFERROR(ROUND(_xlfn.IFS(COUNTA($F$135:$K$135)=0,STDEV($F198:$K198)/SQRT(COUNT($F198:$K198)),$F$135="X",STDEV(G198:$K198)/SQRT(COUNT(G198:$K198)),$G$135="X",STDEV($F198,$H198:$K198)/SQRT(COUNT($F198,$H198:$K198)),$H$135="X",STDEV($F198:$G198,$I198:$K198)/SQRT(COUNT($F198:$G198,$I198:$K198)),$I$135="X",STDEV($F198:$H198,$J198:$K198)/SQRT(COUNT($F198:$H198,$J198:$K198)),$J$135="X",STDEV($F198:$I198,$K198)/SQRT(COUNT($F198:$I198,$K198)),$K$135="X",STDEV($F198:$J198)/SQRT(COUNT($F198:$J198))),0),"")</f>
        <v>66247692</v>
      </c>
      <c r="D198" s="103" cm="1">
        <f t="array" ref="D198">IFERROR(ROUND(_xlfn.IFS(COUNTA($L$135:$Q$135)=0,AVERAGE($L198:$Q198),$L$135="X",AVERAGE($M198:$Q198),$M$135="X",AVERAGE($L198,$N198:$Q198),$N$135="X",AVERAGE($L198:$M198,$O198:$Q198),$O$135="X",AVERAGE($L198:$N198,$P198:$Q198),$P$135="X",AVERAGE($L198:$O198,$Q198:$Q198),$Q$135="X",AVERAGE($L198:$P198)),0),"")</f>
        <v>307381258</v>
      </c>
      <c r="E198" s="105" cm="1">
        <f t="array" ref="E198">IFERROR(ROUND(_xlfn.IFS(COUNTA($L$135:$Q$135)=0,STDEV($L198:$Q198)/SQRT(COUNT($L198:$Q198)),$L$135="X",STDEV($M198:$Q198)/SQRT(COUNT($M198:$Q198)),$M$135="X",STDEV($L198,$N198:$Q198)/SQRT(COUNT($L198,$N198:$Q198)),$N$135="X",STDEV($L198:$M198,$O198:$Q198)/SQRT(COUNT($L198:$M198,$O198:$Q198)),$O$135="X",STDEV($L198:$N198,$P198:$Q198)/SQRT(COUNT($L198:$N198,$P198:$Q198)),$P$135="X",STDEV($L198:$O198,$Q198)/SQRT(COUNT($L198:$O198,$Q198)),$Q$135="X",STDEV($L198:$P198)/SQRT(COUNT($L198:$P198))),0),"")</f>
        <v>66247692</v>
      </c>
      <c r="F198">
        <f t="shared" ref="F198:J198" si="223">IF(SUM(L137:L196)=0,"",SUM(L137:L196))</f>
        <v>242957274.33333334</v>
      </c>
      <c r="G198">
        <f t="shared" si="223"/>
        <v>419802154.5</v>
      </c>
      <c r="H198">
        <f t="shared" si="223"/>
        <v>20714669.66666666</v>
      </c>
      <c r="I198">
        <f t="shared" si="223"/>
        <v>291344654.66666669</v>
      </c>
      <c r="J198">
        <f t="shared" si="223"/>
        <v>433945683</v>
      </c>
      <c r="K198" s="1">
        <f>IF(SUM(Q137:Q196)=0,"",SUM(Q137:Q196))</f>
        <v>435523113</v>
      </c>
      <c r="L198" s="42">
        <f>IF(SUM(L137:L196)=0,"",SUM(L137:L196))</f>
        <v>242957274.33333334</v>
      </c>
      <c r="M198">
        <f t="shared" ref="M198:Q198" si="224">IF(SUM(M137:M196)=0,"",SUM(M137:M196))</f>
        <v>419802154.5</v>
      </c>
      <c r="N198">
        <f t="shared" si="224"/>
        <v>20714669.66666666</v>
      </c>
      <c r="O198">
        <f t="shared" si="224"/>
        <v>291344654.66666669</v>
      </c>
      <c r="P198">
        <f t="shared" si="224"/>
        <v>433945683</v>
      </c>
      <c r="Q198" s="95">
        <f t="shared" si="224"/>
        <v>435523113</v>
      </c>
      <c r="R198" s="92"/>
      <c r="S198" s="89"/>
      <c r="T198" s="1"/>
      <c r="U198" s="1"/>
      <c r="V198" s="1"/>
      <c r="W198" s="1"/>
      <c r="X198" s="1"/>
      <c r="Y198" s="1"/>
      <c r="Z198" s="6" t="s">
        <v>87</v>
      </c>
      <c r="AA198" s="87" cm="1">
        <f t="array" ref="AA198">IFERROR(ROUND(_xlfn.IFS(COUNTA($AE$135:$AJ$135)=0,AVERAGE($AE198:$AJ198),$AE$135="X",AVERAGE($AF198:$AJ198),$AF$135="X",AVERAGE($AE198,$AG198:$AJ198),$AG$135="X",AVERAGE($AE198:$AF198,$AH198:$AJ198),$AH$135="X",AVERAGE($AE198:$AG198,$AI198:$AJ198),$AI$135="X",AVERAGE($AE198:$AH198,$AJ198:$AJ198),$AJ$135="X",AVERAGE($AE198:$AI198)),0),"")</f>
        <v>216499509</v>
      </c>
      <c r="AB198" s="88" cm="1">
        <f t="array" ref="AB198">IFERROR(ROUND(_xlfn.IFS(COUNTA($AE$135:$AJ$135)=0,STDEV($AE198:$AJ198)/SQRT(COUNT($AE198:$AJ198)),$AE$135="X",STDEV($AF198:$AJ198)/SQRT(COUNT($AF198:$AJ198)),$AF$135="X",STDEV($AE198,$AG198:$AJ198)/SQRT(COUNT($AE198,$AG198:$AJ198)),$AG$135="X",STDEV($AE198:$AF198,$AH198:$AJ198)/SQRT(COUNT($AE198:$AF198,$AH198:$AJ198)),$AH$135="X",STDEV($AE198:$AG198,$AI198:$AJ198)/SQRT(COUNT($AE198:$AG198,$AI198:$AJ198)),$AI$135="X",STDEV($AE198:$AH198,$AJ198)/SQRT(COUNT($AE198:$AH198,$AJ198)),$AJ$135="X",STDEV($AE198:$AI198)/SQRT(COUNT($AE198:$AI198))),0),"")</f>
        <v>47925405</v>
      </c>
      <c r="AC198" s="103" cm="1">
        <f t="array" ref="AC198">IFERROR(ROUND(_xlfn.IFS(COUNTA($AK$135:$AP$135)=0,AVERAGE($AK198:$AP198),$AK$135="X",AVERAGE($AL198:$AP198),$AL$135="X",AVERAGE($AK198,$AM198:$AP198),$AM$135="X",AVERAGE($AK198:$AL198,$AN198:$AP198),$AN$135="X",AVERAGE($AK198:$AM198,$AO198:$AP198),$AO$135="X",AVERAGE($AK198:$AN198,$AP198:$AP198),$AP$135="X",AVERAGE($AK198:$AO198)),0),"")</f>
        <v>216499509</v>
      </c>
      <c r="AD198" s="105" cm="1">
        <f t="array" ref="AD198">IFERROR(ROUND(_xlfn.IFS(COUNTA($AK$135:$AP$135)=0,STDEV($AK198:$AP198)/SQRT(COUNT($AK198:$AP198)),$AK$135="X",STDEV($AL198:$AP198)/SQRT(COUNT($AL198:$AP198)),$AL$135="X",STDEV($AK198,$AM198:$AP198)/SQRT(COUNT($AK198,$AM198:$AP198)),$AM$135="X",STDEV($AK198:$AL198,$AN198:$AP198)/SQRT(COUNT($AK198:$AL198,$AN198:$AP198)),$AN$135="X",STDEV($AK198:$AM198,$AO198:$AP198)/SQRT(COUNT($AK198:$AM198,$AO198:$AP198)),$AO$135="X",STDEV($AK198:$AN198,$AP198)/SQRT(COUNT($AK198:$AN198,$AP198)),$AP$135="X",STDEV($AK198:$AO198)/SQRT(COUNT($AK198:$AO198))),0),"")</f>
        <v>47925405</v>
      </c>
      <c r="AE198">
        <f t="shared" ref="AE198:AI198" si="225">IF(SUM(AK137:AK196)=0,"",SUM(AK137:AK196))</f>
        <v>234543567</v>
      </c>
      <c r="AF198">
        <f t="shared" si="225"/>
        <v>316581850</v>
      </c>
      <c r="AG198">
        <f t="shared" si="225"/>
        <v>109902868</v>
      </c>
      <c r="AH198">
        <f t="shared" si="225"/>
        <v>211762111.33333334</v>
      </c>
      <c r="AI198">
        <f t="shared" si="225"/>
        <v>366652857</v>
      </c>
      <c r="AJ198" s="1">
        <f>IF(SUM(AP137:AP196)=0,"",SUM(AP137:AP196))</f>
        <v>59553799.666666664</v>
      </c>
      <c r="AK198" s="42">
        <f>IF(SUM(AK137:AK196)=0,"",SUM(AK137:AK196))</f>
        <v>234543567</v>
      </c>
      <c r="AL198">
        <f t="shared" ref="AL198:AP198" si="226">IF(SUM(AL137:AL196)=0,"",SUM(AL137:AL196))</f>
        <v>316581850</v>
      </c>
      <c r="AM198">
        <f t="shared" si="226"/>
        <v>109902868</v>
      </c>
      <c r="AN198">
        <f t="shared" si="226"/>
        <v>211762111.33333334</v>
      </c>
      <c r="AO198">
        <f t="shared" si="226"/>
        <v>366652857</v>
      </c>
      <c r="AP198" s="95">
        <f t="shared" si="226"/>
        <v>59553799.666666664</v>
      </c>
      <c r="AQ198" s="92"/>
      <c r="AR198" s="89"/>
      <c r="AS198" s="1"/>
      <c r="AT198" s="1"/>
      <c r="AU198" s="1"/>
      <c r="AV198" s="1"/>
      <c r="AW198" s="1"/>
      <c r="AX198" s="1" t="str">
        <f>A198</f>
        <v>Response ÷ d.w.</v>
      </c>
      <c r="AY198" s="39">
        <f t="shared" ref="AY198:BD198" si="227">IF($AX198&lt;&gt;0,IF(SUM(L$137:L$196)=0,"",IF(L$135="x","",F198)),"")</f>
        <v>242957274.33333334</v>
      </c>
      <c r="AZ198" s="39">
        <f t="shared" si="227"/>
        <v>419802154.5</v>
      </c>
      <c r="BA198" s="39">
        <f t="shared" si="227"/>
        <v>20714669.66666666</v>
      </c>
      <c r="BB198" s="39">
        <f t="shared" si="227"/>
        <v>291344654.66666669</v>
      </c>
      <c r="BC198" s="39">
        <f t="shared" si="227"/>
        <v>433945683</v>
      </c>
      <c r="BD198" s="39">
        <f t="shared" si="227"/>
        <v>435523113</v>
      </c>
      <c r="BE198" s="39">
        <f>IF($AX198&lt;&gt;0,IF(SUM(AK$137:AK$196)=0,"",IF(AK$135="x","",AE198)),"")</f>
        <v>234543567</v>
      </c>
      <c r="BF198" s="39">
        <f t="shared" ref="BF198:BJ198" si="228">IF($AX198&lt;&gt;0,IF(SUM(AL$137:AL$196)=0,"",IF(AL$135="x","",AF198)),"")</f>
        <v>316581850</v>
      </c>
      <c r="BG198" s="39">
        <f t="shared" si="228"/>
        <v>109902868</v>
      </c>
      <c r="BH198" s="39">
        <f t="shared" si="228"/>
        <v>211762111.33333334</v>
      </c>
      <c r="BI198" s="39">
        <f t="shared" si="228"/>
        <v>366652857</v>
      </c>
      <c r="BJ198" s="39">
        <f t="shared" si="228"/>
        <v>59553799.666666664</v>
      </c>
      <c r="BK198" s="42">
        <f t="shared" si="201"/>
        <v>6</v>
      </c>
      <c r="BL198">
        <f t="shared" si="201"/>
        <v>10</v>
      </c>
      <c r="BM198">
        <f t="shared" si="201"/>
        <v>1</v>
      </c>
      <c r="BN198">
        <f t="shared" si="201"/>
        <v>7</v>
      </c>
      <c r="BO198">
        <f t="shared" si="201"/>
        <v>11</v>
      </c>
      <c r="BP198">
        <f t="shared" si="201"/>
        <v>12</v>
      </c>
      <c r="BQ198">
        <f t="shared" si="200"/>
        <v>5</v>
      </c>
      <c r="BR198">
        <f t="shared" si="200"/>
        <v>8</v>
      </c>
      <c r="BS198">
        <f t="shared" si="200"/>
        <v>3</v>
      </c>
      <c r="BT198">
        <f t="shared" si="200"/>
        <v>4</v>
      </c>
      <c r="BU198">
        <f t="shared" si="200"/>
        <v>9</v>
      </c>
      <c r="BV198">
        <f t="shared" si="200"/>
        <v>2</v>
      </c>
      <c r="BW198">
        <f t="shared" si="170"/>
        <v>47</v>
      </c>
      <c r="BX198">
        <f t="shared" si="171"/>
        <v>31</v>
      </c>
      <c r="BY198">
        <f t="shared" si="172"/>
        <v>6</v>
      </c>
      <c r="BZ198">
        <f t="shared" si="173"/>
        <v>6</v>
      </c>
      <c r="CA198">
        <f t="shared" si="199"/>
        <v>10</v>
      </c>
      <c r="CB198" s="39">
        <f t="shared" si="199"/>
        <v>26</v>
      </c>
      <c r="CC198" s="46">
        <f t="shared" si="175"/>
        <v>10</v>
      </c>
      <c r="CD198" s="44" t="str">
        <f t="shared" si="176"/>
        <v xml:space="preserve">sig = </v>
      </c>
      <c r="CE198" t="str" cm="1">
        <f t="array" ref="CE198">_xlfn.IFS($CC198="","",$CC198&lt;=CE$136,"yes",$CC198&gt;CE$136,"no")</f>
        <v>no</v>
      </c>
      <c r="CF198" s="42" t="str">
        <f t="shared" si="184"/>
        <v/>
      </c>
      <c r="CG198" s="1" t="str">
        <f t="shared" si="185"/>
        <v/>
      </c>
      <c r="CH198" s="1" t="str">
        <f t="shared" si="186"/>
        <v/>
      </c>
      <c r="CI198" s="76" t="str">
        <f>IF(CE198="yes",VLOOKUP(CH198,'z-Table'!$A$1:$K$74,7,TRUE)*$CE$135,"")</f>
        <v/>
      </c>
    </row>
    <row r="199" spans="1:87" ht="12" x14ac:dyDescent="0.2">
      <c r="A199" s="6" t="s">
        <v>88</v>
      </c>
      <c r="B199" s="20">
        <f>ROUND(AA198/$B198,2)</f>
        <v>0.7</v>
      </c>
      <c r="C199" s="10"/>
      <c r="D199" s="117">
        <f>ROUND($AC198/$D198,2)</f>
        <v>0.7</v>
      </c>
      <c r="E199" s="111"/>
      <c r="L199" s="92"/>
      <c r="M199" s="1"/>
      <c r="N199" s="1"/>
      <c r="O199" s="1"/>
      <c r="P199" s="1"/>
      <c r="Q199" s="95"/>
      <c r="R199" s="92"/>
      <c r="S199" s="1"/>
      <c r="T199" s="1"/>
      <c r="U199" s="1"/>
      <c r="V199" s="1"/>
      <c r="W199" s="1"/>
      <c r="X199" s="1"/>
      <c r="Y199" s="1"/>
      <c r="Z199" s="6"/>
      <c r="AA199" s="20"/>
      <c r="AB199" s="10"/>
      <c r="AC199" s="113"/>
      <c r="AD199" s="111"/>
      <c r="AJ199" s="1"/>
      <c r="AK199" s="92"/>
      <c r="AL199" s="1"/>
      <c r="AM199" s="1"/>
      <c r="AN199" s="1"/>
      <c r="AO199" s="1"/>
      <c r="AP199" s="95"/>
      <c r="AQ199" s="92"/>
      <c r="AR199" s="1"/>
      <c r="AS199" s="1"/>
      <c r="AT199" s="1"/>
      <c r="AU199" s="1"/>
      <c r="AV199" s="1"/>
      <c r="AW199" s="1"/>
    </row>
    <row r="200" spans="1:87" ht="12" x14ac:dyDescent="0.2">
      <c r="A200" s="6" t="s">
        <v>92</v>
      </c>
      <c r="B200" s="12">
        <f>ROUND(B198/$B65,0)</f>
        <v>1280</v>
      </c>
      <c r="C200" s="10"/>
      <c r="D200" s="21">
        <f>ROUND($D198/$D65,0)</f>
        <v>1280</v>
      </c>
      <c r="E200" s="113"/>
      <c r="Z200" s="6" t="s">
        <v>92</v>
      </c>
      <c r="AA200" s="12">
        <f>ROUND($AA198/$AA65,0)</f>
        <v>951</v>
      </c>
      <c r="AB200" s="10"/>
      <c r="AC200" s="21">
        <f>ROUND($AC198/$AC65,0)</f>
        <v>951</v>
      </c>
      <c r="AD200" s="113"/>
    </row>
    <row r="201" spans="1:87" ht="12" x14ac:dyDescent="0.2">
      <c r="A201" s="6" t="s">
        <v>93</v>
      </c>
      <c r="B201" s="18">
        <f>ROUND(B198/$B131,0)</f>
        <v>5</v>
      </c>
      <c r="C201" s="10"/>
      <c r="D201" s="102">
        <f>ROUND($D198/$D131,0)</f>
        <v>5</v>
      </c>
      <c r="E201" s="113"/>
      <c r="Z201" s="6" t="s">
        <v>93</v>
      </c>
      <c r="AA201" s="18">
        <f>ROUND($AA198/$AA131,2)</f>
        <v>1.66</v>
      </c>
      <c r="AB201" s="10"/>
      <c r="AC201" s="102">
        <f>ROUND($AC198/$AC131,2)</f>
        <v>1.66</v>
      </c>
      <c r="AD201" s="113"/>
    </row>
  </sheetData>
  <conditionalFormatting sqref="F3:Q65 AE3:AP65">
    <cfRule type="expression" dxfId="11" priority="2">
      <formula>F$2="X"</formula>
    </cfRule>
  </conditionalFormatting>
  <conditionalFormatting sqref="F69:Q131 AE69:AP131">
    <cfRule type="expression" dxfId="10" priority="3">
      <formula>F$68="X"</formula>
    </cfRule>
  </conditionalFormatting>
  <conditionalFormatting sqref="F136:Q198 AE136:AP198">
    <cfRule type="expression" dxfId="9" priority="4">
      <formula>F$135="X"</formula>
    </cfRule>
  </conditionalFormatting>
  <conditionalFormatting sqref="CE3:CE196">
    <cfRule type="cellIs" dxfId="8" priority="1" operator="equal">
      <formula>"yes"</formula>
    </cfRule>
  </conditionalFormatting>
  <conditionalFormatting sqref="A4:K64 A70:K130 A137:K197">
    <cfRule type="expression" dxfId="7" priority="5">
      <formula>$B4&gt;=10</formula>
    </cfRule>
    <cfRule type="expression" dxfId="6" priority="7">
      <formula>$B4=0</formula>
    </cfRule>
    <cfRule type="expression" dxfId="5" priority="9">
      <formula>$B4&gt;=5</formula>
    </cfRule>
    <cfRule type="expression" dxfId="4" priority="11">
      <formula>$B4&lt;5</formula>
    </cfRule>
  </conditionalFormatting>
  <conditionalFormatting sqref="Z4:AJ64 Z70:AJ130 Z137:AJ197">
    <cfRule type="expression" dxfId="3" priority="6">
      <formula>$AA4&gt;=10</formula>
    </cfRule>
    <cfRule type="expression" dxfId="2" priority="8">
      <formula>$AA4=0</formula>
    </cfRule>
    <cfRule type="expression" dxfId="1" priority="10">
      <formula>$AA4&gt;=5</formula>
    </cfRule>
    <cfRule type="expression" dxfId="0" priority="12">
      <formula>$AA4&lt;5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48A25-1472-4AEB-8D5A-2E8660AC0416}">
  <dimension ref="A1:T76"/>
  <sheetViews>
    <sheetView workbookViewId="0"/>
    <sheetView workbookViewId="1"/>
  </sheetViews>
  <sheetFormatPr defaultColWidth="9.33203125" defaultRowHeight="15" x14ac:dyDescent="0.25"/>
  <cols>
    <col min="1" max="1" width="12.6640625" style="25" customWidth="1"/>
    <col min="2" max="20" width="6.83203125" style="25" customWidth="1"/>
    <col min="21" max="16384" width="9.33203125" style="25"/>
  </cols>
  <sheetData>
    <row r="1" spans="1:20" x14ac:dyDescent="0.25">
      <c r="A1" s="25" t="s">
        <v>100</v>
      </c>
    </row>
    <row r="2" spans="1:20" x14ac:dyDescent="0.25">
      <c r="A2" s="25" t="s">
        <v>101</v>
      </c>
    </row>
    <row r="3" spans="1:20" x14ac:dyDescent="0.25">
      <c r="A3" s="25" t="s">
        <v>102</v>
      </c>
    </row>
    <row r="4" spans="1:20" x14ac:dyDescent="0.25">
      <c r="A4" s="26">
        <v>44923</v>
      </c>
    </row>
    <row r="6" spans="1:20" x14ac:dyDescent="0.25">
      <c r="A6" s="27" t="s">
        <v>103</v>
      </c>
    </row>
    <row r="8" spans="1:20" x14ac:dyDescent="0.25">
      <c r="A8" s="28" t="s">
        <v>101</v>
      </c>
      <c r="E8" s="25">
        <v>0.05</v>
      </c>
      <c r="G8" s="25" t="s">
        <v>104</v>
      </c>
    </row>
    <row r="10" spans="1:20" ht="23.25" x14ac:dyDescent="0.35">
      <c r="A10" s="29" t="s">
        <v>105</v>
      </c>
      <c r="B10" s="25">
        <v>2</v>
      </c>
      <c r="C10" s="25">
        <f>B10+1</f>
        <v>3</v>
      </c>
      <c r="D10" s="25">
        <f t="shared" ref="D10:T10" si="0">C10+1</f>
        <v>4</v>
      </c>
      <c r="E10" s="25">
        <f t="shared" si="0"/>
        <v>5</v>
      </c>
      <c r="F10" s="25">
        <f t="shared" si="0"/>
        <v>6</v>
      </c>
      <c r="G10" s="25">
        <f t="shared" si="0"/>
        <v>7</v>
      </c>
      <c r="H10" s="25">
        <f t="shared" si="0"/>
        <v>8</v>
      </c>
      <c r="I10" s="25">
        <f t="shared" si="0"/>
        <v>9</v>
      </c>
      <c r="J10" s="25">
        <f t="shared" si="0"/>
        <v>10</v>
      </c>
      <c r="K10" s="25">
        <f t="shared" si="0"/>
        <v>11</v>
      </c>
      <c r="L10" s="25">
        <f t="shared" si="0"/>
        <v>12</v>
      </c>
      <c r="M10" s="25">
        <f t="shared" si="0"/>
        <v>13</v>
      </c>
      <c r="N10" s="25">
        <f t="shared" si="0"/>
        <v>14</v>
      </c>
      <c r="O10" s="25">
        <f t="shared" si="0"/>
        <v>15</v>
      </c>
      <c r="P10" s="25">
        <f t="shared" si="0"/>
        <v>16</v>
      </c>
      <c r="Q10" s="25">
        <f t="shared" si="0"/>
        <v>17</v>
      </c>
      <c r="R10" s="25">
        <f t="shared" si="0"/>
        <v>18</v>
      </c>
      <c r="S10" s="25">
        <f t="shared" si="0"/>
        <v>19</v>
      </c>
      <c r="T10" s="25">
        <f t="shared" si="0"/>
        <v>20</v>
      </c>
    </row>
    <row r="11" spans="1:20" x14ac:dyDescent="0.25">
      <c r="A11" s="25">
        <v>2</v>
      </c>
      <c r="B11" s="30"/>
      <c r="C11" s="31"/>
      <c r="D11" s="31"/>
      <c r="E11" s="31"/>
      <c r="F11" s="31"/>
      <c r="G11" s="31"/>
      <c r="H11" s="31">
        <v>0</v>
      </c>
      <c r="I11" s="31">
        <v>0</v>
      </c>
      <c r="J11" s="31">
        <v>0</v>
      </c>
      <c r="K11" s="31">
        <v>0</v>
      </c>
      <c r="L11" s="31">
        <v>1</v>
      </c>
      <c r="M11" s="31">
        <v>1</v>
      </c>
      <c r="N11" s="31">
        <v>1</v>
      </c>
      <c r="O11" s="31">
        <v>1</v>
      </c>
      <c r="P11" s="31">
        <v>1</v>
      </c>
      <c r="Q11" s="31">
        <v>2</v>
      </c>
      <c r="R11" s="31">
        <v>2</v>
      </c>
      <c r="S11" s="31">
        <v>2</v>
      </c>
      <c r="T11" s="32">
        <v>2</v>
      </c>
    </row>
    <row r="12" spans="1:20" x14ac:dyDescent="0.25">
      <c r="A12" s="25">
        <f>A11+1</f>
        <v>3</v>
      </c>
      <c r="B12" s="33"/>
      <c r="E12" s="25">
        <v>0</v>
      </c>
      <c r="F12" s="25">
        <v>1</v>
      </c>
      <c r="G12" s="25">
        <v>1</v>
      </c>
      <c r="H12" s="25">
        <v>2</v>
      </c>
      <c r="I12" s="25">
        <v>2</v>
      </c>
      <c r="J12" s="25">
        <v>3</v>
      </c>
      <c r="K12" s="25">
        <v>3</v>
      </c>
      <c r="L12" s="25">
        <v>4</v>
      </c>
      <c r="M12" s="25">
        <v>4</v>
      </c>
      <c r="N12" s="25">
        <v>5</v>
      </c>
      <c r="O12" s="25">
        <v>5</v>
      </c>
      <c r="P12" s="25">
        <v>6</v>
      </c>
      <c r="Q12" s="25">
        <v>6</v>
      </c>
      <c r="R12" s="25">
        <v>7</v>
      </c>
      <c r="S12" s="25">
        <v>7</v>
      </c>
      <c r="T12" s="34">
        <v>8</v>
      </c>
    </row>
    <row r="13" spans="1:20" x14ac:dyDescent="0.25">
      <c r="A13" s="25">
        <f t="shared" ref="A13:A29" si="1">A12+1</f>
        <v>4</v>
      </c>
      <c r="B13" s="33"/>
      <c r="D13" s="25">
        <v>0</v>
      </c>
      <c r="E13" s="25">
        <v>1</v>
      </c>
      <c r="F13" s="25">
        <v>2</v>
      </c>
      <c r="G13" s="25">
        <v>3</v>
      </c>
      <c r="H13" s="25">
        <v>4</v>
      </c>
      <c r="I13" s="25">
        <v>4</v>
      </c>
      <c r="J13" s="25">
        <v>5</v>
      </c>
      <c r="K13" s="25">
        <v>6</v>
      </c>
      <c r="L13" s="25">
        <v>7</v>
      </c>
      <c r="M13" s="25">
        <v>8</v>
      </c>
      <c r="N13" s="25">
        <v>9</v>
      </c>
      <c r="O13" s="25">
        <v>10</v>
      </c>
      <c r="P13" s="25">
        <v>11</v>
      </c>
      <c r="Q13" s="25">
        <v>11</v>
      </c>
      <c r="R13" s="25">
        <v>12</v>
      </c>
      <c r="S13" s="25">
        <v>13</v>
      </c>
      <c r="T13" s="34">
        <v>14</v>
      </c>
    </row>
    <row r="14" spans="1:20" x14ac:dyDescent="0.25">
      <c r="A14" s="25">
        <f t="shared" si="1"/>
        <v>5</v>
      </c>
      <c r="B14" s="33"/>
      <c r="C14" s="25">
        <v>0</v>
      </c>
      <c r="D14" s="25">
        <v>1</v>
      </c>
      <c r="E14" s="25">
        <v>2</v>
      </c>
      <c r="F14" s="25">
        <v>3</v>
      </c>
      <c r="G14" s="25">
        <v>5</v>
      </c>
      <c r="H14" s="25">
        <v>6</v>
      </c>
      <c r="I14" s="25">
        <v>7</v>
      </c>
      <c r="J14" s="25">
        <v>8</v>
      </c>
      <c r="K14" s="25">
        <v>9</v>
      </c>
      <c r="L14" s="25">
        <v>11</v>
      </c>
      <c r="M14" s="25">
        <v>12</v>
      </c>
      <c r="N14" s="25">
        <v>13</v>
      </c>
      <c r="O14" s="25">
        <v>14</v>
      </c>
      <c r="P14" s="25">
        <v>15</v>
      </c>
      <c r="Q14" s="25">
        <v>17</v>
      </c>
      <c r="R14" s="25">
        <v>18</v>
      </c>
      <c r="S14" s="25">
        <v>19</v>
      </c>
      <c r="T14" s="34">
        <v>20</v>
      </c>
    </row>
    <row r="15" spans="1:20" x14ac:dyDescent="0.25">
      <c r="A15" s="25">
        <f t="shared" si="1"/>
        <v>6</v>
      </c>
      <c r="B15" s="33"/>
      <c r="C15" s="25">
        <v>1</v>
      </c>
      <c r="D15" s="25">
        <v>2</v>
      </c>
      <c r="E15" s="25">
        <v>3</v>
      </c>
      <c r="F15" s="25">
        <v>5</v>
      </c>
      <c r="G15" s="25">
        <v>6</v>
      </c>
      <c r="H15" s="25">
        <v>7</v>
      </c>
      <c r="I15" s="25">
        <v>10</v>
      </c>
      <c r="J15" s="25">
        <v>11</v>
      </c>
      <c r="K15" s="25">
        <v>13</v>
      </c>
      <c r="L15" s="25">
        <v>14</v>
      </c>
      <c r="M15" s="25">
        <v>16</v>
      </c>
      <c r="N15" s="25">
        <v>17</v>
      </c>
      <c r="O15" s="25">
        <v>19</v>
      </c>
      <c r="P15" s="25">
        <v>21</v>
      </c>
      <c r="Q15" s="25">
        <v>22</v>
      </c>
      <c r="R15" s="25">
        <v>24</v>
      </c>
      <c r="S15" s="25">
        <v>25</v>
      </c>
      <c r="T15" s="34">
        <v>27</v>
      </c>
    </row>
    <row r="16" spans="1:20" x14ac:dyDescent="0.25">
      <c r="A16" s="25">
        <f t="shared" si="1"/>
        <v>7</v>
      </c>
      <c r="B16" s="33"/>
      <c r="C16" s="25">
        <v>1</v>
      </c>
      <c r="D16" s="25">
        <v>3</v>
      </c>
      <c r="E16" s="25">
        <v>5</v>
      </c>
      <c r="F16" s="25">
        <v>6</v>
      </c>
      <c r="G16" s="25">
        <v>8</v>
      </c>
      <c r="H16" s="25">
        <v>10</v>
      </c>
      <c r="I16" s="25">
        <v>12</v>
      </c>
      <c r="J16" s="25">
        <v>14</v>
      </c>
      <c r="K16" s="25">
        <v>16</v>
      </c>
      <c r="L16" s="25">
        <v>18</v>
      </c>
      <c r="M16" s="25">
        <v>20</v>
      </c>
      <c r="N16" s="25">
        <v>22</v>
      </c>
      <c r="O16" s="25">
        <v>24</v>
      </c>
      <c r="P16" s="25">
        <v>26</v>
      </c>
      <c r="Q16" s="25">
        <v>28</v>
      </c>
      <c r="R16" s="25">
        <v>30</v>
      </c>
      <c r="S16" s="25">
        <v>32</v>
      </c>
      <c r="T16" s="34">
        <v>34</v>
      </c>
    </row>
    <row r="17" spans="1:20" x14ac:dyDescent="0.25">
      <c r="A17" s="25">
        <f t="shared" si="1"/>
        <v>8</v>
      </c>
      <c r="B17" s="33">
        <v>0</v>
      </c>
      <c r="C17" s="25">
        <v>2</v>
      </c>
      <c r="D17" s="25">
        <v>4</v>
      </c>
      <c r="E17" s="25">
        <v>6</v>
      </c>
      <c r="F17" s="25">
        <v>7</v>
      </c>
      <c r="G17" s="25">
        <v>10</v>
      </c>
      <c r="H17" s="25">
        <v>13</v>
      </c>
      <c r="I17" s="25">
        <v>15</v>
      </c>
      <c r="J17" s="25">
        <v>17</v>
      </c>
      <c r="K17" s="25">
        <v>19</v>
      </c>
      <c r="L17" s="25">
        <v>22</v>
      </c>
      <c r="M17" s="25">
        <v>24</v>
      </c>
      <c r="N17" s="25">
        <v>26</v>
      </c>
      <c r="O17" s="25">
        <v>29</v>
      </c>
      <c r="P17" s="25">
        <v>31</v>
      </c>
      <c r="Q17" s="25">
        <v>34</v>
      </c>
      <c r="R17" s="25">
        <v>36</v>
      </c>
      <c r="S17" s="25">
        <v>38</v>
      </c>
      <c r="T17" s="34">
        <v>41</v>
      </c>
    </row>
    <row r="18" spans="1:20" x14ac:dyDescent="0.25">
      <c r="A18" s="25">
        <f t="shared" si="1"/>
        <v>9</v>
      </c>
      <c r="B18" s="33">
        <v>0</v>
      </c>
      <c r="C18" s="25">
        <v>2</v>
      </c>
      <c r="D18" s="25">
        <v>4</v>
      </c>
      <c r="E18" s="25">
        <v>7</v>
      </c>
      <c r="F18" s="25">
        <v>10</v>
      </c>
      <c r="G18" s="25">
        <v>12</v>
      </c>
      <c r="H18" s="25">
        <v>15</v>
      </c>
      <c r="I18" s="25">
        <v>17</v>
      </c>
      <c r="J18" s="25">
        <v>20</v>
      </c>
      <c r="K18" s="25">
        <v>23</v>
      </c>
      <c r="L18" s="25">
        <v>26</v>
      </c>
      <c r="M18" s="25">
        <v>28</v>
      </c>
      <c r="N18" s="25">
        <v>31</v>
      </c>
      <c r="O18" s="25">
        <v>34</v>
      </c>
      <c r="P18" s="25">
        <v>37</v>
      </c>
      <c r="Q18" s="25">
        <v>39</v>
      </c>
      <c r="R18" s="25">
        <v>42</v>
      </c>
      <c r="S18" s="25">
        <v>45</v>
      </c>
      <c r="T18" s="34">
        <v>48</v>
      </c>
    </row>
    <row r="19" spans="1:20" x14ac:dyDescent="0.25">
      <c r="A19" s="25">
        <f t="shared" si="1"/>
        <v>10</v>
      </c>
      <c r="B19" s="33">
        <v>0</v>
      </c>
      <c r="C19" s="25">
        <v>3</v>
      </c>
      <c r="D19" s="25">
        <v>5</v>
      </c>
      <c r="E19" s="25">
        <v>8</v>
      </c>
      <c r="F19" s="25">
        <v>11</v>
      </c>
      <c r="G19" s="25">
        <v>14</v>
      </c>
      <c r="H19" s="25">
        <v>17</v>
      </c>
      <c r="I19" s="25">
        <v>20</v>
      </c>
      <c r="J19" s="25">
        <v>23</v>
      </c>
      <c r="K19" s="25">
        <v>26</v>
      </c>
      <c r="L19" s="25">
        <v>29</v>
      </c>
      <c r="M19" s="25">
        <v>33</v>
      </c>
      <c r="N19" s="25">
        <v>36</v>
      </c>
      <c r="O19" s="25">
        <v>39</v>
      </c>
      <c r="P19" s="25">
        <v>42</v>
      </c>
      <c r="Q19" s="25">
        <v>45</v>
      </c>
      <c r="R19" s="25">
        <v>48</v>
      </c>
      <c r="S19" s="25">
        <v>52</v>
      </c>
      <c r="T19" s="34">
        <v>55</v>
      </c>
    </row>
    <row r="20" spans="1:20" x14ac:dyDescent="0.25">
      <c r="A20" s="25">
        <f t="shared" si="1"/>
        <v>11</v>
      </c>
      <c r="B20" s="33">
        <v>0</v>
      </c>
      <c r="C20" s="25">
        <v>3</v>
      </c>
      <c r="D20" s="25">
        <v>6</v>
      </c>
      <c r="E20" s="25">
        <v>9</v>
      </c>
      <c r="F20" s="25">
        <v>13</v>
      </c>
      <c r="G20" s="25">
        <v>16</v>
      </c>
      <c r="H20" s="25">
        <v>19</v>
      </c>
      <c r="I20" s="25">
        <v>23</v>
      </c>
      <c r="J20" s="25">
        <v>26</v>
      </c>
      <c r="K20" s="25">
        <v>30</v>
      </c>
      <c r="L20" s="25">
        <v>33</v>
      </c>
      <c r="M20" s="25">
        <v>37</v>
      </c>
      <c r="N20" s="25">
        <v>40</v>
      </c>
      <c r="O20" s="25">
        <v>44</v>
      </c>
      <c r="P20" s="25">
        <v>47</v>
      </c>
      <c r="Q20" s="25">
        <v>51</v>
      </c>
      <c r="R20" s="25">
        <v>55</v>
      </c>
      <c r="S20" s="25">
        <v>58</v>
      </c>
      <c r="T20" s="34">
        <v>62</v>
      </c>
    </row>
    <row r="21" spans="1:20" x14ac:dyDescent="0.25">
      <c r="A21" s="25">
        <f t="shared" si="1"/>
        <v>12</v>
      </c>
      <c r="B21" s="33">
        <v>1</v>
      </c>
      <c r="C21" s="25">
        <v>4</v>
      </c>
      <c r="D21" s="25">
        <v>7</v>
      </c>
      <c r="E21" s="25">
        <v>11</v>
      </c>
      <c r="F21" s="25">
        <v>14</v>
      </c>
      <c r="G21" s="25">
        <v>18</v>
      </c>
      <c r="H21" s="25">
        <v>22</v>
      </c>
      <c r="I21" s="25">
        <v>26</v>
      </c>
      <c r="J21" s="25">
        <v>29</v>
      </c>
      <c r="K21" s="25">
        <v>33</v>
      </c>
      <c r="L21" s="25">
        <v>37</v>
      </c>
      <c r="M21" s="25">
        <v>41</v>
      </c>
      <c r="N21" s="25">
        <v>45</v>
      </c>
      <c r="O21" s="25">
        <v>49</v>
      </c>
      <c r="P21" s="25">
        <v>53</v>
      </c>
      <c r="Q21" s="25">
        <v>57</v>
      </c>
      <c r="R21" s="25">
        <v>61</v>
      </c>
      <c r="S21" s="25">
        <v>65</v>
      </c>
      <c r="T21" s="34">
        <v>69</v>
      </c>
    </row>
    <row r="22" spans="1:20" x14ac:dyDescent="0.25">
      <c r="A22" s="25">
        <f t="shared" si="1"/>
        <v>13</v>
      </c>
      <c r="B22" s="33">
        <v>1</v>
      </c>
      <c r="C22" s="25">
        <v>4</v>
      </c>
      <c r="D22" s="25">
        <v>8</v>
      </c>
      <c r="E22" s="25">
        <v>12</v>
      </c>
      <c r="F22" s="25">
        <v>16</v>
      </c>
      <c r="G22" s="25">
        <v>20</v>
      </c>
      <c r="H22" s="25">
        <v>24</v>
      </c>
      <c r="I22" s="25">
        <v>28</v>
      </c>
      <c r="J22" s="25">
        <v>33</v>
      </c>
      <c r="K22" s="25">
        <v>37</v>
      </c>
      <c r="L22" s="25">
        <v>41</v>
      </c>
      <c r="M22" s="25">
        <v>45</v>
      </c>
      <c r="N22" s="25">
        <v>50</v>
      </c>
      <c r="O22" s="25">
        <v>54</v>
      </c>
      <c r="P22" s="25">
        <v>59</v>
      </c>
      <c r="Q22" s="25">
        <v>63</v>
      </c>
      <c r="R22" s="25">
        <v>67</v>
      </c>
      <c r="S22" s="25">
        <v>72</v>
      </c>
      <c r="T22" s="34">
        <v>76</v>
      </c>
    </row>
    <row r="23" spans="1:20" x14ac:dyDescent="0.25">
      <c r="A23" s="25">
        <f t="shared" si="1"/>
        <v>14</v>
      </c>
      <c r="B23" s="33">
        <v>1</v>
      </c>
      <c r="C23" s="25">
        <v>5</v>
      </c>
      <c r="D23" s="25">
        <v>9</v>
      </c>
      <c r="E23" s="25">
        <v>13</v>
      </c>
      <c r="F23" s="25">
        <v>17</v>
      </c>
      <c r="G23" s="25">
        <v>22</v>
      </c>
      <c r="H23" s="25">
        <v>26</v>
      </c>
      <c r="I23" s="25">
        <v>31</v>
      </c>
      <c r="J23" s="25">
        <v>36</v>
      </c>
      <c r="K23" s="25">
        <v>40</v>
      </c>
      <c r="L23" s="25">
        <v>45</v>
      </c>
      <c r="M23" s="25">
        <v>50</v>
      </c>
      <c r="N23" s="25">
        <v>55</v>
      </c>
      <c r="O23" s="25">
        <v>59</v>
      </c>
      <c r="P23" s="25">
        <v>64</v>
      </c>
      <c r="Q23" s="25">
        <v>67</v>
      </c>
      <c r="R23" s="25">
        <v>74</v>
      </c>
      <c r="S23" s="25">
        <v>78</v>
      </c>
      <c r="T23" s="34">
        <v>83</v>
      </c>
    </row>
    <row r="24" spans="1:20" x14ac:dyDescent="0.25">
      <c r="A24" s="25">
        <f t="shared" si="1"/>
        <v>15</v>
      </c>
      <c r="B24" s="33">
        <v>1</v>
      </c>
      <c r="C24" s="25">
        <v>5</v>
      </c>
      <c r="D24" s="25">
        <v>10</v>
      </c>
      <c r="E24" s="25">
        <v>14</v>
      </c>
      <c r="F24" s="25">
        <v>19</v>
      </c>
      <c r="G24" s="25">
        <v>24</v>
      </c>
      <c r="H24" s="25">
        <v>29</v>
      </c>
      <c r="I24" s="25">
        <v>34</v>
      </c>
      <c r="J24" s="25">
        <v>39</v>
      </c>
      <c r="K24" s="25">
        <v>44</v>
      </c>
      <c r="L24" s="25">
        <v>49</v>
      </c>
      <c r="M24" s="25">
        <v>54</v>
      </c>
      <c r="N24" s="25">
        <v>59</v>
      </c>
      <c r="O24" s="25">
        <v>64</v>
      </c>
      <c r="P24" s="25">
        <v>70</v>
      </c>
      <c r="Q24" s="25">
        <v>75</v>
      </c>
      <c r="R24" s="25">
        <v>80</v>
      </c>
      <c r="S24" s="25">
        <v>85</v>
      </c>
      <c r="T24" s="34">
        <v>90</v>
      </c>
    </row>
    <row r="25" spans="1:20" x14ac:dyDescent="0.25">
      <c r="A25" s="25">
        <f t="shared" si="1"/>
        <v>16</v>
      </c>
      <c r="B25" s="33">
        <v>1</v>
      </c>
      <c r="C25" s="25">
        <v>6</v>
      </c>
      <c r="D25" s="25">
        <v>11</v>
      </c>
      <c r="E25" s="25">
        <v>15</v>
      </c>
      <c r="F25" s="25">
        <v>21</v>
      </c>
      <c r="G25" s="25">
        <v>26</v>
      </c>
      <c r="H25" s="25">
        <v>31</v>
      </c>
      <c r="I25" s="25">
        <v>37</v>
      </c>
      <c r="J25" s="25">
        <v>42</v>
      </c>
      <c r="K25" s="25">
        <v>47</v>
      </c>
      <c r="L25" s="25">
        <v>53</v>
      </c>
      <c r="M25" s="25">
        <v>59</v>
      </c>
      <c r="N25" s="25">
        <v>64</v>
      </c>
      <c r="O25" s="25">
        <v>70</v>
      </c>
      <c r="P25" s="25">
        <v>75</v>
      </c>
      <c r="Q25" s="25">
        <v>81</v>
      </c>
      <c r="R25" s="25">
        <v>86</v>
      </c>
      <c r="S25" s="25">
        <v>92</v>
      </c>
      <c r="T25" s="34">
        <v>98</v>
      </c>
    </row>
    <row r="26" spans="1:20" x14ac:dyDescent="0.25">
      <c r="A26" s="25">
        <f t="shared" si="1"/>
        <v>17</v>
      </c>
      <c r="B26" s="33">
        <v>2</v>
      </c>
      <c r="C26" s="25">
        <v>6</v>
      </c>
      <c r="D26" s="25">
        <v>11</v>
      </c>
      <c r="E26" s="25">
        <v>17</v>
      </c>
      <c r="F26" s="25">
        <v>22</v>
      </c>
      <c r="G26" s="25">
        <v>28</v>
      </c>
      <c r="H26" s="25">
        <v>34</v>
      </c>
      <c r="I26" s="25">
        <v>39</v>
      </c>
      <c r="J26" s="25">
        <v>45</v>
      </c>
      <c r="K26" s="25">
        <v>51</v>
      </c>
      <c r="L26" s="25">
        <v>57</v>
      </c>
      <c r="M26" s="25">
        <v>63</v>
      </c>
      <c r="N26" s="25">
        <v>67</v>
      </c>
      <c r="O26" s="25">
        <v>75</v>
      </c>
      <c r="P26" s="25">
        <v>81</v>
      </c>
      <c r="Q26" s="25">
        <v>87</v>
      </c>
      <c r="R26" s="25">
        <v>93</v>
      </c>
      <c r="S26" s="25">
        <v>99</v>
      </c>
      <c r="T26" s="34">
        <v>105</v>
      </c>
    </row>
    <row r="27" spans="1:20" x14ac:dyDescent="0.25">
      <c r="A27" s="25">
        <f t="shared" si="1"/>
        <v>18</v>
      </c>
      <c r="B27" s="33">
        <v>2</v>
      </c>
      <c r="C27" s="25">
        <v>7</v>
      </c>
      <c r="D27" s="25">
        <v>12</v>
      </c>
      <c r="E27" s="25">
        <v>18</v>
      </c>
      <c r="F27" s="25">
        <v>24</v>
      </c>
      <c r="G27" s="25">
        <v>30</v>
      </c>
      <c r="H27" s="25">
        <v>36</v>
      </c>
      <c r="I27" s="25">
        <v>42</v>
      </c>
      <c r="J27" s="25">
        <v>48</v>
      </c>
      <c r="K27" s="25">
        <v>55</v>
      </c>
      <c r="L27" s="25">
        <v>61</v>
      </c>
      <c r="M27" s="25">
        <v>67</v>
      </c>
      <c r="N27" s="25">
        <v>74</v>
      </c>
      <c r="O27" s="25">
        <v>80</v>
      </c>
      <c r="P27" s="25">
        <v>86</v>
      </c>
      <c r="Q27" s="25">
        <v>93</v>
      </c>
      <c r="R27" s="25">
        <v>99</v>
      </c>
      <c r="S27" s="25">
        <v>106</v>
      </c>
      <c r="T27" s="34">
        <v>112</v>
      </c>
    </row>
    <row r="28" spans="1:20" x14ac:dyDescent="0.25">
      <c r="A28" s="25">
        <f t="shared" si="1"/>
        <v>19</v>
      </c>
      <c r="B28" s="33">
        <v>2</v>
      </c>
      <c r="C28" s="25">
        <v>7</v>
      </c>
      <c r="D28" s="25">
        <v>13</v>
      </c>
      <c r="E28" s="25">
        <v>19</v>
      </c>
      <c r="F28" s="25">
        <v>25</v>
      </c>
      <c r="G28" s="25">
        <v>32</v>
      </c>
      <c r="H28" s="25">
        <v>38</v>
      </c>
      <c r="I28" s="25">
        <v>45</v>
      </c>
      <c r="J28" s="25">
        <v>52</v>
      </c>
      <c r="K28" s="25">
        <v>58</v>
      </c>
      <c r="L28" s="25">
        <v>65</v>
      </c>
      <c r="M28" s="25">
        <v>72</v>
      </c>
      <c r="N28" s="25">
        <v>78</v>
      </c>
      <c r="O28" s="25">
        <v>85</v>
      </c>
      <c r="P28" s="25">
        <v>92</v>
      </c>
      <c r="Q28" s="25">
        <v>99</v>
      </c>
      <c r="R28" s="25">
        <v>106</v>
      </c>
      <c r="S28" s="25">
        <v>113</v>
      </c>
      <c r="T28" s="34">
        <v>119</v>
      </c>
    </row>
    <row r="29" spans="1:20" x14ac:dyDescent="0.25">
      <c r="A29" s="25">
        <f t="shared" si="1"/>
        <v>20</v>
      </c>
      <c r="B29" s="35">
        <v>2</v>
      </c>
      <c r="C29" s="36">
        <v>8</v>
      </c>
      <c r="D29" s="36">
        <v>13</v>
      </c>
      <c r="E29" s="36">
        <v>20</v>
      </c>
      <c r="F29" s="36">
        <v>27</v>
      </c>
      <c r="G29" s="36">
        <v>34</v>
      </c>
      <c r="H29" s="36">
        <v>41</v>
      </c>
      <c r="I29" s="36">
        <v>48</v>
      </c>
      <c r="J29" s="36">
        <v>55</v>
      </c>
      <c r="K29" s="36">
        <v>62</v>
      </c>
      <c r="L29" s="36">
        <v>69</v>
      </c>
      <c r="M29" s="36">
        <v>76</v>
      </c>
      <c r="N29" s="36">
        <v>83</v>
      </c>
      <c r="O29" s="36">
        <v>90</v>
      </c>
      <c r="P29" s="36">
        <v>98</v>
      </c>
      <c r="Q29" s="36">
        <v>105</v>
      </c>
      <c r="R29" s="36">
        <v>112</v>
      </c>
      <c r="S29" s="36">
        <v>119</v>
      </c>
      <c r="T29" s="37">
        <v>127</v>
      </c>
    </row>
    <row r="30" spans="1:20" x14ac:dyDescent="0.25">
      <c r="A30" s="25">
        <v>21</v>
      </c>
      <c r="B30" s="30">
        <v>3</v>
      </c>
      <c r="C30" s="31">
        <v>8</v>
      </c>
      <c r="D30" s="31">
        <v>15</v>
      </c>
      <c r="E30" s="31">
        <v>22</v>
      </c>
      <c r="F30" s="31">
        <v>29</v>
      </c>
      <c r="G30" s="31">
        <v>36</v>
      </c>
      <c r="H30" s="31">
        <v>43</v>
      </c>
      <c r="I30" s="31">
        <v>50</v>
      </c>
      <c r="J30" s="31">
        <v>58</v>
      </c>
      <c r="K30" s="31">
        <v>65</v>
      </c>
      <c r="L30" s="31">
        <v>73</v>
      </c>
      <c r="M30" s="31">
        <v>80</v>
      </c>
      <c r="N30" s="31">
        <v>88</v>
      </c>
      <c r="O30" s="31">
        <v>96</v>
      </c>
      <c r="P30" s="31">
        <v>103</v>
      </c>
      <c r="Q30" s="31">
        <v>111</v>
      </c>
      <c r="R30" s="31">
        <v>119</v>
      </c>
      <c r="S30" s="31">
        <v>126</v>
      </c>
      <c r="T30" s="32">
        <v>134</v>
      </c>
    </row>
    <row r="31" spans="1:20" x14ac:dyDescent="0.25">
      <c r="A31" s="25">
        <f>A30+1</f>
        <v>22</v>
      </c>
      <c r="B31" s="33">
        <v>3</v>
      </c>
      <c r="C31" s="25">
        <v>9</v>
      </c>
      <c r="D31" s="25">
        <v>16</v>
      </c>
      <c r="E31" s="25">
        <v>23</v>
      </c>
      <c r="F31" s="25">
        <v>30</v>
      </c>
      <c r="G31" s="25">
        <v>38</v>
      </c>
      <c r="H31" s="25">
        <v>45</v>
      </c>
      <c r="I31" s="25">
        <v>53</v>
      </c>
      <c r="J31" s="25">
        <v>61</v>
      </c>
      <c r="K31" s="25">
        <v>69</v>
      </c>
      <c r="L31" s="25">
        <v>77</v>
      </c>
      <c r="M31" s="25">
        <v>85</v>
      </c>
      <c r="N31" s="25">
        <v>93</v>
      </c>
      <c r="O31" s="25">
        <v>101</v>
      </c>
      <c r="P31" s="25">
        <v>109</v>
      </c>
      <c r="Q31" s="25">
        <v>117</v>
      </c>
      <c r="R31" s="25">
        <v>125</v>
      </c>
      <c r="S31" s="25">
        <v>133</v>
      </c>
      <c r="T31" s="34">
        <v>141</v>
      </c>
    </row>
    <row r="32" spans="1:20" x14ac:dyDescent="0.25">
      <c r="A32" s="25">
        <f t="shared" ref="A32:A49" si="2">A31+1</f>
        <v>23</v>
      </c>
      <c r="B32" s="33">
        <v>3</v>
      </c>
      <c r="C32" s="25">
        <v>9</v>
      </c>
      <c r="D32" s="25">
        <v>17</v>
      </c>
      <c r="E32" s="25">
        <v>24</v>
      </c>
      <c r="F32" s="25">
        <v>32</v>
      </c>
      <c r="G32" s="25">
        <v>40</v>
      </c>
      <c r="H32" s="25">
        <v>48</v>
      </c>
      <c r="I32" s="25">
        <v>56</v>
      </c>
      <c r="J32" s="25">
        <v>64</v>
      </c>
      <c r="K32" s="25">
        <v>73</v>
      </c>
      <c r="L32" s="25">
        <v>81</v>
      </c>
      <c r="M32" s="25">
        <v>89</v>
      </c>
      <c r="N32" s="25">
        <v>98</v>
      </c>
      <c r="O32" s="25">
        <v>106</v>
      </c>
      <c r="P32" s="25">
        <v>115</v>
      </c>
      <c r="Q32" s="25">
        <v>123</v>
      </c>
      <c r="R32" s="25">
        <v>132</v>
      </c>
      <c r="S32" s="25">
        <v>140</v>
      </c>
      <c r="T32" s="34">
        <v>149</v>
      </c>
    </row>
    <row r="33" spans="1:20" x14ac:dyDescent="0.25">
      <c r="A33" s="25">
        <f t="shared" si="2"/>
        <v>24</v>
      </c>
      <c r="B33" s="33">
        <v>3</v>
      </c>
      <c r="C33" s="25">
        <v>10</v>
      </c>
      <c r="D33" s="25">
        <v>17</v>
      </c>
      <c r="E33" s="25">
        <v>25</v>
      </c>
      <c r="F33" s="25">
        <v>33</v>
      </c>
      <c r="G33" s="25">
        <v>42</v>
      </c>
      <c r="H33" s="25">
        <v>50</v>
      </c>
      <c r="I33" s="25">
        <v>59</v>
      </c>
      <c r="J33" s="25">
        <v>67</v>
      </c>
      <c r="K33" s="25">
        <v>76</v>
      </c>
      <c r="L33" s="25">
        <v>85</v>
      </c>
      <c r="M33" s="25">
        <v>94</v>
      </c>
      <c r="N33" s="25">
        <v>102</v>
      </c>
      <c r="O33" s="25">
        <v>111</v>
      </c>
      <c r="P33" s="25">
        <v>120</v>
      </c>
      <c r="Q33" s="25">
        <v>129</v>
      </c>
      <c r="R33" s="25">
        <v>138</v>
      </c>
      <c r="S33" s="25">
        <v>147</v>
      </c>
      <c r="T33" s="34">
        <v>156</v>
      </c>
    </row>
    <row r="34" spans="1:20" x14ac:dyDescent="0.25">
      <c r="A34" s="25">
        <f t="shared" si="2"/>
        <v>25</v>
      </c>
      <c r="B34" s="33">
        <v>3</v>
      </c>
      <c r="C34" s="25">
        <v>10</v>
      </c>
      <c r="D34" s="25">
        <v>18</v>
      </c>
      <c r="E34" s="25">
        <v>27</v>
      </c>
      <c r="F34" s="25">
        <v>35</v>
      </c>
      <c r="G34" s="25">
        <v>44</v>
      </c>
      <c r="H34" s="25">
        <v>53</v>
      </c>
      <c r="I34" s="25">
        <v>62</v>
      </c>
      <c r="J34" s="25">
        <v>71</v>
      </c>
      <c r="K34" s="25">
        <v>80</v>
      </c>
      <c r="L34" s="25">
        <v>89</v>
      </c>
      <c r="M34" s="25">
        <v>98</v>
      </c>
      <c r="N34" s="25">
        <v>107</v>
      </c>
      <c r="O34" s="25">
        <v>117</v>
      </c>
      <c r="P34" s="25">
        <v>126</v>
      </c>
      <c r="Q34" s="25">
        <v>135</v>
      </c>
      <c r="R34" s="25">
        <v>145</v>
      </c>
      <c r="S34" s="25">
        <v>154</v>
      </c>
      <c r="T34" s="34">
        <v>163</v>
      </c>
    </row>
    <row r="35" spans="1:20" x14ac:dyDescent="0.25">
      <c r="A35" s="25">
        <f t="shared" si="2"/>
        <v>26</v>
      </c>
      <c r="B35" s="33">
        <v>4</v>
      </c>
      <c r="C35" s="25">
        <v>11</v>
      </c>
      <c r="D35" s="25">
        <v>19</v>
      </c>
      <c r="E35" s="25">
        <v>28</v>
      </c>
      <c r="F35" s="25">
        <v>37</v>
      </c>
      <c r="G35" s="25">
        <v>46</v>
      </c>
      <c r="H35" s="25">
        <v>55</v>
      </c>
      <c r="I35" s="25">
        <v>64</v>
      </c>
      <c r="J35" s="25">
        <v>74</v>
      </c>
      <c r="K35" s="25">
        <v>83</v>
      </c>
      <c r="L35" s="25">
        <v>93</v>
      </c>
      <c r="M35" s="25">
        <v>102</v>
      </c>
      <c r="N35" s="25">
        <v>112</v>
      </c>
      <c r="O35" s="25">
        <v>122</v>
      </c>
      <c r="P35" s="25">
        <v>132</v>
      </c>
      <c r="Q35" s="25">
        <v>141</v>
      </c>
      <c r="R35" s="25">
        <v>151</v>
      </c>
      <c r="S35" s="25">
        <v>161</v>
      </c>
      <c r="T35" s="34">
        <v>171</v>
      </c>
    </row>
    <row r="36" spans="1:20" x14ac:dyDescent="0.25">
      <c r="A36" s="25">
        <f t="shared" si="2"/>
        <v>27</v>
      </c>
      <c r="B36" s="33">
        <v>4</v>
      </c>
      <c r="C36" s="25">
        <v>11</v>
      </c>
      <c r="D36" s="25">
        <v>20</v>
      </c>
      <c r="E36" s="25">
        <v>29</v>
      </c>
      <c r="F36" s="25">
        <v>38</v>
      </c>
      <c r="G36" s="25">
        <v>48</v>
      </c>
      <c r="H36" s="25">
        <v>57</v>
      </c>
      <c r="I36" s="25">
        <v>67</v>
      </c>
      <c r="J36" s="25">
        <v>77</v>
      </c>
      <c r="K36" s="25">
        <v>87</v>
      </c>
      <c r="L36" s="25">
        <v>97</v>
      </c>
      <c r="M36" s="25">
        <v>107</v>
      </c>
      <c r="N36" s="25">
        <v>117</v>
      </c>
      <c r="O36" s="25">
        <v>127</v>
      </c>
      <c r="P36" s="25">
        <v>137</v>
      </c>
      <c r="Q36" s="25">
        <v>147</v>
      </c>
      <c r="R36" s="25">
        <v>158</v>
      </c>
      <c r="S36" s="25">
        <v>168</v>
      </c>
      <c r="T36" s="34">
        <v>178</v>
      </c>
    </row>
    <row r="37" spans="1:20" x14ac:dyDescent="0.25">
      <c r="A37" s="25">
        <f t="shared" si="2"/>
        <v>28</v>
      </c>
      <c r="B37" s="33">
        <v>4</v>
      </c>
      <c r="C37" s="25">
        <v>12</v>
      </c>
      <c r="D37" s="25">
        <v>21</v>
      </c>
      <c r="E37" s="25">
        <v>30</v>
      </c>
      <c r="F37" s="25">
        <v>40</v>
      </c>
      <c r="G37" s="25">
        <v>50</v>
      </c>
      <c r="H37" s="25">
        <v>60</v>
      </c>
      <c r="I37" s="25">
        <v>70</v>
      </c>
      <c r="J37" s="25">
        <v>80</v>
      </c>
      <c r="K37" s="25">
        <v>90</v>
      </c>
      <c r="L37" s="25">
        <v>101</v>
      </c>
      <c r="M37" s="25">
        <v>111</v>
      </c>
      <c r="N37" s="25">
        <v>122</v>
      </c>
      <c r="O37" s="25">
        <v>132</v>
      </c>
      <c r="P37" s="25">
        <v>143</v>
      </c>
      <c r="Q37" s="25">
        <v>154</v>
      </c>
      <c r="R37" s="25">
        <v>164</v>
      </c>
      <c r="S37" s="25">
        <v>175</v>
      </c>
      <c r="T37" s="34">
        <v>186</v>
      </c>
    </row>
    <row r="38" spans="1:20" x14ac:dyDescent="0.25">
      <c r="A38" s="25">
        <f t="shared" si="2"/>
        <v>29</v>
      </c>
      <c r="B38" s="33">
        <v>4</v>
      </c>
      <c r="C38" s="25">
        <v>13</v>
      </c>
      <c r="D38" s="25">
        <v>22</v>
      </c>
      <c r="E38" s="25">
        <v>32</v>
      </c>
      <c r="F38" s="25">
        <v>42</v>
      </c>
      <c r="G38" s="25">
        <v>52</v>
      </c>
      <c r="H38" s="25">
        <v>62</v>
      </c>
      <c r="I38" s="25">
        <v>73</v>
      </c>
      <c r="J38" s="25">
        <v>83</v>
      </c>
      <c r="K38" s="25">
        <v>94</v>
      </c>
      <c r="L38" s="25">
        <v>105</v>
      </c>
      <c r="M38" s="25">
        <v>116</v>
      </c>
      <c r="N38" s="25">
        <v>127</v>
      </c>
      <c r="O38" s="25">
        <v>138</v>
      </c>
      <c r="P38" s="25">
        <v>149</v>
      </c>
      <c r="Q38" s="25">
        <v>160</v>
      </c>
      <c r="R38" s="25">
        <v>171</v>
      </c>
      <c r="S38" s="25">
        <v>182</v>
      </c>
      <c r="T38" s="34">
        <v>193</v>
      </c>
    </row>
    <row r="39" spans="1:20" x14ac:dyDescent="0.25">
      <c r="A39" s="25">
        <f t="shared" si="2"/>
        <v>30</v>
      </c>
      <c r="B39" s="33">
        <v>5</v>
      </c>
      <c r="C39" s="25">
        <v>13</v>
      </c>
      <c r="D39" s="25">
        <v>23</v>
      </c>
      <c r="E39" s="25">
        <v>33</v>
      </c>
      <c r="F39" s="25">
        <v>43</v>
      </c>
      <c r="G39" s="25">
        <v>54</v>
      </c>
      <c r="H39" s="25">
        <v>65</v>
      </c>
      <c r="I39" s="25">
        <v>76</v>
      </c>
      <c r="J39" s="25">
        <v>87</v>
      </c>
      <c r="K39" s="25">
        <v>98</v>
      </c>
      <c r="L39" s="25">
        <v>109</v>
      </c>
      <c r="M39" s="25">
        <v>120</v>
      </c>
      <c r="N39" s="25">
        <v>131</v>
      </c>
      <c r="O39" s="25">
        <v>143</v>
      </c>
      <c r="P39" s="25">
        <v>154</v>
      </c>
      <c r="Q39" s="25">
        <v>166</v>
      </c>
      <c r="R39" s="25">
        <v>177</v>
      </c>
      <c r="S39" s="25">
        <v>189</v>
      </c>
      <c r="T39" s="34">
        <v>200</v>
      </c>
    </row>
    <row r="40" spans="1:20" x14ac:dyDescent="0.25">
      <c r="A40" s="25">
        <f t="shared" si="2"/>
        <v>31</v>
      </c>
      <c r="B40" s="33">
        <v>5</v>
      </c>
      <c r="C40" s="25">
        <v>14</v>
      </c>
      <c r="D40" s="25">
        <v>24</v>
      </c>
      <c r="E40" s="25">
        <v>34</v>
      </c>
      <c r="F40" s="25">
        <v>45</v>
      </c>
      <c r="G40" s="25">
        <v>56</v>
      </c>
      <c r="H40" s="25">
        <v>67</v>
      </c>
      <c r="I40" s="25">
        <v>78</v>
      </c>
      <c r="J40" s="25">
        <v>90</v>
      </c>
      <c r="K40" s="25">
        <v>101</v>
      </c>
      <c r="L40" s="25">
        <v>113</v>
      </c>
      <c r="M40" s="25">
        <v>125</v>
      </c>
      <c r="N40" s="25">
        <v>136</v>
      </c>
      <c r="O40" s="25">
        <v>148</v>
      </c>
      <c r="P40" s="25">
        <v>160</v>
      </c>
      <c r="Q40" s="25">
        <v>172</v>
      </c>
      <c r="R40" s="25">
        <v>184</v>
      </c>
      <c r="S40" s="25">
        <v>196</v>
      </c>
      <c r="T40" s="34">
        <v>208</v>
      </c>
    </row>
    <row r="41" spans="1:20" x14ac:dyDescent="0.25">
      <c r="A41" s="25">
        <f t="shared" si="2"/>
        <v>32</v>
      </c>
      <c r="B41" s="33">
        <v>5</v>
      </c>
      <c r="C41" s="25">
        <v>14</v>
      </c>
      <c r="D41" s="25">
        <v>24</v>
      </c>
      <c r="E41" s="25">
        <v>35</v>
      </c>
      <c r="F41" s="25">
        <v>46</v>
      </c>
      <c r="G41" s="25">
        <v>58</v>
      </c>
      <c r="H41" s="25">
        <v>69</v>
      </c>
      <c r="I41" s="25">
        <v>81</v>
      </c>
      <c r="J41" s="25">
        <v>93</v>
      </c>
      <c r="K41" s="25">
        <v>105</v>
      </c>
      <c r="L41" s="25">
        <v>117</v>
      </c>
      <c r="M41" s="25">
        <v>129</v>
      </c>
      <c r="N41" s="25">
        <v>141</v>
      </c>
      <c r="O41" s="25">
        <v>153</v>
      </c>
      <c r="P41" s="25">
        <v>166</v>
      </c>
      <c r="Q41" s="25">
        <v>178</v>
      </c>
      <c r="R41" s="25">
        <v>190</v>
      </c>
      <c r="S41" s="25">
        <v>203</v>
      </c>
      <c r="T41" s="34">
        <v>215</v>
      </c>
    </row>
    <row r="42" spans="1:20" x14ac:dyDescent="0.25">
      <c r="A42" s="25">
        <f t="shared" si="2"/>
        <v>33</v>
      </c>
      <c r="B42" s="33">
        <v>5</v>
      </c>
      <c r="C42" s="25">
        <v>15</v>
      </c>
      <c r="D42" s="25">
        <v>25</v>
      </c>
      <c r="E42" s="25">
        <v>37</v>
      </c>
      <c r="F42" s="25">
        <v>48</v>
      </c>
      <c r="G42" s="25">
        <v>60</v>
      </c>
      <c r="H42" s="25">
        <v>72</v>
      </c>
      <c r="I42" s="25">
        <v>84</v>
      </c>
      <c r="J42" s="25">
        <v>96</v>
      </c>
      <c r="K42" s="25">
        <v>108</v>
      </c>
      <c r="L42" s="25">
        <v>121</v>
      </c>
      <c r="M42" s="25">
        <v>133</v>
      </c>
      <c r="N42" s="25">
        <v>146</v>
      </c>
      <c r="O42" s="25">
        <v>159</v>
      </c>
      <c r="P42" s="25">
        <v>171</v>
      </c>
      <c r="Q42" s="25">
        <v>184</v>
      </c>
      <c r="R42" s="25">
        <v>197</v>
      </c>
      <c r="S42" s="25">
        <v>210</v>
      </c>
      <c r="T42" s="34">
        <v>222</v>
      </c>
    </row>
    <row r="43" spans="1:20" x14ac:dyDescent="0.25">
      <c r="A43" s="25">
        <f t="shared" si="2"/>
        <v>34</v>
      </c>
      <c r="B43" s="33">
        <v>5</v>
      </c>
      <c r="C43" s="25">
        <v>15</v>
      </c>
      <c r="D43" s="25">
        <v>26</v>
      </c>
      <c r="E43" s="25">
        <v>38</v>
      </c>
      <c r="F43" s="25">
        <v>50</v>
      </c>
      <c r="G43" s="25">
        <v>62</v>
      </c>
      <c r="H43" s="25">
        <v>74</v>
      </c>
      <c r="I43" s="25">
        <v>87</v>
      </c>
      <c r="J43" s="25">
        <v>99</v>
      </c>
      <c r="K43" s="25">
        <v>112</v>
      </c>
      <c r="L43" s="25">
        <v>125</v>
      </c>
      <c r="M43" s="25">
        <v>138</v>
      </c>
      <c r="N43" s="25">
        <v>151</v>
      </c>
      <c r="O43" s="25">
        <v>164</v>
      </c>
      <c r="P43" s="25">
        <v>177</v>
      </c>
      <c r="Q43" s="25">
        <v>190</v>
      </c>
      <c r="R43" s="25">
        <v>203</v>
      </c>
      <c r="S43" s="25">
        <v>217</v>
      </c>
      <c r="T43" s="34">
        <v>230</v>
      </c>
    </row>
    <row r="44" spans="1:20" x14ac:dyDescent="0.25">
      <c r="A44" s="25">
        <f t="shared" si="2"/>
        <v>35</v>
      </c>
      <c r="B44" s="33">
        <v>6</v>
      </c>
      <c r="C44" s="25">
        <v>16</v>
      </c>
      <c r="D44" s="25">
        <v>27</v>
      </c>
      <c r="E44" s="25">
        <v>39</v>
      </c>
      <c r="F44" s="25">
        <v>51</v>
      </c>
      <c r="G44" s="25">
        <v>64</v>
      </c>
      <c r="H44" s="25">
        <v>77</v>
      </c>
      <c r="I44" s="25">
        <v>89</v>
      </c>
      <c r="J44" s="25">
        <v>103</v>
      </c>
      <c r="K44" s="25">
        <v>116</v>
      </c>
      <c r="L44" s="25">
        <v>129</v>
      </c>
      <c r="M44" s="25">
        <v>142</v>
      </c>
      <c r="N44" s="25">
        <v>156</v>
      </c>
      <c r="O44" s="25">
        <v>169</v>
      </c>
      <c r="P44" s="25">
        <v>183</v>
      </c>
      <c r="Q44" s="25">
        <v>196</v>
      </c>
      <c r="R44" s="25">
        <v>210</v>
      </c>
      <c r="S44" s="25">
        <v>224</v>
      </c>
      <c r="T44" s="34">
        <v>237</v>
      </c>
    </row>
    <row r="45" spans="1:20" x14ac:dyDescent="0.25">
      <c r="A45" s="25">
        <f t="shared" si="2"/>
        <v>36</v>
      </c>
      <c r="B45" s="33">
        <v>6</v>
      </c>
      <c r="C45" s="25">
        <v>16</v>
      </c>
      <c r="D45" s="25">
        <v>28</v>
      </c>
      <c r="E45" s="25">
        <v>40</v>
      </c>
      <c r="F45" s="25">
        <v>53</v>
      </c>
      <c r="G45" s="25">
        <v>66</v>
      </c>
      <c r="H45" s="25">
        <v>79</v>
      </c>
      <c r="I45" s="25">
        <v>92</v>
      </c>
      <c r="J45" s="25">
        <v>106</v>
      </c>
      <c r="K45" s="25">
        <v>119</v>
      </c>
      <c r="L45" s="25">
        <v>133</v>
      </c>
      <c r="M45" s="25">
        <v>147</v>
      </c>
      <c r="N45" s="25">
        <v>161</v>
      </c>
      <c r="O45" s="25">
        <v>174</v>
      </c>
      <c r="P45" s="25">
        <v>188</v>
      </c>
      <c r="Q45" s="25">
        <v>202</v>
      </c>
      <c r="R45" s="25">
        <v>216</v>
      </c>
      <c r="S45" s="25">
        <v>231</v>
      </c>
      <c r="T45" s="34">
        <v>245</v>
      </c>
    </row>
    <row r="46" spans="1:20" x14ac:dyDescent="0.25">
      <c r="A46" s="25">
        <f t="shared" si="2"/>
        <v>37</v>
      </c>
      <c r="B46" s="33">
        <v>6</v>
      </c>
      <c r="C46" s="25">
        <v>17</v>
      </c>
      <c r="D46" s="25">
        <v>29</v>
      </c>
      <c r="E46" s="25">
        <v>41</v>
      </c>
      <c r="F46" s="25">
        <v>55</v>
      </c>
      <c r="G46" s="25">
        <v>68</v>
      </c>
      <c r="H46" s="25">
        <v>81</v>
      </c>
      <c r="I46" s="25">
        <v>95</v>
      </c>
      <c r="J46" s="25">
        <v>109</v>
      </c>
      <c r="K46" s="25">
        <v>123</v>
      </c>
      <c r="L46" s="25">
        <v>137</v>
      </c>
      <c r="M46" s="25">
        <v>151</v>
      </c>
      <c r="N46" s="25">
        <v>165</v>
      </c>
      <c r="O46" s="25">
        <v>180</v>
      </c>
      <c r="P46" s="25">
        <v>194</v>
      </c>
      <c r="Q46" s="25">
        <v>209</v>
      </c>
      <c r="R46" s="25">
        <v>223</v>
      </c>
      <c r="S46" s="25">
        <v>238</v>
      </c>
      <c r="T46" s="34">
        <v>252</v>
      </c>
    </row>
    <row r="47" spans="1:20" x14ac:dyDescent="0.25">
      <c r="A47" s="25">
        <f t="shared" si="2"/>
        <v>38</v>
      </c>
      <c r="B47" s="33">
        <v>6</v>
      </c>
      <c r="C47" s="25">
        <v>17</v>
      </c>
      <c r="D47" s="25">
        <v>30</v>
      </c>
      <c r="E47" s="25">
        <v>43</v>
      </c>
      <c r="F47" s="25">
        <v>56</v>
      </c>
      <c r="G47" s="25">
        <v>70</v>
      </c>
      <c r="H47" s="25">
        <v>84</v>
      </c>
      <c r="I47" s="25">
        <v>98</v>
      </c>
      <c r="J47" s="25">
        <v>112</v>
      </c>
      <c r="K47" s="25">
        <v>127</v>
      </c>
      <c r="L47" s="25">
        <v>141</v>
      </c>
      <c r="M47" s="25">
        <v>156</v>
      </c>
      <c r="N47" s="25">
        <v>170</v>
      </c>
      <c r="O47" s="25">
        <v>185</v>
      </c>
      <c r="P47" s="25">
        <v>200</v>
      </c>
      <c r="Q47" s="25">
        <v>215</v>
      </c>
      <c r="R47" s="25">
        <v>230</v>
      </c>
      <c r="S47" s="25">
        <v>245</v>
      </c>
      <c r="T47" s="34">
        <v>259</v>
      </c>
    </row>
    <row r="48" spans="1:20" x14ac:dyDescent="0.25">
      <c r="A48" s="25">
        <f t="shared" si="2"/>
        <v>39</v>
      </c>
      <c r="B48" s="33">
        <v>7</v>
      </c>
      <c r="C48" s="25">
        <v>18</v>
      </c>
      <c r="D48" s="25">
        <v>31</v>
      </c>
      <c r="E48" s="25">
        <v>44</v>
      </c>
      <c r="F48" s="25">
        <v>58</v>
      </c>
      <c r="G48" s="25">
        <v>72</v>
      </c>
      <c r="H48" s="25">
        <v>86</v>
      </c>
      <c r="I48" s="25">
        <v>101</v>
      </c>
      <c r="J48" s="25">
        <v>115</v>
      </c>
      <c r="K48" s="25">
        <v>130</v>
      </c>
      <c r="L48" s="25">
        <v>145</v>
      </c>
      <c r="M48" s="25">
        <v>160</v>
      </c>
      <c r="N48" s="25">
        <v>175</v>
      </c>
      <c r="O48" s="25">
        <v>190</v>
      </c>
      <c r="P48" s="25">
        <v>206</v>
      </c>
      <c r="Q48" s="25">
        <v>221</v>
      </c>
      <c r="R48" s="25">
        <v>236</v>
      </c>
      <c r="S48" s="25">
        <v>252</v>
      </c>
      <c r="T48" s="34">
        <v>267</v>
      </c>
    </row>
    <row r="49" spans="1:20" x14ac:dyDescent="0.25">
      <c r="A49" s="25">
        <f t="shared" si="2"/>
        <v>40</v>
      </c>
      <c r="B49" s="35">
        <v>7</v>
      </c>
      <c r="C49" s="36">
        <v>18</v>
      </c>
      <c r="D49" s="36">
        <v>31</v>
      </c>
      <c r="E49" s="36">
        <v>45</v>
      </c>
      <c r="F49" s="36">
        <v>59</v>
      </c>
      <c r="G49" s="36">
        <v>74</v>
      </c>
      <c r="H49" s="36">
        <v>89</v>
      </c>
      <c r="I49" s="36">
        <v>103</v>
      </c>
      <c r="J49" s="36">
        <v>119</v>
      </c>
      <c r="K49" s="36">
        <v>134</v>
      </c>
      <c r="L49" s="36">
        <v>149</v>
      </c>
      <c r="M49" s="36">
        <v>165</v>
      </c>
      <c r="N49" s="36">
        <v>180</v>
      </c>
      <c r="O49" s="36">
        <v>196</v>
      </c>
      <c r="P49" s="36">
        <v>211</v>
      </c>
      <c r="Q49" s="36">
        <v>227</v>
      </c>
      <c r="R49" s="36">
        <v>243</v>
      </c>
      <c r="S49" s="36">
        <v>258</v>
      </c>
      <c r="T49" s="37">
        <v>274</v>
      </c>
    </row>
    <row r="51" spans="1:20" x14ac:dyDescent="0.25">
      <c r="A51" s="25" t="s">
        <v>106</v>
      </c>
    </row>
    <row r="53" spans="1:20" x14ac:dyDescent="0.25">
      <c r="A53" s="28" t="s">
        <v>101</v>
      </c>
      <c r="E53" s="25">
        <v>0.01</v>
      </c>
      <c r="G53" s="25" t="s">
        <v>104</v>
      </c>
    </row>
    <row r="55" spans="1:20" ht="23.25" x14ac:dyDescent="0.35">
      <c r="A55" s="29" t="s">
        <v>105</v>
      </c>
      <c r="B55" s="25">
        <v>2</v>
      </c>
      <c r="C55" s="25">
        <f>B55+1</f>
        <v>3</v>
      </c>
      <c r="D55" s="25">
        <f t="shared" ref="D55:T55" si="3">C55+1</f>
        <v>4</v>
      </c>
      <c r="E55" s="25">
        <f t="shared" si="3"/>
        <v>5</v>
      </c>
      <c r="F55" s="25">
        <f t="shared" si="3"/>
        <v>6</v>
      </c>
      <c r="G55" s="25">
        <f t="shared" si="3"/>
        <v>7</v>
      </c>
      <c r="H55" s="25">
        <f t="shared" si="3"/>
        <v>8</v>
      </c>
      <c r="I55" s="25">
        <f t="shared" si="3"/>
        <v>9</v>
      </c>
      <c r="J55" s="25">
        <f t="shared" si="3"/>
        <v>10</v>
      </c>
      <c r="K55" s="25">
        <f t="shared" si="3"/>
        <v>11</v>
      </c>
      <c r="L55" s="25">
        <f t="shared" si="3"/>
        <v>12</v>
      </c>
      <c r="M55" s="25">
        <f t="shared" si="3"/>
        <v>13</v>
      </c>
      <c r="N55" s="25">
        <f t="shared" si="3"/>
        <v>14</v>
      </c>
      <c r="O55" s="25">
        <f t="shared" si="3"/>
        <v>15</v>
      </c>
      <c r="P55" s="25">
        <f t="shared" si="3"/>
        <v>16</v>
      </c>
      <c r="Q55" s="25">
        <f t="shared" si="3"/>
        <v>17</v>
      </c>
      <c r="R55" s="25">
        <f t="shared" si="3"/>
        <v>18</v>
      </c>
      <c r="S55" s="25">
        <f t="shared" si="3"/>
        <v>19</v>
      </c>
      <c r="T55" s="25">
        <f t="shared" si="3"/>
        <v>20</v>
      </c>
    </row>
    <row r="56" spans="1:20" x14ac:dyDescent="0.25">
      <c r="A56" s="25">
        <v>2</v>
      </c>
      <c r="B56" s="30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>
        <v>0</v>
      </c>
      <c r="T56" s="32">
        <v>0</v>
      </c>
    </row>
    <row r="57" spans="1:20" x14ac:dyDescent="0.25">
      <c r="A57" s="25">
        <f>A56+1</f>
        <v>3</v>
      </c>
      <c r="B57" s="33"/>
      <c r="I57" s="25">
        <v>0</v>
      </c>
      <c r="J57" s="25">
        <v>0</v>
      </c>
      <c r="K57" s="25">
        <v>0</v>
      </c>
      <c r="L57" s="25">
        <v>1</v>
      </c>
      <c r="M57" s="25">
        <v>1</v>
      </c>
      <c r="N57" s="25">
        <v>1</v>
      </c>
      <c r="O57" s="25">
        <v>2</v>
      </c>
      <c r="P57" s="25">
        <v>2</v>
      </c>
      <c r="Q57" s="25">
        <v>2</v>
      </c>
      <c r="R57" s="25">
        <v>2</v>
      </c>
      <c r="S57" s="25">
        <v>3</v>
      </c>
      <c r="T57" s="34">
        <v>3</v>
      </c>
    </row>
    <row r="58" spans="1:20" x14ac:dyDescent="0.25">
      <c r="A58" s="25">
        <f t="shared" ref="A58:A74" si="4">A57+1</f>
        <v>4</v>
      </c>
      <c r="B58" s="33"/>
      <c r="F58" s="25">
        <v>0</v>
      </c>
      <c r="G58" s="25">
        <v>0</v>
      </c>
      <c r="H58" s="25">
        <v>1</v>
      </c>
      <c r="I58" s="25">
        <v>1</v>
      </c>
      <c r="J58" s="25">
        <v>2</v>
      </c>
      <c r="K58" s="25">
        <v>2</v>
      </c>
      <c r="L58" s="25">
        <v>3</v>
      </c>
      <c r="M58" s="25">
        <v>3</v>
      </c>
      <c r="N58" s="25">
        <v>4</v>
      </c>
      <c r="O58" s="25">
        <v>5</v>
      </c>
      <c r="P58" s="25">
        <v>5</v>
      </c>
      <c r="Q58" s="25">
        <v>6</v>
      </c>
      <c r="R58" s="25">
        <v>6</v>
      </c>
      <c r="S58" s="25">
        <v>7</v>
      </c>
      <c r="T58" s="34">
        <v>8</v>
      </c>
    </row>
    <row r="59" spans="1:20" x14ac:dyDescent="0.25">
      <c r="A59" s="25">
        <f t="shared" si="4"/>
        <v>5</v>
      </c>
      <c r="B59" s="33"/>
      <c r="E59" s="25">
        <v>0</v>
      </c>
      <c r="F59" s="25">
        <v>1</v>
      </c>
      <c r="G59" s="25">
        <v>1</v>
      </c>
      <c r="H59" s="25">
        <v>2</v>
      </c>
      <c r="I59" s="25">
        <v>3</v>
      </c>
      <c r="J59" s="25">
        <v>4</v>
      </c>
      <c r="K59" s="25">
        <v>5</v>
      </c>
      <c r="L59" s="25">
        <v>6</v>
      </c>
      <c r="M59" s="25">
        <v>7</v>
      </c>
      <c r="N59" s="25">
        <v>7</v>
      </c>
      <c r="O59" s="25">
        <v>8</v>
      </c>
      <c r="P59" s="25">
        <v>9</v>
      </c>
      <c r="Q59" s="25">
        <v>10</v>
      </c>
      <c r="R59" s="25">
        <v>11</v>
      </c>
      <c r="S59" s="25">
        <v>12</v>
      </c>
      <c r="T59" s="34">
        <v>13</v>
      </c>
    </row>
    <row r="60" spans="1:20" x14ac:dyDescent="0.25">
      <c r="A60" s="25">
        <f t="shared" si="4"/>
        <v>6</v>
      </c>
      <c r="B60" s="33"/>
      <c r="D60" s="25">
        <v>0</v>
      </c>
      <c r="E60" s="25">
        <v>1</v>
      </c>
      <c r="F60" s="25">
        <v>2</v>
      </c>
      <c r="G60" s="25">
        <v>3</v>
      </c>
      <c r="H60" s="25">
        <v>4</v>
      </c>
      <c r="I60" s="25">
        <v>5</v>
      </c>
      <c r="J60" s="25">
        <v>6</v>
      </c>
      <c r="K60" s="25">
        <v>7</v>
      </c>
      <c r="L60" s="25">
        <v>9</v>
      </c>
      <c r="M60" s="25">
        <v>10</v>
      </c>
      <c r="N60" s="25">
        <v>11</v>
      </c>
      <c r="O60" s="25">
        <v>12</v>
      </c>
      <c r="P60" s="25">
        <v>13</v>
      </c>
      <c r="Q60" s="25">
        <v>15</v>
      </c>
      <c r="R60" s="25">
        <v>16</v>
      </c>
      <c r="S60" s="25">
        <v>17</v>
      </c>
      <c r="T60" s="34">
        <v>18</v>
      </c>
    </row>
    <row r="61" spans="1:20" x14ac:dyDescent="0.25">
      <c r="A61" s="25">
        <f t="shared" si="4"/>
        <v>7</v>
      </c>
      <c r="B61" s="33"/>
      <c r="D61" s="25">
        <v>0</v>
      </c>
      <c r="E61" s="25">
        <v>1</v>
      </c>
      <c r="F61" s="25">
        <v>3</v>
      </c>
      <c r="G61" s="25">
        <v>4</v>
      </c>
      <c r="H61" s="25">
        <v>6</v>
      </c>
      <c r="I61" s="25">
        <v>7</v>
      </c>
      <c r="J61" s="25">
        <v>9</v>
      </c>
      <c r="K61" s="25">
        <v>10</v>
      </c>
      <c r="L61" s="25">
        <v>12</v>
      </c>
      <c r="M61" s="25">
        <v>13</v>
      </c>
      <c r="N61" s="25">
        <v>15</v>
      </c>
      <c r="O61" s="25">
        <v>16</v>
      </c>
      <c r="P61" s="25">
        <v>18</v>
      </c>
      <c r="Q61" s="25">
        <v>19</v>
      </c>
      <c r="R61" s="25">
        <v>21</v>
      </c>
      <c r="S61" s="25">
        <v>22</v>
      </c>
      <c r="T61" s="34">
        <v>24</v>
      </c>
    </row>
    <row r="62" spans="1:20" x14ac:dyDescent="0.25">
      <c r="A62" s="25">
        <f t="shared" si="4"/>
        <v>8</v>
      </c>
      <c r="B62" s="33"/>
      <c r="D62" s="25">
        <v>1</v>
      </c>
      <c r="E62" s="25">
        <v>2</v>
      </c>
      <c r="F62" s="25">
        <v>4</v>
      </c>
      <c r="G62" s="25">
        <v>6</v>
      </c>
      <c r="H62" s="25">
        <v>7</v>
      </c>
      <c r="I62" s="25">
        <v>9</v>
      </c>
      <c r="J62" s="25">
        <v>11</v>
      </c>
      <c r="K62" s="25">
        <v>13</v>
      </c>
      <c r="L62" s="25">
        <v>15</v>
      </c>
      <c r="M62" s="25">
        <v>17</v>
      </c>
      <c r="N62" s="25">
        <v>18</v>
      </c>
      <c r="O62" s="25">
        <v>20</v>
      </c>
      <c r="P62" s="25">
        <v>22</v>
      </c>
      <c r="Q62" s="25">
        <v>24</v>
      </c>
      <c r="R62" s="25">
        <v>26</v>
      </c>
      <c r="S62" s="25">
        <v>28</v>
      </c>
      <c r="T62" s="34">
        <v>30</v>
      </c>
    </row>
    <row r="63" spans="1:20" x14ac:dyDescent="0.25">
      <c r="A63" s="25">
        <f t="shared" si="4"/>
        <v>9</v>
      </c>
      <c r="B63" s="33"/>
      <c r="C63" s="25">
        <v>0</v>
      </c>
      <c r="D63" s="25">
        <v>1</v>
      </c>
      <c r="E63" s="25">
        <v>3</v>
      </c>
      <c r="F63" s="25">
        <v>5</v>
      </c>
      <c r="G63" s="25">
        <v>7</v>
      </c>
      <c r="H63" s="25">
        <v>9</v>
      </c>
      <c r="I63" s="25">
        <v>11</v>
      </c>
      <c r="J63" s="25">
        <v>13</v>
      </c>
      <c r="K63" s="25">
        <v>16</v>
      </c>
      <c r="L63" s="25">
        <v>18</v>
      </c>
      <c r="M63" s="25">
        <v>20</v>
      </c>
      <c r="N63" s="25">
        <v>22</v>
      </c>
      <c r="O63" s="25">
        <v>24</v>
      </c>
      <c r="P63" s="25">
        <v>27</v>
      </c>
      <c r="Q63" s="25">
        <v>29</v>
      </c>
      <c r="R63" s="25">
        <v>31</v>
      </c>
      <c r="S63" s="25">
        <v>33</v>
      </c>
      <c r="T63" s="34">
        <v>36</v>
      </c>
    </row>
    <row r="64" spans="1:20" x14ac:dyDescent="0.25">
      <c r="A64" s="25">
        <f t="shared" si="4"/>
        <v>10</v>
      </c>
      <c r="B64" s="33"/>
      <c r="C64" s="25">
        <v>0</v>
      </c>
      <c r="D64" s="25">
        <v>2</v>
      </c>
      <c r="E64" s="25">
        <v>4</v>
      </c>
      <c r="F64" s="25">
        <v>6</v>
      </c>
      <c r="G64" s="25">
        <v>9</v>
      </c>
      <c r="H64" s="25">
        <v>11</v>
      </c>
      <c r="I64" s="25">
        <v>13</v>
      </c>
      <c r="J64" s="25">
        <v>16</v>
      </c>
      <c r="K64" s="25">
        <v>18</v>
      </c>
      <c r="L64" s="25">
        <v>21</v>
      </c>
      <c r="M64" s="25">
        <v>24</v>
      </c>
      <c r="N64" s="25">
        <v>26</v>
      </c>
      <c r="O64" s="25">
        <v>29</v>
      </c>
      <c r="P64" s="25">
        <v>31</v>
      </c>
      <c r="Q64" s="25">
        <v>34</v>
      </c>
      <c r="R64" s="25">
        <v>37</v>
      </c>
      <c r="S64" s="25">
        <v>39</v>
      </c>
      <c r="T64" s="34">
        <v>42</v>
      </c>
    </row>
    <row r="65" spans="1:20" x14ac:dyDescent="0.25">
      <c r="A65" s="25">
        <f t="shared" si="4"/>
        <v>11</v>
      </c>
      <c r="B65" s="33"/>
      <c r="C65" s="25">
        <v>0</v>
      </c>
      <c r="D65" s="25">
        <v>2</v>
      </c>
      <c r="E65" s="25">
        <v>5</v>
      </c>
      <c r="F65" s="25">
        <v>7</v>
      </c>
      <c r="G65" s="25">
        <v>10</v>
      </c>
      <c r="H65" s="25">
        <v>13</v>
      </c>
      <c r="I65" s="25">
        <v>16</v>
      </c>
      <c r="J65" s="25">
        <v>18</v>
      </c>
      <c r="K65" s="25">
        <v>21</v>
      </c>
      <c r="L65" s="25">
        <v>24</v>
      </c>
      <c r="M65" s="25">
        <v>27</v>
      </c>
      <c r="N65" s="25">
        <v>30</v>
      </c>
      <c r="O65" s="25">
        <v>33</v>
      </c>
      <c r="P65" s="25">
        <v>36</v>
      </c>
      <c r="Q65" s="25">
        <v>39</v>
      </c>
      <c r="R65" s="25">
        <v>42</v>
      </c>
      <c r="S65" s="25">
        <v>45</v>
      </c>
      <c r="T65" s="34">
        <v>46</v>
      </c>
    </row>
    <row r="66" spans="1:20" x14ac:dyDescent="0.25">
      <c r="A66" s="25">
        <f t="shared" si="4"/>
        <v>12</v>
      </c>
      <c r="B66" s="33"/>
      <c r="C66" s="25">
        <v>1</v>
      </c>
      <c r="D66" s="25">
        <v>3</v>
      </c>
      <c r="E66" s="25">
        <v>6</v>
      </c>
      <c r="F66" s="25">
        <v>9</v>
      </c>
      <c r="G66" s="25">
        <v>12</v>
      </c>
      <c r="H66" s="25">
        <v>15</v>
      </c>
      <c r="I66" s="25">
        <v>18</v>
      </c>
      <c r="J66" s="25">
        <v>21</v>
      </c>
      <c r="K66" s="25">
        <v>24</v>
      </c>
      <c r="L66" s="25">
        <v>27</v>
      </c>
      <c r="M66" s="25">
        <v>31</v>
      </c>
      <c r="N66" s="25">
        <v>34</v>
      </c>
      <c r="O66" s="25">
        <v>37</v>
      </c>
      <c r="P66" s="25">
        <v>41</v>
      </c>
      <c r="Q66" s="25">
        <v>44</v>
      </c>
      <c r="R66" s="25">
        <v>47</v>
      </c>
      <c r="S66" s="25">
        <v>51</v>
      </c>
      <c r="T66" s="34">
        <v>54</v>
      </c>
    </row>
    <row r="67" spans="1:20" x14ac:dyDescent="0.25">
      <c r="A67" s="25">
        <f t="shared" si="4"/>
        <v>13</v>
      </c>
      <c r="B67" s="33"/>
      <c r="C67" s="25">
        <v>1</v>
      </c>
      <c r="D67" s="25">
        <v>3</v>
      </c>
      <c r="E67" s="25">
        <v>7</v>
      </c>
      <c r="F67" s="25">
        <v>10</v>
      </c>
      <c r="G67" s="25">
        <v>13</v>
      </c>
      <c r="H67" s="25">
        <v>17</v>
      </c>
      <c r="I67" s="25">
        <v>20</v>
      </c>
      <c r="J67" s="25">
        <v>24</v>
      </c>
      <c r="K67" s="25">
        <v>27</v>
      </c>
      <c r="L67" s="25">
        <v>31</v>
      </c>
      <c r="M67" s="25">
        <v>34</v>
      </c>
      <c r="N67" s="25">
        <v>38</v>
      </c>
      <c r="O67" s="25">
        <v>42</v>
      </c>
      <c r="P67" s="25">
        <v>45</v>
      </c>
      <c r="Q67" s="25">
        <v>49</v>
      </c>
      <c r="R67" s="25">
        <v>53</v>
      </c>
      <c r="S67" s="25">
        <v>56</v>
      </c>
      <c r="T67" s="34">
        <v>60</v>
      </c>
    </row>
    <row r="68" spans="1:20" x14ac:dyDescent="0.25">
      <c r="A68" s="25">
        <f t="shared" si="4"/>
        <v>14</v>
      </c>
      <c r="B68" s="33"/>
      <c r="C68" s="25">
        <v>1</v>
      </c>
      <c r="D68" s="25">
        <v>4</v>
      </c>
      <c r="E68" s="25">
        <v>7</v>
      </c>
      <c r="F68" s="25">
        <v>11</v>
      </c>
      <c r="G68" s="25">
        <v>15</v>
      </c>
      <c r="H68" s="25">
        <v>18</v>
      </c>
      <c r="I68" s="25">
        <v>22</v>
      </c>
      <c r="J68" s="25">
        <v>26</v>
      </c>
      <c r="K68" s="25">
        <v>30</v>
      </c>
      <c r="L68" s="25">
        <v>34</v>
      </c>
      <c r="M68" s="25">
        <v>38</v>
      </c>
      <c r="N68" s="25">
        <v>42</v>
      </c>
      <c r="O68" s="25">
        <v>46</v>
      </c>
      <c r="P68" s="25">
        <v>50</v>
      </c>
      <c r="Q68" s="25">
        <v>54</v>
      </c>
      <c r="R68" s="25">
        <v>58</v>
      </c>
      <c r="S68" s="25">
        <v>63</v>
      </c>
      <c r="T68" s="34">
        <v>67</v>
      </c>
    </row>
    <row r="69" spans="1:20" x14ac:dyDescent="0.25">
      <c r="A69" s="25">
        <f t="shared" si="4"/>
        <v>15</v>
      </c>
      <c r="B69" s="33"/>
      <c r="C69" s="25">
        <v>2</v>
      </c>
      <c r="D69" s="25">
        <v>5</v>
      </c>
      <c r="E69" s="25">
        <v>8</v>
      </c>
      <c r="F69" s="25">
        <v>12</v>
      </c>
      <c r="G69" s="25">
        <v>16</v>
      </c>
      <c r="H69" s="25">
        <v>20</v>
      </c>
      <c r="I69" s="25">
        <v>24</v>
      </c>
      <c r="J69" s="25">
        <v>29</v>
      </c>
      <c r="K69" s="25">
        <v>33</v>
      </c>
      <c r="L69" s="25">
        <v>37</v>
      </c>
      <c r="M69" s="25">
        <v>42</v>
      </c>
      <c r="N69" s="25">
        <v>46</v>
      </c>
      <c r="O69" s="25">
        <v>51</v>
      </c>
      <c r="P69" s="25">
        <v>55</v>
      </c>
      <c r="Q69" s="25">
        <v>60</v>
      </c>
      <c r="R69" s="25">
        <v>64</v>
      </c>
      <c r="S69" s="25">
        <v>69</v>
      </c>
      <c r="T69" s="34">
        <v>73</v>
      </c>
    </row>
    <row r="70" spans="1:20" x14ac:dyDescent="0.25">
      <c r="A70" s="25">
        <f t="shared" si="4"/>
        <v>16</v>
      </c>
      <c r="B70" s="33"/>
      <c r="C70" s="25">
        <v>2</v>
      </c>
      <c r="D70" s="25">
        <v>5</v>
      </c>
      <c r="E70" s="25">
        <v>9</v>
      </c>
      <c r="F70" s="25">
        <v>13</v>
      </c>
      <c r="G70" s="25">
        <v>18</v>
      </c>
      <c r="H70" s="25">
        <v>22</v>
      </c>
      <c r="I70" s="25">
        <v>27</v>
      </c>
      <c r="J70" s="25">
        <v>31</v>
      </c>
      <c r="K70" s="25">
        <v>36</v>
      </c>
      <c r="L70" s="25">
        <v>41</v>
      </c>
      <c r="M70" s="25">
        <v>45</v>
      </c>
      <c r="N70" s="25">
        <v>50</v>
      </c>
      <c r="O70" s="25">
        <v>55</v>
      </c>
      <c r="P70" s="25">
        <v>60</v>
      </c>
      <c r="Q70" s="25">
        <v>65</v>
      </c>
      <c r="R70" s="25">
        <v>70</v>
      </c>
      <c r="S70" s="25">
        <v>74</v>
      </c>
      <c r="T70" s="34">
        <v>79</v>
      </c>
    </row>
    <row r="71" spans="1:20" x14ac:dyDescent="0.25">
      <c r="A71" s="25">
        <f t="shared" si="4"/>
        <v>17</v>
      </c>
      <c r="B71" s="33"/>
      <c r="C71" s="25">
        <v>2</v>
      </c>
      <c r="D71" s="25">
        <v>6</v>
      </c>
      <c r="E71" s="25">
        <v>10</v>
      </c>
      <c r="F71" s="25">
        <v>15</v>
      </c>
      <c r="G71" s="25">
        <v>19</v>
      </c>
      <c r="H71" s="25">
        <v>24</v>
      </c>
      <c r="I71" s="25">
        <v>29</v>
      </c>
      <c r="J71" s="25">
        <v>34</v>
      </c>
      <c r="K71" s="25">
        <v>39</v>
      </c>
      <c r="L71" s="25">
        <v>44</v>
      </c>
      <c r="M71" s="25">
        <v>49</v>
      </c>
      <c r="N71" s="25">
        <v>54</v>
      </c>
      <c r="O71" s="25">
        <v>60</v>
      </c>
      <c r="P71" s="25">
        <v>65</v>
      </c>
      <c r="Q71" s="25">
        <v>70</v>
      </c>
      <c r="R71" s="25">
        <v>75</v>
      </c>
      <c r="S71" s="25">
        <v>81</v>
      </c>
      <c r="T71" s="34">
        <v>86</v>
      </c>
    </row>
    <row r="72" spans="1:20" x14ac:dyDescent="0.25">
      <c r="A72" s="25">
        <f t="shared" si="4"/>
        <v>18</v>
      </c>
      <c r="B72" s="33"/>
      <c r="C72" s="25">
        <v>2</v>
      </c>
      <c r="D72" s="25">
        <v>6</v>
      </c>
      <c r="E72" s="25">
        <v>11</v>
      </c>
      <c r="F72" s="25">
        <v>16</v>
      </c>
      <c r="G72" s="25">
        <v>21</v>
      </c>
      <c r="H72" s="25">
        <v>26</v>
      </c>
      <c r="I72" s="25">
        <v>31</v>
      </c>
      <c r="J72" s="25">
        <v>37</v>
      </c>
      <c r="K72" s="25">
        <v>42</v>
      </c>
      <c r="L72" s="25">
        <v>47</v>
      </c>
      <c r="M72" s="25">
        <v>53</v>
      </c>
      <c r="N72" s="25">
        <v>58</v>
      </c>
      <c r="O72" s="25">
        <v>64</v>
      </c>
      <c r="P72" s="25">
        <v>70</v>
      </c>
      <c r="Q72" s="25">
        <v>75</v>
      </c>
      <c r="R72" s="25">
        <v>81</v>
      </c>
      <c r="S72" s="25">
        <v>87</v>
      </c>
      <c r="T72" s="34">
        <v>92</v>
      </c>
    </row>
    <row r="73" spans="1:20" x14ac:dyDescent="0.25">
      <c r="A73" s="25">
        <f t="shared" si="4"/>
        <v>19</v>
      </c>
      <c r="B73" s="33">
        <v>0</v>
      </c>
      <c r="C73" s="25">
        <v>3</v>
      </c>
      <c r="D73" s="25">
        <v>7</v>
      </c>
      <c r="E73" s="25">
        <v>12</v>
      </c>
      <c r="F73" s="25">
        <v>17</v>
      </c>
      <c r="G73" s="25">
        <v>22</v>
      </c>
      <c r="H73" s="25">
        <v>28</v>
      </c>
      <c r="I73" s="25">
        <v>33</v>
      </c>
      <c r="J73" s="25">
        <v>39</v>
      </c>
      <c r="K73" s="25">
        <v>45</v>
      </c>
      <c r="L73" s="25">
        <v>51</v>
      </c>
      <c r="M73" s="25">
        <v>56</v>
      </c>
      <c r="N73" s="25">
        <v>63</v>
      </c>
      <c r="O73" s="25">
        <v>69</v>
      </c>
      <c r="P73" s="25">
        <v>74</v>
      </c>
      <c r="Q73" s="25">
        <v>81</v>
      </c>
      <c r="R73" s="25">
        <v>87</v>
      </c>
      <c r="S73" s="25">
        <v>93</v>
      </c>
      <c r="T73" s="34">
        <v>99</v>
      </c>
    </row>
    <row r="74" spans="1:20" x14ac:dyDescent="0.25">
      <c r="A74" s="25">
        <f t="shared" si="4"/>
        <v>20</v>
      </c>
      <c r="B74" s="35">
        <v>0</v>
      </c>
      <c r="C74" s="36">
        <v>3</v>
      </c>
      <c r="D74" s="36">
        <v>8</v>
      </c>
      <c r="E74" s="36">
        <v>13</v>
      </c>
      <c r="F74" s="36">
        <v>18</v>
      </c>
      <c r="G74" s="36">
        <v>24</v>
      </c>
      <c r="H74" s="36">
        <v>30</v>
      </c>
      <c r="I74" s="36">
        <v>36</v>
      </c>
      <c r="J74" s="36">
        <v>42</v>
      </c>
      <c r="K74" s="36">
        <v>46</v>
      </c>
      <c r="L74" s="36">
        <v>54</v>
      </c>
      <c r="M74" s="36">
        <v>60</v>
      </c>
      <c r="N74" s="36">
        <v>67</v>
      </c>
      <c r="O74" s="36">
        <v>73</v>
      </c>
      <c r="P74" s="36">
        <v>79</v>
      </c>
      <c r="Q74" s="36">
        <v>86</v>
      </c>
      <c r="R74" s="36">
        <v>92</v>
      </c>
      <c r="S74" s="36">
        <v>99</v>
      </c>
      <c r="T74" s="37">
        <v>105</v>
      </c>
    </row>
    <row r="76" spans="1:20" x14ac:dyDescent="0.25">
      <c r="A76" s="25" t="s">
        <v>107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DF72A-B056-4E62-A1C5-8CE5B5FEF9A7}">
  <dimension ref="A1:M74"/>
  <sheetViews>
    <sheetView workbookViewId="0">
      <selection activeCell="G13" sqref="G13"/>
    </sheetView>
    <sheetView workbookViewId="1"/>
  </sheetViews>
  <sheetFormatPr defaultRowHeight="11.25" x14ac:dyDescent="0.2"/>
  <sheetData>
    <row r="1" spans="1:13" ht="14.25" x14ac:dyDescent="0.2">
      <c r="A1" s="47" t="s">
        <v>108</v>
      </c>
      <c r="B1" s="48">
        <v>0</v>
      </c>
      <c r="C1" s="48">
        <v>0.01</v>
      </c>
      <c r="D1" s="49">
        <v>0.02</v>
      </c>
      <c r="E1" s="50">
        <v>0.03</v>
      </c>
      <c r="F1" s="48">
        <v>0.04</v>
      </c>
      <c r="G1" s="51">
        <v>0.05</v>
      </c>
      <c r="H1" s="48">
        <v>0.06</v>
      </c>
      <c r="I1" s="52">
        <v>7.0000000000000007E-2</v>
      </c>
      <c r="J1" s="48">
        <v>0.08</v>
      </c>
      <c r="K1" s="50">
        <v>0.09</v>
      </c>
      <c r="M1" t="s">
        <v>109</v>
      </c>
    </row>
    <row r="2" spans="1:13" ht="12.75" x14ac:dyDescent="0.2">
      <c r="A2" s="53">
        <v>-3.4</v>
      </c>
      <c r="B2" s="54">
        <v>2.9999999999999997E-4</v>
      </c>
      <c r="C2" s="54">
        <v>2.9999999999999997E-4</v>
      </c>
      <c r="D2" s="55">
        <v>2.9999999999999997E-4</v>
      </c>
      <c r="E2" s="56">
        <v>2.9999999999999997E-4</v>
      </c>
      <c r="F2" s="54">
        <v>2.9999999999999997E-4</v>
      </c>
      <c r="G2" s="56">
        <v>2.9999999999999997E-4</v>
      </c>
      <c r="H2" s="54">
        <v>2.9999999999999997E-4</v>
      </c>
      <c r="I2" s="56">
        <v>2.9999999999999997E-4</v>
      </c>
      <c r="J2" s="56">
        <v>2.9999999999999997E-4</v>
      </c>
      <c r="K2" s="54">
        <v>2.0000000000000001E-4</v>
      </c>
    </row>
    <row r="3" spans="1:13" ht="12.75" x14ac:dyDescent="0.2">
      <c r="A3" s="57">
        <v>-3.3</v>
      </c>
      <c r="B3" s="58">
        <v>5.0000000000000001E-4</v>
      </c>
      <c r="C3" s="58">
        <v>5.0000000000000001E-4</v>
      </c>
      <c r="D3" s="59">
        <v>5.0000000000000001E-4</v>
      </c>
      <c r="E3" s="60">
        <v>4.0000000000000002E-4</v>
      </c>
      <c r="F3" s="58">
        <v>4.0000000000000002E-4</v>
      </c>
      <c r="G3" s="60">
        <v>4.0000000000000002E-4</v>
      </c>
      <c r="H3" s="58">
        <v>4.0000000000000002E-4</v>
      </c>
      <c r="I3" s="60">
        <v>4.0000000000000002E-4</v>
      </c>
      <c r="J3" s="60">
        <v>4.0000000000000002E-4</v>
      </c>
      <c r="K3" s="58">
        <v>2.9999999999999997E-4</v>
      </c>
    </row>
    <row r="4" spans="1:13" ht="12.75" x14ac:dyDescent="0.2">
      <c r="A4" s="57">
        <v>-3.2</v>
      </c>
      <c r="B4" s="61">
        <v>6.9999999999999999E-4</v>
      </c>
      <c r="C4" s="61">
        <v>6.9999999999999999E-4</v>
      </c>
      <c r="D4" s="62">
        <v>5.9999999999999995E-4</v>
      </c>
      <c r="E4" s="60">
        <v>5.9999999999999995E-4</v>
      </c>
      <c r="F4" s="61">
        <v>5.9999999999999995E-4</v>
      </c>
      <c r="G4" s="60">
        <v>5.9999999999999995E-4</v>
      </c>
      <c r="H4" s="61">
        <v>5.9999999999999995E-4</v>
      </c>
      <c r="I4" s="60">
        <v>5.0000000000000001E-4</v>
      </c>
      <c r="J4" s="60">
        <v>5.0000000000000001E-4</v>
      </c>
      <c r="K4" s="61">
        <v>5.0000000000000001E-4</v>
      </c>
    </row>
    <row r="5" spans="1:13" ht="12.75" x14ac:dyDescent="0.2">
      <c r="A5" s="57">
        <v>-3.1</v>
      </c>
      <c r="B5" s="58">
        <v>1E-3</v>
      </c>
      <c r="C5" s="58">
        <v>8.9999999999999998E-4</v>
      </c>
      <c r="D5" s="59">
        <v>8.9999999999999998E-4</v>
      </c>
      <c r="E5" s="60">
        <v>8.9999999999999998E-4</v>
      </c>
      <c r="F5" s="58">
        <v>8.0000000000000004E-4</v>
      </c>
      <c r="G5" s="60">
        <v>8.0000000000000004E-4</v>
      </c>
      <c r="H5" s="58">
        <v>8.0000000000000004E-4</v>
      </c>
      <c r="I5" s="60">
        <v>8.0000000000000004E-4</v>
      </c>
      <c r="J5" s="60">
        <v>6.9999999999999999E-4</v>
      </c>
      <c r="K5" s="58">
        <v>6.9999999999999999E-4</v>
      </c>
    </row>
    <row r="6" spans="1:13" ht="12.75" x14ac:dyDescent="0.2">
      <c r="A6" s="57">
        <v>-3</v>
      </c>
      <c r="B6" s="61">
        <v>1.2999999999999999E-3</v>
      </c>
      <c r="C6" s="61">
        <v>1.2999999999999999E-3</v>
      </c>
      <c r="D6" s="62">
        <v>1.2999999999999999E-3</v>
      </c>
      <c r="E6" s="60">
        <v>1.1999999999999999E-3</v>
      </c>
      <c r="F6" s="61">
        <v>1.1999999999999999E-3</v>
      </c>
      <c r="G6" s="60">
        <v>1.1000000000000001E-3</v>
      </c>
      <c r="H6" s="61">
        <v>1.1000000000000001E-3</v>
      </c>
      <c r="I6" s="60">
        <v>1.1000000000000001E-3</v>
      </c>
      <c r="J6" s="60">
        <v>1E-3</v>
      </c>
      <c r="K6" s="61">
        <v>1E-3</v>
      </c>
    </row>
    <row r="7" spans="1:13" ht="12.75" x14ac:dyDescent="0.2">
      <c r="A7" s="57">
        <v>-2.9</v>
      </c>
      <c r="B7" s="58">
        <v>1.9E-3</v>
      </c>
      <c r="C7" s="58">
        <v>1.8E-3</v>
      </c>
      <c r="D7" s="59">
        <v>1.8E-3</v>
      </c>
      <c r="E7" s="60">
        <v>1.6999999999999999E-3</v>
      </c>
      <c r="F7" s="58">
        <v>1.6000000000000001E-3</v>
      </c>
      <c r="G7" s="60">
        <v>1.6000000000000001E-3</v>
      </c>
      <c r="H7" s="58">
        <v>1.5E-3</v>
      </c>
      <c r="I7" s="60">
        <v>1.5E-3</v>
      </c>
      <c r="J7" s="60">
        <v>1.4E-3</v>
      </c>
      <c r="K7" s="58">
        <v>1.4E-3</v>
      </c>
    </row>
    <row r="8" spans="1:13" ht="12.75" x14ac:dyDescent="0.2">
      <c r="A8" s="57">
        <v>-2.8</v>
      </c>
      <c r="B8" s="61">
        <v>2.5999999999999999E-3</v>
      </c>
      <c r="C8" s="61">
        <v>2.5000000000000001E-3</v>
      </c>
      <c r="D8" s="62">
        <v>2.3999999999999998E-3</v>
      </c>
      <c r="E8" s="60">
        <v>2.3E-3</v>
      </c>
      <c r="F8" s="61">
        <v>2.3E-3</v>
      </c>
      <c r="G8" s="60">
        <v>2.2000000000000001E-3</v>
      </c>
      <c r="H8" s="61">
        <v>2.0999999999999999E-3</v>
      </c>
      <c r="I8" s="60">
        <v>2.0999999999999999E-3</v>
      </c>
      <c r="J8" s="60">
        <v>2E-3</v>
      </c>
      <c r="K8" s="61">
        <v>1.9E-3</v>
      </c>
    </row>
    <row r="9" spans="1:13" ht="12.75" x14ac:dyDescent="0.2">
      <c r="A9" s="57">
        <v>-2.7</v>
      </c>
      <c r="B9" s="58">
        <v>3.5000000000000001E-3</v>
      </c>
      <c r="C9" s="58">
        <v>3.3999999999999998E-3</v>
      </c>
      <c r="D9" s="59">
        <v>3.3E-3</v>
      </c>
      <c r="E9" s="60">
        <v>3.2000000000000002E-3</v>
      </c>
      <c r="F9" s="58">
        <v>3.0999999999999999E-3</v>
      </c>
      <c r="G9" s="60">
        <v>3.0000000000000001E-3</v>
      </c>
      <c r="H9" s="58">
        <v>2.8999999999999998E-3</v>
      </c>
      <c r="I9" s="60">
        <v>2.8E-3</v>
      </c>
      <c r="J9" s="60">
        <v>2.7000000000000001E-3</v>
      </c>
      <c r="K9" s="58">
        <v>2.5999999999999999E-3</v>
      </c>
    </row>
    <row r="10" spans="1:13" ht="12.75" x14ac:dyDescent="0.2">
      <c r="A10" s="57">
        <v>-2.6</v>
      </c>
      <c r="B10" s="61">
        <v>4.7000000000000002E-3</v>
      </c>
      <c r="C10" s="61">
        <v>4.4999999999999997E-3</v>
      </c>
      <c r="D10" s="62">
        <v>4.4000000000000003E-3</v>
      </c>
      <c r="E10" s="60">
        <v>4.3E-3</v>
      </c>
      <c r="F10" s="61">
        <v>4.1000000000000003E-3</v>
      </c>
      <c r="G10" s="60">
        <v>4.0000000000000001E-3</v>
      </c>
      <c r="H10" s="61">
        <v>3.8999999999999998E-3</v>
      </c>
      <c r="I10" s="60">
        <v>3.8E-3</v>
      </c>
      <c r="J10" s="60">
        <v>3.7000000000000002E-3</v>
      </c>
      <c r="K10" s="61">
        <v>3.5999999999999999E-3</v>
      </c>
    </row>
    <row r="11" spans="1:13" ht="12.75" x14ac:dyDescent="0.2">
      <c r="A11" s="57">
        <v>-2.5</v>
      </c>
      <c r="B11" s="58">
        <v>6.1999999999999998E-3</v>
      </c>
      <c r="C11" s="58">
        <v>6.0000000000000001E-3</v>
      </c>
      <c r="D11" s="59">
        <v>5.8999999999999999E-3</v>
      </c>
      <c r="E11" s="60">
        <v>5.7000000000000002E-3</v>
      </c>
      <c r="F11" s="58">
        <v>5.4999999999999997E-3</v>
      </c>
      <c r="G11" s="60">
        <v>5.4000000000000003E-3</v>
      </c>
      <c r="H11" s="58">
        <v>5.1999999999999998E-3</v>
      </c>
      <c r="I11" s="60">
        <v>5.1000000000000004E-3</v>
      </c>
      <c r="J11" s="60">
        <v>4.8999999999999998E-3</v>
      </c>
      <c r="K11" s="58">
        <v>4.7999999999999996E-3</v>
      </c>
    </row>
    <row r="12" spans="1:13" ht="12.75" x14ac:dyDescent="0.2">
      <c r="A12" s="57">
        <v>-2.4</v>
      </c>
      <c r="B12" s="61">
        <v>8.2000000000000007E-3</v>
      </c>
      <c r="C12" s="61">
        <v>8.0000000000000002E-3</v>
      </c>
      <c r="D12" s="62">
        <v>7.7999999999999996E-3</v>
      </c>
      <c r="E12" s="60">
        <v>7.4999999999999997E-3</v>
      </c>
      <c r="F12" s="61">
        <v>7.3000000000000001E-3</v>
      </c>
      <c r="G12" s="60">
        <v>7.1000000000000004E-3</v>
      </c>
      <c r="H12" s="61">
        <v>6.8999999999999999E-3</v>
      </c>
      <c r="I12" s="60">
        <v>6.7999999999999996E-3</v>
      </c>
      <c r="J12" s="60">
        <v>6.6E-3</v>
      </c>
      <c r="K12" s="61">
        <v>6.4000000000000003E-3</v>
      </c>
    </row>
    <row r="13" spans="1:13" ht="12.75" x14ac:dyDescent="0.2">
      <c r="A13" s="57">
        <v>-2.2999999999999998</v>
      </c>
      <c r="B13" s="58">
        <v>1.0699999999999999E-2</v>
      </c>
      <c r="C13" s="58">
        <v>1.04E-2</v>
      </c>
      <c r="D13" s="59">
        <v>1.0200000000000001E-2</v>
      </c>
      <c r="E13" s="60">
        <v>9.9000000000000008E-3</v>
      </c>
      <c r="F13" s="58">
        <v>9.5999999999999992E-3</v>
      </c>
      <c r="G13" s="60">
        <v>9.4000000000000004E-3</v>
      </c>
      <c r="H13" s="58">
        <v>9.1000000000000004E-3</v>
      </c>
      <c r="I13" s="60">
        <v>8.8999999999999999E-3</v>
      </c>
      <c r="J13" s="60">
        <v>8.6999999999999994E-3</v>
      </c>
      <c r="K13" s="58">
        <v>8.3999999999999995E-3</v>
      </c>
    </row>
    <row r="14" spans="1:13" ht="12.75" x14ac:dyDescent="0.2">
      <c r="A14" s="57">
        <v>-2.2000000000000002</v>
      </c>
      <c r="B14" s="61">
        <v>1.3899999999999999E-2</v>
      </c>
      <c r="C14" s="61">
        <v>1.3599999999999999E-2</v>
      </c>
      <c r="D14" s="62">
        <v>1.32E-2</v>
      </c>
      <c r="E14" s="60">
        <v>1.29E-2</v>
      </c>
      <c r="F14" s="61">
        <v>1.2500000000000001E-2</v>
      </c>
      <c r="G14" s="60">
        <v>1.2200000000000001E-2</v>
      </c>
      <c r="H14" s="61">
        <v>1.1900000000000001E-2</v>
      </c>
      <c r="I14" s="60">
        <v>1.1599999999999999E-2</v>
      </c>
      <c r="J14" s="60">
        <v>1.1299999999999999E-2</v>
      </c>
      <c r="K14" s="61">
        <v>1.0999999999999999E-2</v>
      </c>
    </row>
    <row r="15" spans="1:13" ht="12.75" x14ac:dyDescent="0.2">
      <c r="A15" s="57">
        <v>-2.1</v>
      </c>
      <c r="B15" s="58">
        <v>1.7899999999999999E-2</v>
      </c>
      <c r="C15" s="58">
        <v>1.7399999999999999E-2</v>
      </c>
      <c r="D15" s="59">
        <v>1.7000000000000001E-2</v>
      </c>
      <c r="E15" s="60">
        <v>1.66E-2</v>
      </c>
      <c r="F15" s="58">
        <v>1.6199999999999999E-2</v>
      </c>
      <c r="G15" s="60">
        <v>1.5800000000000002E-2</v>
      </c>
      <c r="H15" s="58">
        <v>1.54E-2</v>
      </c>
      <c r="I15" s="60">
        <v>1.4999999999999999E-2</v>
      </c>
      <c r="J15" s="60">
        <v>1.46E-2</v>
      </c>
      <c r="K15" s="58">
        <v>1.43E-2</v>
      </c>
    </row>
    <row r="16" spans="1:13" ht="12.75" x14ac:dyDescent="0.2">
      <c r="A16" s="57">
        <v>-2</v>
      </c>
      <c r="B16" s="61">
        <v>2.2800000000000001E-2</v>
      </c>
      <c r="C16" s="61">
        <v>2.2200000000000001E-2</v>
      </c>
      <c r="D16" s="62">
        <v>2.1700000000000001E-2</v>
      </c>
      <c r="E16" s="60">
        <v>2.12E-2</v>
      </c>
      <c r="F16" s="61">
        <v>2.07E-2</v>
      </c>
      <c r="G16" s="60">
        <v>2.0199999999999999E-2</v>
      </c>
      <c r="H16" s="61">
        <v>1.9699999999999999E-2</v>
      </c>
      <c r="I16" s="60">
        <v>1.9199999999999998E-2</v>
      </c>
      <c r="J16" s="60">
        <v>1.8800000000000001E-2</v>
      </c>
      <c r="K16" s="61">
        <v>1.83E-2</v>
      </c>
    </row>
    <row r="17" spans="1:11" ht="12.75" x14ac:dyDescent="0.2">
      <c r="A17" s="57">
        <v>-1.9</v>
      </c>
      <c r="B17" s="58">
        <v>2.87E-2</v>
      </c>
      <c r="C17" s="58">
        <v>2.81E-2</v>
      </c>
      <c r="D17" s="59">
        <v>2.7400000000000001E-2</v>
      </c>
      <c r="E17" s="60">
        <v>2.6800000000000001E-2</v>
      </c>
      <c r="F17" s="58">
        <v>2.6200000000000001E-2</v>
      </c>
      <c r="G17" s="60">
        <v>2.5600000000000001E-2</v>
      </c>
      <c r="H17" s="58">
        <v>2.5000000000000001E-2</v>
      </c>
      <c r="I17" s="60">
        <v>2.4400000000000002E-2</v>
      </c>
      <c r="J17" s="60">
        <v>2.3900000000000001E-2</v>
      </c>
      <c r="K17" s="58">
        <v>2.3300000000000001E-2</v>
      </c>
    </row>
    <row r="18" spans="1:11" ht="12.75" x14ac:dyDescent="0.2">
      <c r="A18" s="57">
        <v>-1.8</v>
      </c>
      <c r="B18" s="61">
        <v>3.5900000000000001E-2</v>
      </c>
      <c r="C18" s="61">
        <v>3.5099999999999999E-2</v>
      </c>
      <c r="D18" s="62">
        <v>3.44E-2</v>
      </c>
      <c r="E18" s="60">
        <v>3.3599999999999998E-2</v>
      </c>
      <c r="F18" s="61">
        <v>3.2899999999999999E-2</v>
      </c>
      <c r="G18" s="60">
        <v>3.2199999999999999E-2</v>
      </c>
      <c r="H18" s="61">
        <v>3.1399999999999997E-2</v>
      </c>
      <c r="I18" s="60">
        <v>3.0700000000000002E-2</v>
      </c>
      <c r="J18" s="60">
        <v>3.0099999999999998E-2</v>
      </c>
      <c r="K18" s="61">
        <v>2.9399999999999999E-2</v>
      </c>
    </row>
    <row r="19" spans="1:11" ht="12.75" x14ac:dyDescent="0.2">
      <c r="A19" s="57">
        <v>-1.7</v>
      </c>
      <c r="B19" s="58">
        <v>4.4600000000000001E-2</v>
      </c>
      <c r="C19" s="58">
        <v>4.36E-2</v>
      </c>
      <c r="D19" s="59">
        <v>4.2700000000000002E-2</v>
      </c>
      <c r="E19" s="60">
        <v>4.1799999999999997E-2</v>
      </c>
      <c r="F19" s="58">
        <v>4.0899999999999999E-2</v>
      </c>
      <c r="G19" s="60">
        <v>4.0099999999999997E-2</v>
      </c>
      <c r="H19" s="58">
        <v>3.9199999999999999E-2</v>
      </c>
      <c r="I19" s="60">
        <v>3.8399999999999997E-2</v>
      </c>
      <c r="J19" s="60">
        <v>3.7499999999999999E-2</v>
      </c>
      <c r="K19" s="58">
        <v>3.6700000000000003E-2</v>
      </c>
    </row>
    <row r="20" spans="1:11" ht="12.75" x14ac:dyDescent="0.2">
      <c r="A20" s="57">
        <v>-1.6</v>
      </c>
      <c r="B20" s="61">
        <v>5.4800000000000001E-2</v>
      </c>
      <c r="C20" s="61">
        <v>5.3699999999999998E-2</v>
      </c>
      <c r="D20" s="62">
        <v>5.2600000000000001E-2</v>
      </c>
      <c r="E20" s="60">
        <v>5.16E-2</v>
      </c>
      <c r="F20" s="61">
        <v>5.0500000000000003E-2</v>
      </c>
      <c r="G20" s="60">
        <v>4.9500000000000002E-2</v>
      </c>
      <c r="H20" s="61">
        <v>4.8500000000000001E-2</v>
      </c>
      <c r="I20" s="60">
        <v>4.7500000000000001E-2</v>
      </c>
      <c r="J20" s="60">
        <v>4.65E-2</v>
      </c>
      <c r="K20" s="61">
        <v>4.5499999999999999E-2</v>
      </c>
    </row>
    <row r="21" spans="1:11" ht="12.75" x14ac:dyDescent="0.2">
      <c r="A21" s="57">
        <v>-1.5</v>
      </c>
      <c r="B21" s="58">
        <v>6.6799999999999998E-2</v>
      </c>
      <c r="C21" s="58">
        <v>6.5500000000000003E-2</v>
      </c>
      <c r="D21" s="59">
        <v>6.4299999999999996E-2</v>
      </c>
      <c r="E21" s="60">
        <v>6.3E-2</v>
      </c>
      <c r="F21" s="58">
        <v>6.1800000000000001E-2</v>
      </c>
      <c r="G21" s="60">
        <v>6.0600000000000001E-2</v>
      </c>
      <c r="H21" s="58">
        <v>5.9400000000000001E-2</v>
      </c>
      <c r="I21" s="60">
        <v>5.8200000000000002E-2</v>
      </c>
      <c r="J21" s="60">
        <v>5.7099999999999998E-2</v>
      </c>
      <c r="K21" s="58">
        <v>5.5899999999999998E-2</v>
      </c>
    </row>
    <row r="22" spans="1:11" ht="12.75" x14ac:dyDescent="0.2">
      <c r="A22" s="57">
        <v>-1.4</v>
      </c>
      <c r="B22" s="61">
        <v>8.0799999999999997E-2</v>
      </c>
      <c r="C22" s="61">
        <v>7.9299999999999995E-2</v>
      </c>
      <c r="D22" s="62">
        <v>7.7799999999999994E-2</v>
      </c>
      <c r="E22" s="60">
        <v>7.6399999999999996E-2</v>
      </c>
      <c r="F22" s="61">
        <v>7.4899999999999994E-2</v>
      </c>
      <c r="G22" s="60">
        <v>7.3499999999999996E-2</v>
      </c>
      <c r="H22" s="61">
        <v>7.2099999999999997E-2</v>
      </c>
      <c r="I22" s="60">
        <v>7.0800000000000002E-2</v>
      </c>
      <c r="J22" s="60">
        <v>6.9400000000000003E-2</v>
      </c>
      <c r="K22" s="61">
        <v>6.8099999999999994E-2</v>
      </c>
    </row>
    <row r="23" spans="1:11" ht="12.75" x14ac:dyDescent="0.2">
      <c r="A23" s="57">
        <v>-1.3</v>
      </c>
      <c r="B23" s="58">
        <v>9.6799999999999997E-2</v>
      </c>
      <c r="C23" s="58">
        <v>9.5100000000000004E-2</v>
      </c>
      <c r="D23" s="59">
        <v>9.3399999999999997E-2</v>
      </c>
      <c r="E23" s="60">
        <v>9.1800000000000007E-2</v>
      </c>
      <c r="F23" s="58">
        <v>9.01E-2</v>
      </c>
      <c r="G23" s="60">
        <v>8.8499999999999995E-2</v>
      </c>
      <c r="H23" s="58">
        <v>8.6900000000000005E-2</v>
      </c>
      <c r="I23" s="60">
        <v>8.5300000000000001E-2</v>
      </c>
      <c r="J23" s="60">
        <v>8.3799999999999999E-2</v>
      </c>
      <c r="K23" s="58">
        <v>8.2299999999999998E-2</v>
      </c>
    </row>
    <row r="24" spans="1:11" ht="12.75" x14ac:dyDescent="0.2">
      <c r="A24" s="57">
        <v>-1.2</v>
      </c>
      <c r="B24" s="63">
        <v>0.11509999999999999</v>
      </c>
      <c r="C24" s="61">
        <v>0.11310000000000001</v>
      </c>
      <c r="D24" s="62">
        <v>0.11119999999999999</v>
      </c>
      <c r="E24" s="60">
        <v>0.10929999999999999</v>
      </c>
      <c r="F24" s="61">
        <v>0.1075</v>
      </c>
      <c r="G24" s="60">
        <v>0.1056</v>
      </c>
      <c r="H24" s="61">
        <v>0.1038</v>
      </c>
      <c r="I24" s="60">
        <v>0.10199999999999999</v>
      </c>
      <c r="J24" s="60">
        <v>0.1003</v>
      </c>
      <c r="K24" s="61">
        <v>9.8500000000000004E-2</v>
      </c>
    </row>
    <row r="25" spans="1:11" ht="12.75" x14ac:dyDescent="0.2">
      <c r="A25" s="57">
        <v>-0.1</v>
      </c>
      <c r="B25" s="58">
        <v>0.13569999999999999</v>
      </c>
      <c r="C25" s="58">
        <v>0.13350000000000001</v>
      </c>
      <c r="D25" s="59">
        <v>0.13139999999999999</v>
      </c>
      <c r="E25" s="60">
        <v>0.12920000000000001</v>
      </c>
      <c r="F25" s="58">
        <v>0.12709999999999999</v>
      </c>
      <c r="G25" s="60">
        <v>0.12509999999999999</v>
      </c>
      <c r="H25" s="58">
        <v>0.123</v>
      </c>
      <c r="I25" s="60">
        <v>0.121</v>
      </c>
      <c r="J25" s="60">
        <v>0.11899999999999999</v>
      </c>
      <c r="K25" s="58">
        <v>0.11700000000000001</v>
      </c>
    </row>
    <row r="26" spans="1:11" ht="12.75" x14ac:dyDescent="0.2">
      <c r="A26" s="57">
        <v>-1</v>
      </c>
      <c r="B26" s="61">
        <v>0.15870000000000001</v>
      </c>
      <c r="C26" s="61">
        <v>0.15620000000000001</v>
      </c>
      <c r="D26" s="62">
        <v>0.15390000000000001</v>
      </c>
      <c r="E26" s="60">
        <v>0.1515</v>
      </c>
      <c r="F26" s="61">
        <v>0.1492</v>
      </c>
      <c r="G26" s="60">
        <v>0.1469</v>
      </c>
      <c r="H26" s="61">
        <v>0.14460000000000001</v>
      </c>
      <c r="I26" s="60">
        <v>0.14230000000000001</v>
      </c>
      <c r="J26" s="60">
        <v>0.1401</v>
      </c>
      <c r="K26" s="63">
        <v>0.13789999999999999</v>
      </c>
    </row>
    <row r="27" spans="1:11" ht="12.75" x14ac:dyDescent="0.2">
      <c r="A27" s="64" t="s">
        <v>110</v>
      </c>
      <c r="B27" s="58">
        <v>0.18410000000000001</v>
      </c>
      <c r="C27" s="58">
        <v>0.18140000000000001</v>
      </c>
      <c r="D27" s="59">
        <v>0.17879999999999999</v>
      </c>
      <c r="E27" s="60">
        <v>0.1762</v>
      </c>
      <c r="F27" s="58">
        <v>0.1736</v>
      </c>
      <c r="G27" s="60">
        <v>0.1711</v>
      </c>
      <c r="H27" s="58">
        <v>0.16850000000000001</v>
      </c>
      <c r="I27" s="60">
        <v>0.16600000000000001</v>
      </c>
      <c r="J27" s="60">
        <v>0.16350000000000001</v>
      </c>
      <c r="K27" s="58">
        <v>0.16109999999999999</v>
      </c>
    </row>
    <row r="28" spans="1:11" ht="12.75" x14ac:dyDescent="0.2">
      <c r="A28" s="65">
        <v>-0.8</v>
      </c>
      <c r="B28" s="61">
        <v>0.21190000000000001</v>
      </c>
      <c r="C28" s="61">
        <v>0.20899999999999999</v>
      </c>
      <c r="D28" s="62">
        <v>0.20610000000000001</v>
      </c>
      <c r="E28" s="60">
        <v>0.20330000000000001</v>
      </c>
      <c r="F28" s="61">
        <v>0.20050000000000001</v>
      </c>
      <c r="G28" s="60">
        <v>0.19769999999999999</v>
      </c>
      <c r="H28" s="61">
        <v>0.19489999999999999</v>
      </c>
      <c r="I28" s="60">
        <v>0.19220000000000001</v>
      </c>
      <c r="J28" s="60">
        <v>0.18940000000000001</v>
      </c>
      <c r="K28" s="61">
        <v>0.1867</v>
      </c>
    </row>
    <row r="29" spans="1:11" ht="12.75" x14ac:dyDescent="0.2">
      <c r="A29" s="65">
        <v>-0.7</v>
      </c>
      <c r="B29" s="58">
        <v>0.24199999999999999</v>
      </c>
      <c r="C29" s="58">
        <v>0.2389</v>
      </c>
      <c r="D29" s="59">
        <v>0.23580000000000001</v>
      </c>
      <c r="E29" s="60">
        <v>0.23269999999999999</v>
      </c>
      <c r="F29" s="58">
        <v>0.2296</v>
      </c>
      <c r="G29" s="60">
        <v>0.2266</v>
      </c>
      <c r="H29" s="58">
        <v>0.22359999999999999</v>
      </c>
      <c r="I29" s="60">
        <v>0.22059999999999999</v>
      </c>
      <c r="J29" s="60">
        <v>0.2177</v>
      </c>
      <c r="K29" s="58">
        <v>0.21479999999999999</v>
      </c>
    </row>
    <row r="30" spans="1:11" ht="12.75" x14ac:dyDescent="0.2">
      <c r="A30" s="65">
        <v>-0.6</v>
      </c>
      <c r="B30" s="61">
        <v>0.27429999999999999</v>
      </c>
      <c r="C30" s="61">
        <v>0.27089999999999997</v>
      </c>
      <c r="D30" s="62">
        <v>0.2676</v>
      </c>
      <c r="E30" s="60">
        <v>0.26429999999999998</v>
      </c>
      <c r="F30" s="61">
        <v>0.2611</v>
      </c>
      <c r="G30" s="60">
        <v>0.25779999999999997</v>
      </c>
      <c r="H30" s="61">
        <v>0.25459999999999999</v>
      </c>
      <c r="I30" s="60">
        <v>0.25140000000000001</v>
      </c>
      <c r="J30" s="60">
        <v>0.24829999999999999</v>
      </c>
      <c r="K30" s="61">
        <v>0.24510000000000001</v>
      </c>
    </row>
    <row r="31" spans="1:11" ht="12.75" x14ac:dyDescent="0.2">
      <c r="A31" s="64" t="s">
        <v>111</v>
      </c>
      <c r="B31" s="58">
        <v>0.3085</v>
      </c>
      <c r="C31" s="58">
        <v>0.30499999999999999</v>
      </c>
      <c r="D31" s="59">
        <v>0.30149999999999999</v>
      </c>
      <c r="E31" s="60">
        <v>0.29809999999999998</v>
      </c>
      <c r="F31" s="58">
        <v>0.29459999999999997</v>
      </c>
      <c r="G31" s="60">
        <v>0.29120000000000001</v>
      </c>
      <c r="H31" s="58">
        <v>0.28770000000000001</v>
      </c>
      <c r="I31" s="60">
        <v>0.2843</v>
      </c>
      <c r="J31" s="60">
        <v>0.28100000000000003</v>
      </c>
      <c r="K31" s="58">
        <v>0.27760000000000001</v>
      </c>
    </row>
    <row r="32" spans="1:11" ht="12.75" x14ac:dyDescent="0.2">
      <c r="A32" s="65">
        <v>-0.4</v>
      </c>
      <c r="B32" s="61">
        <v>0.34460000000000002</v>
      </c>
      <c r="C32" s="61">
        <v>0.34089999999999998</v>
      </c>
      <c r="D32" s="62">
        <v>0.3372</v>
      </c>
      <c r="E32" s="60">
        <v>0.33360000000000001</v>
      </c>
      <c r="F32" s="61">
        <v>0.33</v>
      </c>
      <c r="G32" s="60">
        <v>0.32640000000000002</v>
      </c>
      <c r="H32" s="61">
        <v>0.32279999999999998</v>
      </c>
      <c r="I32" s="60">
        <v>0.31919999999999998</v>
      </c>
      <c r="J32" s="60">
        <v>0.31559999999999999</v>
      </c>
      <c r="K32" s="61">
        <v>0.31209999999999999</v>
      </c>
    </row>
    <row r="33" spans="1:11" ht="12.75" x14ac:dyDescent="0.2">
      <c r="A33" s="66">
        <v>0.3</v>
      </c>
      <c r="B33" s="58">
        <v>0.3821</v>
      </c>
      <c r="C33" s="58">
        <v>0.37830000000000003</v>
      </c>
      <c r="D33" s="59">
        <v>0.3745</v>
      </c>
      <c r="E33" s="60">
        <v>0.37069999999999997</v>
      </c>
      <c r="F33" s="58">
        <v>0.3669</v>
      </c>
      <c r="G33" s="60">
        <v>0.36320000000000002</v>
      </c>
      <c r="H33" s="58">
        <v>0.3594</v>
      </c>
      <c r="I33" s="60">
        <v>0.35570000000000002</v>
      </c>
      <c r="J33" s="60">
        <v>0.35199999999999998</v>
      </c>
      <c r="K33" s="58">
        <v>0.3483</v>
      </c>
    </row>
    <row r="34" spans="1:11" ht="12.75" x14ac:dyDescent="0.2">
      <c r="A34" s="65">
        <v>-0.2</v>
      </c>
      <c r="B34" s="67">
        <v>0.42070000000000002</v>
      </c>
      <c r="C34" s="67">
        <v>0.4168</v>
      </c>
      <c r="D34" s="68">
        <v>0.41289999999999999</v>
      </c>
      <c r="E34" s="60">
        <v>0.40899999999999997</v>
      </c>
      <c r="F34" s="67">
        <v>0.4052</v>
      </c>
      <c r="G34" s="67">
        <v>0.40129999999999999</v>
      </c>
      <c r="H34" s="61">
        <v>0.39739999999999998</v>
      </c>
      <c r="I34" s="60">
        <v>0.39360000000000001</v>
      </c>
      <c r="J34" s="60">
        <v>0.38969999999999999</v>
      </c>
      <c r="K34" s="61">
        <v>0.38590000000000002</v>
      </c>
    </row>
    <row r="35" spans="1:11" ht="12.75" x14ac:dyDescent="0.2">
      <c r="A35" s="64" t="s">
        <v>112</v>
      </c>
      <c r="B35" s="67">
        <v>0.4602</v>
      </c>
      <c r="C35" s="67">
        <v>0.45619999999999999</v>
      </c>
      <c r="D35" s="68">
        <v>0.45219999999999999</v>
      </c>
      <c r="E35" s="60">
        <v>0.44829999999999998</v>
      </c>
      <c r="F35" s="58">
        <v>0.44429999999999997</v>
      </c>
      <c r="G35" s="60">
        <v>0.44040000000000001</v>
      </c>
      <c r="H35" s="67">
        <v>0.43640000000000001</v>
      </c>
      <c r="I35" s="67">
        <v>0.4325</v>
      </c>
      <c r="J35" s="67">
        <v>0.42859999999999998</v>
      </c>
      <c r="K35" s="67">
        <v>0.42470000000000002</v>
      </c>
    </row>
    <row r="36" spans="1:11" ht="12.75" x14ac:dyDescent="0.2">
      <c r="A36" s="69">
        <v>0</v>
      </c>
      <c r="B36" s="70">
        <v>0.5</v>
      </c>
      <c r="C36" s="70">
        <v>0.496</v>
      </c>
      <c r="D36" s="71">
        <v>0.49199999999999999</v>
      </c>
      <c r="E36" s="72">
        <v>0.48799999999999999</v>
      </c>
      <c r="F36" s="73">
        <v>0.48399999999999999</v>
      </c>
      <c r="G36" s="73">
        <v>0.48010000000000003</v>
      </c>
      <c r="H36" s="73">
        <v>0.47610000000000002</v>
      </c>
      <c r="I36" s="73">
        <v>0.47210000000000002</v>
      </c>
      <c r="J36" s="73">
        <v>0.46810000000000002</v>
      </c>
      <c r="K36" s="73">
        <v>0.46410000000000001</v>
      </c>
    </row>
    <row r="39" spans="1:11" ht="14.25" x14ac:dyDescent="0.2">
      <c r="A39" s="47" t="s">
        <v>113</v>
      </c>
      <c r="B39" s="48">
        <v>0</v>
      </c>
      <c r="C39" s="48">
        <v>0.01</v>
      </c>
      <c r="D39" s="49">
        <v>0.02</v>
      </c>
      <c r="E39" s="50">
        <v>0.03</v>
      </c>
      <c r="F39" s="48">
        <v>0.04</v>
      </c>
      <c r="G39" s="51">
        <v>0.05</v>
      </c>
      <c r="H39" s="48">
        <v>0.06</v>
      </c>
      <c r="I39" s="52">
        <v>7.0000000000000007E-2</v>
      </c>
      <c r="J39" s="48">
        <v>0.08</v>
      </c>
      <c r="K39" s="50">
        <v>0.09</v>
      </c>
    </row>
    <row r="40" spans="1:11" ht="12.75" x14ac:dyDescent="0.2">
      <c r="A40" s="53">
        <v>0</v>
      </c>
      <c r="B40" s="54">
        <v>0.5</v>
      </c>
      <c r="C40" s="54">
        <v>0.504</v>
      </c>
      <c r="D40" s="55">
        <v>0.50800000000000001</v>
      </c>
      <c r="E40" s="56">
        <v>0.51200000000000001</v>
      </c>
      <c r="F40" s="54">
        <v>0.51600000000000001</v>
      </c>
      <c r="G40" s="56">
        <v>0.51990000000000003</v>
      </c>
      <c r="H40" s="54">
        <v>0.52390000000000003</v>
      </c>
      <c r="I40" s="56">
        <v>0.52790000000000004</v>
      </c>
      <c r="J40" s="56">
        <v>0.53190000000000004</v>
      </c>
      <c r="K40" s="54">
        <v>0.53590000000000004</v>
      </c>
    </row>
    <row r="41" spans="1:11" ht="12.75" x14ac:dyDescent="0.2">
      <c r="A41" s="57">
        <v>0.1</v>
      </c>
      <c r="B41" s="58">
        <v>0.53979999999999995</v>
      </c>
      <c r="C41" s="58">
        <v>0.54379999999999995</v>
      </c>
      <c r="D41" s="59">
        <v>0.54779999999999995</v>
      </c>
      <c r="E41" s="60">
        <v>0.55169999999999997</v>
      </c>
      <c r="F41" s="58">
        <v>0.55569999999999997</v>
      </c>
      <c r="G41" s="60">
        <v>0.55959999999999999</v>
      </c>
      <c r="H41" s="58">
        <v>0.56359999999999999</v>
      </c>
      <c r="I41" s="60">
        <v>0.5675</v>
      </c>
      <c r="J41" s="60">
        <v>0.57140000000000002</v>
      </c>
      <c r="K41" s="58">
        <v>0.57530000000000003</v>
      </c>
    </row>
    <row r="42" spans="1:11" ht="12.75" x14ac:dyDescent="0.2">
      <c r="A42" s="57">
        <v>0.2</v>
      </c>
      <c r="B42" s="61">
        <v>0.57930000000000004</v>
      </c>
      <c r="C42" s="61">
        <v>0.58320000000000005</v>
      </c>
      <c r="D42" s="62">
        <v>0.58709999999999996</v>
      </c>
      <c r="E42" s="60">
        <v>0.59099999999999997</v>
      </c>
      <c r="F42" s="61">
        <v>0.5948</v>
      </c>
      <c r="G42" s="60">
        <v>0.59870000000000001</v>
      </c>
      <c r="H42" s="61">
        <v>0.60260000000000002</v>
      </c>
      <c r="I42" s="60">
        <v>0.60640000000000005</v>
      </c>
      <c r="J42" s="60">
        <v>0.61029999999999995</v>
      </c>
      <c r="K42" s="61">
        <v>0.61409999999999998</v>
      </c>
    </row>
    <row r="43" spans="1:11" ht="12.75" x14ac:dyDescent="0.2">
      <c r="A43" s="57">
        <v>0.3</v>
      </c>
      <c r="B43" s="58">
        <v>0.6179</v>
      </c>
      <c r="C43" s="58">
        <v>0.62170000000000003</v>
      </c>
      <c r="D43" s="59">
        <v>0.62549999999999994</v>
      </c>
      <c r="E43" s="60">
        <v>0.62929999999999997</v>
      </c>
      <c r="F43" s="58">
        <v>0.6331</v>
      </c>
      <c r="G43" s="60">
        <v>0.63680000000000003</v>
      </c>
      <c r="H43" s="58">
        <v>0.64059999999999995</v>
      </c>
      <c r="I43" s="60">
        <v>0.64429999999999998</v>
      </c>
      <c r="J43" s="60">
        <v>0.64800000000000002</v>
      </c>
      <c r="K43" s="58">
        <v>0.65169999999999995</v>
      </c>
    </row>
    <row r="44" spans="1:11" ht="12.75" x14ac:dyDescent="0.2">
      <c r="A44" s="57">
        <v>0.4</v>
      </c>
      <c r="B44" s="61">
        <v>0.65539999999999998</v>
      </c>
      <c r="C44" s="61">
        <v>0.65910000000000002</v>
      </c>
      <c r="D44" s="62">
        <v>0.66279999999999994</v>
      </c>
      <c r="E44" s="60">
        <v>0.66639999999999999</v>
      </c>
      <c r="F44" s="61">
        <v>0.67</v>
      </c>
      <c r="G44" s="60">
        <v>0.67359999999999998</v>
      </c>
      <c r="H44" s="61">
        <v>0.67720000000000002</v>
      </c>
      <c r="I44" s="60">
        <v>0.68079999999999996</v>
      </c>
      <c r="J44" s="60">
        <v>0.68440000000000001</v>
      </c>
      <c r="K44" s="61">
        <v>0.68789999999999996</v>
      </c>
    </row>
    <row r="45" spans="1:11" ht="12.75" x14ac:dyDescent="0.2">
      <c r="A45" s="57">
        <v>0.5</v>
      </c>
      <c r="B45" s="58">
        <v>0.6915</v>
      </c>
      <c r="C45" s="58">
        <v>0.69499999999999995</v>
      </c>
      <c r="D45" s="59">
        <v>0.69850000000000001</v>
      </c>
      <c r="E45" s="60">
        <v>0.70189999999999997</v>
      </c>
      <c r="F45" s="58">
        <v>0.70540000000000003</v>
      </c>
      <c r="G45" s="60">
        <v>0.70879999999999999</v>
      </c>
      <c r="H45" s="58">
        <v>0.71230000000000004</v>
      </c>
      <c r="I45" s="60">
        <v>0.7157</v>
      </c>
      <c r="J45" s="60">
        <v>0.71899999999999997</v>
      </c>
      <c r="K45" s="58">
        <v>0.72240000000000004</v>
      </c>
    </row>
    <row r="46" spans="1:11" ht="12.75" x14ac:dyDescent="0.2">
      <c r="A46" s="57">
        <v>0.6</v>
      </c>
      <c r="B46" s="61">
        <v>0.72570000000000001</v>
      </c>
      <c r="C46" s="61">
        <v>0.72909999999999997</v>
      </c>
      <c r="D46" s="62">
        <v>0.73240000000000005</v>
      </c>
      <c r="E46" s="60">
        <v>0.73570000000000002</v>
      </c>
      <c r="F46" s="61">
        <v>0.7389</v>
      </c>
      <c r="G46" s="60">
        <v>0.74219999999999997</v>
      </c>
      <c r="H46" s="61">
        <v>0.74539999999999995</v>
      </c>
      <c r="I46" s="60">
        <v>0.74860000000000004</v>
      </c>
      <c r="J46" s="60">
        <v>0.75170000000000003</v>
      </c>
      <c r="K46" s="61">
        <v>0.75490000000000002</v>
      </c>
    </row>
    <row r="47" spans="1:11" ht="12.75" x14ac:dyDescent="0.2">
      <c r="A47" s="57">
        <v>0.7</v>
      </c>
      <c r="B47" s="58">
        <v>0.75800000000000001</v>
      </c>
      <c r="C47" s="58">
        <v>0.7611</v>
      </c>
      <c r="D47" s="59">
        <v>0.76419999999999999</v>
      </c>
      <c r="E47" s="60">
        <v>0.76729999999999998</v>
      </c>
      <c r="F47" s="58">
        <v>0.77039999999999997</v>
      </c>
      <c r="G47" s="60">
        <v>0.77339999999999998</v>
      </c>
      <c r="H47" s="58">
        <v>0.77639999999999998</v>
      </c>
      <c r="I47" s="60">
        <v>0.77939999999999998</v>
      </c>
      <c r="J47" s="60">
        <v>0.7823</v>
      </c>
      <c r="K47" s="58">
        <v>0.78520000000000001</v>
      </c>
    </row>
    <row r="48" spans="1:11" ht="12.75" x14ac:dyDescent="0.2">
      <c r="A48" s="57">
        <v>0.8</v>
      </c>
      <c r="B48" s="61">
        <v>0.78810000000000002</v>
      </c>
      <c r="C48" s="61">
        <v>0.79100000000000004</v>
      </c>
      <c r="D48" s="62">
        <v>0.79390000000000005</v>
      </c>
      <c r="E48" s="60">
        <v>0.79669999999999996</v>
      </c>
      <c r="F48" s="61">
        <v>0.79949999999999999</v>
      </c>
      <c r="G48" s="60">
        <v>0.80230000000000001</v>
      </c>
      <c r="H48" s="61">
        <v>0.80510000000000004</v>
      </c>
      <c r="I48" s="60">
        <v>0.80779999999999996</v>
      </c>
      <c r="J48" s="60">
        <v>0.81059999999999999</v>
      </c>
      <c r="K48" s="61">
        <v>0.81330000000000002</v>
      </c>
    </row>
    <row r="49" spans="1:11" ht="12.75" x14ac:dyDescent="0.2">
      <c r="A49" s="57">
        <v>0.9</v>
      </c>
      <c r="B49" s="58">
        <v>0.81589999999999996</v>
      </c>
      <c r="C49" s="58">
        <v>0.81859999999999999</v>
      </c>
      <c r="D49" s="59">
        <v>0.82120000000000004</v>
      </c>
      <c r="E49" s="60">
        <v>0.82379999999999998</v>
      </c>
      <c r="F49" s="58">
        <v>0.82640000000000002</v>
      </c>
      <c r="G49" s="60">
        <v>0.82889999999999997</v>
      </c>
      <c r="H49" s="58">
        <v>0.83150000000000002</v>
      </c>
      <c r="I49" s="60">
        <v>0.83399999999999996</v>
      </c>
      <c r="J49" s="60">
        <v>0.83650000000000002</v>
      </c>
      <c r="K49" s="58">
        <v>0.83889999999999998</v>
      </c>
    </row>
    <row r="50" spans="1:11" ht="12.75" x14ac:dyDescent="0.2">
      <c r="A50" s="57">
        <v>1</v>
      </c>
      <c r="B50" s="61">
        <v>0.84130000000000005</v>
      </c>
      <c r="C50" s="61">
        <v>0.84379999999999999</v>
      </c>
      <c r="D50" s="62">
        <v>0.84609999999999996</v>
      </c>
      <c r="E50" s="60">
        <v>0.84850000000000003</v>
      </c>
      <c r="F50" s="61">
        <v>0.8508</v>
      </c>
      <c r="G50" s="60">
        <v>0.85309999999999997</v>
      </c>
      <c r="H50" s="61">
        <v>0.85540000000000005</v>
      </c>
      <c r="I50" s="60">
        <v>0.85770000000000002</v>
      </c>
      <c r="J50" s="60">
        <v>0.8599</v>
      </c>
      <c r="K50" s="61">
        <v>0.86209999999999998</v>
      </c>
    </row>
    <row r="51" spans="1:11" ht="12.75" x14ac:dyDescent="0.2">
      <c r="A51" s="57">
        <v>1.1000000000000001</v>
      </c>
      <c r="B51" s="58">
        <v>0.86429999999999996</v>
      </c>
      <c r="C51" s="58">
        <v>0.86650000000000005</v>
      </c>
      <c r="D51" s="59">
        <v>0.86860000000000004</v>
      </c>
      <c r="E51" s="60">
        <v>0.87080000000000002</v>
      </c>
      <c r="F51" s="58">
        <v>0.87290000000000001</v>
      </c>
      <c r="G51" s="60">
        <v>0.87490000000000001</v>
      </c>
      <c r="H51" s="58">
        <v>0.877</v>
      </c>
      <c r="I51" s="60">
        <v>0.879</v>
      </c>
      <c r="J51" s="60">
        <v>0.88100000000000001</v>
      </c>
      <c r="K51" s="58">
        <v>0.88300000000000001</v>
      </c>
    </row>
    <row r="52" spans="1:11" ht="12.75" x14ac:dyDescent="0.2">
      <c r="A52" s="57">
        <v>1.2</v>
      </c>
      <c r="B52" s="61">
        <v>0.88490000000000002</v>
      </c>
      <c r="C52" s="61">
        <v>0.88690000000000002</v>
      </c>
      <c r="D52" s="62">
        <v>0.88880000000000003</v>
      </c>
      <c r="E52" s="60">
        <v>0.89070000000000005</v>
      </c>
      <c r="F52" s="61">
        <v>0.89249999999999996</v>
      </c>
      <c r="G52" s="60">
        <v>0.89439999999999997</v>
      </c>
      <c r="H52" s="61">
        <v>0.8962</v>
      </c>
      <c r="I52" s="60">
        <v>0.89800000000000002</v>
      </c>
      <c r="J52" s="60">
        <v>0.89970000000000006</v>
      </c>
      <c r="K52" s="61">
        <v>0.90149999999999997</v>
      </c>
    </row>
    <row r="53" spans="1:11" ht="12.75" x14ac:dyDescent="0.2">
      <c r="A53" s="57">
        <v>1.3</v>
      </c>
      <c r="B53" s="58">
        <v>0.9032</v>
      </c>
      <c r="C53" s="58">
        <v>0.90490000000000004</v>
      </c>
      <c r="D53" s="59">
        <v>0.90659999999999996</v>
      </c>
      <c r="E53" s="60">
        <v>0.90820000000000001</v>
      </c>
      <c r="F53" s="58">
        <v>0.90990000000000004</v>
      </c>
      <c r="G53" s="60">
        <v>0.91149999999999998</v>
      </c>
      <c r="H53" s="58">
        <v>0.91310000000000002</v>
      </c>
      <c r="I53" s="60">
        <v>0.91469999999999996</v>
      </c>
      <c r="J53" s="60">
        <v>0.91620000000000001</v>
      </c>
      <c r="K53" s="58">
        <v>0.91769999999999996</v>
      </c>
    </row>
    <row r="54" spans="1:11" ht="12.75" x14ac:dyDescent="0.2">
      <c r="A54" s="57">
        <v>1.4</v>
      </c>
      <c r="B54" s="61">
        <v>0.91920000000000002</v>
      </c>
      <c r="C54" s="61">
        <v>0.92069999999999996</v>
      </c>
      <c r="D54" s="62">
        <v>0.92220000000000002</v>
      </c>
      <c r="E54" s="60">
        <v>0.92359999999999998</v>
      </c>
      <c r="F54" s="61">
        <v>0.92510000000000003</v>
      </c>
      <c r="G54" s="60">
        <v>0.92649999999999999</v>
      </c>
      <c r="H54" s="61">
        <v>0.92789999999999995</v>
      </c>
      <c r="I54" s="60">
        <v>0.92920000000000003</v>
      </c>
      <c r="J54" s="60">
        <v>0.93059999999999998</v>
      </c>
      <c r="K54" s="61">
        <v>0.93189999999999995</v>
      </c>
    </row>
    <row r="55" spans="1:11" ht="12.75" x14ac:dyDescent="0.2">
      <c r="A55" s="57">
        <v>1.5</v>
      </c>
      <c r="B55" s="58">
        <v>0.93320000000000003</v>
      </c>
      <c r="C55" s="58">
        <v>0.9345</v>
      </c>
      <c r="D55" s="59">
        <v>0.93569999999999998</v>
      </c>
      <c r="E55" s="60">
        <v>0.93700000000000006</v>
      </c>
      <c r="F55" s="58">
        <v>0.93820000000000003</v>
      </c>
      <c r="G55" s="60">
        <v>0.93940000000000001</v>
      </c>
      <c r="H55" s="58">
        <v>0.94059999999999999</v>
      </c>
      <c r="I55" s="60">
        <v>0.94179999999999997</v>
      </c>
      <c r="J55" s="60">
        <v>0.94289999999999996</v>
      </c>
      <c r="K55" s="58">
        <v>0.94410000000000005</v>
      </c>
    </row>
    <row r="56" spans="1:11" ht="12.75" x14ac:dyDescent="0.2">
      <c r="A56" s="57">
        <v>1.6</v>
      </c>
      <c r="B56" s="61">
        <v>0.94520000000000004</v>
      </c>
      <c r="C56" s="61">
        <v>0.94630000000000003</v>
      </c>
      <c r="D56" s="62">
        <v>0.94740000000000002</v>
      </c>
      <c r="E56" s="60">
        <v>0.94840000000000002</v>
      </c>
      <c r="F56" s="61">
        <v>0.94950000000000001</v>
      </c>
      <c r="G56" s="60">
        <v>0.95050000000000001</v>
      </c>
      <c r="H56" s="61">
        <v>0.95150000000000001</v>
      </c>
      <c r="I56" s="60">
        <v>0.95250000000000001</v>
      </c>
      <c r="J56" s="60">
        <v>0.95350000000000001</v>
      </c>
      <c r="K56" s="61">
        <v>0.95450000000000002</v>
      </c>
    </row>
    <row r="57" spans="1:11" ht="12.75" x14ac:dyDescent="0.2">
      <c r="A57" s="57">
        <v>1.7</v>
      </c>
      <c r="B57" s="58">
        <v>0.95540000000000003</v>
      </c>
      <c r="C57" s="58">
        <v>0.95640000000000003</v>
      </c>
      <c r="D57" s="59">
        <v>0.95730000000000004</v>
      </c>
      <c r="E57" s="60">
        <v>0.95820000000000005</v>
      </c>
      <c r="F57" s="58">
        <v>0.95909999999999995</v>
      </c>
      <c r="G57" s="60">
        <v>0.95989999999999998</v>
      </c>
      <c r="H57" s="58">
        <v>0.96079999999999999</v>
      </c>
      <c r="I57" s="60">
        <v>0.96160000000000001</v>
      </c>
      <c r="J57" s="60">
        <v>0.96250000000000002</v>
      </c>
      <c r="K57" s="58">
        <v>0.96330000000000005</v>
      </c>
    </row>
    <row r="58" spans="1:11" ht="12.75" x14ac:dyDescent="0.2">
      <c r="A58" s="57">
        <v>1.8</v>
      </c>
      <c r="B58" s="61">
        <v>0.96409999999999996</v>
      </c>
      <c r="C58" s="61">
        <v>0.96489999999999998</v>
      </c>
      <c r="D58" s="62">
        <v>0.96560000000000001</v>
      </c>
      <c r="E58" s="60">
        <v>0.96640000000000004</v>
      </c>
      <c r="F58" s="61">
        <v>0.96709999999999996</v>
      </c>
      <c r="G58" s="60">
        <v>0.96779999999999999</v>
      </c>
      <c r="H58" s="61">
        <v>0.96860000000000002</v>
      </c>
      <c r="I58" s="60">
        <v>0.96930000000000005</v>
      </c>
      <c r="J58" s="60">
        <v>0.96989999999999998</v>
      </c>
      <c r="K58" s="61">
        <v>0.97060000000000002</v>
      </c>
    </row>
    <row r="59" spans="1:11" ht="12.75" x14ac:dyDescent="0.2">
      <c r="A59" s="57">
        <v>1.9</v>
      </c>
      <c r="B59" s="58">
        <v>0.97130000000000005</v>
      </c>
      <c r="C59" s="58">
        <v>0.97189999999999999</v>
      </c>
      <c r="D59" s="59">
        <v>0.97260000000000002</v>
      </c>
      <c r="E59" s="60">
        <v>0.97319999999999995</v>
      </c>
      <c r="F59" s="58">
        <v>0.9738</v>
      </c>
      <c r="G59" s="60">
        <v>0.97440000000000004</v>
      </c>
      <c r="H59" s="58">
        <v>0.97499999999999998</v>
      </c>
      <c r="I59" s="60">
        <v>0.97560000000000002</v>
      </c>
      <c r="J59" s="60">
        <v>0.97609999999999997</v>
      </c>
      <c r="K59" s="58">
        <v>0.97670000000000001</v>
      </c>
    </row>
    <row r="60" spans="1:11" ht="12.75" x14ac:dyDescent="0.2">
      <c r="A60" s="57">
        <v>2</v>
      </c>
      <c r="B60" s="61">
        <v>0.97719999999999996</v>
      </c>
      <c r="C60" s="61">
        <v>0.9778</v>
      </c>
      <c r="D60" s="62">
        <v>0.97829999999999995</v>
      </c>
      <c r="E60" s="60">
        <v>0.9788</v>
      </c>
      <c r="F60" s="61">
        <v>0.97929999999999995</v>
      </c>
      <c r="G60" s="60">
        <v>0.9798</v>
      </c>
      <c r="H60" s="61">
        <v>0.98029999999999995</v>
      </c>
      <c r="I60" s="60">
        <v>0.98080000000000001</v>
      </c>
      <c r="J60" s="60">
        <v>0.98119999999999996</v>
      </c>
      <c r="K60" s="61">
        <v>0.98170000000000002</v>
      </c>
    </row>
    <row r="61" spans="1:11" ht="12.75" x14ac:dyDescent="0.2">
      <c r="A61" s="57">
        <v>2.1</v>
      </c>
      <c r="B61" s="58">
        <v>0.98209999999999997</v>
      </c>
      <c r="C61" s="58">
        <v>0.98260000000000003</v>
      </c>
      <c r="D61" s="59">
        <v>0.98299999999999998</v>
      </c>
      <c r="E61" s="60">
        <v>0.98340000000000005</v>
      </c>
      <c r="F61" s="58">
        <v>0.98380000000000001</v>
      </c>
      <c r="G61" s="60">
        <v>0.98419999999999996</v>
      </c>
      <c r="H61" s="58">
        <v>0.98460000000000003</v>
      </c>
      <c r="I61" s="60">
        <v>0.98499999999999999</v>
      </c>
      <c r="J61" s="60">
        <v>0.98540000000000005</v>
      </c>
      <c r="K61" s="58">
        <v>0.98570000000000002</v>
      </c>
    </row>
    <row r="62" spans="1:11" ht="12.75" x14ac:dyDescent="0.2">
      <c r="A62" s="57">
        <v>2.2000000000000002</v>
      </c>
      <c r="B62" s="63">
        <v>0.98609999999999998</v>
      </c>
      <c r="C62" s="61">
        <v>0.98640000000000005</v>
      </c>
      <c r="D62" s="62">
        <v>0.98680000000000001</v>
      </c>
      <c r="E62" s="60">
        <v>0.98709999999999998</v>
      </c>
      <c r="F62" s="61">
        <v>0.98750000000000004</v>
      </c>
      <c r="G62" s="60">
        <v>0.98780000000000001</v>
      </c>
      <c r="H62" s="61">
        <v>0.98809999999999998</v>
      </c>
      <c r="I62" s="60">
        <v>0.98839999999999995</v>
      </c>
      <c r="J62" s="60">
        <v>0.98870000000000002</v>
      </c>
      <c r="K62" s="61">
        <v>0.98899999999999999</v>
      </c>
    </row>
    <row r="63" spans="1:11" ht="12.75" x14ac:dyDescent="0.2">
      <c r="A63" s="57">
        <v>2.2999999999999998</v>
      </c>
      <c r="B63" s="58">
        <v>0.98929999999999996</v>
      </c>
      <c r="C63" s="58">
        <v>0.98960000000000004</v>
      </c>
      <c r="D63" s="59">
        <v>0.98980000000000001</v>
      </c>
      <c r="E63" s="60">
        <v>0.99009999999999998</v>
      </c>
      <c r="F63" s="58">
        <v>0.99039999999999995</v>
      </c>
      <c r="G63" s="60">
        <v>0.99060000000000004</v>
      </c>
      <c r="H63" s="58">
        <v>0.9909</v>
      </c>
      <c r="I63" s="60">
        <v>0.99109999999999998</v>
      </c>
      <c r="J63" s="60">
        <v>0.99129999999999996</v>
      </c>
      <c r="K63" s="58">
        <v>0.99160000000000004</v>
      </c>
    </row>
    <row r="64" spans="1:11" ht="12.75" x14ac:dyDescent="0.2">
      <c r="A64" s="57">
        <v>2.4</v>
      </c>
      <c r="B64" s="61">
        <v>0.99180000000000001</v>
      </c>
      <c r="C64" s="61">
        <v>0.99199999999999999</v>
      </c>
      <c r="D64" s="62">
        <v>0.99219999999999997</v>
      </c>
      <c r="E64" s="60">
        <v>0.99250000000000005</v>
      </c>
      <c r="F64" s="61">
        <v>0.99270000000000003</v>
      </c>
      <c r="G64" s="60">
        <v>0.9929</v>
      </c>
      <c r="H64" s="61">
        <v>0.99309999999999998</v>
      </c>
      <c r="I64" s="60">
        <v>0.99319999999999997</v>
      </c>
      <c r="J64" s="60">
        <v>0.99339999999999995</v>
      </c>
      <c r="K64" s="63">
        <v>0.99360000000000004</v>
      </c>
    </row>
    <row r="65" spans="1:11" ht="12.75" x14ac:dyDescent="0.2">
      <c r="A65" s="64">
        <v>2.5</v>
      </c>
      <c r="B65" s="58">
        <v>0.99380000000000002</v>
      </c>
      <c r="C65" s="58">
        <v>0.99399999999999999</v>
      </c>
      <c r="D65" s="59">
        <v>0.99409999999999998</v>
      </c>
      <c r="E65" s="60">
        <v>0.99429999999999996</v>
      </c>
      <c r="F65" s="58">
        <v>0.99450000000000005</v>
      </c>
      <c r="G65" s="60">
        <v>0.99460000000000004</v>
      </c>
      <c r="H65" s="58">
        <v>0.99480000000000002</v>
      </c>
      <c r="I65" s="60">
        <v>0.99490000000000001</v>
      </c>
      <c r="J65" s="60">
        <v>0.99509999999999998</v>
      </c>
      <c r="K65" s="58">
        <v>0.99519999999999997</v>
      </c>
    </row>
    <row r="66" spans="1:11" ht="12.75" x14ac:dyDescent="0.2">
      <c r="A66" s="65">
        <v>2.6</v>
      </c>
      <c r="B66" s="61">
        <v>0.99529999999999996</v>
      </c>
      <c r="C66" s="61">
        <v>0.99550000000000005</v>
      </c>
      <c r="D66" s="62">
        <v>0.99560000000000004</v>
      </c>
      <c r="E66" s="60">
        <v>0.99570000000000003</v>
      </c>
      <c r="F66" s="61">
        <v>0.99590000000000001</v>
      </c>
      <c r="G66" s="60">
        <v>0.996</v>
      </c>
      <c r="H66" s="61">
        <v>0.99609999999999999</v>
      </c>
      <c r="I66" s="60">
        <v>0.99619999999999997</v>
      </c>
      <c r="J66" s="60">
        <v>0.99629999999999996</v>
      </c>
      <c r="K66" s="61">
        <v>0.99639999999999995</v>
      </c>
    </row>
    <row r="67" spans="1:11" ht="12.75" x14ac:dyDescent="0.2">
      <c r="A67" s="65">
        <v>2.7</v>
      </c>
      <c r="B67" s="58">
        <v>0.99650000000000005</v>
      </c>
      <c r="C67" s="58">
        <v>0.99660000000000004</v>
      </c>
      <c r="D67" s="59">
        <v>0.99670000000000003</v>
      </c>
      <c r="E67" s="60">
        <v>0.99680000000000002</v>
      </c>
      <c r="F67" s="58">
        <v>0.99690000000000001</v>
      </c>
      <c r="G67" s="60">
        <v>0.997</v>
      </c>
      <c r="H67" s="58">
        <v>0.99709999999999999</v>
      </c>
      <c r="I67" s="60">
        <v>0.99719999999999998</v>
      </c>
      <c r="J67" s="60">
        <v>0.99729999999999996</v>
      </c>
      <c r="K67" s="58">
        <v>0.99739999999999995</v>
      </c>
    </row>
    <row r="68" spans="1:11" ht="12.75" x14ac:dyDescent="0.2">
      <c r="A68" s="65">
        <v>2.8</v>
      </c>
      <c r="B68" s="61">
        <v>0.99739999999999995</v>
      </c>
      <c r="C68" s="61">
        <v>0.99750000000000005</v>
      </c>
      <c r="D68" s="62">
        <v>0.99760000000000004</v>
      </c>
      <c r="E68" s="60">
        <v>0.99770000000000003</v>
      </c>
      <c r="F68" s="61">
        <v>0.99770000000000003</v>
      </c>
      <c r="G68" s="60">
        <v>0.99780000000000002</v>
      </c>
      <c r="H68" s="61">
        <v>0.99790000000000001</v>
      </c>
      <c r="I68" s="60">
        <v>0.99790000000000001</v>
      </c>
      <c r="J68" s="60">
        <v>0.998</v>
      </c>
      <c r="K68" s="61">
        <v>0.99809999999999999</v>
      </c>
    </row>
    <row r="69" spans="1:11" ht="12.75" x14ac:dyDescent="0.2">
      <c r="A69" s="64">
        <v>2.9</v>
      </c>
      <c r="B69" s="58">
        <v>0.99809999999999999</v>
      </c>
      <c r="C69" s="58">
        <v>0.99819999999999998</v>
      </c>
      <c r="D69" s="59">
        <v>0.99819999999999998</v>
      </c>
      <c r="E69" s="60">
        <v>0.99829999999999997</v>
      </c>
      <c r="F69" s="58">
        <v>0.99839999999999995</v>
      </c>
      <c r="G69" s="60">
        <v>0.99839999999999995</v>
      </c>
      <c r="H69" s="58">
        <v>0.99850000000000005</v>
      </c>
      <c r="I69" s="60">
        <v>0.99850000000000005</v>
      </c>
      <c r="J69" s="60">
        <v>0.99860000000000004</v>
      </c>
      <c r="K69" s="58">
        <v>0.99860000000000004</v>
      </c>
    </row>
    <row r="70" spans="1:11" ht="12.75" x14ac:dyDescent="0.2">
      <c r="A70" s="65">
        <v>3</v>
      </c>
      <c r="B70" s="61">
        <v>0.99870000000000003</v>
      </c>
      <c r="C70" s="61">
        <v>0.99870000000000003</v>
      </c>
      <c r="D70" s="62">
        <v>0.99870000000000003</v>
      </c>
      <c r="E70" s="60">
        <v>0.99880000000000002</v>
      </c>
      <c r="F70" s="61">
        <v>0.99880000000000002</v>
      </c>
      <c r="G70" s="60">
        <v>0.99890000000000001</v>
      </c>
      <c r="H70" s="61">
        <v>0.99890000000000001</v>
      </c>
      <c r="I70" s="60">
        <v>0.99890000000000001</v>
      </c>
      <c r="J70" s="60">
        <v>0.999</v>
      </c>
      <c r="K70" s="61">
        <v>0.999</v>
      </c>
    </row>
    <row r="71" spans="1:11" ht="12.75" x14ac:dyDescent="0.2">
      <c r="A71" s="66">
        <v>3.1</v>
      </c>
      <c r="B71" s="58">
        <v>0.999</v>
      </c>
      <c r="C71" s="58">
        <v>0.99909999999999999</v>
      </c>
      <c r="D71" s="59">
        <v>0.99909999999999999</v>
      </c>
      <c r="E71" s="60">
        <v>0.99909999999999999</v>
      </c>
      <c r="F71" s="58">
        <v>0.99919999999999998</v>
      </c>
      <c r="G71" s="60">
        <v>0.99919999999999998</v>
      </c>
      <c r="H71" s="58">
        <v>0.99919999999999998</v>
      </c>
      <c r="I71" s="60">
        <v>0.99919999999999998</v>
      </c>
      <c r="J71" s="60">
        <v>0.99929999999999997</v>
      </c>
      <c r="K71" s="58">
        <v>0.99929999999999997</v>
      </c>
    </row>
    <row r="72" spans="1:11" ht="12.75" x14ac:dyDescent="0.2">
      <c r="A72" s="65">
        <v>3.2</v>
      </c>
      <c r="B72" s="67">
        <v>0.99929999999999997</v>
      </c>
      <c r="C72" s="67">
        <v>0.99929999999999997</v>
      </c>
      <c r="D72" s="68">
        <v>0.99939999999999996</v>
      </c>
      <c r="E72" s="60">
        <v>0.99939999999999996</v>
      </c>
      <c r="F72" s="67">
        <v>0.99939999999999996</v>
      </c>
      <c r="G72" s="67">
        <v>0.99939999999999996</v>
      </c>
      <c r="H72" s="61">
        <v>0.99939999999999996</v>
      </c>
      <c r="I72" s="60">
        <v>0.99950000000000006</v>
      </c>
      <c r="J72" s="60">
        <v>0.99950000000000006</v>
      </c>
      <c r="K72" s="61">
        <v>0.99950000000000006</v>
      </c>
    </row>
    <row r="73" spans="1:11" ht="12.75" x14ac:dyDescent="0.2">
      <c r="A73" s="64">
        <v>3.3</v>
      </c>
      <c r="B73" s="67">
        <v>0.99950000000000006</v>
      </c>
      <c r="C73" s="67">
        <v>0.99950000000000006</v>
      </c>
      <c r="D73" s="68">
        <v>0.99950000000000006</v>
      </c>
      <c r="E73" s="60">
        <v>0.99960000000000004</v>
      </c>
      <c r="F73" s="58">
        <v>0.99960000000000004</v>
      </c>
      <c r="G73" s="60">
        <v>0.99960000000000004</v>
      </c>
      <c r="H73" s="67">
        <v>0.99960000000000004</v>
      </c>
      <c r="I73" s="67">
        <v>0.99960000000000004</v>
      </c>
      <c r="J73" s="67">
        <v>0.99960000000000004</v>
      </c>
      <c r="K73" s="67">
        <v>0.99970000000000003</v>
      </c>
    </row>
    <row r="74" spans="1:11" ht="12.75" x14ac:dyDescent="0.2">
      <c r="A74" s="69">
        <v>3.4</v>
      </c>
      <c r="B74" s="70">
        <v>0.99970000000000003</v>
      </c>
      <c r="C74" s="70">
        <v>0.99970000000000003</v>
      </c>
      <c r="D74" s="71">
        <v>0.99970000000000003</v>
      </c>
      <c r="E74" s="72">
        <v>0.99970000000000003</v>
      </c>
      <c r="F74" s="73">
        <v>0.99970000000000003</v>
      </c>
      <c r="G74" s="73">
        <v>0.99970000000000003</v>
      </c>
      <c r="H74" s="73">
        <v>0.99970000000000003</v>
      </c>
      <c r="I74" s="73">
        <v>0.99970000000000003</v>
      </c>
      <c r="J74" s="73">
        <v>0.99970000000000003</v>
      </c>
      <c r="K74" s="73">
        <v>0.99980000000000002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Root-Dip Summary</vt:lpstr>
      <vt:lpstr>Peppermint</vt:lpstr>
      <vt:lpstr>Spearmint</vt:lpstr>
      <vt:lpstr>M.longifoliaCMEN585</vt:lpstr>
      <vt:lpstr>M.longifoliaCMEN584</vt:lpstr>
      <vt:lpstr>Mann Table</vt:lpstr>
      <vt:lpstr>z-Table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A. Parrish</dc:creator>
  <cp:keywords/>
  <dc:description/>
  <cp:lastModifiedBy>Parrish, Amber</cp:lastModifiedBy>
  <cp:revision/>
  <dcterms:created xsi:type="dcterms:W3CDTF">2021-12-10T00:03:08Z</dcterms:created>
  <dcterms:modified xsi:type="dcterms:W3CDTF">2023-02-22T00:09:28Z</dcterms:modified>
  <cp:category/>
  <cp:contentStatus/>
</cp:coreProperties>
</file>